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BuÇalışmaKitabı" autoCompressPictures="0"/>
  <mc:AlternateContent xmlns:mc="http://schemas.openxmlformats.org/markup-compatibility/2006">
    <mc:Choice Requires="x15">
      <x15ac:absPath xmlns:x15ac="http://schemas.microsoft.com/office/spreadsheetml/2010/11/ac" url="C:\Users\yagmur.acik\Desktop\GDZ_Web Sayfa\raporlar\2023 tablo 4\"/>
    </mc:Choice>
  </mc:AlternateContent>
  <bookViews>
    <workbookView xWindow="0" yWindow="0" windowWidth="23040" windowHeight="9204" tabRatio="932" firstSheet="1" activeTab="1"/>
  </bookViews>
  <sheets>
    <sheet name="TABLO-3" sheetId="1" state="hidden" r:id="rId1"/>
    <sheet name="TÜM BÖLGE" sheetId="8" r:id="rId2"/>
    <sheet name="İZMİR" sheetId="160" r:id="rId3"/>
    <sheet name="MANİSA" sheetId="224" r:id="rId4"/>
    <sheet name="İZMİR - KONAK" sheetId="166" r:id="rId5"/>
    <sheet name="İZMİR - BORNOVA" sheetId="167" r:id="rId6"/>
    <sheet name="İZMİR - BUCA" sheetId="168" r:id="rId7"/>
    <sheet name="İZMİR - KARŞIYAKA" sheetId="169" r:id="rId8"/>
    <sheet name="İZMİR - NARLIDERE" sheetId="170" r:id="rId9"/>
    <sheet name="İZMİR - GAZİEMİR" sheetId="171" r:id="rId10"/>
    <sheet name="İZMİR - ÇİĞLİ" sheetId="172" r:id="rId11"/>
    <sheet name="İZMİR - GÜZELBAHÇE" sheetId="173" r:id="rId12"/>
    <sheet name="İZMİR - KARABAĞLAR" sheetId="174" r:id="rId13"/>
    <sheet name="İZMİR - SELÇUK" sheetId="175" r:id="rId14"/>
    <sheet name="İZMİR - SEFERİHİSAR" sheetId="176" r:id="rId15"/>
    <sheet name="İZMİR - ÖDEMİŞ" sheetId="177" r:id="rId16"/>
    <sheet name="İZMİR - BERGAMA" sheetId="178" r:id="rId17"/>
    <sheet name="İZMİR - ALİAĞA" sheetId="179" r:id="rId18"/>
    <sheet name="İZMİR - ÇEŞME" sheetId="180" r:id="rId19"/>
    <sheet name="İZMİR - URLA" sheetId="181" r:id="rId20"/>
    <sheet name="İZMİR - BAYINDIR" sheetId="182" r:id="rId21"/>
    <sheet name="İZMİR - KARABURUN" sheetId="183" r:id="rId22"/>
    <sheet name="İZMİR - MENDERES" sheetId="184" r:id="rId23"/>
    <sheet name="İZMİR - FOÇA" sheetId="185" r:id="rId24"/>
    <sheet name="İZMİR - KINIK" sheetId="186" r:id="rId25"/>
    <sheet name="İZMİR - TORBALI" sheetId="187" r:id="rId26"/>
    <sheet name="İZMİR - KEMALPAŞA" sheetId="188" r:id="rId27"/>
    <sheet name="İZMİR - MENEMEN" sheetId="189" r:id="rId28"/>
    <sheet name="İZMİR - TİRE" sheetId="190" r:id="rId29"/>
    <sheet name="İZMİR - DİKİLİ" sheetId="191" r:id="rId30"/>
    <sheet name="İZMİR - KİRAZ" sheetId="192" r:id="rId31"/>
    <sheet name="İZMİR - BEYDAĞ" sheetId="193" r:id="rId32"/>
    <sheet name="İZMİR - BAYRAKLI" sheetId="194" r:id="rId33"/>
    <sheet name="İZMİR - BALÇOVA" sheetId="195" r:id="rId34"/>
    <sheet name="MANİSA - AKHİSAR" sheetId="196" r:id="rId35"/>
    <sheet name="MANİSA - ALAŞEHİR" sheetId="197" r:id="rId36"/>
    <sheet name="MANİSA - DEMİRCİ" sheetId="198" r:id="rId37"/>
    <sheet name="MANİSA - GÖRDES" sheetId="225" r:id="rId38"/>
    <sheet name="MANİSA - KIRKAĞAÇ" sheetId="199" r:id="rId39"/>
    <sheet name="MANİSA - KULA" sheetId="201" r:id="rId40"/>
    <sheet name="MANİSA - SALİHLİ" sheetId="202" r:id="rId41"/>
    <sheet name="MANİSA - SARIGÖL" sheetId="203" r:id="rId42"/>
    <sheet name="MANİSA - SARUHANLI" sheetId="204" r:id="rId43"/>
    <sheet name="MANİSA - SELENDİ" sheetId="205" r:id="rId44"/>
    <sheet name="MANİSA - SOMA" sheetId="206" r:id="rId45"/>
    <sheet name="MANİSA - TURGUTLU" sheetId="207" r:id="rId46"/>
    <sheet name="MANİSA - AHMETLİ" sheetId="208" r:id="rId47"/>
    <sheet name="MANİSA - GÖLMARMARA" sheetId="209" r:id="rId48"/>
    <sheet name="MANİSA - KÖPRÜBAŞI" sheetId="210" r:id="rId49"/>
    <sheet name="MANİSA - ŞEHZADELER" sheetId="211" r:id="rId50"/>
    <sheet name="MANİSA - YUNUSEMRE" sheetId="212" r:id="rId51"/>
    <sheet name="ABONE SAYILARI" sheetId="4" r:id="rId52"/>
    <sheet name="ORTALAMA TÜKETİM" sheetId="158" r:id="rId53"/>
    <sheet name="ANLAŞMA GÜÇLERİ" sheetId="159" r:id="rId54"/>
  </sheets>
  <definedNames>
    <definedName name="_xlnm._FilterDatabase" localSheetId="51" hidden="1">'ABONE SAYILARI'!$C$3:$H$52</definedName>
    <definedName name="_xlnm._FilterDatabase" localSheetId="0" hidden="1">'TABLO-3'!$A$1:$U$1</definedName>
    <definedName name="ABONE">'ABONE SAYILARI'!$A:$I</definedName>
    <definedName name="ABONE1">'ABONE SAYILARI'!$A:$O</definedName>
    <definedName name="ABONE2">'ABONE SAYILARI'!$A:$O</definedName>
    <definedName name="ANLASMA">'ANLAŞMA GÜÇLERİ'!$A:$O</definedName>
    <definedName name="BİLDİRİM">'TABLO-3'!$K:$K</definedName>
    <definedName name="İL">'TABLO-3'!$C:$C</definedName>
    <definedName name="İLÇE">'TABLO-3'!$D:$D</definedName>
    <definedName name="KAYNAK">'TABLO-3'!$H:$H</definedName>
    <definedName name="MESKENAG1">'TABLO-3'!$P:$P</definedName>
    <definedName name="MESKENAG2">'TABLO-3'!$X:$X</definedName>
    <definedName name="MESKENOG1">'TABLO-3'!$O:$O</definedName>
    <definedName name="MESKENOG2">'TABLO-3'!$W:$W</definedName>
    <definedName name="SANAYIAG1">'TABLO-3'!$V:$V</definedName>
    <definedName name="SANAYIAG2">'TABLO-3'!$AD:$AD</definedName>
    <definedName name="SANAYIOG1">'TABLO-3'!$U:$U</definedName>
    <definedName name="SANAYIOG2">'TABLO-3'!$AC:$AC</definedName>
    <definedName name="SEBEP">'TABLO-3'!$J:$J</definedName>
    <definedName name="SÜRE">'TABLO-3'!$I:$I</definedName>
    <definedName name="TARIMSALAG1">'TABLO-3'!$R:$R</definedName>
    <definedName name="TARIMSALAG2">'TABLO-3'!$Z:$Z</definedName>
    <definedName name="TARIMSALOG1">'TABLO-3'!$Q:$Q</definedName>
    <definedName name="TARIMSALOG2">'TABLO-3'!$Y:$Y</definedName>
    <definedName name="TICARETHANEAG1">'TABLO-3'!$T:$T</definedName>
    <definedName name="TICARETHANEAG2">'TABLO-3'!$AB:$AB</definedName>
    <definedName name="TICARETHANEOG1">'TABLO-3'!$S:$S</definedName>
    <definedName name="TICARETHANEOG2">'TABLO-3'!$AA:$AA</definedName>
    <definedName name="TOPLAM">'TABLO-3'!$AE:$AE</definedName>
    <definedName name="TOPLAM1">'TABLO-3'!$N:$Q</definedName>
    <definedName name="TOPLAM2">'TABLO-3'!$R:$U</definedName>
    <definedName name="TUKETIM">'ORTALAMA TÜKETİM'!$A:$O</definedName>
  </definedNames>
  <calcPr calcId="162913" calcMode="manual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39" i="212" l="1"/>
  <c r="N39" i="212"/>
  <c r="M39" i="212"/>
  <c r="L39" i="212"/>
  <c r="K39" i="212"/>
  <c r="J39" i="212"/>
  <c r="I39" i="212"/>
  <c r="H39" i="212"/>
  <c r="G39" i="212"/>
  <c r="F39" i="212"/>
  <c r="E39" i="212"/>
  <c r="D39" i="212"/>
  <c r="C39" i="212"/>
  <c r="O38" i="212"/>
  <c r="N38" i="212"/>
  <c r="M38" i="212"/>
  <c r="L38" i="212"/>
  <c r="K38" i="212"/>
  <c r="J38" i="212"/>
  <c r="I38" i="212"/>
  <c r="H38" i="212"/>
  <c r="G38" i="212"/>
  <c r="F38" i="212"/>
  <c r="E38" i="212"/>
  <c r="D38" i="212"/>
  <c r="C38" i="212"/>
  <c r="O37" i="212"/>
  <c r="N37" i="212"/>
  <c r="M37" i="212"/>
  <c r="L37" i="212"/>
  <c r="K37" i="212"/>
  <c r="J37" i="212"/>
  <c r="I37" i="212"/>
  <c r="H37" i="212"/>
  <c r="G37" i="212"/>
  <c r="F37" i="212"/>
  <c r="E37" i="212"/>
  <c r="D37" i="212"/>
  <c r="C37" i="212"/>
  <c r="O39" i="211"/>
  <c r="N39" i="211"/>
  <c r="M39" i="211"/>
  <c r="L39" i="211"/>
  <c r="K39" i="211"/>
  <c r="J39" i="211"/>
  <c r="I39" i="211"/>
  <c r="H39" i="211"/>
  <c r="G39" i="211"/>
  <c r="F39" i="211"/>
  <c r="E39" i="211"/>
  <c r="D39" i="211"/>
  <c r="C39" i="211"/>
  <c r="O38" i="211"/>
  <c r="N38" i="211"/>
  <c r="M38" i="211"/>
  <c r="L38" i="211"/>
  <c r="K38" i="211"/>
  <c r="J38" i="211"/>
  <c r="I38" i="211"/>
  <c r="H38" i="211"/>
  <c r="G38" i="211"/>
  <c r="F38" i="211"/>
  <c r="E38" i="211"/>
  <c r="D38" i="211"/>
  <c r="C38" i="211"/>
  <c r="O37" i="211"/>
  <c r="N37" i="211"/>
  <c r="M37" i="211"/>
  <c r="L37" i="211"/>
  <c r="K37" i="211"/>
  <c r="J37" i="211"/>
  <c r="I37" i="211"/>
  <c r="H37" i="211"/>
  <c r="G37" i="211"/>
  <c r="F37" i="211"/>
  <c r="E37" i="211"/>
  <c r="D37" i="211"/>
  <c r="C37" i="211"/>
  <c r="O39" i="210"/>
  <c r="N39" i="210"/>
  <c r="M39" i="210"/>
  <c r="L39" i="210"/>
  <c r="K39" i="210"/>
  <c r="J39" i="210"/>
  <c r="I39" i="210"/>
  <c r="H39" i="210"/>
  <c r="G39" i="210"/>
  <c r="F39" i="210"/>
  <c r="E39" i="210"/>
  <c r="D39" i="210"/>
  <c r="C39" i="210"/>
  <c r="O38" i="210"/>
  <c r="N38" i="210"/>
  <c r="M38" i="210"/>
  <c r="L38" i="210"/>
  <c r="K38" i="210"/>
  <c r="J38" i="210"/>
  <c r="I38" i="210"/>
  <c r="H38" i="210"/>
  <c r="G38" i="210"/>
  <c r="F38" i="210"/>
  <c r="E38" i="210"/>
  <c r="D38" i="210"/>
  <c r="C38" i="210"/>
  <c r="O37" i="210"/>
  <c r="N37" i="210"/>
  <c r="M37" i="210"/>
  <c r="L37" i="210"/>
  <c r="K37" i="210"/>
  <c r="J37" i="210"/>
  <c r="I37" i="210"/>
  <c r="H37" i="210"/>
  <c r="G37" i="210"/>
  <c r="F37" i="210"/>
  <c r="E37" i="210"/>
  <c r="D37" i="210"/>
  <c r="C37" i="210"/>
  <c r="O39" i="209"/>
  <c r="N39" i="209"/>
  <c r="M39" i="209"/>
  <c r="L39" i="209"/>
  <c r="K39" i="209"/>
  <c r="J39" i="209"/>
  <c r="I39" i="209"/>
  <c r="H39" i="209"/>
  <c r="G39" i="209"/>
  <c r="F39" i="209"/>
  <c r="E39" i="209"/>
  <c r="D39" i="209"/>
  <c r="C39" i="209"/>
  <c r="O38" i="209"/>
  <c r="N38" i="209"/>
  <c r="M38" i="209"/>
  <c r="L38" i="209"/>
  <c r="K38" i="209"/>
  <c r="J38" i="209"/>
  <c r="I38" i="209"/>
  <c r="H38" i="209"/>
  <c r="G38" i="209"/>
  <c r="F38" i="209"/>
  <c r="E38" i="209"/>
  <c r="D38" i="209"/>
  <c r="C38" i="209"/>
  <c r="O37" i="209"/>
  <c r="N37" i="209"/>
  <c r="M37" i="209"/>
  <c r="L37" i="209"/>
  <c r="K37" i="209"/>
  <c r="J37" i="209"/>
  <c r="I37" i="209"/>
  <c r="H37" i="209"/>
  <c r="G37" i="209"/>
  <c r="F37" i="209"/>
  <c r="E37" i="209"/>
  <c r="D37" i="209"/>
  <c r="C37" i="209"/>
  <c r="O39" i="208"/>
  <c r="N39" i="208"/>
  <c r="M39" i="208"/>
  <c r="L39" i="208"/>
  <c r="K39" i="208"/>
  <c r="J39" i="208"/>
  <c r="I39" i="208"/>
  <c r="H39" i="208"/>
  <c r="G39" i="208"/>
  <c r="F39" i="208"/>
  <c r="E39" i="208"/>
  <c r="D39" i="208"/>
  <c r="C39" i="208"/>
  <c r="O38" i="208"/>
  <c r="N38" i="208"/>
  <c r="M38" i="208"/>
  <c r="L38" i="208"/>
  <c r="K38" i="208"/>
  <c r="J38" i="208"/>
  <c r="I38" i="208"/>
  <c r="H38" i="208"/>
  <c r="G38" i="208"/>
  <c r="F38" i="208"/>
  <c r="E38" i="208"/>
  <c r="D38" i="208"/>
  <c r="C38" i="208"/>
  <c r="O37" i="208"/>
  <c r="N37" i="208"/>
  <c r="M37" i="208"/>
  <c r="L37" i="208"/>
  <c r="K37" i="208"/>
  <c r="J37" i="208"/>
  <c r="I37" i="208"/>
  <c r="H37" i="208"/>
  <c r="G37" i="208"/>
  <c r="F37" i="208"/>
  <c r="E37" i="208"/>
  <c r="D37" i="208"/>
  <c r="C37" i="208"/>
  <c r="O39" i="207"/>
  <c r="N39" i="207"/>
  <c r="M39" i="207"/>
  <c r="L39" i="207"/>
  <c r="K39" i="207"/>
  <c r="J39" i="207"/>
  <c r="I39" i="207"/>
  <c r="H39" i="207"/>
  <c r="G39" i="207"/>
  <c r="F39" i="207"/>
  <c r="E39" i="207"/>
  <c r="D39" i="207"/>
  <c r="C39" i="207"/>
  <c r="O38" i="207"/>
  <c r="N38" i="207"/>
  <c r="M38" i="207"/>
  <c r="L38" i="207"/>
  <c r="K38" i="207"/>
  <c r="J38" i="207"/>
  <c r="I38" i="207"/>
  <c r="H38" i="207"/>
  <c r="G38" i="207"/>
  <c r="F38" i="207"/>
  <c r="E38" i="207"/>
  <c r="D38" i="207"/>
  <c r="C38" i="207"/>
  <c r="O37" i="207"/>
  <c r="N37" i="207"/>
  <c r="M37" i="207"/>
  <c r="L37" i="207"/>
  <c r="K37" i="207"/>
  <c r="J37" i="207"/>
  <c r="I37" i="207"/>
  <c r="H37" i="207"/>
  <c r="G37" i="207"/>
  <c r="F37" i="207"/>
  <c r="E37" i="207"/>
  <c r="D37" i="207"/>
  <c r="C37" i="207"/>
  <c r="O39" i="206"/>
  <c r="N39" i="206"/>
  <c r="M39" i="206"/>
  <c r="L39" i="206"/>
  <c r="K39" i="206"/>
  <c r="J39" i="206"/>
  <c r="I39" i="206"/>
  <c r="H39" i="206"/>
  <c r="G39" i="206"/>
  <c r="F39" i="206"/>
  <c r="E39" i="206"/>
  <c r="D39" i="206"/>
  <c r="C39" i="206"/>
  <c r="O38" i="206"/>
  <c r="N38" i="206"/>
  <c r="M38" i="206"/>
  <c r="L38" i="206"/>
  <c r="K38" i="206"/>
  <c r="J38" i="206"/>
  <c r="I38" i="206"/>
  <c r="H38" i="206"/>
  <c r="G38" i="206"/>
  <c r="F38" i="206"/>
  <c r="E38" i="206"/>
  <c r="D38" i="206"/>
  <c r="C38" i="206"/>
  <c r="O37" i="206"/>
  <c r="N37" i="206"/>
  <c r="M37" i="206"/>
  <c r="L37" i="206"/>
  <c r="K37" i="206"/>
  <c r="J37" i="206"/>
  <c r="I37" i="206"/>
  <c r="H37" i="206"/>
  <c r="G37" i="206"/>
  <c r="F37" i="206"/>
  <c r="E37" i="206"/>
  <c r="D37" i="206"/>
  <c r="C37" i="206"/>
  <c r="O39" i="205"/>
  <c r="N39" i="205"/>
  <c r="M39" i="205"/>
  <c r="L39" i="205"/>
  <c r="K39" i="205"/>
  <c r="J39" i="205"/>
  <c r="I39" i="205"/>
  <c r="H39" i="205"/>
  <c r="G39" i="205"/>
  <c r="F39" i="205"/>
  <c r="E39" i="205"/>
  <c r="D39" i="205"/>
  <c r="C39" i="205"/>
  <c r="O38" i="205"/>
  <c r="N38" i="205"/>
  <c r="M38" i="205"/>
  <c r="L38" i="205"/>
  <c r="K38" i="205"/>
  <c r="J38" i="205"/>
  <c r="I38" i="205"/>
  <c r="H38" i="205"/>
  <c r="G38" i="205"/>
  <c r="F38" i="205"/>
  <c r="E38" i="205"/>
  <c r="D38" i="205"/>
  <c r="C38" i="205"/>
  <c r="O37" i="205"/>
  <c r="N37" i="205"/>
  <c r="M37" i="205"/>
  <c r="L37" i="205"/>
  <c r="K37" i="205"/>
  <c r="J37" i="205"/>
  <c r="I37" i="205"/>
  <c r="H37" i="205"/>
  <c r="G37" i="205"/>
  <c r="F37" i="205"/>
  <c r="E37" i="205"/>
  <c r="D37" i="205"/>
  <c r="C37" i="205"/>
  <c r="O39" i="204"/>
  <c r="N39" i="204"/>
  <c r="M39" i="204"/>
  <c r="L39" i="204"/>
  <c r="K39" i="204"/>
  <c r="J39" i="204"/>
  <c r="I39" i="204"/>
  <c r="H39" i="204"/>
  <c r="G39" i="204"/>
  <c r="F39" i="204"/>
  <c r="E39" i="204"/>
  <c r="D39" i="204"/>
  <c r="C39" i="204"/>
  <c r="O38" i="204"/>
  <c r="N38" i="204"/>
  <c r="M38" i="204"/>
  <c r="L38" i="204"/>
  <c r="K38" i="204"/>
  <c r="J38" i="204"/>
  <c r="I38" i="204"/>
  <c r="H38" i="204"/>
  <c r="G38" i="204"/>
  <c r="F38" i="204"/>
  <c r="E38" i="204"/>
  <c r="D38" i="204"/>
  <c r="C38" i="204"/>
  <c r="O37" i="204"/>
  <c r="N37" i="204"/>
  <c r="M37" i="204"/>
  <c r="L37" i="204"/>
  <c r="K37" i="204"/>
  <c r="J37" i="204"/>
  <c r="I37" i="204"/>
  <c r="H37" i="204"/>
  <c r="G37" i="204"/>
  <c r="F37" i="204"/>
  <c r="E37" i="204"/>
  <c r="D37" i="204"/>
  <c r="C37" i="204"/>
  <c r="O39" i="203"/>
  <c r="N39" i="203"/>
  <c r="M39" i="203"/>
  <c r="L39" i="203"/>
  <c r="K39" i="203"/>
  <c r="J39" i="203"/>
  <c r="I39" i="203"/>
  <c r="H39" i="203"/>
  <c r="G39" i="203"/>
  <c r="F39" i="203"/>
  <c r="E39" i="203"/>
  <c r="D39" i="203"/>
  <c r="C39" i="203"/>
  <c r="O38" i="203"/>
  <c r="N38" i="203"/>
  <c r="M38" i="203"/>
  <c r="L38" i="203"/>
  <c r="K38" i="203"/>
  <c r="J38" i="203"/>
  <c r="I38" i="203"/>
  <c r="H38" i="203"/>
  <c r="G38" i="203"/>
  <c r="F38" i="203"/>
  <c r="E38" i="203"/>
  <c r="D38" i="203"/>
  <c r="C38" i="203"/>
  <c r="O37" i="203"/>
  <c r="N37" i="203"/>
  <c r="M37" i="203"/>
  <c r="L37" i="203"/>
  <c r="K37" i="203"/>
  <c r="J37" i="203"/>
  <c r="I37" i="203"/>
  <c r="H37" i="203"/>
  <c r="G37" i="203"/>
  <c r="F37" i="203"/>
  <c r="E37" i="203"/>
  <c r="D37" i="203"/>
  <c r="C37" i="203"/>
  <c r="O39" i="202"/>
  <c r="N39" i="202"/>
  <c r="M39" i="202"/>
  <c r="L39" i="202"/>
  <c r="K39" i="202"/>
  <c r="J39" i="202"/>
  <c r="I39" i="202"/>
  <c r="H39" i="202"/>
  <c r="G39" i="202"/>
  <c r="F39" i="202"/>
  <c r="E39" i="202"/>
  <c r="D39" i="202"/>
  <c r="C39" i="202"/>
  <c r="O38" i="202"/>
  <c r="N38" i="202"/>
  <c r="M38" i="202"/>
  <c r="L38" i="202"/>
  <c r="K38" i="202"/>
  <c r="J38" i="202"/>
  <c r="I38" i="202"/>
  <c r="H38" i="202"/>
  <c r="G38" i="202"/>
  <c r="F38" i="202"/>
  <c r="E38" i="202"/>
  <c r="D38" i="202"/>
  <c r="C38" i="202"/>
  <c r="O37" i="202"/>
  <c r="N37" i="202"/>
  <c r="M37" i="202"/>
  <c r="L37" i="202"/>
  <c r="K37" i="202"/>
  <c r="J37" i="202"/>
  <c r="I37" i="202"/>
  <c r="H37" i="202"/>
  <c r="G37" i="202"/>
  <c r="F37" i="202"/>
  <c r="E37" i="202"/>
  <c r="D37" i="202"/>
  <c r="C37" i="202"/>
  <c r="O39" i="201"/>
  <c r="N39" i="201"/>
  <c r="M39" i="201"/>
  <c r="L39" i="201"/>
  <c r="K39" i="201"/>
  <c r="J39" i="201"/>
  <c r="I39" i="201"/>
  <c r="H39" i="201"/>
  <c r="G39" i="201"/>
  <c r="F39" i="201"/>
  <c r="E39" i="201"/>
  <c r="D39" i="201"/>
  <c r="C39" i="201"/>
  <c r="O38" i="201"/>
  <c r="N38" i="201"/>
  <c r="M38" i="201"/>
  <c r="L38" i="201"/>
  <c r="K38" i="201"/>
  <c r="J38" i="201"/>
  <c r="I38" i="201"/>
  <c r="H38" i="201"/>
  <c r="G38" i="201"/>
  <c r="F38" i="201"/>
  <c r="E38" i="201"/>
  <c r="D38" i="201"/>
  <c r="C38" i="201"/>
  <c r="O37" i="201"/>
  <c r="N37" i="201"/>
  <c r="M37" i="201"/>
  <c r="L37" i="201"/>
  <c r="K37" i="201"/>
  <c r="J37" i="201"/>
  <c r="I37" i="201"/>
  <c r="H37" i="201"/>
  <c r="G37" i="201"/>
  <c r="F37" i="201"/>
  <c r="E37" i="201"/>
  <c r="D37" i="201"/>
  <c r="C37" i="201"/>
  <c r="O39" i="199"/>
  <c r="N39" i="199"/>
  <c r="M39" i="199"/>
  <c r="L39" i="199"/>
  <c r="K39" i="199"/>
  <c r="J39" i="199"/>
  <c r="I39" i="199"/>
  <c r="H39" i="199"/>
  <c r="G39" i="199"/>
  <c r="F39" i="199"/>
  <c r="E39" i="199"/>
  <c r="D39" i="199"/>
  <c r="C39" i="199"/>
  <c r="O38" i="199"/>
  <c r="N38" i="199"/>
  <c r="M38" i="199"/>
  <c r="L38" i="199"/>
  <c r="K38" i="199"/>
  <c r="J38" i="199"/>
  <c r="I38" i="199"/>
  <c r="H38" i="199"/>
  <c r="G38" i="199"/>
  <c r="F38" i="199"/>
  <c r="E38" i="199"/>
  <c r="D38" i="199"/>
  <c r="C38" i="199"/>
  <c r="O37" i="199"/>
  <c r="N37" i="199"/>
  <c r="M37" i="199"/>
  <c r="L37" i="199"/>
  <c r="K37" i="199"/>
  <c r="J37" i="199"/>
  <c r="I37" i="199"/>
  <c r="H37" i="199"/>
  <c r="G37" i="199"/>
  <c r="F37" i="199"/>
  <c r="E37" i="199"/>
  <c r="D37" i="199"/>
  <c r="C37" i="199"/>
  <c r="O39" i="225"/>
  <c r="N39" i="225"/>
  <c r="M39" i="225"/>
  <c r="L39" i="225"/>
  <c r="K39" i="225"/>
  <c r="J39" i="225"/>
  <c r="I39" i="225"/>
  <c r="H39" i="225"/>
  <c r="G39" i="225"/>
  <c r="F39" i="225"/>
  <c r="E39" i="225"/>
  <c r="D39" i="225"/>
  <c r="C39" i="225"/>
  <c r="O38" i="225"/>
  <c r="N38" i="225"/>
  <c r="M38" i="225"/>
  <c r="L38" i="225"/>
  <c r="K38" i="225"/>
  <c r="J38" i="225"/>
  <c r="I38" i="225"/>
  <c r="H38" i="225"/>
  <c r="G38" i="225"/>
  <c r="F38" i="225"/>
  <c r="E38" i="225"/>
  <c r="D38" i="225"/>
  <c r="C38" i="225"/>
  <c r="O37" i="225"/>
  <c r="N37" i="225"/>
  <c r="M37" i="225"/>
  <c r="L37" i="225"/>
  <c r="K37" i="225"/>
  <c r="J37" i="225"/>
  <c r="I37" i="225"/>
  <c r="H37" i="225"/>
  <c r="G37" i="225"/>
  <c r="F37" i="225"/>
  <c r="E37" i="225"/>
  <c r="D37" i="225"/>
  <c r="C37" i="225"/>
  <c r="O39" i="198"/>
  <c r="N39" i="198"/>
  <c r="M39" i="198"/>
  <c r="L39" i="198"/>
  <c r="K39" i="198"/>
  <c r="J39" i="198"/>
  <c r="I39" i="198"/>
  <c r="H39" i="198"/>
  <c r="G39" i="198"/>
  <c r="F39" i="198"/>
  <c r="E39" i="198"/>
  <c r="D39" i="198"/>
  <c r="C39" i="198"/>
  <c r="O38" i="198"/>
  <c r="N38" i="198"/>
  <c r="M38" i="198"/>
  <c r="L38" i="198"/>
  <c r="K38" i="198"/>
  <c r="J38" i="198"/>
  <c r="I38" i="198"/>
  <c r="H38" i="198"/>
  <c r="G38" i="198"/>
  <c r="F38" i="198"/>
  <c r="E38" i="198"/>
  <c r="D38" i="198"/>
  <c r="C38" i="198"/>
  <c r="O37" i="198"/>
  <c r="N37" i="198"/>
  <c r="M37" i="198"/>
  <c r="L37" i="198"/>
  <c r="K37" i="198"/>
  <c r="J37" i="198"/>
  <c r="I37" i="198"/>
  <c r="H37" i="198"/>
  <c r="G37" i="198"/>
  <c r="F37" i="198"/>
  <c r="E37" i="198"/>
  <c r="D37" i="198"/>
  <c r="C37" i="198"/>
  <c r="O39" i="197"/>
  <c r="N39" i="197"/>
  <c r="M39" i="197"/>
  <c r="L39" i="197"/>
  <c r="K39" i="197"/>
  <c r="J39" i="197"/>
  <c r="I39" i="197"/>
  <c r="H39" i="197"/>
  <c r="G39" i="197"/>
  <c r="F39" i="197"/>
  <c r="E39" i="197"/>
  <c r="D39" i="197"/>
  <c r="C39" i="197"/>
  <c r="O38" i="197"/>
  <c r="N38" i="197"/>
  <c r="M38" i="197"/>
  <c r="L38" i="197"/>
  <c r="K38" i="197"/>
  <c r="J38" i="197"/>
  <c r="I38" i="197"/>
  <c r="H38" i="197"/>
  <c r="G38" i="197"/>
  <c r="F38" i="197"/>
  <c r="E38" i="197"/>
  <c r="D38" i="197"/>
  <c r="C38" i="197"/>
  <c r="O37" i="197"/>
  <c r="N37" i="197"/>
  <c r="M37" i="197"/>
  <c r="L37" i="197"/>
  <c r="K37" i="197"/>
  <c r="J37" i="197"/>
  <c r="I37" i="197"/>
  <c r="H37" i="197"/>
  <c r="G37" i="197"/>
  <c r="F37" i="197"/>
  <c r="E37" i="197"/>
  <c r="D37" i="197"/>
  <c r="C37" i="197"/>
  <c r="O39" i="196"/>
  <c r="N39" i="196"/>
  <c r="M39" i="196"/>
  <c r="L39" i="196"/>
  <c r="K39" i="196"/>
  <c r="J39" i="196"/>
  <c r="I39" i="196"/>
  <c r="H39" i="196"/>
  <c r="G39" i="196"/>
  <c r="F39" i="196"/>
  <c r="E39" i="196"/>
  <c r="D39" i="196"/>
  <c r="C39" i="196"/>
  <c r="O38" i="196"/>
  <c r="N38" i="196"/>
  <c r="M38" i="196"/>
  <c r="L38" i="196"/>
  <c r="K38" i="196"/>
  <c r="J38" i="196"/>
  <c r="I38" i="196"/>
  <c r="H38" i="196"/>
  <c r="G38" i="196"/>
  <c r="F38" i="196"/>
  <c r="E38" i="196"/>
  <c r="D38" i="196"/>
  <c r="C38" i="196"/>
  <c r="O37" i="196"/>
  <c r="N37" i="196"/>
  <c r="M37" i="196"/>
  <c r="L37" i="196"/>
  <c r="K37" i="196"/>
  <c r="J37" i="196"/>
  <c r="I37" i="196"/>
  <c r="H37" i="196"/>
  <c r="G37" i="196"/>
  <c r="F37" i="196"/>
  <c r="E37" i="196"/>
  <c r="D37" i="196"/>
  <c r="C37" i="196"/>
  <c r="O39" i="195"/>
  <c r="N39" i="195"/>
  <c r="M39" i="195"/>
  <c r="L39" i="195"/>
  <c r="K39" i="195"/>
  <c r="J39" i="195"/>
  <c r="I39" i="195"/>
  <c r="H39" i="195"/>
  <c r="G39" i="195"/>
  <c r="F39" i="195"/>
  <c r="E39" i="195"/>
  <c r="D39" i="195"/>
  <c r="C39" i="195"/>
  <c r="O38" i="195"/>
  <c r="N38" i="195"/>
  <c r="M38" i="195"/>
  <c r="L38" i="195"/>
  <c r="K38" i="195"/>
  <c r="J38" i="195"/>
  <c r="I38" i="195"/>
  <c r="H38" i="195"/>
  <c r="G38" i="195"/>
  <c r="F38" i="195"/>
  <c r="E38" i="195"/>
  <c r="D38" i="195"/>
  <c r="C38" i="195"/>
  <c r="O37" i="195"/>
  <c r="N37" i="195"/>
  <c r="M37" i="195"/>
  <c r="L37" i="195"/>
  <c r="K37" i="195"/>
  <c r="J37" i="195"/>
  <c r="I37" i="195"/>
  <c r="H37" i="195"/>
  <c r="G37" i="195"/>
  <c r="F37" i="195"/>
  <c r="E37" i="195"/>
  <c r="D37" i="195"/>
  <c r="C37" i="195"/>
  <c r="O39" i="194"/>
  <c r="N39" i="194"/>
  <c r="M39" i="194"/>
  <c r="L39" i="194"/>
  <c r="K39" i="194"/>
  <c r="J39" i="194"/>
  <c r="I39" i="194"/>
  <c r="H39" i="194"/>
  <c r="G39" i="194"/>
  <c r="F39" i="194"/>
  <c r="E39" i="194"/>
  <c r="D39" i="194"/>
  <c r="C39" i="194"/>
  <c r="O38" i="194"/>
  <c r="N38" i="194"/>
  <c r="M38" i="194"/>
  <c r="L38" i="194"/>
  <c r="K38" i="194"/>
  <c r="J38" i="194"/>
  <c r="I38" i="194"/>
  <c r="H38" i="194"/>
  <c r="G38" i="194"/>
  <c r="F38" i="194"/>
  <c r="E38" i="194"/>
  <c r="D38" i="194"/>
  <c r="C38" i="194"/>
  <c r="O37" i="194"/>
  <c r="N37" i="194"/>
  <c r="M37" i="194"/>
  <c r="L37" i="194"/>
  <c r="K37" i="194"/>
  <c r="J37" i="194"/>
  <c r="I37" i="194"/>
  <c r="H37" i="194"/>
  <c r="G37" i="194"/>
  <c r="F37" i="194"/>
  <c r="E37" i="194"/>
  <c r="D37" i="194"/>
  <c r="C37" i="194"/>
  <c r="O39" i="193"/>
  <c r="N39" i="193"/>
  <c r="M39" i="193"/>
  <c r="L39" i="193"/>
  <c r="K39" i="193"/>
  <c r="J39" i="193"/>
  <c r="I39" i="193"/>
  <c r="H39" i="193"/>
  <c r="G39" i="193"/>
  <c r="F39" i="193"/>
  <c r="E39" i="193"/>
  <c r="D39" i="193"/>
  <c r="C39" i="193"/>
  <c r="O38" i="193"/>
  <c r="N38" i="193"/>
  <c r="M38" i="193"/>
  <c r="L38" i="193"/>
  <c r="K38" i="193"/>
  <c r="J38" i="193"/>
  <c r="I38" i="193"/>
  <c r="H38" i="193"/>
  <c r="G38" i="193"/>
  <c r="F38" i="193"/>
  <c r="E38" i="193"/>
  <c r="D38" i="193"/>
  <c r="C38" i="193"/>
  <c r="O37" i="193"/>
  <c r="N37" i="193"/>
  <c r="M37" i="193"/>
  <c r="L37" i="193"/>
  <c r="K37" i="193"/>
  <c r="J37" i="193"/>
  <c r="I37" i="193"/>
  <c r="H37" i="193"/>
  <c r="G37" i="193"/>
  <c r="F37" i="193"/>
  <c r="E37" i="193"/>
  <c r="D37" i="193"/>
  <c r="C37" i="193"/>
  <c r="O39" i="192"/>
  <c r="N39" i="192"/>
  <c r="M39" i="192"/>
  <c r="L39" i="192"/>
  <c r="K39" i="192"/>
  <c r="J39" i="192"/>
  <c r="I39" i="192"/>
  <c r="H39" i="192"/>
  <c r="G39" i="192"/>
  <c r="F39" i="192"/>
  <c r="E39" i="192"/>
  <c r="D39" i="192"/>
  <c r="C39" i="192"/>
  <c r="O38" i="192"/>
  <c r="N38" i="192"/>
  <c r="M38" i="192"/>
  <c r="L38" i="192"/>
  <c r="K38" i="192"/>
  <c r="J38" i="192"/>
  <c r="I38" i="192"/>
  <c r="H38" i="192"/>
  <c r="G38" i="192"/>
  <c r="F38" i="192"/>
  <c r="E38" i="192"/>
  <c r="D38" i="192"/>
  <c r="C38" i="192"/>
  <c r="O37" i="192"/>
  <c r="N37" i="192"/>
  <c r="M37" i="192"/>
  <c r="L37" i="192"/>
  <c r="K37" i="192"/>
  <c r="J37" i="192"/>
  <c r="I37" i="192"/>
  <c r="H37" i="192"/>
  <c r="G37" i="192"/>
  <c r="F37" i="192"/>
  <c r="E37" i="192"/>
  <c r="D37" i="192"/>
  <c r="C37" i="192"/>
  <c r="O39" i="191"/>
  <c r="N39" i="191"/>
  <c r="M39" i="191"/>
  <c r="L39" i="191"/>
  <c r="K39" i="191"/>
  <c r="J39" i="191"/>
  <c r="I39" i="191"/>
  <c r="H39" i="191"/>
  <c r="G39" i="191"/>
  <c r="F39" i="191"/>
  <c r="E39" i="191"/>
  <c r="D39" i="191"/>
  <c r="C39" i="191"/>
  <c r="O38" i="191"/>
  <c r="N38" i="191"/>
  <c r="M38" i="191"/>
  <c r="L38" i="191"/>
  <c r="K38" i="191"/>
  <c r="J38" i="191"/>
  <c r="I38" i="191"/>
  <c r="H38" i="191"/>
  <c r="G38" i="191"/>
  <c r="F38" i="191"/>
  <c r="E38" i="191"/>
  <c r="D38" i="191"/>
  <c r="C38" i="191"/>
  <c r="O37" i="191"/>
  <c r="N37" i="191"/>
  <c r="M37" i="191"/>
  <c r="L37" i="191"/>
  <c r="K37" i="191"/>
  <c r="J37" i="191"/>
  <c r="I37" i="191"/>
  <c r="H37" i="191"/>
  <c r="G37" i="191"/>
  <c r="F37" i="191"/>
  <c r="E37" i="191"/>
  <c r="D37" i="191"/>
  <c r="C37" i="191"/>
  <c r="O39" i="190"/>
  <c r="N39" i="190"/>
  <c r="M39" i="190"/>
  <c r="L39" i="190"/>
  <c r="K39" i="190"/>
  <c r="J39" i="190"/>
  <c r="I39" i="190"/>
  <c r="H39" i="190"/>
  <c r="G39" i="190"/>
  <c r="F39" i="190"/>
  <c r="E39" i="190"/>
  <c r="D39" i="190"/>
  <c r="C39" i="190"/>
  <c r="O38" i="190"/>
  <c r="N38" i="190"/>
  <c r="M38" i="190"/>
  <c r="L38" i="190"/>
  <c r="K38" i="190"/>
  <c r="J38" i="190"/>
  <c r="I38" i="190"/>
  <c r="H38" i="190"/>
  <c r="G38" i="190"/>
  <c r="F38" i="190"/>
  <c r="E38" i="190"/>
  <c r="D38" i="190"/>
  <c r="C38" i="190"/>
  <c r="O37" i="190"/>
  <c r="N37" i="190"/>
  <c r="M37" i="190"/>
  <c r="L37" i="190"/>
  <c r="K37" i="190"/>
  <c r="J37" i="190"/>
  <c r="I37" i="190"/>
  <c r="H37" i="190"/>
  <c r="G37" i="190"/>
  <c r="F37" i="190"/>
  <c r="E37" i="190"/>
  <c r="D37" i="190"/>
  <c r="C37" i="190"/>
  <c r="O39" i="189"/>
  <c r="N39" i="189"/>
  <c r="M39" i="189"/>
  <c r="L39" i="189"/>
  <c r="K39" i="189"/>
  <c r="J39" i="189"/>
  <c r="I39" i="189"/>
  <c r="H39" i="189"/>
  <c r="G39" i="189"/>
  <c r="F39" i="189"/>
  <c r="E39" i="189"/>
  <c r="D39" i="189"/>
  <c r="C39" i="189"/>
  <c r="O38" i="189"/>
  <c r="N38" i="189"/>
  <c r="M38" i="189"/>
  <c r="L38" i="189"/>
  <c r="K38" i="189"/>
  <c r="J38" i="189"/>
  <c r="I38" i="189"/>
  <c r="H38" i="189"/>
  <c r="G38" i="189"/>
  <c r="F38" i="189"/>
  <c r="E38" i="189"/>
  <c r="D38" i="189"/>
  <c r="C38" i="189"/>
  <c r="O37" i="189"/>
  <c r="N37" i="189"/>
  <c r="M37" i="189"/>
  <c r="L37" i="189"/>
  <c r="K37" i="189"/>
  <c r="J37" i="189"/>
  <c r="I37" i="189"/>
  <c r="H37" i="189"/>
  <c r="G37" i="189"/>
  <c r="F37" i="189"/>
  <c r="E37" i="189"/>
  <c r="D37" i="189"/>
  <c r="C37" i="189"/>
  <c r="O39" i="188"/>
  <c r="N39" i="188"/>
  <c r="M39" i="188"/>
  <c r="L39" i="188"/>
  <c r="K39" i="188"/>
  <c r="J39" i="188"/>
  <c r="I39" i="188"/>
  <c r="H39" i="188"/>
  <c r="G39" i="188"/>
  <c r="F39" i="188"/>
  <c r="E39" i="188"/>
  <c r="D39" i="188"/>
  <c r="C39" i="188"/>
  <c r="O38" i="188"/>
  <c r="N38" i="188"/>
  <c r="M38" i="188"/>
  <c r="L38" i="188"/>
  <c r="K38" i="188"/>
  <c r="J38" i="188"/>
  <c r="I38" i="188"/>
  <c r="H38" i="188"/>
  <c r="G38" i="188"/>
  <c r="F38" i="188"/>
  <c r="E38" i="188"/>
  <c r="D38" i="188"/>
  <c r="C38" i="188"/>
  <c r="O37" i="188"/>
  <c r="N37" i="188"/>
  <c r="M37" i="188"/>
  <c r="L37" i="188"/>
  <c r="K37" i="188"/>
  <c r="J37" i="188"/>
  <c r="I37" i="188"/>
  <c r="H37" i="188"/>
  <c r="G37" i="188"/>
  <c r="F37" i="188"/>
  <c r="E37" i="188"/>
  <c r="D37" i="188"/>
  <c r="C37" i="188"/>
  <c r="O39" i="187"/>
  <c r="N39" i="187"/>
  <c r="M39" i="187"/>
  <c r="L39" i="187"/>
  <c r="K39" i="187"/>
  <c r="J39" i="187"/>
  <c r="I39" i="187"/>
  <c r="H39" i="187"/>
  <c r="G39" i="187"/>
  <c r="F39" i="187"/>
  <c r="E39" i="187"/>
  <c r="D39" i="187"/>
  <c r="C39" i="187"/>
  <c r="O38" i="187"/>
  <c r="N38" i="187"/>
  <c r="M38" i="187"/>
  <c r="L38" i="187"/>
  <c r="K38" i="187"/>
  <c r="J38" i="187"/>
  <c r="I38" i="187"/>
  <c r="H38" i="187"/>
  <c r="G38" i="187"/>
  <c r="F38" i="187"/>
  <c r="E38" i="187"/>
  <c r="D38" i="187"/>
  <c r="C38" i="187"/>
  <c r="O37" i="187"/>
  <c r="N37" i="187"/>
  <c r="M37" i="187"/>
  <c r="L37" i="187"/>
  <c r="K37" i="187"/>
  <c r="J37" i="187"/>
  <c r="I37" i="187"/>
  <c r="H37" i="187"/>
  <c r="G37" i="187"/>
  <c r="F37" i="187"/>
  <c r="E37" i="187"/>
  <c r="D37" i="187"/>
  <c r="C37" i="187"/>
  <c r="O39" i="186"/>
  <c r="N39" i="186"/>
  <c r="M39" i="186"/>
  <c r="L39" i="186"/>
  <c r="K39" i="186"/>
  <c r="J39" i="186"/>
  <c r="I39" i="186"/>
  <c r="H39" i="186"/>
  <c r="G39" i="186"/>
  <c r="F39" i="186"/>
  <c r="E39" i="186"/>
  <c r="D39" i="186"/>
  <c r="C39" i="186"/>
  <c r="O38" i="186"/>
  <c r="N38" i="186"/>
  <c r="M38" i="186"/>
  <c r="L38" i="186"/>
  <c r="K38" i="186"/>
  <c r="J38" i="186"/>
  <c r="I38" i="186"/>
  <c r="H38" i="186"/>
  <c r="G38" i="186"/>
  <c r="F38" i="186"/>
  <c r="E38" i="186"/>
  <c r="D38" i="186"/>
  <c r="C38" i="186"/>
  <c r="O37" i="186"/>
  <c r="N37" i="186"/>
  <c r="M37" i="186"/>
  <c r="L37" i="186"/>
  <c r="K37" i="186"/>
  <c r="J37" i="186"/>
  <c r="I37" i="186"/>
  <c r="H37" i="186"/>
  <c r="G37" i="186"/>
  <c r="F37" i="186"/>
  <c r="E37" i="186"/>
  <c r="D37" i="186"/>
  <c r="C37" i="186"/>
  <c r="O39" i="185"/>
  <c r="N39" i="185"/>
  <c r="M39" i="185"/>
  <c r="L39" i="185"/>
  <c r="K39" i="185"/>
  <c r="J39" i="185"/>
  <c r="I39" i="185"/>
  <c r="H39" i="185"/>
  <c r="G39" i="185"/>
  <c r="F39" i="185"/>
  <c r="E39" i="185"/>
  <c r="D39" i="185"/>
  <c r="C39" i="185"/>
  <c r="O38" i="185"/>
  <c r="N38" i="185"/>
  <c r="M38" i="185"/>
  <c r="L38" i="185"/>
  <c r="K38" i="185"/>
  <c r="J38" i="185"/>
  <c r="I38" i="185"/>
  <c r="H38" i="185"/>
  <c r="G38" i="185"/>
  <c r="F38" i="185"/>
  <c r="E38" i="185"/>
  <c r="D38" i="185"/>
  <c r="C38" i="185"/>
  <c r="O37" i="185"/>
  <c r="N37" i="185"/>
  <c r="M37" i="185"/>
  <c r="L37" i="185"/>
  <c r="K37" i="185"/>
  <c r="J37" i="185"/>
  <c r="I37" i="185"/>
  <c r="H37" i="185"/>
  <c r="G37" i="185"/>
  <c r="F37" i="185"/>
  <c r="E37" i="185"/>
  <c r="D37" i="185"/>
  <c r="C37" i="185"/>
  <c r="O39" i="184"/>
  <c r="N39" i="184"/>
  <c r="M39" i="184"/>
  <c r="L39" i="184"/>
  <c r="K39" i="184"/>
  <c r="J39" i="184"/>
  <c r="I39" i="184"/>
  <c r="H39" i="184"/>
  <c r="G39" i="184"/>
  <c r="F39" i="184"/>
  <c r="E39" i="184"/>
  <c r="D39" i="184"/>
  <c r="C39" i="184"/>
  <c r="O38" i="184"/>
  <c r="N38" i="184"/>
  <c r="M38" i="184"/>
  <c r="L38" i="184"/>
  <c r="K38" i="184"/>
  <c r="J38" i="184"/>
  <c r="I38" i="184"/>
  <c r="H38" i="184"/>
  <c r="G38" i="184"/>
  <c r="F38" i="184"/>
  <c r="E38" i="184"/>
  <c r="D38" i="184"/>
  <c r="C38" i="184"/>
  <c r="O37" i="184"/>
  <c r="N37" i="184"/>
  <c r="M37" i="184"/>
  <c r="L37" i="184"/>
  <c r="K37" i="184"/>
  <c r="J37" i="184"/>
  <c r="I37" i="184"/>
  <c r="H37" i="184"/>
  <c r="G37" i="184"/>
  <c r="F37" i="184"/>
  <c r="E37" i="184"/>
  <c r="D37" i="184"/>
  <c r="C37" i="184"/>
  <c r="O39" i="183"/>
  <c r="N39" i="183"/>
  <c r="M39" i="183"/>
  <c r="L39" i="183"/>
  <c r="K39" i="183"/>
  <c r="J39" i="183"/>
  <c r="I39" i="183"/>
  <c r="H39" i="183"/>
  <c r="G39" i="183"/>
  <c r="F39" i="183"/>
  <c r="E39" i="183"/>
  <c r="D39" i="183"/>
  <c r="C39" i="183"/>
  <c r="O38" i="183"/>
  <c r="N38" i="183"/>
  <c r="M38" i="183"/>
  <c r="L38" i="183"/>
  <c r="K38" i="183"/>
  <c r="J38" i="183"/>
  <c r="I38" i="183"/>
  <c r="H38" i="183"/>
  <c r="G38" i="183"/>
  <c r="F38" i="183"/>
  <c r="E38" i="183"/>
  <c r="D38" i="183"/>
  <c r="C38" i="183"/>
  <c r="O37" i="183"/>
  <c r="N37" i="183"/>
  <c r="M37" i="183"/>
  <c r="L37" i="183"/>
  <c r="K37" i="183"/>
  <c r="J37" i="183"/>
  <c r="I37" i="183"/>
  <c r="H37" i="183"/>
  <c r="G37" i="183"/>
  <c r="F37" i="183"/>
  <c r="E37" i="183"/>
  <c r="D37" i="183"/>
  <c r="C37" i="183"/>
  <c r="O39" i="182"/>
  <c r="N39" i="182"/>
  <c r="M39" i="182"/>
  <c r="L39" i="182"/>
  <c r="K39" i="182"/>
  <c r="J39" i="182"/>
  <c r="I39" i="182"/>
  <c r="H39" i="182"/>
  <c r="G39" i="182"/>
  <c r="F39" i="182"/>
  <c r="E39" i="182"/>
  <c r="D39" i="182"/>
  <c r="C39" i="182"/>
  <c r="O38" i="182"/>
  <c r="N38" i="182"/>
  <c r="M38" i="182"/>
  <c r="L38" i="182"/>
  <c r="K38" i="182"/>
  <c r="J38" i="182"/>
  <c r="I38" i="182"/>
  <c r="H38" i="182"/>
  <c r="G38" i="182"/>
  <c r="F38" i="182"/>
  <c r="E38" i="182"/>
  <c r="D38" i="182"/>
  <c r="C38" i="182"/>
  <c r="O37" i="182"/>
  <c r="N37" i="182"/>
  <c r="M37" i="182"/>
  <c r="L37" i="182"/>
  <c r="K37" i="182"/>
  <c r="J37" i="182"/>
  <c r="I37" i="182"/>
  <c r="H37" i="182"/>
  <c r="G37" i="182"/>
  <c r="F37" i="182"/>
  <c r="E37" i="182"/>
  <c r="D37" i="182"/>
  <c r="C37" i="182"/>
  <c r="O39" i="181"/>
  <c r="N39" i="181"/>
  <c r="M39" i="181"/>
  <c r="L39" i="181"/>
  <c r="K39" i="181"/>
  <c r="J39" i="181"/>
  <c r="I39" i="181"/>
  <c r="H39" i="181"/>
  <c r="G39" i="181"/>
  <c r="F39" i="181"/>
  <c r="E39" i="181"/>
  <c r="D39" i="181"/>
  <c r="C39" i="181"/>
  <c r="O38" i="181"/>
  <c r="N38" i="181"/>
  <c r="M38" i="181"/>
  <c r="L38" i="181"/>
  <c r="K38" i="181"/>
  <c r="J38" i="181"/>
  <c r="I38" i="181"/>
  <c r="H38" i="181"/>
  <c r="G38" i="181"/>
  <c r="F38" i="181"/>
  <c r="E38" i="181"/>
  <c r="D38" i="181"/>
  <c r="C38" i="181"/>
  <c r="O37" i="181"/>
  <c r="N37" i="181"/>
  <c r="M37" i="181"/>
  <c r="L37" i="181"/>
  <c r="K37" i="181"/>
  <c r="J37" i="181"/>
  <c r="I37" i="181"/>
  <c r="H37" i="181"/>
  <c r="G37" i="181"/>
  <c r="F37" i="181"/>
  <c r="E37" i="181"/>
  <c r="D37" i="181"/>
  <c r="C37" i="181"/>
  <c r="O39" i="180"/>
  <c r="N39" i="180"/>
  <c r="M39" i="180"/>
  <c r="L39" i="180"/>
  <c r="K39" i="180"/>
  <c r="J39" i="180"/>
  <c r="I39" i="180"/>
  <c r="H39" i="180"/>
  <c r="G39" i="180"/>
  <c r="F39" i="180"/>
  <c r="E39" i="180"/>
  <c r="D39" i="180"/>
  <c r="C39" i="180"/>
  <c r="O38" i="180"/>
  <c r="N38" i="180"/>
  <c r="M38" i="180"/>
  <c r="L38" i="180"/>
  <c r="K38" i="180"/>
  <c r="J38" i="180"/>
  <c r="I38" i="180"/>
  <c r="H38" i="180"/>
  <c r="G38" i="180"/>
  <c r="F38" i="180"/>
  <c r="E38" i="180"/>
  <c r="D38" i="180"/>
  <c r="C38" i="180"/>
  <c r="O37" i="180"/>
  <c r="N37" i="180"/>
  <c r="M37" i="180"/>
  <c r="L37" i="180"/>
  <c r="K37" i="180"/>
  <c r="J37" i="180"/>
  <c r="I37" i="180"/>
  <c r="H37" i="180"/>
  <c r="G37" i="180"/>
  <c r="F37" i="180"/>
  <c r="E37" i="180"/>
  <c r="D37" i="180"/>
  <c r="C37" i="180"/>
  <c r="O39" i="179"/>
  <c r="N39" i="179"/>
  <c r="M39" i="179"/>
  <c r="L39" i="179"/>
  <c r="K39" i="179"/>
  <c r="J39" i="179"/>
  <c r="I39" i="179"/>
  <c r="H39" i="179"/>
  <c r="G39" i="179"/>
  <c r="F39" i="179"/>
  <c r="E39" i="179"/>
  <c r="D39" i="179"/>
  <c r="C39" i="179"/>
  <c r="O38" i="179"/>
  <c r="N38" i="179"/>
  <c r="M38" i="179"/>
  <c r="L38" i="179"/>
  <c r="K38" i="179"/>
  <c r="J38" i="179"/>
  <c r="I38" i="179"/>
  <c r="H38" i="179"/>
  <c r="G38" i="179"/>
  <c r="F38" i="179"/>
  <c r="E38" i="179"/>
  <c r="D38" i="179"/>
  <c r="C38" i="179"/>
  <c r="O37" i="179"/>
  <c r="N37" i="179"/>
  <c r="M37" i="179"/>
  <c r="L37" i="179"/>
  <c r="K37" i="179"/>
  <c r="J37" i="179"/>
  <c r="I37" i="179"/>
  <c r="H37" i="179"/>
  <c r="G37" i="179"/>
  <c r="F37" i="179"/>
  <c r="E37" i="179"/>
  <c r="D37" i="179"/>
  <c r="C37" i="179"/>
  <c r="O39" i="178"/>
  <c r="N39" i="178"/>
  <c r="M39" i="178"/>
  <c r="L39" i="178"/>
  <c r="K39" i="178"/>
  <c r="J39" i="178"/>
  <c r="I39" i="178"/>
  <c r="H39" i="178"/>
  <c r="G39" i="178"/>
  <c r="F39" i="178"/>
  <c r="E39" i="178"/>
  <c r="D39" i="178"/>
  <c r="C39" i="178"/>
  <c r="O38" i="178"/>
  <c r="N38" i="178"/>
  <c r="M38" i="178"/>
  <c r="L38" i="178"/>
  <c r="K38" i="178"/>
  <c r="J38" i="178"/>
  <c r="I38" i="178"/>
  <c r="H38" i="178"/>
  <c r="G38" i="178"/>
  <c r="F38" i="178"/>
  <c r="E38" i="178"/>
  <c r="D38" i="178"/>
  <c r="C38" i="178"/>
  <c r="O37" i="178"/>
  <c r="N37" i="178"/>
  <c r="M37" i="178"/>
  <c r="L37" i="178"/>
  <c r="K37" i="178"/>
  <c r="J37" i="178"/>
  <c r="I37" i="178"/>
  <c r="H37" i="178"/>
  <c r="G37" i="178"/>
  <c r="F37" i="178"/>
  <c r="E37" i="178"/>
  <c r="D37" i="178"/>
  <c r="C37" i="178"/>
  <c r="O39" i="177"/>
  <c r="N39" i="177"/>
  <c r="M39" i="177"/>
  <c r="L39" i="177"/>
  <c r="K39" i="177"/>
  <c r="J39" i="177"/>
  <c r="I39" i="177"/>
  <c r="H39" i="177"/>
  <c r="G39" i="177"/>
  <c r="F39" i="177"/>
  <c r="E39" i="177"/>
  <c r="D39" i="177"/>
  <c r="C39" i="177"/>
  <c r="O38" i="177"/>
  <c r="N38" i="177"/>
  <c r="M38" i="177"/>
  <c r="L38" i="177"/>
  <c r="K38" i="177"/>
  <c r="J38" i="177"/>
  <c r="I38" i="177"/>
  <c r="H38" i="177"/>
  <c r="G38" i="177"/>
  <c r="F38" i="177"/>
  <c r="E38" i="177"/>
  <c r="D38" i="177"/>
  <c r="C38" i="177"/>
  <c r="O37" i="177"/>
  <c r="N37" i="177"/>
  <c r="M37" i="177"/>
  <c r="L37" i="177"/>
  <c r="K37" i="177"/>
  <c r="J37" i="177"/>
  <c r="I37" i="177"/>
  <c r="H37" i="177"/>
  <c r="G37" i="177"/>
  <c r="F37" i="177"/>
  <c r="E37" i="177"/>
  <c r="D37" i="177"/>
  <c r="C37" i="177"/>
  <c r="O39" i="176"/>
  <c r="N39" i="176"/>
  <c r="M39" i="176"/>
  <c r="L39" i="176"/>
  <c r="K39" i="176"/>
  <c r="J39" i="176"/>
  <c r="I39" i="176"/>
  <c r="H39" i="176"/>
  <c r="G39" i="176"/>
  <c r="F39" i="176"/>
  <c r="E39" i="176"/>
  <c r="D39" i="176"/>
  <c r="C39" i="176"/>
  <c r="O38" i="176"/>
  <c r="N38" i="176"/>
  <c r="M38" i="176"/>
  <c r="L38" i="176"/>
  <c r="K38" i="176"/>
  <c r="J38" i="176"/>
  <c r="I38" i="176"/>
  <c r="H38" i="176"/>
  <c r="G38" i="176"/>
  <c r="F38" i="176"/>
  <c r="E38" i="176"/>
  <c r="D38" i="176"/>
  <c r="C38" i="176"/>
  <c r="O37" i="176"/>
  <c r="N37" i="176"/>
  <c r="M37" i="176"/>
  <c r="L37" i="176"/>
  <c r="K37" i="176"/>
  <c r="J37" i="176"/>
  <c r="I37" i="176"/>
  <c r="H37" i="176"/>
  <c r="G37" i="176"/>
  <c r="F37" i="176"/>
  <c r="E37" i="176"/>
  <c r="D37" i="176"/>
  <c r="C37" i="176"/>
  <c r="O39" i="175"/>
  <c r="N39" i="175"/>
  <c r="M39" i="175"/>
  <c r="L39" i="175"/>
  <c r="K39" i="175"/>
  <c r="J39" i="175"/>
  <c r="I39" i="175"/>
  <c r="H39" i="175"/>
  <c r="G39" i="175"/>
  <c r="F39" i="175"/>
  <c r="E39" i="175"/>
  <c r="D39" i="175"/>
  <c r="C39" i="175"/>
  <c r="O38" i="175"/>
  <c r="N38" i="175"/>
  <c r="M38" i="175"/>
  <c r="L38" i="175"/>
  <c r="K38" i="175"/>
  <c r="J38" i="175"/>
  <c r="I38" i="175"/>
  <c r="H38" i="175"/>
  <c r="G38" i="175"/>
  <c r="F38" i="175"/>
  <c r="E38" i="175"/>
  <c r="D38" i="175"/>
  <c r="C38" i="175"/>
  <c r="O37" i="175"/>
  <c r="N37" i="175"/>
  <c r="M37" i="175"/>
  <c r="L37" i="175"/>
  <c r="K37" i="175"/>
  <c r="J37" i="175"/>
  <c r="I37" i="175"/>
  <c r="H37" i="175"/>
  <c r="G37" i="175"/>
  <c r="F37" i="175"/>
  <c r="E37" i="175"/>
  <c r="D37" i="175"/>
  <c r="C37" i="175"/>
  <c r="O39" i="174"/>
  <c r="N39" i="174"/>
  <c r="M39" i="174"/>
  <c r="L39" i="174"/>
  <c r="K39" i="174"/>
  <c r="J39" i="174"/>
  <c r="I39" i="174"/>
  <c r="H39" i="174"/>
  <c r="G39" i="174"/>
  <c r="F39" i="174"/>
  <c r="E39" i="174"/>
  <c r="D39" i="174"/>
  <c r="C39" i="174"/>
  <c r="O38" i="174"/>
  <c r="N38" i="174"/>
  <c r="M38" i="174"/>
  <c r="L38" i="174"/>
  <c r="K38" i="174"/>
  <c r="J38" i="174"/>
  <c r="I38" i="174"/>
  <c r="H38" i="174"/>
  <c r="G38" i="174"/>
  <c r="F38" i="174"/>
  <c r="E38" i="174"/>
  <c r="D38" i="174"/>
  <c r="C38" i="174"/>
  <c r="O37" i="174"/>
  <c r="N37" i="174"/>
  <c r="M37" i="174"/>
  <c r="L37" i="174"/>
  <c r="K37" i="174"/>
  <c r="J37" i="174"/>
  <c r="I37" i="174"/>
  <c r="H37" i="174"/>
  <c r="G37" i="174"/>
  <c r="F37" i="174"/>
  <c r="E37" i="174"/>
  <c r="D37" i="174"/>
  <c r="C37" i="174"/>
  <c r="O39" i="173"/>
  <c r="N39" i="173"/>
  <c r="M39" i="173"/>
  <c r="L39" i="173"/>
  <c r="K39" i="173"/>
  <c r="J39" i="173"/>
  <c r="I39" i="173"/>
  <c r="H39" i="173"/>
  <c r="G39" i="173"/>
  <c r="F39" i="173"/>
  <c r="E39" i="173"/>
  <c r="D39" i="173"/>
  <c r="C39" i="173"/>
  <c r="O38" i="173"/>
  <c r="N38" i="173"/>
  <c r="M38" i="173"/>
  <c r="L38" i="173"/>
  <c r="K38" i="173"/>
  <c r="J38" i="173"/>
  <c r="I38" i="173"/>
  <c r="H38" i="173"/>
  <c r="G38" i="173"/>
  <c r="F38" i="173"/>
  <c r="E38" i="173"/>
  <c r="D38" i="173"/>
  <c r="C38" i="173"/>
  <c r="O37" i="173"/>
  <c r="N37" i="173"/>
  <c r="M37" i="173"/>
  <c r="L37" i="173"/>
  <c r="K37" i="173"/>
  <c r="J37" i="173"/>
  <c r="I37" i="173"/>
  <c r="H37" i="173"/>
  <c r="G37" i="173"/>
  <c r="F37" i="173"/>
  <c r="E37" i="173"/>
  <c r="D37" i="173"/>
  <c r="C37" i="173"/>
  <c r="O39" i="172"/>
  <c r="N39" i="172"/>
  <c r="M39" i="172"/>
  <c r="L39" i="172"/>
  <c r="K39" i="172"/>
  <c r="J39" i="172"/>
  <c r="I39" i="172"/>
  <c r="H39" i="172"/>
  <c r="G39" i="172"/>
  <c r="F39" i="172"/>
  <c r="E39" i="172"/>
  <c r="D39" i="172"/>
  <c r="C39" i="172"/>
  <c r="O38" i="172"/>
  <c r="N38" i="172"/>
  <c r="M38" i="172"/>
  <c r="L38" i="172"/>
  <c r="K38" i="172"/>
  <c r="J38" i="172"/>
  <c r="I38" i="172"/>
  <c r="H38" i="172"/>
  <c r="G38" i="172"/>
  <c r="F38" i="172"/>
  <c r="E38" i="172"/>
  <c r="D38" i="172"/>
  <c r="C38" i="172"/>
  <c r="O37" i="172"/>
  <c r="N37" i="172"/>
  <c r="M37" i="172"/>
  <c r="L37" i="172"/>
  <c r="K37" i="172"/>
  <c r="J37" i="172"/>
  <c r="I37" i="172"/>
  <c r="H37" i="172"/>
  <c r="G37" i="172"/>
  <c r="F37" i="172"/>
  <c r="E37" i="172"/>
  <c r="D37" i="172"/>
  <c r="C37" i="172"/>
  <c r="O39" i="171"/>
  <c r="N39" i="171"/>
  <c r="M39" i="171"/>
  <c r="L39" i="171"/>
  <c r="K39" i="171"/>
  <c r="J39" i="171"/>
  <c r="I39" i="171"/>
  <c r="H39" i="171"/>
  <c r="G39" i="171"/>
  <c r="F39" i="171"/>
  <c r="E39" i="171"/>
  <c r="D39" i="171"/>
  <c r="C39" i="171"/>
  <c r="O38" i="171"/>
  <c r="N38" i="171"/>
  <c r="M38" i="171"/>
  <c r="L38" i="171"/>
  <c r="K38" i="171"/>
  <c r="J38" i="171"/>
  <c r="I38" i="171"/>
  <c r="H38" i="171"/>
  <c r="G38" i="171"/>
  <c r="F38" i="171"/>
  <c r="E38" i="171"/>
  <c r="D38" i="171"/>
  <c r="C38" i="171"/>
  <c r="O37" i="171"/>
  <c r="N37" i="171"/>
  <c r="M37" i="171"/>
  <c r="L37" i="171"/>
  <c r="K37" i="171"/>
  <c r="J37" i="171"/>
  <c r="I37" i="171"/>
  <c r="H37" i="171"/>
  <c r="G37" i="171"/>
  <c r="F37" i="171"/>
  <c r="E37" i="171"/>
  <c r="D37" i="171"/>
  <c r="C37" i="171"/>
  <c r="O39" i="170"/>
  <c r="N39" i="170"/>
  <c r="M39" i="170"/>
  <c r="L39" i="170"/>
  <c r="K39" i="170"/>
  <c r="J39" i="170"/>
  <c r="I39" i="170"/>
  <c r="H39" i="170"/>
  <c r="G39" i="170"/>
  <c r="F39" i="170"/>
  <c r="E39" i="170"/>
  <c r="D39" i="170"/>
  <c r="C39" i="170"/>
  <c r="O38" i="170"/>
  <c r="N38" i="170"/>
  <c r="M38" i="170"/>
  <c r="L38" i="170"/>
  <c r="K38" i="170"/>
  <c r="J38" i="170"/>
  <c r="I38" i="170"/>
  <c r="H38" i="170"/>
  <c r="G38" i="170"/>
  <c r="F38" i="170"/>
  <c r="E38" i="170"/>
  <c r="D38" i="170"/>
  <c r="C38" i="170"/>
  <c r="O37" i="170"/>
  <c r="N37" i="170"/>
  <c r="M37" i="170"/>
  <c r="L37" i="170"/>
  <c r="K37" i="170"/>
  <c r="J37" i="170"/>
  <c r="I37" i="170"/>
  <c r="H37" i="170"/>
  <c r="G37" i="170"/>
  <c r="F37" i="170"/>
  <c r="E37" i="170"/>
  <c r="D37" i="170"/>
  <c r="C37" i="170"/>
  <c r="O39" i="169"/>
  <c r="N39" i="169"/>
  <c r="M39" i="169"/>
  <c r="L39" i="169"/>
  <c r="K39" i="169"/>
  <c r="J39" i="169"/>
  <c r="I39" i="169"/>
  <c r="H39" i="169"/>
  <c r="G39" i="169"/>
  <c r="F39" i="169"/>
  <c r="E39" i="169"/>
  <c r="D39" i="169"/>
  <c r="C39" i="169"/>
  <c r="O38" i="169"/>
  <c r="N38" i="169"/>
  <c r="M38" i="169"/>
  <c r="L38" i="169"/>
  <c r="K38" i="169"/>
  <c r="J38" i="169"/>
  <c r="I38" i="169"/>
  <c r="H38" i="169"/>
  <c r="G38" i="169"/>
  <c r="F38" i="169"/>
  <c r="E38" i="169"/>
  <c r="D38" i="169"/>
  <c r="C38" i="169"/>
  <c r="O37" i="169"/>
  <c r="N37" i="169"/>
  <c r="M37" i="169"/>
  <c r="L37" i="169"/>
  <c r="K37" i="169"/>
  <c r="J37" i="169"/>
  <c r="I37" i="169"/>
  <c r="H37" i="169"/>
  <c r="G37" i="169"/>
  <c r="F37" i="169"/>
  <c r="E37" i="169"/>
  <c r="D37" i="169"/>
  <c r="C37" i="169"/>
  <c r="O39" i="168"/>
  <c r="N39" i="168"/>
  <c r="M39" i="168"/>
  <c r="L39" i="168"/>
  <c r="K39" i="168"/>
  <c r="J39" i="168"/>
  <c r="I39" i="168"/>
  <c r="H39" i="168"/>
  <c r="G39" i="168"/>
  <c r="F39" i="168"/>
  <c r="E39" i="168"/>
  <c r="D39" i="168"/>
  <c r="C39" i="168"/>
  <c r="O38" i="168"/>
  <c r="N38" i="168"/>
  <c r="M38" i="168"/>
  <c r="L38" i="168"/>
  <c r="K38" i="168"/>
  <c r="J38" i="168"/>
  <c r="I38" i="168"/>
  <c r="H38" i="168"/>
  <c r="G38" i="168"/>
  <c r="F38" i="168"/>
  <c r="E38" i="168"/>
  <c r="D38" i="168"/>
  <c r="C38" i="168"/>
  <c r="O37" i="168"/>
  <c r="N37" i="168"/>
  <c r="M37" i="168"/>
  <c r="L37" i="168"/>
  <c r="K37" i="168"/>
  <c r="J37" i="168"/>
  <c r="I37" i="168"/>
  <c r="H37" i="168"/>
  <c r="G37" i="168"/>
  <c r="F37" i="168"/>
  <c r="E37" i="168"/>
  <c r="D37" i="168"/>
  <c r="C37" i="168"/>
  <c r="O39" i="167"/>
  <c r="N39" i="167"/>
  <c r="M39" i="167"/>
  <c r="L39" i="167"/>
  <c r="K39" i="167"/>
  <c r="J39" i="167"/>
  <c r="I39" i="167"/>
  <c r="H39" i="167"/>
  <c r="G39" i="167"/>
  <c r="F39" i="167"/>
  <c r="E39" i="167"/>
  <c r="D39" i="167"/>
  <c r="C39" i="167"/>
  <c r="O38" i="167"/>
  <c r="N38" i="167"/>
  <c r="M38" i="167"/>
  <c r="L38" i="167"/>
  <c r="K38" i="167"/>
  <c r="J38" i="167"/>
  <c r="I38" i="167"/>
  <c r="H38" i="167"/>
  <c r="G38" i="167"/>
  <c r="F38" i="167"/>
  <c r="E38" i="167"/>
  <c r="D38" i="167"/>
  <c r="C38" i="167"/>
  <c r="O37" i="167"/>
  <c r="N37" i="167"/>
  <c r="M37" i="167"/>
  <c r="L37" i="167"/>
  <c r="K37" i="167"/>
  <c r="J37" i="167"/>
  <c r="I37" i="167"/>
  <c r="H37" i="167"/>
  <c r="G37" i="167"/>
  <c r="F37" i="167"/>
  <c r="E37" i="167"/>
  <c r="D37" i="167"/>
  <c r="C37" i="167"/>
  <c r="O39" i="166"/>
  <c r="N39" i="166"/>
  <c r="M39" i="166"/>
  <c r="L39" i="166"/>
  <c r="K39" i="166"/>
  <c r="J39" i="166"/>
  <c r="I39" i="166"/>
  <c r="H39" i="166"/>
  <c r="G39" i="166"/>
  <c r="F39" i="166"/>
  <c r="E39" i="166"/>
  <c r="D39" i="166"/>
  <c r="C39" i="166"/>
  <c r="O38" i="166"/>
  <c r="N38" i="166"/>
  <c r="M38" i="166"/>
  <c r="L38" i="166"/>
  <c r="K38" i="166"/>
  <c r="J38" i="166"/>
  <c r="I38" i="166"/>
  <c r="H38" i="166"/>
  <c r="G38" i="166"/>
  <c r="F38" i="166"/>
  <c r="E38" i="166"/>
  <c r="D38" i="166"/>
  <c r="C38" i="166"/>
  <c r="O37" i="166"/>
  <c r="N37" i="166"/>
  <c r="M37" i="166"/>
  <c r="L37" i="166"/>
  <c r="K37" i="166"/>
  <c r="J37" i="166"/>
  <c r="I37" i="166"/>
  <c r="H37" i="166"/>
  <c r="G37" i="166"/>
  <c r="F37" i="166"/>
  <c r="E37" i="166"/>
  <c r="D37" i="166"/>
  <c r="C37" i="166"/>
  <c r="O39" i="224"/>
  <c r="N39" i="224"/>
  <c r="M39" i="224"/>
  <c r="L39" i="224"/>
  <c r="K39" i="224"/>
  <c r="J39" i="224"/>
  <c r="I39" i="224"/>
  <c r="H39" i="224"/>
  <c r="G39" i="224"/>
  <c r="F39" i="224"/>
  <c r="E39" i="224"/>
  <c r="D39" i="224"/>
  <c r="C39" i="224"/>
  <c r="O38" i="224"/>
  <c r="N38" i="224"/>
  <c r="M38" i="224"/>
  <c r="L38" i="224"/>
  <c r="K38" i="224"/>
  <c r="J38" i="224"/>
  <c r="I38" i="224"/>
  <c r="H38" i="224"/>
  <c r="G38" i="224"/>
  <c r="F38" i="224"/>
  <c r="E38" i="224"/>
  <c r="D38" i="224"/>
  <c r="C38" i="224"/>
  <c r="O37" i="224"/>
  <c r="N37" i="224"/>
  <c r="M37" i="224"/>
  <c r="L37" i="224"/>
  <c r="K37" i="224"/>
  <c r="J37" i="224"/>
  <c r="I37" i="224"/>
  <c r="H37" i="224"/>
  <c r="G37" i="224"/>
  <c r="F37" i="224"/>
  <c r="E37" i="224"/>
  <c r="D37" i="224"/>
  <c r="C37" i="224"/>
  <c r="O39" i="160"/>
  <c r="N39" i="160"/>
  <c r="M39" i="160"/>
  <c r="L39" i="160"/>
  <c r="K39" i="160"/>
  <c r="J39" i="160"/>
  <c r="I39" i="160"/>
  <c r="H39" i="160"/>
  <c r="G39" i="160"/>
  <c r="F39" i="160"/>
  <c r="E39" i="160"/>
  <c r="D39" i="160"/>
  <c r="C39" i="160"/>
  <c r="O38" i="160"/>
  <c r="N38" i="160"/>
  <c r="M38" i="160"/>
  <c r="L38" i="160"/>
  <c r="K38" i="160"/>
  <c r="J38" i="160"/>
  <c r="I38" i="160"/>
  <c r="H38" i="160"/>
  <c r="G38" i="160"/>
  <c r="F38" i="160"/>
  <c r="E38" i="160"/>
  <c r="D38" i="160"/>
  <c r="C38" i="160"/>
  <c r="O37" i="160"/>
  <c r="N37" i="160"/>
  <c r="M37" i="160"/>
  <c r="L37" i="160"/>
  <c r="K37" i="160"/>
  <c r="J37" i="160"/>
  <c r="I37" i="160"/>
  <c r="H37" i="160"/>
  <c r="G37" i="160"/>
  <c r="F37" i="160"/>
  <c r="E37" i="160"/>
  <c r="D37" i="160"/>
  <c r="C37" i="160"/>
  <c r="O39" i="8"/>
  <c r="N39" i="8"/>
  <c r="M39" i="8"/>
  <c r="L39" i="8"/>
  <c r="K39" i="8"/>
  <c r="J39" i="8"/>
  <c r="I39" i="8"/>
  <c r="H39" i="8"/>
  <c r="G39" i="8"/>
  <c r="F39" i="8"/>
  <c r="E39" i="8"/>
  <c r="O38" i="8"/>
  <c r="N38" i="8"/>
  <c r="M38" i="8"/>
  <c r="L38" i="8"/>
  <c r="K38" i="8"/>
  <c r="J38" i="8"/>
  <c r="I38" i="8"/>
  <c r="H38" i="8"/>
  <c r="G38" i="8"/>
  <c r="F38" i="8"/>
  <c r="E38" i="8"/>
  <c r="O37" i="8"/>
  <c r="N37" i="8"/>
  <c r="M37" i="8"/>
  <c r="L37" i="8"/>
  <c r="K37" i="8"/>
  <c r="J37" i="8"/>
  <c r="I37" i="8"/>
  <c r="H37" i="8"/>
  <c r="G37" i="8"/>
  <c r="F37" i="8"/>
  <c r="E37" i="8" l="1"/>
  <c r="O32" i="225"/>
  <c r="N32" i="225"/>
  <c r="M32" i="225"/>
  <c r="L32" i="225"/>
  <c r="K32" i="225"/>
  <c r="J32" i="225"/>
  <c r="I32" i="225"/>
  <c r="H32" i="225"/>
  <c r="G32" i="225"/>
  <c r="F32" i="225"/>
  <c r="E32" i="225"/>
  <c r="C32" i="225"/>
  <c r="O31" i="225"/>
  <c r="N31" i="225"/>
  <c r="M31" i="225"/>
  <c r="L31" i="225"/>
  <c r="K31" i="225"/>
  <c r="J31" i="225"/>
  <c r="I31" i="225"/>
  <c r="H31" i="225"/>
  <c r="G31" i="225"/>
  <c r="F31" i="225"/>
  <c r="E31" i="225"/>
  <c r="C31" i="225"/>
  <c r="O30" i="225"/>
  <c r="N30" i="225"/>
  <c r="M30" i="225"/>
  <c r="L30" i="225"/>
  <c r="K30" i="225"/>
  <c r="J30" i="225"/>
  <c r="I30" i="225"/>
  <c r="H30" i="225"/>
  <c r="G30" i="225"/>
  <c r="F30" i="225"/>
  <c r="E30" i="225"/>
  <c r="C30" i="225"/>
  <c r="O29" i="225"/>
  <c r="N29" i="225"/>
  <c r="M29" i="225"/>
  <c r="L29" i="225"/>
  <c r="K29" i="225"/>
  <c r="J29" i="225"/>
  <c r="I29" i="225"/>
  <c r="H29" i="225"/>
  <c r="G29" i="225"/>
  <c r="F29" i="225"/>
  <c r="E29" i="225"/>
  <c r="C29" i="225"/>
  <c r="O28" i="225"/>
  <c r="N28" i="225"/>
  <c r="M28" i="225"/>
  <c r="L28" i="225"/>
  <c r="K28" i="225"/>
  <c r="J28" i="225"/>
  <c r="I28" i="225"/>
  <c r="H28" i="225"/>
  <c r="G28" i="225"/>
  <c r="F28" i="225"/>
  <c r="E28" i="225"/>
  <c r="C28" i="225"/>
  <c r="O24" i="225"/>
  <c r="N24" i="225"/>
  <c r="M24" i="225"/>
  <c r="L24" i="225"/>
  <c r="K24" i="225"/>
  <c r="J24" i="225"/>
  <c r="I24" i="225"/>
  <c r="H24" i="225"/>
  <c r="G24" i="225"/>
  <c r="F24" i="225"/>
  <c r="E24" i="225"/>
  <c r="C24" i="225"/>
  <c r="O23" i="225"/>
  <c r="N23" i="225"/>
  <c r="M23" i="225"/>
  <c r="L23" i="225"/>
  <c r="K23" i="225"/>
  <c r="J23" i="225"/>
  <c r="I23" i="225"/>
  <c r="H23" i="225"/>
  <c r="G23" i="225"/>
  <c r="F23" i="225"/>
  <c r="E23" i="225"/>
  <c r="C23" i="225"/>
  <c r="O22" i="225"/>
  <c r="N22" i="225"/>
  <c r="M22" i="225"/>
  <c r="L22" i="225"/>
  <c r="K22" i="225"/>
  <c r="J22" i="225"/>
  <c r="I22" i="225"/>
  <c r="H22" i="225"/>
  <c r="G22" i="225"/>
  <c r="F22" i="225"/>
  <c r="E22" i="225"/>
  <c r="C22" i="225"/>
  <c r="O21" i="225"/>
  <c r="N21" i="225"/>
  <c r="M21" i="225"/>
  <c r="L21" i="225"/>
  <c r="K21" i="225"/>
  <c r="J21" i="225"/>
  <c r="I21" i="225"/>
  <c r="H21" i="225"/>
  <c r="G21" i="225"/>
  <c r="F21" i="225"/>
  <c r="E21" i="225"/>
  <c r="C21" i="225"/>
  <c r="O20" i="225"/>
  <c r="N20" i="225"/>
  <c r="M20" i="225"/>
  <c r="L20" i="225"/>
  <c r="K20" i="225"/>
  <c r="J20" i="225"/>
  <c r="I20" i="225"/>
  <c r="H20" i="225"/>
  <c r="G20" i="225"/>
  <c r="F20" i="225"/>
  <c r="E20" i="225"/>
  <c r="C20" i="225"/>
  <c r="O19" i="225"/>
  <c r="N19" i="225"/>
  <c r="M19" i="225"/>
  <c r="L19" i="225"/>
  <c r="K19" i="225"/>
  <c r="J19" i="225"/>
  <c r="I19" i="225"/>
  <c r="H19" i="225"/>
  <c r="G19" i="225"/>
  <c r="F19" i="225"/>
  <c r="E19" i="225"/>
  <c r="C19" i="225"/>
  <c r="O18" i="225"/>
  <c r="N18" i="225"/>
  <c r="M18" i="225"/>
  <c r="L18" i="225"/>
  <c r="K18" i="225"/>
  <c r="J18" i="225"/>
  <c r="I18" i="225"/>
  <c r="H18" i="225"/>
  <c r="G18" i="225"/>
  <c r="F18" i="225"/>
  <c r="E18" i="225"/>
  <c r="C18" i="225"/>
  <c r="O17" i="225"/>
  <c r="N17" i="225"/>
  <c r="M17" i="225"/>
  <c r="L17" i="225"/>
  <c r="K17" i="225"/>
  <c r="J17" i="225"/>
  <c r="I17" i="225"/>
  <c r="H17" i="225"/>
  <c r="G17" i="225"/>
  <c r="F17" i="225"/>
  <c r="E17" i="225"/>
  <c r="C17" i="225"/>
  <c r="O16" i="225"/>
  <c r="N16" i="225"/>
  <c r="M16" i="225"/>
  <c r="L16" i="225"/>
  <c r="K16" i="225"/>
  <c r="J16" i="225"/>
  <c r="I16" i="225"/>
  <c r="H16" i="225"/>
  <c r="G16" i="225"/>
  <c r="F16" i="225"/>
  <c r="E16" i="225"/>
  <c r="C16" i="225"/>
  <c r="O15" i="225"/>
  <c r="N15" i="225"/>
  <c r="M15" i="225"/>
  <c r="L15" i="225"/>
  <c r="K15" i="225"/>
  <c r="J15" i="225"/>
  <c r="I15" i="225"/>
  <c r="H15" i="225"/>
  <c r="G15" i="225"/>
  <c r="F15" i="225"/>
  <c r="E15" i="225"/>
  <c r="C15" i="225"/>
  <c r="O32" i="224"/>
  <c r="N32" i="224"/>
  <c r="M32" i="224"/>
  <c r="L32" i="224"/>
  <c r="K32" i="224"/>
  <c r="J32" i="224"/>
  <c r="I32" i="224"/>
  <c r="H32" i="224"/>
  <c r="G32" i="224"/>
  <c r="F32" i="224"/>
  <c r="E32" i="224"/>
  <c r="D32" i="224"/>
  <c r="C32" i="224"/>
  <c r="O31" i="224"/>
  <c r="N31" i="224"/>
  <c r="M31" i="224"/>
  <c r="L31" i="224"/>
  <c r="K31" i="224"/>
  <c r="J31" i="224"/>
  <c r="I31" i="224"/>
  <c r="H31" i="224"/>
  <c r="G31" i="224"/>
  <c r="F31" i="224"/>
  <c r="E31" i="224"/>
  <c r="D31" i="224"/>
  <c r="C31" i="224"/>
  <c r="O30" i="224"/>
  <c r="N30" i="224"/>
  <c r="M30" i="224"/>
  <c r="L30" i="224"/>
  <c r="K30" i="224"/>
  <c r="J30" i="224"/>
  <c r="I30" i="224"/>
  <c r="H30" i="224"/>
  <c r="G30" i="224"/>
  <c r="F30" i="224"/>
  <c r="E30" i="224"/>
  <c r="D30" i="224"/>
  <c r="C30" i="224"/>
  <c r="O29" i="224"/>
  <c r="N29" i="224"/>
  <c r="M29" i="224"/>
  <c r="L29" i="224"/>
  <c r="K29" i="224"/>
  <c r="J29" i="224"/>
  <c r="I29" i="224"/>
  <c r="H29" i="224"/>
  <c r="G29" i="224"/>
  <c r="F29" i="224"/>
  <c r="E29" i="224"/>
  <c r="D29" i="224"/>
  <c r="C29" i="224"/>
  <c r="O28" i="224"/>
  <c r="N28" i="224"/>
  <c r="M28" i="224"/>
  <c r="L28" i="224"/>
  <c r="K28" i="224"/>
  <c r="J28" i="224"/>
  <c r="I28" i="224"/>
  <c r="H28" i="224"/>
  <c r="G28" i="224"/>
  <c r="F28" i="224"/>
  <c r="E28" i="224"/>
  <c r="D28" i="224"/>
  <c r="C28" i="224"/>
  <c r="O24" i="224"/>
  <c r="N24" i="224"/>
  <c r="M24" i="224"/>
  <c r="L24" i="224"/>
  <c r="K24" i="224"/>
  <c r="J24" i="224"/>
  <c r="I24" i="224"/>
  <c r="H24" i="224"/>
  <c r="G24" i="224"/>
  <c r="F24" i="224"/>
  <c r="E24" i="224"/>
  <c r="D24" i="224"/>
  <c r="C24" i="224"/>
  <c r="O23" i="224"/>
  <c r="N23" i="224"/>
  <c r="M23" i="224"/>
  <c r="L23" i="224"/>
  <c r="K23" i="224"/>
  <c r="J23" i="224"/>
  <c r="I23" i="224"/>
  <c r="H23" i="224"/>
  <c r="G23" i="224"/>
  <c r="F23" i="224"/>
  <c r="E23" i="224"/>
  <c r="D23" i="224"/>
  <c r="C23" i="224"/>
  <c r="O22" i="224"/>
  <c r="N22" i="224"/>
  <c r="M22" i="224"/>
  <c r="L22" i="224"/>
  <c r="K22" i="224"/>
  <c r="J22" i="224"/>
  <c r="I22" i="224"/>
  <c r="H22" i="224"/>
  <c r="G22" i="224"/>
  <c r="F22" i="224"/>
  <c r="E22" i="224"/>
  <c r="D22" i="224"/>
  <c r="C22" i="224"/>
  <c r="O21" i="224"/>
  <c r="N21" i="224"/>
  <c r="M21" i="224"/>
  <c r="L21" i="224"/>
  <c r="K21" i="224"/>
  <c r="J21" i="224"/>
  <c r="I21" i="224"/>
  <c r="H21" i="224"/>
  <c r="G21" i="224"/>
  <c r="F21" i="224"/>
  <c r="E21" i="224"/>
  <c r="D21" i="224"/>
  <c r="C21" i="224"/>
  <c r="O20" i="224"/>
  <c r="N20" i="224"/>
  <c r="M20" i="224"/>
  <c r="L20" i="224"/>
  <c r="K20" i="224"/>
  <c r="J20" i="224"/>
  <c r="I20" i="224"/>
  <c r="H20" i="224"/>
  <c r="G20" i="224"/>
  <c r="F20" i="224"/>
  <c r="E20" i="224"/>
  <c r="D20" i="224"/>
  <c r="C20" i="224"/>
  <c r="O19" i="224"/>
  <c r="N19" i="224"/>
  <c r="M19" i="224"/>
  <c r="L19" i="224"/>
  <c r="K19" i="224"/>
  <c r="J19" i="224"/>
  <c r="I19" i="224"/>
  <c r="H19" i="224"/>
  <c r="G19" i="224"/>
  <c r="F19" i="224"/>
  <c r="E19" i="224"/>
  <c r="D19" i="224"/>
  <c r="C19" i="224"/>
  <c r="O18" i="224"/>
  <c r="N18" i="224"/>
  <c r="M18" i="224"/>
  <c r="L18" i="224"/>
  <c r="K18" i="224"/>
  <c r="J18" i="224"/>
  <c r="I18" i="224"/>
  <c r="H18" i="224"/>
  <c r="G18" i="224"/>
  <c r="F18" i="224"/>
  <c r="E18" i="224"/>
  <c r="D18" i="224"/>
  <c r="C18" i="224"/>
  <c r="O17" i="224"/>
  <c r="N17" i="224"/>
  <c r="M17" i="224"/>
  <c r="L17" i="224"/>
  <c r="K17" i="224"/>
  <c r="J17" i="224"/>
  <c r="I17" i="224"/>
  <c r="H17" i="224"/>
  <c r="G17" i="224"/>
  <c r="F17" i="224"/>
  <c r="E17" i="224"/>
  <c r="D17" i="224"/>
  <c r="C17" i="224"/>
  <c r="O16" i="224"/>
  <c r="N16" i="224"/>
  <c r="M16" i="224"/>
  <c r="L16" i="224"/>
  <c r="K16" i="224"/>
  <c r="J16" i="224"/>
  <c r="I16" i="224"/>
  <c r="H16" i="224"/>
  <c r="G16" i="224"/>
  <c r="F16" i="224"/>
  <c r="E16" i="224"/>
  <c r="D16" i="224"/>
  <c r="C16" i="224"/>
  <c r="O15" i="224"/>
  <c r="N15" i="224"/>
  <c r="M15" i="224"/>
  <c r="L15" i="224"/>
  <c r="K15" i="224"/>
  <c r="J15" i="224"/>
  <c r="I15" i="224"/>
  <c r="H15" i="224"/>
  <c r="G15" i="224"/>
  <c r="F15" i="224"/>
  <c r="E15" i="224"/>
  <c r="D15" i="224"/>
  <c r="C15" i="224"/>
  <c r="F33" i="225" l="1"/>
  <c r="N33" i="225"/>
  <c r="H25" i="225"/>
  <c r="G33" i="225"/>
  <c r="O33" i="225"/>
  <c r="G25" i="225"/>
  <c r="H33" i="225"/>
  <c r="I25" i="225"/>
  <c r="J25" i="225"/>
  <c r="C25" i="225"/>
  <c r="K25" i="225"/>
  <c r="I33" i="225"/>
  <c r="J33" i="225"/>
  <c r="C33" i="225"/>
  <c r="K33" i="225"/>
  <c r="E25" i="225"/>
  <c r="M25" i="225"/>
  <c r="F25" i="225"/>
  <c r="N25" i="225"/>
  <c r="D25" i="225"/>
  <c r="L25" i="225"/>
  <c r="D33" i="225"/>
  <c r="L33" i="225"/>
  <c r="O25" i="225"/>
  <c r="E33" i="225"/>
  <c r="M33" i="225"/>
  <c r="G33" i="224"/>
  <c r="O33" i="224"/>
  <c r="H33" i="224"/>
  <c r="E25" i="224"/>
  <c r="M25" i="224"/>
  <c r="C33" i="224"/>
  <c r="K33" i="224"/>
  <c r="E33" i="224"/>
  <c r="M33" i="224"/>
  <c r="H25" i="224"/>
  <c r="F33" i="224"/>
  <c r="N33" i="224"/>
  <c r="O25" i="224"/>
  <c r="J25" i="224"/>
  <c r="C25" i="224"/>
  <c r="K25" i="224"/>
  <c r="I33" i="224"/>
  <c r="I25" i="224"/>
  <c r="D25" i="224"/>
  <c r="L25" i="224"/>
  <c r="G25" i="224"/>
  <c r="J33" i="224"/>
  <c r="F25" i="224"/>
  <c r="N25" i="224"/>
  <c r="D33" i="224"/>
  <c r="L33" i="224"/>
  <c r="O32" i="212" l="1"/>
  <c r="N32" i="212"/>
  <c r="M32" i="212"/>
  <c r="L32" i="212"/>
  <c r="K32" i="212"/>
  <c r="J32" i="212"/>
  <c r="I32" i="212"/>
  <c r="H32" i="212"/>
  <c r="G32" i="212"/>
  <c r="F32" i="212"/>
  <c r="E32" i="212"/>
  <c r="D32" i="212"/>
  <c r="C32" i="212"/>
  <c r="O31" i="212"/>
  <c r="N31" i="212"/>
  <c r="M31" i="212"/>
  <c r="L31" i="212"/>
  <c r="K31" i="212"/>
  <c r="J31" i="212"/>
  <c r="I31" i="212"/>
  <c r="H31" i="212"/>
  <c r="G31" i="212"/>
  <c r="F31" i="212"/>
  <c r="E31" i="212"/>
  <c r="D31" i="212"/>
  <c r="C31" i="212"/>
  <c r="O30" i="212"/>
  <c r="N30" i="212"/>
  <c r="M30" i="212"/>
  <c r="L30" i="212"/>
  <c r="K30" i="212"/>
  <c r="J30" i="212"/>
  <c r="I30" i="212"/>
  <c r="H30" i="212"/>
  <c r="G30" i="212"/>
  <c r="F30" i="212"/>
  <c r="E30" i="212"/>
  <c r="D30" i="212"/>
  <c r="C30" i="212"/>
  <c r="O29" i="212"/>
  <c r="N29" i="212"/>
  <c r="M29" i="212"/>
  <c r="L29" i="212"/>
  <c r="K29" i="212"/>
  <c r="J29" i="212"/>
  <c r="I29" i="212"/>
  <c r="H29" i="212"/>
  <c r="G29" i="212"/>
  <c r="F29" i="212"/>
  <c r="E29" i="212"/>
  <c r="D29" i="212"/>
  <c r="C29" i="212"/>
  <c r="O28" i="212"/>
  <c r="N28" i="212"/>
  <c r="M28" i="212"/>
  <c r="L28" i="212"/>
  <c r="K28" i="212"/>
  <c r="J28" i="212"/>
  <c r="I28" i="212"/>
  <c r="H28" i="212"/>
  <c r="G28" i="212"/>
  <c r="F28" i="212"/>
  <c r="E28" i="212"/>
  <c r="D28" i="212"/>
  <c r="C28" i="212"/>
  <c r="O24" i="212"/>
  <c r="N24" i="212"/>
  <c r="M24" i="212"/>
  <c r="L24" i="212"/>
  <c r="K24" i="212"/>
  <c r="J24" i="212"/>
  <c r="I24" i="212"/>
  <c r="H24" i="212"/>
  <c r="G24" i="212"/>
  <c r="F24" i="212"/>
  <c r="E24" i="212"/>
  <c r="D24" i="212"/>
  <c r="C24" i="212"/>
  <c r="O23" i="212"/>
  <c r="N23" i="212"/>
  <c r="M23" i="212"/>
  <c r="L23" i="212"/>
  <c r="K23" i="212"/>
  <c r="J23" i="212"/>
  <c r="I23" i="212"/>
  <c r="H23" i="212"/>
  <c r="G23" i="212"/>
  <c r="F23" i="212"/>
  <c r="E23" i="212"/>
  <c r="D23" i="212"/>
  <c r="C23" i="212"/>
  <c r="O22" i="212"/>
  <c r="N22" i="212"/>
  <c r="M22" i="212"/>
  <c r="L22" i="212"/>
  <c r="K22" i="212"/>
  <c r="J22" i="212"/>
  <c r="I22" i="212"/>
  <c r="H22" i="212"/>
  <c r="G22" i="212"/>
  <c r="F22" i="212"/>
  <c r="E22" i="212"/>
  <c r="D22" i="212"/>
  <c r="C22" i="212"/>
  <c r="O21" i="212"/>
  <c r="N21" i="212"/>
  <c r="M21" i="212"/>
  <c r="L21" i="212"/>
  <c r="K21" i="212"/>
  <c r="J21" i="212"/>
  <c r="I21" i="212"/>
  <c r="H21" i="212"/>
  <c r="G21" i="212"/>
  <c r="F21" i="212"/>
  <c r="E21" i="212"/>
  <c r="D21" i="212"/>
  <c r="C21" i="212"/>
  <c r="O20" i="212"/>
  <c r="N20" i="212"/>
  <c r="M20" i="212"/>
  <c r="L20" i="212"/>
  <c r="K20" i="212"/>
  <c r="J20" i="212"/>
  <c r="I20" i="212"/>
  <c r="H20" i="212"/>
  <c r="G20" i="212"/>
  <c r="F20" i="212"/>
  <c r="E20" i="212"/>
  <c r="D20" i="212"/>
  <c r="C20" i="212"/>
  <c r="O19" i="212"/>
  <c r="N19" i="212"/>
  <c r="M19" i="212"/>
  <c r="L19" i="212"/>
  <c r="K19" i="212"/>
  <c r="J19" i="212"/>
  <c r="I19" i="212"/>
  <c r="H19" i="212"/>
  <c r="G19" i="212"/>
  <c r="F19" i="212"/>
  <c r="E19" i="212"/>
  <c r="D19" i="212"/>
  <c r="C19" i="212"/>
  <c r="O18" i="212"/>
  <c r="N18" i="212"/>
  <c r="M18" i="212"/>
  <c r="L18" i="212"/>
  <c r="K18" i="212"/>
  <c r="J18" i="212"/>
  <c r="I18" i="212"/>
  <c r="H18" i="212"/>
  <c r="G18" i="212"/>
  <c r="F18" i="212"/>
  <c r="E18" i="212"/>
  <c r="D18" i="212"/>
  <c r="C18" i="212"/>
  <c r="O17" i="212"/>
  <c r="N17" i="212"/>
  <c r="M17" i="212"/>
  <c r="L17" i="212"/>
  <c r="K17" i="212"/>
  <c r="J17" i="212"/>
  <c r="I17" i="212"/>
  <c r="H17" i="212"/>
  <c r="G17" i="212"/>
  <c r="F17" i="212"/>
  <c r="E17" i="212"/>
  <c r="D17" i="212"/>
  <c r="C17" i="212"/>
  <c r="O16" i="212"/>
  <c r="N16" i="212"/>
  <c r="M16" i="212"/>
  <c r="L16" i="212"/>
  <c r="K16" i="212"/>
  <c r="J16" i="212"/>
  <c r="I16" i="212"/>
  <c r="H16" i="212"/>
  <c r="G16" i="212"/>
  <c r="F16" i="212"/>
  <c r="E16" i="212"/>
  <c r="D16" i="212"/>
  <c r="C16" i="212"/>
  <c r="O15" i="212"/>
  <c r="N15" i="212"/>
  <c r="M15" i="212"/>
  <c r="L15" i="212"/>
  <c r="K15" i="212"/>
  <c r="J15" i="212"/>
  <c r="I15" i="212"/>
  <c r="H15" i="212"/>
  <c r="G15" i="212"/>
  <c r="F15" i="212"/>
  <c r="E15" i="212"/>
  <c r="D15" i="212"/>
  <c r="C15" i="212"/>
  <c r="O32" i="211"/>
  <c r="N32" i="211"/>
  <c r="M32" i="211"/>
  <c r="L32" i="211"/>
  <c r="K32" i="211"/>
  <c r="J32" i="211"/>
  <c r="I32" i="211"/>
  <c r="H32" i="211"/>
  <c r="G32" i="211"/>
  <c r="F32" i="211"/>
  <c r="E32" i="211"/>
  <c r="D32" i="211"/>
  <c r="C32" i="211"/>
  <c r="O31" i="211"/>
  <c r="N31" i="211"/>
  <c r="M31" i="211"/>
  <c r="L31" i="211"/>
  <c r="K31" i="211"/>
  <c r="J31" i="211"/>
  <c r="I31" i="211"/>
  <c r="H31" i="211"/>
  <c r="G31" i="211"/>
  <c r="F31" i="211"/>
  <c r="E31" i="211"/>
  <c r="D31" i="211"/>
  <c r="C31" i="211"/>
  <c r="O30" i="211"/>
  <c r="N30" i="211"/>
  <c r="M30" i="211"/>
  <c r="L30" i="211"/>
  <c r="K30" i="211"/>
  <c r="J30" i="211"/>
  <c r="I30" i="211"/>
  <c r="H30" i="211"/>
  <c r="G30" i="211"/>
  <c r="F30" i="211"/>
  <c r="E30" i="211"/>
  <c r="D30" i="211"/>
  <c r="C30" i="211"/>
  <c r="O29" i="211"/>
  <c r="N29" i="211"/>
  <c r="M29" i="211"/>
  <c r="L29" i="211"/>
  <c r="K29" i="211"/>
  <c r="J29" i="211"/>
  <c r="I29" i="211"/>
  <c r="H29" i="211"/>
  <c r="G29" i="211"/>
  <c r="F29" i="211"/>
  <c r="E29" i="211"/>
  <c r="D29" i="211"/>
  <c r="C29" i="211"/>
  <c r="O28" i="211"/>
  <c r="N28" i="211"/>
  <c r="M28" i="211"/>
  <c r="L28" i="211"/>
  <c r="K28" i="211"/>
  <c r="J28" i="211"/>
  <c r="I28" i="211"/>
  <c r="H28" i="211"/>
  <c r="G28" i="211"/>
  <c r="F28" i="211"/>
  <c r="E28" i="211"/>
  <c r="D28" i="211"/>
  <c r="C28" i="211"/>
  <c r="O24" i="211"/>
  <c r="N24" i="211"/>
  <c r="M24" i="211"/>
  <c r="L24" i="211"/>
  <c r="K24" i="211"/>
  <c r="J24" i="211"/>
  <c r="I24" i="211"/>
  <c r="H24" i="211"/>
  <c r="G24" i="211"/>
  <c r="F24" i="211"/>
  <c r="E24" i="211"/>
  <c r="D24" i="211"/>
  <c r="C24" i="211"/>
  <c r="O23" i="211"/>
  <c r="N23" i="211"/>
  <c r="M23" i="211"/>
  <c r="L23" i="211"/>
  <c r="K23" i="211"/>
  <c r="J23" i="211"/>
  <c r="I23" i="211"/>
  <c r="H23" i="211"/>
  <c r="G23" i="211"/>
  <c r="F23" i="211"/>
  <c r="E23" i="211"/>
  <c r="D23" i="211"/>
  <c r="C23" i="211"/>
  <c r="O22" i="211"/>
  <c r="N22" i="211"/>
  <c r="M22" i="211"/>
  <c r="L22" i="211"/>
  <c r="K22" i="211"/>
  <c r="J22" i="211"/>
  <c r="I22" i="211"/>
  <c r="H22" i="211"/>
  <c r="G22" i="211"/>
  <c r="F22" i="211"/>
  <c r="E22" i="211"/>
  <c r="D22" i="211"/>
  <c r="C22" i="211"/>
  <c r="O21" i="211"/>
  <c r="N21" i="211"/>
  <c r="M21" i="211"/>
  <c r="L21" i="211"/>
  <c r="K21" i="211"/>
  <c r="J21" i="211"/>
  <c r="I21" i="211"/>
  <c r="H21" i="211"/>
  <c r="G21" i="211"/>
  <c r="F21" i="211"/>
  <c r="E21" i="211"/>
  <c r="D21" i="211"/>
  <c r="C21" i="211"/>
  <c r="O20" i="211"/>
  <c r="N20" i="211"/>
  <c r="M20" i="211"/>
  <c r="L20" i="211"/>
  <c r="K20" i="211"/>
  <c r="J20" i="211"/>
  <c r="I20" i="211"/>
  <c r="H20" i="211"/>
  <c r="G20" i="211"/>
  <c r="F20" i="211"/>
  <c r="E20" i="211"/>
  <c r="D20" i="211"/>
  <c r="C20" i="211"/>
  <c r="O19" i="211"/>
  <c r="N19" i="211"/>
  <c r="M19" i="211"/>
  <c r="L19" i="211"/>
  <c r="K19" i="211"/>
  <c r="J19" i="211"/>
  <c r="I19" i="211"/>
  <c r="H19" i="211"/>
  <c r="G19" i="211"/>
  <c r="F19" i="211"/>
  <c r="E19" i="211"/>
  <c r="D19" i="211"/>
  <c r="C19" i="211"/>
  <c r="O18" i="211"/>
  <c r="N18" i="211"/>
  <c r="M18" i="211"/>
  <c r="L18" i="211"/>
  <c r="K18" i="211"/>
  <c r="J18" i="211"/>
  <c r="I18" i="211"/>
  <c r="H18" i="211"/>
  <c r="G18" i="211"/>
  <c r="F18" i="211"/>
  <c r="E18" i="211"/>
  <c r="D18" i="211"/>
  <c r="C18" i="211"/>
  <c r="O17" i="211"/>
  <c r="N17" i="211"/>
  <c r="M17" i="211"/>
  <c r="L17" i="211"/>
  <c r="K17" i="211"/>
  <c r="J17" i="211"/>
  <c r="I17" i="211"/>
  <c r="H17" i="211"/>
  <c r="G17" i="211"/>
  <c r="F17" i="211"/>
  <c r="E17" i="211"/>
  <c r="D17" i="211"/>
  <c r="C17" i="211"/>
  <c r="O16" i="211"/>
  <c r="N16" i="211"/>
  <c r="M16" i="211"/>
  <c r="L16" i="211"/>
  <c r="K16" i="211"/>
  <c r="J16" i="211"/>
  <c r="I16" i="211"/>
  <c r="H16" i="211"/>
  <c r="G16" i="211"/>
  <c r="F16" i="211"/>
  <c r="E16" i="211"/>
  <c r="D16" i="211"/>
  <c r="C16" i="211"/>
  <c r="O15" i="211"/>
  <c r="N15" i="211"/>
  <c r="M15" i="211"/>
  <c r="L15" i="211"/>
  <c r="K15" i="211"/>
  <c r="J15" i="211"/>
  <c r="I15" i="211"/>
  <c r="H15" i="211"/>
  <c r="G15" i="211"/>
  <c r="F15" i="211"/>
  <c r="E15" i="211"/>
  <c r="D15" i="211"/>
  <c r="C15" i="211"/>
  <c r="O32" i="210"/>
  <c r="N32" i="210"/>
  <c r="M32" i="210"/>
  <c r="L32" i="210"/>
  <c r="K32" i="210"/>
  <c r="J32" i="210"/>
  <c r="I32" i="210"/>
  <c r="H32" i="210"/>
  <c r="G32" i="210"/>
  <c r="F32" i="210"/>
  <c r="E32" i="210"/>
  <c r="D32" i="210"/>
  <c r="C32" i="210"/>
  <c r="O31" i="210"/>
  <c r="N31" i="210"/>
  <c r="M31" i="210"/>
  <c r="L31" i="210"/>
  <c r="K31" i="210"/>
  <c r="J31" i="210"/>
  <c r="I31" i="210"/>
  <c r="H31" i="210"/>
  <c r="G31" i="210"/>
  <c r="F31" i="210"/>
  <c r="E31" i="210"/>
  <c r="D31" i="210"/>
  <c r="C31" i="210"/>
  <c r="O30" i="210"/>
  <c r="N30" i="210"/>
  <c r="M30" i="210"/>
  <c r="L30" i="210"/>
  <c r="K30" i="210"/>
  <c r="J30" i="210"/>
  <c r="I30" i="210"/>
  <c r="H30" i="210"/>
  <c r="G30" i="210"/>
  <c r="F30" i="210"/>
  <c r="E30" i="210"/>
  <c r="D30" i="210"/>
  <c r="C30" i="210"/>
  <c r="O29" i="210"/>
  <c r="N29" i="210"/>
  <c r="M29" i="210"/>
  <c r="L29" i="210"/>
  <c r="K29" i="210"/>
  <c r="J29" i="210"/>
  <c r="I29" i="210"/>
  <c r="H29" i="210"/>
  <c r="G29" i="210"/>
  <c r="F29" i="210"/>
  <c r="E29" i="210"/>
  <c r="D29" i="210"/>
  <c r="C29" i="210"/>
  <c r="O28" i="210"/>
  <c r="N28" i="210"/>
  <c r="M28" i="210"/>
  <c r="L28" i="210"/>
  <c r="K28" i="210"/>
  <c r="J28" i="210"/>
  <c r="I28" i="210"/>
  <c r="H28" i="210"/>
  <c r="G28" i="210"/>
  <c r="F28" i="210"/>
  <c r="E28" i="210"/>
  <c r="D28" i="210"/>
  <c r="C28" i="210"/>
  <c r="O24" i="210"/>
  <c r="N24" i="210"/>
  <c r="M24" i="210"/>
  <c r="L24" i="210"/>
  <c r="K24" i="210"/>
  <c r="J24" i="210"/>
  <c r="I24" i="210"/>
  <c r="H24" i="210"/>
  <c r="G24" i="210"/>
  <c r="F24" i="210"/>
  <c r="E24" i="210"/>
  <c r="D24" i="210"/>
  <c r="C24" i="210"/>
  <c r="O23" i="210"/>
  <c r="N23" i="210"/>
  <c r="M23" i="210"/>
  <c r="L23" i="210"/>
  <c r="K23" i="210"/>
  <c r="J23" i="210"/>
  <c r="I23" i="210"/>
  <c r="H23" i="210"/>
  <c r="G23" i="210"/>
  <c r="F23" i="210"/>
  <c r="E23" i="210"/>
  <c r="D23" i="210"/>
  <c r="C23" i="210"/>
  <c r="O22" i="210"/>
  <c r="N22" i="210"/>
  <c r="M22" i="210"/>
  <c r="L22" i="210"/>
  <c r="K22" i="210"/>
  <c r="J22" i="210"/>
  <c r="I22" i="210"/>
  <c r="H22" i="210"/>
  <c r="G22" i="210"/>
  <c r="F22" i="210"/>
  <c r="E22" i="210"/>
  <c r="D22" i="210"/>
  <c r="C22" i="210"/>
  <c r="O21" i="210"/>
  <c r="N21" i="210"/>
  <c r="M21" i="210"/>
  <c r="L21" i="210"/>
  <c r="K21" i="210"/>
  <c r="J21" i="210"/>
  <c r="I21" i="210"/>
  <c r="H21" i="210"/>
  <c r="G21" i="210"/>
  <c r="F21" i="210"/>
  <c r="E21" i="210"/>
  <c r="D21" i="210"/>
  <c r="C21" i="210"/>
  <c r="O20" i="210"/>
  <c r="N20" i="210"/>
  <c r="M20" i="210"/>
  <c r="L20" i="210"/>
  <c r="K20" i="210"/>
  <c r="J20" i="210"/>
  <c r="I20" i="210"/>
  <c r="H20" i="210"/>
  <c r="G20" i="210"/>
  <c r="F20" i="210"/>
  <c r="E20" i="210"/>
  <c r="D20" i="210"/>
  <c r="C20" i="210"/>
  <c r="O19" i="210"/>
  <c r="N19" i="210"/>
  <c r="M19" i="210"/>
  <c r="L19" i="210"/>
  <c r="K19" i="210"/>
  <c r="J19" i="210"/>
  <c r="I19" i="210"/>
  <c r="H19" i="210"/>
  <c r="G19" i="210"/>
  <c r="F19" i="210"/>
  <c r="E19" i="210"/>
  <c r="D19" i="210"/>
  <c r="C19" i="210"/>
  <c r="O18" i="210"/>
  <c r="N18" i="210"/>
  <c r="M18" i="210"/>
  <c r="L18" i="210"/>
  <c r="K18" i="210"/>
  <c r="J18" i="210"/>
  <c r="I18" i="210"/>
  <c r="H18" i="210"/>
  <c r="G18" i="210"/>
  <c r="F18" i="210"/>
  <c r="E18" i="210"/>
  <c r="D18" i="210"/>
  <c r="C18" i="210"/>
  <c r="O17" i="210"/>
  <c r="N17" i="210"/>
  <c r="M17" i="210"/>
  <c r="L17" i="210"/>
  <c r="K17" i="210"/>
  <c r="J17" i="210"/>
  <c r="I17" i="210"/>
  <c r="H17" i="210"/>
  <c r="G17" i="210"/>
  <c r="F17" i="210"/>
  <c r="E17" i="210"/>
  <c r="D17" i="210"/>
  <c r="C17" i="210"/>
  <c r="O16" i="210"/>
  <c r="N16" i="210"/>
  <c r="M16" i="210"/>
  <c r="L16" i="210"/>
  <c r="K16" i="210"/>
  <c r="J16" i="210"/>
  <c r="I16" i="210"/>
  <c r="H16" i="210"/>
  <c r="G16" i="210"/>
  <c r="F16" i="210"/>
  <c r="E16" i="210"/>
  <c r="D16" i="210"/>
  <c r="C16" i="210"/>
  <c r="O15" i="210"/>
  <c r="N15" i="210"/>
  <c r="M15" i="210"/>
  <c r="L15" i="210"/>
  <c r="K15" i="210"/>
  <c r="J15" i="210"/>
  <c r="I15" i="210"/>
  <c r="H15" i="210"/>
  <c r="G15" i="210"/>
  <c r="F15" i="210"/>
  <c r="E15" i="210"/>
  <c r="D15" i="210"/>
  <c r="C15" i="210"/>
  <c r="O32" i="209"/>
  <c r="N32" i="209"/>
  <c r="M32" i="209"/>
  <c r="L32" i="209"/>
  <c r="K32" i="209"/>
  <c r="J32" i="209"/>
  <c r="I32" i="209"/>
  <c r="H32" i="209"/>
  <c r="G32" i="209"/>
  <c r="F32" i="209"/>
  <c r="E32" i="209"/>
  <c r="D32" i="209"/>
  <c r="C32" i="209"/>
  <c r="O31" i="209"/>
  <c r="N31" i="209"/>
  <c r="M31" i="209"/>
  <c r="L31" i="209"/>
  <c r="K31" i="209"/>
  <c r="J31" i="209"/>
  <c r="I31" i="209"/>
  <c r="H31" i="209"/>
  <c r="G31" i="209"/>
  <c r="F31" i="209"/>
  <c r="E31" i="209"/>
  <c r="D31" i="209"/>
  <c r="C31" i="209"/>
  <c r="O30" i="209"/>
  <c r="N30" i="209"/>
  <c r="M30" i="209"/>
  <c r="L30" i="209"/>
  <c r="K30" i="209"/>
  <c r="J30" i="209"/>
  <c r="I30" i="209"/>
  <c r="H30" i="209"/>
  <c r="G30" i="209"/>
  <c r="F30" i="209"/>
  <c r="E30" i="209"/>
  <c r="D30" i="209"/>
  <c r="C30" i="209"/>
  <c r="O29" i="209"/>
  <c r="N29" i="209"/>
  <c r="M29" i="209"/>
  <c r="L29" i="209"/>
  <c r="K29" i="209"/>
  <c r="J29" i="209"/>
  <c r="I29" i="209"/>
  <c r="H29" i="209"/>
  <c r="G29" i="209"/>
  <c r="F29" i="209"/>
  <c r="E29" i="209"/>
  <c r="D29" i="209"/>
  <c r="C29" i="209"/>
  <c r="O28" i="209"/>
  <c r="N28" i="209"/>
  <c r="M28" i="209"/>
  <c r="L28" i="209"/>
  <c r="K28" i="209"/>
  <c r="J28" i="209"/>
  <c r="I28" i="209"/>
  <c r="H28" i="209"/>
  <c r="G28" i="209"/>
  <c r="F28" i="209"/>
  <c r="E28" i="209"/>
  <c r="D28" i="209"/>
  <c r="C28" i="209"/>
  <c r="O24" i="209"/>
  <c r="N24" i="209"/>
  <c r="M24" i="209"/>
  <c r="L24" i="209"/>
  <c r="K24" i="209"/>
  <c r="J24" i="209"/>
  <c r="I24" i="209"/>
  <c r="H24" i="209"/>
  <c r="G24" i="209"/>
  <c r="F24" i="209"/>
  <c r="E24" i="209"/>
  <c r="D24" i="209"/>
  <c r="C24" i="209"/>
  <c r="O23" i="209"/>
  <c r="N23" i="209"/>
  <c r="M23" i="209"/>
  <c r="L23" i="209"/>
  <c r="K23" i="209"/>
  <c r="J23" i="209"/>
  <c r="I23" i="209"/>
  <c r="H23" i="209"/>
  <c r="G23" i="209"/>
  <c r="F23" i="209"/>
  <c r="E23" i="209"/>
  <c r="D23" i="209"/>
  <c r="C23" i="209"/>
  <c r="O22" i="209"/>
  <c r="N22" i="209"/>
  <c r="M22" i="209"/>
  <c r="L22" i="209"/>
  <c r="K22" i="209"/>
  <c r="J22" i="209"/>
  <c r="I22" i="209"/>
  <c r="H22" i="209"/>
  <c r="G22" i="209"/>
  <c r="F22" i="209"/>
  <c r="E22" i="209"/>
  <c r="D22" i="209"/>
  <c r="C22" i="209"/>
  <c r="O21" i="209"/>
  <c r="N21" i="209"/>
  <c r="M21" i="209"/>
  <c r="L21" i="209"/>
  <c r="K21" i="209"/>
  <c r="J21" i="209"/>
  <c r="I21" i="209"/>
  <c r="H21" i="209"/>
  <c r="G21" i="209"/>
  <c r="F21" i="209"/>
  <c r="E21" i="209"/>
  <c r="D21" i="209"/>
  <c r="C21" i="209"/>
  <c r="O20" i="209"/>
  <c r="N20" i="209"/>
  <c r="M20" i="209"/>
  <c r="L20" i="209"/>
  <c r="K20" i="209"/>
  <c r="J20" i="209"/>
  <c r="I20" i="209"/>
  <c r="H20" i="209"/>
  <c r="G20" i="209"/>
  <c r="F20" i="209"/>
  <c r="E20" i="209"/>
  <c r="D20" i="209"/>
  <c r="C20" i="209"/>
  <c r="O19" i="209"/>
  <c r="N19" i="209"/>
  <c r="M19" i="209"/>
  <c r="L19" i="209"/>
  <c r="K19" i="209"/>
  <c r="J19" i="209"/>
  <c r="I19" i="209"/>
  <c r="H19" i="209"/>
  <c r="G19" i="209"/>
  <c r="F19" i="209"/>
  <c r="E19" i="209"/>
  <c r="D19" i="209"/>
  <c r="C19" i="209"/>
  <c r="O18" i="209"/>
  <c r="N18" i="209"/>
  <c r="M18" i="209"/>
  <c r="L18" i="209"/>
  <c r="K18" i="209"/>
  <c r="J18" i="209"/>
  <c r="I18" i="209"/>
  <c r="H18" i="209"/>
  <c r="G18" i="209"/>
  <c r="F18" i="209"/>
  <c r="E18" i="209"/>
  <c r="D18" i="209"/>
  <c r="C18" i="209"/>
  <c r="O17" i="209"/>
  <c r="N17" i="209"/>
  <c r="M17" i="209"/>
  <c r="L17" i="209"/>
  <c r="K17" i="209"/>
  <c r="J17" i="209"/>
  <c r="I17" i="209"/>
  <c r="H17" i="209"/>
  <c r="G17" i="209"/>
  <c r="F17" i="209"/>
  <c r="E17" i="209"/>
  <c r="D17" i="209"/>
  <c r="C17" i="209"/>
  <c r="O16" i="209"/>
  <c r="N16" i="209"/>
  <c r="M16" i="209"/>
  <c r="L16" i="209"/>
  <c r="K16" i="209"/>
  <c r="J16" i="209"/>
  <c r="I16" i="209"/>
  <c r="H16" i="209"/>
  <c r="G16" i="209"/>
  <c r="F16" i="209"/>
  <c r="E16" i="209"/>
  <c r="D16" i="209"/>
  <c r="C16" i="209"/>
  <c r="O15" i="209"/>
  <c r="N15" i="209"/>
  <c r="M15" i="209"/>
  <c r="L15" i="209"/>
  <c r="K15" i="209"/>
  <c r="J15" i="209"/>
  <c r="I15" i="209"/>
  <c r="H15" i="209"/>
  <c r="G15" i="209"/>
  <c r="F15" i="209"/>
  <c r="E15" i="209"/>
  <c r="D15" i="209"/>
  <c r="C15" i="209"/>
  <c r="O32" i="208"/>
  <c r="N32" i="208"/>
  <c r="M32" i="208"/>
  <c r="L32" i="208"/>
  <c r="K32" i="208"/>
  <c r="J32" i="208"/>
  <c r="I32" i="208"/>
  <c r="H32" i="208"/>
  <c r="G32" i="208"/>
  <c r="F32" i="208"/>
  <c r="E32" i="208"/>
  <c r="D32" i="208"/>
  <c r="C32" i="208"/>
  <c r="O31" i="208"/>
  <c r="N31" i="208"/>
  <c r="M31" i="208"/>
  <c r="L31" i="208"/>
  <c r="K31" i="208"/>
  <c r="J31" i="208"/>
  <c r="I31" i="208"/>
  <c r="H31" i="208"/>
  <c r="G31" i="208"/>
  <c r="F31" i="208"/>
  <c r="E31" i="208"/>
  <c r="D31" i="208"/>
  <c r="C31" i="208"/>
  <c r="O30" i="208"/>
  <c r="N30" i="208"/>
  <c r="M30" i="208"/>
  <c r="L30" i="208"/>
  <c r="K30" i="208"/>
  <c r="J30" i="208"/>
  <c r="I30" i="208"/>
  <c r="H30" i="208"/>
  <c r="G30" i="208"/>
  <c r="F30" i="208"/>
  <c r="E30" i="208"/>
  <c r="D30" i="208"/>
  <c r="C30" i="208"/>
  <c r="O29" i="208"/>
  <c r="N29" i="208"/>
  <c r="M29" i="208"/>
  <c r="L29" i="208"/>
  <c r="K29" i="208"/>
  <c r="J29" i="208"/>
  <c r="I29" i="208"/>
  <c r="H29" i="208"/>
  <c r="G29" i="208"/>
  <c r="F29" i="208"/>
  <c r="E29" i="208"/>
  <c r="D29" i="208"/>
  <c r="C29" i="208"/>
  <c r="O28" i="208"/>
  <c r="N28" i="208"/>
  <c r="M28" i="208"/>
  <c r="L28" i="208"/>
  <c r="K28" i="208"/>
  <c r="J28" i="208"/>
  <c r="I28" i="208"/>
  <c r="H28" i="208"/>
  <c r="G28" i="208"/>
  <c r="F28" i="208"/>
  <c r="E28" i="208"/>
  <c r="D28" i="208"/>
  <c r="C28" i="208"/>
  <c r="O24" i="208"/>
  <c r="N24" i="208"/>
  <c r="M24" i="208"/>
  <c r="L24" i="208"/>
  <c r="K24" i="208"/>
  <c r="J24" i="208"/>
  <c r="I24" i="208"/>
  <c r="H24" i="208"/>
  <c r="G24" i="208"/>
  <c r="F24" i="208"/>
  <c r="E24" i="208"/>
  <c r="D24" i="208"/>
  <c r="C24" i="208"/>
  <c r="O23" i="208"/>
  <c r="N23" i="208"/>
  <c r="M23" i="208"/>
  <c r="L23" i="208"/>
  <c r="K23" i="208"/>
  <c r="J23" i="208"/>
  <c r="I23" i="208"/>
  <c r="H23" i="208"/>
  <c r="G23" i="208"/>
  <c r="F23" i="208"/>
  <c r="E23" i="208"/>
  <c r="D23" i="208"/>
  <c r="C23" i="208"/>
  <c r="O22" i="208"/>
  <c r="N22" i="208"/>
  <c r="M22" i="208"/>
  <c r="L22" i="208"/>
  <c r="K22" i="208"/>
  <c r="J22" i="208"/>
  <c r="I22" i="208"/>
  <c r="H22" i="208"/>
  <c r="G22" i="208"/>
  <c r="F22" i="208"/>
  <c r="E22" i="208"/>
  <c r="D22" i="208"/>
  <c r="C22" i="208"/>
  <c r="O21" i="208"/>
  <c r="N21" i="208"/>
  <c r="M21" i="208"/>
  <c r="L21" i="208"/>
  <c r="K21" i="208"/>
  <c r="J21" i="208"/>
  <c r="I21" i="208"/>
  <c r="H21" i="208"/>
  <c r="G21" i="208"/>
  <c r="F21" i="208"/>
  <c r="E21" i="208"/>
  <c r="D21" i="208"/>
  <c r="C21" i="208"/>
  <c r="O20" i="208"/>
  <c r="N20" i="208"/>
  <c r="M20" i="208"/>
  <c r="L20" i="208"/>
  <c r="K20" i="208"/>
  <c r="J20" i="208"/>
  <c r="I20" i="208"/>
  <c r="H20" i="208"/>
  <c r="G20" i="208"/>
  <c r="F20" i="208"/>
  <c r="E20" i="208"/>
  <c r="D20" i="208"/>
  <c r="C20" i="208"/>
  <c r="O19" i="208"/>
  <c r="N19" i="208"/>
  <c r="M19" i="208"/>
  <c r="L19" i="208"/>
  <c r="K19" i="208"/>
  <c r="J19" i="208"/>
  <c r="I19" i="208"/>
  <c r="H19" i="208"/>
  <c r="G19" i="208"/>
  <c r="F19" i="208"/>
  <c r="E19" i="208"/>
  <c r="D19" i="208"/>
  <c r="C19" i="208"/>
  <c r="O18" i="208"/>
  <c r="N18" i="208"/>
  <c r="M18" i="208"/>
  <c r="L18" i="208"/>
  <c r="K18" i="208"/>
  <c r="J18" i="208"/>
  <c r="I18" i="208"/>
  <c r="H18" i="208"/>
  <c r="G18" i="208"/>
  <c r="F18" i="208"/>
  <c r="E18" i="208"/>
  <c r="D18" i="208"/>
  <c r="C18" i="208"/>
  <c r="O17" i="208"/>
  <c r="N17" i="208"/>
  <c r="M17" i="208"/>
  <c r="L17" i="208"/>
  <c r="K17" i="208"/>
  <c r="J17" i="208"/>
  <c r="I17" i="208"/>
  <c r="H17" i="208"/>
  <c r="G17" i="208"/>
  <c r="F17" i="208"/>
  <c r="E17" i="208"/>
  <c r="D17" i="208"/>
  <c r="C17" i="208"/>
  <c r="O16" i="208"/>
  <c r="N16" i="208"/>
  <c r="M16" i="208"/>
  <c r="L16" i="208"/>
  <c r="K16" i="208"/>
  <c r="J16" i="208"/>
  <c r="I16" i="208"/>
  <c r="H16" i="208"/>
  <c r="G16" i="208"/>
  <c r="F16" i="208"/>
  <c r="E16" i="208"/>
  <c r="D16" i="208"/>
  <c r="C16" i="208"/>
  <c r="O15" i="208"/>
  <c r="N15" i="208"/>
  <c r="M15" i="208"/>
  <c r="L15" i="208"/>
  <c r="K15" i="208"/>
  <c r="J15" i="208"/>
  <c r="I15" i="208"/>
  <c r="H15" i="208"/>
  <c r="G15" i="208"/>
  <c r="F15" i="208"/>
  <c r="E15" i="208"/>
  <c r="D15" i="208"/>
  <c r="C15" i="208"/>
  <c r="O32" i="207"/>
  <c r="N32" i="207"/>
  <c r="M32" i="207"/>
  <c r="L32" i="207"/>
  <c r="K32" i="207"/>
  <c r="J32" i="207"/>
  <c r="I32" i="207"/>
  <c r="H32" i="207"/>
  <c r="G32" i="207"/>
  <c r="F32" i="207"/>
  <c r="E32" i="207"/>
  <c r="D32" i="207"/>
  <c r="C32" i="207"/>
  <c r="O31" i="207"/>
  <c r="N31" i="207"/>
  <c r="M31" i="207"/>
  <c r="L31" i="207"/>
  <c r="K31" i="207"/>
  <c r="J31" i="207"/>
  <c r="I31" i="207"/>
  <c r="H31" i="207"/>
  <c r="G31" i="207"/>
  <c r="F31" i="207"/>
  <c r="E31" i="207"/>
  <c r="D31" i="207"/>
  <c r="C31" i="207"/>
  <c r="O30" i="207"/>
  <c r="N30" i="207"/>
  <c r="M30" i="207"/>
  <c r="L30" i="207"/>
  <c r="K30" i="207"/>
  <c r="J30" i="207"/>
  <c r="I30" i="207"/>
  <c r="H30" i="207"/>
  <c r="G30" i="207"/>
  <c r="F30" i="207"/>
  <c r="E30" i="207"/>
  <c r="D30" i="207"/>
  <c r="C30" i="207"/>
  <c r="O29" i="207"/>
  <c r="N29" i="207"/>
  <c r="M29" i="207"/>
  <c r="L29" i="207"/>
  <c r="K29" i="207"/>
  <c r="J29" i="207"/>
  <c r="I29" i="207"/>
  <c r="H29" i="207"/>
  <c r="G29" i="207"/>
  <c r="F29" i="207"/>
  <c r="E29" i="207"/>
  <c r="D29" i="207"/>
  <c r="C29" i="207"/>
  <c r="O28" i="207"/>
  <c r="N28" i="207"/>
  <c r="M28" i="207"/>
  <c r="L28" i="207"/>
  <c r="K28" i="207"/>
  <c r="J28" i="207"/>
  <c r="I28" i="207"/>
  <c r="H28" i="207"/>
  <c r="G28" i="207"/>
  <c r="F28" i="207"/>
  <c r="E28" i="207"/>
  <c r="D28" i="207"/>
  <c r="C28" i="207"/>
  <c r="O24" i="207"/>
  <c r="N24" i="207"/>
  <c r="M24" i="207"/>
  <c r="L24" i="207"/>
  <c r="K24" i="207"/>
  <c r="J24" i="207"/>
  <c r="I24" i="207"/>
  <c r="H24" i="207"/>
  <c r="G24" i="207"/>
  <c r="F24" i="207"/>
  <c r="E24" i="207"/>
  <c r="D24" i="207"/>
  <c r="C24" i="207"/>
  <c r="O23" i="207"/>
  <c r="N23" i="207"/>
  <c r="M23" i="207"/>
  <c r="L23" i="207"/>
  <c r="K23" i="207"/>
  <c r="J23" i="207"/>
  <c r="I23" i="207"/>
  <c r="H23" i="207"/>
  <c r="G23" i="207"/>
  <c r="F23" i="207"/>
  <c r="E23" i="207"/>
  <c r="D23" i="207"/>
  <c r="C23" i="207"/>
  <c r="O22" i="207"/>
  <c r="N22" i="207"/>
  <c r="M22" i="207"/>
  <c r="L22" i="207"/>
  <c r="K22" i="207"/>
  <c r="J22" i="207"/>
  <c r="I22" i="207"/>
  <c r="H22" i="207"/>
  <c r="G22" i="207"/>
  <c r="F22" i="207"/>
  <c r="E22" i="207"/>
  <c r="D22" i="207"/>
  <c r="C22" i="207"/>
  <c r="O21" i="207"/>
  <c r="N21" i="207"/>
  <c r="M21" i="207"/>
  <c r="L21" i="207"/>
  <c r="K21" i="207"/>
  <c r="J21" i="207"/>
  <c r="I21" i="207"/>
  <c r="H21" i="207"/>
  <c r="G21" i="207"/>
  <c r="F21" i="207"/>
  <c r="E21" i="207"/>
  <c r="D21" i="207"/>
  <c r="C21" i="207"/>
  <c r="O20" i="207"/>
  <c r="N20" i="207"/>
  <c r="M20" i="207"/>
  <c r="L20" i="207"/>
  <c r="K20" i="207"/>
  <c r="J20" i="207"/>
  <c r="I20" i="207"/>
  <c r="H20" i="207"/>
  <c r="G20" i="207"/>
  <c r="F20" i="207"/>
  <c r="E20" i="207"/>
  <c r="D20" i="207"/>
  <c r="C20" i="207"/>
  <c r="O19" i="207"/>
  <c r="N19" i="207"/>
  <c r="M19" i="207"/>
  <c r="L19" i="207"/>
  <c r="K19" i="207"/>
  <c r="J19" i="207"/>
  <c r="I19" i="207"/>
  <c r="H19" i="207"/>
  <c r="G19" i="207"/>
  <c r="F19" i="207"/>
  <c r="E19" i="207"/>
  <c r="D19" i="207"/>
  <c r="C19" i="207"/>
  <c r="O18" i="207"/>
  <c r="N18" i="207"/>
  <c r="M18" i="207"/>
  <c r="L18" i="207"/>
  <c r="K18" i="207"/>
  <c r="J18" i="207"/>
  <c r="I18" i="207"/>
  <c r="H18" i="207"/>
  <c r="G18" i="207"/>
  <c r="F18" i="207"/>
  <c r="E18" i="207"/>
  <c r="D18" i="207"/>
  <c r="C18" i="207"/>
  <c r="O17" i="207"/>
  <c r="N17" i="207"/>
  <c r="M17" i="207"/>
  <c r="L17" i="207"/>
  <c r="K17" i="207"/>
  <c r="J17" i="207"/>
  <c r="I17" i="207"/>
  <c r="H17" i="207"/>
  <c r="G17" i="207"/>
  <c r="F17" i="207"/>
  <c r="E17" i="207"/>
  <c r="D17" i="207"/>
  <c r="C17" i="207"/>
  <c r="O16" i="207"/>
  <c r="N16" i="207"/>
  <c r="M16" i="207"/>
  <c r="L16" i="207"/>
  <c r="K16" i="207"/>
  <c r="J16" i="207"/>
  <c r="I16" i="207"/>
  <c r="H16" i="207"/>
  <c r="G16" i="207"/>
  <c r="F16" i="207"/>
  <c r="E16" i="207"/>
  <c r="D16" i="207"/>
  <c r="C16" i="207"/>
  <c r="O15" i="207"/>
  <c r="N15" i="207"/>
  <c r="M15" i="207"/>
  <c r="L15" i="207"/>
  <c r="K15" i="207"/>
  <c r="J15" i="207"/>
  <c r="I15" i="207"/>
  <c r="H15" i="207"/>
  <c r="G15" i="207"/>
  <c r="F15" i="207"/>
  <c r="E15" i="207"/>
  <c r="D15" i="207"/>
  <c r="C15" i="207"/>
  <c r="O32" i="206"/>
  <c r="N32" i="206"/>
  <c r="M32" i="206"/>
  <c r="L32" i="206"/>
  <c r="K32" i="206"/>
  <c r="J32" i="206"/>
  <c r="I32" i="206"/>
  <c r="H32" i="206"/>
  <c r="G32" i="206"/>
  <c r="F32" i="206"/>
  <c r="E32" i="206"/>
  <c r="D32" i="206"/>
  <c r="C32" i="206"/>
  <c r="O31" i="206"/>
  <c r="N31" i="206"/>
  <c r="M31" i="206"/>
  <c r="L31" i="206"/>
  <c r="K31" i="206"/>
  <c r="J31" i="206"/>
  <c r="I31" i="206"/>
  <c r="H31" i="206"/>
  <c r="G31" i="206"/>
  <c r="F31" i="206"/>
  <c r="E31" i="206"/>
  <c r="D31" i="206"/>
  <c r="C31" i="206"/>
  <c r="O30" i="206"/>
  <c r="N30" i="206"/>
  <c r="M30" i="206"/>
  <c r="L30" i="206"/>
  <c r="K30" i="206"/>
  <c r="J30" i="206"/>
  <c r="I30" i="206"/>
  <c r="H30" i="206"/>
  <c r="G30" i="206"/>
  <c r="F30" i="206"/>
  <c r="E30" i="206"/>
  <c r="D30" i="206"/>
  <c r="C30" i="206"/>
  <c r="O29" i="206"/>
  <c r="N29" i="206"/>
  <c r="M29" i="206"/>
  <c r="L29" i="206"/>
  <c r="K29" i="206"/>
  <c r="J29" i="206"/>
  <c r="I29" i="206"/>
  <c r="H29" i="206"/>
  <c r="G29" i="206"/>
  <c r="F29" i="206"/>
  <c r="E29" i="206"/>
  <c r="D29" i="206"/>
  <c r="C29" i="206"/>
  <c r="O28" i="206"/>
  <c r="N28" i="206"/>
  <c r="M28" i="206"/>
  <c r="L28" i="206"/>
  <c r="K28" i="206"/>
  <c r="J28" i="206"/>
  <c r="I28" i="206"/>
  <c r="H28" i="206"/>
  <c r="G28" i="206"/>
  <c r="F28" i="206"/>
  <c r="E28" i="206"/>
  <c r="D28" i="206"/>
  <c r="C28" i="206"/>
  <c r="O24" i="206"/>
  <c r="N24" i="206"/>
  <c r="M24" i="206"/>
  <c r="L24" i="206"/>
  <c r="K24" i="206"/>
  <c r="J24" i="206"/>
  <c r="I24" i="206"/>
  <c r="H24" i="206"/>
  <c r="G24" i="206"/>
  <c r="F24" i="206"/>
  <c r="E24" i="206"/>
  <c r="D24" i="206"/>
  <c r="C24" i="206"/>
  <c r="O23" i="206"/>
  <c r="N23" i="206"/>
  <c r="M23" i="206"/>
  <c r="L23" i="206"/>
  <c r="K23" i="206"/>
  <c r="J23" i="206"/>
  <c r="I23" i="206"/>
  <c r="H23" i="206"/>
  <c r="G23" i="206"/>
  <c r="F23" i="206"/>
  <c r="E23" i="206"/>
  <c r="D23" i="206"/>
  <c r="C23" i="206"/>
  <c r="O22" i="206"/>
  <c r="N22" i="206"/>
  <c r="M22" i="206"/>
  <c r="L22" i="206"/>
  <c r="K22" i="206"/>
  <c r="J22" i="206"/>
  <c r="I22" i="206"/>
  <c r="H22" i="206"/>
  <c r="G22" i="206"/>
  <c r="F22" i="206"/>
  <c r="E22" i="206"/>
  <c r="D22" i="206"/>
  <c r="C22" i="206"/>
  <c r="O21" i="206"/>
  <c r="N21" i="206"/>
  <c r="M21" i="206"/>
  <c r="L21" i="206"/>
  <c r="K21" i="206"/>
  <c r="J21" i="206"/>
  <c r="I21" i="206"/>
  <c r="H21" i="206"/>
  <c r="G21" i="206"/>
  <c r="F21" i="206"/>
  <c r="E21" i="206"/>
  <c r="D21" i="206"/>
  <c r="C21" i="206"/>
  <c r="O20" i="206"/>
  <c r="N20" i="206"/>
  <c r="M20" i="206"/>
  <c r="L20" i="206"/>
  <c r="K20" i="206"/>
  <c r="J20" i="206"/>
  <c r="I20" i="206"/>
  <c r="H20" i="206"/>
  <c r="G20" i="206"/>
  <c r="F20" i="206"/>
  <c r="E20" i="206"/>
  <c r="D20" i="206"/>
  <c r="C20" i="206"/>
  <c r="O19" i="206"/>
  <c r="N19" i="206"/>
  <c r="M19" i="206"/>
  <c r="L19" i="206"/>
  <c r="K19" i="206"/>
  <c r="J19" i="206"/>
  <c r="I19" i="206"/>
  <c r="H19" i="206"/>
  <c r="G19" i="206"/>
  <c r="F19" i="206"/>
  <c r="E19" i="206"/>
  <c r="D19" i="206"/>
  <c r="C19" i="206"/>
  <c r="O18" i="206"/>
  <c r="N18" i="206"/>
  <c r="M18" i="206"/>
  <c r="L18" i="206"/>
  <c r="K18" i="206"/>
  <c r="J18" i="206"/>
  <c r="I18" i="206"/>
  <c r="H18" i="206"/>
  <c r="G18" i="206"/>
  <c r="F18" i="206"/>
  <c r="E18" i="206"/>
  <c r="D18" i="206"/>
  <c r="C18" i="206"/>
  <c r="O17" i="206"/>
  <c r="N17" i="206"/>
  <c r="M17" i="206"/>
  <c r="L17" i="206"/>
  <c r="K17" i="206"/>
  <c r="J17" i="206"/>
  <c r="I17" i="206"/>
  <c r="H17" i="206"/>
  <c r="G17" i="206"/>
  <c r="F17" i="206"/>
  <c r="E17" i="206"/>
  <c r="D17" i="206"/>
  <c r="C17" i="206"/>
  <c r="O16" i="206"/>
  <c r="N16" i="206"/>
  <c r="M16" i="206"/>
  <c r="L16" i="206"/>
  <c r="K16" i="206"/>
  <c r="J16" i="206"/>
  <c r="I16" i="206"/>
  <c r="H16" i="206"/>
  <c r="G16" i="206"/>
  <c r="F16" i="206"/>
  <c r="E16" i="206"/>
  <c r="D16" i="206"/>
  <c r="C16" i="206"/>
  <c r="O15" i="206"/>
  <c r="N15" i="206"/>
  <c r="M15" i="206"/>
  <c r="L15" i="206"/>
  <c r="K15" i="206"/>
  <c r="J15" i="206"/>
  <c r="I15" i="206"/>
  <c r="H15" i="206"/>
  <c r="G15" i="206"/>
  <c r="F15" i="206"/>
  <c r="E15" i="206"/>
  <c r="D15" i="206"/>
  <c r="C15" i="206"/>
  <c r="O32" i="205"/>
  <c r="N32" i="205"/>
  <c r="M32" i="205"/>
  <c r="L32" i="205"/>
  <c r="K32" i="205"/>
  <c r="J32" i="205"/>
  <c r="I32" i="205"/>
  <c r="H32" i="205"/>
  <c r="G32" i="205"/>
  <c r="F32" i="205"/>
  <c r="E32" i="205"/>
  <c r="D32" i="205"/>
  <c r="C32" i="205"/>
  <c r="O31" i="205"/>
  <c r="N31" i="205"/>
  <c r="M31" i="205"/>
  <c r="L31" i="205"/>
  <c r="K31" i="205"/>
  <c r="J31" i="205"/>
  <c r="I31" i="205"/>
  <c r="H31" i="205"/>
  <c r="G31" i="205"/>
  <c r="F31" i="205"/>
  <c r="E31" i="205"/>
  <c r="D31" i="205"/>
  <c r="C31" i="205"/>
  <c r="O30" i="205"/>
  <c r="N30" i="205"/>
  <c r="M30" i="205"/>
  <c r="L30" i="205"/>
  <c r="K30" i="205"/>
  <c r="J30" i="205"/>
  <c r="I30" i="205"/>
  <c r="H30" i="205"/>
  <c r="G30" i="205"/>
  <c r="F30" i="205"/>
  <c r="E30" i="205"/>
  <c r="D30" i="205"/>
  <c r="C30" i="205"/>
  <c r="O29" i="205"/>
  <c r="N29" i="205"/>
  <c r="M29" i="205"/>
  <c r="L29" i="205"/>
  <c r="K29" i="205"/>
  <c r="J29" i="205"/>
  <c r="I29" i="205"/>
  <c r="H29" i="205"/>
  <c r="G29" i="205"/>
  <c r="F29" i="205"/>
  <c r="E29" i="205"/>
  <c r="D29" i="205"/>
  <c r="C29" i="205"/>
  <c r="O28" i="205"/>
  <c r="N28" i="205"/>
  <c r="M28" i="205"/>
  <c r="L28" i="205"/>
  <c r="K28" i="205"/>
  <c r="J28" i="205"/>
  <c r="I28" i="205"/>
  <c r="H28" i="205"/>
  <c r="G28" i="205"/>
  <c r="F28" i="205"/>
  <c r="E28" i="205"/>
  <c r="D28" i="205"/>
  <c r="C28" i="205"/>
  <c r="O24" i="205"/>
  <c r="N24" i="205"/>
  <c r="M24" i="205"/>
  <c r="L24" i="205"/>
  <c r="K24" i="205"/>
  <c r="J24" i="205"/>
  <c r="I24" i="205"/>
  <c r="H24" i="205"/>
  <c r="G24" i="205"/>
  <c r="F24" i="205"/>
  <c r="E24" i="205"/>
  <c r="D24" i="205"/>
  <c r="C24" i="205"/>
  <c r="O23" i="205"/>
  <c r="N23" i="205"/>
  <c r="M23" i="205"/>
  <c r="L23" i="205"/>
  <c r="K23" i="205"/>
  <c r="J23" i="205"/>
  <c r="I23" i="205"/>
  <c r="H23" i="205"/>
  <c r="G23" i="205"/>
  <c r="F23" i="205"/>
  <c r="E23" i="205"/>
  <c r="D23" i="205"/>
  <c r="C23" i="205"/>
  <c r="O22" i="205"/>
  <c r="N22" i="205"/>
  <c r="M22" i="205"/>
  <c r="L22" i="205"/>
  <c r="K22" i="205"/>
  <c r="J22" i="205"/>
  <c r="I22" i="205"/>
  <c r="H22" i="205"/>
  <c r="G22" i="205"/>
  <c r="F22" i="205"/>
  <c r="E22" i="205"/>
  <c r="D22" i="205"/>
  <c r="C22" i="205"/>
  <c r="O21" i="205"/>
  <c r="N21" i="205"/>
  <c r="M21" i="205"/>
  <c r="L21" i="205"/>
  <c r="K21" i="205"/>
  <c r="J21" i="205"/>
  <c r="I21" i="205"/>
  <c r="H21" i="205"/>
  <c r="G21" i="205"/>
  <c r="F21" i="205"/>
  <c r="E21" i="205"/>
  <c r="D21" i="205"/>
  <c r="C21" i="205"/>
  <c r="O20" i="205"/>
  <c r="N20" i="205"/>
  <c r="M20" i="205"/>
  <c r="L20" i="205"/>
  <c r="K20" i="205"/>
  <c r="J20" i="205"/>
  <c r="I20" i="205"/>
  <c r="H20" i="205"/>
  <c r="G20" i="205"/>
  <c r="F20" i="205"/>
  <c r="E20" i="205"/>
  <c r="D20" i="205"/>
  <c r="C20" i="205"/>
  <c r="O19" i="205"/>
  <c r="N19" i="205"/>
  <c r="M19" i="205"/>
  <c r="L19" i="205"/>
  <c r="K19" i="205"/>
  <c r="J19" i="205"/>
  <c r="I19" i="205"/>
  <c r="H19" i="205"/>
  <c r="G19" i="205"/>
  <c r="F19" i="205"/>
  <c r="E19" i="205"/>
  <c r="D19" i="205"/>
  <c r="C19" i="205"/>
  <c r="O18" i="205"/>
  <c r="N18" i="205"/>
  <c r="M18" i="205"/>
  <c r="L18" i="205"/>
  <c r="K18" i="205"/>
  <c r="J18" i="205"/>
  <c r="I18" i="205"/>
  <c r="H18" i="205"/>
  <c r="G18" i="205"/>
  <c r="F18" i="205"/>
  <c r="E18" i="205"/>
  <c r="D18" i="205"/>
  <c r="C18" i="205"/>
  <c r="O17" i="205"/>
  <c r="N17" i="205"/>
  <c r="M17" i="205"/>
  <c r="L17" i="205"/>
  <c r="K17" i="205"/>
  <c r="J17" i="205"/>
  <c r="I17" i="205"/>
  <c r="H17" i="205"/>
  <c r="G17" i="205"/>
  <c r="F17" i="205"/>
  <c r="E17" i="205"/>
  <c r="D17" i="205"/>
  <c r="C17" i="205"/>
  <c r="O16" i="205"/>
  <c r="N16" i="205"/>
  <c r="M16" i="205"/>
  <c r="L16" i="205"/>
  <c r="K16" i="205"/>
  <c r="J16" i="205"/>
  <c r="I16" i="205"/>
  <c r="H16" i="205"/>
  <c r="G16" i="205"/>
  <c r="F16" i="205"/>
  <c r="E16" i="205"/>
  <c r="D16" i="205"/>
  <c r="C16" i="205"/>
  <c r="O15" i="205"/>
  <c r="N15" i="205"/>
  <c r="M15" i="205"/>
  <c r="L15" i="205"/>
  <c r="K15" i="205"/>
  <c r="J15" i="205"/>
  <c r="I15" i="205"/>
  <c r="H15" i="205"/>
  <c r="G15" i="205"/>
  <c r="F15" i="205"/>
  <c r="E15" i="205"/>
  <c r="D15" i="205"/>
  <c r="C15" i="205"/>
  <c r="O32" i="204"/>
  <c r="N32" i="204"/>
  <c r="M32" i="204"/>
  <c r="L32" i="204"/>
  <c r="K32" i="204"/>
  <c r="J32" i="204"/>
  <c r="I32" i="204"/>
  <c r="H32" i="204"/>
  <c r="G32" i="204"/>
  <c r="F32" i="204"/>
  <c r="E32" i="204"/>
  <c r="D32" i="204"/>
  <c r="C32" i="204"/>
  <c r="O31" i="204"/>
  <c r="N31" i="204"/>
  <c r="M31" i="204"/>
  <c r="L31" i="204"/>
  <c r="K31" i="204"/>
  <c r="J31" i="204"/>
  <c r="I31" i="204"/>
  <c r="H31" i="204"/>
  <c r="G31" i="204"/>
  <c r="F31" i="204"/>
  <c r="E31" i="204"/>
  <c r="D31" i="204"/>
  <c r="C31" i="204"/>
  <c r="O30" i="204"/>
  <c r="N30" i="204"/>
  <c r="M30" i="204"/>
  <c r="L30" i="204"/>
  <c r="K30" i="204"/>
  <c r="J30" i="204"/>
  <c r="I30" i="204"/>
  <c r="H30" i="204"/>
  <c r="G30" i="204"/>
  <c r="F30" i="204"/>
  <c r="E30" i="204"/>
  <c r="D30" i="204"/>
  <c r="C30" i="204"/>
  <c r="O29" i="204"/>
  <c r="N29" i="204"/>
  <c r="M29" i="204"/>
  <c r="L29" i="204"/>
  <c r="K29" i="204"/>
  <c r="J29" i="204"/>
  <c r="I29" i="204"/>
  <c r="H29" i="204"/>
  <c r="G29" i="204"/>
  <c r="F29" i="204"/>
  <c r="E29" i="204"/>
  <c r="D29" i="204"/>
  <c r="C29" i="204"/>
  <c r="O28" i="204"/>
  <c r="N28" i="204"/>
  <c r="M28" i="204"/>
  <c r="L28" i="204"/>
  <c r="K28" i="204"/>
  <c r="J28" i="204"/>
  <c r="I28" i="204"/>
  <c r="H28" i="204"/>
  <c r="G28" i="204"/>
  <c r="F28" i="204"/>
  <c r="E28" i="204"/>
  <c r="D28" i="204"/>
  <c r="C28" i="204"/>
  <c r="O24" i="204"/>
  <c r="N24" i="204"/>
  <c r="M24" i="204"/>
  <c r="L24" i="204"/>
  <c r="K24" i="204"/>
  <c r="J24" i="204"/>
  <c r="I24" i="204"/>
  <c r="H24" i="204"/>
  <c r="G24" i="204"/>
  <c r="F24" i="204"/>
  <c r="E24" i="204"/>
  <c r="D24" i="204"/>
  <c r="C24" i="204"/>
  <c r="O23" i="204"/>
  <c r="N23" i="204"/>
  <c r="M23" i="204"/>
  <c r="L23" i="204"/>
  <c r="K23" i="204"/>
  <c r="J23" i="204"/>
  <c r="I23" i="204"/>
  <c r="H23" i="204"/>
  <c r="G23" i="204"/>
  <c r="F23" i="204"/>
  <c r="E23" i="204"/>
  <c r="D23" i="204"/>
  <c r="C23" i="204"/>
  <c r="O22" i="204"/>
  <c r="N22" i="204"/>
  <c r="M22" i="204"/>
  <c r="L22" i="204"/>
  <c r="K22" i="204"/>
  <c r="J22" i="204"/>
  <c r="I22" i="204"/>
  <c r="H22" i="204"/>
  <c r="G22" i="204"/>
  <c r="F22" i="204"/>
  <c r="E22" i="204"/>
  <c r="D22" i="204"/>
  <c r="C22" i="204"/>
  <c r="O21" i="204"/>
  <c r="N21" i="204"/>
  <c r="M21" i="204"/>
  <c r="L21" i="204"/>
  <c r="K21" i="204"/>
  <c r="J21" i="204"/>
  <c r="I21" i="204"/>
  <c r="H21" i="204"/>
  <c r="G21" i="204"/>
  <c r="F21" i="204"/>
  <c r="E21" i="204"/>
  <c r="D21" i="204"/>
  <c r="C21" i="204"/>
  <c r="O20" i="204"/>
  <c r="N20" i="204"/>
  <c r="M20" i="204"/>
  <c r="L20" i="204"/>
  <c r="K20" i="204"/>
  <c r="J20" i="204"/>
  <c r="I20" i="204"/>
  <c r="H20" i="204"/>
  <c r="G20" i="204"/>
  <c r="F20" i="204"/>
  <c r="E20" i="204"/>
  <c r="D20" i="204"/>
  <c r="C20" i="204"/>
  <c r="O19" i="204"/>
  <c r="N19" i="204"/>
  <c r="M19" i="204"/>
  <c r="L19" i="204"/>
  <c r="K19" i="204"/>
  <c r="J19" i="204"/>
  <c r="I19" i="204"/>
  <c r="H19" i="204"/>
  <c r="G19" i="204"/>
  <c r="F19" i="204"/>
  <c r="E19" i="204"/>
  <c r="D19" i="204"/>
  <c r="C19" i="204"/>
  <c r="O18" i="204"/>
  <c r="N18" i="204"/>
  <c r="M18" i="204"/>
  <c r="L18" i="204"/>
  <c r="K18" i="204"/>
  <c r="J18" i="204"/>
  <c r="I18" i="204"/>
  <c r="H18" i="204"/>
  <c r="G18" i="204"/>
  <c r="F18" i="204"/>
  <c r="E18" i="204"/>
  <c r="D18" i="204"/>
  <c r="C18" i="204"/>
  <c r="O17" i="204"/>
  <c r="N17" i="204"/>
  <c r="M17" i="204"/>
  <c r="L17" i="204"/>
  <c r="K17" i="204"/>
  <c r="J17" i="204"/>
  <c r="I17" i="204"/>
  <c r="H17" i="204"/>
  <c r="G17" i="204"/>
  <c r="F17" i="204"/>
  <c r="E17" i="204"/>
  <c r="D17" i="204"/>
  <c r="C17" i="204"/>
  <c r="O16" i="204"/>
  <c r="N16" i="204"/>
  <c r="M16" i="204"/>
  <c r="L16" i="204"/>
  <c r="K16" i="204"/>
  <c r="J16" i="204"/>
  <c r="I16" i="204"/>
  <c r="H16" i="204"/>
  <c r="G16" i="204"/>
  <c r="F16" i="204"/>
  <c r="E16" i="204"/>
  <c r="D16" i="204"/>
  <c r="C16" i="204"/>
  <c r="O15" i="204"/>
  <c r="N15" i="204"/>
  <c r="M15" i="204"/>
  <c r="L15" i="204"/>
  <c r="K15" i="204"/>
  <c r="J15" i="204"/>
  <c r="I15" i="204"/>
  <c r="H15" i="204"/>
  <c r="G15" i="204"/>
  <c r="F15" i="204"/>
  <c r="E15" i="204"/>
  <c r="D15" i="204"/>
  <c r="C15" i="204"/>
  <c r="O32" i="203"/>
  <c r="N32" i="203"/>
  <c r="M32" i="203"/>
  <c r="L32" i="203"/>
  <c r="K32" i="203"/>
  <c r="J32" i="203"/>
  <c r="I32" i="203"/>
  <c r="H32" i="203"/>
  <c r="G32" i="203"/>
  <c r="F32" i="203"/>
  <c r="E32" i="203"/>
  <c r="D32" i="203"/>
  <c r="C32" i="203"/>
  <c r="O31" i="203"/>
  <c r="N31" i="203"/>
  <c r="M31" i="203"/>
  <c r="L31" i="203"/>
  <c r="K31" i="203"/>
  <c r="J31" i="203"/>
  <c r="I31" i="203"/>
  <c r="H31" i="203"/>
  <c r="G31" i="203"/>
  <c r="F31" i="203"/>
  <c r="E31" i="203"/>
  <c r="D31" i="203"/>
  <c r="C31" i="203"/>
  <c r="O30" i="203"/>
  <c r="N30" i="203"/>
  <c r="M30" i="203"/>
  <c r="L30" i="203"/>
  <c r="K30" i="203"/>
  <c r="J30" i="203"/>
  <c r="I30" i="203"/>
  <c r="H30" i="203"/>
  <c r="G30" i="203"/>
  <c r="F30" i="203"/>
  <c r="E30" i="203"/>
  <c r="D30" i="203"/>
  <c r="C30" i="203"/>
  <c r="O29" i="203"/>
  <c r="N29" i="203"/>
  <c r="M29" i="203"/>
  <c r="L29" i="203"/>
  <c r="K29" i="203"/>
  <c r="J29" i="203"/>
  <c r="I29" i="203"/>
  <c r="H29" i="203"/>
  <c r="G29" i="203"/>
  <c r="F29" i="203"/>
  <c r="E29" i="203"/>
  <c r="D29" i="203"/>
  <c r="C29" i="203"/>
  <c r="O28" i="203"/>
  <c r="N28" i="203"/>
  <c r="M28" i="203"/>
  <c r="L28" i="203"/>
  <c r="K28" i="203"/>
  <c r="J28" i="203"/>
  <c r="I28" i="203"/>
  <c r="H28" i="203"/>
  <c r="G28" i="203"/>
  <c r="F28" i="203"/>
  <c r="E28" i="203"/>
  <c r="D28" i="203"/>
  <c r="C28" i="203"/>
  <c r="O24" i="203"/>
  <c r="N24" i="203"/>
  <c r="M24" i="203"/>
  <c r="L24" i="203"/>
  <c r="K24" i="203"/>
  <c r="J24" i="203"/>
  <c r="I24" i="203"/>
  <c r="H24" i="203"/>
  <c r="G24" i="203"/>
  <c r="F24" i="203"/>
  <c r="E24" i="203"/>
  <c r="D24" i="203"/>
  <c r="C24" i="203"/>
  <c r="O23" i="203"/>
  <c r="N23" i="203"/>
  <c r="M23" i="203"/>
  <c r="L23" i="203"/>
  <c r="K23" i="203"/>
  <c r="J23" i="203"/>
  <c r="I23" i="203"/>
  <c r="H23" i="203"/>
  <c r="G23" i="203"/>
  <c r="F23" i="203"/>
  <c r="E23" i="203"/>
  <c r="D23" i="203"/>
  <c r="C23" i="203"/>
  <c r="O22" i="203"/>
  <c r="N22" i="203"/>
  <c r="M22" i="203"/>
  <c r="L22" i="203"/>
  <c r="K22" i="203"/>
  <c r="J22" i="203"/>
  <c r="I22" i="203"/>
  <c r="H22" i="203"/>
  <c r="G22" i="203"/>
  <c r="F22" i="203"/>
  <c r="E22" i="203"/>
  <c r="D22" i="203"/>
  <c r="C22" i="203"/>
  <c r="O21" i="203"/>
  <c r="N21" i="203"/>
  <c r="M21" i="203"/>
  <c r="L21" i="203"/>
  <c r="K21" i="203"/>
  <c r="J21" i="203"/>
  <c r="I21" i="203"/>
  <c r="H21" i="203"/>
  <c r="G21" i="203"/>
  <c r="F21" i="203"/>
  <c r="E21" i="203"/>
  <c r="D21" i="203"/>
  <c r="C21" i="203"/>
  <c r="O20" i="203"/>
  <c r="N20" i="203"/>
  <c r="M20" i="203"/>
  <c r="L20" i="203"/>
  <c r="K20" i="203"/>
  <c r="J20" i="203"/>
  <c r="I20" i="203"/>
  <c r="H20" i="203"/>
  <c r="G20" i="203"/>
  <c r="F20" i="203"/>
  <c r="E20" i="203"/>
  <c r="D20" i="203"/>
  <c r="C20" i="203"/>
  <c r="O19" i="203"/>
  <c r="N19" i="203"/>
  <c r="M19" i="203"/>
  <c r="L19" i="203"/>
  <c r="K19" i="203"/>
  <c r="J19" i="203"/>
  <c r="I19" i="203"/>
  <c r="H19" i="203"/>
  <c r="G19" i="203"/>
  <c r="F19" i="203"/>
  <c r="E19" i="203"/>
  <c r="D19" i="203"/>
  <c r="C19" i="203"/>
  <c r="O18" i="203"/>
  <c r="N18" i="203"/>
  <c r="M18" i="203"/>
  <c r="L18" i="203"/>
  <c r="K18" i="203"/>
  <c r="J18" i="203"/>
  <c r="I18" i="203"/>
  <c r="H18" i="203"/>
  <c r="G18" i="203"/>
  <c r="F18" i="203"/>
  <c r="E18" i="203"/>
  <c r="D18" i="203"/>
  <c r="C18" i="203"/>
  <c r="O17" i="203"/>
  <c r="N17" i="203"/>
  <c r="M17" i="203"/>
  <c r="L17" i="203"/>
  <c r="K17" i="203"/>
  <c r="J17" i="203"/>
  <c r="I17" i="203"/>
  <c r="H17" i="203"/>
  <c r="G17" i="203"/>
  <c r="F17" i="203"/>
  <c r="E17" i="203"/>
  <c r="D17" i="203"/>
  <c r="C17" i="203"/>
  <c r="O16" i="203"/>
  <c r="N16" i="203"/>
  <c r="M16" i="203"/>
  <c r="L16" i="203"/>
  <c r="K16" i="203"/>
  <c r="J16" i="203"/>
  <c r="I16" i="203"/>
  <c r="H16" i="203"/>
  <c r="G16" i="203"/>
  <c r="F16" i="203"/>
  <c r="E16" i="203"/>
  <c r="D16" i="203"/>
  <c r="C16" i="203"/>
  <c r="O15" i="203"/>
  <c r="N15" i="203"/>
  <c r="M15" i="203"/>
  <c r="L15" i="203"/>
  <c r="K15" i="203"/>
  <c r="J15" i="203"/>
  <c r="I15" i="203"/>
  <c r="H15" i="203"/>
  <c r="G15" i="203"/>
  <c r="F15" i="203"/>
  <c r="E15" i="203"/>
  <c r="D15" i="203"/>
  <c r="C15" i="203"/>
  <c r="O32" i="202"/>
  <c r="N32" i="202"/>
  <c r="M32" i="202"/>
  <c r="L32" i="202"/>
  <c r="K32" i="202"/>
  <c r="J32" i="202"/>
  <c r="I32" i="202"/>
  <c r="H32" i="202"/>
  <c r="G32" i="202"/>
  <c r="F32" i="202"/>
  <c r="E32" i="202"/>
  <c r="D32" i="202"/>
  <c r="C32" i="202"/>
  <c r="O31" i="202"/>
  <c r="N31" i="202"/>
  <c r="M31" i="202"/>
  <c r="L31" i="202"/>
  <c r="K31" i="202"/>
  <c r="J31" i="202"/>
  <c r="I31" i="202"/>
  <c r="H31" i="202"/>
  <c r="G31" i="202"/>
  <c r="F31" i="202"/>
  <c r="E31" i="202"/>
  <c r="D31" i="202"/>
  <c r="C31" i="202"/>
  <c r="O30" i="202"/>
  <c r="N30" i="202"/>
  <c r="M30" i="202"/>
  <c r="L30" i="202"/>
  <c r="K30" i="202"/>
  <c r="J30" i="202"/>
  <c r="I30" i="202"/>
  <c r="H30" i="202"/>
  <c r="G30" i="202"/>
  <c r="F30" i="202"/>
  <c r="E30" i="202"/>
  <c r="D30" i="202"/>
  <c r="C30" i="202"/>
  <c r="O29" i="202"/>
  <c r="N29" i="202"/>
  <c r="M29" i="202"/>
  <c r="L29" i="202"/>
  <c r="K29" i="202"/>
  <c r="J29" i="202"/>
  <c r="I29" i="202"/>
  <c r="H29" i="202"/>
  <c r="G29" i="202"/>
  <c r="F29" i="202"/>
  <c r="E29" i="202"/>
  <c r="D29" i="202"/>
  <c r="C29" i="202"/>
  <c r="O28" i="202"/>
  <c r="N28" i="202"/>
  <c r="M28" i="202"/>
  <c r="L28" i="202"/>
  <c r="K28" i="202"/>
  <c r="J28" i="202"/>
  <c r="I28" i="202"/>
  <c r="H28" i="202"/>
  <c r="G28" i="202"/>
  <c r="F28" i="202"/>
  <c r="E28" i="202"/>
  <c r="D28" i="202"/>
  <c r="C28" i="202"/>
  <c r="O24" i="202"/>
  <c r="N24" i="202"/>
  <c r="M24" i="202"/>
  <c r="L24" i="202"/>
  <c r="K24" i="202"/>
  <c r="J24" i="202"/>
  <c r="I24" i="202"/>
  <c r="H24" i="202"/>
  <c r="G24" i="202"/>
  <c r="F24" i="202"/>
  <c r="E24" i="202"/>
  <c r="D24" i="202"/>
  <c r="C24" i="202"/>
  <c r="O23" i="202"/>
  <c r="N23" i="202"/>
  <c r="M23" i="202"/>
  <c r="L23" i="202"/>
  <c r="K23" i="202"/>
  <c r="J23" i="202"/>
  <c r="I23" i="202"/>
  <c r="H23" i="202"/>
  <c r="G23" i="202"/>
  <c r="F23" i="202"/>
  <c r="E23" i="202"/>
  <c r="D23" i="202"/>
  <c r="C23" i="202"/>
  <c r="O22" i="202"/>
  <c r="N22" i="202"/>
  <c r="M22" i="202"/>
  <c r="L22" i="202"/>
  <c r="K22" i="202"/>
  <c r="J22" i="202"/>
  <c r="I22" i="202"/>
  <c r="H22" i="202"/>
  <c r="G22" i="202"/>
  <c r="F22" i="202"/>
  <c r="E22" i="202"/>
  <c r="D22" i="202"/>
  <c r="C22" i="202"/>
  <c r="O21" i="202"/>
  <c r="N21" i="202"/>
  <c r="M21" i="202"/>
  <c r="L21" i="202"/>
  <c r="K21" i="202"/>
  <c r="J21" i="202"/>
  <c r="I21" i="202"/>
  <c r="H21" i="202"/>
  <c r="G21" i="202"/>
  <c r="F21" i="202"/>
  <c r="E21" i="202"/>
  <c r="D21" i="202"/>
  <c r="C21" i="202"/>
  <c r="O20" i="202"/>
  <c r="N20" i="202"/>
  <c r="M20" i="202"/>
  <c r="L20" i="202"/>
  <c r="K20" i="202"/>
  <c r="J20" i="202"/>
  <c r="I20" i="202"/>
  <c r="H20" i="202"/>
  <c r="G20" i="202"/>
  <c r="F20" i="202"/>
  <c r="E20" i="202"/>
  <c r="D20" i="202"/>
  <c r="C20" i="202"/>
  <c r="O19" i="202"/>
  <c r="N19" i="202"/>
  <c r="M19" i="202"/>
  <c r="L19" i="202"/>
  <c r="K19" i="202"/>
  <c r="J19" i="202"/>
  <c r="I19" i="202"/>
  <c r="H19" i="202"/>
  <c r="G19" i="202"/>
  <c r="F19" i="202"/>
  <c r="E19" i="202"/>
  <c r="D19" i="202"/>
  <c r="C19" i="202"/>
  <c r="O18" i="202"/>
  <c r="N18" i="202"/>
  <c r="M18" i="202"/>
  <c r="L18" i="202"/>
  <c r="K18" i="202"/>
  <c r="J18" i="202"/>
  <c r="I18" i="202"/>
  <c r="H18" i="202"/>
  <c r="G18" i="202"/>
  <c r="F18" i="202"/>
  <c r="E18" i="202"/>
  <c r="D18" i="202"/>
  <c r="C18" i="202"/>
  <c r="O17" i="202"/>
  <c r="N17" i="202"/>
  <c r="M17" i="202"/>
  <c r="L17" i="202"/>
  <c r="K17" i="202"/>
  <c r="J17" i="202"/>
  <c r="I17" i="202"/>
  <c r="H17" i="202"/>
  <c r="G17" i="202"/>
  <c r="F17" i="202"/>
  <c r="E17" i="202"/>
  <c r="D17" i="202"/>
  <c r="C17" i="202"/>
  <c r="O16" i="202"/>
  <c r="N16" i="202"/>
  <c r="M16" i="202"/>
  <c r="L16" i="202"/>
  <c r="K16" i="202"/>
  <c r="J16" i="202"/>
  <c r="I16" i="202"/>
  <c r="H16" i="202"/>
  <c r="G16" i="202"/>
  <c r="F16" i="202"/>
  <c r="E16" i="202"/>
  <c r="D16" i="202"/>
  <c r="C16" i="202"/>
  <c r="O15" i="202"/>
  <c r="N15" i="202"/>
  <c r="M15" i="202"/>
  <c r="L15" i="202"/>
  <c r="K15" i="202"/>
  <c r="J15" i="202"/>
  <c r="I15" i="202"/>
  <c r="H15" i="202"/>
  <c r="G15" i="202"/>
  <c r="F15" i="202"/>
  <c r="E15" i="202"/>
  <c r="D15" i="202"/>
  <c r="C15" i="202"/>
  <c r="O32" i="201"/>
  <c r="N32" i="201"/>
  <c r="M32" i="201"/>
  <c r="L32" i="201"/>
  <c r="K32" i="201"/>
  <c r="J32" i="201"/>
  <c r="I32" i="201"/>
  <c r="H32" i="201"/>
  <c r="G32" i="201"/>
  <c r="F32" i="201"/>
  <c r="E32" i="201"/>
  <c r="D32" i="201"/>
  <c r="C32" i="201"/>
  <c r="O31" i="201"/>
  <c r="N31" i="201"/>
  <c r="M31" i="201"/>
  <c r="L31" i="201"/>
  <c r="K31" i="201"/>
  <c r="J31" i="201"/>
  <c r="I31" i="201"/>
  <c r="H31" i="201"/>
  <c r="G31" i="201"/>
  <c r="F31" i="201"/>
  <c r="E31" i="201"/>
  <c r="D31" i="201"/>
  <c r="C31" i="201"/>
  <c r="O30" i="201"/>
  <c r="N30" i="201"/>
  <c r="M30" i="201"/>
  <c r="L30" i="201"/>
  <c r="K30" i="201"/>
  <c r="J30" i="201"/>
  <c r="I30" i="201"/>
  <c r="H30" i="201"/>
  <c r="G30" i="201"/>
  <c r="F30" i="201"/>
  <c r="E30" i="201"/>
  <c r="D30" i="201"/>
  <c r="C30" i="201"/>
  <c r="O29" i="201"/>
  <c r="N29" i="201"/>
  <c r="M29" i="201"/>
  <c r="L29" i="201"/>
  <c r="K29" i="201"/>
  <c r="J29" i="201"/>
  <c r="I29" i="201"/>
  <c r="H29" i="201"/>
  <c r="G29" i="201"/>
  <c r="F29" i="201"/>
  <c r="E29" i="201"/>
  <c r="D29" i="201"/>
  <c r="C29" i="201"/>
  <c r="O28" i="201"/>
  <c r="N28" i="201"/>
  <c r="M28" i="201"/>
  <c r="L28" i="201"/>
  <c r="K28" i="201"/>
  <c r="J28" i="201"/>
  <c r="I28" i="201"/>
  <c r="H28" i="201"/>
  <c r="G28" i="201"/>
  <c r="F28" i="201"/>
  <c r="E28" i="201"/>
  <c r="D28" i="201"/>
  <c r="C28" i="201"/>
  <c r="O24" i="201"/>
  <c r="N24" i="201"/>
  <c r="M24" i="201"/>
  <c r="L24" i="201"/>
  <c r="K24" i="201"/>
  <c r="J24" i="201"/>
  <c r="I24" i="201"/>
  <c r="H24" i="201"/>
  <c r="G24" i="201"/>
  <c r="F24" i="201"/>
  <c r="E24" i="201"/>
  <c r="D24" i="201"/>
  <c r="C24" i="201"/>
  <c r="O23" i="201"/>
  <c r="N23" i="201"/>
  <c r="M23" i="201"/>
  <c r="L23" i="201"/>
  <c r="K23" i="201"/>
  <c r="J23" i="201"/>
  <c r="I23" i="201"/>
  <c r="H23" i="201"/>
  <c r="G23" i="201"/>
  <c r="F23" i="201"/>
  <c r="E23" i="201"/>
  <c r="D23" i="201"/>
  <c r="C23" i="201"/>
  <c r="O22" i="201"/>
  <c r="N22" i="201"/>
  <c r="M22" i="201"/>
  <c r="L22" i="201"/>
  <c r="K22" i="201"/>
  <c r="J22" i="201"/>
  <c r="I22" i="201"/>
  <c r="H22" i="201"/>
  <c r="G22" i="201"/>
  <c r="F22" i="201"/>
  <c r="E22" i="201"/>
  <c r="D22" i="201"/>
  <c r="C22" i="201"/>
  <c r="O21" i="201"/>
  <c r="N21" i="201"/>
  <c r="M21" i="201"/>
  <c r="L21" i="201"/>
  <c r="K21" i="201"/>
  <c r="J21" i="201"/>
  <c r="I21" i="201"/>
  <c r="H21" i="201"/>
  <c r="G21" i="201"/>
  <c r="F21" i="201"/>
  <c r="E21" i="201"/>
  <c r="D21" i="201"/>
  <c r="C21" i="201"/>
  <c r="O20" i="201"/>
  <c r="N20" i="201"/>
  <c r="M20" i="201"/>
  <c r="L20" i="201"/>
  <c r="K20" i="201"/>
  <c r="J20" i="201"/>
  <c r="I20" i="201"/>
  <c r="H20" i="201"/>
  <c r="G20" i="201"/>
  <c r="F20" i="201"/>
  <c r="E20" i="201"/>
  <c r="D20" i="201"/>
  <c r="C20" i="201"/>
  <c r="O19" i="201"/>
  <c r="N19" i="201"/>
  <c r="M19" i="201"/>
  <c r="L19" i="201"/>
  <c r="K19" i="201"/>
  <c r="J19" i="201"/>
  <c r="I19" i="201"/>
  <c r="H19" i="201"/>
  <c r="G19" i="201"/>
  <c r="F19" i="201"/>
  <c r="E19" i="201"/>
  <c r="D19" i="201"/>
  <c r="C19" i="201"/>
  <c r="O18" i="201"/>
  <c r="N18" i="201"/>
  <c r="M18" i="201"/>
  <c r="L18" i="201"/>
  <c r="K18" i="201"/>
  <c r="J18" i="201"/>
  <c r="I18" i="201"/>
  <c r="H18" i="201"/>
  <c r="G18" i="201"/>
  <c r="F18" i="201"/>
  <c r="E18" i="201"/>
  <c r="D18" i="201"/>
  <c r="C18" i="201"/>
  <c r="O17" i="201"/>
  <c r="N17" i="201"/>
  <c r="M17" i="201"/>
  <c r="L17" i="201"/>
  <c r="K17" i="201"/>
  <c r="J17" i="201"/>
  <c r="I17" i="201"/>
  <c r="H17" i="201"/>
  <c r="G17" i="201"/>
  <c r="F17" i="201"/>
  <c r="E17" i="201"/>
  <c r="D17" i="201"/>
  <c r="C17" i="201"/>
  <c r="O16" i="201"/>
  <c r="N16" i="201"/>
  <c r="M16" i="201"/>
  <c r="L16" i="201"/>
  <c r="K16" i="201"/>
  <c r="J16" i="201"/>
  <c r="I16" i="201"/>
  <c r="H16" i="201"/>
  <c r="G16" i="201"/>
  <c r="F16" i="201"/>
  <c r="E16" i="201"/>
  <c r="D16" i="201"/>
  <c r="C16" i="201"/>
  <c r="O15" i="201"/>
  <c r="N15" i="201"/>
  <c r="M15" i="201"/>
  <c r="L15" i="201"/>
  <c r="K15" i="201"/>
  <c r="J15" i="201"/>
  <c r="I15" i="201"/>
  <c r="H15" i="201"/>
  <c r="G15" i="201"/>
  <c r="F15" i="201"/>
  <c r="E15" i="201"/>
  <c r="D15" i="201"/>
  <c r="C15" i="201"/>
  <c r="O32" i="199"/>
  <c r="N32" i="199"/>
  <c r="M32" i="199"/>
  <c r="L32" i="199"/>
  <c r="K32" i="199"/>
  <c r="J32" i="199"/>
  <c r="I32" i="199"/>
  <c r="H32" i="199"/>
  <c r="G32" i="199"/>
  <c r="F32" i="199"/>
  <c r="E32" i="199"/>
  <c r="D32" i="199"/>
  <c r="C32" i="199"/>
  <c r="O31" i="199"/>
  <c r="N31" i="199"/>
  <c r="M31" i="199"/>
  <c r="L31" i="199"/>
  <c r="K31" i="199"/>
  <c r="J31" i="199"/>
  <c r="I31" i="199"/>
  <c r="H31" i="199"/>
  <c r="G31" i="199"/>
  <c r="F31" i="199"/>
  <c r="E31" i="199"/>
  <c r="D31" i="199"/>
  <c r="C31" i="199"/>
  <c r="O30" i="199"/>
  <c r="N30" i="199"/>
  <c r="M30" i="199"/>
  <c r="L30" i="199"/>
  <c r="K30" i="199"/>
  <c r="J30" i="199"/>
  <c r="I30" i="199"/>
  <c r="H30" i="199"/>
  <c r="G30" i="199"/>
  <c r="F30" i="199"/>
  <c r="E30" i="199"/>
  <c r="D30" i="199"/>
  <c r="C30" i="199"/>
  <c r="O29" i="199"/>
  <c r="N29" i="199"/>
  <c r="M29" i="199"/>
  <c r="L29" i="199"/>
  <c r="K29" i="199"/>
  <c r="J29" i="199"/>
  <c r="I29" i="199"/>
  <c r="H29" i="199"/>
  <c r="G29" i="199"/>
  <c r="F29" i="199"/>
  <c r="E29" i="199"/>
  <c r="D29" i="199"/>
  <c r="C29" i="199"/>
  <c r="O28" i="199"/>
  <c r="N28" i="199"/>
  <c r="M28" i="199"/>
  <c r="L28" i="199"/>
  <c r="K28" i="199"/>
  <c r="J28" i="199"/>
  <c r="I28" i="199"/>
  <c r="H28" i="199"/>
  <c r="G28" i="199"/>
  <c r="F28" i="199"/>
  <c r="E28" i="199"/>
  <c r="D28" i="199"/>
  <c r="C28" i="199"/>
  <c r="O24" i="199"/>
  <c r="N24" i="199"/>
  <c r="M24" i="199"/>
  <c r="L24" i="199"/>
  <c r="K24" i="199"/>
  <c r="J24" i="199"/>
  <c r="I24" i="199"/>
  <c r="H24" i="199"/>
  <c r="G24" i="199"/>
  <c r="F24" i="199"/>
  <c r="E24" i="199"/>
  <c r="D24" i="199"/>
  <c r="C24" i="199"/>
  <c r="O23" i="199"/>
  <c r="N23" i="199"/>
  <c r="M23" i="199"/>
  <c r="L23" i="199"/>
  <c r="K23" i="199"/>
  <c r="J23" i="199"/>
  <c r="I23" i="199"/>
  <c r="H23" i="199"/>
  <c r="G23" i="199"/>
  <c r="F23" i="199"/>
  <c r="E23" i="199"/>
  <c r="D23" i="199"/>
  <c r="C23" i="199"/>
  <c r="O22" i="199"/>
  <c r="N22" i="199"/>
  <c r="M22" i="199"/>
  <c r="L22" i="199"/>
  <c r="K22" i="199"/>
  <c r="J22" i="199"/>
  <c r="I22" i="199"/>
  <c r="H22" i="199"/>
  <c r="G22" i="199"/>
  <c r="F22" i="199"/>
  <c r="E22" i="199"/>
  <c r="D22" i="199"/>
  <c r="C22" i="199"/>
  <c r="O21" i="199"/>
  <c r="N21" i="199"/>
  <c r="M21" i="199"/>
  <c r="L21" i="199"/>
  <c r="K21" i="199"/>
  <c r="J21" i="199"/>
  <c r="I21" i="199"/>
  <c r="H21" i="199"/>
  <c r="G21" i="199"/>
  <c r="F21" i="199"/>
  <c r="E21" i="199"/>
  <c r="D21" i="199"/>
  <c r="C21" i="199"/>
  <c r="O20" i="199"/>
  <c r="N20" i="199"/>
  <c r="M20" i="199"/>
  <c r="L20" i="199"/>
  <c r="K20" i="199"/>
  <c r="J20" i="199"/>
  <c r="I20" i="199"/>
  <c r="H20" i="199"/>
  <c r="G20" i="199"/>
  <c r="F20" i="199"/>
  <c r="E20" i="199"/>
  <c r="D20" i="199"/>
  <c r="C20" i="199"/>
  <c r="O19" i="199"/>
  <c r="N19" i="199"/>
  <c r="M19" i="199"/>
  <c r="L19" i="199"/>
  <c r="K19" i="199"/>
  <c r="J19" i="199"/>
  <c r="I19" i="199"/>
  <c r="H19" i="199"/>
  <c r="G19" i="199"/>
  <c r="F19" i="199"/>
  <c r="E19" i="199"/>
  <c r="D19" i="199"/>
  <c r="C19" i="199"/>
  <c r="O18" i="199"/>
  <c r="N18" i="199"/>
  <c r="M18" i="199"/>
  <c r="L18" i="199"/>
  <c r="K18" i="199"/>
  <c r="J18" i="199"/>
  <c r="I18" i="199"/>
  <c r="H18" i="199"/>
  <c r="G18" i="199"/>
  <c r="F18" i="199"/>
  <c r="E18" i="199"/>
  <c r="D18" i="199"/>
  <c r="C18" i="199"/>
  <c r="O17" i="199"/>
  <c r="N17" i="199"/>
  <c r="M17" i="199"/>
  <c r="L17" i="199"/>
  <c r="K17" i="199"/>
  <c r="J17" i="199"/>
  <c r="I17" i="199"/>
  <c r="H17" i="199"/>
  <c r="G17" i="199"/>
  <c r="F17" i="199"/>
  <c r="E17" i="199"/>
  <c r="D17" i="199"/>
  <c r="C17" i="199"/>
  <c r="O16" i="199"/>
  <c r="N16" i="199"/>
  <c r="M16" i="199"/>
  <c r="L16" i="199"/>
  <c r="K16" i="199"/>
  <c r="J16" i="199"/>
  <c r="I16" i="199"/>
  <c r="H16" i="199"/>
  <c r="G16" i="199"/>
  <c r="F16" i="199"/>
  <c r="E16" i="199"/>
  <c r="D16" i="199"/>
  <c r="C16" i="199"/>
  <c r="O15" i="199"/>
  <c r="N15" i="199"/>
  <c r="M15" i="199"/>
  <c r="L15" i="199"/>
  <c r="K15" i="199"/>
  <c r="J15" i="199"/>
  <c r="I15" i="199"/>
  <c r="H15" i="199"/>
  <c r="G15" i="199"/>
  <c r="F15" i="199"/>
  <c r="E15" i="199"/>
  <c r="D15" i="199"/>
  <c r="C15" i="199"/>
  <c r="O32" i="198"/>
  <c r="N32" i="198"/>
  <c r="L32" i="198"/>
  <c r="K32" i="198"/>
  <c r="J32" i="198"/>
  <c r="I32" i="198"/>
  <c r="H32" i="198"/>
  <c r="G32" i="198"/>
  <c r="F32" i="198"/>
  <c r="E32" i="198"/>
  <c r="D32" i="198"/>
  <c r="C32" i="198"/>
  <c r="O31" i="198"/>
  <c r="N31" i="198"/>
  <c r="L31" i="198"/>
  <c r="K31" i="198"/>
  <c r="J31" i="198"/>
  <c r="I31" i="198"/>
  <c r="H31" i="198"/>
  <c r="G31" i="198"/>
  <c r="F31" i="198"/>
  <c r="E31" i="198"/>
  <c r="D31" i="198"/>
  <c r="C31" i="198"/>
  <c r="O30" i="198"/>
  <c r="N30" i="198"/>
  <c r="L30" i="198"/>
  <c r="K30" i="198"/>
  <c r="J30" i="198"/>
  <c r="I30" i="198"/>
  <c r="H30" i="198"/>
  <c r="G30" i="198"/>
  <c r="F30" i="198"/>
  <c r="E30" i="198"/>
  <c r="D30" i="198"/>
  <c r="C30" i="198"/>
  <c r="O29" i="198"/>
  <c r="N29" i="198"/>
  <c r="L29" i="198"/>
  <c r="K29" i="198"/>
  <c r="J29" i="198"/>
  <c r="I29" i="198"/>
  <c r="H29" i="198"/>
  <c r="G29" i="198"/>
  <c r="F29" i="198"/>
  <c r="E29" i="198"/>
  <c r="D29" i="198"/>
  <c r="C29" i="198"/>
  <c r="O28" i="198"/>
  <c r="N28" i="198"/>
  <c r="L28" i="198"/>
  <c r="K28" i="198"/>
  <c r="J28" i="198"/>
  <c r="I28" i="198"/>
  <c r="H28" i="198"/>
  <c r="G28" i="198"/>
  <c r="F28" i="198"/>
  <c r="E28" i="198"/>
  <c r="D28" i="198"/>
  <c r="C28" i="198"/>
  <c r="O24" i="198"/>
  <c r="N24" i="198"/>
  <c r="L24" i="198"/>
  <c r="K24" i="198"/>
  <c r="J24" i="198"/>
  <c r="I24" i="198"/>
  <c r="H24" i="198"/>
  <c r="G24" i="198"/>
  <c r="F24" i="198"/>
  <c r="E24" i="198"/>
  <c r="D24" i="198"/>
  <c r="C24" i="198"/>
  <c r="O23" i="198"/>
  <c r="N23" i="198"/>
  <c r="L23" i="198"/>
  <c r="K23" i="198"/>
  <c r="J23" i="198"/>
  <c r="I23" i="198"/>
  <c r="H23" i="198"/>
  <c r="G23" i="198"/>
  <c r="F23" i="198"/>
  <c r="E23" i="198"/>
  <c r="D23" i="198"/>
  <c r="C23" i="198"/>
  <c r="O22" i="198"/>
  <c r="N22" i="198"/>
  <c r="L22" i="198"/>
  <c r="K22" i="198"/>
  <c r="J22" i="198"/>
  <c r="I22" i="198"/>
  <c r="H22" i="198"/>
  <c r="G22" i="198"/>
  <c r="F22" i="198"/>
  <c r="E22" i="198"/>
  <c r="D22" i="198"/>
  <c r="C22" i="198"/>
  <c r="O21" i="198"/>
  <c r="N21" i="198"/>
  <c r="L21" i="198"/>
  <c r="K21" i="198"/>
  <c r="J21" i="198"/>
  <c r="I21" i="198"/>
  <c r="H21" i="198"/>
  <c r="G21" i="198"/>
  <c r="F21" i="198"/>
  <c r="E21" i="198"/>
  <c r="D21" i="198"/>
  <c r="C21" i="198"/>
  <c r="O20" i="198"/>
  <c r="N20" i="198"/>
  <c r="L20" i="198"/>
  <c r="K20" i="198"/>
  <c r="J20" i="198"/>
  <c r="I20" i="198"/>
  <c r="H20" i="198"/>
  <c r="G20" i="198"/>
  <c r="F20" i="198"/>
  <c r="E20" i="198"/>
  <c r="D20" i="198"/>
  <c r="C20" i="198"/>
  <c r="O19" i="198"/>
  <c r="N19" i="198"/>
  <c r="L19" i="198"/>
  <c r="K19" i="198"/>
  <c r="J19" i="198"/>
  <c r="I19" i="198"/>
  <c r="H19" i="198"/>
  <c r="G19" i="198"/>
  <c r="F19" i="198"/>
  <c r="E19" i="198"/>
  <c r="D19" i="198"/>
  <c r="C19" i="198"/>
  <c r="O18" i="198"/>
  <c r="N18" i="198"/>
  <c r="L18" i="198"/>
  <c r="K18" i="198"/>
  <c r="J18" i="198"/>
  <c r="I18" i="198"/>
  <c r="H18" i="198"/>
  <c r="G18" i="198"/>
  <c r="F18" i="198"/>
  <c r="E18" i="198"/>
  <c r="D18" i="198"/>
  <c r="C18" i="198"/>
  <c r="O17" i="198"/>
  <c r="N17" i="198"/>
  <c r="L17" i="198"/>
  <c r="K17" i="198"/>
  <c r="J17" i="198"/>
  <c r="I17" i="198"/>
  <c r="H17" i="198"/>
  <c r="G17" i="198"/>
  <c r="F17" i="198"/>
  <c r="E17" i="198"/>
  <c r="D17" i="198"/>
  <c r="C17" i="198"/>
  <c r="O16" i="198"/>
  <c r="N16" i="198"/>
  <c r="L16" i="198"/>
  <c r="K16" i="198"/>
  <c r="J16" i="198"/>
  <c r="I16" i="198"/>
  <c r="H16" i="198"/>
  <c r="G16" i="198"/>
  <c r="F16" i="198"/>
  <c r="E16" i="198"/>
  <c r="D16" i="198"/>
  <c r="C16" i="198"/>
  <c r="O15" i="198"/>
  <c r="N15" i="198"/>
  <c r="L15" i="198"/>
  <c r="K15" i="198"/>
  <c r="J15" i="198"/>
  <c r="I15" i="198"/>
  <c r="H15" i="198"/>
  <c r="G15" i="198"/>
  <c r="F15" i="198"/>
  <c r="E15" i="198"/>
  <c r="D15" i="198"/>
  <c r="C15" i="198"/>
  <c r="O32" i="197"/>
  <c r="N32" i="197"/>
  <c r="M32" i="197"/>
  <c r="L32" i="197"/>
  <c r="K32" i="197"/>
  <c r="J32" i="197"/>
  <c r="I32" i="197"/>
  <c r="H32" i="197"/>
  <c r="G32" i="197"/>
  <c r="F32" i="197"/>
  <c r="E32" i="197"/>
  <c r="D32" i="197"/>
  <c r="C32" i="197"/>
  <c r="O31" i="197"/>
  <c r="N31" i="197"/>
  <c r="M31" i="197"/>
  <c r="L31" i="197"/>
  <c r="K31" i="197"/>
  <c r="J31" i="197"/>
  <c r="I31" i="197"/>
  <c r="H31" i="197"/>
  <c r="G31" i="197"/>
  <c r="F31" i="197"/>
  <c r="E31" i="197"/>
  <c r="D31" i="197"/>
  <c r="C31" i="197"/>
  <c r="O30" i="197"/>
  <c r="N30" i="197"/>
  <c r="M30" i="197"/>
  <c r="L30" i="197"/>
  <c r="K30" i="197"/>
  <c r="J30" i="197"/>
  <c r="I30" i="197"/>
  <c r="H30" i="197"/>
  <c r="G30" i="197"/>
  <c r="F30" i="197"/>
  <c r="E30" i="197"/>
  <c r="D30" i="197"/>
  <c r="C30" i="197"/>
  <c r="O29" i="197"/>
  <c r="N29" i="197"/>
  <c r="M29" i="197"/>
  <c r="L29" i="197"/>
  <c r="K29" i="197"/>
  <c r="J29" i="197"/>
  <c r="I29" i="197"/>
  <c r="H29" i="197"/>
  <c r="G29" i="197"/>
  <c r="F29" i="197"/>
  <c r="E29" i="197"/>
  <c r="D29" i="197"/>
  <c r="C29" i="197"/>
  <c r="O28" i="197"/>
  <c r="N28" i="197"/>
  <c r="M28" i="197"/>
  <c r="L28" i="197"/>
  <c r="K28" i="197"/>
  <c r="J28" i="197"/>
  <c r="I28" i="197"/>
  <c r="H28" i="197"/>
  <c r="G28" i="197"/>
  <c r="F28" i="197"/>
  <c r="E28" i="197"/>
  <c r="D28" i="197"/>
  <c r="C28" i="197"/>
  <c r="O24" i="197"/>
  <c r="N24" i="197"/>
  <c r="M24" i="197"/>
  <c r="L24" i="197"/>
  <c r="K24" i="197"/>
  <c r="J24" i="197"/>
  <c r="I24" i="197"/>
  <c r="H24" i="197"/>
  <c r="G24" i="197"/>
  <c r="F24" i="197"/>
  <c r="E24" i="197"/>
  <c r="D24" i="197"/>
  <c r="C24" i="197"/>
  <c r="O23" i="197"/>
  <c r="N23" i="197"/>
  <c r="M23" i="197"/>
  <c r="L23" i="197"/>
  <c r="K23" i="197"/>
  <c r="J23" i="197"/>
  <c r="I23" i="197"/>
  <c r="H23" i="197"/>
  <c r="G23" i="197"/>
  <c r="F23" i="197"/>
  <c r="E23" i="197"/>
  <c r="D23" i="197"/>
  <c r="C23" i="197"/>
  <c r="O22" i="197"/>
  <c r="N22" i="197"/>
  <c r="M22" i="197"/>
  <c r="L22" i="197"/>
  <c r="K22" i="197"/>
  <c r="J22" i="197"/>
  <c r="I22" i="197"/>
  <c r="H22" i="197"/>
  <c r="G22" i="197"/>
  <c r="F22" i="197"/>
  <c r="E22" i="197"/>
  <c r="D22" i="197"/>
  <c r="C22" i="197"/>
  <c r="O21" i="197"/>
  <c r="N21" i="197"/>
  <c r="M21" i="197"/>
  <c r="L21" i="197"/>
  <c r="K21" i="197"/>
  <c r="J21" i="197"/>
  <c r="I21" i="197"/>
  <c r="H21" i="197"/>
  <c r="G21" i="197"/>
  <c r="F21" i="197"/>
  <c r="E21" i="197"/>
  <c r="D21" i="197"/>
  <c r="C21" i="197"/>
  <c r="O20" i="197"/>
  <c r="N20" i="197"/>
  <c r="M20" i="197"/>
  <c r="L20" i="197"/>
  <c r="K20" i="197"/>
  <c r="J20" i="197"/>
  <c r="I20" i="197"/>
  <c r="H20" i="197"/>
  <c r="G20" i="197"/>
  <c r="F20" i="197"/>
  <c r="E20" i="197"/>
  <c r="D20" i="197"/>
  <c r="C20" i="197"/>
  <c r="O19" i="197"/>
  <c r="N19" i="197"/>
  <c r="M19" i="197"/>
  <c r="L19" i="197"/>
  <c r="K19" i="197"/>
  <c r="J19" i="197"/>
  <c r="I19" i="197"/>
  <c r="H19" i="197"/>
  <c r="G19" i="197"/>
  <c r="F19" i="197"/>
  <c r="E19" i="197"/>
  <c r="D19" i="197"/>
  <c r="C19" i="197"/>
  <c r="O18" i="197"/>
  <c r="N18" i="197"/>
  <c r="M18" i="197"/>
  <c r="L18" i="197"/>
  <c r="K18" i="197"/>
  <c r="J18" i="197"/>
  <c r="I18" i="197"/>
  <c r="H18" i="197"/>
  <c r="G18" i="197"/>
  <c r="F18" i="197"/>
  <c r="E18" i="197"/>
  <c r="D18" i="197"/>
  <c r="C18" i="197"/>
  <c r="O17" i="197"/>
  <c r="N17" i="197"/>
  <c r="M17" i="197"/>
  <c r="L17" i="197"/>
  <c r="K17" i="197"/>
  <c r="J17" i="197"/>
  <c r="I17" i="197"/>
  <c r="H17" i="197"/>
  <c r="G17" i="197"/>
  <c r="F17" i="197"/>
  <c r="E17" i="197"/>
  <c r="D17" i="197"/>
  <c r="C17" i="197"/>
  <c r="O16" i="197"/>
  <c r="N16" i="197"/>
  <c r="M16" i="197"/>
  <c r="L16" i="197"/>
  <c r="K16" i="197"/>
  <c r="J16" i="197"/>
  <c r="I16" i="197"/>
  <c r="H16" i="197"/>
  <c r="G16" i="197"/>
  <c r="F16" i="197"/>
  <c r="E16" i="197"/>
  <c r="D16" i="197"/>
  <c r="C16" i="197"/>
  <c r="O15" i="197"/>
  <c r="N15" i="197"/>
  <c r="M15" i="197"/>
  <c r="L15" i="197"/>
  <c r="K15" i="197"/>
  <c r="J15" i="197"/>
  <c r="I15" i="197"/>
  <c r="H15" i="197"/>
  <c r="G15" i="197"/>
  <c r="F15" i="197"/>
  <c r="E15" i="197"/>
  <c r="D15" i="197"/>
  <c r="C15" i="197"/>
  <c r="O32" i="196"/>
  <c r="N32" i="196"/>
  <c r="M32" i="196"/>
  <c r="L32" i="196"/>
  <c r="K32" i="196"/>
  <c r="J32" i="196"/>
  <c r="I32" i="196"/>
  <c r="H32" i="196"/>
  <c r="G32" i="196"/>
  <c r="F32" i="196"/>
  <c r="E32" i="196"/>
  <c r="D32" i="196"/>
  <c r="C32" i="196"/>
  <c r="O31" i="196"/>
  <c r="N31" i="196"/>
  <c r="M31" i="196"/>
  <c r="L31" i="196"/>
  <c r="K31" i="196"/>
  <c r="J31" i="196"/>
  <c r="I31" i="196"/>
  <c r="H31" i="196"/>
  <c r="G31" i="196"/>
  <c r="F31" i="196"/>
  <c r="E31" i="196"/>
  <c r="D31" i="196"/>
  <c r="C31" i="196"/>
  <c r="O30" i="196"/>
  <c r="N30" i="196"/>
  <c r="M30" i="196"/>
  <c r="L30" i="196"/>
  <c r="K30" i="196"/>
  <c r="J30" i="196"/>
  <c r="I30" i="196"/>
  <c r="H30" i="196"/>
  <c r="G30" i="196"/>
  <c r="F30" i="196"/>
  <c r="E30" i="196"/>
  <c r="D30" i="196"/>
  <c r="C30" i="196"/>
  <c r="O29" i="196"/>
  <c r="N29" i="196"/>
  <c r="M29" i="196"/>
  <c r="L29" i="196"/>
  <c r="K29" i="196"/>
  <c r="J29" i="196"/>
  <c r="I29" i="196"/>
  <c r="H29" i="196"/>
  <c r="G29" i="196"/>
  <c r="F29" i="196"/>
  <c r="E29" i="196"/>
  <c r="D29" i="196"/>
  <c r="C29" i="196"/>
  <c r="O28" i="196"/>
  <c r="N28" i="196"/>
  <c r="M28" i="196"/>
  <c r="L28" i="196"/>
  <c r="K28" i="196"/>
  <c r="J28" i="196"/>
  <c r="I28" i="196"/>
  <c r="H28" i="196"/>
  <c r="G28" i="196"/>
  <c r="F28" i="196"/>
  <c r="E28" i="196"/>
  <c r="D28" i="196"/>
  <c r="C28" i="196"/>
  <c r="O24" i="196"/>
  <c r="N24" i="196"/>
  <c r="M24" i="196"/>
  <c r="L24" i="196"/>
  <c r="K24" i="196"/>
  <c r="J24" i="196"/>
  <c r="I24" i="196"/>
  <c r="H24" i="196"/>
  <c r="G24" i="196"/>
  <c r="F24" i="196"/>
  <c r="E24" i="196"/>
  <c r="D24" i="196"/>
  <c r="C24" i="196"/>
  <c r="O23" i="196"/>
  <c r="N23" i="196"/>
  <c r="M23" i="196"/>
  <c r="L23" i="196"/>
  <c r="K23" i="196"/>
  <c r="J23" i="196"/>
  <c r="I23" i="196"/>
  <c r="H23" i="196"/>
  <c r="G23" i="196"/>
  <c r="F23" i="196"/>
  <c r="E23" i="196"/>
  <c r="D23" i="196"/>
  <c r="C23" i="196"/>
  <c r="O22" i="196"/>
  <c r="N22" i="196"/>
  <c r="M22" i="196"/>
  <c r="L22" i="196"/>
  <c r="K22" i="196"/>
  <c r="J22" i="196"/>
  <c r="I22" i="196"/>
  <c r="H22" i="196"/>
  <c r="G22" i="196"/>
  <c r="F22" i="196"/>
  <c r="E22" i="196"/>
  <c r="D22" i="196"/>
  <c r="C22" i="196"/>
  <c r="O21" i="196"/>
  <c r="N21" i="196"/>
  <c r="M21" i="196"/>
  <c r="L21" i="196"/>
  <c r="K21" i="196"/>
  <c r="J21" i="196"/>
  <c r="I21" i="196"/>
  <c r="H21" i="196"/>
  <c r="G21" i="196"/>
  <c r="F21" i="196"/>
  <c r="E21" i="196"/>
  <c r="D21" i="196"/>
  <c r="C21" i="196"/>
  <c r="O20" i="196"/>
  <c r="N20" i="196"/>
  <c r="M20" i="196"/>
  <c r="L20" i="196"/>
  <c r="K20" i="196"/>
  <c r="J20" i="196"/>
  <c r="I20" i="196"/>
  <c r="H20" i="196"/>
  <c r="G20" i="196"/>
  <c r="F20" i="196"/>
  <c r="E20" i="196"/>
  <c r="D20" i="196"/>
  <c r="C20" i="196"/>
  <c r="O19" i="196"/>
  <c r="N19" i="196"/>
  <c r="M19" i="196"/>
  <c r="L19" i="196"/>
  <c r="K19" i="196"/>
  <c r="J19" i="196"/>
  <c r="I19" i="196"/>
  <c r="H19" i="196"/>
  <c r="G19" i="196"/>
  <c r="F19" i="196"/>
  <c r="E19" i="196"/>
  <c r="D19" i="196"/>
  <c r="C19" i="196"/>
  <c r="O18" i="196"/>
  <c r="N18" i="196"/>
  <c r="M18" i="196"/>
  <c r="L18" i="196"/>
  <c r="K18" i="196"/>
  <c r="J18" i="196"/>
  <c r="I18" i="196"/>
  <c r="H18" i="196"/>
  <c r="G18" i="196"/>
  <c r="F18" i="196"/>
  <c r="E18" i="196"/>
  <c r="D18" i="196"/>
  <c r="C18" i="196"/>
  <c r="O17" i="196"/>
  <c r="N17" i="196"/>
  <c r="M17" i="196"/>
  <c r="L17" i="196"/>
  <c r="K17" i="196"/>
  <c r="J17" i="196"/>
  <c r="I17" i="196"/>
  <c r="H17" i="196"/>
  <c r="G17" i="196"/>
  <c r="F17" i="196"/>
  <c r="E17" i="196"/>
  <c r="D17" i="196"/>
  <c r="C17" i="196"/>
  <c r="O16" i="196"/>
  <c r="N16" i="196"/>
  <c r="M16" i="196"/>
  <c r="L16" i="196"/>
  <c r="K16" i="196"/>
  <c r="J16" i="196"/>
  <c r="I16" i="196"/>
  <c r="H16" i="196"/>
  <c r="G16" i="196"/>
  <c r="F16" i="196"/>
  <c r="E16" i="196"/>
  <c r="D16" i="196"/>
  <c r="C16" i="196"/>
  <c r="O15" i="196"/>
  <c r="N15" i="196"/>
  <c r="M15" i="196"/>
  <c r="L15" i="196"/>
  <c r="K15" i="196"/>
  <c r="J15" i="196"/>
  <c r="I15" i="196"/>
  <c r="H15" i="196"/>
  <c r="G15" i="196"/>
  <c r="F15" i="196"/>
  <c r="E15" i="196"/>
  <c r="D15" i="196"/>
  <c r="C15" i="196"/>
  <c r="O32" i="195"/>
  <c r="N32" i="195"/>
  <c r="M32" i="195"/>
  <c r="L32" i="195"/>
  <c r="K32" i="195"/>
  <c r="J32" i="195"/>
  <c r="I32" i="195"/>
  <c r="H32" i="195"/>
  <c r="F32" i="195"/>
  <c r="E32" i="195"/>
  <c r="D32" i="195"/>
  <c r="C32" i="195"/>
  <c r="O31" i="195"/>
  <c r="N31" i="195"/>
  <c r="M31" i="195"/>
  <c r="L31" i="195"/>
  <c r="K31" i="195"/>
  <c r="J31" i="195"/>
  <c r="I31" i="195"/>
  <c r="H31" i="195"/>
  <c r="F31" i="195"/>
  <c r="E31" i="195"/>
  <c r="D31" i="195"/>
  <c r="C31" i="195"/>
  <c r="O30" i="195"/>
  <c r="N30" i="195"/>
  <c r="M30" i="195"/>
  <c r="L30" i="195"/>
  <c r="K30" i="195"/>
  <c r="J30" i="195"/>
  <c r="I30" i="195"/>
  <c r="H30" i="195"/>
  <c r="F30" i="195"/>
  <c r="E30" i="195"/>
  <c r="D30" i="195"/>
  <c r="C30" i="195"/>
  <c r="O29" i="195"/>
  <c r="N29" i="195"/>
  <c r="M29" i="195"/>
  <c r="L29" i="195"/>
  <c r="K29" i="195"/>
  <c r="J29" i="195"/>
  <c r="I29" i="195"/>
  <c r="H29" i="195"/>
  <c r="F29" i="195"/>
  <c r="E29" i="195"/>
  <c r="D29" i="195"/>
  <c r="C29" i="195"/>
  <c r="O28" i="195"/>
  <c r="N28" i="195"/>
  <c r="M28" i="195"/>
  <c r="L28" i="195"/>
  <c r="K28" i="195"/>
  <c r="J28" i="195"/>
  <c r="I28" i="195"/>
  <c r="H28" i="195"/>
  <c r="F28" i="195"/>
  <c r="E28" i="195"/>
  <c r="D28" i="195"/>
  <c r="C28" i="195"/>
  <c r="O24" i="195"/>
  <c r="N24" i="195"/>
  <c r="M24" i="195"/>
  <c r="L24" i="195"/>
  <c r="K24" i="195"/>
  <c r="J24" i="195"/>
  <c r="I24" i="195"/>
  <c r="H24" i="195"/>
  <c r="F24" i="195"/>
  <c r="E24" i="195"/>
  <c r="D24" i="195"/>
  <c r="C24" i="195"/>
  <c r="O23" i="195"/>
  <c r="N23" i="195"/>
  <c r="M23" i="195"/>
  <c r="L23" i="195"/>
  <c r="K23" i="195"/>
  <c r="J23" i="195"/>
  <c r="I23" i="195"/>
  <c r="H23" i="195"/>
  <c r="F23" i="195"/>
  <c r="E23" i="195"/>
  <c r="D23" i="195"/>
  <c r="C23" i="195"/>
  <c r="O22" i="195"/>
  <c r="N22" i="195"/>
  <c r="M22" i="195"/>
  <c r="L22" i="195"/>
  <c r="K22" i="195"/>
  <c r="J22" i="195"/>
  <c r="I22" i="195"/>
  <c r="H22" i="195"/>
  <c r="F22" i="195"/>
  <c r="E22" i="195"/>
  <c r="D22" i="195"/>
  <c r="C22" i="195"/>
  <c r="O21" i="195"/>
  <c r="N21" i="195"/>
  <c r="M21" i="195"/>
  <c r="L21" i="195"/>
  <c r="K21" i="195"/>
  <c r="J21" i="195"/>
  <c r="I21" i="195"/>
  <c r="H21" i="195"/>
  <c r="F21" i="195"/>
  <c r="E21" i="195"/>
  <c r="D21" i="195"/>
  <c r="C21" i="195"/>
  <c r="O20" i="195"/>
  <c r="N20" i="195"/>
  <c r="M20" i="195"/>
  <c r="L20" i="195"/>
  <c r="K20" i="195"/>
  <c r="J20" i="195"/>
  <c r="I20" i="195"/>
  <c r="H20" i="195"/>
  <c r="F20" i="195"/>
  <c r="E20" i="195"/>
  <c r="D20" i="195"/>
  <c r="C20" i="195"/>
  <c r="O19" i="195"/>
  <c r="N19" i="195"/>
  <c r="M19" i="195"/>
  <c r="L19" i="195"/>
  <c r="K19" i="195"/>
  <c r="J19" i="195"/>
  <c r="I19" i="195"/>
  <c r="H19" i="195"/>
  <c r="F19" i="195"/>
  <c r="E19" i="195"/>
  <c r="D19" i="195"/>
  <c r="C19" i="195"/>
  <c r="O18" i="195"/>
  <c r="N18" i="195"/>
  <c r="M18" i="195"/>
  <c r="L18" i="195"/>
  <c r="K18" i="195"/>
  <c r="J18" i="195"/>
  <c r="I18" i="195"/>
  <c r="H18" i="195"/>
  <c r="F18" i="195"/>
  <c r="E18" i="195"/>
  <c r="D18" i="195"/>
  <c r="C18" i="195"/>
  <c r="O17" i="195"/>
  <c r="N17" i="195"/>
  <c r="M17" i="195"/>
  <c r="L17" i="195"/>
  <c r="K17" i="195"/>
  <c r="J17" i="195"/>
  <c r="I17" i="195"/>
  <c r="H17" i="195"/>
  <c r="F17" i="195"/>
  <c r="E17" i="195"/>
  <c r="D17" i="195"/>
  <c r="C17" i="195"/>
  <c r="O16" i="195"/>
  <c r="N16" i="195"/>
  <c r="M16" i="195"/>
  <c r="L16" i="195"/>
  <c r="K16" i="195"/>
  <c r="J16" i="195"/>
  <c r="I16" i="195"/>
  <c r="H16" i="195"/>
  <c r="F16" i="195"/>
  <c r="E16" i="195"/>
  <c r="D16" i="195"/>
  <c r="C16" i="195"/>
  <c r="O15" i="195"/>
  <c r="N15" i="195"/>
  <c r="M15" i="195"/>
  <c r="L15" i="195"/>
  <c r="K15" i="195"/>
  <c r="J15" i="195"/>
  <c r="I15" i="195"/>
  <c r="H15" i="195"/>
  <c r="F15" i="195"/>
  <c r="E15" i="195"/>
  <c r="D15" i="195"/>
  <c r="C15" i="195"/>
  <c r="O32" i="194"/>
  <c r="N32" i="194"/>
  <c r="M32" i="194"/>
  <c r="L32" i="194"/>
  <c r="K32" i="194"/>
  <c r="J32" i="194"/>
  <c r="I32" i="194"/>
  <c r="H32" i="194"/>
  <c r="G32" i="194"/>
  <c r="F32" i="194"/>
  <c r="E32" i="194"/>
  <c r="D32" i="194"/>
  <c r="C32" i="194"/>
  <c r="O31" i="194"/>
  <c r="N31" i="194"/>
  <c r="M31" i="194"/>
  <c r="L31" i="194"/>
  <c r="K31" i="194"/>
  <c r="J31" i="194"/>
  <c r="I31" i="194"/>
  <c r="H31" i="194"/>
  <c r="G31" i="194"/>
  <c r="F31" i="194"/>
  <c r="E31" i="194"/>
  <c r="D31" i="194"/>
  <c r="C31" i="194"/>
  <c r="O30" i="194"/>
  <c r="N30" i="194"/>
  <c r="M30" i="194"/>
  <c r="L30" i="194"/>
  <c r="K30" i="194"/>
  <c r="J30" i="194"/>
  <c r="I30" i="194"/>
  <c r="H30" i="194"/>
  <c r="G30" i="194"/>
  <c r="F30" i="194"/>
  <c r="E30" i="194"/>
  <c r="D30" i="194"/>
  <c r="C30" i="194"/>
  <c r="O29" i="194"/>
  <c r="N29" i="194"/>
  <c r="M29" i="194"/>
  <c r="L29" i="194"/>
  <c r="K29" i="194"/>
  <c r="J29" i="194"/>
  <c r="I29" i="194"/>
  <c r="H29" i="194"/>
  <c r="G29" i="194"/>
  <c r="F29" i="194"/>
  <c r="E29" i="194"/>
  <c r="D29" i="194"/>
  <c r="C29" i="194"/>
  <c r="O28" i="194"/>
  <c r="N28" i="194"/>
  <c r="M28" i="194"/>
  <c r="L28" i="194"/>
  <c r="K28" i="194"/>
  <c r="J28" i="194"/>
  <c r="I28" i="194"/>
  <c r="H28" i="194"/>
  <c r="G28" i="194"/>
  <c r="F28" i="194"/>
  <c r="E28" i="194"/>
  <c r="D28" i="194"/>
  <c r="C28" i="194"/>
  <c r="O24" i="194"/>
  <c r="N24" i="194"/>
  <c r="M24" i="194"/>
  <c r="L24" i="194"/>
  <c r="K24" i="194"/>
  <c r="J24" i="194"/>
  <c r="I24" i="194"/>
  <c r="H24" i="194"/>
  <c r="G24" i="194"/>
  <c r="F24" i="194"/>
  <c r="E24" i="194"/>
  <c r="D24" i="194"/>
  <c r="C24" i="194"/>
  <c r="O23" i="194"/>
  <c r="N23" i="194"/>
  <c r="M23" i="194"/>
  <c r="L23" i="194"/>
  <c r="K23" i="194"/>
  <c r="J23" i="194"/>
  <c r="I23" i="194"/>
  <c r="H23" i="194"/>
  <c r="G23" i="194"/>
  <c r="F23" i="194"/>
  <c r="E23" i="194"/>
  <c r="D23" i="194"/>
  <c r="C23" i="194"/>
  <c r="O22" i="194"/>
  <c r="N22" i="194"/>
  <c r="M22" i="194"/>
  <c r="L22" i="194"/>
  <c r="K22" i="194"/>
  <c r="J22" i="194"/>
  <c r="I22" i="194"/>
  <c r="H22" i="194"/>
  <c r="G22" i="194"/>
  <c r="F22" i="194"/>
  <c r="E22" i="194"/>
  <c r="D22" i="194"/>
  <c r="C22" i="194"/>
  <c r="O21" i="194"/>
  <c r="N21" i="194"/>
  <c r="M21" i="194"/>
  <c r="L21" i="194"/>
  <c r="K21" i="194"/>
  <c r="J21" i="194"/>
  <c r="I21" i="194"/>
  <c r="H21" i="194"/>
  <c r="G21" i="194"/>
  <c r="F21" i="194"/>
  <c r="E21" i="194"/>
  <c r="D21" i="194"/>
  <c r="C21" i="194"/>
  <c r="O20" i="194"/>
  <c r="N20" i="194"/>
  <c r="M20" i="194"/>
  <c r="L20" i="194"/>
  <c r="K20" i="194"/>
  <c r="J20" i="194"/>
  <c r="I20" i="194"/>
  <c r="H20" i="194"/>
  <c r="G20" i="194"/>
  <c r="F20" i="194"/>
  <c r="E20" i="194"/>
  <c r="D20" i="194"/>
  <c r="C20" i="194"/>
  <c r="O19" i="194"/>
  <c r="N19" i="194"/>
  <c r="M19" i="194"/>
  <c r="L19" i="194"/>
  <c r="K19" i="194"/>
  <c r="J19" i="194"/>
  <c r="I19" i="194"/>
  <c r="H19" i="194"/>
  <c r="G19" i="194"/>
  <c r="F19" i="194"/>
  <c r="E19" i="194"/>
  <c r="D19" i="194"/>
  <c r="C19" i="194"/>
  <c r="O18" i="194"/>
  <c r="N18" i="194"/>
  <c r="M18" i="194"/>
  <c r="L18" i="194"/>
  <c r="K18" i="194"/>
  <c r="J18" i="194"/>
  <c r="I18" i="194"/>
  <c r="H18" i="194"/>
  <c r="G18" i="194"/>
  <c r="F18" i="194"/>
  <c r="E18" i="194"/>
  <c r="D18" i="194"/>
  <c r="C18" i="194"/>
  <c r="O17" i="194"/>
  <c r="N17" i="194"/>
  <c r="M17" i="194"/>
  <c r="L17" i="194"/>
  <c r="K17" i="194"/>
  <c r="J17" i="194"/>
  <c r="I17" i="194"/>
  <c r="H17" i="194"/>
  <c r="G17" i="194"/>
  <c r="F17" i="194"/>
  <c r="E17" i="194"/>
  <c r="D17" i="194"/>
  <c r="C17" i="194"/>
  <c r="O16" i="194"/>
  <c r="N16" i="194"/>
  <c r="M16" i="194"/>
  <c r="L16" i="194"/>
  <c r="K16" i="194"/>
  <c r="J16" i="194"/>
  <c r="I16" i="194"/>
  <c r="H16" i="194"/>
  <c r="G16" i="194"/>
  <c r="F16" i="194"/>
  <c r="E16" i="194"/>
  <c r="D16" i="194"/>
  <c r="C16" i="194"/>
  <c r="O15" i="194"/>
  <c r="N15" i="194"/>
  <c r="M15" i="194"/>
  <c r="L15" i="194"/>
  <c r="K15" i="194"/>
  <c r="J15" i="194"/>
  <c r="I15" i="194"/>
  <c r="H15" i="194"/>
  <c r="G15" i="194"/>
  <c r="F15" i="194"/>
  <c r="E15" i="194"/>
  <c r="D15" i="194"/>
  <c r="C15" i="194"/>
  <c r="O32" i="193"/>
  <c r="N32" i="193"/>
  <c r="M32" i="193"/>
  <c r="L32" i="193"/>
  <c r="K32" i="193"/>
  <c r="J32" i="193"/>
  <c r="I32" i="193"/>
  <c r="H32" i="193"/>
  <c r="G32" i="193"/>
  <c r="F32" i="193"/>
  <c r="E32" i="193"/>
  <c r="D32" i="193"/>
  <c r="C32" i="193"/>
  <c r="O31" i="193"/>
  <c r="N31" i="193"/>
  <c r="M31" i="193"/>
  <c r="L31" i="193"/>
  <c r="K31" i="193"/>
  <c r="J31" i="193"/>
  <c r="I31" i="193"/>
  <c r="H31" i="193"/>
  <c r="G31" i="193"/>
  <c r="F31" i="193"/>
  <c r="E31" i="193"/>
  <c r="D31" i="193"/>
  <c r="C31" i="193"/>
  <c r="O30" i="193"/>
  <c r="N30" i="193"/>
  <c r="M30" i="193"/>
  <c r="L30" i="193"/>
  <c r="K30" i="193"/>
  <c r="J30" i="193"/>
  <c r="I30" i="193"/>
  <c r="H30" i="193"/>
  <c r="G30" i="193"/>
  <c r="F30" i="193"/>
  <c r="E30" i="193"/>
  <c r="D30" i="193"/>
  <c r="C30" i="193"/>
  <c r="O29" i="193"/>
  <c r="N29" i="193"/>
  <c r="M29" i="193"/>
  <c r="L29" i="193"/>
  <c r="K29" i="193"/>
  <c r="J29" i="193"/>
  <c r="I29" i="193"/>
  <c r="H29" i="193"/>
  <c r="G29" i="193"/>
  <c r="F29" i="193"/>
  <c r="E29" i="193"/>
  <c r="D29" i="193"/>
  <c r="C29" i="193"/>
  <c r="O28" i="193"/>
  <c r="N28" i="193"/>
  <c r="M28" i="193"/>
  <c r="L28" i="193"/>
  <c r="K28" i="193"/>
  <c r="J28" i="193"/>
  <c r="I28" i="193"/>
  <c r="H28" i="193"/>
  <c r="G28" i="193"/>
  <c r="F28" i="193"/>
  <c r="E28" i="193"/>
  <c r="D28" i="193"/>
  <c r="C28" i="193"/>
  <c r="O24" i="193"/>
  <c r="N24" i="193"/>
  <c r="M24" i="193"/>
  <c r="L24" i="193"/>
  <c r="K24" i="193"/>
  <c r="J24" i="193"/>
  <c r="I24" i="193"/>
  <c r="H24" i="193"/>
  <c r="G24" i="193"/>
  <c r="F24" i="193"/>
  <c r="E24" i="193"/>
  <c r="D24" i="193"/>
  <c r="C24" i="193"/>
  <c r="O23" i="193"/>
  <c r="N23" i="193"/>
  <c r="M23" i="193"/>
  <c r="L23" i="193"/>
  <c r="K23" i="193"/>
  <c r="J23" i="193"/>
  <c r="I23" i="193"/>
  <c r="H23" i="193"/>
  <c r="G23" i="193"/>
  <c r="F23" i="193"/>
  <c r="E23" i="193"/>
  <c r="D23" i="193"/>
  <c r="C23" i="193"/>
  <c r="O22" i="193"/>
  <c r="N22" i="193"/>
  <c r="M22" i="193"/>
  <c r="L22" i="193"/>
  <c r="K22" i="193"/>
  <c r="J22" i="193"/>
  <c r="I22" i="193"/>
  <c r="H22" i="193"/>
  <c r="G22" i="193"/>
  <c r="F22" i="193"/>
  <c r="E22" i="193"/>
  <c r="D22" i="193"/>
  <c r="C22" i="193"/>
  <c r="O21" i="193"/>
  <c r="N21" i="193"/>
  <c r="M21" i="193"/>
  <c r="L21" i="193"/>
  <c r="K21" i="193"/>
  <c r="J21" i="193"/>
  <c r="I21" i="193"/>
  <c r="H21" i="193"/>
  <c r="G21" i="193"/>
  <c r="F21" i="193"/>
  <c r="E21" i="193"/>
  <c r="D21" i="193"/>
  <c r="C21" i="193"/>
  <c r="O20" i="193"/>
  <c r="N20" i="193"/>
  <c r="M20" i="193"/>
  <c r="L20" i="193"/>
  <c r="K20" i="193"/>
  <c r="J20" i="193"/>
  <c r="I20" i="193"/>
  <c r="H20" i="193"/>
  <c r="G20" i="193"/>
  <c r="F20" i="193"/>
  <c r="E20" i="193"/>
  <c r="D20" i="193"/>
  <c r="C20" i="193"/>
  <c r="O19" i="193"/>
  <c r="N19" i="193"/>
  <c r="M19" i="193"/>
  <c r="L19" i="193"/>
  <c r="K19" i="193"/>
  <c r="J19" i="193"/>
  <c r="I19" i="193"/>
  <c r="H19" i="193"/>
  <c r="G19" i="193"/>
  <c r="F19" i="193"/>
  <c r="E19" i="193"/>
  <c r="D19" i="193"/>
  <c r="C19" i="193"/>
  <c r="O18" i="193"/>
  <c r="N18" i="193"/>
  <c r="M18" i="193"/>
  <c r="L18" i="193"/>
  <c r="K18" i="193"/>
  <c r="J18" i="193"/>
  <c r="I18" i="193"/>
  <c r="H18" i="193"/>
  <c r="G18" i="193"/>
  <c r="F18" i="193"/>
  <c r="E18" i="193"/>
  <c r="D18" i="193"/>
  <c r="C18" i="193"/>
  <c r="O17" i="193"/>
  <c r="N17" i="193"/>
  <c r="M17" i="193"/>
  <c r="L17" i="193"/>
  <c r="K17" i="193"/>
  <c r="J17" i="193"/>
  <c r="I17" i="193"/>
  <c r="H17" i="193"/>
  <c r="G17" i="193"/>
  <c r="F17" i="193"/>
  <c r="E17" i="193"/>
  <c r="D17" i="193"/>
  <c r="C17" i="193"/>
  <c r="O16" i="193"/>
  <c r="N16" i="193"/>
  <c r="M16" i="193"/>
  <c r="L16" i="193"/>
  <c r="K16" i="193"/>
  <c r="J16" i="193"/>
  <c r="I16" i="193"/>
  <c r="H16" i="193"/>
  <c r="G16" i="193"/>
  <c r="F16" i="193"/>
  <c r="E16" i="193"/>
  <c r="D16" i="193"/>
  <c r="C16" i="193"/>
  <c r="O15" i="193"/>
  <c r="N15" i="193"/>
  <c r="M15" i="193"/>
  <c r="L15" i="193"/>
  <c r="K15" i="193"/>
  <c r="J15" i="193"/>
  <c r="I15" i="193"/>
  <c r="H15" i="193"/>
  <c r="G15" i="193"/>
  <c r="F15" i="193"/>
  <c r="E15" i="193"/>
  <c r="D15" i="193"/>
  <c r="C15" i="193"/>
  <c r="O32" i="192"/>
  <c r="N32" i="192"/>
  <c r="M32" i="192"/>
  <c r="L32" i="192"/>
  <c r="K32" i="192"/>
  <c r="J32" i="192"/>
  <c r="I32" i="192"/>
  <c r="H32" i="192"/>
  <c r="G32" i="192"/>
  <c r="F32" i="192"/>
  <c r="E32" i="192"/>
  <c r="D32" i="192"/>
  <c r="C32" i="192"/>
  <c r="O31" i="192"/>
  <c r="N31" i="192"/>
  <c r="M31" i="192"/>
  <c r="L31" i="192"/>
  <c r="K31" i="192"/>
  <c r="J31" i="192"/>
  <c r="I31" i="192"/>
  <c r="H31" i="192"/>
  <c r="G31" i="192"/>
  <c r="F31" i="192"/>
  <c r="E31" i="192"/>
  <c r="D31" i="192"/>
  <c r="C31" i="192"/>
  <c r="O30" i="192"/>
  <c r="N30" i="192"/>
  <c r="M30" i="192"/>
  <c r="L30" i="192"/>
  <c r="K30" i="192"/>
  <c r="J30" i="192"/>
  <c r="I30" i="192"/>
  <c r="H30" i="192"/>
  <c r="G30" i="192"/>
  <c r="F30" i="192"/>
  <c r="E30" i="192"/>
  <c r="D30" i="192"/>
  <c r="C30" i="192"/>
  <c r="O29" i="192"/>
  <c r="N29" i="192"/>
  <c r="M29" i="192"/>
  <c r="L29" i="192"/>
  <c r="K29" i="192"/>
  <c r="J29" i="192"/>
  <c r="I29" i="192"/>
  <c r="H29" i="192"/>
  <c r="G29" i="192"/>
  <c r="F29" i="192"/>
  <c r="E29" i="192"/>
  <c r="D29" i="192"/>
  <c r="C29" i="192"/>
  <c r="O28" i="192"/>
  <c r="N28" i="192"/>
  <c r="M28" i="192"/>
  <c r="L28" i="192"/>
  <c r="K28" i="192"/>
  <c r="J28" i="192"/>
  <c r="I28" i="192"/>
  <c r="H28" i="192"/>
  <c r="G28" i="192"/>
  <c r="F28" i="192"/>
  <c r="E28" i="192"/>
  <c r="D28" i="192"/>
  <c r="C28" i="192"/>
  <c r="O24" i="192"/>
  <c r="N24" i="192"/>
  <c r="M24" i="192"/>
  <c r="L24" i="192"/>
  <c r="K24" i="192"/>
  <c r="J24" i="192"/>
  <c r="I24" i="192"/>
  <c r="H24" i="192"/>
  <c r="G24" i="192"/>
  <c r="F24" i="192"/>
  <c r="E24" i="192"/>
  <c r="D24" i="192"/>
  <c r="C24" i="192"/>
  <c r="O23" i="192"/>
  <c r="N23" i="192"/>
  <c r="M23" i="192"/>
  <c r="L23" i="192"/>
  <c r="K23" i="192"/>
  <c r="J23" i="192"/>
  <c r="I23" i="192"/>
  <c r="H23" i="192"/>
  <c r="G23" i="192"/>
  <c r="F23" i="192"/>
  <c r="E23" i="192"/>
  <c r="D23" i="192"/>
  <c r="C23" i="192"/>
  <c r="O22" i="192"/>
  <c r="N22" i="192"/>
  <c r="M22" i="192"/>
  <c r="L22" i="192"/>
  <c r="K22" i="192"/>
  <c r="J22" i="192"/>
  <c r="I22" i="192"/>
  <c r="H22" i="192"/>
  <c r="G22" i="192"/>
  <c r="F22" i="192"/>
  <c r="E22" i="192"/>
  <c r="D22" i="192"/>
  <c r="C22" i="192"/>
  <c r="O21" i="192"/>
  <c r="N21" i="192"/>
  <c r="M21" i="192"/>
  <c r="L21" i="192"/>
  <c r="K21" i="192"/>
  <c r="J21" i="192"/>
  <c r="I21" i="192"/>
  <c r="H21" i="192"/>
  <c r="G21" i="192"/>
  <c r="F21" i="192"/>
  <c r="E21" i="192"/>
  <c r="D21" i="192"/>
  <c r="C21" i="192"/>
  <c r="O20" i="192"/>
  <c r="N20" i="192"/>
  <c r="M20" i="192"/>
  <c r="L20" i="192"/>
  <c r="K20" i="192"/>
  <c r="J20" i="192"/>
  <c r="I20" i="192"/>
  <c r="H20" i="192"/>
  <c r="G20" i="192"/>
  <c r="F20" i="192"/>
  <c r="E20" i="192"/>
  <c r="D20" i="192"/>
  <c r="C20" i="192"/>
  <c r="O19" i="192"/>
  <c r="N19" i="192"/>
  <c r="M19" i="192"/>
  <c r="L19" i="192"/>
  <c r="K19" i="192"/>
  <c r="J19" i="192"/>
  <c r="I19" i="192"/>
  <c r="H19" i="192"/>
  <c r="G19" i="192"/>
  <c r="F19" i="192"/>
  <c r="E19" i="192"/>
  <c r="D19" i="192"/>
  <c r="C19" i="192"/>
  <c r="O18" i="192"/>
  <c r="N18" i="192"/>
  <c r="M18" i="192"/>
  <c r="L18" i="192"/>
  <c r="K18" i="192"/>
  <c r="J18" i="192"/>
  <c r="I18" i="192"/>
  <c r="H18" i="192"/>
  <c r="G18" i="192"/>
  <c r="F18" i="192"/>
  <c r="E18" i="192"/>
  <c r="D18" i="192"/>
  <c r="C18" i="192"/>
  <c r="O17" i="192"/>
  <c r="N17" i="192"/>
  <c r="M17" i="192"/>
  <c r="L17" i="192"/>
  <c r="K17" i="192"/>
  <c r="J17" i="192"/>
  <c r="I17" i="192"/>
  <c r="H17" i="192"/>
  <c r="G17" i="192"/>
  <c r="F17" i="192"/>
  <c r="E17" i="192"/>
  <c r="D17" i="192"/>
  <c r="C17" i="192"/>
  <c r="O16" i="192"/>
  <c r="N16" i="192"/>
  <c r="M16" i="192"/>
  <c r="L16" i="192"/>
  <c r="K16" i="192"/>
  <c r="J16" i="192"/>
  <c r="I16" i="192"/>
  <c r="H16" i="192"/>
  <c r="G16" i="192"/>
  <c r="F16" i="192"/>
  <c r="E16" i="192"/>
  <c r="D16" i="192"/>
  <c r="C16" i="192"/>
  <c r="O15" i="192"/>
  <c r="N15" i="192"/>
  <c r="M15" i="192"/>
  <c r="L15" i="192"/>
  <c r="K15" i="192"/>
  <c r="J15" i="192"/>
  <c r="I15" i="192"/>
  <c r="H15" i="192"/>
  <c r="G15" i="192"/>
  <c r="F15" i="192"/>
  <c r="E15" i="192"/>
  <c r="D15" i="192"/>
  <c r="C15" i="192"/>
  <c r="O32" i="191"/>
  <c r="N32" i="191"/>
  <c r="M32" i="191"/>
  <c r="L32" i="191"/>
  <c r="K32" i="191"/>
  <c r="J32" i="191"/>
  <c r="I32" i="191"/>
  <c r="H32" i="191"/>
  <c r="G32" i="191"/>
  <c r="F32" i="191"/>
  <c r="E32" i="191"/>
  <c r="D32" i="191"/>
  <c r="C32" i="191"/>
  <c r="O31" i="191"/>
  <c r="N31" i="191"/>
  <c r="M31" i="191"/>
  <c r="L31" i="191"/>
  <c r="K31" i="191"/>
  <c r="J31" i="191"/>
  <c r="I31" i="191"/>
  <c r="H31" i="191"/>
  <c r="G31" i="191"/>
  <c r="F31" i="191"/>
  <c r="E31" i="191"/>
  <c r="D31" i="191"/>
  <c r="C31" i="191"/>
  <c r="O30" i="191"/>
  <c r="N30" i="191"/>
  <c r="M30" i="191"/>
  <c r="L30" i="191"/>
  <c r="K30" i="191"/>
  <c r="J30" i="191"/>
  <c r="I30" i="191"/>
  <c r="H30" i="191"/>
  <c r="G30" i="191"/>
  <c r="F30" i="191"/>
  <c r="E30" i="191"/>
  <c r="D30" i="191"/>
  <c r="C30" i="191"/>
  <c r="O29" i="191"/>
  <c r="N29" i="191"/>
  <c r="M29" i="191"/>
  <c r="L29" i="191"/>
  <c r="K29" i="191"/>
  <c r="J29" i="191"/>
  <c r="I29" i="191"/>
  <c r="H29" i="191"/>
  <c r="G29" i="191"/>
  <c r="F29" i="191"/>
  <c r="E29" i="191"/>
  <c r="D29" i="191"/>
  <c r="C29" i="191"/>
  <c r="O28" i="191"/>
  <c r="N28" i="191"/>
  <c r="M28" i="191"/>
  <c r="L28" i="191"/>
  <c r="K28" i="191"/>
  <c r="J28" i="191"/>
  <c r="I28" i="191"/>
  <c r="H28" i="191"/>
  <c r="G28" i="191"/>
  <c r="F28" i="191"/>
  <c r="E28" i="191"/>
  <c r="D28" i="191"/>
  <c r="C28" i="191"/>
  <c r="O24" i="191"/>
  <c r="N24" i="191"/>
  <c r="M24" i="191"/>
  <c r="L24" i="191"/>
  <c r="K24" i="191"/>
  <c r="J24" i="191"/>
  <c r="I24" i="191"/>
  <c r="H24" i="191"/>
  <c r="G24" i="191"/>
  <c r="F24" i="191"/>
  <c r="E24" i="191"/>
  <c r="D24" i="191"/>
  <c r="C24" i="191"/>
  <c r="O23" i="191"/>
  <c r="N23" i="191"/>
  <c r="M23" i="191"/>
  <c r="L23" i="191"/>
  <c r="K23" i="191"/>
  <c r="J23" i="191"/>
  <c r="I23" i="191"/>
  <c r="H23" i="191"/>
  <c r="G23" i="191"/>
  <c r="F23" i="191"/>
  <c r="E23" i="191"/>
  <c r="D23" i="191"/>
  <c r="C23" i="191"/>
  <c r="O22" i="191"/>
  <c r="N22" i="191"/>
  <c r="M22" i="191"/>
  <c r="L22" i="191"/>
  <c r="K22" i="191"/>
  <c r="J22" i="191"/>
  <c r="I22" i="191"/>
  <c r="H22" i="191"/>
  <c r="G22" i="191"/>
  <c r="F22" i="191"/>
  <c r="E22" i="191"/>
  <c r="D22" i="191"/>
  <c r="C22" i="191"/>
  <c r="O21" i="191"/>
  <c r="N21" i="191"/>
  <c r="M21" i="191"/>
  <c r="L21" i="191"/>
  <c r="K21" i="191"/>
  <c r="J21" i="191"/>
  <c r="I21" i="191"/>
  <c r="H21" i="191"/>
  <c r="G21" i="191"/>
  <c r="F21" i="191"/>
  <c r="E21" i="191"/>
  <c r="D21" i="191"/>
  <c r="C21" i="191"/>
  <c r="O20" i="191"/>
  <c r="N20" i="191"/>
  <c r="M20" i="191"/>
  <c r="L20" i="191"/>
  <c r="K20" i="191"/>
  <c r="J20" i="191"/>
  <c r="I20" i="191"/>
  <c r="H20" i="191"/>
  <c r="G20" i="191"/>
  <c r="F20" i="191"/>
  <c r="E20" i="191"/>
  <c r="D20" i="191"/>
  <c r="C20" i="191"/>
  <c r="O19" i="191"/>
  <c r="N19" i="191"/>
  <c r="M19" i="191"/>
  <c r="L19" i="191"/>
  <c r="K19" i="191"/>
  <c r="J19" i="191"/>
  <c r="I19" i="191"/>
  <c r="H19" i="191"/>
  <c r="G19" i="191"/>
  <c r="F19" i="191"/>
  <c r="E19" i="191"/>
  <c r="D19" i="191"/>
  <c r="C19" i="191"/>
  <c r="O18" i="191"/>
  <c r="N18" i="191"/>
  <c r="M18" i="191"/>
  <c r="L18" i="191"/>
  <c r="K18" i="191"/>
  <c r="J18" i="191"/>
  <c r="I18" i="191"/>
  <c r="H18" i="191"/>
  <c r="G18" i="191"/>
  <c r="F18" i="191"/>
  <c r="E18" i="191"/>
  <c r="D18" i="191"/>
  <c r="C18" i="191"/>
  <c r="O17" i="191"/>
  <c r="N17" i="191"/>
  <c r="M17" i="191"/>
  <c r="L17" i="191"/>
  <c r="K17" i="191"/>
  <c r="J17" i="191"/>
  <c r="I17" i="191"/>
  <c r="H17" i="191"/>
  <c r="G17" i="191"/>
  <c r="F17" i="191"/>
  <c r="E17" i="191"/>
  <c r="D17" i="191"/>
  <c r="C17" i="191"/>
  <c r="O16" i="191"/>
  <c r="N16" i="191"/>
  <c r="M16" i="191"/>
  <c r="L16" i="191"/>
  <c r="K16" i="191"/>
  <c r="J16" i="191"/>
  <c r="I16" i="191"/>
  <c r="H16" i="191"/>
  <c r="G16" i="191"/>
  <c r="F16" i="191"/>
  <c r="E16" i="191"/>
  <c r="D16" i="191"/>
  <c r="C16" i="191"/>
  <c r="O15" i="191"/>
  <c r="N15" i="191"/>
  <c r="M15" i="191"/>
  <c r="L15" i="191"/>
  <c r="K15" i="191"/>
  <c r="J15" i="191"/>
  <c r="I15" i="191"/>
  <c r="H15" i="191"/>
  <c r="G15" i="191"/>
  <c r="F15" i="191"/>
  <c r="E15" i="191"/>
  <c r="D15" i="191"/>
  <c r="C15" i="191"/>
  <c r="O32" i="190"/>
  <c r="N32" i="190"/>
  <c r="M32" i="190"/>
  <c r="L32" i="190"/>
  <c r="K32" i="190"/>
  <c r="J32" i="190"/>
  <c r="I32" i="190"/>
  <c r="H32" i="190"/>
  <c r="G32" i="190"/>
  <c r="F32" i="190"/>
  <c r="E32" i="190"/>
  <c r="D32" i="190"/>
  <c r="C32" i="190"/>
  <c r="O31" i="190"/>
  <c r="N31" i="190"/>
  <c r="M31" i="190"/>
  <c r="L31" i="190"/>
  <c r="K31" i="190"/>
  <c r="J31" i="190"/>
  <c r="I31" i="190"/>
  <c r="H31" i="190"/>
  <c r="G31" i="190"/>
  <c r="F31" i="190"/>
  <c r="E31" i="190"/>
  <c r="D31" i="190"/>
  <c r="C31" i="190"/>
  <c r="O30" i="190"/>
  <c r="N30" i="190"/>
  <c r="M30" i="190"/>
  <c r="L30" i="190"/>
  <c r="K30" i="190"/>
  <c r="J30" i="190"/>
  <c r="I30" i="190"/>
  <c r="H30" i="190"/>
  <c r="G30" i="190"/>
  <c r="F30" i="190"/>
  <c r="E30" i="190"/>
  <c r="D30" i="190"/>
  <c r="C30" i="190"/>
  <c r="O29" i="190"/>
  <c r="N29" i="190"/>
  <c r="M29" i="190"/>
  <c r="L29" i="190"/>
  <c r="K29" i="190"/>
  <c r="J29" i="190"/>
  <c r="I29" i="190"/>
  <c r="H29" i="190"/>
  <c r="G29" i="190"/>
  <c r="F29" i="190"/>
  <c r="E29" i="190"/>
  <c r="D29" i="190"/>
  <c r="C29" i="190"/>
  <c r="O28" i="190"/>
  <c r="N28" i="190"/>
  <c r="M28" i="190"/>
  <c r="L28" i="190"/>
  <c r="K28" i="190"/>
  <c r="J28" i="190"/>
  <c r="I28" i="190"/>
  <c r="H28" i="190"/>
  <c r="G28" i="190"/>
  <c r="F28" i="190"/>
  <c r="E28" i="190"/>
  <c r="D28" i="190"/>
  <c r="C28" i="190"/>
  <c r="O24" i="190"/>
  <c r="N24" i="190"/>
  <c r="M24" i="190"/>
  <c r="L24" i="190"/>
  <c r="K24" i="190"/>
  <c r="J24" i="190"/>
  <c r="I24" i="190"/>
  <c r="H24" i="190"/>
  <c r="G24" i="190"/>
  <c r="F24" i="190"/>
  <c r="E24" i="190"/>
  <c r="D24" i="190"/>
  <c r="C24" i="190"/>
  <c r="O23" i="190"/>
  <c r="N23" i="190"/>
  <c r="M23" i="190"/>
  <c r="L23" i="190"/>
  <c r="K23" i="190"/>
  <c r="J23" i="190"/>
  <c r="I23" i="190"/>
  <c r="H23" i="190"/>
  <c r="G23" i="190"/>
  <c r="F23" i="190"/>
  <c r="E23" i="190"/>
  <c r="D23" i="190"/>
  <c r="C23" i="190"/>
  <c r="O22" i="190"/>
  <c r="N22" i="190"/>
  <c r="M22" i="190"/>
  <c r="L22" i="190"/>
  <c r="K22" i="190"/>
  <c r="J22" i="190"/>
  <c r="I22" i="190"/>
  <c r="H22" i="190"/>
  <c r="G22" i="190"/>
  <c r="F22" i="190"/>
  <c r="E22" i="190"/>
  <c r="D22" i="190"/>
  <c r="C22" i="190"/>
  <c r="O21" i="190"/>
  <c r="N21" i="190"/>
  <c r="M21" i="190"/>
  <c r="L21" i="190"/>
  <c r="K21" i="190"/>
  <c r="J21" i="190"/>
  <c r="I21" i="190"/>
  <c r="H21" i="190"/>
  <c r="G21" i="190"/>
  <c r="F21" i="190"/>
  <c r="E21" i="190"/>
  <c r="D21" i="190"/>
  <c r="C21" i="190"/>
  <c r="O20" i="190"/>
  <c r="N20" i="190"/>
  <c r="M20" i="190"/>
  <c r="L20" i="190"/>
  <c r="K20" i="190"/>
  <c r="J20" i="190"/>
  <c r="I20" i="190"/>
  <c r="H20" i="190"/>
  <c r="G20" i="190"/>
  <c r="F20" i="190"/>
  <c r="E20" i="190"/>
  <c r="D20" i="190"/>
  <c r="C20" i="190"/>
  <c r="O19" i="190"/>
  <c r="N19" i="190"/>
  <c r="M19" i="190"/>
  <c r="L19" i="190"/>
  <c r="K19" i="190"/>
  <c r="J19" i="190"/>
  <c r="I19" i="190"/>
  <c r="H19" i="190"/>
  <c r="G19" i="190"/>
  <c r="F19" i="190"/>
  <c r="E19" i="190"/>
  <c r="D19" i="190"/>
  <c r="C19" i="190"/>
  <c r="O18" i="190"/>
  <c r="N18" i="190"/>
  <c r="M18" i="190"/>
  <c r="L18" i="190"/>
  <c r="K18" i="190"/>
  <c r="J18" i="190"/>
  <c r="I18" i="190"/>
  <c r="H18" i="190"/>
  <c r="G18" i="190"/>
  <c r="F18" i="190"/>
  <c r="E18" i="190"/>
  <c r="D18" i="190"/>
  <c r="C18" i="190"/>
  <c r="O17" i="190"/>
  <c r="N17" i="190"/>
  <c r="M17" i="190"/>
  <c r="L17" i="190"/>
  <c r="K17" i="190"/>
  <c r="J17" i="190"/>
  <c r="I17" i="190"/>
  <c r="H17" i="190"/>
  <c r="G17" i="190"/>
  <c r="F17" i="190"/>
  <c r="E17" i="190"/>
  <c r="D17" i="190"/>
  <c r="C17" i="190"/>
  <c r="O16" i="190"/>
  <c r="N16" i="190"/>
  <c r="M16" i="190"/>
  <c r="L16" i="190"/>
  <c r="K16" i="190"/>
  <c r="J16" i="190"/>
  <c r="I16" i="190"/>
  <c r="H16" i="190"/>
  <c r="G16" i="190"/>
  <c r="F16" i="190"/>
  <c r="E16" i="190"/>
  <c r="D16" i="190"/>
  <c r="C16" i="190"/>
  <c r="O15" i="190"/>
  <c r="N15" i="190"/>
  <c r="M15" i="190"/>
  <c r="L15" i="190"/>
  <c r="K15" i="190"/>
  <c r="J15" i="190"/>
  <c r="I15" i="190"/>
  <c r="H15" i="190"/>
  <c r="G15" i="190"/>
  <c r="F15" i="190"/>
  <c r="E15" i="190"/>
  <c r="D15" i="190"/>
  <c r="C15" i="190"/>
  <c r="O32" i="189"/>
  <c r="N32" i="189"/>
  <c r="M32" i="189"/>
  <c r="L32" i="189"/>
  <c r="K32" i="189"/>
  <c r="J32" i="189"/>
  <c r="I32" i="189"/>
  <c r="H32" i="189"/>
  <c r="G32" i="189"/>
  <c r="F32" i="189"/>
  <c r="E32" i="189"/>
  <c r="D32" i="189"/>
  <c r="C32" i="189"/>
  <c r="O31" i="189"/>
  <c r="N31" i="189"/>
  <c r="M31" i="189"/>
  <c r="L31" i="189"/>
  <c r="K31" i="189"/>
  <c r="J31" i="189"/>
  <c r="I31" i="189"/>
  <c r="H31" i="189"/>
  <c r="G31" i="189"/>
  <c r="F31" i="189"/>
  <c r="E31" i="189"/>
  <c r="D31" i="189"/>
  <c r="C31" i="189"/>
  <c r="O30" i="189"/>
  <c r="N30" i="189"/>
  <c r="M30" i="189"/>
  <c r="L30" i="189"/>
  <c r="K30" i="189"/>
  <c r="J30" i="189"/>
  <c r="I30" i="189"/>
  <c r="H30" i="189"/>
  <c r="G30" i="189"/>
  <c r="F30" i="189"/>
  <c r="E30" i="189"/>
  <c r="D30" i="189"/>
  <c r="C30" i="189"/>
  <c r="O29" i="189"/>
  <c r="N29" i="189"/>
  <c r="M29" i="189"/>
  <c r="L29" i="189"/>
  <c r="K29" i="189"/>
  <c r="J29" i="189"/>
  <c r="I29" i="189"/>
  <c r="H29" i="189"/>
  <c r="G29" i="189"/>
  <c r="F29" i="189"/>
  <c r="E29" i="189"/>
  <c r="D29" i="189"/>
  <c r="C29" i="189"/>
  <c r="O28" i="189"/>
  <c r="N28" i="189"/>
  <c r="M28" i="189"/>
  <c r="L28" i="189"/>
  <c r="K28" i="189"/>
  <c r="J28" i="189"/>
  <c r="I28" i="189"/>
  <c r="H28" i="189"/>
  <c r="G28" i="189"/>
  <c r="F28" i="189"/>
  <c r="E28" i="189"/>
  <c r="D28" i="189"/>
  <c r="C28" i="189"/>
  <c r="O24" i="189"/>
  <c r="N24" i="189"/>
  <c r="M24" i="189"/>
  <c r="L24" i="189"/>
  <c r="K24" i="189"/>
  <c r="J24" i="189"/>
  <c r="I24" i="189"/>
  <c r="H24" i="189"/>
  <c r="G24" i="189"/>
  <c r="F24" i="189"/>
  <c r="E24" i="189"/>
  <c r="D24" i="189"/>
  <c r="C24" i="189"/>
  <c r="O23" i="189"/>
  <c r="N23" i="189"/>
  <c r="M23" i="189"/>
  <c r="L23" i="189"/>
  <c r="K23" i="189"/>
  <c r="J23" i="189"/>
  <c r="I23" i="189"/>
  <c r="H23" i="189"/>
  <c r="G23" i="189"/>
  <c r="F23" i="189"/>
  <c r="E23" i="189"/>
  <c r="D23" i="189"/>
  <c r="C23" i="189"/>
  <c r="O22" i="189"/>
  <c r="N22" i="189"/>
  <c r="M22" i="189"/>
  <c r="L22" i="189"/>
  <c r="K22" i="189"/>
  <c r="J22" i="189"/>
  <c r="I22" i="189"/>
  <c r="H22" i="189"/>
  <c r="G22" i="189"/>
  <c r="F22" i="189"/>
  <c r="E22" i="189"/>
  <c r="D22" i="189"/>
  <c r="C22" i="189"/>
  <c r="O21" i="189"/>
  <c r="N21" i="189"/>
  <c r="M21" i="189"/>
  <c r="L21" i="189"/>
  <c r="K21" i="189"/>
  <c r="J21" i="189"/>
  <c r="I21" i="189"/>
  <c r="H21" i="189"/>
  <c r="G21" i="189"/>
  <c r="F21" i="189"/>
  <c r="E21" i="189"/>
  <c r="D21" i="189"/>
  <c r="C21" i="189"/>
  <c r="O20" i="189"/>
  <c r="N20" i="189"/>
  <c r="M20" i="189"/>
  <c r="L20" i="189"/>
  <c r="K20" i="189"/>
  <c r="J20" i="189"/>
  <c r="I20" i="189"/>
  <c r="H20" i="189"/>
  <c r="G20" i="189"/>
  <c r="F20" i="189"/>
  <c r="E20" i="189"/>
  <c r="D20" i="189"/>
  <c r="C20" i="189"/>
  <c r="O19" i="189"/>
  <c r="N19" i="189"/>
  <c r="M19" i="189"/>
  <c r="L19" i="189"/>
  <c r="K19" i="189"/>
  <c r="J19" i="189"/>
  <c r="I19" i="189"/>
  <c r="H19" i="189"/>
  <c r="G19" i="189"/>
  <c r="F19" i="189"/>
  <c r="E19" i="189"/>
  <c r="D19" i="189"/>
  <c r="C19" i="189"/>
  <c r="O18" i="189"/>
  <c r="N18" i="189"/>
  <c r="M18" i="189"/>
  <c r="L18" i="189"/>
  <c r="K18" i="189"/>
  <c r="J18" i="189"/>
  <c r="I18" i="189"/>
  <c r="H18" i="189"/>
  <c r="G18" i="189"/>
  <c r="F18" i="189"/>
  <c r="E18" i="189"/>
  <c r="D18" i="189"/>
  <c r="C18" i="189"/>
  <c r="O17" i="189"/>
  <c r="N17" i="189"/>
  <c r="M17" i="189"/>
  <c r="L17" i="189"/>
  <c r="K17" i="189"/>
  <c r="J17" i="189"/>
  <c r="I17" i="189"/>
  <c r="H17" i="189"/>
  <c r="G17" i="189"/>
  <c r="F17" i="189"/>
  <c r="E17" i="189"/>
  <c r="D17" i="189"/>
  <c r="C17" i="189"/>
  <c r="O16" i="189"/>
  <c r="N16" i="189"/>
  <c r="M16" i="189"/>
  <c r="L16" i="189"/>
  <c r="K16" i="189"/>
  <c r="J16" i="189"/>
  <c r="I16" i="189"/>
  <c r="H16" i="189"/>
  <c r="G16" i="189"/>
  <c r="F16" i="189"/>
  <c r="E16" i="189"/>
  <c r="D16" i="189"/>
  <c r="C16" i="189"/>
  <c r="O15" i="189"/>
  <c r="N15" i="189"/>
  <c r="M15" i="189"/>
  <c r="L15" i="189"/>
  <c r="K15" i="189"/>
  <c r="J15" i="189"/>
  <c r="I15" i="189"/>
  <c r="H15" i="189"/>
  <c r="G15" i="189"/>
  <c r="F15" i="189"/>
  <c r="E15" i="189"/>
  <c r="D15" i="189"/>
  <c r="C15" i="189"/>
  <c r="O32" i="188"/>
  <c r="N32" i="188"/>
  <c r="M32" i="188"/>
  <c r="L32" i="188"/>
  <c r="K32" i="188"/>
  <c r="J32" i="188"/>
  <c r="I32" i="188"/>
  <c r="H32" i="188"/>
  <c r="G32" i="188"/>
  <c r="F32" i="188"/>
  <c r="E32" i="188"/>
  <c r="D32" i="188"/>
  <c r="C32" i="188"/>
  <c r="O31" i="188"/>
  <c r="N31" i="188"/>
  <c r="M31" i="188"/>
  <c r="L31" i="188"/>
  <c r="K31" i="188"/>
  <c r="J31" i="188"/>
  <c r="I31" i="188"/>
  <c r="H31" i="188"/>
  <c r="G31" i="188"/>
  <c r="F31" i="188"/>
  <c r="E31" i="188"/>
  <c r="D31" i="188"/>
  <c r="C31" i="188"/>
  <c r="O30" i="188"/>
  <c r="N30" i="188"/>
  <c r="M30" i="188"/>
  <c r="L30" i="188"/>
  <c r="K30" i="188"/>
  <c r="J30" i="188"/>
  <c r="I30" i="188"/>
  <c r="H30" i="188"/>
  <c r="G30" i="188"/>
  <c r="F30" i="188"/>
  <c r="E30" i="188"/>
  <c r="D30" i="188"/>
  <c r="C30" i="188"/>
  <c r="O29" i="188"/>
  <c r="N29" i="188"/>
  <c r="M29" i="188"/>
  <c r="L29" i="188"/>
  <c r="K29" i="188"/>
  <c r="J29" i="188"/>
  <c r="I29" i="188"/>
  <c r="H29" i="188"/>
  <c r="G29" i="188"/>
  <c r="F29" i="188"/>
  <c r="E29" i="188"/>
  <c r="D29" i="188"/>
  <c r="C29" i="188"/>
  <c r="O28" i="188"/>
  <c r="N28" i="188"/>
  <c r="M28" i="188"/>
  <c r="L28" i="188"/>
  <c r="K28" i="188"/>
  <c r="J28" i="188"/>
  <c r="I28" i="188"/>
  <c r="H28" i="188"/>
  <c r="G28" i="188"/>
  <c r="F28" i="188"/>
  <c r="E28" i="188"/>
  <c r="D28" i="188"/>
  <c r="C28" i="188"/>
  <c r="O24" i="188"/>
  <c r="N24" i="188"/>
  <c r="M24" i="188"/>
  <c r="L24" i="188"/>
  <c r="K24" i="188"/>
  <c r="J24" i="188"/>
  <c r="I24" i="188"/>
  <c r="H24" i="188"/>
  <c r="G24" i="188"/>
  <c r="F24" i="188"/>
  <c r="E24" i="188"/>
  <c r="D24" i="188"/>
  <c r="C24" i="188"/>
  <c r="O23" i="188"/>
  <c r="N23" i="188"/>
  <c r="M23" i="188"/>
  <c r="L23" i="188"/>
  <c r="K23" i="188"/>
  <c r="J23" i="188"/>
  <c r="I23" i="188"/>
  <c r="H23" i="188"/>
  <c r="G23" i="188"/>
  <c r="F23" i="188"/>
  <c r="E23" i="188"/>
  <c r="D23" i="188"/>
  <c r="C23" i="188"/>
  <c r="O22" i="188"/>
  <c r="N22" i="188"/>
  <c r="M22" i="188"/>
  <c r="L22" i="188"/>
  <c r="K22" i="188"/>
  <c r="J22" i="188"/>
  <c r="I22" i="188"/>
  <c r="H22" i="188"/>
  <c r="G22" i="188"/>
  <c r="F22" i="188"/>
  <c r="E22" i="188"/>
  <c r="D22" i="188"/>
  <c r="C22" i="188"/>
  <c r="O21" i="188"/>
  <c r="N21" i="188"/>
  <c r="M21" i="188"/>
  <c r="L21" i="188"/>
  <c r="K21" i="188"/>
  <c r="J21" i="188"/>
  <c r="I21" i="188"/>
  <c r="H21" i="188"/>
  <c r="G21" i="188"/>
  <c r="F21" i="188"/>
  <c r="E21" i="188"/>
  <c r="D21" i="188"/>
  <c r="C21" i="188"/>
  <c r="O20" i="188"/>
  <c r="N20" i="188"/>
  <c r="M20" i="188"/>
  <c r="L20" i="188"/>
  <c r="K20" i="188"/>
  <c r="J20" i="188"/>
  <c r="I20" i="188"/>
  <c r="H20" i="188"/>
  <c r="G20" i="188"/>
  <c r="F20" i="188"/>
  <c r="E20" i="188"/>
  <c r="D20" i="188"/>
  <c r="C20" i="188"/>
  <c r="O19" i="188"/>
  <c r="N19" i="188"/>
  <c r="M19" i="188"/>
  <c r="L19" i="188"/>
  <c r="K19" i="188"/>
  <c r="J19" i="188"/>
  <c r="I19" i="188"/>
  <c r="H19" i="188"/>
  <c r="G19" i="188"/>
  <c r="F19" i="188"/>
  <c r="E19" i="188"/>
  <c r="D19" i="188"/>
  <c r="C19" i="188"/>
  <c r="O18" i="188"/>
  <c r="N18" i="188"/>
  <c r="M18" i="188"/>
  <c r="L18" i="188"/>
  <c r="K18" i="188"/>
  <c r="J18" i="188"/>
  <c r="I18" i="188"/>
  <c r="H18" i="188"/>
  <c r="G18" i="188"/>
  <c r="F18" i="188"/>
  <c r="E18" i="188"/>
  <c r="D18" i="188"/>
  <c r="C18" i="188"/>
  <c r="O17" i="188"/>
  <c r="N17" i="188"/>
  <c r="M17" i="188"/>
  <c r="L17" i="188"/>
  <c r="K17" i="188"/>
  <c r="J17" i="188"/>
  <c r="I17" i="188"/>
  <c r="H17" i="188"/>
  <c r="G17" i="188"/>
  <c r="F17" i="188"/>
  <c r="E17" i="188"/>
  <c r="D17" i="188"/>
  <c r="C17" i="188"/>
  <c r="O16" i="188"/>
  <c r="N16" i="188"/>
  <c r="M16" i="188"/>
  <c r="L16" i="188"/>
  <c r="K16" i="188"/>
  <c r="J16" i="188"/>
  <c r="I16" i="188"/>
  <c r="H16" i="188"/>
  <c r="G16" i="188"/>
  <c r="F16" i="188"/>
  <c r="E16" i="188"/>
  <c r="D16" i="188"/>
  <c r="C16" i="188"/>
  <c r="O15" i="188"/>
  <c r="N15" i="188"/>
  <c r="M15" i="188"/>
  <c r="L15" i="188"/>
  <c r="K15" i="188"/>
  <c r="J15" i="188"/>
  <c r="I15" i="188"/>
  <c r="H15" i="188"/>
  <c r="G15" i="188"/>
  <c r="F15" i="188"/>
  <c r="E15" i="188"/>
  <c r="D15" i="188"/>
  <c r="C15" i="188"/>
  <c r="O32" i="187"/>
  <c r="N32" i="187"/>
  <c r="M32" i="187"/>
  <c r="L32" i="187"/>
  <c r="K32" i="187"/>
  <c r="J32" i="187"/>
  <c r="I32" i="187"/>
  <c r="H32" i="187"/>
  <c r="G32" i="187"/>
  <c r="F32" i="187"/>
  <c r="E32" i="187"/>
  <c r="D32" i="187"/>
  <c r="C32" i="187"/>
  <c r="O31" i="187"/>
  <c r="N31" i="187"/>
  <c r="M31" i="187"/>
  <c r="L31" i="187"/>
  <c r="K31" i="187"/>
  <c r="J31" i="187"/>
  <c r="I31" i="187"/>
  <c r="H31" i="187"/>
  <c r="G31" i="187"/>
  <c r="F31" i="187"/>
  <c r="E31" i="187"/>
  <c r="D31" i="187"/>
  <c r="C31" i="187"/>
  <c r="O30" i="187"/>
  <c r="N30" i="187"/>
  <c r="M30" i="187"/>
  <c r="L30" i="187"/>
  <c r="K30" i="187"/>
  <c r="J30" i="187"/>
  <c r="I30" i="187"/>
  <c r="H30" i="187"/>
  <c r="G30" i="187"/>
  <c r="F30" i="187"/>
  <c r="E30" i="187"/>
  <c r="D30" i="187"/>
  <c r="C30" i="187"/>
  <c r="O29" i="187"/>
  <c r="N29" i="187"/>
  <c r="M29" i="187"/>
  <c r="L29" i="187"/>
  <c r="K29" i="187"/>
  <c r="J29" i="187"/>
  <c r="I29" i="187"/>
  <c r="H29" i="187"/>
  <c r="G29" i="187"/>
  <c r="F29" i="187"/>
  <c r="E29" i="187"/>
  <c r="D29" i="187"/>
  <c r="C29" i="187"/>
  <c r="O28" i="187"/>
  <c r="N28" i="187"/>
  <c r="M28" i="187"/>
  <c r="L28" i="187"/>
  <c r="K28" i="187"/>
  <c r="J28" i="187"/>
  <c r="I28" i="187"/>
  <c r="H28" i="187"/>
  <c r="G28" i="187"/>
  <c r="F28" i="187"/>
  <c r="E28" i="187"/>
  <c r="D28" i="187"/>
  <c r="C28" i="187"/>
  <c r="O24" i="187"/>
  <c r="N24" i="187"/>
  <c r="M24" i="187"/>
  <c r="L24" i="187"/>
  <c r="K24" i="187"/>
  <c r="J24" i="187"/>
  <c r="I24" i="187"/>
  <c r="H24" i="187"/>
  <c r="G24" i="187"/>
  <c r="F24" i="187"/>
  <c r="E24" i="187"/>
  <c r="D24" i="187"/>
  <c r="C24" i="187"/>
  <c r="O23" i="187"/>
  <c r="N23" i="187"/>
  <c r="M23" i="187"/>
  <c r="L23" i="187"/>
  <c r="K23" i="187"/>
  <c r="J23" i="187"/>
  <c r="I23" i="187"/>
  <c r="H23" i="187"/>
  <c r="G23" i="187"/>
  <c r="F23" i="187"/>
  <c r="E23" i="187"/>
  <c r="D23" i="187"/>
  <c r="C23" i="187"/>
  <c r="O22" i="187"/>
  <c r="N22" i="187"/>
  <c r="M22" i="187"/>
  <c r="L22" i="187"/>
  <c r="K22" i="187"/>
  <c r="J22" i="187"/>
  <c r="I22" i="187"/>
  <c r="H22" i="187"/>
  <c r="G22" i="187"/>
  <c r="F22" i="187"/>
  <c r="E22" i="187"/>
  <c r="D22" i="187"/>
  <c r="C22" i="187"/>
  <c r="O21" i="187"/>
  <c r="N21" i="187"/>
  <c r="M21" i="187"/>
  <c r="L21" i="187"/>
  <c r="K21" i="187"/>
  <c r="J21" i="187"/>
  <c r="I21" i="187"/>
  <c r="H21" i="187"/>
  <c r="G21" i="187"/>
  <c r="F21" i="187"/>
  <c r="E21" i="187"/>
  <c r="D21" i="187"/>
  <c r="C21" i="187"/>
  <c r="O20" i="187"/>
  <c r="N20" i="187"/>
  <c r="M20" i="187"/>
  <c r="L20" i="187"/>
  <c r="K20" i="187"/>
  <c r="J20" i="187"/>
  <c r="I20" i="187"/>
  <c r="H20" i="187"/>
  <c r="G20" i="187"/>
  <c r="F20" i="187"/>
  <c r="E20" i="187"/>
  <c r="D20" i="187"/>
  <c r="C20" i="187"/>
  <c r="O19" i="187"/>
  <c r="N19" i="187"/>
  <c r="M19" i="187"/>
  <c r="L19" i="187"/>
  <c r="K19" i="187"/>
  <c r="J19" i="187"/>
  <c r="I19" i="187"/>
  <c r="H19" i="187"/>
  <c r="G19" i="187"/>
  <c r="F19" i="187"/>
  <c r="E19" i="187"/>
  <c r="D19" i="187"/>
  <c r="C19" i="187"/>
  <c r="O18" i="187"/>
  <c r="N18" i="187"/>
  <c r="M18" i="187"/>
  <c r="L18" i="187"/>
  <c r="K18" i="187"/>
  <c r="J18" i="187"/>
  <c r="I18" i="187"/>
  <c r="H18" i="187"/>
  <c r="G18" i="187"/>
  <c r="F18" i="187"/>
  <c r="E18" i="187"/>
  <c r="D18" i="187"/>
  <c r="C18" i="187"/>
  <c r="O17" i="187"/>
  <c r="N17" i="187"/>
  <c r="M17" i="187"/>
  <c r="L17" i="187"/>
  <c r="K17" i="187"/>
  <c r="J17" i="187"/>
  <c r="I17" i="187"/>
  <c r="H17" i="187"/>
  <c r="G17" i="187"/>
  <c r="F17" i="187"/>
  <c r="E17" i="187"/>
  <c r="D17" i="187"/>
  <c r="C17" i="187"/>
  <c r="O16" i="187"/>
  <c r="N16" i="187"/>
  <c r="M16" i="187"/>
  <c r="L16" i="187"/>
  <c r="K16" i="187"/>
  <c r="J16" i="187"/>
  <c r="I16" i="187"/>
  <c r="H16" i="187"/>
  <c r="G16" i="187"/>
  <c r="F16" i="187"/>
  <c r="E16" i="187"/>
  <c r="D16" i="187"/>
  <c r="C16" i="187"/>
  <c r="O15" i="187"/>
  <c r="N15" i="187"/>
  <c r="M15" i="187"/>
  <c r="L15" i="187"/>
  <c r="K15" i="187"/>
  <c r="J15" i="187"/>
  <c r="I15" i="187"/>
  <c r="H15" i="187"/>
  <c r="G15" i="187"/>
  <c r="F15" i="187"/>
  <c r="E15" i="187"/>
  <c r="D15" i="187"/>
  <c r="C15" i="187"/>
  <c r="O32" i="186"/>
  <c r="N32" i="186"/>
  <c r="M32" i="186"/>
  <c r="L32" i="186"/>
  <c r="K32" i="186"/>
  <c r="J32" i="186"/>
  <c r="I32" i="186"/>
  <c r="H32" i="186"/>
  <c r="G32" i="186"/>
  <c r="F32" i="186"/>
  <c r="E32" i="186"/>
  <c r="D32" i="186"/>
  <c r="C32" i="186"/>
  <c r="O31" i="186"/>
  <c r="N31" i="186"/>
  <c r="M31" i="186"/>
  <c r="L31" i="186"/>
  <c r="K31" i="186"/>
  <c r="J31" i="186"/>
  <c r="I31" i="186"/>
  <c r="H31" i="186"/>
  <c r="G31" i="186"/>
  <c r="F31" i="186"/>
  <c r="E31" i="186"/>
  <c r="D31" i="186"/>
  <c r="C31" i="186"/>
  <c r="O30" i="186"/>
  <c r="N30" i="186"/>
  <c r="M30" i="186"/>
  <c r="L30" i="186"/>
  <c r="K30" i="186"/>
  <c r="J30" i="186"/>
  <c r="I30" i="186"/>
  <c r="H30" i="186"/>
  <c r="G30" i="186"/>
  <c r="F30" i="186"/>
  <c r="E30" i="186"/>
  <c r="D30" i="186"/>
  <c r="C30" i="186"/>
  <c r="O29" i="186"/>
  <c r="N29" i="186"/>
  <c r="M29" i="186"/>
  <c r="L29" i="186"/>
  <c r="K29" i="186"/>
  <c r="J29" i="186"/>
  <c r="I29" i="186"/>
  <c r="H29" i="186"/>
  <c r="G29" i="186"/>
  <c r="F29" i="186"/>
  <c r="E29" i="186"/>
  <c r="D29" i="186"/>
  <c r="C29" i="186"/>
  <c r="O28" i="186"/>
  <c r="N28" i="186"/>
  <c r="M28" i="186"/>
  <c r="L28" i="186"/>
  <c r="K28" i="186"/>
  <c r="J28" i="186"/>
  <c r="I28" i="186"/>
  <c r="H28" i="186"/>
  <c r="G28" i="186"/>
  <c r="F28" i="186"/>
  <c r="E28" i="186"/>
  <c r="D28" i="186"/>
  <c r="C28" i="186"/>
  <c r="O24" i="186"/>
  <c r="N24" i="186"/>
  <c r="M24" i="186"/>
  <c r="L24" i="186"/>
  <c r="K24" i="186"/>
  <c r="J24" i="186"/>
  <c r="I24" i="186"/>
  <c r="H24" i="186"/>
  <c r="G24" i="186"/>
  <c r="F24" i="186"/>
  <c r="E24" i="186"/>
  <c r="D24" i="186"/>
  <c r="C24" i="186"/>
  <c r="O23" i="186"/>
  <c r="N23" i="186"/>
  <c r="M23" i="186"/>
  <c r="L23" i="186"/>
  <c r="K23" i="186"/>
  <c r="J23" i="186"/>
  <c r="I23" i="186"/>
  <c r="H23" i="186"/>
  <c r="G23" i="186"/>
  <c r="F23" i="186"/>
  <c r="E23" i="186"/>
  <c r="D23" i="186"/>
  <c r="C23" i="186"/>
  <c r="O22" i="186"/>
  <c r="N22" i="186"/>
  <c r="M22" i="186"/>
  <c r="L22" i="186"/>
  <c r="K22" i="186"/>
  <c r="J22" i="186"/>
  <c r="I22" i="186"/>
  <c r="H22" i="186"/>
  <c r="G22" i="186"/>
  <c r="F22" i="186"/>
  <c r="E22" i="186"/>
  <c r="D22" i="186"/>
  <c r="C22" i="186"/>
  <c r="O21" i="186"/>
  <c r="N21" i="186"/>
  <c r="M21" i="186"/>
  <c r="L21" i="186"/>
  <c r="K21" i="186"/>
  <c r="J21" i="186"/>
  <c r="I21" i="186"/>
  <c r="H21" i="186"/>
  <c r="G21" i="186"/>
  <c r="F21" i="186"/>
  <c r="E21" i="186"/>
  <c r="D21" i="186"/>
  <c r="C21" i="186"/>
  <c r="O20" i="186"/>
  <c r="N20" i="186"/>
  <c r="M20" i="186"/>
  <c r="L20" i="186"/>
  <c r="K20" i="186"/>
  <c r="J20" i="186"/>
  <c r="I20" i="186"/>
  <c r="H20" i="186"/>
  <c r="G20" i="186"/>
  <c r="F20" i="186"/>
  <c r="E20" i="186"/>
  <c r="D20" i="186"/>
  <c r="C20" i="186"/>
  <c r="O19" i="186"/>
  <c r="N19" i="186"/>
  <c r="M19" i="186"/>
  <c r="L19" i="186"/>
  <c r="K19" i="186"/>
  <c r="J19" i="186"/>
  <c r="I19" i="186"/>
  <c r="H19" i="186"/>
  <c r="G19" i="186"/>
  <c r="F19" i="186"/>
  <c r="E19" i="186"/>
  <c r="D19" i="186"/>
  <c r="C19" i="186"/>
  <c r="O18" i="186"/>
  <c r="N18" i="186"/>
  <c r="M18" i="186"/>
  <c r="L18" i="186"/>
  <c r="K18" i="186"/>
  <c r="J18" i="186"/>
  <c r="I18" i="186"/>
  <c r="H18" i="186"/>
  <c r="G18" i="186"/>
  <c r="F18" i="186"/>
  <c r="E18" i="186"/>
  <c r="D18" i="186"/>
  <c r="C18" i="186"/>
  <c r="O17" i="186"/>
  <c r="N17" i="186"/>
  <c r="M17" i="186"/>
  <c r="L17" i="186"/>
  <c r="K17" i="186"/>
  <c r="J17" i="186"/>
  <c r="I17" i="186"/>
  <c r="H17" i="186"/>
  <c r="G17" i="186"/>
  <c r="F17" i="186"/>
  <c r="E17" i="186"/>
  <c r="D17" i="186"/>
  <c r="C17" i="186"/>
  <c r="O16" i="186"/>
  <c r="N16" i="186"/>
  <c r="M16" i="186"/>
  <c r="L16" i="186"/>
  <c r="K16" i="186"/>
  <c r="J16" i="186"/>
  <c r="I16" i="186"/>
  <c r="H16" i="186"/>
  <c r="G16" i="186"/>
  <c r="F16" i="186"/>
  <c r="E16" i="186"/>
  <c r="D16" i="186"/>
  <c r="C16" i="186"/>
  <c r="O15" i="186"/>
  <c r="N15" i="186"/>
  <c r="M15" i="186"/>
  <c r="L15" i="186"/>
  <c r="K15" i="186"/>
  <c r="J15" i="186"/>
  <c r="I15" i="186"/>
  <c r="H15" i="186"/>
  <c r="G15" i="186"/>
  <c r="F15" i="186"/>
  <c r="E15" i="186"/>
  <c r="D15" i="186"/>
  <c r="C15" i="186"/>
  <c r="O32" i="185"/>
  <c r="N32" i="185"/>
  <c r="M32" i="185"/>
  <c r="L32" i="185"/>
  <c r="K32" i="185"/>
  <c r="J32" i="185"/>
  <c r="I32" i="185"/>
  <c r="H32" i="185"/>
  <c r="G32" i="185"/>
  <c r="F32" i="185"/>
  <c r="E32" i="185"/>
  <c r="D32" i="185"/>
  <c r="C32" i="185"/>
  <c r="O31" i="185"/>
  <c r="N31" i="185"/>
  <c r="M31" i="185"/>
  <c r="L31" i="185"/>
  <c r="K31" i="185"/>
  <c r="J31" i="185"/>
  <c r="I31" i="185"/>
  <c r="H31" i="185"/>
  <c r="G31" i="185"/>
  <c r="F31" i="185"/>
  <c r="E31" i="185"/>
  <c r="D31" i="185"/>
  <c r="C31" i="185"/>
  <c r="O30" i="185"/>
  <c r="N30" i="185"/>
  <c r="M30" i="185"/>
  <c r="L30" i="185"/>
  <c r="K30" i="185"/>
  <c r="J30" i="185"/>
  <c r="I30" i="185"/>
  <c r="H30" i="185"/>
  <c r="G30" i="185"/>
  <c r="F30" i="185"/>
  <c r="E30" i="185"/>
  <c r="D30" i="185"/>
  <c r="C30" i="185"/>
  <c r="O29" i="185"/>
  <c r="N29" i="185"/>
  <c r="M29" i="185"/>
  <c r="L29" i="185"/>
  <c r="K29" i="185"/>
  <c r="J29" i="185"/>
  <c r="I29" i="185"/>
  <c r="H29" i="185"/>
  <c r="G29" i="185"/>
  <c r="F29" i="185"/>
  <c r="E29" i="185"/>
  <c r="D29" i="185"/>
  <c r="C29" i="185"/>
  <c r="O28" i="185"/>
  <c r="N28" i="185"/>
  <c r="M28" i="185"/>
  <c r="L28" i="185"/>
  <c r="K28" i="185"/>
  <c r="J28" i="185"/>
  <c r="I28" i="185"/>
  <c r="H28" i="185"/>
  <c r="G28" i="185"/>
  <c r="F28" i="185"/>
  <c r="E28" i="185"/>
  <c r="D28" i="185"/>
  <c r="C28" i="185"/>
  <c r="O24" i="185"/>
  <c r="N24" i="185"/>
  <c r="M24" i="185"/>
  <c r="L24" i="185"/>
  <c r="K24" i="185"/>
  <c r="J24" i="185"/>
  <c r="I24" i="185"/>
  <c r="H24" i="185"/>
  <c r="G24" i="185"/>
  <c r="F24" i="185"/>
  <c r="E24" i="185"/>
  <c r="D24" i="185"/>
  <c r="C24" i="185"/>
  <c r="O23" i="185"/>
  <c r="N23" i="185"/>
  <c r="M23" i="185"/>
  <c r="L23" i="185"/>
  <c r="K23" i="185"/>
  <c r="J23" i="185"/>
  <c r="I23" i="185"/>
  <c r="H23" i="185"/>
  <c r="G23" i="185"/>
  <c r="F23" i="185"/>
  <c r="E23" i="185"/>
  <c r="D23" i="185"/>
  <c r="C23" i="185"/>
  <c r="O22" i="185"/>
  <c r="N22" i="185"/>
  <c r="M22" i="185"/>
  <c r="L22" i="185"/>
  <c r="K22" i="185"/>
  <c r="J22" i="185"/>
  <c r="I22" i="185"/>
  <c r="H22" i="185"/>
  <c r="G22" i="185"/>
  <c r="F22" i="185"/>
  <c r="E22" i="185"/>
  <c r="D22" i="185"/>
  <c r="C22" i="185"/>
  <c r="O21" i="185"/>
  <c r="N21" i="185"/>
  <c r="M21" i="185"/>
  <c r="L21" i="185"/>
  <c r="K21" i="185"/>
  <c r="J21" i="185"/>
  <c r="I21" i="185"/>
  <c r="H21" i="185"/>
  <c r="G21" i="185"/>
  <c r="F21" i="185"/>
  <c r="E21" i="185"/>
  <c r="D21" i="185"/>
  <c r="C21" i="185"/>
  <c r="O20" i="185"/>
  <c r="N20" i="185"/>
  <c r="M20" i="185"/>
  <c r="L20" i="185"/>
  <c r="K20" i="185"/>
  <c r="J20" i="185"/>
  <c r="I20" i="185"/>
  <c r="H20" i="185"/>
  <c r="G20" i="185"/>
  <c r="F20" i="185"/>
  <c r="E20" i="185"/>
  <c r="D20" i="185"/>
  <c r="C20" i="185"/>
  <c r="O19" i="185"/>
  <c r="N19" i="185"/>
  <c r="M19" i="185"/>
  <c r="L19" i="185"/>
  <c r="K19" i="185"/>
  <c r="J19" i="185"/>
  <c r="I19" i="185"/>
  <c r="H19" i="185"/>
  <c r="G19" i="185"/>
  <c r="F19" i="185"/>
  <c r="E19" i="185"/>
  <c r="D19" i="185"/>
  <c r="C19" i="185"/>
  <c r="O18" i="185"/>
  <c r="N18" i="185"/>
  <c r="M18" i="185"/>
  <c r="L18" i="185"/>
  <c r="K18" i="185"/>
  <c r="J18" i="185"/>
  <c r="I18" i="185"/>
  <c r="H18" i="185"/>
  <c r="G18" i="185"/>
  <c r="F18" i="185"/>
  <c r="E18" i="185"/>
  <c r="D18" i="185"/>
  <c r="C18" i="185"/>
  <c r="O17" i="185"/>
  <c r="N17" i="185"/>
  <c r="M17" i="185"/>
  <c r="L17" i="185"/>
  <c r="K17" i="185"/>
  <c r="J17" i="185"/>
  <c r="I17" i="185"/>
  <c r="H17" i="185"/>
  <c r="G17" i="185"/>
  <c r="F17" i="185"/>
  <c r="E17" i="185"/>
  <c r="D17" i="185"/>
  <c r="C17" i="185"/>
  <c r="O16" i="185"/>
  <c r="N16" i="185"/>
  <c r="M16" i="185"/>
  <c r="L16" i="185"/>
  <c r="K16" i="185"/>
  <c r="J16" i="185"/>
  <c r="I16" i="185"/>
  <c r="H16" i="185"/>
  <c r="G16" i="185"/>
  <c r="F16" i="185"/>
  <c r="E16" i="185"/>
  <c r="D16" i="185"/>
  <c r="C16" i="185"/>
  <c r="O15" i="185"/>
  <c r="N15" i="185"/>
  <c r="M15" i="185"/>
  <c r="L15" i="185"/>
  <c r="K15" i="185"/>
  <c r="J15" i="185"/>
  <c r="I15" i="185"/>
  <c r="H15" i="185"/>
  <c r="G15" i="185"/>
  <c r="F15" i="185"/>
  <c r="E15" i="185"/>
  <c r="D15" i="185"/>
  <c r="C15" i="185"/>
  <c r="O32" i="184"/>
  <c r="N32" i="184"/>
  <c r="M32" i="184"/>
  <c r="L32" i="184"/>
  <c r="K32" i="184"/>
  <c r="J32" i="184"/>
  <c r="I32" i="184"/>
  <c r="H32" i="184"/>
  <c r="G32" i="184"/>
  <c r="F32" i="184"/>
  <c r="E32" i="184"/>
  <c r="D32" i="184"/>
  <c r="C32" i="184"/>
  <c r="O31" i="184"/>
  <c r="N31" i="184"/>
  <c r="M31" i="184"/>
  <c r="L31" i="184"/>
  <c r="K31" i="184"/>
  <c r="J31" i="184"/>
  <c r="I31" i="184"/>
  <c r="H31" i="184"/>
  <c r="G31" i="184"/>
  <c r="F31" i="184"/>
  <c r="E31" i="184"/>
  <c r="D31" i="184"/>
  <c r="C31" i="184"/>
  <c r="O30" i="184"/>
  <c r="N30" i="184"/>
  <c r="M30" i="184"/>
  <c r="L30" i="184"/>
  <c r="K30" i="184"/>
  <c r="J30" i="184"/>
  <c r="I30" i="184"/>
  <c r="H30" i="184"/>
  <c r="G30" i="184"/>
  <c r="F30" i="184"/>
  <c r="E30" i="184"/>
  <c r="D30" i="184"/>
  <c r="C30" i="184"/>
  <c r="O29" i="184"/>
  <c r="N29" i="184"/>
  <c r="M29" i="184"/>
  <c r="L29" i="184"/>
  <c r="K29" i="184"/>
  <c r="J29" i="184"/>
  <c r="I29" i="184"/>
  <c r="H29" i="184"/>
  <c r="G29" i="184"/>
  <c r="F29" i="184"/>
  <c r="E29" i="184"/>
  <c r="D29" i="184"/>
  <c r="C29" i="184"/>
  <c r="O28" i="184"/>
  <c r="N28" i="184"/>
  <c r="M28" i="184"/>
  <c r="L28" i="184"/>
  <c r="K28" i="184"/>
  <c r="J28" i="184"/>
  <c r="I28" i="184"/>
  <c r="H28" i="184"/>
  <c r="G28" i="184"/>
  <c r="F28" i="184"/>
  <c r="E28" i="184"/>
  <c r="D28" i="184"/>
  <c r="C28" i="184"/>
  <c r="O24" i="184"/>
  <c r="N24" i="184"/>
  <c r="M24" i="184"/>
  <c r="L24" i="184"/>
  <c r="K24" i="184"/>
  <c r="J24" i="184"/>
  <c r="I24" i="184"/>
  <c r="H24" i="184"/>
  <c r="G24" i="184"/>
  <c r="F24" i="184"/>
  <c r="E24" i="184"/>
  <c r="D24" i="184"/>
  <c r="C24" i="184"/>
  <c r="O23" i="184"/>
  <c r="N23" i="184"/>
  <c r="M23" i="184"/>
  <c r="L23" i="184"/>
  <c r="K23" i="184"/>
  <c r="J23" i="184"/>
  <c r="I23" i="184"/>
  <c r="H23" i="184"/>
  <c r="G23" i="184"/>
  <c r="F23" i="184"/>
  <c r="E23" i="184"/>
  <c r="D23" i="184"/>
  <c r="C23" i="184"/>
  <c r="O22" i="184"/>
  <c r="N22" i="184"/>
  <c r="M22" i="184"/>
  <c r="L22" i="184"/>
  <c r="K22" i="184"/>
  <c r="J22" i="184"/>
  <c r="I22" i="184"/>
  <c r="H22" i="184"/>
  <c r="G22" i="184"/>
  <c r="F22" i="184"/>
  <c r="E22" i="184"/>
  <c r="D22" i="184"/>
  <c r="C22" i="184"/>
  <c r="O21" i="184"/>
  <c r="N21" i="184"/>
  <c r="M21" i="184"/>
  <c r="L21" i="184"/>
  <c r="K21" i="184"/>
  <c r="J21" i="184"/>
  <c r="I21" i="184"/>
  <c r="H21" i="184"/>
  <c r="G21" i="184"/>
  <c r="F21" i="184"/>
  <c r="E21" i="184"/>
  <c r="D21" i="184"/>
  <c r="C21" i="184"/>
  <c r="O20" i="184"/>
  <c r="N20" i="184"/>
  <c r="M20" i="184"/>
  <c r="L20" i="184"/>
  <c r="K20" i="184"/>
  <c r="J20" i="184"/>
  <c r="I20" i="184"/>
  <c r="H20" i="184"/>
  <c r="G20" i="184"/>
  <c r="F20" i="184"/>
  <c r="E20" i="184"/>
  <c r="D20" i="184"/>
  <c r="C20" i="184"/>
  <c r="O19" i="184"/>
  <c r="N19" i="184"/>
  <c r="M19" i="184"/>
  <c r="L19" i="184"/>
  <c r="K19" i="184"/>
  <c r="J19" i="184"/>
  <c r="I19" i="184"/>
  <c r="H19" i="184"/>
  <c r="G19" i="184"/>
  <c r="F19" i="184"/>
  <c r="E19" i="184"/>
  <c r="D19" i="184"/>
  <c r="C19" i="184"/>
  <c r="O18" i="184"/>
  <c r="N18" i="184"/>
  <c r="M18" i="184"/>
  <c r="L18" i="184"/>
  <c r="K18" i="184"/>
  <c r="J18" i="184"/>
  <c r="I18" i="184"/>
  <c r="H18" i="184"/>
  <c r="G18" i="184"/>
  <c r="F18" i="184"/>
  <c r="E18" i="184"/>
  <c r="D18" i="184"/>
  <c r="C18" i="184"/>
  <c r="O17" i="184"/>
  <c r="N17" i="184"/>
  <c r="M17" i="184"/>
  <c r="L17" i="184"/>
  <c r="K17" i="184"/>
  <c r="J17" i="184"/>
  <c r="I17" i="184"/>
  <c r="H17" i="184"/>
  <c r="G17" i="184"/>
  <c r="F17" i="184"/>
  <c r="E17" i="184"/>
  <c r="D17" i="184"/>
  <c r="C17" i="184"/>
  <c r="O16" i="184"/>
  <c r="N16" i="184"/>
  <c r="M16" i="184"/>
  <c r="L16" i="184"/>
  <c r="K16" i="184"/>
  <c r="J16" i="184"/>
  <c r="I16" i="184"/>
  <c r="H16" i="184"/>
  <c r="G16" i="184"/>
  <c r="F16" i="184"/>
  <c r="E16" i="184"/>
  <c r="D16" i="184"/>
  <c r="C16" i="184"/>
  <c r="O15" i="184"/>
  <c r="N15" i="184"/>
  <c r="M15" i="184"/>
  <c r="L15" i="184"/>
  <c r="K15" i="184"/>
  <c r="J15" i="184"/>
  <c r="I15" i="184"/>
  <c r="H15" i="184"/>
  <c r="G15" i="184"/>
  <c r="F15" i="184"/>
  <c r="E15" i="184"/>
  <c r="D15" i="184"/>
  <c r="C15" i="184"/>
  <c r="O32" i="183"/>
  <c r="N32" i="183"/>
  <c r="M32" i="183"/>
  <c r="L32" i="183"/>
  <c r="K32" i="183"/>
  <c r="J32" i="183"/>
  <c r="I32" i="183"/>
  <c r="H32" i="183"/>
  <c r="G32" i="183"/>
  <c r="F32" i="183"/>
  <c r="E32" i="183"/>
  <c r="D32" i="183"/>
  <c r="C32" i="183"/>
  <c r="O31" i="183"/>
  <c r="N31" i="183"/>
  <c r="M31" i="183"/>
  <c r="L31" i="183"/>
  <c r="K31" i="183"/>
  <c r="J31" i="183"/>
  <c r="I31" i="183"/>
  <c r="H31" i="183"/>
  <c r="G31" i="183"/>
  <c r="F31" i="183"/>
  <c r="E31" i="183"/>
  <c r="D31" i="183"/>
  <c r="C31" i="183"/>
  <c r="O30" i="183"/>
  <c r="N30" i="183"/>
  <c r="M30" i="183"/>
  <c r="L30" i="183"/>
  <c r="K30" i="183"/>
  <c r="J30" i="183"/>
  <c r="I30" i="183"/>
  <c r="H30" i="183"/>
  <c r="G30" i="183"/>
  <c r="F30" i="183"/>
  <c r="E30" i="183"/>
  <c r="D30" i="183"/>
  <c r="C30" i="183"/>
  <c r="O29" i="183"/>
  <c r="N29" i="183"/>
  <c r="M29" i="183"/>
  <c r="L29" i="183"/>
  <c r="K29" i="183"/>
  <c r="J29" i="183"/>
  <c r="I29" i="183"/>
  <c r="H29" i="183"/>
  <c r="G29" i="183"/>
  <c r="F29" i="183"/>
  <c r="E29" i="183"/>
  <c r="D29" i="183"/>
  <c r="C29" i="183"/>
  <c r="O28" i="183"/>
  <c r="N28" i="183"/>
  <c r="M28" i="183"/>
  <c r="L28" i="183"/>
  <c r="K28" i="183"/>
  <c r="J28" i="183"/>
  <c r="I28" i="183"/>
  <c r="H28" i="183"/>
  <c r="G28" i="183"/>
  <c r="F28" i="183"/>
  <c r="E28" i="183"/>
  <c r="D28" i="183"/>
  <c r="C28" i="183"/>
  <c r="O24" i="183"/>
  <c r="N24" i="183"/>
  <c r="M24" i="183"/>
  <c r="L24" i="183"/>
  <c r="K24" i="183"/>
  <c r="J24" i="183"/>
  <c r="I24" i="183"/>
  <c r="H24" i="183"/>
  <c r="G24" i="183"/>
  <c r="F24" i="183"/>
  <c r="E24" i="183"/>
  <c r="D24" i="183"/>
  <c r="C24" i="183"/>
  <c r="O23" i="183"/>
  <c r="N23" i="183"/>
  <c r="M23" i="183"/>
  <c r="L23" i="183"/>
  <c r="K23" i="183"/>
  <c r="J23" i="183"/>
  <c r="I23" i="183"/>
  <c r="H23" i="183"/>
  <c r="G23" i="183"/>
  <c r="F23" i="183"/>
  <c r="E23" i="183"/>
  <c r="D23" i="183"/>
  <c r="C23" i="183"/>
  <c r="O22" i="183"/>
  <c r="N22" i="183"/>
  <c r="M22" i="183"/>
  <c r="L22" i="183"/>
  <c r="K22" i="183"/>
  <c r="J22" i="183"/>
  <c r="I22" i="183"/>
  <c r="H22" i="183"/>
  <c r="G22" i="183"/>
  <c r="F22" i="183"/>
  <c r="E22" i="183"/>
  <c r="D22" i="183"/>
  <c r="C22" i="183"/>
  <c r="O21" i="183"/>
  <c r="N21" i="183"/>
  <c r="M21" i="183"/>
  <c r="L21" i="183"/>
  <c r="K21" i="183"/>
  <c r="J21" i="183"/>
  <c r="I21" i="183"/>
  <c r="H21" i="183"/>
  <c r="G21" i="183"/>
  <c r="F21" i="183"/>
  <c r="E21" i="183"/>
  <c r="D21" i="183"/>
  <c r="C21" i="183"/>
  <c r="O20" i="183"/>
  <c r="N20" i="183"/>
  <c r="M20" i="183"/>
  <c r="L20" i="183"/>
  <c r="K20" i="183"/>
  <c r="J20" i="183"/>
  <c r="I20" i="183"/>
  <c r="H20" i="183"/>
  <c r="G20" i="183"/>
  <c r="F20" i="183"/>
  <c r="E20" i="183"/>
  <c r="D20" i="183"/>
  <c r="C20" i="183"/>
  <c r="O19" i="183"/>
  <c r="N19" i="183"/>
  <c r="M19" i="183"/>
  <c r="L19" i="183"/>
  <c r="K19" i="183"/>
  <c r="J19" i="183"/>
  <c r="I19" i="183"/>
  <c r="H19" i="183"/>
  <c r="G19" i="183"/>
  <c r="F19" i="183"/>
  <c r="E19" i="183"/>
  <c r="D19" i="183"/>
  <c r="C19" i="183"/>
  <c r="O18" i="183"/>
  <c r="N18" i="183"/>
  <c r="M18" i="183"/>
  <c r="L18" i="183"/>
  <c r="K18" i="183"/>
  <c r="J18" i="183"/>
  <c r="I18" i="183"/>
  <c r="H18" i="183"/>
  <c r="G18" i="183"/>
  <c r="F18" i="183"/>
  <c r="E18" i="183"/>
  <c r="D18" i="183"/>
  <c r="C18" i="183"/>
  <c r="O17" i="183"/>
  <c r="N17" i="183"/>
  <c r="M17" i="183"/>
  <c r="L17" i="183"/>
  <c r="K17" i="183"/>
  <c r="J17" i="183"/>
  <c r="I17" i="183"/>
  <c r="H17" i="183"/>
  <c r="G17" i="183"/>
  <c r="F17" i="183"/>
  <c r="E17" i="183"/>
  <c r="D17" i="183"/>
  <c r="C17" i="183"/>
  <c r="O16" i="183"/>
  <c r="N16" i="183"/>
  <c r="M16" i="183"/>
  <c r="L16" i="183"/>
  <c r="K16" i="183"/>
  <c r="J16" i="183"/>
  <c r="I16" i="183"/>
  <c r="H16" i="183"/>
  <c r="G16" i="183"/>
  <c r="F16" i="183"/>
  <c r="E16" i="183"/>
  <c r="D16" i="183"/>
  <c r="C16" i="183"/>
  <c r="O15" i="183"/>
  <c r="N15" i="183"/>
  <c r="M15" i="183"/>
  <c r="L15" i="183"/>
  <c r="K15" i="183"/>
  <c r="J15" i="183"/>
  <c r="I15" i="183"/>
  <c r="H15" i="183"/>
  <c r="G15" i="183"/>
  <c r="F15" i="183"/>
  <c r="E15" i="183"/>
  <c r="D15" i="183"/>
  <c r="C15" i="183"/>
  <c r="O32" i="182"/>
  <c r="N32" i="182"/>
  <c r="M32" i="182"/>
  <c r="L32" i="182"/>
  <c r="K32" i="182"/>
  <c r="J32" i="182"/>
  <c r="I32" i="182"/>
  <c r="H32" i="182"/>
  <c r="G32" i="182"/>
  <c r="F32" i="182"/>
  <c r="E32" i="182"/>
  <c r="D32" i="182"/>
  <c r="C32" i="182"/>
  <c r="O31" i="182"/>
  <c r="N31" i="182"/>
  <c r="M31" i="182"/>
  <c r="L31" i="182"/>
  <c r="K31" i="182"/>
  <c r="J31" i="182"/>
  <c r="I31" i="182"/>
  <c r="H31" i="182"/>
  <c r="G31" i="182"/>
  <c r="F31" i="182"/>
  <c r="E31" i="182"/>
  <c r="D31" i="182"/>
  <c r="C31" i="182"/>
  <c r="O30" i="182"/>
  <c r="N30" i="182"/>
  <c r="M30" i="182"/>
  <c r="L30" i="182"/>
  <c r="K30" i="182"/>
  <c r="J30" i="182"/>
  <c r="I30" i="182"/>
  <c r="H30" i="182"/>
  <c r="G30" i="182"/>
  <c r="F30" i="182"/>
  <c r="E30" i="182"/>
  <c r="D30" i="182"/>
  <c r="C30" i="182"/>
  <c r="O29" i="182"/>
  <c r="N29" i="182"/>
  <c r="M29" i="182"/>
  <c r="L29" i="182"/>
  <c r="K29" i="182"/>
  <c r="J29" i="182"/>
  <c r="I29" i="182"/>
  <c r="H29" i="182"/>
  <c r="G29" i="182"/>
  <c r="F29" i="182"/>
  <c r="E29" i="182"/>
  <c r="D29" i="182"/>
  <c r="C29" i="182"/>
  <c r="O28" i="182"/>
  <c r="N28" i="182"/>
  <c r="M28" i="182"/>
  <c r="L28" i="182"/>
  <c r="K28" i="182"/>
  <c r="J28" i="182"/>
  <c r="I28" i="182"/>
  <c r="H28" i="182"/>
  <c r="G28" i="182"/>
  <c r="F28" i="182"/>
  <c r="E28" i="182"/>
  <c r="D28" i="182"/>
  <c r="C28" i="182"/>
  <c r="O24" i="182"/>
  <c r="N24" i="182"/>
  <c r="M24" i="182"/>
  <c r="L24" i="182"/>
  <c r="K24" i="182"/>
  <c r="J24" i="182"/>
  <c r="I24" i="182"/>
  <c r="H24" i="182"/>
  <c r="G24" i="182"/>
  <c r="F24" i="182"/>
  <c r="E24" i="182"/>
  <c r="D24" i="182"/>
  <c r="C24" i="182"/>
  <c r="O23" i="182"/>
  <c r="N23" i="182"/>
  <c r="M23" i="182"/>
  <c r="L23" i="182"/>
  <c r="K23" i="182"/>
  <c r="J23" i="182"/>
  <c r="I23" i="182"/>
  <c r="H23" i="182"/>
  <c r="G23" i="182"/>
  <c r="F23" i="182"/>
  <c r="E23" i="182"/>
  <c r="D23" i="182"/>
  <c r="C23" i="182"/>
  <c r="O22" i="182"/>
  <c r="N22" i="182"/>
  <c r="M22" i="182"/>
  <c r="L22" i="182"/>
  <c r="K22" i="182"/>
  <c r="J22" i="182"/>
  <c r="I22" i="182"/>
  <c r="H22" i="182"/>
  <c r="G22" i="182"/>
  <c r="F22" i="182"/>
  <c r="E22" i="182"/>
  <c r="D22" i="182"/>
  <c r="C22" i="182"/>
  <c r="O21" i="182"/>
  <c r="N21" i="182"/>
  <c r="M21" i="182"/>
  <c r="L21" i="182"/>
  <c r="K21" i="182"/>
  <c r="J21" i="182"/>
  <c r="I21" i="182"/>
  <c r="H21" i="182"/>
  <c r="G21" i="182"/>
  <c r="F21" i="182"/>
  <c r="E21" i="182"/>
  <c r="D21" i="182"/>
  <c r="C21" i="182"/>
  <c r="O20" i="182"/>
  <c r="N20" i="182"/>
  <c r="M20" i="182"/>
  <c r="L20" i="182"/>
  <c r="K20" i="182"/>
  <c r="J20" i="182"/>
  <c r="I20" i="182"/>
  <c r="H20" i="182"/>
  <c r="G20" i="182"/>
  <c r="F20" i="182"/>
  <c r="E20" i="182"/>
  <c r="D20" i="182"/>
  <c r="C20" i="182"/>
  <c r="O19" i="182"/>
  <c r="N19" i="182"/>
  <c r="M19" i="182"/>
  <c r="L19" i="182"/>
  <c r="K19" i="182"/>
  <c r="J19" i="182"/>
  <c r="I19" i="182"/>
  <c r="H19" i="182"/>
  <c r="G19" i="182"/>
  <c r="F19" i="182"/>
  <c r="E19" i="182"/>
  <c r="D19" i="182"/>
  <c r="C19" i="182"/>
  <c r="O18" i="182"/>
  <c r="N18" i="182"/>
  <c r="M18" i="182"/>
  <c r="L18" i="182"/>
  <c r="K18" i="182"/>
  <c r="J18" i="182"/>
  <c r="I18" i="182"/>
  <c r="H18" i="182"/>
  <c r="G18" i="182"/>
  <c r="F18" i="182"/>
  <c r="E18" i="182"/>
  <c r="D18" i="182"/>
  <c r="C18" i="182"/>
  <c r="O17" i="182"/>
  <c r="N17" i="182"/>
  <c r="M17" i="182"/>
  <c r="L17" i="182"/>
  <c r="K17" i="182"/>
  <c r="J17" i="182"/>
  <c r="I17" i="182"/>
  <c r="H17" i="182"/>
  <c r="G17" i="182"/>
  <c r="F17" i="182"/>
  <c r="E17" i="182"/>
  <c r="D17" i="182"/>
  <c r="C17" i="182"/>
  <c r="O16" i="182"/>
  <c r="N16" i="182"/>
  <c r="M16" i="182"/>
  <c r="L16" i="182"/>
  <c r="K16" i="182"/>
  <c r="J16" i="182"/>
  <c r="I16" i="182"/>
  <c r="H16" i="182"/>
  <c r="G16" i="182"/>
  <c r="F16" i="182"/>
  <c r="E16" i="182"/>
  <c r="D16" i="182"/>
  <c r="C16" i="182"/>
  <c r="O15" i="182"/>
  <c r="N15" i="182"/>
  <c r="M15" i="182"/>
  <c r="L15" i="182"/>
  <c r="K15" i="182"/>
  <c r="J15" i="182"/>
  <c r="I15" i="182"/>
  <c r="H15" i="182"/>
  <c r="G15" i="182"/>
  <c r="F15" i="182"/>
  <c r="E15" i="182"/>
  <c r="D15" i="182"/>
  <c r="C15" i="182"/>
  <c r="O32" i="181"/>
  <c r="N32" i="181"/>
  <c r="M32" i="181"/>
  <c r="L32" i="181"/>
  <c r="K32" i="181"/>
  <c r="J32" i="181"/>
  <c r="I32" i="181"/>
  <c r="H32" i="181"/>
  <c r="G32" i="181"/>
  <c r="F32" i="181"/>
  <c r="E32" i="181"/>
  <c r="D32" i="181"/>
  <c r="C32" i="181"/>
  <c r="O31" i="181"/>
  <c r="N31" i="181"/>
  <c r="M31" i="181"/>
  <c r="L31" i="181"/>
  <c r="K31" i="181"/>
  <c r="J31" i="181"/>
  <c r="I31" i="181"/>
  <c r="H31" i="181"/>
  <c r="G31" i="181"/>
  <c r="F31" i="181"/>
  <c r="E31" i="181"/>
  <c r="D31" i="181"/>
  <c r="C31" i="181"/>
  <c r="O30" i="181"/>
  <c r="N30" i="181"/>
  <c r="M30" i="181"/>
  <c r="L30" i="181"/>
  <c r="K30" i="181"/>
  <c r="J30" i="181"/>
  <c r="I30" i="181"/>
  <c r="H30" i="181"/>
  <c r="G30" i="181"/>
  <c r="F30" i="181"/>
  <c r="E30" i="181"/>
  <c r="D30" i="181"/>
  <c r="C30" i="181"/>
  <c r="O29" i="181"/>
  <c r="N29" i="181"/>
  <c r="M29" i="181"/>
  <c r="L29" i="181"/>
  <c r="K29" i="181"/>
  <c r="J29" i="181"/>
  <c r="I29" i="181"/>
  <c r="H29" i="181"/>
  <c r="G29" i="181"/>
  <c r="F29" i="181"/>
  <c r="E29" i="181"/>
  <c r="D29" i="181"/>
  <c r="C29" i="181"/>
  <c r="O28" i="181"/>
  <c r="N28" i="181"/>
  <c r="M28" i="181"/>
  <c r="L28" i="181"/>
  <c r="K28" i="181"/>
  <c r="J28" i="181"/>
  <c r="I28" i="181"/>
  <c r="H28" i="181"/>
  <c r="G28" i="181"/>
  <c r="F28" i="181"/>
  <c r="E28" i="181"/>
  <c r="D28" i="181"/>
  <c r="C28" i="181"/>
  <c r="O24" i="181"/>
  <c r="N24" i="181"/>
  <c r="M24" i="181"/>
  <c r="L24" i="181"/>
  <c r="K24" i="181"/>
  <c r="J24" i="181"/>
  <c r="I24" i="181"/>
  <c r="H24" i="181"/>
  <c r="G24" i="181"/>
  <c r="F24" i="181"/>
  <c r="E24" i="181"/>
  <c r="D24" i="181"/>
  <c r="C24" i="181"/>
  <c r="O23" i="181"/>
  <c r="N23" i="181"/>
  <c r="M23" i="181"/>
  <c r="L23" i="181"/>
  <c r="K23" i="181"/>
  <c r="J23" i="181"/>
  <c r="I23" i="181"/>
  <c r="H23" i="181"/>
  <c r="G23" i="181"/>
  <c r="F23" i="181"/>
  <c r="E23" i="181"/>
  <c r="D23" i="181"/>
  <c r="C23" i="181"/>
  <c r="O22" i="181"/>
  <c r="N22" i="181"/>
  <c r="M22" i="181"/>
  <c r="L22" i="181"/>
  <c r="K22" i="181"/>
  <c r="J22" i="181"/>
  <c r="I22" i="181"/>
  <c r="H22" i="181"/>
  <c r="G22" i="181"/>
  <c r="F22" i="181"/>
  <c r="E22" i="181"/>
  <c r="D22" i="181"/>
  <c r="C22" i="181"/>
  <c r="O21" i="181"/>
  <c r="N21" i="181"/>
  <c r="M21" i="181"/>
  <c r="L21" i="181"/>
  <c r="K21" i="181"/>
  <c r="J21" i="181"/>
  <c r="I21" i="181"/>
  <c r="H21" i="181"/>
  <c r="G21" i="181"/>
  <c r="F21" i="181"/>
  <c r="E21" i="181"/>
  <c r="D21" i="181"/>
  <c r="C21" i="181"/>
  <c r="O20" i="181"/>
  <c r="N20" i="181"/>
  <c r="M20" i="181"/>
  <c r="L20" i="181"/>
  <c r="K20" i="181"/>
  <c r="J20" i="181"/>
  <c r="I20" i="181"/>
  <c r="H20" i="181"/>
  <c r="G20" i="181"/>
  <c r="F20" i="181"/>
  <c r="E20" i="181"/>
  <c r="D20" i="181"/>
  <c r="C20" i="181"/>
  <c r="O19" i="181"/>
  <c r="N19" i="181"/>
  <c r="M19" i="181"/>
  <c r="L19" i="181"/>
  <c r="K19" i="181"/>
  <c r="J19" i="181"/>
  <c r="I19" i="181"/>
  <c r="H19" i="181"/>
  <c r="G19" i="181"/>
  <c r="F19" i="181"/>
  <c r="E19" i="181"/>
  <c r="D19" i="181"/>
  <c r="C19" i="181"/>
  <c r="O18" i="181"/>
  <c r="N18" i="181"/>
  <c r="M18" i="181"/>
  <c r="L18" i="181"/>
  <c r="K18" i="181"/>
  <c r="J18" i="181"/>
  <c r="I18" i="181"/>
  <c r="H18" i="181"/>
  <c r="G18" i="181"/>
  <c r="F18" i="181"/>
  <c r="E18" i="181"/>
  <c r="D18" i="181"/>
  <c r="C18" i="181"/>
  <c r="O17" i="181"/>
  <c r="N17" i="181"/>
  <c r="M17" i="181"/>
  <c r="L17" i="181"/>
  <c r="K17" i="181"/>
  <c r="J17" i="181"/>
  <c r="I17" i="181"/>
  <c r="H17" i="181"/>
  <c r="G17" i="181"/>
  <c r="F17" i="181"/>
  <c r="E17" i="181"/>
  <c r="D17" i="181"/>
  <c r="C17" i="181"/>
  <c r="O16" i="181"/>
  <c r="N16" i="181"/>
  <c r="M16" i="181"/>
  <c r="L16" i="181"/>
  <c r="K16" i="181"/>
  <c r="J16" i="181"/>
  <c r="I16" i="181"/>
  <c r="H16" i="181"/>
  <c r="G16" i="181"/>
  <c r="F16" i="181"/>
  <c r="E16" i="181"/>
  <c r="D16" i="181"/>
  <c r="C16" i="181"/>
  <c r="O15" i="181"/>
  <c r="N15" i="181"/>
  <c r="M15" i="181"/>
  <c r="L15" i="181"/>
  <c r="K15" i="181"/>
  <c r="J15" i="181"/>
  <c r="I15" i="181"/>
  <c r="H15" i="181"/>
  <c r="G15" i="181"/>
  <c r="F15" i="181"/>
  <c r="E15" i="181"/>
  <c r="D15" i="181"/>
  <c r="C15" i="181"/>
  <c r="O32" i="180"/>
  <c r="N32" i="180"/>
  <c r="M32" i="180"/>
  <c r="L32" i="180"/>
  <c r="K32" i="180"/>
  <c r="J32" i="180"/>
  <c r="I32" i="180"/>
  <c r="H32" i="180"/>
  <c r="G32" i="180"/>
  <c r="F32" i="180"/>
  <c r="E32" i="180"/>
  <c r="D32" i="180"/>
  <c r="C32" i="180"/>
  <c r="O31" i="180"/>
  <c r="N31" i="180"/>
  <c r="M31" i="180"/>
  <c r="L31" i="180"/>
  <c r="K31" i="180"/>
  <c r="J31" i="180"/>
  <c r="I31" i="180"/>
  <c r="H31" i="180"/>
  <c r="G31" i="180"/>
  <c r="F31" i="180"/>
  <c r="E31" i="180"/>
  <c r="D31" i="180"/>
  <c r="C31" i="180"/>
  <c r="O30" i="180"/>
  <c r="N30" i="180"/>
  <c r="M30" i="180"/>
  <c r="L30" i="180"/>
  <c r="K30" i="180"/>
  <c r="J30" i="180"/>
  <c r="I30" i="180"/>
  <c r="H30" i="180"/>
  <c r="G30" i="180"/>
  <c r="F30" i="180"/>
  <c r="E30" i="180"/>
  <c r="D30" i="180"/>
  <c r="C30" i="180"/>
  <c r="O29" i="180"/>
  <c r="N29" i="180"/>
  <c r="M29" i="180"/>
  <c r="L29" i="180"/>
  <c r="K29" i="180"/>
  <c r="J29" i="180"/>
  <c r="I29" i="180"/>
  <c r="H29" i="180"/>
  <c r="G29" i="180"/>
  <c r="F29" i="180"/>
  <c r="E29" i="180"/>
  <c r="D29" i="180"/>
  <c r="C29" i="180"/>
  <c r="O28" i="180"/>
  <c r="N28" i="180"/>
  <c r="M28" i="180"/>
  <c r="L28" i="180"/>
  <c r="K28" i="180"/>
  <c r="J28" i="180"/>
  <c r="I28" i="180"/>
  <c r="H28" i="180"/>
  <c r="G28" i="180"/>
  <c r="F28" i="180"/>
  <c r="E28" i="180"/>
  <c r="D28" i="180"/>
  <c r="C28" i="180"/>
  <c r="O24" i="180"/>
  <c r="N24" i="180"/>
  <c r="M24" i="180"/>
  <c r="L24" i="180"/>
  <c r="K24" i="180"/>
  <c r="J24" i="180"/>
  <c r="I24" i="180"/>
  <c r="H24" i="180"/>
  <c r="G24" i="180"/>
  <c r="F24" i="180"/>
  <c r="E24" i="180"/>
  <c r="D24" i="180"/>
  <c r="C24" i="180"/>
  <c r="O23" i="180"/>
  <c r="N23" i="180"/>
  <c r="M23" i="180"/>
  <c r="L23" i="180"/>
  <c r="K23" i="180"/>
  <c r="J23" i="180"/>
  <c r="I23" i="180"/>
  <c r="H23" i="180"/>
  <c r="G23" i="180"/>
  <c r="F23" i="180"/>
  <c r="E23" i="180"/>
  <c r="D23" i="180"/>
  <c r="C23" i="180"/>
  <c r="O22" i="180"/>
  <c r="N22" i="180"/>
  <c r="M22" i="180"/>
  <c r="L22" i="180"/>
  <c r="K22" i="180"/>
  <c r="J22" i="180"/>
  <c r="I22" i="180"/>
  <c r="H22" i="180"/>
  <c r="G22" i="180"/>
  <c r="F22" i="180"/>
  <c r="E22" i="180"/>
  <c r="D22" i="180"/>
  <c r="C22" i="180"/>
  <c r="O21" i="180"/>
  <c r="N21" i="180"/>
  <c r="M21" i="180"/>
  <c r="L21" i="180"/>
  <c r="K21" i="180"/>
  <c r="J21" i="180"/>
  <c r="I21" i="180"/>
  <c r="H21" i="180"/>
  <c r="G21" i="180"/>
  <c r="F21" i="180"/>
  <c r="E21" i="180"/>
  <c r="D21" i="180"/>
  <c r="C21" i="180"/>
  <c r="O20" i="180"/>
  <c r="N20" i="180"/>
  <c r="M20" i="180"/>
  <c r="L20" i="180"/>
  <c r="K20" i="180"/>
  <c r="J20" i="180"/>
  <c r="I20" i="180"/>
  <c r="H20" i="180"/>
  <c r="G20" i="180"/>
  <c r="F20" i="180"/>
  <c r="E20" i="180"/>
  <c r="D20" i="180"/>
  <c r="C20" i="180"/>
  <c r="O19" i="180"/>
  <c r="N19" i="180"/>
  <c r="M19" i="180"/>
  <c r="L19" i="180"/>
  <c r="K19" i="180"/>
  <c r="J19" i="180"/>
  <c r="I19" i="180"/>
  <c r="H19" i="180"/>
  <c r="G19" i="180"/>
  <c r="F19" i="180"/>
  <c r="E19" i="180"/>
  <c r="D19" i="180"/>
  <c r="C19" i="180"/>
  <c r="O18" i="180"/>
  <c r="N18" i="180"/>
  <c r="M18" i="180"/>
  <c r="L18" i="180"/>
  <c r="K18" i="180"/>
  <c r="J18" i="180"/>
  <c r="I18" i="180"/>
  <c r="H18" i="180"/>
  <c r="G18" i="180"/>
  <c r="F18" i="180"/>
  <c r="E18" i="180"/>
  <c r="D18" i="180"/>
  <c r="C18" i="180"/>
  <c r="O17" i="180"/>
  <c r="N17" i="180"/>
  <c r="M17" i="180"/>
  <c r="L17" i="180"/>
  <c r="K17" i="180"/>
  <c r="J17" i="180"/>
  <c r="I17" i="180"/>
  <c r="H17" i="180"/>
  <c r="G17" i="180"/>
  <c r="F17" i="180"/>
  <c r="E17" i="180"/>
  <c r="D17" i="180"/>
  <c r="C17" i="180"/>
  <c r="O16" i="180"/>
  <c r="N16" i="180"/>
  <c r="M16" i="180"/>
  <c r="L16" i="180"/>
  <c r="K16" i="180"/>
  <c r="J16" i="180"/>
  <c r="I16" i="180"/>
  <c r="H16" i="180"/>
  <c r="G16" i="180"/>
  <c r="F16" i="180"/>
  <c r="E16" i="180"/>
  <c r="D16" i="180"/>
  <c r="C16" i="180"/>
  <c r="O15" i="180"/>
  <c r="N15" i="180"/>
  <c r="M15" i="180"/>
  <c r="L15" i="180"/>
  <c r="K15" i="180"/>
  <c r="J15" i="180"/>
  <c r="I15" i="180"/>
  <c r="H15" i="180"/>
  <c r="G15" i="180"/>
  <c r="F15" i="180"/>
  <c r="E15" i="180"/>
  <c r="D15" i="180"/>
  <c r="C15" i="180"/>
  <c r="O32" i="179"/>
  <c r="N32" i="179"/>
  <c r="M32" i="179"/>
  <c r="L32" i="179"/>
  <c r="K32" i="179"/>
  <c r="J32" i="179"/>
  <c r="I32" i="179"/>
  <c r="H32" i="179"/>
  <c r="G32" i="179"/>
  <c r="F32" i="179"/>
  <c r="E32" i="179"/>
  <c r="D32" i="179"/>
  <c r="C32" i="179"/>
  <c r="O31" i="179"/>
  <c r="N31" i="179"/>
  <c r="M31" i="179"/>
  <c r="L31" i="179"/>
  <c r="K31" i="179"/>
  <c r="J31" i="179"/>
  <c r="I31" i="179"/>
  <c r="H31" i="179"/>
  <c r="G31" i="179"/>
  <c r="F31" i="179"/>
  <c r="E31" i="179"/>
  <c r="D31" i="179"/>
  <c r="C31" i="179"/>
  <c r="O30" i="179"/>
  <c r="N30" i="179"/>
  <c r="M30" i="179"/>
  <c r="L30" i="179"/>
  <c r="K30" i="179"/>
  <c r="J30" i="179"/>
  <c r="I30" i="179"/>
  <c r="H30" i="179"/>
  <c r="G30" i="179"/>
  <c r="F30" i="179"/>
  <c r="E30" i="179"/>
  <c r="D30" i="179"/>
  <c r="C30" i="179"/>
  <c r="O29" i="179"/>
  <c r="N29" i="179"/>
  <c r="M29" i="179"/>
  <c r="L29" i="179"/>
  <c r="K29" i="179"/>
  <c r="J29" i="179"/>
  <c r="I29" i="179"/>
  <c r="H29" i="179"/>
  <c r="G29" i="179"/>
  <c r="F29" i="179"/>
  <c r="E29" i="179"/>
  <c r="D29" i="179"/>
  <c r="C29" i="179"/>
  <c r="O28" i="179"/>
  <c r="N28" i="179"/>
  <c r="M28" i="179"/>
  <c r="L28" i="179"/>
  <c r="K28" i="179"/>
  <c r="J28" i="179"/>
  <c r="I28" i="179"/>
  <c r="H28" i="179"/>
  <c r="G28" i="179"/>
  <c r="F28" i="179"/>
  <c r="E28" i="179"/>
  <c r="D28" i="179"/>
  <c r="C28" i="179"/>
  <c r="O24" i="179"/>
  <c r="N24" i="179"/>
  <c r="M24" i="179"/>
  <c r="L24" i="179"/>
  <c r="K24" i="179"/>
  <c r="J24" i="179"/>
  <c r="I24" i="179"/>
  <c r="H24" i="179"/>
  <c r="G24" i="179"/>
  <c r="F24" i="179"/>
  <c r="E24" i="179"/>
  <c r="D24" i="179"/>
  <c r="C24" i="179"/>
  <c r="O23" i="179"/>
  <c r="N23" i="179"/>
  <c r="M23" i="179"/>
  <c r="L23" i="179"/>
  <c r="K23" i="179"/>
  <c r="J23" i="179"/>
  <c r="I23" i="179"/>
  <c r="H23" i="179"/>
  <c r="G23" i="179"/>
  <c r="F23" i="179"/>
  <c r="E23" i="179"/>
  <c r="D23" i="179"/>
  <c r="C23" i="179"/>
  <c r="O22" i="179"/>
  <c r="N22" i="179"/>
  <c r="M22" i="179"/>
  <c r="L22" i="179"/>
  <c r="K22" i="179"/>
  <c r="J22" i="179"/>
  <c r="I22" i="179"/>
  <c r="H22" i="179"/>
  <c r="G22" i="179"/>
  <c r="F22" i="179"/>
  <c r="E22" i="179"/>
  <c r="D22" i="179"/>
  <c r="C22" i="179"/>
  <c r="O21" i="179"/>
  <c r="N21" i="179"/>
  <c r="M21" i="179"/>
  <c r="L21" i="179"/>
  <c r="K21" i="179"/>
  <c r="J21" i="179"/>
  <c r="I21" i="179"/>
  <c r="H21" i="179"/>
  <c r="G21" i="179"/>
  <c r="F21" i="179"/>
  <c r="E21" i="179"/>
  <c r="D21" i="179"/>
  <c r="C21" i="179"/>
  <c r="O20" i="179"/>
  <c r="N20" i="179"/>
  <c r="M20" i="179"/>
  <c r="L20" i="179"/>
  <c r="K20" i="179"/>
  <c r="J20" i="179"/>
  <c r="I20" i="179"/>
  <c r="H20" i="179"/>
  <c r="G20" i="179"/>
  <c r="F20" i="179"/>
  <c r="E20" i="179"/>
  <c r="D20" i="179"/>
  <c r="C20" i="179"/>
  <c r="O19" i="179"/>
  <c r="N19" i="179"/>
  <c r="M19" i="179"/>
  <c r="L19" i="179"/>
  <c r="K19" i="179"/>
  <c r="J19" i="179"/>
  <c r="I19" i="179"/>
  <c r="H19" i="179"/>
  <c r="G19" i="179"/>
  <c r="F19" i="179"/>
  <c r="E19" i="179"/>
  <c r="D19" i="179"/>
  <c r="C19" i="179"/>
  <c r="O18" i="179"/>
  <c r="N18" i="179"/>
  <c r="M18" i="179"/>
  <c r="L18" i="179"/>
  <c r="K18" i="179"/>
  <c r="J18" i="179"/>
  <c r="I18" i="179"/>
  <c r="H18" i="179"/>
  <c r="G18" i="179"/>
  <c r="F18" i="179"/>
  <c r="E18" i="179"/>
  <c r="D18" i="179"/>
  <c r="C18" i="179"/>
  <c r="O17" i="179"/>
  <c r="N17" i="179"/>
  <c r="M17" i="179"/>
  <c r="L17" i="179"/>
  <c r="K17" i="179"/>
  <c r="J17" i="179"/>
  <c r="I17" i="179"/>
  <c r="H17" i="179"/>
  <c r="G17" i="179"/>
  <c r="F17" i="179"/>
  <c r="E17" i="179"/>
  <c r="D17" i="179"/>
  <c r="C17" i="179"/>
  <c r="O16" i="179"/>
  <c r="N16" i="179"/>
  <c r="M16" i="179"/>
  <c r="L16" i="179"/>
  <c r="K16" i="179"/>
  <c r="J16" i="179"/>
  <c r="I16" i="179"/>
  <c r="H16" i="179"/>
  <c r="G16" i="179"/>
  <c r="F16" i="179"/>
  <c r="E16" i="179"/>
  <c r="D16" i="179"/>
  <c r="C16" i="179"/>
  <c r="O15" i="179"/>
  <c r="N15" i="179"/>
  <c r="M15" i="179"/>
  <c r="L15" i="179"/>
  <c r="K15" i="179"/>
  <c r="J15" i="179"/>
  <c r="I15" i="179"/>
  <c r="H15" i="179"/>
  <c r="G15" i="179"/>
  <c r="F15" i="179"/>
  <c r="E15" i="179"/>
  <c r="D15" i="179"/>
  <c r="C15" i="179"/>
  <c r="O32" i="178"/>
  <c r="N32" i="178"/>
  <c r="M32" i="178"/>
  <c r="L32" i="178"/>
  <c r="K32" i="178"/>
  <c r="J32" i="178"/>
  <c r="I32" i="178"/>
  <c r="H32" i="178"/>
  <c r="G32" i="178"/>
  <c r="F32" i="178"/>
  <c r="E32" i="178"/>
  <c r="D32" i="178"/>
  <c r="C32" i="178"/>
  <c r="O31" i="178"/>
  <c r="N31" i="178"/>
  <c r="M31" i="178"/>
  <c r="L31" i="178"/>
  <c r="K31" i="178"/>
  <c r="J31" i="178"/>
  <c r="I31" i="178"/>
  <c r="H31" i="178"/>
  <c r="G31" i="178"/>
  <c r="F31" i="178"/>
  <c r="E31" i="178"/>
  <c r="D31" i="178"/>
  <c r="C31" i="178"/>
  <c r="O30" i="178"/>
  <c r="N30" i="178"/>
  <c r="M30" i="178"/>
  <c r="L30" i="178"/>
  <c r="K30" i="178"/>
  <c r="J30" i="178"/>
  <c r="I30" i="178"/>
  <c r="H30" i="178"/>
  <c r="G30" i="178"/>
  <c r="F30" i="178"/>
  <c r="E30" i="178"/>
  <c r="D30" i="178"/>
  <c r="C30" i="178"/>
  <c r="O29" i="178"/>
  <c r="N29" i="178"/>
  <c r="M29" i="178"/>
  <c r="L29" i="178"/>
  <c r="K29" i="178"/>
  <c r="J29" i="178"/>
  <c r="I29" i="178"/>
  <c r="H29" i="178"/>
  <c r="G29" i="178"/>
  <c r="F29" i="178"/>
  <c r="E29" i="178"/>
  <c r="D29" i="178"/>
  <c r="C29" i="178"/>
  <c r="O28" i="178"/>
  <c r="N28" i="178"/>
  <c r="M28" i="178"/>
  <c r="L28" i="178"/>
  <c r="K28" i="178"/>
  <c r="J28" i="178"/>
  <c r="I28" i="178"/>
  <c r="H28" i="178"/>
  <c r="G28" i="178"/>
  <c r="F28" i="178"/>
  <c r="E28" i="178"/>
  <c r="D28" i="178"/>
  <c r="C28" i="178"/>
  <c r="O24" i="178"/>
  <c r="N24" i="178"/>
  <c r="M24" i="178"/>
  <c r="L24" i="178"/>
  <c r="K24" i="178"/>
  <c r="J24" i="178"/>
  <c r="I24" i="178"/>
  <c r="H24" i="178"/>
  <c r="G24" i="178"/>
  <c r="F24" i="178"/>
  <c r="E24" i="178"/>
  <c r="D24" i="178"/>
  <c r="C24" i="178"/>
  <c r="O23" i="178"/>
  <c r="N23" i="178"/>
  <c r="M23" i="178"/>
  <c r="L23" i="178"/>
  <c r="K23" i="178"/>
  <c r="J23" i="178"/>
  <c r="I23" i="178"/>
  <c r="H23" i="178"/>
  <c r="G23" i="178"/>
  <c r="F23" i="178"/>
  <c r="E23" i="178"/>
  <c r="D23" i="178"/>
  <c r="C23" i="178"/>
  <c r="O22" i="178"/>
  <c r="N22" i="178"/>
  <c r="M22" i="178"/>
  <c r="L22" i="178"/>
  <c r="K22" i="178"/>
  <c r="J22" i="178"/>
  <c r="I22" i="178"/>
  <c r="H22" i="178"/>
  <c r="G22" i="178"/>
  <c r="F22" i="178"/>
  <c r="E22" i="178"/>
  <c r="D22" i="178"/>
  <c r="C22" i="178"/>
  <c r="O21" i="178"/>
  <c r="N21" i="178"/>
  <c r="M21" i="178"/>
  <c r="L21" i="178"/>
  <c r="K21" i="178"/>
  <c r="J21" i="178"/>
  <c r="I21" i="178"/>
  <c r="H21" i="178"/>
  <c r="G21" i="178"/>
  <c r="F21" i="178"/>
  <c r="E21" i="178"/>
  <c r="D21" i="178"/>
  <c r="C21" i="178"/>
  <c r="O20" i="178"/>
  <c r="N20" i="178"/>
  <c r="M20" i="178"/>
  <c r="L20" i="178"/>
  <c r="K20" i="178"/>
  <c r="J20" i="178"/>
  <c r="I20" i="178"/>
  <c r="H20" i="178"/>
  <c r="G20" i="178"/>
  <c r="F20" i="178"/>
  <c r="E20" i="178"/>
  <c r="D20" i="178"/>
  <c r="C20" i="178"/>
  <c r="O19" i="178"/>
  <c r="N19" i="178"/>
  <c r="M19" i="178"/>
  <c r="L19" i="178"/>
  <c r="K19" i="178"/>
  <c r="J19" i="178"/>
  <c r="I19" i="178"/>
  <c r="H19" i="178"/>
  <c r="G19" i="178"/>
  <c r="F19" i="178"/>
  <c r="E19" i="178"/>
  <c r="D19" i="178"/>
  <c r="C19" i="178"/>
  <c r="O18" i="178"/>
  <c r="N18" i="178"/>
  <c r="M18" i="178"/>
  <c r="L18" i="178"/>
  <c r="K18" i="178"/>
  <c r="J18" i="178"/>
  <c r="I18" i="178"/>
  <c r="H18" i="178"/>
  <c r="G18" i="178"/>
  <c r="F18" i="178"/>
  <c r="E18" i="178"/>
  <c r="D18" i="178"/>
  <c r="C18" i="178"/>
  <c r="O17" i="178"/>
  <c r="N17" i="178"/>
  <c r="M17" i="178"/>
  <c r="L17" i="178"/>
  <c r="K17" i="178"/>
  <c r="J17" i="178"/>
  <c r="I17" i="178"/>
  <c r="H17" i="178"/>
  <c r="G17" i="178"/>
  <c r="F17" i="178"/>
  <c r="E17" i="178"/>
  <c r="D17" i="178"/>
  <c r="C17" i="178"/>
  <c r="O16" i="178"/>
  <c r="N16" i="178"/>
  <c r="M16" i="178"/>
  <c r="L16" i="178"/>
  <c r="K16" i="178"/>
  <c r="J16" i="178"/>
  <c r="I16" i="178"/>
  <c r="H16" i="178"/>
  <c r="G16" i="178"/>
  <c r="F16" i="178"/>
  <c r="E16" i="178"/>
  <c r="D16" i="178"/>
  <c r="C16" i="178"/>
  <c r="O15" i="178"/>
  <c r="N15" i="178"/>
  <c r="M15" i="178"/>
  <c r="L15" i="178"/>
  <c r="K15" i="178"/>
  <c r="J15" i="178"/>
  <c r="I15" i="178"/>
  <c r="H15" i="178"/>
  <c r="G15" i="178"/>
  <c r="F15" i="178"/>
  <c r="E15" i="178"/>
  <c r="D15" i="178"/>
  <c r="C15" i="178"/>
  <c r="O32" i="177"/>
  <c r="N32" i="177"/>
  <c r="M32" i="177"/>
  <c r="L32" i="177"/>
  <c r="K32" i="177"/>
  <c r="J32" i="177"/>
  <c r="I32" i="177"/>
  <c r="H32" i="177"/>
  <c r="G32" i="177"/>
  <c r="F32" i="177"/>
  <c r="E32" i="177"/>
  <c r="D32" i="177"/>
  <c r="C32" i="177"/>
  <c r="O31" i="177"/>
  <c r="N31" i="177"/>
  <c r="M31" i="177"/>
  <c r="L31" i="177"/>
  <c r="K31" i="177"/>
  <c r="J31" i="177"/>
  <c r="I31" i="177"/>
  <c r="H31" i="177"/>
  <c r="G31" i="177"/>
  <c r="F31" i="177"/>
  <c r="E31" i="177"/>
  <c r="D31" i="177"/>
  <c r="C31" i="177"/>
  <c r="O30" i="177"/>
  <c r="N30" i="177"/>
  <c r="M30" i="177"/>
  <c r="L30" i="177"/>
  <c r="K30" i="177"/>
  <c r="J30" i="177"/>
  <c r="I30" i="177"/>
  <c r="H30" i="177"/>
  <c r="G30" i="177"/>
  <c r="F30" i="177"/>
  <c r="E30" i="177"/>
  <c r="D30" i="177"/>
  <c r="C30" i="177"/>
  <c r="O29" i="177"/>
  <c r="N29" i="177"/>
  <c r="M29" i="177"/>
  <c r="L29" i="177"/>
  <c r="K29" i="177"/>
  <c r="J29" i="177"/>
  <c r="I29" i="177"/>
  <c r="H29" i="177"/>
  <c r="G29" i="177"/>
  <c r="F29" i="177"/>
  <c r="E29" i="177"/>
  <c r="D29" i="177"/>
  <c r="C29" i="177"/>
  <c r="O28" i="177"/>
  <c r="N28" i="177"/>
  <c r="M28" i="177"/>
  <c r="L28" i="177"/>
  <c r="K28" i="177"/>
  <c r="J28" i="177"/>
  <c r="I28" i="177"/>
  <c r="H28" i="177"/>
  <c r="G28" i="177"/>
  <c r="F28" i="177"/>
  <c r="E28" i="177"/>
  <c r="D28" i="177"/>
  <c r="C28" i="177"/>
  <c r="O24" i="177"/>
  <c r="N24" i="177"/>
  <c r="M24" i="177"/>
  <c r="L24" i="177"/>
  <c r="K24" i="177"/>
  <c r="J24" i="177"/>
  <c r="I24" i="177"/>
  <c r="H24" i="177"/>
  <c r="G24" i="177"/>
  <c r="F24" i="177"/>
  <c r="E24" i="177"/>
  <c r="D24" i="177"/>
  <c r="C24" i="177"/>
  <c r="O23" i="177"/>
  <c r="N23" i="177"/>
  <c r="M23" i="177"/>
  <c r="L23" i="177"/>
  <c r="K23" i="177"/>
  <c r="J23" i="177"/>
  <c r="I23" i="177"/>
  <c r="H23" i="177"/>
  <c r="G23" i="177"/>
  <c r="F23" i="177"/>
  <c r="E23" i="177"/>
  <c r="D23" i="177"/>
  <c r="C23" i="177"/>
  <c r="O22" i="177"/>
  <c r="N22" i="177"/>
  <c r="M22" i="177"/>
  <c r="L22" i="177"/>
  <c r="K22" i="177"/>
  <c r="J22" i="177"/>
  <c r="I22" i="177"/>
  <c r="H22" i="177"/>
  <c r="G22" i="177"/>
  <c r="F22" i="177"/>
  <c r="E22" i="177"/>
  <c r="D22" i="177"/>
  <c r="C22" i="177"/>
  <c r="O21" i="177"/>
  <c r="N21" i="177"/>
  <c r="M21" i="177"/>
  <c r="L21" i="177"/>
  <c r="K21" i="177"/>
  <c r="J21" i="177"/>
  <c r="I21" i="177"/>
  <c r="H21" i="177"/>
  <c r="G21" i="177"/>
  <c r="F21" i="177"/>
  <c r="E21" i="177"/>
  <c r="D21" i="177"/>
  <c r="C21" i="177"/>
  <c r="O20" i="177"/>
  <c r="N20" i="177"/>
  <c r="M20" i="177"/>
  <c r="L20" i="177"/>
  <c r="K20" i="177"/>
  <c r="J20" i="177"/>
  <c r="I20" i="177"/>
  <c r="H20" i="177"/>
  <c r="G20" i="177"/>
  <c r="F20" i="177"/>
  <c r="E20" i="177"/>
  <c r="D20" i="177"/>
  <c r="C20" i="177"/>
  <c r="O19" i="177"/>
  <c r="N19" i="177"/>
  <c r="M19" i="177"/>
  <c r="L19" i="177"/>
  <c r="K19" i="177"/>
  <c r="J19" i="177"/>
  <c r="I19" i="177"/>
  <c r="H19" i="177"/>
  <c r="G19" i="177"/>
  <c r="F19" i="177"/>
  <c r="E19" i="177"/>
  <c r="D19" i="177"/>
  <c r="C19" i="177"/>
  <c r="O18" i="177"/>
  <c r="N18" i="177"/>
  <c r="M18" i="177"/>
  <c r="L18" i="177"/>
  <c r="K18" i="177"/>
  <c r="J18" i="177"/>
  <c r="I18" i="177"/>
  <c r="H18" i="177"/>
  <c r="G18" i="177"/>
  <c r="F18" i="177"/>
  <c r="E18" i="177"/>
  <c r="D18" i="177"/>
  <c r="C18" i="177"/>
  <c r="O17" i="177"/>
  <c r="N17" i="177"/>
  <c r="M17" i="177"/>
  <c r="L17" i="177"/>
  <c r="K17" i="177"/>
  <c r="J17" i="177"/>
  <c r="I17" i="177"/>
  <c r="H17" i="177"/>
  <c r="G17" i="177"/>
  <c r="F17" i="177"/>
  <c r="E17" i="177"/>
  <c r="D17" i="177"/>
  <c r="C17" i="177"/>
  <c r="O16" i="177"/>
  <c r="N16" i="177"/>
  <c r="M16" i="177"/>
  <c r="L16" i="177"/>
  <c r="K16" i="177"/>
  <c r="J16" i="177"/>
  <c r="I16" i="177"/>
  <c r="H16" i="177"/>
  <c r="G16" i="177"/>
  <c r="F16" i="177"/>
  <c r="E16" i="177"/>
  <c r="D16" i="177"/>
  <c r="C16" i="177"/>
  <c r="O15" i="177"/>
  <c r="N15" i="177"/>
  <c r="M15" i="177"/>
  <c r="L15" i="177"/>
  <c r="K15" i="177"/>
  <c r="J15" i="177"/>
  <c r="I15" i="177"/>
  <c r="H15" i="177"/>
  <c r="G15" i="177"/>
  <c r="F15" i="177"/>
  <c r="E15" i="177"/>
  <c r="D15" i="177"/>
  <c r="C15" i="177"/>
  <c r="O32" i="176"/>
  <c r="N32" i="176"/>
  <c r="M32" i="176"/>
  <c r="L32" i="176"/>
  <c r="K32" i="176"/>
  <c r="J32" i="176"/>
  <c r="I32" i="176"/>
  <c r="H32" i="176"/>
  <c r="G32" i="176"/>
  <c r="F32" i="176"/>
  <c r="E32" i="176"/>
  <c r="D32" i="176"/>
  <c r="C32" i="176"/>
  <c r="O31" i="176"/>
  <c r="N31" i="176"/>
  <c r="M31" i="176"/>
  <c r="L31" i="176"/>
  <c r="K31" i="176"/>
  <c r="J31" i="176"/>
  <c r="I31" i="176"/>
  <c r="H31" i="176"/>
  <c r="G31" i="176"/>
  <c r="F31" i="176"/>
  <c r="E31" i="176"/>
  <c r="D31" i="176"/>
  <c r="C31" i="176"/>
  <c r="O30" i="176"/>
  <c r="N30" i="176"/>
  <c r="M30" i="176"/>
  <c r="L30" i="176"/>
  <c r="K30" i="176"/>
  <c r="J30" i="176"/>
  <c r="I30" i="176"/>
  <c r="H30" i="176"/>
  <c r="G30" i="176"/>
  <c r="F30" i="176"/>
  <c r="E30" i="176"/>
  <c r="D30" i="176"/>
  <c r="C30" i="176"/>
  <c r="O29" i="176"/>
  <c r="N29" i="176"/>
  <c r="M29" i="176"/>
  <c r="L29" i="176"/>
  <c r="K29" i="176"/>
  <c r="J29" i="176"/>
  <c r="I29" i="176"/>
  <c r="H29" i="176"/>
  <c r="G29" i="176"/>
  <c r="F29" i="176"/>
  <c r="E29" i="176"/>
  <c r="D29" i="176"/>
  <c r="C29" i="176"/>
  <c r="O28" i="176"/>
  <c r="N28" i="176"/>
  <c r="M28" i="176"/>
  <c r="L28" i="176"/>
  <c r="K28" i="176"/>
  <c r="J28" i="176"/>
  <c r="I28" i="176"/>
  <c r="H28" i="176"/>
  <c r="G28" i="176"/>
  <c r="F28" i="176"/>
  <c r="E28" i="176"/>
  <c r="D28" i="176"/>
  <c r="C28" i="176"/>
  <c r="O24" i="176"/>
  <c r="N24" i="176"/>
  <c r="M24" i="176"/>
  <c r="L24" i="176"/>
  <c r="K24" i="176"/>
  <c r="J24" i="176"/>
  <c r="I24" i="176"/>
  <c r="H24" i="176"/>
  <c r="G24" i="176"/>
  <c r="F24" i="176"/>
  <c r="E24" i="176"/>
  <c r="D24" i="176"/>
  <c r="C24" i="176"/>
  <c r="O23" i="176"/>
  <c r="N23" i="176"/>
  <c r="M23" i="176"/>
  <c r="L23" i="176"/>
  <c r="K23" i="176"/>
  <c r="J23" i="176"/>
  <c r="I23" i="176"/>
  <c r="H23" i="176"/>
  <c r="G23" i="176"/>
  <c r="F23" i="176"/>
  <c r="E23" i="176"/>
  <c r="D23" i="176"/>
  <c r="C23" i="176"/>
  <c r="O22" i="176"/>
  <c r="N22" i="176"/>
  <c r="M22" i="176"/>
  <c r="L22" i="176"/>
  <c r="K22" i="176"/>
  <c r="J22" i="176"/>
  <c r="I22" i="176"/>
  <c r="H22" i="176"/>
  <c r="G22" i="176"/>
  <c r="F22" i="176"/>
  <c r="E22" i="176"/>
  <c r="D22" i="176"/>
  <c r="C22" i="176"/>
  <c r="O21" i="176"/>
  <c r="N21" i="176"/>
  <c r="M21" i="176"/>
  <c r="L21" i="176"/>
  <c r="K21" i="176"/>
  <c r="J21" i="176"/>
  <c r="I21" i="176"/>
  <c r="H21" i="176"/>
  <c r="G21" i="176"/>
  <c r="F21" i="176"/>
  <c r="E21" i="176"/>
  <c r="D21" i="176"/>
  <c r="C21" i="176"/>
  <c r="O20" i="176"/>
  <c r="N20" i="176"/>
  <c r="M20" i="176"/>
  <c r="L20" i="176"/>
  <c r="K20" i="176"/>
  <c r="J20" i="176"/>
  <c r="I20" i="176"/>
  <c r="H20" i="176"/>
  <c r="G20" i="176"/>
  <c r="F20" i="176"/>
  <c r="E20" i="176"/>
  <c r="D20" i="176"/>
  <c r="C20" i="176"/>
  <c r="O19" i="176"/>
  <c r="N19" i="176"/>
  <c r="M19" i="176"/>
  <c r="L19" i="176"/>
  <c r="K19" i="176"/>
  <c r="J19" i="176"/>
  <c r="I19" i="176"/>
  <c r="H19" i="176"/>
  <c r="G19" i="176"/>
  <c r="F19" i="176"/>
  <c r="E19" i="176"/>
  <c r="D19" i="176"/>
  <c r="C19" i="176"/>
  <c r="O18" i="176"/>
  <c r="N18" i="176"/>
  <c r="M18" i="176"/>
  <c r="L18" i="176"/>
  <c r="K18" i="176"/>
  <c r="J18" i="176"/>
  <c r="I18" i="176"/>
  <c r="H18" i="176"/>
  <c r="G18" i="176"/>
  <c r="F18" i="176"/>
  <c r="E18" i="176"/>
  <c r="D18" i="176"/>
  <c r="C18" i="176"/>
  <c r="O17" i="176"/>
  <c r="N17" i="176"/>
  <c r="M17" i="176"/>
  <c r="L17" i="176"/>
  <c r="K17" i="176"/>
  <c r="J17" i="176"/>
  <c r="I17" i="176"/>
  <c r="H17" i="176"/>
  <c r="G17" i="176"/>
  <c r="F17" i="176"/>
  <c r="E17" i="176"/>
  <c r="D17" i="176"/>
  <c r="C17" i="176"/>
  <c r="O16" i="176"/>
  <c r="N16" i="176"/>
  <c r="M16" i="176"/>
  <c r="L16" i="176"/>
  <c r="K16" i="176"/>
  <c r="J16" i="176"/>
  <c r="I16" i="176"/>
  <c r="H16" i="176"/>
  <c r="G16" i="176"/>
  <c r="F16" i="176"/>
  <c r="E16" i="176"/>
  <c r="D16" i="176"/>
  <c r="C16" i="176"/>
  <c r="O15" i="176"/>
  <c r="N15" i="176"/>
  <c r="M15" i="176"/>
  <c r="L15" i="176"/>
  <c r="K15" i="176"/>
  <c r="J15" i="176"/>
  <c r="I15" i="176"/>
  <c r="H15" i="176"/>
  <c r="G15" i="176"/>
  <c r="F15" i="176"/>
  <c r="E15" i="176"/>
  <c r="D15" i="176"/>
  <c r="C15" i="176"/>
  <c r="O32" i="175"/>
  <c r="N32" i="175"/>
  <c r="M32" i="175"/>
  <c r="L32" i="175"/>
  <c r="K32" i="175"/>
  <c r="J32" i="175"/>
  <c r="I32" i="175"/>
  <c r="H32" i="175"/>
  <c r="G32" i="175"/>
  <c r="F32" i="175"/>
  <c r="E32" i="175"/>
  <c r="D32" i="175"/>
  <c r="C32" i="175"/>
  <c r="O31" i="175"/>
  <c r="N31" i="175"/>
  <c r="M31" i="175"/>
  <c r="L31" i="175"/>
  <c r="K31" i="175"/>
  <c r="J31" i="175"/>
  <c r="I31" i="175"/>
  <c r="H31" i="175"/>
  <c r="G31" i="175"/>
  <c r="F31" i="175"/>
  <c r="E31" i="175"/>
  <c r="D31" i="175"/>
  <c r="C31" i="175"/>
  <c r="O30" i="175"/>
  <c r="N30" i="175"/>
  <c r="M30" i="175"/>
  <c r="L30" i="175"/>
  <c r="K30" i="175"/>
  <c r="J30" i="175"/>
  <c r="I30" i="175"/>
  <c r="H30" i="175"/>
  <c r="G30" i="175"/>
  <c r="F30" i="175"/>
  <c r="E30" i="175"/>
  <c r="D30" i="175"/>
  <c r="C30" i="175"/>
  <c r="O29" i="175"/>
  <c r="N29" i="175"/>
  <c r="M29" i="175"/>
  <c r="L29" i="175"/>
  <c r="K29" i="175"/>
  <c r="J29" i="175"/>
  <c r="I29" i="175"/>
  <c r="H29" i="175"/>
  <c r="G29" i="175"/>
  <c r="F29" i="175"/>
  <c r="E29" i="175"/>
  <c r="D29" i="175"/>
  <c r="C29" i="175"/>
  <c r="O28" i="175"/>
  <c r="N28" i="175"/>
  <c r="M28" i="175"/>
  <c r="L28" i="175"/>
  <c r="K28" i="175"/>
  <c r="J28" i="175"/>
  <c r="I28" i="175"/>
  <c r="H28" i="175"/>
  <c r="G28" i="175"/>
  <c r="F28" i="175"/>
  <c r="E28" i="175"/>
  <c r="D28" i="175"/>
  <c r="C28" i="175"/>
  <c r="O24" i="175"/>
  <c r="N24" i="175"/>
  <c r="M24" i="175"/>
  <c r="L24" i="175"/>
  <c r="K24" i="175"/>
  <c r="J24" i="175"/>
  <c r="I24" i="175"/>
  <c r="H24" i="175"/>
  <c r="G24" i="175"/>
  <c r="F24" i="175"/>
  <c r="E24" i="175"/>
  <c r="D24" i="175"/>
  <c r="C24" i="175"/>
  <c r="O23" i="175"/>
  <c r="N23" i="175"/>
  <c r="M23" i="175"/>
  <c r="L23" i="175"/>
  <c r="K23" i="175"/>
  <c r="J23" i="175"/>
  <c r="I23" i="175"/>
  <c r="H23" i="175"/>
  <c r="G23" i="175"/>
  <c r="F23" i="175"/>
  <c r="E23" i="175"/>
  <c r="D23" i="175"/>
  <c r="C23" i="175"/>
  <c r="O22" i="175"/>
  <c r="N22" i="175"/>
  <c r="M22" i="175"/>
  <c r="L22" i="175"/>
  <c r="K22" i="175"/>
  <c r="J22" i="175"/>
  <c r="I22" i="175"/>
  <c r="H22" i="175"/>
  <c r="G22" i="175"/>
  <c r="F22" i="175"/>
  <c r="E22" i="175"/>
  <c r="D22" i="175"/>
  <c r="C22" i="175"/>
  <c r="O21" i="175"/>
  <c r="N21" i="175"/>
  <c r="M21" i="175"/>
  <c r="L21" i="175"/>
  <c r="K21" i="175"/>
  <c r="J21" i="175"/>
  <c r="I21" i="175"/>
  <c r="H21" i="175"/>
  <c r="G21" i="175"/>
  <c r="F21" i="175"/>
  <c r="E21" i="175"/>
  <c r="D21" i="175"/>
  <c r="C21" i="175"/>
  <c r="O20" i="175"/>
  <c r="N20" i="175"/>
  <c r="M20" i="175"/>
  <c r="L20" i="175"/>
  <c r="K20" i="175"/>
  <c r="J20" i="175"/>
  <c r="I20" i="175"/>
  <c r="H20" i="175"/>
  <c r="G20" i="175"/>
  <c r="F20" i="175"/>
  <c r="E20" i="175"/>
  <c r="D20" i="175"/>
  <c r="C20" i="175"/>
  <c r="O19" i="175"/>
  <c r="N19" i="175"/>
  <c r="M19" i="175"/>
  <c r="L19" i="175"/>
  <c r="K19" i="175"/>
  <c r="J19" i="175"/>
  <c r="I19" i="175"/>
  <c r="H19" i="175"/>
  <c r="G19" i="175"/>
  <c r="F19" i="175"/>
  <c r="E19" i="175"/>
  <c r="D19" i="175"/>
  <c r="C19" i="175"/>
  <c r="O18" i="175"/>
  <c r="N18" i="175"/>
  <c r="M18" i="175"/>
  <c r="L18" i="175"/>
  <c r="K18" i="175"/>
  <c r="J18" i="175"/>
  <c r="I18" i="175"/>
  <c r="H18" i="175"/>
  <c r="G18" i="175"/>
  <c r="F18" i="175"/>
  <c r="E18" i="175"/>
  <c r="D18" i="175"/>
  <c r="C18" i="175"/>
  <c r="O17" i="175"/>
  <c r="N17" i="175"/>
  <c r="M17" i="175"/>
  <c r="L17" i="175"/>
  <c r="K17" i="175"/>
  <c r="J17" i="175"/>
  <c r="I17" i="175"/>
  <c r="H17" i="175"/>
  <c r="G17" i="175"/>
  <c r="F17" i="175"/>
  <c r="E17" i="175"/>
  <c r="D17" i="175"/>
  <c r="C17" i="175"/>
  <c r="O16" i="175"/>
  <c r="N16" i="175"/>
  <c r="M16" i="175"/>
  <c r="L16" i="175"/>
  <c r="K16" i="175"/>
  <c r="J16" i="175"/>
  <c r="I16" i="175"/>
  <c r="H16" i="175"/>
  <c r="G16" i="175"/>
  <c r="F16" i="175"/>
  <c r="E16" i="175"/>
  <c r="D16" i="175"/>
  <c r="C16" i="175"/>
  <c r="O15" i="175"/>
  <c r="N15" i="175"/>
  <c r="M15" i="175"/>
  <c r="L15" i="175"/>
  <c r="K15" i="175"/>
  <c r="J15" i="175"/>
  <c r="I15" i="175"/>
  <c r="H15" i="175"/>
  <c r="G15" i="175"/>
  <c r="F15" i="175"/>
  <c r="E15" i="175"/>
  <c r="D15" i="175"/>
  <c r="C15" i="175"/>
  <c r="O32" i="174"/>
  <c r="N32" i="174"/>
  <c r="M32" i="174"/>
  <c r="L32" i="174"/>
  <c r="K32" i="174"/>
  <c r="J32" i="174"/>
  <c r="I32" i="174"/>
  <c r="H32" i="174"/>
  <c r="G32" i="174"/>
  <c r="F32" i="174"/>
  <c r="E32" i="174"/>
  <c r="D32" i="174"/>
  <c r="C32" i="174"/>
  <c r="O31" i="174"/>
  <c r="N31" i="174"/>
  <c r="M31" i="174"/>
  <c r="L31" i="174"/>
  <c r="K31" i="174"/>
  <c r="J31" i="174"/>
  <c r="I31" i="174"/>
  <c r="H31" i="174"/>
  <c r="G31" i="174"/>
  <c r="F31" i="174"/>
  <c r="E31" i="174"/>
  <c r="D31" i="174"/>
  <c r="C31" i="174"/>
  <c r="O30" i="174"/>
  <c r="N30" i="174"/>
  <c r="M30" i="174"/>
  <c r="L30" i="174"/>
  <c r="K30" i="174"/>
  <c r="J30" i="174"/>
  <c r="I30" i="174"/>
  <c r="H30" i="174"/>
  <c r="G30" i="174"/>
  <c r="F30" i="174"/>
  <c r="E30" i="174"/>
  <c r="D30" i="174"/>
  <c r="C30" i="174"/>
  <c r="O29" i="174"/>
  <c r="N29" i="174"/>
  <c r="M29" i="174"/>
  <c r="L29" i="174"/>
  <c r="K29" i="174"/>
  <c r="J29" i="174"/>
  <c r="I29" i="174"/>
  <c r="H29" i="174"/>
  <c r="G29" i="174"/>
  <c r="F29" i="174"/>
  <c r="E29" i="174"/>
  <c r="D29" i="174"/>
  <c r="C29" i="174"/>
  <c r="O28" i="174"/>
  <c r="N28" i="174"/>
  <c r="M28" i="174"/>
  <c r="L28" i="174"/>
  <c r="K28" i="174"/>
  <c r="J28" i="174"/>
  <c r="I28" i="174"/>
  <c r="H28" i="174"/>
  <c r="G28" i="174"/>
  <c r="F28" i="174"/>
  <c r="E28" i="174"/>
  <c r="D28" i="174"/>
  <c r="C28" i="174"/>
  <c r="O24" i="174"/>
  <c r="N24" i="174"/>
  <c r="M24" i="174"/>
  <c r="L24" i="174"/>
  <c r="K24" i="174"/>
  <c r="J24" i="174"/>
  <c r="I24" i="174"/>
  <c r="H24" i="174"/>
  <c r="G24" i="174"/>
  <c r="F24" i="174"/>
  <c r="E24" i="174"/>
  <c r="D24" i="174"/>
  <c r="C24" i="174"/>
  <c r="O23" i="174"/>
  <c r="N23" i="174"/>
  <c r="M23" i="174"/>
  <c r="L23" i="174"/>
  <c r="K23" i="174"/>
  <c r="J23" i="174"/>
  <c r="I23" i="174"/>
  <c r="H23" i="174"/>
  <c r="G23" i="174"/>
  <c r="F23" i="174"/>
  <c r="E23" i="174"/>
  <c r="D23" i="174"/>
  <c r="C23" i="174"/>
  <c r="O22" i="174"/>
  <c r="N22" i="174"/>
  <c r="M22" i="174"/>
  <c r="L22" i="174"/>
  <c r="K22" i="174"/>
  <c r="J22" i="174"/>
  <c r="I22" i="174"/>
  <c r="H22" i="174"/>
  <c r="G22" i="174"/>
  <c r="F22" i="174"/>
  <c r="E22" i="174"/>
  <c r="D22" i="174"/>
  <c r="C22" i="174"/>
  <c r="O21" i="174"/>
  <c r="N21" i="174"/>
  <c r="M21" i="174"/>
  <c r="L21" i="174"/>
  <c r="K21" i="174"/>
  <c r="J21" i="174"/>
  <c r="I21" i="174"/>
  <c r="H21" i="174"/>
  <c r="G21" i="174"/>
  <c r="F21" i="174"/>
  <c r="E21" i="174"/>
  <c r="D21" i="174"/>
  <c r="C21" i="174"/>
  <c r="O20" i="174"/>
  <c r="N20" i="174"/>
  <c r="M20" i="174"/>
  <c r="L20" i="174"/>
  <c r="K20" i="174"/>
  <c r="J20" i="174"/>
  <c r="I20" i="174"/>
  <c r="H20" i="174"/>
  <c r="G20" i="174"/>
  <c r="F20" i="174"/>
  <c r="E20" i="174"/>
  <c r="D20" i="174"/>
  <c r="C20" i="174"/>
  <c r="O19" i="174"/>
  <c r="N19" i="174"/>
  <c r="M19" i="174"/>
  <c r="L19" i="174"/>
  <c r="K19" i="174"/>
  <c r="J19" i="174"/>
  <c r="I19" i="174"/>
  <c r="H19" i="174"/>
  <c r="G19" i="174"/>
  <c r="F19" i="174"/>
  <c r="E19" i="174"/>
  <c r="D19" i="174"/>
  <c r="C19" i="174"/>
  <c r="O18" i="174"/>
  <c r="N18" i="174"/>
  <c r="M18" i="174"/>
  <c r="L18" i="174"/>
  <c r="K18" i="174"/>
  <c r="J18" i="174"/>
  <c r="I18" i="174"/>
  <c r="H18" i="174"/>
  <c r="G18" i="174"/>
  <c r="F18" i="174"/>
  <c r="E18" i="174"/>
  <c r="D18" i="174"/>
  <c r="C18" i="174"/>
  <c r="O17" i="174"/>
  <c r="N17" i="174"/>
  <c r="M17" i="174"/>
  <c r="L17" i="174"/>
  <c r="K17" i="174"/>
  <c r="J17" i="174"/>
  <c r="I17" i="174"/>
  <c r="H17" i="174"/>
  <c r="G17" i="174"/>
  <c r="F17" i="174"/>
  <c r="E17" i="174"/>
  <c r="D17" i="174"/>
  <c r="C17" i="174"/>
  <c r="O16" i="174"/>
  <c r="N16" i="174"/>
  <c r="M16" i="174"/>
  <c r="L16" i="174"/>
  <c r="K16" i="174"/>
  <c r="J16" i="174"/>
  <c r="I16" i="174"/>
  <c r="H16" i="174"/>
  <c r="G16" i="174"/>
  <c r="F16" i="174"/>
  <c r="E16" i="174"/>
  <c r="D16" i="174"/>
  <c r="C16" i="174"/>
  <c r="O15" i="174"/>
  <c r="N15" i="174"/>
  <c r="M15" i="174"/>
  <c r="L15" i="174"/>
  <c r="K15" i="174"/>
  <c r="J15" i="174"/>
  <c r="I15" i="174"/>
  <c r="H15" i="174"/>
  <c r="G15" i="174"/>
  <c r="F15" i="174"/>
  <c r="E15" i="174"/>
  <c r="D15" i="174"/>
  <c r="C15" i="174"/>
  <c r="O32" i="173"/>
  <c r="N32" i="173"/>
  <c r="M32" i="173"/>
  <c r="L32" i="173"/>
  <c r="K32" i="173"/>
  <c r="J32" i="173"/>
  <c r="I32" i="173"/>
  <c r="H32" i="173"/>
  <c r="G32" i="173"/>
  <c r="F32" i="173"/>
  <c r="E32" i="173"/>
  <c r="D32" i="173"/>
  <c r="C32" i="173"/>
  <c r="O31" i="173"/>
  <c r="N31" i="173"/>
  <c r="M31" i="173"/>
  <c r="L31" i="173"/>
  <c r="K31" i="173"/>
  <c r="J31" i="173"/>
  <c r="I31" i="173"/>
  <c r="H31" i="173"/>
  <c r="G31" i="173"/>
  <c r="F31" i="173"/>
  <c r="E31" i="173"/>
  <c r="D31" i="173"/>
  <c r="C31" i="173"/>
  <c r="O30" i="173"/>
  <c r="N30" i="173"/>
  <c r="M30" i="173"/>
  <c r="L30" i="173"/>
  <c r="K30" i="173"/>
  <c r="J30" i="173"/>
  <c r="I30" i="173"/>
  <c r="H30" i="173"/>
  <c r="G30" i="173"/>
  <c r="F30" i="173"/>
  <c r="E30" i="173"/>
  <c r="D30" i="173"/>
  <c r="C30" i="173"/>
  <c r="O29" i="173"/>
  <c r="N29" i="173"/>
  <c r="M29" i="173"/>
  <c r="L29" i="173"/>
  <c r="K29" i="173"/>
  <c r="J29" i="173"/>
  <c r="I29" i="173"/>
  <c r="H29" i="173"/>
  <c r="G29" i="173"/>
  <c r="F29" i="173"/>
  <c r="E29" i="173"/>
  <c r="D29" i="173"/>
  <c r="C29" i="173"/>
  <c r="O28" i="173"/>
  <c r="N28" i="173"/>
  <c r="M28" i="173"/>
  <c r="L28" i="173"/>
  <c r="K28" i="173"/>
  <c r="J28" i="173"/>
  <c r="I28" i="173"/>
  <c r="H28" i="173"/>
  <c r="G28" i="173"/>
  <c r="F28" i="173"/>
  <c r="E28" i="173"/>
  <c r="D28" i="173"/>
  <c r="C28" i="173"/>
  <c r="O24" i="173"/>
  <c r="N24" i="173"/>
  <c r="M24" i="173"/>
  <c r="L24" i="173"/>
  <c r="K24" i="173"/>
  <c r="J24" i="173"/>
  <c r="I24" i="173"/>
  <c r="H24" i="173"/>
  <c r="G24" i="173"/>
  <c r="F24" i="173"/>
  <c r="E24" i="173"/>
  <c r="D24" i="173"/>
  <c r="C24" i="173"/>
  <c r="O23" i="173"/>
  <c r="N23" i="173"/>
  <c r="M23" i="173"/>
  <c r="L23" i="173"/>
  <c r="K23" i="173"/>
  <c r="J23" i="173"/>
  <c r="I23" i="173"/>
  <c r="H23" i="173"/>
  <c r="G23" i="173"/>
  <c r="F23" i="173"/>
  <c r="E23" i="173"/>
  <c r="D23" i="173"/>
  <c r="C23" i="173"/>
  <c r="O22" i="173"/>
  <c r="N22" i="173"/>
  <c r="M22" i="173"/>
  <c r="L22" i="173"/>
  <c r="K22" i="173"/>
  <c r="J22" i="173"/>
  <c r="I22" i="173"/>
  <c r="H22" i="173"/>
  <c r="G22" i="173"/>
  <c r="F22" i="173"/>
  <c r="E22" i="173"/>
  <c r="D22" i="173"/>
  <c r="C22" i="173"/>
  <c r="O21" i="173"/>
  <c r="N21" i="173"/>
  <c r="M21" i="173"/>
  <c r="L21" i="173"/>
  <c r="K21" i="173"/>
  <c r="J21" i="173"/>
  <c r="I21" i="173"/>
  <c r="H21" i="173"/>
  <c r="G21" i="173"/>
  <c r="F21" i="173"/>
  <c r="E21" i="173"/>
  <c r="D21" i="173"/>
  <c r="C21" i="173"/>
  <c r="O20" i="173"/>
  <c r="N20" i="173"/>
  <c r="M20" i="173"/>
  <c r="L20" i="173"/>
  <c r="K20" i="173"/>
  <c r="J20" i="173"/>
  <c r="I20" i="173"/>
  <c r="H20" i="173"/>
  <c r="G20" i="173"/>
  <c r="F20" i="173"/>
  <c r="E20" i="173"/>
  <c r="D20" i="173"/>
  <c r="C20" i="173"/>
  <c r="O19" i="173"/>
  <c r="N19" i="173"/>
  <c r="M19" i="173"/>
  <c r="L19" i="173"/>
  <c r="K19" i="173"/>
  <c r="J19" i="173"/>
  <c r="I19" i="173"/>
  <c r="H19" i="173"/>
  <c r="G19" i="173"/>
  <c r="F19" i="173"/>
  <c r="E19" i="173"/>
  <c r="D19" i="173"/>
  <c r="C19" i="173"/>
  <c r="O18" i="173"/>
  <c r="N18" i="173"/>
  <c r="M18" i="173"/>
  <c r="L18" i="173"/>
  <c r="K18" i="173"/>
  <c r="J18" i="173"/>
  <c r="I18" i="173"/>
  <c r="H18" i="173"/>
  <c r="G18" i="173"/>
  <c r="F18" i="173"/>
  <c r="E18" i="173"/>
  <c r="D18" i="173"/>
  <c r="C18" i="173"/>
  <c r="O17" i="173"/>
  <c r="N17" i="173"/>
  <c r="M17" i="173"/>
  <c r="L17" i="173"/>
  <c r="K17" i="173"/>
  <c r="J17" i="173"/>
  <c r="I17" i="173"/>
  <c r="H17" i="173"/>
  <c r="G17" i="173"/>
  <c r="F17" i="173"/>
  <c r="E17" i="173"/>
  <c r="D17" i="173"/>
  <c r="C17" i="173"/>
  <c r="O16" i="173"/>
  <c r="N16" i="173"/>
  <c r="M16" i="173"/>
  <c r="L16" i="173"/>
  <c r="K16" i="173"/>
  <c r="J16" i="173"/>
  <c r="I16" i="173"/>
  <c r="H16" i="173"/>
  <c r="G16" i="173"/>
  <c r="F16" i="173"/>
  <c r="E16" i="173"/>
  <c r="D16" i="173"/>
  <c r="C16" i="173"/>
  <c r="O15" i="173"/>
  <c r="N15" i="173"/>
  <c r="M15" i="173"/>
  <c r="L15" i="173"/>
  <c r="K15" i="173"/>
  <c r="J15" i="173"/>
  <c r="I15" i="173"/>
  <c r="H15" i="173"/>
  <c r="G15" i="173"/>
  <c r="F15" i="173"/>
  <c r="E15" i="173"/>
  <c r="D15" i="173"/>
  <c r="C15" i="173"/>
  <c r="O32" i="172"/>
  <c r="N32" i="172"/>
  <c r="M32" i="172"/>
  <c r="L32" i="172"/>
  <c r="K32" i="172"/>
  <c r="J32" i="172"/>
  <c r="I32" i="172"/>
  <c r="H32" i="172"/>
  <c r="G32" i="172"/>
  <c r="F32" i="172"/>
  <c r="E32" i="172"/>
  <c r="D32" i="172"/>
  <c r="C32" i="172"/>
  <c r="O31" i="172"/>
  <c r="N31" i="172"/>
  <c r="M31" i="172"/>
  <c r="L31" i="172"/>
  <c r="K31" i="172"/>
  <c r="J31" i="172"/>
  <c r="I31" i="172"/>
  <c r="H31" i="172"/>
  <c r="G31" i="172"/>
  <c r="F31" i="172"/>
  <c r="E31" i="172"/>
  <c r="D31" i="172"/>
  <c r="C31" i="172"/>
  <c r="O30" i="172"/>
  <c r="N30" i="172"/>
  <c r="M30" i="172"/>
  <c r="L30" i="172"/>
  <c r="K30" i="172"/>
  <c r="J30" i="172"/>
  <c r="I30" i="172"/>
  <c r="H30" i="172"/>
  <c r="G30" i="172"/>
  <c r="F30" i="172"/>
  <c r="E30" i="172"/>
  <c r="D30" i="172"/>
  <c r="C30" i="172"/>
  <c r="O29" i="172"/>
  <c r="N29" i="172"/>
  <c r="M29" i="172"/>
  <c r="L29" i="172"/>
  <c r="K29" i="172"/>
  <c r="J29" i="172"/>
  <c r="I29" i="172"/>
  <c r="H29" i="172"/>
  <c r="G29" i="172"/>
  <c r="F29" i="172"/>
  <c r="E29" i="172"/>
  <c r="D29" i="172"/>
  <c r="C29" i="172"/>
  <c r="O28" i="172"/>
  <c r="N28" i="172"/>
  <c r="M28" i="172"/>
  <c r="L28" i="172"/>
  <c r="K28" i="172"/>
  <c r="J28" i="172"/>
  <c r="I28" i="172"/>
  <c r="H28" i="172"/>
  <c r="G28" i="172"/>
  <c r="F28" i="172"/>
  <c r="E28" i="172"/>
  <c r="D28" i="172"/>
  <c r="C28" i="172"/>
  <c r="O24" i="172"/>
  <c r="N24" i="172"/>
  <c r="M24" i="172"/>
  <c r="L24" i="172"/>
  <c r="K24" i="172"/>
  <c r="J24" i="172"/>
  <c r="I24" i="172"/>
  <c r="H24" i="172"/>
  <c r="G24" i="172"/>
  <c r="F24" i="172"/>
  <c r="E24" i="172"/>
  <c r="D24" i="172"/>
  <c r="C24" i="172"/>
  <c r="O23" i="172"/>
  <c r="N23" i="172"/>
  <c r="M23" i="172"/>
  <c r="L23" i="172"/>
  <c r="K23" i="172"/>
  <c r="J23" i="172"/>
  <c r="I23" i="172"/>
  <c r="H23" i="172"/>
  <c r="G23" i="172"/>
  <c r="F23" i="172"/>
  <c r="E23" i="172"/>
  <c r="D23" i="172"/>
  <c r="C23" i="172"/>
  <c r="O22" i="172"/>
  <c r="N22" i="172"/>
  <c r="M22" i="172"/>
  <c r="L22" i="172"/>
  <c r="K22" i="172"/>
  <c r="J22" i="172"/>
  <c r="I22" i="172"/>
  <c r="H22" i="172"/>
  <c r="G22" i="172"/>
  <c r="F22" i="172"/>
  <c r="E22" i="172"/>
  <c r="D22" i="172"/>
  <c r="C22" i="172"/>
  <c r="O21" i="172"/>
  <c r="N21" i="172"/>
  <c r="M21" i="172"/>
  <c r="L21" i="172"/>
  <c r="K21" i="172"/>
  <c r="J21" i="172"/>
  <c r="I21" i="172"/>
  <c r="H21" i="172"/>
  <c r="G21" i="172"/>
  <c r="F21" i="172"/>
  <c r="E21" i="172"/>
  <c r="D21" i="172"/>
  <c r="C21" i="172"/>
  <c r="O20" i="172"/>
  <c r="N20" i="172"/>
  <c r="M20" i="172"/>
  <c r="L20" i="172"/>
  <c r="K20" i="172"/>
  <c r="J20" i="172"/>
  <c r="I20" i="172"/>
  <c r="H20" i="172"/>
  <c r="G20" i="172"/>
  <c r="F20" i="172"/>
  <c r="E20" i="172"/>
  <c r="D20" i="172"/>
  <c r="C20" i="172"/>
  <c r="O19" i="172"/>
  <c r="N19" i="172"/>
  <c r="M19" i="172"/>
  <c r="L19" i="172"/>
  <c r="K19" i="172"/>
  <c r="J19" i="172"/>
  <c r="I19" i="172"/>
  <c r="H19" i="172"/>
  <c r="G19" i="172"/>
  <c r="F19" i="172"/>
  <c r="E19" i="172"/>
  <c r="D19" i="172"/>
  <c r="C19" i="172"/>
  <c r="O18" i="172"/>
  <c r="N18" i="172"/>
  <c r="M18" i="172"/>
  <c r="L18" i="172"/>
  <c r="K18" i="172"/>
  <c r="J18" i="172"/>
  <c r="I18" i="172"/>
  <c r="H18" i="172"/>
  <c r="G18" i="172"/>
  <c r="F18" i="172"/>
  <c r="E18" i="172"/>
  <c r="D18" i="172"/>
  <c r="C18" i="172"/>
  <c r="O17" i="172"/>
  <c r="N17" i="172"/>
  <c r="M17" i="172"/>
  <c r="L17" i="172"/>
  <c r="K17" i="172"/>
  <c r="J17" i="172"/>
  <c r="I17" i="172"/>
  <c r="H17" i="172"/>
  <c r="G17" i="172"/>
  <c r="F17" i="172"/>
  <c r="E17" i="172"/>
  <c r="D17" i="172"/>
  <c r="C17" i="172"/>
  <c r="O16" i="172"/>
  <c r="N16" i="172"/>
  <c r="M16" i="172"/>
  <c r="L16" i="172"/>
  <c r="K16" i="172"/>
  <c r="J16" i="172"/>
  <c r="I16" i="172"/>
  <c r="H16" i="172"/>
  <c r="G16" i="172"/>
  <c r="F16" i="172"/>
  <c r="E16" i="172"/>
  <c r="D16" i="172"/>
  <c r="C16" i="172"/>
  <c r="O15" i="172"/>
  <c r="N15" i="172"/>
  <c r="M15" i="172"/>
  <c r="L15" i="172"/>
  <c r="K15" i="172"/>
  <c r="J15" i="172"/>
  <c r="I15" i="172"/>
  <c r="H15" i="172"/>
  <c r="G15" i="172"/>
  <c r="F15" i="172"/>
  <c r="E15" i="172"/>
  <c r="D15" i="172"/>
  <c r="C15" i="172"/>
  <c r="O32" i="171"/>
  <c r="N32" i="171"/>
  <c r="M32" i="171"/>
  <c r="L32" i="171"/>
  <c r="K32" i="171"/>
  <c r="J32" i="171"/>
  <c r="I32" i="171"/>
  <c r="H32" i="171"/>
  <c r="G32" i="171"/>
  <c r="F32" i="171"/>
  <c r="E32" i="171"/>
  <c r="D32" i="171"/>
  <c r="C32" i="171"/>
  <c r="O31" i="171"/>
  <c r="N31" i="171"/>
  <c r="M31" i="171"/>
  <c r="L31" i="171"/>
  <c r="K31" i="171"/>
  <c r="J31" i="171"/>
  <c r="I31" i="171"/>
  <c r="H31" i="171"/>
  <c r="G31" i="171"/>
  <c r="F31" i="171"/>
  <c r="E31" i="171"/>
  <c r="D31" i="171"/>
  <c r="C31" i="171"/>
  <c r="O30" i="171"/>
  <c r="N30" i="171"/>
  <c r="M30" i="171"/>
  <c r="L30" i="171"/>
  <c r="K30" i="171"/>
  <c r="J30" i="171"/>
  <c r="I30" i="171"/>
  <c r="H30" i="171"/>
  <c r="G30" i="171"/>
  <c r="F30" i="171"/>
  <c r="E30" i="171"/>
  <c r="D30" i="171"/>
  <c r="C30" i="171"/>
  <c r="O29" i="171"/>
  <c r="N29" i="171"/>
  <c r="M29" i="171"/>
  <c r="L29" i="171"/>
  <c r="K29" i="171"/>
  <c r="J29" i="171"/>
  <c r="I29" i="171"/>
  <c r="H29" i="171"/>
  <c r="G29" i="171"/>
  <c r="F29" i="171"/>
  <c r="E29" i="171"/>
  <c r="D29" i="171"/>
  <c r="C29" i="171"/>
  <c r="O28" i="171"/>
  <c r="N28" i="171"/>
  <c r="M28" i="171"/>
  <c r="L28" i="171"/>
  <c r="K28" i="171"/>
  <c r="J28" i="171"/>
  <c r="I28" i="171"/>
  <c r="H28" i="171"/>
  <c r="G28" i="171"/>
  <c r="F28" i="171"/>
  <c r="E28" i="171"/>
  <c r="D28" i="171"/>
  <c r="C28" i="171"/>
  <c r="O24" i="171"/>
  <c r="N24" i="171"/>
  <c r="M24" i="171"/>
  <c r="L24" i="171"/>
  <c r="K24" i="171"/>
  <c r="J24" i="171"/>
  <c r="I24" i="171"/>
  <c r="H24" i="171"/>
  <c r="G24" i="171"/>
  <c r="F24" i="171"/>
  <c r="E24" i="171"/>
  <c r="D24" i="171"/>
  <c r="C24" i="171"/>
  <c r="O23" i="171"/>
  <c r="N23" i="171"/>
  <c r="M23" i="171"/>
  <c r="L23" i="171"/>
  <c r="K23" i="171"/>
  <c r="J23" i="171"/>
  <c r="I23" i="171"/>
  <c r="H23" i="171"/>
  <c r="G23" i="171"/>
  <c r="F23" i="171"/>
  <c r="E23" i="171"/>
  <c r="D23" i="171"/>
  <c r="C23" i="171"/>
  <c r="O22" i="171"/>
  <c r="N22" i="171"/>
  <c r="M22" i="171"/>
  <c r="L22" i="171"/>
  <c r="K22" i="171"/>
  <c r="J22" i="171"/>
  <c r="I22" i="171"/>
  <c r="H22" i="171"/>
  <c r="G22" i="171"/>
  <c r="F22" i="171"/>
  <c r="E22" i="171"/>
  <c r="D22" i="171"/>
  <c r="C22" i="171"/>
  <c r="O21" i="171"/>
  <c r="N21" i="171"/>
  <c r="M21" i="171"/>
  <c r="L21" i="171"/>
  <c r="K21" i="171"/>
  <c r="J21" i="171"/>
  <c r="I21" i="171"/>
  <c r="H21" i="171"/>
  <c r="G21" i="171"/>
  <c r="F21" i="171"/>
  <c r="E21" i="171"/>
  <c r="D21" i="171"/>
  <c r="C21" i="171"/>
  <c r="O20" i="171"/>
  <c r="N20" i="171"/>
  <c r="M20" i="171"/>
  <c r="L20" i="171"/>
  <c r="K20" i="171"/>
  <c r="J20" i="171"/>
  <c r="I20" i="171"/>
  <c r="H20" i="171"/>
  <c r="G20" i="171"/>
  <c r="F20" i="171"/>
  <c r="E20" i="171"/>
  <c r="D20" i="171"/>
  <c r="C20" i="171"/>
  <c r="O19" i="171"/>
  <c r="N19" i="171"/>
  <c r="M19" i="171"/>
  <c r="L19" i="171"/>
  <c r="K19" i="171"/>
  <c r="J19" i="171"/>
  <c r="I19" i="171"/>
  <c r="H19" i="171"/>
  <c r="G19" i="171"/>
  <c r="F19" i="171"/>
  <c r="E19" i="171"/>
  <c r="D19" i="171"/>
  <c r="C19" i="171"/>
  <c r="O18" i="171"/>
  <c r="N18" i="171"/>
  <c r="M18" i="171"/>
  <c r="L18" i="171"/>
  <c r="K18" i="171"/>
  <c r="J18" i="171"/>
  <c r="I18" i="171"/>
  <c r="H18" i="171"/>
  <c r="G18" i="171"/>
  <c r="F18" i="171"/>
  <c r="E18" i="171"/>
  <c r="D18" i="171"/>
  <c r="C18" i="171"/>
  <c r="O17" i="171"/>
  <c r="N17" i="171"/>
  <c r="M17" i="171"/>
  <c r="L17" i="171"/>
  <c r="K17" i="171"/>
  <c r="J17" i="171"/>
  <c r="I17" i="171"/>
  <c r="H17" i="171"/>
  <c r="G17" i="171"/>
  <c r="F17" i="171"/>
  <c r="E17" i="171"/>
  <c r="D17" i="171"/>
  <c r="C17" i="171"/>
  <c r="O16" i="171"/>
  <c r="N16" i="171"/>
  <c r="M16" i="171"/>
  <c r="L16" i="171"/>
  <c r="K16" i="171"/>
  <c r="J16" i="171"/>
  <c r="I16" i="171"/>
  <c r="H16" i="171"/>
  <c r="G16" i="171"/>
  <c r="F16" i="171"/>
  <c r="E16" i="171"/>
  <c r="D16" i="171"/>
  <c r="C16" i="171"/>
  <c r="O15" i="171"/>
  <c r="N15" i="171"/>
  <c r="M15" i="171"/>
  <c r="L15" i="171"/>
  <c r="K15" i="171"/>
  <c r="J15" i="171"/>
  <c r="I15" i="171"/>
  <c r="H15" i="171"/>
  <c r="G15" i="171"/>
  <c r="F15" i="171"/>
  <c r="E15" i="171"/>
  <c r="D15" i="171"/>
  <c r="C15" i="171"/>
  <c r="O32" i="170"/>
  <c r="N32" i="170"/>
  <c r="M32" i="170"/>
  <c r="L32" i="170"/>
  <c r="K32" i="170"/>
  <c r="J32" i="170"/>
  <c r="I32" i="170"/>
  <c r="H32" i="170"/>
  <c r="F32" i="170"/>
  <c r="E32" i="170"/>
  <c r="D32" i="170"/>
  <c r="C32" i="170"/>
  <c r="O31" i="170"/>
  <c r="N31" i="170"/>
  <c r="M31" i="170"/>
  <c r="L31" i="170"/>
  <c r="K31" i="170"/>
  <c r="J31" i="170"/>
  <c r="I31" i="170"/>
  <c r="H31" i="170"/>
  <c r="F31" i="170"/>
  <c r="E31" i="170"/>
  <c r="D31" i="170"/>
  <c r="C31" i="170"/>
  <c r="O30" i="170"/>
  <c r="N30" i="170"/>
  <c r="M30" i="170"/>
  <c r="L30" i="170"/>
  <c r="K30" i="170"/>
  <c r="J30" i="170"/>
  <c r="I30" i="170"/>
  <c r="H30" i="170"/>
  <c r="F30" i="170"/>
  <c r="E30" i="170"/>
  <c r="D30" i="170"/>
  <c r="C30" i="170"/>
  <c r="O29" i="170"/>
  <c r="N29" i="170"/>
  <c r="M29" i="170"/>
  <c r="L29" i="170"/>
  <c r="K29" i="170"/>
  <c r="J29" i="170"/>
  <c r="I29" i="170"/>
  <c r="H29" i="170"/>
  <c r="F29" i="170"/>
  <c r="E29" i="170"/>
  <c r="D29" i="170"/>
  <c r="C29" i="170"/>
  <c r="O28" i="170"/>
  <c r="N28" i="170"/>
  <c r="M28" i="170"/>
  <c r="L28" i="170"/>
  <c r="K28" i="170"/>
  <c r="J28" i="170"/>
  <c r="I28" i="170"/>
  <c r="H28" i="170"/>
  <c r="F28" i="170"/>
  <c r="E28" i="170"/>
  <c r="D28" i="170"/>
  <c r="C28" i="170"/>
  <c r="O24" i="170"/>
  <c r="N24" i="170"/>
  <c r="M24" i="170"/>
  <c r="L24" i="170"/>
  <c r="K24" i="170"/>
  <c r="J24" i="170"/>
  <c r="I24" i="170"/>
  <c r="H24" i="170"/>
  <c r="F24" i="170"/>
  <c r="E24" i="170"/>
  <c r="D24" i="170"/>
  <c r="C24" i="170"/>
  <c r="O23" i="170"/>
  <c r="N23" i="170"/>
  <c r="M23" i="170"/>
  <c r="L23" i="170"/>
  <c r="K23" i="170"/>
  <c r="J23" i="170"/>
  <c r="I23" i="170"/>
  <c r="H23" i="170"/>
  <c r="F23" i="170"/>
  <c r="E23" i="170"/>
  <c r="D23" i="170"/>
  <c r="C23" i="170"/>
  <c r="O22" i="170"/>
  <c r="N22" i="170"/>
  <c r="M22" i="170"/>
  <c r="L22" i="170"/>
  <c r="K22" i="170"/>
  <c r="J22" i="170"/>
  <c r="I22" i="170"/>
  <c r="H22" i="170"/>
  <c r="F22" i="170"/>
  <c r="E22" i="170"/>
  <c r="D22" i="170"/>
  <c r="C22" i="170"/>
  <c r="O21" i="170"/>
  <c r="N21" i="170"/>
  <c r="M21" i="170"/>
  <c r="L21" i="170"/>
  <c r="K21" i="170"/>
  <c r="J21" i="170"/>
  <c r="I21" i="170"/>
  <c r="H21" i="170"/>
  <c r="F21" i="170"/>
  <c r="E21" i="170"/>
  <c r="D21" i="170"/>
  <c r="C21" i="170"/>
  <c r="O20" i="170"/>
  <c r="N20" i="170"/>
  <c r="M20" i="170"/>
  <c r="L20" i="170"/>
  <c r="K20" i="170"/>
  <c r="J20" i="170"/>
  <c r="I20" i="170"/>
  <c r="H20" i="170"/>
  <c r="F20" i="170"/>
  <c r="E20" i="170"/>
  <c r="D20" i="170"/>
  <c r="C20" i="170"/>
  <c r="O19" i="170"/>
  <c r="N19" i="170"/>
  <c r="M19" i="170"/>
  <c r="L19" i="170"/>
  <c r="K19" i="170"/>
  <c r="J19" i="170"/>
  <c r="I19" i="170"/>
  <c r="H19" i="170"/>
  <c r="F19" i="170"/>
  <c r="E19" i="170"/>
  <c r="D19" i="170"/>
  <c r="C19" i="170"/>
  <c r="O18" i="170"/>
  <c r="N18" i="170"/>
  <c r="M18" i="170"/>
  <c r="L18" i="170"/>
  <c r="K18" i="170"/>
  <c r="J18" i="170"/>
  <c r="I18" i="170"/>
  <c r="H18" i="170"/>
  <c r="F18" i="170"/>
  <c r="E18" i="170"/>
  <c r="D18" i="170"/>
  <c r="C18" i="170"/>
  <c r="O17" i="170"/>
  <c r="N17" i="170"/>
  <c r="M17" i="170"/>
  <c r="L17" i="170"/>
  <c r="K17" i="170"/>
  <c r="J17" i="170"/>
  <c r="I17" i="170"/>
  <c r="H17" i="170"/>
  <c r="F17" i="170"/>
  <c r="E17" i="170"/>
  <c r="D17" i="170"/>
  <c r="C17" i="170"/>
  <c r="O16" i="170"/>
  <c r="N16" i="170"/>
  <c r="M16" i="170"/>
  <c r="L16" i="170"/>
  <c r="K16" i="170"/>
  <c r="J16" i="170"/>
  <c r="I16" i="170"/>
  <c r="H16" i="170"/>
  <c r="F16" i="170"/>
  <c r="E16" i="170"/>
  <c r="D16" i="170"/>
  <c r="C16" i="170"/>
  <c r="O15" i="170"/>
  <c r="N15" i="170"/>
  <c r="M15" i="170"/>
  <c r="L15" i="170"/>
  <c r="K15" i="170"/>
  <c r="J15" i="170"/>
  <c r="I15" i="170"/>
  <c r="H15" i="170"/>
  <c r="F15" i="170"/>
  <c r="E15" i="170"/>
  <c r="D15" i="170"/>
  <c r="C15" i="170"/>
  <c r="O32" i="169"/>
  <c r="N32" i="169"/>
  <c r="M32" i="169"/>
  <c r="L32" i="169"/>
  <c r="K32" i="169"/>
  <c r="J32" i="169"/>
  <c r="I32" i="169"/>
  <c r="H32" i="169"/>
  <c r="G32" i="169"/>
  <c r="F32" i="169"/>
  <c r="E32" i="169"/>
  <c r="D32" i="169"/>
  <c r="C32" i="169"/>
  <c r="O31" i="169"/>
  <c r="N31" i="169"/>
  <c r="M31" i="169"/>
  <c r="L31" i="169"/>
  <c r="K31" i="169"/>
  <c r="J31" i="169"/>
  <c r="I31" i="169"/>
  <c r="H31" i="169"/>
  <c r="G31" i="169"/>
  <c r="F31" i="169"/>
  <c r="E31" i="169"/>
  <c r="D31" i="169"/>
  <c r="C31" i="169"/>
  <c r="O30" i="169"/>
  <c r="N30" i="169"/>
  <c r="M30" i="169"/>
  <c r="L30" i="169"/>
  <c r="K30" i="169"/>
  <c r="J30" i="169"/>
  <c r="I30" i="169"/>
  <c r="H30" i="169"/>
  <c r="G30" i="169"/>
  <c r="F30" i="169"/>
  <c r="E30" i="169"/>
  <c r="D30" i="169"/>
  <c r="C30" i="169"/>
  <c r="O29" i="169"/>
  <c r="N29" i="169"/>
  <c r="M29" i="169"/>
  <c r="L29" i="169"/>
  <c r="K29" i="169"/>
  <c r="J29" i="169"/>
  <c r="I29" i="169"/>
  <c r="H29" i="169"/>
  <c r="G29" i="169"/>
  <c r="F29" i="169"/>
  <c r="E29" i="169"/>
  <c r="D29" i="169"/>
  <c r="C29" i="169"/>
  <c r="O28" i="169"/>
  <c r="N28" i="169"/>
  <c r="M28" i="169"/>
  <c r="L28" i="169"/>
  <c r="K28" i="169"/>
  <c r="J28" i="169"/>
  <c r="I28" i="169"/>
  <c r="H28" i="169"/>
  <c r="G28" i="169"/>
  <c r="F28" i="169"/>
  <c r="E28" i="169"/>
  <c r="D28" i="169"/>
  <c r="C28" i="169"/>
  <c r="O24" i="169"/>
  <c r="N24" i="169"/>
  <c r="M24" i="169"/>
  <c r="L24" i="169"/>
  <c r="K24" i="169"/>
  <c r="J24" i="169"/>
  <c r="I24" i="169"/>
  <c r="H24" i="169"/>
  <c r="G24" i="169"/>
  <c r="F24" i="169"/>
  <c r="E24" i="169"/>
  <c r="D24" i="169"/>
  <c r="C24" i="169"/>
  <c r="O23" i="169"/>
  <c r="N23" i="169"/>
  <c r="M23" i="169"/>
  <c r="L23" i="169"/>
  <c r="K23" i="169"/>
  <c r="J23" i="169"/>
  <c r="I23" i="169"/>
  <c r="H23" i="169"/>
  <c r="G23" i="169"/>
  <c r="F23" i="169"/>
  <c r="E23" i="169"/>
  <c r="D23" i="169"/>
  <c r="C23" i="169"/>
  <c r="O22" i="169"/>
  <c r="N22" i="169"/>
  <c r="M22" i="169"/>
  <c r="L22" i="169"/>
  <c r="K22" i="169"/>
  <c r="J22" i="169"/>
  <c r="I22" i="169"/>
  <c r="H22" i="169"/>
  <c r="G22" i="169"/>
  <c r="F22" i="169"/>
  <c r="E22" i="169"/>
  <c r="D22" i="169"/>
  <c r="C22" i="169"/>
  <c r="O21" i="169"/>
  <c r="N21" i="169"/>
  <c r="M21" i="169"/>
  <c r="L21" i="169"/>
  <c r="K21" i="169"/>
  <c r="J21" i="169"/>
  <c r="I21" i="169"/>
  <c r="H21" i="169"/>
  <c r="G21" i="169"/>
  <c r="F21" i="169"/>
  <c r="E21" i="169"/>
  <c r="D21" i="169"/>
  <c r="C21" i="169"/>
  <c r="O20" i="169"/>
  <c r="N20" i="169"/>
  <c r="M20" i="169"/>
  <c r="L20" i="169"/>
  <c r="K20" i="169"/>
  <c r="J20" i="169"/>
  <c r="I20" i="169"/>
  <c r="H20" i="169"/>
  <c r="G20" i="169"/>
  <c r="F20" i="169"/>
  <c r="E20" i="169"/>
  <c r="D20" i="169"/>
  <c r="C20" i="169"/>
  <c r="O19" i="169"/>
  <c r="N19" i="169"/>
  <c r="M19" i="169"/>
  <c r="L19" i="169"/>
  <c r="K19" i="169"/>
  <c r="J19" i="169"/>
  <c r="I19" i="169"/>
  <c r="H19" i="169"/>
  <c r="G19" i="169"/>
  <c r="F19" i="169"/>
  <c r="E19" i="169"/>
  <c r="D19" i="169"/>
  <c r="C19" i="169"/>
  <c r="O18" i="169"/>
  <c r="N18" i="169"/>
  <c r="M18" i="169"/>
  <c r="L18" i="169"/>
  <c r="K18" i="169"/>
  <c r="J18" i="169"/>
  <c r="I18" i="169"/>
  <c r="H18" i="169"/>
  <c r="G18" i="169"/>
  <c r="F18" i="169"/>
  <c r="E18" i="169"/>
  <c r="D18" i="169"/>
  <c r="C18" i="169"/>
  <c r="O17" i="169"/>
  <c r="N17" i="169"/>
  <c r="M17" i="169"/>
  <c r="L17" i="169"/>
  <c r="K17" i="169"/>
  <c r="J17" i="169"/>
  <c r="I17" i="169"/>
  <c r="H17" i="169"/>
  <c r="G17" i="169"/>
  <c r="F17" i="169"/>
  <c r="E17" i="169"/>
  <c r="D17" i="169"/>
  <c r="C17" i="169"/>
  <c r="O16" i="169"/>
  <c r="N16" i="169"/>
  <c r="M16" i="169"/>
  <c r="L16" i="169"/>
  <c r="K16" i="169"/>
  <c r="J16" i="169"/>
  <c r="I16" i="169"/>
  <c r="H16" i="169"/>
  <c r="G16" i="169"/>
  <c r="F16" i="169"/>
  <c r="E16" i="169"/>
  <c r="D16" i="169"/>
  <c r="C16" i="169"/>
  <c r="O15" i="169"/>
  <c r="N15" i="169"/>
  <c r="M15" i="169"/>
  <c r="L15" i="169"/>
  <c r="K15" i="169"/>
  <c r="J15" i="169"/>
  <c r="I15" i="169"/>
  <c r="H15" i="169"/>
  <c r="G15" i="169"/>
  <c r="F15" i="169"/>
  <c r="E15" i="169"/>
  <c r="D15" i="169"/>
  <c r="C15" i="169"/>
  <c r="O32" i="168"/>
  <c r="N32" i="168"/>
  <c r="M32" i="168"/>
  <c r="L32" i="168"/>
  <c r="K32" i="168"/>
  <c r="J32" i="168"/>
  <c r="I32" i="168"/>
  <c r="H32" i="168"/>
  <c r="G32" i="168"/>
  <c r="F32" i="168"/>
  <c r="E32" i="168"/>
  <c r="D32" i="168"/>
  <c r="C32" i="168"/>
  <c r="O31" i="168"/>
  <c r="N31" i="168"/>
  <c r="M31" i="168"/>
  <c r="L31" i="168"/>
  <c r="K31" i="168"/>
  <c r="J31" i="168"/>
  <c r="I31" i="168"/>
  <c r="H31" i="168"/>
  <c r="G31" i="168"/>
  <c r="F31" i="168"/>
  <c r="E31" i="168"/>
  <c r="D31" i="168"/>
  <c r="C31" i="168"/>
  <c r="O30" i="168"/>
  <c r="N30" i="168"/>
  <c r="M30" i="168"/>
  <c r="L30" i="168"/>
  <c r="K30" i="168"/>
  <c r="J30" i="168"/>
  <c r="I30" i="168"/>
  <c r="H30" i="168"/>
  <c r="G30" i="168"/>
  <c r="F30" i="168"/>
  <c r="E30" i="168"/>
  <c r="D30" i="168"/>
  <c r="C30" i="168"/>
  <c r="O29" i="168"/>
  <c r="N29" i="168"/>
  <c r="M29" i="168"/>
  <c r="L29" i="168"/>
  <c r="K29" i="168"/>
  <c r="J29" i="168"/>
  <c r="I29" i="168"/>
  <c r="H29" i="168"/>
  <c r="G29" i="168"/>
  <c r="F29" i="168"/>
  <c r="E29" i="168"/>
  <c r="D29" i="168"/>
  <c r="C29" i="168"/>
  <c r="O28" i="168"/>
  <c r="N28" i="168"/>
  <c r="M28" i="168"/>
  <c r="L28" i="168"/>
  <c r="K28" i="168"/>
  <c r="J28" i="168"/>
  <c r="I28" i="168"/>
  <c r="H28" i="168"/>
  <c r="G28" i="168"/>
  <c r="F28" i="168"/>
  <c r="E28" i="168"/>
  <c r="D28" i="168"/>
  <c r="C28" i="168"/>
  <c r="O24" i="168"/>
  <c r="N24" i="168"/>
  <c r="M24" i="168"/>
  <c r="L24" i="168"/>
  <c r="K24" i="168"/>
  <c r="J24" i="168"/>
  <c r="I24" i="168"/>
  <c r="H24" i="168"/>
  <c r="G24" i="168"/>
  <c r="F24" i="168"/>
  <c r="E24" i="168"/>
  <c r="D24" i="168"/>
  <c r="C24" i="168"/>
  <c r="O23" i="168"/>
  <c r="N23" i="168"/>
  <c r="M23" i="168"/>
  <c r="L23" i="168"/>
  <c r="K23" i="168"/>
  <c r="J23" i="168"/>
  <c r="I23" i="168"/>
  <c r="H23" i="168"/>
  <c r="G23" i="168"/>
  <c r="F23" i="168"/>
  <c r="E23" i="168"/>
  <c r="D23" i="168"/>
  <c r="C23" i="168"/>
  <c r="O22" i="168"/>
  <c r="N22" i="168"/>
  <c r="M22" i="168"/>
  <c r="L22" i="168"/>
  <c r="K22" i="168"/>
  <c r="J22" i="168"/>
  <c r="I22" i="168"/>
  <c r="H22" i="168"/>
  <c r="G22" i="168"/>
  <c r="F22" i="168"/>
  <c r="E22" i="168"/>
  <c r="D22" i="168"/>
  <c r="C22" i="168"/>
  <c r="O21" i="168"/>
  <c r="N21" i="168"/>
  <c r="M21" i="168"/>
  <c r="L21" i="168"/>
  <c r="K21" i="168"/>
  <c r="J21" i="168"/>
  <c r="I21" i="168"/>
  <c r="H21" i="168"/>
  <c r="G21" i="168"/>
  <c r="F21" i="168"/>
  <c r="E21" i="168"/>
  <c r="D21" i="168"/>
  <c r="C21" i="168"/>
  <c r="O20" i="168"/>
  <c r="N20" i="168"/>
  <c r="M20" i="168"/>
  <c r="L20" i="168"/>
  <c r="K20" i="168"/>
  <c r="J20" i="168"/>
  <c r="I20" i="168"/>
  <c r="H20" i="168"/>
  <c r="G20" i="168"/>
  <c r="F20" i="168"/>
  <c r="E20" i="168"/>
  <c r="D20" i="168"/>
  <c r="C20" i="168"/>
  <c r="O19" i="168"/>
  <c r="N19" i="168"/>
  <c r="M19" i="168"/>
  <c r="L19" i="168"/>
  <c r="K19" i="168"/>
  <c r="J19" i="168"/>
  <c r="I19" i="168"/>
  <c r="H19" i="168"/>
  <c r="G19" i="168"/>
  <c r="F19" i="168"/>
  <c r="E19" i="168"/>
  <c r="D19" i="168"/>
  <c r="C19" i="168"/>
  <c r="O18" i="168"/>
  <c r="N18" i="168"/>
  <c r="M18" i="168"/>
  <c r="L18" i="168"/>
  <c r="K18" i="168"/>
  <c r="J18" i="168"/>
  <c r="I18" i="168"/>
  <c r="H18" i="168"/>
  <c r="G18" i="168"/>
  <c r="F18" i="168"/>
  <c r="E18" i="168"/>
  <c r="D18" i="168"/>
  <c r="C18" i="168"/>
  <c r="O17" i="168"/>
  <c r="N17" i="168"/>
  <c r="M17" i="168"/>
  <c r="L17" i="168"/>
  <c r="K17" i="168"/>
  <c r="J17" i="168"/>
  <c r="I17" i="168"/>
  <c r="H17" i="168"/>
  <c r="G17" i="168"/>
  <c r="F17" i="168"/>
  <c r="E17" i="168"/>
  <c r="D17" i="168"/>
  <c r="C17" i="168"/>
  <c r="O16" i="168"/>
  <c r="N16" i="168"/>
  <c r="M16" i="168"/>
  <c r="L16" i="168"/>
  <c r="K16" i="168"/>
  <c r="J16" i="168"/>
  <c r="I16" i="168"/>
  <c r="H16" i="168"/>
  <c r="G16" i="168"/>
  <c r="F16" i="168"/>
  <c r="E16" i="168"/>
  <c r="D16" i="168"/>
  <c r="C16" i="168"/>
  <c r="O15" i="168"/>
  <c r="N15" i="168"/>
  <c r="M15" i="168"/>
  <c r="L15" i="168"/>
  <c r="K15" i="168"/>
  <c r="J15" i="168"/>
  <c r="I15" i="168"/>
  <c r="H15" i="168"/>
  <c r="G15" i="168"/>
  <c r="F15" i="168"/>
  <c r="E15" i="168"/>
  <c r="D15" i="168"/>
  <c r="C15" i="168"/>
  <c r="O32" i="167"/>
  <c r="N32" i="167"/>
  <c r="M32" i="167"/>
  <c r="L32" i="167"/>
  <c r="K32" i="167"/>
  <c r="J32" i="167"/>
  <c r="I32" i="167"/>
  <c r="H32" i="167"/>
  <c r="G32" i="167"/>
  <c r="F32" i="167"/>
  <c r="E32" i="167"/>
  <c r="D32" i="167"/>
  <c r="C32" i="167"/>
  <c r="O31" i="167"/>
  <c r="N31" i="167"/>
  <c r="M31" i="167"/>
  <c r="L31" i="167"/>
  <c r="K31" i="167"/>
  <c r="J31" i="167"/>
  <c r="I31" i="167"/>
  <c r="H31" i="167"/>
  <c r="G31" i="167"/>
  <c r="F31" i="167"/>
  <c r="E31" i="167"/>
  <c r="D31" i="167"/>
  <c r="C31" i="167"/>
  <c r="O30" i="167"/>
  <c r="N30" i="167"/>
  <c r="M30" i="167"/>
  <c r="L30" i="167"/>
  <c r="K30" i="167"/>
  <c r="J30" i="167"/>
  <c r="I30" i="167"/>
  <c r="H30" i="167"/>
  <c r="G30" i="167"/>
  <c r="F30" i="167"/>
  <c r="E30" i="167"/>
  <c r="D30" i="167"/>
  <c r="C30" i="167"/>
  <c r="O29" i="167"/>
  <c r="N29" i="167"/>
  <c r="M29" i="167"/>
  <c r="L29" i="167"/>
  <c r="K29" i="167"/>
  <c r="J29" i="167"/>
  <c r="I29" i="167"/>
  <c r="H29" i="167"/>
  <c r="G29" i="167"/>
  <c r="F29" i="167"/>
  <c r="E29" i="167"/>
  <c r="D29" i="167"/>
  <c r="C29" i="167"/>
  <c r="O28" i="167"/>
  <c r="N28" i="167"/>
  <c r="M28" i="167"/>
  <c r="L28" i="167"/>
  <c r="K28" i="167"/>
  <c r="J28" i="167"/>
  <c r="I28" i="167"/>
  <c r="H28" i="167"/>
  <c r="G28" i="167"/>
  <c r="F28" i="167"/>
  <c r="E28" i="167"/>
  <c r="D28" i="167"/>
  <c r="C28" i="167"/>
  <c r="O24" i="167"/>
  <c r="N24" i="167"/>
  <c r="M24" i="167"/>
  <c r="L24" i="167"/>
  <c r="K24" i="167"/>
  <c r="J24" i="167"/>
  <c r="I24" i="167"/>
  <c r="H24" i="167"/>
  <c r="G24" i="167"/>
  <c r="F24" i="167"/>
  <c r="E24" i="167"/>
  <c r="D24" i="167"/>
  <c r="C24" i="167"/>
  <c r="O23" i="167"/>
  <c r="N23" i="167"/>
  <c r="M23" i="167"/>
  <c r="L23" i="167"/>
  <c r="K23" i="167"/>
  <c r="J23" i="167"/>
  <c r="I23" i="167"/>
  <c r="H23" i="167"/>
  <c r="G23" i="167"/>
  <c r="F23" i="167"/>
  <c r="E23" i="167"/>
  <c r="D23" i="167"/>
  <c r="C23" i="167"/>
  <c r="O22" i="167"/>
  <c r="N22" i="167"/>
  <c r="M22" i="167"/>
  <c r="L22" i="167"/>
  <c r="K22" i="167"/>
  <c r="J22" i="167"/>
  <c r="I22" i="167"/>
  <c r="H22" i="167"/>
  <c r="G22" i="167"/>
  <c r="F22" i="167"/>
  <c r="E22" i="167"/>
  <c r="D22" i="167"/>
  <c r="C22" i="167"/>
  <c r="O21" i="167"/>
  <c r="N21" i="167"/>
  <c r="M21" i="167"/>
  <c r="L21" i="167"/>
  <c r="K21" i="167"/>
  <c r="J21" i="167"/>
  <c r="I21" i="167"/>
  <c r="H21" i="167"/>
  <c r="G21" i="167"/>
  <c r="F21" i="167"/>
  <c r="E21" i="167"/>
  <c r="D21" i="167"/>
  <c r="C21" i="167"/>
  <c r="O20" i="167"/>
  <c r="N20" i="167"/>
  <c r="M20" i="167"/>
  <c r="L20" i="167"/>
  <c r="K20" i="167"/>
  <c r="J20" i="167"/>
  <c r="I20" i="167"/>
  <c r="H20" i="167"/>
  <c r="G20" i="167"/>
  <c r="F20" i="167"/>
  <c r="E20" i="167"/>
  <c r="D20" i="167"/>
  <c r="C20" i="167"/>
  <c r="O19" i="167"/>
  <c r="N19" i="167"/>
  <c r="M19" i="167"/>
  <c r="L19" i="167"/>
  <c r="K19" i="167"/>
  <c r="J19" i="167"/>
  <c r="I19" i="167"/>
  <c r="H19" i="167"/>
  <c r="G19" i="167"/>
  <c r="F19" i="167"/>
  <c r="E19" i="167"/>
  <c r="D19" i="167"/>
  <c r="C19" i="167"/>
  <c r="O18" i="167"/>
  <c r="N18" i="167"/>
  <c r="M18" i="167"/>
  <c r="L18" i="167"/>
  <c r="K18" i="167"/>
  <c r="J18" i="167"/>
  <c r="I18" i="167"/>
  <c r="H18" i="167"/>
  <c r="G18" i="167"/>
  <c r="F18" i="167"/>
  <c r="E18" i="167"/>
  <c r="D18" i="167"/>
  <c r="C18" i="167"/>
  <c r="O17" i="167"/>
  <c r="N17" i="167"/>
  <c r="M17" i="167"/>
  <c r="L17" i="167"/>
  <c r="K17" i="167"/>
  <c r="J17" i="167"/>
  <c r="I17" i="167"/>
  <c r="H17" i="167"/>
  <c r="G17" i="167"/>
  <c r="F17" i="167"/>
  <c r="E17" i="167"/>
  <c r="D17" i="167"/>
  <c r="C17" i="167"/>
  <c r="O16" i="167"/>
  <c r="N16" i="167"/>
  <c r="M16" i="167"/>
  <c r="L16" i="167"/>
  <c r="K16" i="167"/>
  <c r="J16" i="167"/>
  <c r="I16" i="167"/>
  <c r="H16" i="167"/>
  <c r="G16" i="167"/>
  <c r="F16" i="167"/>
  <c r="E16" i="167"/>
  <c r="D16" i="167"/>
  <c r="C16" i="167"/>
  <c r="O15" i="167"/>
  <c r="N15" i="167"/>
  <c r="M15" i="167"/>
  <c r="L15" i="167"/>
  <c r="K15" i="167"/>
  <c r="J15" i="167"/>
  <c r="I15" i="167"/>
  <c r="H15" i="167"/>
  <c r="G15" i="167"/>
  <c r="F15" i="167"/>
  <c r="E15" i="167"/>
  <c r="D15" i="167"/>
  <c r="C15" i="167"/>
  <c r="C29" i="166"/>
  <c r="D29" i="166"/>
  <c r="E29" i="166"/>
  <c r="F29" i="166"/>
  <c r="G29" i="166"/>
  <c r="H29" i="166"/>
  <c r="I29" i="166"/>
  <c r="J29" i="166"/>
  <c r="K29" i="166"/>
  <c r="L29" i="166"/>
  <c r="M29" i="166"/>
  <c r="N29" i="166"/>
  <c r="O29" i="166"/>
  <c r="C30" i="166"/>
  <c r="D30" i="166"/>
  <c r="E30" i="166"/>
  <c r="F30" i="166"/>
  <c r="G30" i="166"/>
  <c r="H30" i="166"/>
  <c r="I30" i="166"/>
  <c r="J30" i="166"/>
  <c r="K30" i="166"/>
  <c r="L30" i="166"/>
  <c r="M30" i="166"/>
  <c r="N30" i="166"/>
  <c r="O30" i="166"/>
  <c r="C31" i="166"/>
  <c r="D31" i="166"/>
  <c r="E31" i="166"/>
  <c r="F31" i="166"/>
  <c r="G31" i="166"/>
  <c r="H31" i="166"/>
  <c r="I31" i="166"/>
  <c r="J31" i="166"/>
  <c r="K31" i="166"/>
  <c r="L31" i="166"/>
  <c r="M31" i="166"/>
  <c r="N31" i="166"/>
  <c r="O31" i="166"/>
  <c r="C32" i="166"/>
  <c r="D32" i="166"/>
  <c r="E32" i="166"/>
  <c r="F32" i="166"/>
  <c r="G32" i="166"/>
  <c r="H32" i="166"/>
  <c r="I32" i="166"/>
  <c r="J32" i="166"/>
  <c r="K32" i="166"/>
  <c r="L32" i="166"/>
  <c r="M32" i="166"/>
  <c r="N32" i="166"/>
  <c r="O32" i="166"/>
  <c r="O28" i="166"/>
  <c r="N28" i="166"/>
  <c r="M28" i="166"/>
  <c r="L28" i="166"/>
  <c r="K28" i="166"/>
  <c r="J28" i="166"/>
  <c r="I28" i="166"/>
  <c r="H28" i="166"/>
  <c r="G28" i="166"/>
  <c r="F28" i="166"/>
  <c r="E28" i="166"/>
  <c r="D28" i="166"/>
  <c r="C28" i="166"/>
  <c r="O24" i="166"/>
  <c r="N24" i="166"/>
  <c r="M24" i="166"/>
  <c r="L24" i="166"/>
  <c r="K24" i="166"/>
  <c r="J24" i="166"/>
  <c r="I24" i="166"/>
  <c r="H24" i="166"/>
  <c r="G24" i="166"/>
  <c r="F24" i="166"/>
  <c r="E24" i="166"/>
  <c r="D24" i="166"/>
  <c r="C24" i="166"/>
  <c r="O23" i="166"/>
  <c r="N23" i="166"/>
  <c r="M23" i="166"/>
  <c r="L23" i="166"/>
  <c r="K23" i="166"/>
  <c r="J23" i="166"/>
  <c r="I23" i="166"/>
  <c r="H23" i="166"/>
  <c r="G23" i="166"/>
  <c r="F23" i="166"/>
  <c r="E23" i="166"/>
  <c r="D23" i="166"/>
  <c r="C23" i="166"/>
  <c r="O22" i="166"/>
  <c r="N22" i="166"/>
  <c r="M22" i="166"/>
  <c r="L22" i="166"/>
  <c r="K22" i="166"/>
  <c r="J22" i="166"/>
  <c r="I22" i="166"/>
  <c r="H22" i="166"/>
  <c r="G22" i="166"/>
  <c r="F22" i="166"/>
  <c r="E22" i="166"/>
  <c r="D22" i="166"/>
  <c r="C22" i="166"/>
  <c r="O21" i="166"/>
  <c r="N21" i="166"/>
  <c r="M21" i="166"/>
  <c r="L21" i="166"/>
  <c r="K21" i="166"/>
  <c r="J21" i="166"/>
  <c r="I21" i="166"/>
  <c r="H21" i="166"/>
  <c r="G21" i="166"/>
  <c r="F21" i="166"/>
  <c r="E21" i="166"/>
  <c r="D21" i="166"/>
  <c r="C21" i="166"/>
  <c r="O20" i="166"/>
  <c r="N20" i="166"/>
  <c r="M20" i="166"/>
  <c r="L20" i="166"/>
  <c r="K20" i="166"/>
  <c r="J20" i="166"/>
  <c r="I20" i="166"/>
  <c r="H20" i="166"/>
  <c r="G20" i="166"/>
  <c r="F20" i="166"/>
  <c r="E20" i="166"/>
  <c r="D20" i="166"/>
  <c r="C20" i="166"/>
  <c r="O19" i="166"/>
  <c r="N19" i="166"/>
  <c r="M19" i="166"/>
  <c r="L19" i="166"/>
  <c r="K19" i="166"/>
  <c r="J19" i="166"/>
  <c r="I19" i="166"/>
  <c r="H19" i="166"/>
  <c r="G19" i="166"/>
  <c r="F19" i="166"/>
  <c r="E19" i="166"/>
  <c r="D19" i="166"/>
  <c r="C19" i="166"/>
  <c r="O18" i="166"/>
  <c r="N18" i="166"/>
  <c r="M18" i="166"/>
  <c r="L18" i="166"/>
  <c r="K18" i="166"/>
  <c r="J18" i="166"/>
  <c r="I18" i="166"/>
  <c r="H18" i="166"/>
  <c r="G18" i="166"/>
  <c r="F18" i="166"/>
  <c r="E18" i="166"/>
  <c r="D18" i="166"/>
  <c r="C18" i="166"/>
  <c r="O17" i="166"/>
  <c r="N17" i="166"/>
  <c r="M17" i="166"/>
  <c r="L17" i="166"/>
  <c r="K17" i="166"/>
  <c r="J17" i="166"/>
  <c r="I17" i="166"/>
  <c r="H17" i="166"/>
  <c r="G17" i="166"/>
  <c r="F17" i="166"/>
  <c r="E17" i="166"/>
  <c r="D17" i="166"/>
  <c r="C17" i="166"/>
  <c r="O16" i="166"/>
  <c r="N16" i="166"/>
  <c r="M16" i="166"/>
  <c r="L16" i="166"/>
  <c r="K16" i="166"/>
  <c r="J16" i="166"/>
  <c r="I16" i="166"/>
  <c r="H16" i="166"/>
  <c r="G16" i="166"/>
  <c r="F16" i="166"/>
  <c r="E16" i="166"/>
  <c r="D16" i="166"/>
  <c r="C16" i="166"/>
  <c r="O15" i="166"/>
  <c r="N15" i="166"/>
  <c r="M15" i="166"/>
  <c r="L15" i="166"/>
  <c r="K15" i="166"/>
  <c r="J15" i="166"/>
  <c r="I15" i="166"/>
  <c r="H15" i="166"/>
  <c r="G15" i="166"/>
  <c r="F15" i="166"/>
  <c r="E15" i="166"/>
  <c r="D15" i="166"/>
  <c r="C15" i="166"/>
  <c r="C29" i="160"/>
  <c r="D29" i="160"/>
  <c r="E29" i="160"/>
  <c r="F29" i="160"/>
  <c r="G29" i="160"/>
  <c r="H29" i="160"/>
  <c r="I29" i="160"/>
  <c r="J29" i="160"/>
  <c r="K29" i="160"/>
  <c r="L29" i="160"/>
  <c r="M29" i="160"/>
  <c r="N29" i="160"/>
  <c r="O29" i="160"/>
  <c r="C30" i="160"/>
  <c r="D30" i="160"/>
  <c r="E30" i="160"/>
  <c r="F30" i="160"/>
  <c r="G30" i="160"/>
  <c r="H30" i="160"/>
  <c r="I30" i="160"/>
  <c r="J30" i="160"/>
  <c r="K30" i="160"/>
  <c r="L30" i="160"/>
  <c r="M30" i="160"/>
  <c r="N30" i="160"/>
  <c r="O30" i="160"/>
  <c r="C31" i="160"/>
  <c r="D31" i="160"/>
  <c r="E31" i="160"/>
  <c r="F31" i="160"/>
  <c r="G31" i="160"/>
  <c r="H31" i="160"/>
  <c r="I31" i="160"/>
  <c r="J31" i="160"/>
  <c r="K31" i="160"/>
  <c r="L31" i="160"/>
  <c r="M31" i="160"/>
  <c r="N31" i="160"/>
  <c r="O31" i="160"/>
  <c r="C32" i="160"/>
  <c r="D32" i="160"/>
  <c r="E32" i="160"/>
  <c r="F32" i="160"/>
  <c r="G32" i="160"/>
  <c r="H32" i="160"/>
  <c r="I32" i="160"/>
  <c r="J32" i="160"/>
  <c r="K32" i="160"/>
  <c r="L32" i="160"/>
  <c r="M32" i="160"/>
  <c r="N32" i="160"/>
  <c r="O32" i="160"/>
  <c r="O28" i="160"/>
  <c r="N28" i="160"/>
  <c r="M28" i="160"/>
  <c r="L28" i="160"/>
  <c r="K28" i="160"/>
  <c r="J28" i="160"/>
  <c r="I28" i="160"/>
  <c r="H28" i="160"/>
  <c r="G28" i="160"/>
  <c r="F28" i="160"/>
  <c r="E28" i="160"/>
  <c r="D28" i="160"/>
  <c r="C28" i="160"/>
  <c r="C16" i="160"/>
  <c r="D16" i="160"/>
  <c r="E16" i="160"/>
  <c r="F16" i="160"/>
  <c r="G16" i="160"/>
  <c r="H16" i="160"/>
  <c r="I16" i="160"/>
  <c r="J16" i="160"/>
  <c r="K16" i="160"/>
  <c r="L16" i="160"/>
  <c r="M16" i="160"/>
  <c r="N16" i="160"/>
  <c r="O16" i="160"/>
  <c r="C17" i="160"/>
  <c r="D17" i="160"/>
  <c r="E17" i="160"/>
  <c r="F17" i="160"/>
  <c r="G17" i="160"/>
  <c r="H17" i="160"/>
  <c r="I17" i="160"/>
  <c r="J17" i="160"/>
  <c r="K17" i="160"/>
  <c r="L17" i="160"/>
  <c r="M17" i="160"/>
  <c r="N17" i="160"/>
  <c r="O17" i="160"/>
  <c r="C18" i="160"/>
  <c r="D18" i="160"/>
  <c r="E18" i="160"/>
  <c r="F18" i="160"/>
  <c r="G18" i="160"/>
  <c r="H18" i="160"/>
  <c r="I18" i="160"/>
  <c r="J18" i="160"/>
  <c r="K18" i="160"/>
  <c r="L18" i="160"/>
  <c r="M18" i="160"/>
  <c r="N18" i="160"/>
  <c r="O18" i="160"/>
  <c r="C19" i="160"/>
  <c r="D19" i="160"/>
  <c r="E19" i="160"/>
  <c r="F19" i="160"/>
  <c r="G19" i="160"/>
  <c r="H19" i="160"/>
  <c r="I19" i="160"/>
  <c r="J19" i="160"/>
  <c r="K19" i="160"/>
  <c r="L19" i="160"/>
  <c r="M19" i="160"/>
  <c r="N19" i="160"/>
  <c r="O19" i="160"/>
  <c r="C20" i="160"/>
  <c r="D20" i="160"/>
  <c r="E20" i="160"/>
  <c r="F20" i="160"/>
  <c r="G20" i="160"/>
  <c r="H20" i="160"/>
  <c r="I20" i="160"/>
  <c r="J20" i="160"/>
  <c r="K20" i="160"/>
  <c r="L20" i="160"/>
  <c r="M20" i="160"/>
  <c r="N20" i="160"/>
  <c r="O20" i="160"/>
  <c r="C21" i="160"/>
  <c r="D21" i="160"/>
  <c r="E21" i="160"/>
  <c r="F21" i="160"/>
  <c r="G21" i="160"/>
  <c r="H21" i="160"/>
  <c r="I21" i="160"/>
  <c r="J21" i="160"/>
  <c r="K21" i="160"/>
  <c r="L21" i="160"/>
  <c r="M21" i="160"/>
  <c r="N21" i="160"/>
  <c r="O21" i="160"/>
  <c r="C22" i="160"/>
  <c r="D22" i="160"/>
  <c r="E22" i="160"/>
  <c r="F22" i="160"/>
  <c r="G22" i="160"/>
  <c r="H22" i="160"/>
  <c r="I22" i="160"/>
  <c r="J22" i="160"/>
  <c r="K22" i="160"/>
  <c r="L22" i="160"/>
  <c r="M22" i="160"/>
  <c r="N22" i="160"/>
  <c r="O22" i="160"/>
  <c r="C23" i="160"/>
  <c r="D23" i="160"/>
  <c r="E23" i="160"/>
  <c r="F23" i="160"/>
  <c r="G23" i="160"/>
  <c r="H23" i="160"/>
  <c r="I23" i="160"/>
  <c r="J23" i="160"/>
  <c r="K23" i="160"/>
  <c r="L23" i="160"/>
  <c r="M23" i="160"/>
  <c r="N23" i="160"/>
  <c r="O23" i="160"/>
  <c r="C24" i="160"/>
  <c r="D24" i="160"/>
  <c r="E24" i="160"/>
  <c r="F24" i="160"/>
  <c r="G24" i="160"/>
  <c r="H24" i="160"/>
  <c r="I24" i="160"/>
  <c r="J24" i="160"/>
  <c r="K24" i="160"/>
  <c r="L24" i="160"/>
  <c r="M24" i="160"/>
  <c r="N24" i="160"/>
  <c r="O24" i="160"/>
  <c r="O15" i="160"/>
  <c r="N15" i="160"/>
  <c r="M15" i="160"/>
  <c r="L15" i="160"/>
  <c r="K15" i="160"/>
  <c r="J15" i="160"/>
  <c r="I15" i="160"/>
  <c r="H15" i="160"/>
  <c r="G15" i="160"/>
  <c r="F15" i="160"/>
  <c r="E15" i="160"/>
  <c r="D15" i="160"/>
  <c r="C15" i="160"/>
  <c r="D39" i="8"/>
  <c r="C39" i="8"/>
  <c r="D38" i="8"/>
  <c r="C38" i="8"/>
  <c r="C25" i="188" l="1"/>
  <c r="C33" i="188"/>
  <c r="C25" i="182"/>
  <c r="C33" i="182"/>
  <c r="F33" i="211"/>
  <c r="N33" i="211"/>
  <c r="K33" i="212"/>
  <c r="C25" i="212"/>
  <c r="K25" i="212"/>
  <c r="F25" i="212"/>
  <c r="L25" i="212"/>
  <c r="J33" i="212"/>
  <c r="C33" i="212"/>
  <c r="D25" i="212"/>
  <c r="F33" i="212"/>
  <c r="N33" i="212"/>
  <c r="N25" i="212"/>
  <c r="I25" i="212"/>
  <c r="I33" i="212"/>
  <c r="E25" i="212"/>
  <c r="M25" i="212"/>
  <c r="D33" i="212"/>
  <c r="L33" i="212"/>
  <c r="E33" i="212"/>
  <c r="M33" i="212"/>
  <c r="G25" i="212"/>
  <c r="H25" i="212"/>
  <c r="G33" i="212"/>
  <c r="O33" i="212"/>
  <c r="O25" i="212"/>
  <c r="J25" i="212"/>
  <c r="H33" i="212"/>
  <c r="H33" i="211"/>
  <c r="J33" i="211"/>
  <c r="C33" i="211"/>
  <c r="K33" i="211"/>
  <c r="G25" i="211"/>
  <c r="E33" i="211"/>
  <c r="M33" i="211"/>
  <c r="H25" i="211"/>
  <c r="I25" i="211"/>
  <c r="G33" i="211"/>
  <c r="O33" i="211"/>
  <c r="J25" i="211"/>
  <c r="I33" i="211"/>
  <c r="D25" i="211"/>
  <c r="E25" i="211"/>
  <c r="M25" i="211"/>
  <c r="K25" i="211"/>
  <c r="L25" i="211"/>
  <c r="C25" i="211"/>
  <c r="F25" i="211"/>
  <c r="N25" i="211"/>
  <c r="D33" i="211"/>
  <c r="L33" i="211"/>
  <c r="O25" i="211"/>
  <c r="O33" i="210"/>
  <c r="K33" i="210"/>
  <c r="F33" i="210"/>
  <c r="N33" i="210"/>
  <c r="E25" i="210"/>
  <c r="M25" i="210"/>
  <c r="H25" i="210"/>
  <c r="H33" i="210"/>
  <c r="G33" i="210"/>
  <c r="C25" i="210"/>
  <c r="K25" i="210"/>
  <c r="I33" i="210"/>
  <c r="J25" i="210"/>
  <c r="J33" i="210"/>
  <c r="L25" i="210"/>
  <c r="C33" i="210"/>
  <c r="D25" i="210"/>
  <c r="F25" i="210"/>
  <c r="N25" i="210"/>
  <c r="I25" i="210"/>
  <c r="D33" i="210"/>
  <c r="L33" i="210"/>
  <c r="G25" i="210"/>
  <c r="O25" i="210"/>
  <c r="E33" i="210"/>
  <c r="M33" i="210"/>
  <c r="D25" i="208"/>
  <c r="L25" i="208"/>
  <c r="J33" i="208"/>
  <c r="F25" i="209"/>
  <c r="N25" i="209"/>
  <c r="D25" i="209"/>
  <c r="L25" i="209"/>
  <c r="D33" i="209"/>
  <c r="L33" i="209"/>
  <c r="F33" i="209"/>
  <c r="N33" i="209"/>
  <c r="G33" i="209"/>
  <c r="O33" i="209"/>
  <c r="I25" i="209"/>
  <c r="H33" i="209"/>
  <c r="H25" i="209"/>
  <c r="C25" i="209"/>
  <c r="K25" i="209"/>
  <c r="I33" i="209"/>
  <c r="J33" i="209"/>
  <c r="E25" i="209"/>
  <c r="M25" i="209"/>
  <c r="C33" i="209"/>
  <c r="K33" i="209"/>
  <c r="G25" i="209"/>
  <c r="O25" i="209"/>
  <c r="J25" i="209"/>
  <c r="E33" i="209"/>
  <c r="M33" i="209"/>
  <c r="D33" i="203"/>
  <c r="L33" i="203"/>
  <c r="N33" i="204"/>
  <c r="F25" i="207"/>
  <c r="N25" i="207"/>
  <c r="D33" i="207"/>
  <c r="L33" i="207"/>
  <c r="N33" i="208"/>
  <c r="E25" i="208"/>
  <c r="G25" i="208"/>
  <c r="F33" i="208"/>
  <c r="G33" i="208"/>
  <c r="O33" i="208"/>
  <c r="H25" i="208"/>
  <c r="J25" i="208"/>
  <c r="H33" i="208"/>
  <c r="C25" i="208"/>
  <c r="K25" i="208"/>
  <c r="F25" i="208"/>
  <c r="N25" i="208"/>
  <c r="I25" i="208"/>
  <c r="I33" i="208"/>
  <c r="C33" i="208"/>
  <c r="K33" i="208"/>
  <c r="M25" i="208"/>
  <c r="D33" i="208"/>
  <c r="L33" i="208"/>
  <c r="O25" i="208"/>
  <c r="E33" i="208"/>
  <c r="M33" i="208"/>
  <c r="G33" i="207"/>
  <c r="O33" i="207"/>
  <c r="O25" i="207"/>
  <c r="E33" i="207"/>
  <c r="M33" i="207"/>
  <c r="L25" i="207"/>
  <c r="I25" i="207"/>
  <c r="J25" i="207"/>
  <c r="H33" i="207"/>
  <c r="D25" i="207"/>
  <c r="E25" i="207"/>
  <c r="C25" i="207"/>
  <c r="K25" i="207"/>
  <c r="I33" i="207"/>
  <c r="J33" i="207"/>
  <c r="C33" i="207"/>
  <c r="K33" i="207"/>
  <c r="G25" i="207"/>
  <c r="M25" i="207"/>
  <c r="H25" i="207"/>
  <c r="F33" i="207"/>
  <c r="N33" i="207"/>
  <c r="H25" i="205"/>
  <c r="F33" i="205"/>
  <c r="N33" i="205"/>
  <c r="C25" i="206"/>
  <c r="K25" i="206"/>
  <c r="I33" i="206"/>
  <c r="G33" i="206"/>
  <c r="O33" i="206"/>
  <c r="J25" i="206"/>
  <c r="H25" i="206"/>
  <c r="H33" i="206"/>
  <c r="J33" i="206"/>
  <c r="D25" i="206"/>
  <c r="L25" i="206"/>
  <c r="E25" i="206"/>
  <c r="M25" i="206"/>
  <c r="C33" i="206"/>
  <c r="K33" i="206"/>
  <c r="N25" i="206"/>
  <c r="D33" i="206"/>
  <c r="L33" i="206"/>
  <c r="G25" i="206"/>
  <c r="O25" i="206"/>
  <c r="E33" i="206"/>
  <c r="M33" i="206"/>
  <c r="F25" i="206"/>
  <c r="I25" i="206"/>
  <c r="F33" i="206"/>
  <c r="N33" i="206"/>
  <c r="C33" i="205"/>
  <c r="F25" i="205"/>
  <c r="N25" i="205"/>
  <c r="G33" i="205"/>
  <c r="O33" i="205"/>
  <c r="I25" i="205"/>
  <c r="J25" i="205"/>
  <c r="H33" i="205"/>
  <c r="I33" i="205"/>
  <c r="D25" i="205"/>
  <c r="L25" i="205"/>
  <c r="G25" i="205"/>
  <c r="O25" i="205"/>
  <c r="J33" i="205"/>
  <c r="E25" i="205"/>
  <c r="M25" i="205"/>
  <c r="C25" i="205"/>
  <c r="K25" i="205"/>
  <c r="K33" i="205"/>
  <c r="D33" i="205"/>
  <c r="L33" i="205"/>
  <c r="E33" i="205"/>
  <c r="M33" i="205"/>
  <c r="J33" i="204"/>
  <c r="G25" i="204"/>
  <c r="O25" i="204"/>
  <c r="E33" i="204"/>
  <c r="M33" i="204"/>
  <c r="F25" i="204"/>
  <c r="N25" i="204"/>
  <c r="I25" i="204"/>
  <c r="G33" i="204"/>
  <c r="O33" i="204"/>
  <c r="H25" i="204"/>
  <c r="F33" i="204"/>
  <c r="J25" i="204"/>
  <c r="H33" i="204"/>
  <c r="C25" i="204"/>
  <c r="K25" i="204"/>
  <c r="I33" i="204"/>
  <c r="L25" i="204"/>
  <c r="C33" i="204"/>
  <c r="K33" i="204"/>
  <c r="D25" i="204"/>
  <c r="E25" i="204"/>
  <c r="M25" i="204"/>
  <c r="D33" i="204"/>
  <c r="L33" i="204"/>
  <c r="C33" i="201"/>
  <c r="K33" i="201"/>
  <c r="D25" i="203"/>
  <c r="L25" i="203"/>
  <c r="G25" i="203"/>
  <c r="O25" i="203"/>
  <c r="J33" i="203"/>
  <c r="N33" i="203"/>
  <c r="F25" i="203"/>
  <c r="I25" i="203"/>
  <c r="G33" i="203"/>
  <c r="O33" i="203"/>
  <c r="N25" i="203"/>
  <c r="H33" i="203"/>
  <c r="C25" i="203"/>
  <c r="K25" i="203"/>
  <c r="I33" i="203"/>
  <c r="E25" i="203"/>
  <c r="M25" i="203"/>
  <c r="C33" i="203"/>
  <c r="K33" i="203"/>
  <c r="J25" i="203"/>
  <c r="E33" i="203"/>
  <c r="M33" i="203"/>
  <c r="H25" i="203"/>
  <c r="F33" i="203"/>
  <c r="J25" i="202"/>
  <c r="H33" i="202"/>
  <c r="J33" i="202"/>
  <c r="D25" i="202"/>
  <c r="I25" i="202"/>
  <c r="G33" i="202"/>
  <c r="O33" i="202"/>
  <c r="I33" i="202"/>
  <c r="L25" i="202"/>
  <c r="K33" i="202"/>
  <c r="D33" i="202"/>
  <c r="L33" i="202"/>
  <c r="C25" i="202"/>
  <c r="M25" i="202"/>
  <c r="C33" i="202"/>
  <c r="G25" i="202"/>
  <c r="O25" i="202"/>
  <c r="E33" i="202"/>
  <c r="M33" i="202"/>
  <c r="K25" i="202"/>
  <c r="E25" i="202"/>
  <c r="H25" i="202"/>
  <c r="F25" i="202"/>
  <c r="N25" i="202"/>
  <c r="F33" i="202"/>
  <c r="N33" i="202"/>
  <c r="C25" i="201"/>
  <c r="K25" i="201"/>
  <c r="I33" i="201"/>
  <c r="L33" i="201"/>
  <c r="G33" i="201"/>
  <c r="I25" i="201"/>
  <c r="O33" i="201"/>
  <c r="E25" i="201"/>
  <c r="M25" i="201"/>
  <c r="H25" i="201"/>
  <c r="H33" i="201"/>
  <c r="D25" i="201"/>
  <c r="L25" i="201"/>
  <c r="J25" i="201"/>
  <c r="J33" i="201"/>
  <c r="N25" i="201"/>
  <c r="D33" i="201"/>
  <c r="G25" i="201"/>
  <c r="O25" i="201"/>
  <c r="E33" i="201"/>
  <c r="M33" i="201"/>
  <c r="F25" i="201"/>
  <c r="F33" i="201"/>
  <c r="N33" i="201"/>
  <c r="C33" i="198"/>
  <c r="K33" i="198"/>
  <c r="G25" i="199"/>
  <c r="O25" i="199"/>
  <c r="E33" i="199"/>
  <c r="M33" i="199"/>
  <c r="G33" i="199"/>
  <c r="O33" i="199"/>
  <c r="H33" i="199"/>
  <c r="K25" i="199"/>
  <c r="I33" i="199"/>
  <c r="I25" i="199"/>
  <c r="J33" i="199"/>
  <c r="J25" i="199"/>
  <c r="C25" i="199"/>
  <c r="L25" i="199"/>
  <c r="K33" i="199"/>
  <c r="D25" i="199"/>
  <c r="C33" i="199"/>
  <c r="F25" i="199"/>
  <c r="N25" i="199"/>
  <c r="D33" i="199"/>
  <c r="L33" i="199"/>
  <c r="H25" i="199"/>
  <c r="F33" i="199"/>
  <c r="N33" i="199"/>
  <c r="E25" i="199"/>
  <c r="M25" i="199"/>
  <c r="G33" i="198"/>
  <c r="O33" i="198"/>
  <c r="F25" i="198"/>
  <c r="N25" i="198"/>
  <c r="D33" i="198"/>
  <c r="L33" i="198"/>
  <c r="H25" i="198"/>
  <c r="F33" i="198"/>
  <c r="N33" i="198"/>
  <c r="H33" i="198"/>
  <c r="I33" i="198"/>
  <c r="D25" i="198"/>
  <c r="L25" i="198"/>
  <c r="J25" i="198"/>
  <c r="J33" i="198"/>
  <c r="E25" i="198"/>
  <c r="C25" i="198"/>
  <c r="K25" i="198"/>
  <c r="I25" i="198"/>
  <c r="G25" i="198"/>
  <c r="O25" i="198"/>
  <c r="E33" i="198"/>
  <c r="J33" i="197"/>
  <c r="F25" i="197"/>
  <c r="N25" i="197"/>
  <c r="G25" i="197"/>
  <c r="O25" i="197"/>
  <c r="E33" i="197"/>
  <c r="M33" i="197"/>
  <c r="H25" i="197"/>
  <c r="F33" i="197"/>
  <c r="N33" i="197"/>
  <c r="G33" i="197"/>
  <c r="O33" i="197"/>
  <c r="H33" i="197"/>
  <c r="I25" i="197"/>
  <c r="C25" i="197"/>
  <c r="K25" i="197"/>
  <c r="I33" i="197"/>
  <c r="J25" i="197"/>
  <c r="D25" i="197"/>
  <c r="L25" i="197"/>
  <c r="E25" i="197"/>
  <c r="M25" i="197"/>
  <c r="C33" i="197"/>
  <c r="K33" i="197"/>
  <c r="D33" i="197"/>
  <c r="L33" i="197"/>
  <c r="G33" i="196"/>
  <c r="O33" i="196"/>
  <c r="I33" i="195"/>
  <c r="C33" i="196"/>
  <c r="K33" i="196"/>
  <c r="H25" i="196"/>
  <c r="F33" i="196"/>
  <c r="N33" i="196"/>
  <c r="J25" i="196"/>
  <c r="H33" i="196"/>
  <c r="I33" i="196"/>
  <c r="J33" i="196"/>
  <c r="E25" i="196"/>
  <c r="M25" i="196"/>
  <c r="C25" i="196"/>
  <c r="K25" i="196"/>
  <c r="N25" i="196"/>
  <c r="D33" i="196"/>
  <c r="L33" i="196"/>
  <c r="I25" i="196"/>
  <c r="F25" i="196"/>
  <c r="D25" i="196"/>
  <c r="L25" i="196"/>
  <c r="G25" i="196"/>
  <c r="O25" i="196"/>
  <c r="E33" i="196"/>
  <c r="M33" i="196"/>
  <c r="E33" i="194"/>
  <c r="M33" i="194"/>
  <c r="H33" i="195"/>
  <c r="F25" i="195"/>
  <c r="N25" i="195"/>
  <c r="D33" i="195"/>
  <c r="L33" i="195"/>
  <c r="I25" i="195"/>
  <c r="O25" i="195"/>
  <c r="O33" i="195"/>
  <c r="J25" i="195"/>
  <c r="D25" i="195"/>
  <c r="L25" i="195"/>
  <c r="J33" i="195"/>
  <c r="E25" i="195"/>
  <c r="M25" i="195"/>
  <c r="H25" i="195"/>
  <c r="C25" i="195"/>
  <c r="K25" i="195"/>
  <c r="C33" i="195"/>
  <c r="K33" i="195"/>
  <c r="E33" i="195"/>
  <c r="M33" i="195"/>
  <c r="F33" i="195"/>
  <c r="N33" i="195"/>
  <c r="E25" i="194"/>
  <c r="H25" i="194"/>
  <c r="F33" i="194"/>
  <c r="N33" i="194"/>
  <c r="O25" i="194"/>
  <c r="G33" i="194"/>
  <c r="O33" i="194"/>
  <c r="I25" i="194"/>
  <c r="G25" i="194"/>
  <c r="J25" i="194"/>
  <c r="H33" i="194"/>
  <c r="C25" i="194"/>
  <c r="K25" i="194"/>
  <c r="F25" i="194"/>
  <c r="N25" i="194"/>
  <c r="I33" i="194"/>
  <c r="D25" i="194"/>
  <c r="L25" i="194"/>
  <c r="J33" i="194"/>
  <c r="M25" i="194"/>
  <c r="C33" i="194"/>
  <c r="K33" i="194"/>
  <c r="D33" i="194"/>
  <c r="L33" i="194"/>
  <c r="D25" i="193"/>
  <c r="L25" i="193"/>
  <c r="J33" i="193"/>
  <c r="F25" i="193"/>
  <c r="I25" i="193"/>
  <c r="G33" i="193"/>
  <c r="O33" i="193"/>
  <c r="K25" i="193"/>
  <c r="G25" i="193"/>
  <c r="J25" i="193"/>
  <c r="H33" i="193"/>
  <c r="I33" i="193"/>
  <c r="H25" i="193"/>
  <c r="C33" i="193"/>
  <c r="K33" i="193"/>
  <c r="E25" i="193"/>
  <c r="C25" i="193"/>
  <c r="N25" i="193"/>
  <c r="D33" i="193"/>
  <c r="L33" i="193"/>
  <c r="O25" i="193"/>
  <c r="E33" i="193"/>
  <c r="M33" i="193"/>
  <c r="M25" i="193"/>
  <c r="F33" i="193"/>
  <c r="N33" i="193"/>
  <c r="F33" i="191"/>
  <c r="N33" i="191"/>
  <c r="J33" i="192"/>
  <c r="L25" i="192"/>
  <c r="D25" i="192"/>
  <c r="D33" i="192"/>
  <c r="L33" i="192"/>
  <c r="F33" i="192"/>
  <c r="N33" i="192"/>
  <c r="H25" i="192"/>
  <c r="N25" i="192"/>
  <c r="G33" i="192"/>
  <c r="O33" i="192"/>
  <c r="J25" i="192"/>
  <c r="H33" i="192"/>
  <c r="F25" i="192"/>
  <c r="C25" i="192"/>
  <c r="K25" i="192"/>
  <c r="I25" i="192"/>
  <c r="I33" i="192"/>
  <c r="E25" i="192"/>
  <c r="M25" i="192"/>
  <c r="C33" i="192"/>
  <c r="K33" i="192"/>
  <c r="G25" i="192"/>
  <c r="O25" i="192"/>
  <c r="E33" i="192"/>
  <c r="M33" i="192"/>
  <c r="H25" i="190"/>
  <c r="F33" i="190"/>
  <c r="N33" i="190"/>
  <c r="H33" i="191"/>
  <c r="J33" i="191"/>
  <c r="C33" i="191"/>
  <c r="K33" i="191"/>
  <c r="I25" i="191"/>
  <c r="G33" i="191"/>
  <c r="O33" i="191"/>
  <c r="J25" i="191"/>
  <c r="H25" i="191"/>
  <c r="C25" i="191"/>
  <c r="K25" i="191"/>
  <c r="I33" i="191"/>
  <c r="L25" i="191"/>
  <c r="E25" i="191"/>
  <c r="D25" i="191"/>
  <c r="F25" i="191"/>
  <c r="N25" i="191"/>
  <c r="D33" i="191"/>
  <c r="L33" i="191"/>
  <c r="M25" i="191"/>
  <c r="G25" i="191"/>
  <c r="O25" i="191"/>
  <c r="E33" i="191"/>
  <c r="M33" i="191"/>
  <c r="G33" i="190"/>
  <c r="O33" i="190"/>
  <c r="H33" i="190"/>
  <c r="K25" i="190"/>
  <c r="I33" i="190"/>
  <c r="C25" i="190"/>
  <c r="D25" i="190"/>
  <c r="L25" i="190"/>
  <c r="J33" i="190"/>
  <c r="J25" i="190"/>
  <c r="E25" i="190"/>
  <c r="M25" i="190"/>
  <c r="C33" i="190"/>
  <c r="K33" i="190"/>
  <c r="F25" i="190"/>
  <c r="N25" i="190"/>
  <c r="I25" i="190"/>
  <c r="D33" i="190"/>
  <c r="L33" i="190"/>
  <c r="G25" i="190"/>
  <c r="O25" i="190"/>
  <c r="E33" i="190"/>
  <c r="M33" i="190"/>
  <c r="C25" i="189"/>
  <c r="J33" i="189"/>
  <c r="F33" i="186"/>
  <c r="N33" i="186"/>
  <c r="J25" i="187"/>
  <c r="H33" i="187"/>
  <c r="G25" i="189"/>
  <c r="O25" i="189"/>
  <c r="E33" i="189"/>
  <c r="M33" i="189"/>
  <c r="I25" i="189"/>
  <c r="G33" i="189"/>
  <c r="O33" i="189"/>
  <c r="J25" i="189"/>
  <c r="H33" i="189"/>
  <c r="K25" i="189"/>
  <c r="I33" i="189"/>
  <c r="C33" i="189"/>
  <c r="K33" i="189"/>
  <c r="E25" i="189"/>
  <c r="M25" i="189"/>
  <c r="F25" i="189"/>
  <c r="N25" i="189"/>
  <c r="D25" i="189"/>
  <c r="L25" i="189"/>
  <c r="D33" i="189"/>
  <c r="L33" i="189"/>
  <c r="H25" i="189"/>
  <c r="F33" i="189"/>
  <c r="N33" i="189"/>
  <c r="H33" i="188"/>
  <c r="G33" i="187"/>
  <c r="O33" i="187"/>
  <c r="G25" i="188"/>
  <c r="O25" i="188"/>
  <c r="H25" i="188"/>
  <c r="F33" i="188"/>
  <c r="N33" i="188"/>
  <c r="I25" i="188"/>
  <c r="G33" i="188"/>
  <c r="O33" i="188"/>
  <c r="I33" i="188"/>
  <c r="K25" i="188"/>
  <c r="L25" i="188"/>
  <c r="J25" i="188"/>
  <c r="J33" i="188"/>
  <c r="D25" i="188"/>
  <c r="E25" i="188"/>
  <c r="M25" i="188"/>
  <c r="K33" i="188"/>
  <c r="F25" i="188"/>
  <c r="N25" i="188"/>
  <c r="D33" i="188"/>
  <c r="L33" i="188"/>
  <c r="E33" i="188"/>
  <c r="M33" i="188"/>
  <c r="I25" i="187"/>
  <c r="I33" i="187"/>
  <c r="D25" i="187"/>
  <c r="L25" i="187"/>
  <c r="J33" i="187"/>
  <c r="E25" i="187"/>
  <c r="M25" i="187"/>
  <c r="C25" i="187"/>
  <c r="K25" i="187"/>
  <c r="C33" i="187"/>
  <c r="K33" i="187"/>
  <c r="F25" i="187"/>
  <c r="N25" i="187"/>
  <c r="D33" i="187"/>
  <c r="L33" i="187"/>
  <c r="G25" i="187"/>
  <c r="O25" i="187"/>
  <c r="E33" i="187"/>
  <c r="M33" i="187"/>
  <c r="H25" i="187"/>
  <c r="F33" i="187"/>
  <c r="N33" i="187"/>
  <c r="H33" i="186"/>
  <c r="F33" i="184"/>
  <c r="N33" i="184"/>
  <c r="F25" i="186"/>
  <c r="N25" i="186"/>
  <c r="D33" i="186"/>
  <c r="L33" i="186"/>
  <c r="H25" i="186"/>
  <c r="I25" i="186"/>
  <c r="G33" i="186"/>
  <c r="O33" i="186"/>
  <c r="C25" i="186"/>
  <c r="K25" i="186"/>
  <c r="I33" i="186"/>
  <c r="J25" i="186"/>
  <c r="J33" i="186"/>
  <c r="D25" i="186"/>
  <c r="L25" i="186"/>
  <c r="E25" i="186"/>
  <c r="M25" i="186"/>
  <c r="C33" i="186"/>
  <c r="K33" i="186"/>
  <c r="G25" i="186"/>
  <c r="O25" i="186"/>
  <c r="E33" i="186"/>
  <c r="M33" i="186"/>
  <c r="G33" i="185"/>
  <c r="O33" i="185"/>
  <c r="I33" i="185"/>
  <c r="I33" i="184"/>
  <c r="G25" i="185"/>
  <c r="O25" i="185"/>
  <c r="E33" i="185"/>
  <c r="M33" i="185"/>
  <c r="N33" i="185"/>
  <c r="J25" i="185"/>
  <c r="H33" i="185"/>
  <c r="H25" i="185"/>
  <c r="K25" i="185"/>
  <c r="I25" i="185"/>
  <c r="D25" i="185"/>
  <c r="L25" i="185"/>
  <c r="J33" i="185"/>
  <c r="C25" i="185"/>
  <c r="F25" i="185"/>
  <c r="M25" i="185"/>
  <c r="C33" i="185"/>
  <c r="K33" i="185"/>
  <c r="N25" i="185"/>
  <c r="E25" i="185"/>
  <c r="D33" i="185"/>
  <c r="L33" i="185"/>
  <c r="F33" i="185"/>
  <c r="H33" i="184"/>
  <c r="C25" i="184"/>
  <c r="K25" i="184"/>
  <c r="C33" i="184"/>
  <c r="K33" i="184"/>
  <c r="H25" i="184"/>
  <c r="N25" i="184"/>
  <c r="I25" i="184"/>
  <c r="G33" i="184"/>
  <c r="O33" i="184"/>
  <c r="J25" i="184"/>
  <c r="J33" i="184"/>
  <c r="E25" i="184"/>
  <c r="L25" i="184"/>
  <c r="D33" i="184"/>
  <c r="L33" i="184"/>
  <c r="O25" i="184"/>
  <c r="E33" i="184"/>
  <c r="M33" i="184"/>
  <c r="D25" i="184"/>
  <c r="M25" i="184"/>
  <c r="G25" i="184"/>
  <c r="F25" i="184"/>
  <c r="C33" i="183"/>
  <c r="K33" i="182"/>
  <c r="H25" i="183"/>
  <c r="H33" i="183"/>
  <c r="I33" i="183"/>
  <c r="D33" i="183"/>
  <c r="L33" i="183"/>
  <c r="C25" i="183"/>
  <c r="G25" i="183"/>
  <c r="O25" i="183"/>
  <c r="G33" i="183"/>
  <c r="O33" i="183"/>
  <c r="J25" i="183"/>
  <c r="D25" i="183"/>
  <c r="L25" i="183"/>
  <c r="E25" i="183"/>
  <c r="M25" i="183"/>
  <c r="K25" i="183"/>
  <c r="J33" i="183"/>
  <c r="F25" i="183"/>
  <c r="N25" i="183"/>
  <c r="K33" i="183"/>
  <c r="E33" i="183"/>
  <c r="M33" i="183"/>
  <c r="I25" i="183"/>
  <c r="F33" i="183"/>
  <c r="N33" i="183"/>
  <c r="I33" i="181"/>
  <c r="E25" i="182"/>
  <c r="M25" i="182"/>
  <c r="H25" i="182"/>
  <c r="G33" i="182"/>
  <c r="O33" i="182"/>
  <c r="J25" i="182"/>
  <c r="H33" i="182"/>
  <c r="K25" i="182"/>
  <c r="I33" i="182"/>
  <c r="D25" i="182"/>
  <c r="L25" i="182"/>
  <c r="J33" i="182"/>
  <c r="F25" i="182"/>
  <c r="N25" i="182"/>
  <c r="I25" i="182"/>
  <c r="D33" i="182"/>
  <c r="L33" i="182"/>
  <c r="G25" i="182"/>
  <c r="O25" i="182"/>
  <c r="E33" i="182"/>
  <c r="M33" i="182"/>
  <c r="F33" i="182"/>
  <c r="N33" i="182"/>
  <c r="F25" i="181"/>
  <c r="N25" i="181"/>
  <c r="G25" i="181"/>
  <c r="O25" i="181"/>
  <c r="E33" i="181"/>
  <c r="M33" i="181"/>
  <c r="G33" i="181"/>
  <c r="O33" i="181"/>
  <c r="H33" i="181"/>
  <c r="K25" i="181"/>
  <c r="C25" i="181"/>
  <c r="J25" i="181"/>
  <c r="J33" i="181"/>
  <c r="D25" i="181"/>
  <c r="L25" i="181"/>
  <c r="E25" i="181"/>
  <c r="M25" i="181"/>
  <c r="C33" i="181"/>
  <c r="K33" i="181"/>
  <c r="I25" i="181"/>
  <c r="D33" i="181"/>
  <c r="L33" i="181"/>
  <c r="H25" i="181"/>
  <c r="F33" i="181"/>
  <c r="N33" i="181"/>
  <c r="E25" i="180"/>
  <c r="M25" i="180"/>
  <c r="C33" i="180"/>
  <c r="K33" i="180"/>
  <c r="M33" i="180"/>
  <c r="D33" i="180"/>
  <c r="L33" i="180"/>
  <c r="E33" i="180"/>
  <c r="I25" i="180"/>
  <c r="G33" i="180"/>
  <c r="O33" i="180"/>
  <c r="J25" i="180"/>
  <c r="H33" i="180"/>
  <c r="C25" i="180"/>
  <c r="K25" i="180"/>
  <c r="I33" i="180"/>
  <c r="D25" i="180"/>
  <c r="L25" i="180"/>
  <c r="J33" i="180"/>
  <c r="G25" i="180"/>
  <c r="O25" i="180"/>
  <c r="H25" i="180"/>
  <c r="F25" i="180"/>
  <c r="N25" i="180"/>
  <c r="F33" i="180"/>
  <c r="N33" i="180"/>
  <c r="H33" i="179"/>
  <c r="M33" i="179"/>
  <c r="G33" i="179"/>
  <c r="O33" i="179"/>
  <c r="K25" i="179"/>
  <c r="I33" i="179"/>
  <c r="C25" i="179"/>
  <c r="D25" i="179"/>
  <c r="L25" i="179"/>
  <c r="J25" i="179"/>
  <c r="J33" i="179"/>
  <c r="C33" i="179"/>
  <c r="K33" i="179"/>
  <c r="E25" i="179"/>
  <c r="F25" i="179"/>
  <c r="N25" i="179"/>
  <c r="I25" i="179"/>
  <c r="D33" i="179"/>
  <c r="L33" i="179"/>
  <c r="M25" i="179"/>
  <c r="O25" i="179"/>
  <c r="E33" i="179"/>
  <c r="G25" i="179"/>
  <c r="H25" i="179"/>
  <c r="F33" i="179"/>
  <c r="N33" i="179"/>
  <c r="I25" i="178"/>
  <c r="G33" i="178"/>
  <c r="O33" i="178"/>
  <c r="I33" i="178"/>
  <c r="H33" i="177"/>
  <c r="D33" i="178"/>
  <c r="L33" i="178"/>
  <c r="J25" i="178"/>
  <c r="H33" i="178"/>
  <c r="F25" i="178"/>
  <c r="D25" i="178"/>
  <c r="L25" i="178"/>
  <c r="J33" i="178"/>
  <c r="N25" i="178"/>
  <c r="E25" i="178"/>
  <c r="M25" i="178"/>
  <c r="H25" i="178"/>
  <c r="C25" i="178"/>
  <c r="K25" i="178"/>
  <c r="C33" i="178"/>
  <c r="K33" i="178"/>
  <c r="G25" i="178"/>
  <c r="O25" i="178"/>
  <c r="E33" i="178"/>
  <c r="M33" i="178"/>
  <c r="F33" i="178"/>
  <c r="N33" i="178"/>
  <c r="H33" i="176"/>
  <c r="J33" i="177"/>
  <c r="K25" i="177"/>
  <c r="H25" i="177"/>
  <c r="N33" i="177"/>
  <c r="I25" i="177"/>
  <c r="G33" i="177"/>
  <c r="O33" i="177"/>
  <c r="I33" i="177"/>
  <c r="D25" i="177"/>
  <c r="C33" i="177"/>
  <c r="K33" i="177"/>
  <c r="E25" i="177"/>
  <c r="C25" i="177"/>
  <c r="D33" i="177"/>
  <c r="L33" i="177"/>
  <c r="M25" i="177"/>
  <c r="N25" i="177"/>
  <c r="G25" i="177"/>
  <c r="O25" i="177"/>
  <c r="J25" i="177"/>
  <c r="E33" i="177"/>
  <c r="M33" i="177"/>
  <c r="L25" i="177"/>
  <c r="F25" i="177"/>
  <c r="F33" i="177"/>
  <c r="J25" i="176"/>
  <c r="J33" i="176"/>
  <c r="D25" i="175"/>
  <c r="L25" i="175"/>
  <c r="H25" i="176"/>
  <c r="F33" i="176"/>
  <c r="I25" i="176"/>
  <c r="G33" i="176"/>
  <c r="O33" i="176"/>
  <c r="C25" i="176"/>
  <c r="K25" i="176"/>
  <c r="I33" i="176"/>
  <c r="M25" i="176"/>
  <c r="C33" i="176"/>
  <c r="K33" i="176"/>
  <c r="N25" i="176"/>
  <c r="D25" i="176"/>
  <c r="L25" i="176"/>
  <c r="D33" i="176"/>
  <c r="L33" i="176"/>
  <c r="E25" i="176"/>
  <c r="F25" i="176"/>
  <c r="G25" i="176"/>
  <c r="O25" i="176"/>
  <c r="E33" i="176"/>
  <c r="M33" i="176"/>
  <c r="N33" i="176"/>
  <c r="I33" i="174"/>
  <c r="E25" i="175"/>
  <c r="M25" i="175"/>
  <c r="C25" i="175"/>
  <c r="K25" i="175"/>
  <c r="C33" i="175"/>
  <c r="K33" i="175"/>
  <c r="F25" i="175"/>
  <c r="N25" i="175"/>
  <c r="D33" i="175"/>
  <c r="L33" i="175"/>
  <c r="M33" i="175"/>
  <c r="I25" i="175"/>
  <c r="G33" i="175"/>
  <c r="O33" i="175"/>
  <c r="J25" i="175"/>
  <c r="H33" i="175"/>
  <c r="G25" i="175"/>
  <c r="I33" i="175"/>
  <c r="J33" i="175"/>
  <c r="O25" i="175"/>
  <c r="E33" i="175"/>
  <c r="H25" i="175"/>
  <c r="F33" i="175"/>
  <c r="N33" i="175"/>
  <c r="M33" i="171"/>
  <c r="D25" i="174"/>
  <c r="K25" i="174"/>
  <c r="C33" i="174"/>
  <c r="G33" i="174"/>
  <c r="O33" i="174"/>
  <c r="F25" i="174"/>
  <c r="J25" i="174"/>
  <c r="H33" i="174"/>
  <c r="L25" i="174"/>
  <c r="K33" i="174"/>
  <c r="M25" i="174"/>
  <c r="I25" i="174"/>
  <c r="D33" i="174"/>
  <c r="L33" i="174"/>
  <c r="E25" i="174"/>
  <c r="C25" i="174"/>
  <c r="G25" i="174"/>
  <c r="O25" i="174"/>
  <c r="E33" i="174"/>
  <c r="M33" i="174"/>
  <c r="J33" i="174"/>
  <c r="N25" i="174"/>
  <c r="H25" i="174"/>
  <c r="F33" i="174"/>
  <c r="N33" i="174"/>
  <c r="D25" i="173"/>
  <c r="L25" i="173"/>
  <c r="G25" i="173"/>
  <c r="O25" i="173"/>
  <c r="J33" i="173"/>
  <c r="D33" i="173"/>
  <c r="L33" i="173"/>
  <c r="F33" i="173"/>
  <c r="N33" i="173"/>
  <c r="N25" i="173"/>
  <c r="H25" i="173"/>
  <c r="G33" i="173"/>
  <c r="O33" i="173"/>
  <c r="H33" i="173"/>
  <c r="J25" i="173"/>
  <c r="C25" i="173"/>
  <c r="K25" i="173"/>
  <c r="I25" i="173"/>
  <c r="I33" i="173"/>
  <c r="E25" i="173"/>
  <c r="M25" i="173"/>
  <c r="C33" i="173"/>
  <c r="K33" i="173"/>
  <c r="E33" i="173"/>
  <c r="M33" i="173"/>
  <c r="F25" i="173"/>
  <c r="I25" i="172"/>
  <c r="G33" i="172"/>
  <c r="O33" i="172"/>
  <c r="I33" i="172"/>
  <c r="J25" i="172"/>
  <c r="H33" i="172"/>
  <c r="C25" i="172"/>
  <c r="K25" i="172"/>
  <c r="D25" i="172"/>
  <c r="L25" i="172"/>
  <c r="J33" i="172"/>
  <c r="C33" i="172"/>
  <c r="K33" i="172"/>
  <c r="D33" i="172"/>
  <c r="L33" i="172"/>
  <c r="G25" i="172"/>
  <c r="O25" i="172"/>
  <c r="E25" i="172"/>
  <c r="M25" i="172"/>
  <c r="E33" i="172"/>
  <c r="M33" i="172"/>
  <c r="H25" i="172"/>
  <c r="F25" i="172"/>
  <c r="N25" i="172"/>
  <c r="F33" i="172"/>
  <c r="N33" i="172"/>
  <c r="I33" i="171"/>
  <c r="F25" i="171"/>
  <c r="N25" i="171"/>
  <c r="I25" i="171"/>
  <c r="D33" i="171"/>
  <c r="L33" i="171"/>
  <c r="O25" i="171"/>
  <c r="G33" i="171"/>
  <c r="O33" i="171"/>
  <c r="H33" i="171"/>
  <c r="K25" i="171"/>
  <c r="C25" i="171"/>
  <c r="D25" i="171"/>
  <c r="L25" i="171"/>
  <c r="J25" i="171"/>
  <c r="J33" i="171"/>
  <c r="E25" i="171"/>
  <c r="M25" i="171"/>
  <c r="H25" i="171"/>
  <c r="C33" i="171"/>
  <c r="K33" i="171"/>
  <c r="E33" i="171"/>
  <c r="G25" i="171"/>
  <c r="F33" i="171"/>
  <c r="N33" i="171"/>
  <c r="C25" i="170"/>
  <c r="K25" i="170"/>
  <c r="I33" i="170"/>
  <c r="F33" i="170"/>
  <c r="N33" i="170"/>
  <c r="H25" i="170"/>
  <c r="N25" i="170"/>
  <c r="O25" i="170"/>
  <c r="G33" i="170"/>
  <c r="O33" i="170"/>
  <c r="D25" i="170"/>
  <c r="F25" i="170"/>
  <c r="I25" i="170"/>
  <c r="G25" i="170"/>
  <c r="J25" i="170"/>
  <c r="H33" i="170"/>
  <c r="J33" i="170"/>
  <c r="M25" i="170"/>
  <c r="C33" i="170"/>
  <c r="K33" i="170"/>
  <c r="L25" i="170"/>
  <c r="D33" i="170"/>
  <c r="L33" i="170"/>
  <c r="E25" i="170"/>
  <c r="E33" i="170"/>
  <c r="M33" i="170"/>
  <c r="G33" i="169"/>
  <c r="O33" i="169"/>
  <c r="H33" i="169"/>
  <c r="E33" i="167"/>
  <c r="M33" i="167"/>
  <c r="H33" i="168"/>
  <c r="E33" i="169"/>
  <c r="M33" i="169"/>
  <c r="G25" i="169"/>
  <c r="I25" i="169"/>
  <c r="K25" i="169"/>
  <c r="I33" i="169"/>
  <c r="D25" i="169"/>
  <c r="L25" i="169"/>
  <c r="O25" i="169"/>
  <c r="J25" i="169"/>
  <c r="J33" i="169"/>
  <c r="E25" i="169"/>
  <c r="M25" i="169"/>
  <c r="C33" i="169"/>
  <c r="K33" i="169"/>
  <c r="C25" i="169"/>
  <c r="F25" i="169"/>
  <c r="N25" i="169"/>
  <c r="D33" i="169"/>
  <c r="L33" i="169"/>
  <c r="H25" i="169"/>
  <c r="F33" i="169"/>
  <c r="N33" i="169"/>
  <c r="E25" i="168"/>
  <c r="M25" i="168"/>
  <c r="C33" i="168"/>
  <c r="K33" i="168"/>
  <c r="F33" i="168"/>
  <c r="N33" i="168"/>
  <c r="G33" i="168"/>
  <c r="O33" i="168"/>
  <c r="I25" i="168"/>
  <c r="J25" i="168"/>
  <c r="H25" i="168"/>
  <c r="K25" i="168"/>
  <c r="I33" i="168"/>
  <c r="C25" i="168"/>
  <c r="D25" i="168"/>
  <c r="L25" i="168"/>
  <c r="J33" i="168"/>
  <c r="F25" i="168"/>
  <c r="N25" i="168"/>
  <c r="D33" i="168"/>
  <c r="L33" i="168"/>
  <c r="E33" i="168"/>
  <c r="M33" i="168"/>
  <c r="G25" i="168"/>
  <c r="O25" i="168"/>
  <c r="J25" i="167"/>
  <c r="H33" i="167"/>
  <c r="D33" i="167"/>
  <c r="L33" i="167"/>
  <c r="N25" i="167"/>
  <c r="I25" i="167"/>
  <c r="G25" i="167"/>
  <c r="O25" i="167"/>
  <c r="G33" i="167"/>
  <c r="O33" i="167"/>
  <c r="C25" i="167"/>
  <c r="I33" i="167"/>
  <c r="K25" i="167"/>
  <c r="D25" i="167"/>
  <c r="L25" i="167"/>
  <c r="J33" i="167"/>
  <c r="M25" i="167"/>
  <c r="C33" i="167"/>
  <c r="K33" i="167"/>
  <c r="E25" i="167"/>
  <c r="F25" i="167"/>
  <c r="H25" i="167"/>
  <c r="F33" i="167"/>
  <c r="N33" i="167"/>
  <c r="C33" i="166"/>
  <c r="K33" i="166"/>
  <c r="E25" i="166"/>
  <c r="M25" i="166"/>
  <c r="H33" i="166"/>
  <c r="C25" i="166"/>
  <c r="K25" i="166"/>
  <c r="F33" i="166"/>
  <c r="N33" i="166"/>
  <c r="H25" i="166"/>
  <c r="I25" i="166"/>
  <c r="G33" i="166"/>
  <c r="O33" i="166"/>
  <c r="J25" i="166"/>
  <c r="I33" i="166"/>
  <c r="D25" i="166"/>
  <c r="L25" i="166"/>
  <c r="J33" i="166"/>
  <c r="F25" i="166"/>
  <c r="D33" i="166"/>
  <c r="L33" i="166"/>
  <c r="N25" i="166"/>
  <c r="G25" i="166"/>
  <c r="O25" i="166"/>
  <c r="E33" i="166"/>
  <c r="M33" i="166"/>
  <c r="F33" i="160"/>
  <c r="I25" i="160"/>
  <c r="N33" i="160"/>
  <c r="M33" i="160"/>
  <c r="G33" i="160"/>
  <c r="O33" i="160"/>
  <c r="I33" i="160"/>
  <c r="H33" i="160"/>
  <c r="D25" i="160"/>
  <c r="L25" i="160"/>
  <c r="J33" i="160"/>
  <c r="C33" i="160"/>
  <c r="K33" i="160"/>
  <c r="J25" i="160"/>
  <c r="C25" i="160"/>
  <c r="D33" i="160"/>
  <c r="L33" i="160"/>
  <c r="K25" i="160"/>
  <c r="E25" i="160"/>
  <c r="M25" i="160"/>
  <c r="F25" i="160"/>
  <c r="O25" i="160"/>
  <c r="E33" i="160"/>
  <c r="N25" i="160"/>
  <c r="G25" i="160"/>
  <c r="H25" i="160"/>
  <c r="D37" i="8"/>
  <c r="C37" i="8"/>
  <c r="C29" i="8"/>
  <c r="D29" i="8"/>
  <c r="E29" i="8"/>
  <c r="F29" i="8"/>
  <c r="G29" i="8"/>
  <c r="H29" i="8"/>
  <c r="I29" i="8"/>
  <c r="J29" i="8"/>
  <c r="K29" i="8"/>
  <c r="L29" i="8"/>
  <c r="M29" i="8"/>
  <c r="N29" i="8"/>
  <c r="O29" i="8"/>
  <c r="C30" i="8"/>
  <c r="D30" i="8"/>
  <c r="E30" i="8"/>
  <c r="F30" i="8"/>
  <c r="G30" i="8"/>
  <c r="H30" i="8"/>
  <c r="I30" i="8"/>
  <c r="J30" i="8"/>
  <c r="K30" i="8"/>
  <c r="L30" i="8"/>
  <c r="M30" i="8"/>
  <c r="N30" i="8"/>
  <c r="O30" i="8"/>
  <c r="C31" i="8"/>
  <c r="D31" i="8"/>
  <c r="E31" i="8"/>
  <c r="F31" i="8"/>
  <c r="G31" i="8"/>
  <c r="H31" i="8"/>
  <c r="I31" i="8"/>
  <c r="J31" i="8"/>
  <c r="K31" i="8"/>
  <c r="L31" i="8"/>
  <c r="M31" i="8"/>
  <c r="N31" i="8"/>
  <c r="O31" i="8"/>
  <c r="C32" i="8"/>
  <c r="D32" i="8"/>
  <c r="E32" i="8"/>
  <c r="F32" i="8"/>
  <c r="G32" i="8"/>
  <c r="H32" i="8"/>
  <c r="I32" i="8"/>
  <c r="J32" i="8"/>
  <c r="K32" i="8"/>
  <c r="L32" i="8"/>
  <c r="M32" i="8"/>
  <c r="N32" i="8"/>
  <c r="O32" i="8"/>
  <c r="O28" i="8"/>
  <c r="N28" i="8"/>
  <c r="M28" i="8"/>
  <c r="L28" i="8"/>
  <c r="K28" i="8"/>
  <c r="J28" i="8"/>
  <c r="I28" i="8"/>
  <c r="H28" i="8"/>
  <c r="G28" i="8"/>
  <c r="F28" i="8"/>
  <c r="E28" i="8"/>
  <c r="D28" i="8"/>
  <c r="C28" i="8"/>
  <c r="C16" i="8"/>
  <c r="D16" i="8"/>
  <c r="E16" i="8"/>
  <c r="F16" i="8"/>
  <c r="G16" i="8"/>
  <c r="H16" i="8"/>
  <c r="I16" i="8"/>
  <c r="J16" i="8"/>
  <c r="K16" i="8"/>
  <c r="L16" i="8"/>
  <c r="M16" i="8"/>
  <c r="N16" i="8"/>
  <c r="O16" i="8"/>
  <c r="C17" i="8"/>
  <c r="D17" i="8"/>
  <c r="E17" i="8"/>
  <c r="F17" i="8"/>
  <c r="G17" i="8"/>
  <c r="H17" i="8"/>
  <c r="I17" i="8"/>
  <c r="J17" i="8"/>
  <c r="K17" i="8"/>
  <c r="L17" i="8"/>
  <c r="M17" i="8"/>
  <c r="N17" i="8"/>
  <c r="O17" i="8"/>
  <c r="C18" i="8"/>
  <c r="D18" i="8"/>
  <c r="E18" i="8"/>
  <c r="F18" i="8"/>
  <c r="G18" i="8"/>
  <c r="H18" i="8"/>
  <c r="I18" i="8"/>
  <c r="J18" i="8"/>
  <c r="K18" i="8"/>
  <c r="L18" i="8"/>
  <c r="M18" i="8"/>
  <c r="N18" i="8"/>
  <c r="O18" i="8"/>
  <c r="C19" i="8"/>
  <c r="D19" i="8"/>
  <c r="E19" i="8"/>
  <c r="F19" i="8"/>
  <c r="G19" i="8"/>
  <c r="H19" i="8"/>
  <c r="I19" i="8"/>
  <c r="J19" i="8"/>
  <c r="K19" i="8"/>
  <c r="L19" i="8"/>
  <c r="M19" i="8"/>
  <c r="N19" i="8"/>
  <c r="O19" i="8"/>
  <c r="C20" i="8"/>
  <c r="D20" i="8"/>
  <c r="E20" i="8"/>
  <c r="F20" i="8"/>
  <c r="G20" i="8"/>
  <c r="H20" i="8"/>
  <c r="I20" i="8"/>
  <c r="J20" i="8"/>
  <c r="K20" i="8"/>
  <c r="L20" i="8"/>
  <c r="M20" i="8"/>
  <c r="N20" i="8"/>
  <c r="O20" i="8"/>
  <c r="C21" i="8"/>
  <c r="D21" i="8"/>
  <c r="E21" i="8"/>
  <c r="F21" i="8"/>
  <c r="G21" i="8"/>
  <c r="H21" i="8"/>
  <c r="I21" i="8"/>
  <c r="J21" i="8"/>
  <c r="K21" i="8"/>
  <c r="L21" i="8"/>
  <c r="M21" i="8"/>
  <c r="N21" i="8"/>
  <c r="O21" i="8"/>
  <c r="C22" i="8"/>
  <c r="D22" i="8"/>
  <c r="E22" i="8"/>
  <c r="F22" i="8"/>
  <c r="G22" i="8"/>
  <c r="H22" i="8"/>
  <c r="I22" i="8"/>
  <c r="J22" i="8"/>
  <c r="K22" i="8"/>
  <c r="L22" i="8"/>
  <c r="M22" i="8"/>
  <c r="N22" i="8"/>
  <c r="O22" i="8"/>
  <c r="C23" i="8"/>
  <c r="D23" i="8"/>
  <c r="E23" i="8"/>
  <c r="F23" i="8"/>
  <c r="G23" i="8"/>
  <c r="H23" i="8"/>
  <c r="I23" i="8"/>
  <c r="J23" i="8"/>
  <c r="K23" i="8"/>
  <c r="L23" i="8"/>
  <c r="M23" i="8"/>
  <c r="N23" i="8"/>
  <c r="O23" i="8"/>
  <c r="C24" i="8"/>
  <c r="D24" i="8"/>
  <c r="E24" i="8"/>
  <c r="F24" i="8"/>
  <c r="G24" i="8"/>
  <c r="H24" i="8"/>
  <c r="I24" i="8"/>
  <c r="J24" i="8"/>
  <c r="K24" i="8"/>
  <c r="L24" i="8"/>
  <c r="M24" i="8"/>
  <c r="N24" i="8"/>
  <c r="O24" i="8"/>
  <c r="O15" i="8"/>
  <c r="M15" i="8"/>
  <c r="N15" i="8"/>
  <c r="L15" i="8"/>
  <c r="K15" i="8"/>
  <c r="J15" i="8"/>
  <c r="I15" i="8"/>
  <c r="H15" i="8"/>
  <c r="G15" i="8"/>
  <c r="F15" i="8"/>
  <c r="E15" i="8"/>
  <c r="D15" i="8"/>
  <c r="C15" i="8"/>
  <c r="G33" i="8" l="1"/>
  <c r="H25" i="8"/>
  <c r="O33" i="8"/>
  <c r="J33" i="8"/>
  <c r="I33" i="8"/>
  <c r="C25" i="8"/>
  <c r="K25" i="8"/>
  <c r="C33" i="8"/>
  <c r="K33" i="8"/>
  <c r="F33" i="8"/>
  <c r="N33" i="8"/>
  <c r="J25" i="8"/>
  <c r="H33" i="8"/>
  <c r="L25" i="8"/>
  <c r="N25" i="8"/>
  <c r="D25" i="8"/>
  <c r="F25" i="8"/>
  <c r="M25" i="8"/>
  <c r="D33" i="8"/>
  <c r="L33" i="8"/>
  <c r="E25" i="8"/>
  <c r="G25" i="8"/>
  <c r="O25" i="8"/>
  <c r="E33" i="8"/>
  <c r="M33" i="8"/>
  <c r="I25" i="8"/>
</calcChain>
</file>

<file path=xl/sharedStrings.xml><?xml version="1.0" encoding="utf-8"?>
<sst xmlns="http://schemas.openxmlformats.org/spreadsheetml/2006/main" count="78428" uniqueCount="18765">
  <si>
    <t>KADEME</t>
  </si>
  <si>
    <t>AG</t>
  </si>
  <si>
    <t>OG</t>
  </si>
  <si>
    <t>Dışsal</t>
  </si>
  <si>
    <t>Mücbir</t>
  </si>
  <si>
    <t>Güvenlik</t>
  </si>
  <si>
    <t>T.C. ENERJİ PİYASASI DÜZENLEME KURUMU</t>
  </si>
  <si>
    <t>Form No</t>
  </si>
  <si>
    <t>EPF-02</t>
  </si>
  <si>
    <t>Form Adı</t>
  </si>
  <si>
    <t>Form Versiyonu</t>
  </si>
  <si>
    <t>Lisans No</t>
  </si>
  <si>
    <t>Vergi No</t>
  </si>
  <si>
    <t>Lisans Sahibi Unvanı</t>
  </si>
  <si>
    <t>Yıl</t>
  </si>
  <si>
    <t>Dönem</t>
  </si>
  <si>
    <t>İli</t>
  </si>
  <si>
    <t>GENEL TOPLAM</t>
  </si>
  <si>
    <t>KAYNAK</t>
  </si>
  <si>
    <t>SEBEP</t>
  </si>
  <si>
    <t xml:space="preserve">AG </t>
  </si>
  <si>
    <t>TÜM BÖLGE</t>
  </si>
  <si>
    <t>İL-1</t>
  </si>
  <si>
    <t>İL-2</t>
  </si>
  <si>
    <t>İlçesi</t>
  </si>
  <si>
    <t xml:space="preserve">TOPLAM </t>
  </si>
  <si>
    <t>İLETİM</t>
  </si>
  <si>
    <t>Şebeke İşletmecisi</t>
  </si>
  <si>
    <t>AÇIKLAMALAR:</t>
  </si>
  <si>
    <t>KESINTI_KOD_NO</t>
  </si>
  <si>
    <t>IL</t>
  </si>
  <si>
    <t>ILCE</t>
  </si>
  <si>
    <t>SEBEKE_UNSURU</t>
  </si>
  <si>
    <t>SEBEKE_UNSURU_KODU</t>
  </si>
  <si>
    <t>KESINTI_NEDENI</t>
  </si>
  <si>
    <t>KESINTI_KAYNAGI</t>
  </si>
  <si>
    <t>KESINTI_SURE_SINIFI</t>
  </si>
  <si>
    <t>KESINTI_SEBEBI</t>
  </si>
  <si>
    <t>KESINTI_BILDIRIM_SINIFI</t>
  </si>
  <si>
    <t>KESINTI_BASLANGIC_ZAMANI</t>
  </si>
  <si>
    <t>KESINTI_SONA_ERME_ZAMANI</t>
  </si>
  <si>
    <t>KESINTI_SURESI</t>
  </si>
  <si>
    <t>ETKILENEN_KULLANICI_SAYISI_MESKEN_OG</t>
  </si>
  <si>
    <t>ETKILENEN_KULLANICI_SAYISI_MESKEN_AG</t>
  </si>
  <si>
    <t>ETKILENEN_KULLANICI_SAYISI_TARIMSAL_OG</t>
  </si>
  <si>
    <t>ETKILENEN_KULLANICI_SAYISI_TARIMSAL_AG</t>
  </si>
  <si>
    <t>ETKILENEN_KULLANICI_SAYISI_TICARETHANE_OG</t>
  </si>
  <si>
    <t>ETKILENEN_KULLANICI_SAYISI_TICARETHANE_AG</t>
  </si>
  <si>
    <t>ETKILENEN_KULLANICI_SAYISI_SANAYI_OG</t>
  </si>
  <si>
    <t>ETKILENEN_KULLANICI_SAYISI_SANAYI_AG</t>
  </si>
  <si>
    <t>DAGITILMAYAN_ENERJI_MESKEN_OG</t>
  </si>
  <si>
    <t>DAGITILMAYAN_ENERJI_MESKEN_AG</t>
  </si>
  <si>
    <t>DAGITILMAYAN_ENERJI_TARIMSAL_OG</t>
  </si>
  <si>
    <t>DAGITILMAYAN_ENERJI_TARIMSAL_AG</t>
  </si>
  <si>
    <t>DAGITILMAYAN_ENERJI_TICARETHANE_OG</t>
  </si>
  <si>
    <t>DAGITILMAYAN_ENERJI_TICARETHANE_AG</t>
  </si>
  <si>
    <t>DAGITILMAYAN_ENERJI_SANAYI_OG</t>
  </si>
  <si>
    <t>DAGITILMAYAN_ENERJI_SANAYI_AG</t>
  </si>
  <si>
    <t>TOPLAM_DAGITILMAYAN_ENERJI</t>
  </si>
  <si>
    <t>Mesken</t>
  </si>
  <si>
    <t>Tarımsal Sulama</t>
  </si>
  <si>
    <t>Ticarethane</t>
  </si>
  <si>
    <t xml:space="preserve">Sanayi </t>
  </si>
  <si>
    <t>Genel Toplam</t>
  </si>
  <si>
    <t>Toplam</t>
  </si>
  <si>
    <r>
      <t>Kullanıcı Sayıları (U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</t>
    </r>
  </si>
  <si>
    <r>
      <t>Ortalama Tüketimlerin Toplamı (OT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</si>
  <si>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r>
      <t>Anlaşma Güçlerinin Toplamı (L</t>
    </r>
    <r>
      <rPr>
        <b/>
        <vertAlign val="subscript"/>
        <sz val="11"/>
        <color theme="1"/>
        <rFont val="Times New Roman"/>
        <family val="1"/>
        <charset val="162"/>
      </rPr>
      <t>top</t>
    </r>
    <r>
      <rPr>
        <b/>
        <sz val="11"/>
        <color theme="1"/>
        <rFont val="Times New Roman"/>
        <family val="1"/>
        <charset val="162"/>
      </rPr>
      <t>) (kWh)</t>
    </r>
  </si>
  <si>
    <t>MESKEN KULLANICILAR</t>
  </si>
  <si>
    <t>TARIMSAL SULAMA KULLANICILAR</t>
  </si>
  <si>
    <t>TİCARETHANE KULLANICILAR</t>
  </si>
  <si>
    <t>SANAYİ KULLANICILAR</t>
  </si>
  <si>
    <t>ODE BİLDİRİMSİZ</t>
  </si>
  <si>
    <t>ODE BİLDİRİMLİ</t>
  </si>
  <si>
    <t>C-	ODE Gösterge Hesabında Kullanılan Bilgiler</t>
  </si>
  <si>
    <t xml:space="preserve">1- Ortalama Dağıtılmayan Enerji Bildirimsiz ve Bildirimli Gösterge Tablosu tüketici grubu ve bağlantı seviyesine uygun olarak doldurulur.  </t>
  </si>
  <si>
    <t xml:space="preserve">2- Dağıtım bölgesi, il, tüketici grubu ve bağlantı seviyesine göre göstergelerin hesaplanmasında dağıtılmayan enerji tablosunun ilgili kayıtları ve bu göstergelere ilişkin tüketici grubuna uygun kullanıcı sayıları kullanılır.  </t>
  </si>
  <si>
    <t>3- İl bazlı raporlanan ODE tablosunda, “C) ODE Gösterge Hesabında Kullanılan Bilgiler”de tablonun doldurulduğu ilin değerlerine yer verilir.</t>
  </si>
  <si>
    <t>4- ODE göstergeleri kWh/kullanıcı olarak hesaplanır</t>
  </si>
  <si>
    <t>Kalite Göstergeleri (Tablo 4)</t>
  </si>
  <si>
    <t>İZMİR</t>
  </si>
  <si>
    <t>MANİSA</t>
  </si>
  <si>
    <t>KONAK</t>
  </si>
  <si>
    <t>BORNOVA</t>
  </si>
  <si>
    <t>BUCA</t>
  </si>
  <si>
    <t>KARŞIYAKA</t>
  </si>
  <si>
    <t>NARLIDERE</t>
  </si>
  <si>
    <t>GAZİEMİR</t>
  </si>
  <si>
    <t>ÇİĞLİ</t>
  </si>
  <si>
    <t>GÜZELBAHÇE</t>
  </si>
  <si>
    <t>KARABAĞLAR</t>
  </si>
  <si>
    <t>SELÇUK</t>
  </si>
  <si>
    <t>SEFERİHİSAR</t>
  </si>
  <si>
    <t>ÖDEMİŞ</t>
  </si>
  <si>
    <t>BERGAMA</t>
  </si>
  <si>
    <t>ALİAĞA</t>
  </si>
  <si>
    <t>ÇEŞME</t>
  </si>
  <si>
    <t>URLA</t>
  </si>
  <si>
    <t>BAYINDIR</t>
  </si>
  <si>
    <t>KARABURUN</t>
  </si>
  <si>
    <t>MENDERES</t>
  </si>
  <si>
    <t>FOÇA</t>
  </si>
  <si>
    <t>KINIK</t>
  </si>
  <si>
    <t>TORBALI</t>
  </si>
  <si>
    <t>KEMALPAŞA</t>
  </si>
  <si>
    <t>MENEMEN</t>
  </si>
  <si>
    <t>TİRE</t>
  </si>
  <si>
    <t>DİKİLİ</t>
  </si>
  <si>
    <t>KİRAZ</t>
  </si>
  <si>
    <t>BEYDAĞ</t>
  </si>
  <si>
    <t>BAYRAKLI</t>
  </si>
  <si>
    <t>BALÇOVA</t>
  </si>
  <si>
    <t>AKHİSAR</t>
  </si>
  <si>
    <t>ALAŞEHİR</t>
  </si>
  <si>
    <t>DEMİRCİ</t>
  </si>
  <si>
    <t>GÖRDES</t>
  </si>
  <si>
    <t>KIRKAĞAÇ</t>
  </si>
  <si>
    <t>KULA</t>
  </si>
  <si>
    <t>SALİHLİ</t>
  </si>
  <si>
    <t>SARIGÖL</t>
  </si>
  <si>
    <t>SARUHANLI</t>
  </si>
  <si>
    <t>SELENDİ</t>
  </si>
  <si>
    <t>SOMA</t>
  </si>
  <si>
    <t>TURGUTLU</t>
  </si>
  <si>
    <t>AHMETLİ</t>
  </si>
  <si>
    <t>GÖLMARMARA</t>
  </si>
  <si>
    <t>KÖPRÜBAŞI</t>
  </si>
  <si>
    <t>ŞEHZADELER</t>
  </si>
  <si>
    <t>YUNUSEMRE</t>
  </si>
  <si>
    <t>DAĞITIM-OG</t>
  </si>
  <si>
    <t>DAĞITIM-AG</t>
  </si>
  <si>
    <t xml:space="preserve">OG </t>
  </si>
  <si>
    <t>OG Fideri</t>
  </si>
  <si>
    <t>K-440 35-01-K00440_K-4906 K02_2113067</t>
  </si>
  <si>
    <t>Şebeke Bakım Çalışması</t>
  </si>
  <si>
    <t>Dağıtım-OG</t>
  </si>
  <si>
    <t>Uzun</t>
  </si>
  <si>
    <t>Şebeke işletmecisi</t>
  </si>
  <si>
    <t>Bildirimli</t>
  </si>
  <si>
    <t>06.04.2023 11:17:29</t>
  </si>
  <si>
    <t>06.04.2023 12:53:14</t>
  </si>
  <si>
    <t>DM</t>
  </si>
  <si>
    <t>OTOYOL DM 45-80-M02917_APPAK M01_72022599</t>
  </si>
  <si>
    <t>OG Fider Açması</t>
  </si>
  <si>
    <t>Bildirimsiz</t>
  </si>
  <si>
    <t>06.04.2023 16:56:15</t>
  </si>
  <si>
    <t>06.04.2023 18:03:54</t>
  </si>
  <si>
    <t>Saha Dağıtım Kutusu (SDK)</t>
  </si>
  <si>
    <t>K-1862 35-09-K01862_D d1b_5874123</t>
  </si>
  <si>
    <t>AG Box / Sdk Giriş Sigorta Atığı</t>
  </si>
  <si>
    <t>Dağıtım-AG</t>
  </si>
  <si>
    <t>06.04.2023 09:49:43</t>
  </si>
  <si>
    <t>06.04.2023 10:29:33</t>
  </si>
  <si>
    <t>NURİYE DM 45-80-M00090_NURİYE ŞEHİR M11_72194607</t>
  </si>
  <si>
    <t>06.04.2023 15:55:49</t>
  </si>
  <si>
    <t>06.04.2023 16:58:31</t>
  </si>
  <si>
    <t>SELENDİ TR-12 45-81-M00012_TR-11 M02_2321242</t>
  </si>
  <si>
    <t>06.04.2023 09:36:07</t>
  </si>
  <si>
    <t>06.04.2023 09:56:28</t>
  </si>
  <si>
    <t>Dağıtım Transformatörü</t>
  </si>
  <si>
    <t>KISMALI TR-1 45-83-M00309_45-83-M00309_2357918</t>
  </si>
  <si>
    <t>Plansız Kesinti / Müdahale</t>
  </si>
  <si>
    <t>06.04.2023 14:45:00</t>
  </si>
  <si>
    <t>06.04.2023 15:19:22</t>
  </si>
  <si>
    <t>ZEYTİNALAN İM 35-19-A00002_URLA 266 GİRİŞ M03_2052140</t>
  </si>
  <si>
    <t>06.04.2023 07:43:07</t>
  </si>
  <si>
    <t>06.04.2023 07:49:00</t>
  </si>
  <si>
    <t>Kullanıcı Bağlantı Hattı</t>
  </si>
  <si>
    <t>L-306 35-18-L00306_950446795_950446795</t>
  </si>
  <si>
    <t>AG Branşman Yeraltı Kablo Arızası</t>
  </si>
  <si>
    <t>06.04.2023 15:42:51</t>
  </si>
  <si>
    <t>06.04.2023 18:05:56</t>
  </si>
  <si>
    <t>TR-48 35-26-M00048_DAĞITIM TRAFO TR-48 M06_65929844</t>
  </si>
  <si>
    <t>Müteahhit Çalışması</t>
  </si>
  <si>
    <t>06.04.2023 09:29:40</t>
  </si>
  <si>
    <t>06.04.2023 11:50:47</t>
  </si>
  <si>
    <t>K-1862 35-09-K01862_35-09-K01862_47246241</t>
  </si>
  <si>
    <t>AG Pano Kol Sigorta Atığı</t>
  </si>
  <si>
    <t>06.04.2023 17:31:52</t>
  </si>
  <si>
    <t>06.04.2023 17:35:20</t>
  </si>
  <si>
    <t>GERÇEKLİ TR-2 35-15-L00649_35-15-L00649_2364876</t>
  </si>
  <si>
    <t>AG Termik Açması</t>
  </si>
  <si>
    <t>06.04.2023 19:16:13</t>
  </si>
  <si>
    <t>06.04.2023 20:55:46</t>
  </si>
  <si>
    <t>EMİRLİ TR-8 35-15-L00644_35-15-L00644_2364874</t>
  </si>
  <si>
    <t>06.04.2023 19:21:20</t>
  </si>
  <si>
    <t>07.04.2023 01:11:13</t>
  </si>
  <si>
    <t>KÖK</t>
  </si>
  <si>
    <t>KAYIŞLAR KÖK 45-80-M00183_YENİOSMANİYE M04_72195774</t>
  </si>
  <si>
    <t>06.04.2023 11:37:55</t>
  </si>
  <si>
    <t>06.04.2023 12:54:30</t>
  </si>
  <si>
    <t>K-1637 35-01-K01637_K-300 K01_41905730</t>
  </si>
  <si>
    <t>06.04.2023 00:58:20</t>
  </si>
  <si>
    <t>06.04.2023 03:47:50</t>
  </si>
  <si>
    <t>DM-12/TR-1 45-73-M00067_AKKEÇİLİ M03_65917904</t>
  </si>
  <si>
    <t>06.04.2023 19:52:36</t>
  </si>
  <si>
    <t>06.04.2023 21:38:04</t>
  </si>
  <si>
    <t>L-472 OLTULU 35-18-L00472_950466033_950466033</t>
  </si>
  <si>
    <t>06.04.2023 12:26:46</t>
  </si>
  <si>
    <t>06.04.2023 17:46:24</t>
  </si>
  <si>
    <t>KARABURUN İM 35-21-A00001_KÜÇÜKBAHÇE L05_2063035</t>
  </si>
  <si>
    <t>06.04.2023 05:20:40</t>
  </si>
  <si>
    <t>06.04.2023 05:24:12</t>
  </si>
  <si>
    <t>EMİNKENT ÖZEL TR 35-23-M00050Ö_DIREK TIPI TRAFO HUCRESI H01_2057995</t>
  </si>
  <si>
    <t>OG Sigorta Atması</t>
  </si>
  <si>
    <t>06.04.2023 14:15:44</t>
  </si>
  <si>
    <t>06.04.2023 17:50:26</t>
  </si>
  <si>
    <t>AG Fideri</t>
  </si>
  <si>
    <t>GÜRSU KÖYÜ 45-73-M00178_B_56399639_56399639</t>
  </si>
  <si>
    <t>06.04.2023 22:25:57</t>
  </si>
  <si>
    <t>07.04.2023 00:44:13</t>
  </si>
  <si>
    <t>KAPANCI KÖK 45-78-L00229_MERSİNDERE L05_65981250</t>
  </si>
  <si>
    <t>06.04.2023 16:11:38</t>
  </si>
  <si>
    <t>06.04.2023 17:40:26</t>
  </si>
  <si>
    <t>KAYMAKÇI İM 35-15-A00004_EMİRLİOVA L07_2121823</t>
  </si>
  <si>
    <t>06.04.2023 18:59:13</t>
  </si>
  <si>
    <t>06.04.2023 19:18:35</t>
  </si>
  <si>
    <t>SOMA A SANTRALİ İM/DM 45-82-A00001_IŞIKLAR-1 M05_2091641</t>
  </si>
  <si>
    <t>06.04.2023 14:39:00</t>
  </si>
  <si>
    <t>06.04.2023 15:21:00</t>
  </si>
  <si>
    <t>YENİFOÇA TR-52 35-23-M00052_95000503318_95000503318</t>
  </si>
  <si>
    <t>06.04.2023 22:11:54</t>
  </si>
  <si>
    <t>07.04.2023 01:11:49</t>
  </si>
  <si>
    <t>L-335 35-18-L00335_6706785_56353700_56353700</t>
  </si>
  <si>
    <t>AG Yeraltı Kablo Arızası</t>
  </si>
  <si>
    <t>06.04.2023 15:44:45</t>
  </si>
  <si>
    <t>07.04.2023 01:09:51</t>
  </si>
  <si>
    <t>TR-113 ZEYTİNALANI 35-19-L00113_956671454_956671454</t>
  </si>
  <si>
    <t>06.04.2023 12:32:44</t>
  </si>
  <si>
    <t>06.04.2023 18:44:32</t>
  </si>
  <si>
    <t>YAHŞELLİ TR-2 35-28-M00188_C_56357601_56357601</t>
  </si>
  <si>
    <t>06.04.2023 16:37:52</t>
  </si>
  <si>
    <t>06.04.2023 17:26:01</t>
  </si>
  <si>
    <t>M-844 35-04-M00844_913076000_913076000</t>
  </si>
  <si>
    <t>AG Box / Sdk Abone Çıkış Sigorta Atığı</t>
  </si>
  <si>
    <t>06.04.2023 23:29:18</t>
  </si>
  <si>
    <t>07.04.2023 00:49:44</t>
  </si>
  <si>
    <t>TR-64 35-30-L00064_955319127_955319127</t>
  </si>
  <si>
    <t>06.04.2023 10:08:18</t>
  </si>
  <si>
    <t>06.04.2023 11:19:15</t>
  </si>
  <si>
    <t>L-145 DALYAN DM 35-18-L00145_HAVACILAR L03_72052182</t>
  </si>
  <si>
    <t>06.04.2023 14:00:32</t>
  </si>
  <si>
    <t>06.04.2023 14:16:21</t>
  </si>
  <si>
    <t>M-999 35-09-M00999_912772004_912772004</t>
  </si>
  <si>
    <t>06.04.2023 11:00:56</t>
  </si>
  <si>
    <t>06.04.2023 14:21:10</t>
  </si>
  <si>
    <t>TR-24 35-17-M00024_TR-24 DAĞITIM TRAFO M03_72301464</t>
  </si>
  <si>
    <t>06.04.2023 11:47:01</t>
  </si>
  <si>
    <t>06.04.2023 12:11:38</t>
  </si>
  <si>
    <t>YOLÜSTÜ İM 35-15-A00002_GERÇEKLİ L12_2316545</t>
  </si>
  <si>
    <t>06.04.2023 18:19:31</t>
  </si>
  <si>
    <t>06.04.2023 18:59:33</t>
  </si>
  <si>
    <t>DERİCİ KÖK 45-84-M00003_RAZOĞLU M07_2313984</t>
  </si>
  <si>
    <t>06.04.2023 18:25:11</t>
  </si>
  <si>
    <t>06.04.2023 19:14:08</t>
  </si>
  <si>
    <t>DM-4/24 35-26-M00836_DAĞITIM TRAFO DM-4/24 M03_65908904</t>
  </si>
  <si>
    <t>Trafo Bakım Çalışması</t>
  </si>
  <si>
    <t>06.04.2023 11:05:54</t>
  </si>
  <si>
    <t>06.04.2023 11:28:48</t>
  </si>
  <si>
    <t>TR-31 35-13-M00031_946418354_946418354</t>
  </si>
  <si>
    <t>06.04.2023 09:56:27</t>
  </si>
  <si>
    <t>06.04.2023 11:55:38</t>
  </si>
  <si>
    <t>TR-41 45-77-L00041_945488450_945488450</t>
  </si>
  <si>
    <t>AG Havai Branşman Arızası</t>
  </si>
  <si>
    <t>06.04.2023 21:50:19</t>
  </si>
  <si>
    <t>06.04.2023 23:18:32</t>
  </si>
  <si>
    <t>TR-32 35-17-M00032_KARTAL BURNU HAVA KUV.KOMUTANLIĞI M04_66315331</t>
  </si>
  <si>
    <t>06.04.2023 12:21:31</t>
  </si>
  <si>
    <t>06.04.2023 12:50:52</t>
  </si>
  <si>
    <t>M-3032 35-09-M03032_35-09-M03032_79571689</t>
  </si>
  <si>
    <t>06.04.2023 09:47:54</t>
  </si>
  <si>
    <t>06.04.2023 14:05:20</t>
  </si>
  <si>
    <t>CAFERBEY KÖK 45-78-L00231_CAFERBEY ÇALTILI L04_2327776</t>
  </si>
  <si>
    <t>06.04.2023 19:31:36</t>
  </si>
  <si>
    <t>06.04.2023 20:26:02</t>
  </si>
  <si>
    <t>TM Fideri</t>
  </si>
  <si>
    <t>ARSLANLAR TM 35-26-A00004_TAMSA M09_2306546</t>
  </si>
  <si>
    <t>Kısa</t>
  </si>
  <si>
    <t>06.04.2023 14:04:47</t>
  </si>
  <si>
    <t>06.04.2023 14:07:22</t>
  </si>
  <si>
    <t>AKPINAR TR-2 45-75-M00080_B_56397906_56397906</t>
  </si>
  <si>
    <t>06.04.2023 19:04:35</t>
  </si>
  <si>
    <t>06.04.2023 21:15:24</t>
  </si>
  <si>
    <t>SOMA KÖYLER DM-2 45-82-M00125_KÖYLER 34.5 M08_2304026</t>
  </si>
  <si>
    <t>06.04.2023 09:37:57</t>
  </si>
  <si>
    <t>06.04.2023 12:40:41</t>
  </si>
  <si>
    <t>M-2097 35-04-M02097_35-04-M02097_54981353</t>
  </si>
  <si>
    <t>AG Kademe Ayarı</t>
  </si>
  <si>
    <t>06.04.2023 16:44:51</t>
  </si>
  <si>
    <t>06.04.2023 17:19:51</t>
  </si>
  <si>
    <t>YAMANDERE TR-3 35-29-L00313_B_56400188_56400188</t>
  </si>
  <si>
    <t>AG Hatta Yabancı Cisim</t>
  </si>
  <si>
    <t>06.04.2023 10:09:29</t>
  </si>
  <si>
    <t>06.04.2023 12:16:05</t>
  </si>
  <si>
    <t>GÖZTEPE İM 35-01-A00004_TR-2 10.5 K17_2337297</t>
  </si>
  <si>
    <t>Manevra</t>
  </si>
  <si>
    <t>06.04.2023 02:58:17</t>
  </si>
  <si>
    <t>06.04.2023 03:13:19</t>
  </si>
  <si>
    <t>K-3109 35-04-K03109_99382573_99382573</t>
  </si>
  <si>
    <t>06.04.2023 21:26:47</t>
  </si>
  <si>
    <t>06.04.2023 22:45:08</t>
  </si>
  <si>
    <t>ALÇUK TM 35-17-A00001_HatBaşıAyırıcı_67176398 M29_67176398</t>
  </si>
  <si>
    <t>06.04.2023 08:08:34</t>
  </si>
  <si>
    <t>06.04.2023 10:24:42</t>
  </si>
  <si>
    <t>K-1162 35-01-K01162_910804935_910804935</t>
  </si>
  <si>
    <t>06.04.2023 14:55:29</t>
  </si>
  <si>
    <t>06.04.2023 17:08:32</t>
  </si>
  <si>
    <t>PAYAMLI TR-1 35-10-L00056_DIREK TIPI TRAFO HUCRESI H01_2093907</t>
  </si>
  <si>
    <t>OG Direk Yıkılması</t>
  </si>
  <si>
    <t>06.04.2023 10:54:50</t>
  </si>
  <si>
    <t>06.04.2023 17:54:14</t>
  </si>
  <si>
    <t>ÇAKMAKLI TR-2 35-17-M00346_D_56364772_56364772</t>
  </si>
  <si>
    <t>06.04.2023 12:25:48</t>
  </si>
  <si>
    <t>06.04.2023 14:13:20</t>
  </si>
  <si>
    <t>K-3315 35-09-K03315_95002476538_95002476538</t>
  </si>
  <si>
    <t>06.04.2023 18:34:10</t>
  </si>
  <si>
    <t>06.04.2023 20:25:10</t>
  </si>
  <si>
    <t>ÇİFTLİK İM 35-18-A00003_TURSİTE L14_2054627</t>
  </si>
  <si>
    <t>06.04.2023 09:23:31</t>
  </si>
  <si>
    <t>06.04.2023 10:36:35</t>
  </si>
  <si>
    <t>TR-68 35-30-L00068_35-30-L00068_2368889</t>
  </si>
  <si>
    <t>06.04.2023 09:59:04</t>
  </si>
  <si>
    <t>06.04.2023 10:38:28</t>
  </si>
  <si>
    <t>İSMAİL ŞİMŞEK SULAMA GRUBU 35-29-L00149_B_56360610_56360610</t>
  </si>
  <si>
    <t>06.04.2023 10:30:13</t>
  </si>
  <si>
    <t>06.04.2023 13:12:16</t>
  </si>
  <si>
    <t>TR-25/A 35-15-M00307_35-15-M00307_2368709</t>
  </si>
  <si>
    <t>06.04.2023 20:03:35</t>
  </si>
  <si>
    <t>06.04.2023 23:56:50</t>
  </si>
  <si>
    <t>DM02/TR15 YURT ÜZERİ 45-73-M00045_B b1_45157424</t>
  </si>
  <si>
    <t>06.04.2023 17:15:10</t>
  </si>
  <si>
    <t>06.04.2023 18:19:14</t>
  </si>
  <si>
    <t>GÖRDES TR-10 45-75-M00010_HatBaşıAyırıcı_53135637 M06_53135637</t>
  </si>
  <si>
    <t>OG Ayırıcı Arızası</t>
  </si>
  <si>
    <t>06.04.2023 16:43:29</t>
  </si>
  <si>
    <t>06.04.2023 17:26:17</t>
  </si>
  <si>
    <t>ORTA MAHALLE M-2 35-25-M00109_955258300_955258300</t>
  </si>
  <si>
    <t>06.04.2023 12:49:31</t>
  </si>
  <si>
    <t>06.04.2023 17:50:46</t>
  </si>
  <si>
    <t>DM-6/8 35-26-M00655_DAĞITIM TRAFO DM-6/8 M03_65937396</t>
  </si>
  <si>
    <t>06.04.2023 18:17:42</t>
  </si>
  <si>
    <t>06.04.2023 21:14:40</t>
  </si>
  <si>
    <t>BADINCA TR-6 45-73-M00417_B_56396481_56396481</t>
  </si>
  <si>
    <t>06.04.2023 10:17:01</t>
  </si>
  <si>
    <t>06.04.2023 13:06:35</t>
  </si>
  <si>
    <t>SEFERİHİSAR İM 35-14-A00002_BEYLER L10_72378370</t>
  </si>
  <si>
    <t>06.04.2023 09:55:40</t>
  </si>
  <si>
    <t>06.04.2023 15:13:48</t>
  </si>
  <si>
    <t>K-4384 35-07-K04384_35-07-K04384_48432008</t>
  </si>
  <si>
    <t>06.04.2023 09:34:49</t>
  </si>
  <si>
    <t>06.04.2023 15:50:02</t>
  </si>
  <si>
    <t>SARILAR TR-1 45-72-L00217_45-72-L00217_2370546</t>
  </si>
  <si>
    <t>06.04.2023 19:47:16</t>
  </si>
  <si>
    <t>06.04.2023 22:53:17</t>
  </si>
  <si>
    <t>ALAÇATI TM 35-18-A00005_KARABURUN-1 M19_2310585</t>
  </si>
  <si>
    <t>06.04.2023 05:35:28</t>
  </si>
  <si>
    <t>06.04.2023 05:45:34</t>
  </si>
  <si>
    <t>SETÜSTÜ TR-1 45-83-M00133_SETÜSTÜ TR-2 M01_2331665</t>
  </si>
  <si>
    <t>06.04.2023 18:04:06</t>
  </si>
  <si>
    <t>06.04.2023 18:24:00</t>
  </si>
  <si>
    <t>ÇAMURHAMAMI KÖK 45-78-L00230_HatBaşıAyırıcı_79961588 L03_79961588</t>
  </si>
  <si>
    <t>06.04.2023 16:50:57</t>
  </si>
  <si>
    <t>06.04.2023 19:29:58</t>
  </si>
  <si>
    <t>ÜRKMEZ M-19 35-25-M00152_E_91386084_91386084</t>
  </si>
  <si>
    <t>06.04.2023 11:13:46</t>
  </si>
  <si>
    <t>06.04.2023 19:34:10</t>
  </si>
  <si>
    <t>KAPANCI KÖK 45-78-L00229_HatBaşıAyırıcı_53139646 L05_53139646</t>
  </si>
  <si>
    <t>06.04.2023 14:39:29</t>
  </si>
  <si>
    <t>06.04.2023 17:13:16</t>
  </si>
  <si>
    <t>L-50 YENİDOĞAKENT SİTESİ 35-18-L00050_ L01_2323925</t>
  </si>
  <si>
    <t>06.04.2023 05:03:27</t>
  </si>
  <si>
    <t>06.04.2023 09:34:55</t>
  </si>
  <si>
    <t>TR-2/98 45-83-M00780_TR-2/100 M01_81593459</t>
  </si>
  <si>
    <t>06.04.2023 07:39:35</t>
  </si>
  <si>
    <t>06.04.2023 08:21:07</t>
  </si>
  <si>
    <t>06.04.2023 18:38:38</t>
  </si>
  <si>
    <t>06.04.2023 18:46:40</t>
  </si>
  <si>
    <t>06.04.2023 19:34:38</t>
  </si>
  <si>
    <t>06.04.2023 23:27:52</t>
  </si>
  <si>
    <t>ÇAMAVLU TR-1 35-16-M00123_C_91031166_91031166</t>
  </si>
  <si>
    <t>08.04.2023 16:34:55</t>
  </si>
  <si>
    <t>08.04.2023 18:19:15</t>
  </si>
  <si>
    <t>K-855 35-01-K00855_912264483_912264483</t>
  </si>
  <si>
    <t>08.04.2023 00:30:37</t>
  </si>
  <si>
    <t>08.04.2023 03:10:41</t>
  </si>
  <si>
    <t>K-813 35-01-K00813__72410566_72410566</t>
  </si>
  <si>
    <t>08.04.2023 03:37:16</t>
  </si>
  <si>
    <t>08.04.2023 05:06:35</t>
  </si>
  <si>
    <t>MEDAR DM 45-72-L00079_AKHİSAR TM GİRİŞ L01_66588721</t>
  </si>
  <si>
    <t>08.04.2023 09:08:04</t>
  </si>
  <si>
    <t>08.04.2023 09:28:12</t>
  </si>
  <si>
    <t>AKHİSAR İM 45-72-A00001_AKHİSAR TM  ŞEHİR-3 M07_42545484</t>
  </si>
  <si>
    <t>08.04.2023 12:03:22</t>
  </si>
  <si>
    <t>08.04.2023 12:12:32</t>
  </si>
  <si>
    <t>AKHİSAR İM 45-72-A00001_ZEYTİNLİOVA ÇIKIŞ M06_42545397</t>
  </si>
  <si>
    <t>08.04.2023 07:01:43</t>
  </si>
  <si>
    <t>08.04.2023 12:38:25</t>
  </si>
  <si>
    <t>MANİSA TM-1 45-71-A00001_TURGUTLU-1 M09_2309462</t>
  </si>
  <si>
    <t>08.04.2023 16:10:44</t>
  </si>
  <si>
    <t>08.04.2023 16:43:52</t>
  </si>
  <si>
    <t>KINIK TR-2 35-24-L00002_955218991_955218991</t>
  </si>
  <si>
    <t>08.04.2023 17:32:40</t>
  </si>
  <si>
    <t>08.04.2023 18:34:59</t>
  </si>
  <si>
    <t>KARABURUN TR-15 35-21-L00013_B_56357678_56357678</t>
  </si>
  <si>
    <t>08.04.2023 09:16:14</t>
  </si>
  <si>
    <t>08.04.2023 10:21:19</t>
  </si>
  <si>
    <t>L-393 YENİ OKUL 35-18-L00393_950448591_950448591</t>
  </si>
  <si>
    <t>08.04.2023 09:51:12</t>
  </si>
  <si>
    <t>08.04.2023 11:09:05</t>
  </si>
  <si>
    <t>M-1570 35-02-M01570_M-1054 M04_88751031</t>
  </si>
  <si>
    <t>08.04.2023 13:32:34</t>
  </si>
  <si>
    <t>08.04.2023 14:36:27</t>
  </si>
  <si>
    <t>ÇAKMAKLI TR-1 35-17-M00345_B_56407289_56407289</t>
  </si>
  <si>
    <t>AG Tel Kopuğu</t>
  </si>
  <si>
    <t>08.04.2023 14:49:19</t>
  </si>
  <si>
    <t>08.04.2023 18:52:11</t>
  </si>
  <si>
    <t>TR-1/40 45-83-M00040_45-83-M00040_2354581</t>
  </si>
  <si>
    <t>08.04.2023 19:19:38</t>
  </si>
  <si>
    <t>08.04.2023 23:01:39</t>
  </si>
  <si>
    <t>MENEMEN TR-62 35-28-M00738_953375957_953375957</t>
  </si>
  <si>
    <t>08.04.2023 11:01:43</t>
  </si>
  <si>
    <t>08.04.2023 12:38:15</t>
  </si>
  <si>
    <t>YENİFOÇA TR-44 35-23-M00044_950421013_950421013</t>
  </si>
  <si>
    <t>08.04.2023 21:53:40</t>
  </si>
  <si>
    <t>08.04.2023 23:30:48</t>
  </si>
  <si>
    <t>K-55 35-04-K00055_D F2B_5910994</t>
  </si>
  <si>
    <t>08.04.2023 12:36:47</t>
  </si>
  <si>
    <t>08.04.2023 12:59:44</t>
  </si>
  <si>
    <t>KIZILÇUKUR TR-2 45-79-M00472_DIREK TIPI TRAFO HUCRESI H01_2073936</t>
  </si>
  <si>
    <t>08.04.2023 09:08:33</t>
  </si>
  <si>
    <t>08.04.2023 14:54:46</t>
  </si>
  <si>
    <t>TR-1/25 45-72-M00025_45-72-M00025_2375134</t>
  </si>
  <si>
    <t>08.04.2023 00:55:48</t>
  </si>
  <si>
    <t>08.04.2023 03:39:30</t>
  </si>
  <si>
    <t>BAĞYURDU TM 35-27-A00003_HALİLBEYLİ DM M07_2310334</t>
  </si>
  <si>
    <t>08.04.2023 10:07:25</t>
  </si>
  <si>
    <t>08.04.2023 12:38:34</t>
  </si>
  <si>
    <t>ÇARDAKLI TR-1 45-74-M00186_B_56353682_56353682</t>
  </si>
  <si>
    <t>08.04.2023 08:21:15</t>
  </si>
  <si>
    <t>08.04.2023 12:14:21</t>
  </si>
  <si>
    <t>DM-11 45-71-M00280_DM-8 M03_2326959</t>
  </si>
  <si>
    <t>08.04.2023 16:08:07</t>
  </si>
  <si>
    <t>08.04.2023 16:56:24</t>
  </si>
  <si>
    <t>DM02/TR13 45-73-M00041_A a1_45157526</t>
  </si>
  <si>
    <t>08.04.2023 10:33:17</t>
  </si>
  <si>
    <t>08.04.2023 13:54:52</t>
  </si>
  <si>
    <t>TÜRKELLİ DM (TR-4) 35-28-M00368_TÜRKELLİ ÇIKIŞ M04_56299107</t>
  </si>
  <si>
    <t>08.04.2023 09:04:53</t>
  </si>
  <si>
    <t>08.04.2023 15:39:53</t>
  </si>
  <si>
    <t>TR-106 ZEYTİNALANI 35-19-L00106_DIREK TIPI TRAFO HUCRESI H01_2057432</t>
  </si>
  <si>
    <t>OG Kademe Ayarı</t>
  </si>
  <si>
    <t>08.04.2023 12:10:12</t>
  </si>
  <si>
    <t>08.04.2023 13:26:03</t>
  </si>
  <si>
    <t>K-4854 35-01-K04854_ H_48004137</t>
  </si>
  <si>
    <t>08.04.2023 11:43:36</t>
  </si>
  <si>
    <t>08.04.2023 13:09:44</t>
  </si>
  <si>
    <t>AKHİSAR İM 45-72-A00001_DURASIL GES DM-2 M02_42777615</t>
  </si>
  <si>
    <t>08.04.2023 07:40:48</t>
  </si>
  <si>
    <t>08.04.2023 11:53:46</t>
  </si>
  <si>
    <t>DM-14/10 45-71-M00559_DM-14/08 M02_66508880</t>
  </si>
  <si>
    <t>OG Kesici Arızası</t>
  </si>
  <si>
    <t>08.04.2023 08:43:40</t>
  </si>
  <si>
    <t>08.04.2023 09:56:50</t>
  </si>
  <si>
    <t>ÜZÜMLÜ AYSAN BEY TR-3 45-73-M00605_945647777_945647777</t>
  </si>
  <si>
    <t>08.04.2023 16:19:37</t>
  </si>
  <si>
    <t>08.04.2023 18:15:28</t>
  </si>
  <si>
    <t>KARABURUN TR-12 35-21-L00006_953360028_953360028</t>
  </si>
  <si>
    <t>08.04.2023 08:37:58</t>
  </si>
  <si>
    <t>08.04.2023 10:10:23</t>
  </si>
  <si>
    <t>M-1097 GEÇİT 35-03-M01097_M-733 M02_66735538</t>
  </si>
  <si>
    <t>08.04.2023 10:09:50</t>
  </si>
  <si>
    <t>08.04.2023 17:32:02</t>
  </si>
  <si>
    <t>DM02/TR04 45-73-M00062_DM-2/3 M01_66928392</t>
  </si>
  <si>
    <t>08.04.2023 12:14:14</t>
  </si>
  <si>
    <t>08.04.2023 12:47:14</t>
  </si>
  <si>
    <t>ÇAVUŞOĞLU TR-1 45-71-M01820_C_56385878_56385878</t>
  </si>
  <si>
    <t>08.04.2023 18:12:16</t>
  </si>
  <si>
    <t>08.04.2023 22:01:35</t>
  </si>
  <si>
    <t>M-2475(YATIRIM REZERVE) 35-02-M02475_ M03_83756812</t>
  </si>
  <si>
    <t>08.04.2023 17:30:02</t>
  </si>
  <si>
    <t>08.04.2023 21:44:43</t>
  </si>
  <si>
    <t>ÖDEMİŞ İM 35-15-A00001_YENİ KENT L16_2310687</t>
  </si>
  <si>
    <t>08.04.2023 13:36:57</t>
  </si>
  <si>
    <t>08.04.2023 14:06:51</t>
  </si>
  <si>
    <t>K-3109 35-04-K03109_945346379_945346379</t>
  </si>
  <si>
    <t>08.04.2023 09:32:07</t>
  </si>
  <si>
    <t>08.04.2023 14:20:29</t>
  </si>
  <si>
    <t>DM-14/24 45-71-M00365_45-71-M00365_72052083</t>
  </si>
  <si>
    <t>08.04.2023 09:46:17</t>
  </si>
  <si>
    <t>08.04.2023 15:55:16</t>
  </si>
  <si>
    <t>L-294 35-18-L00294_950461602_950461602</t>
  </si>
  <si>
    <t>08.04.2023 12:10:49</t>
  </si>
  <si>
    <t>08.04.2023 15:23:32</t>
  </si>
  <si>
    <t>KAYAPINAR KÖK 45-71-M02146_KAYAPINAR M06_60777325</t>
  </si>
  <si>
    <t>08.04.2023 08:38:25</t>
  </si>
  <si>
    <t>08.04.2023 13:30:43</t>
  </si>
  <si>
    <t>KAVACIK TR-1 35-01-L00001_DIREK TIPI TRAFO HUCRESI H01_2071472</t>
  </si>
  <si>
    <t>08.04.2023 10:49:32</t>
  </si>
  <si>
    <t>08.04.2023 12:05:52</t>
  </si>
  <si>
    <t>YİĞİTLER KÖK 35-27-M00707_BAĞYURDU TOPRAK SU-2 M04_72159088</t>
  </si>
  <si>
    <t>08.04.2023 16:23:55</t>
  </si>
  <si>
    <t>08.04.2023 19:28:45</t>
  </si>
  <si>
    <t>TR-15 35-13-M00015_35-13-M00015_66208472</t>
  </si>
  <si>
    <t>08.04.2023 09:10:00</t>
  </si>
  <si>
    <t>08.04.2023 15:07:57</t>
  </si>
  <si>
    <t>M-1147 GEÇİT 35-09-M01147_M-1073 M01_47553623</t>
  </si>
  <si>
    <t>08.04.2023 14:13:14</t>
  </si>
  <si>
    <t>08.04.2023 15:09:25</t>
  </si>
  <si>
    <t>TR-79 45-78-L00079_DIREK TIPI TRAFO HUCRESI H01_2104164</t>
  </si>
  <si>
    <t>08.04.2023 10:45:04</t>
  </si>
  <si>
    <t>08.04.2023 17:04:07</t>
  </si>
  <si>
    <t>SİYEKLİ KÖK 45-71-M00185_MALDAN M05_72256924</t>
  </si>
  <si>
    <t>08.04.2023 07:58:44</t>
  </si>
  <si>
    <t>08.04.2023 08:08:05</t>
  </si>
  <si>
    <t>K-3212 35-01-K03212_911442746_911442746</t>
  </si>
  <si>
    <t>08.04.2023 17:11:50</t>
  </si>
  <si>
    <t>08.04.2023 18:18:05</t>
  </si>
  <si>
    <t>KÜÇÜK GÜNEY TR-1 45-82-M00338_45-82-M00338_2359130</t>
  </si>
  <si>
    <t>08.04.2023 20:01:36</t>
  </si>
  <si>
    <t>08.04.2023 21:08:48</t>
  </si>
  <si>
    <t>SAZOBA DM 45-72-M00413_BEYOBA TARIMSAL SULAMA M07_2102707</t>
  </si>
  <si>
    <t>08.04.2023 10:17:18</t>
  </si>
  <si>
    <t>08.04.2023 11:46:46</t>
  </si>
  <si>
    <t>M-1147 GEÇİT 35-09-M01147_M-1073 M01_47553533</t>
  </si>
  <si>
    <t>08.04.2023 19:25:55</t>
  </si>
  <si>
    <t>08.04.2023 20:08:00</t>
  </si>
  <si>
    <t>ÖZGÖRKEY KÖK 35-26-M00256_UÇAK TEKSTİL M04_65969692</t>
  </si>
  <si>
    <t>08.04.2023 09:13:10</t>
  </si>
  <si>
    <t>08.04.2023 16:43:51</t>
  </si>
  <si>
    <t>KOLDERE KÖK 45-80-M00051_ÇAVUŞOĞLU TST M06_73403318</t>
  </si>
  <si>
    <t>08.04.2023 10:00:22</t>
  </si>
  <si>
    <t>08.04.2023 16:59:16</t>
  </si>
  <si>
    <t>08.04.2023 07:20:21</t>
  </si>
  <si>
    <t>08.04.2023 07:36:10</t>
  </si>
  <si>
    <t>ASARLIK TR-13 35-28-M00180_DIREK TIPI TRAFO HUCRESI H01_2110294</t>
  </si>
  <si>
    <t>08.04.2023 10:48:53</t>
  </si>
  <si>
    <t>08.04.2023 16:38:42</t>
  </si>
  <si>
    <t>K-278 35-01-K00278_910487303_910487303</t>
  </si>
  <si>
    <t>Üçüncü Şahısların Vermiş Olduğu Hasarlar</t>
  </si>
  <si>
    <t>08.04.2023 14:10:43</t>
  </si>
  <si>
    <t>08.04.2023 19:13:10</t>
  </si>
  <si>
    <t>K-4453 35-10-K04453_913074611_913074611</t>
  </si>
  <si>
    <t>08.04.2023 13:41:57</t>
  </si>
  <si>
    <t>08.04.2023 19:41:20</t>
  </si>
  <si>
    <t>DEREKÖY TR-33 35-22-M00867_955286759_955286759</t>
  </si>
  <si>
    <t>08.04.2023 13:12:44</t>
  </si>
  <si>
    <t>08.04.2023 15:54:47</t>
  </si>
  <si>
    <t>M-1230 35-01-M01230_98698026_98698026</t>
  </si>
  <si>
    <t>08.04.2023 22:34:09</t>
  </si>
  <si>
    <t>09.04.2023 01:00:18</t>
  </si>
  <si>
    <t>DEVELİ TR-42 35-22-M00042_A_56371493_56371493</t>
  </si>
  <si>
    <t>AG Sehim Bozukluğu</t>
  </si>
  <si>
    <t>08.04.2023 17:56:35</t>
  </si>
  <si>
    <t>08.04.2023 19:29:00</t>
  </si>
  <si>
    <t>KIRKAĞAÇ OTOYOL DM 45-76-M00235_AHMET EMEKLİ M04_66021027</t>
  </si>
  <si>
    <t>08.04.2023 14:42:19</t>
  </si>
  <si>
    <t>08.04.2023 15:35:33</t>
  </si>
  <si>
    <t>SIĞACIK DM (L-35) 35-14-M00425_95000618356_95000618356</t>
  </si>
  <si>
    <t>08.04.2023 15:27:09</t>
  </si>
  <si>
    <t>08.04.2023 19:24:30</t>
  </si>
  <si>
    <t>DM-23 45-71-M00500_DM-22 M04_2076935</t>
  </si>
  <si>
    <t>08.04.2023 08:03:15</t>
  </si>
  <si>
    <t>08.04.2023 08:44:46</t>
  </si>
  <si>
    <t>M-1147 GEÇİT 35-09-M01147_M-910 M03_47553535</t>
  </si>
  <si>
    <t>08.04.2023 20:20:26</t>
  </si>
  <si>
    <t>08.04.2023 20:40:43</t>
  </si>
  <si>
    <t>TR-38 35-17-M00038_7196005_56393145_56393145</t>
  </si>
  <si>
    <t>08.04.2023 09:13:58</t>
  </si>
  <si>
    <t>08.04.2023 15:27:40</t>
  </si>
  <si>
    <t>ARMUTLU TR-5 35-27-L00005_913637613_913637613</t>
  </si>
  <si>
    <t>08.04.2023 16:43:32</t>
  </si>
  <si>
    <t>08.04.2023 21:16:05</t>
  </si>
  <si>
    <t>M-353 KOCAMEHMETLER YOLÜSTÜ 35-23-M00353_ H_48527223</t>
  </si>
  <si>
    <t>08.04.2023 08:56:02</t>
  </si>
  <si>
    <t>08.04.2023 11:09:35</t>
  </si>
  <si>
    <t>M-2015 35-01-M02015_910452782_910452782</t>
  </si>
  <si>
    <t>08.04.2023 16:28:01</t>
  </si>
  <si>
    <t>08.04.2023 19:04:14</t>
  </si>
  <si>
    <t>UZUNBURUN TR-1 35-30-M00158_A_56355554_56355554</t>
  </si>
  <si>
    <t>08.04.2023 13:37:20</t>
  </si>
  <si>
    <t>08.04.2023 16:09:02</t>
  </si>
  <si>
    <t>ALİAĞA M-564 35-17-M00564_C_65502627_65502627</t>
  </si>
  <si>
    <t>08.04.2023 09:24:32</t>
  </si>
  <si>
    <t>08.04.2023 10:35:07</t>
  </si>
  <si>
    <t>TR-6 35-26-M00006_35-26-M00006_2348893</t>
  </si>
  <si>
    <t>08.04.2023 16:41:38</t>
  </si>
  <si>
    <t>08.04.2023 17:02:55</t>
  </si>
  <si>
    <t>K-3162 35-03-K03162_B_56362565_56362565</t>
  </si>
  <si>
    <t>AG Nötr İletken Kopması</t>
  </si>
  <si>
    <t>08.04.2023 16:05:15</t>
  </si>
  <si>
    <t>08.04.2023 18:44:04</t>
  </si>
  <si>
    <t>TR-133 35-16-L00133_953317021_953317021</t>
  </si>
  <si>
    <t>08.04.2023 04:05:15</t>
  </si>
  <si>
    <t>08.04.2023 07:19:51</t>
  </si>
  <si>
    <t>TR-59 KAVUKÇU MEVKİİ 35-15-L00059_A_56371752_56371752</t>
  </si>
  <si>
    <t>08.04.2023 11:28:08</t>
  </si>
  <si>
    <t>08.04.2023 12:26:09</t>
  </si>
  <si>
    <t>ÜRKMEZ DM-4 (ÜRKMEZ M-21) 35-25-M00155_ÜRKMEZ M-20 M04_72072949</t>
  </si>
  <si>
    <t>11.04.2023 10:00:35</t>
  </si>
  <si>
    <t>11.04.2023 15:21:49</t>
  </si>
  <si>
    <t>K-511 35-01-K00511_912840187_912840187</t>
  </si>
  <si>
    <t>11.04.2023 09:40:43</t>
  </si>
  <si>
    <t>11.04.2023 11:08:13</t>
  </si>
  <si>
    <t>YENİFOÇA TR-52 35-23-M00052_42097462_56373462_56373462</t>
  </si>
  <si>
    <t>11.04.2023 09:22:13</t>
  </si>
  <si>
    <t>11.04.2023 12:19:55</t>
  </si>
  <si>
    <t>KARADOĞAN BENZİNLİK YANI TR-2 35-15-L00143_35-15-L00143_2346737</t>
  </si>
  <si>
    <t>11.04.2023 19:16:07</t>
  </si>
  <si>
    <t>11.04.2023 19:45:09</t>
  </si>
  <si>
    <t>M-1763 35-02-M01763_M-591 M02_2113004</t>
  </si>
  <si>
    <t>11.04.2023 22:09:44</t>
  </si>
  <si>
    <t>12.04.2023 02:17:12</t>
  </si>
  <si>
    <t>TR-17 45-77-L00017_DAĞITIM TRAFOSU L06_2107682</t>
  </si>
  <si>
    <t>11.04.2023 10:07:07</t>
  </si>
  <si>
    <t>11.04.2023 11:25:08</t>
  </si>
  <si>
    <t>YAĞCILAR KÖK 45-71-M00179_YAĞCILAR M04_72258020</t>
  </si>
  <si>
    <t>11.04.2023 21:58:03</t>
  </si>
  <si>
    <t>11.04.2023 22:29:10</t>
  </si>
  <si>
    <t>K-4269 35-01-K04269_912203430_912203430</t>
  </si>
  <si>
    <t>11.04.2023 16:09:34</t>
  </si>
  <si>
    <t>11.04.2023 20:13:03</t>
  </si>
  <si>
    <t>GERENKÖY TR-6 35-23-M00152_42127626_56355820_56355820</t>
  </si>
  <si>
    <t>11.04.2023 20:14:01</t>
  </si>
  <si>
    <t>11.04.2023 20:47:28</t>
  </si>
  <si>
    <t>K-1113 35-08-K01113__72410969_72410969</t>
  </si>
  <si>
    <t>11.04.2023 12:50:45</t>
  </si>
  <si>
    <t>11.04.2023 13:49:28</t>
  </si>
  <si>
    <t>K-1847 35-03-K01847_TRAFO K03_42295450</t>
  </si>
  <si>
    <t>11.04.2023 09:59:23</t>
  </si>
  <si>
    <t>11.04.2023 17:02:59</t>
  </si>
  <si>
    <t>GÖKÇEÖREN KÖK 45-77-M00024_GÖKÇEÖREN TR-1 M01_72216606</t>
  </si>
  <si>
    <t>11.04.2023 08:24:00</t>
  </si>
  <si>
    <t>11.04.2023 08:25:00</t>
  </si>
  <si>
    <t>AKGEDİK KÖK-3 45-71-M00164_HatBaşıAyırıcı_53135809 M02_53135809</t>
  </si>
  <si>
    <t>11.04.2023 20:15:00</t>
  </si>
  <si>
    <t>12.04.2023 03:56:48</t>
  </si>
  <si>
    <t>TR-1/11A 45-83-M00592_ M02_2097204</t>
  </si>
  <si>
    <t>11.04.2023 17:16:15</t>
  </si>
  <si>
    <t>11.04.2023 19:16:28</t>
  </si>
  <si>
    <t>M-2145 35-07-M02145_912506247_912506247</t>
  </si>
  <si>
    <t>11.04.2023 18:45:14</t>
  </si>
  <si>
    <t>11.04.2023 20:33:06</t>
  </si>
  <si>
    <t>IRLAMAZ KÖK 45-83-L00153_HatBaşıAyırıcı_53137125 L02_53137125</t>
  </si>
  <si>
    <t>11.04.2023 09:27:00</t>
  </si>
  <si>
    <t>11.04.2023 18:56:00</t>
  </si>
  <si>
    <t>SALİHLER TR-2 35-30-L00293_C_56405073_56405073</t>
  </si>
  <si>
    <t>11.04.2023 03:04:14</t>
  </si>
  <si>
    <t>11.04.2023 03:43:43</t>
  </si>
  <si>
    <t>ULUKENT KÖK-15 35-28-M00070_HatBaşıAyırıcı_53133890 M04_53133890</t>
  </si>
  <si>
    <t>11.04.2023 10:12:43</t>
  </si>
  <si>
    <t>11.04.2023 13:55:29</t>
  </si>
  <si>
    <t>SÜLEYMANLI KÖK 35-28-M00606_BOZALAN M04_66870929</t>
  </si>
  <si>
    <t>11.04.2023 09:01:44</t>
  </si>
  <si>
    <t>11.04.2023 14:42:11</t>
  </si>
  <si>
    <t>K-511 35-01-K00511_912147174_912147174</t>
  </si>
  <si>
    <t>11.04.2023 07:25:17</t>
  </si>
  <si>
    <t>11.04.2023 08:53:47</t>
  </si>
  <si>
    <t>DM-6/32 35-28-M00756_DM-6/32 DAĞITIM TRAFO M04_83508710</t>
  </si>
  <si>
    <t>OG Trafo Kademe Ayarı</t>
  </si>
  <si>
    <t>11.04.2023 10:53:28</t>
  </si>
  <si>
    <t>11.04.2023 11:33:50</t>
  </si>
  <si>
    <t>KAYAPINAR KÖK 45-71-M02146_KAYAPINAR M06_60777384</t>
  </si>
  <si>
    <t>11.04.2023 01:24:56</t>
  </si>
  <si>
    <t>11.04.2023 02:16:46</t>
  </si>
  <si>
    <t>SOMA DM-3 45-82-M00025_TURGUTALP TR-1 M02_60210160</t>
  </si>
  <si>
    <t>11.04.2023 15:29:27</t>
  </si>
  <si>
    <t>11.04.2023 16:22:25</t>
  </si>
  <si>
    <t>KARAHALİLLİ TR-2 35-20-L00089_A_56360388_56360388</t>
  </si>
  <si>
    <t>11.04.2023 15:33:43</t>
  </si>
  <si>
    <t>11.04.2023 20:49:43</t>
  </si>
  <si>
    <t>PINARLI KÖK 35-20-M00085_TR-4 - TR-5 M04_72358872</t>
  </si>
  <si>
    <t>11.04.2023 16:18:29</t>
  </si>
  <si>
    <t>11.04.2023 17:25:37</t>
  </si>
  <si>
    <t>M-1984 35-09-M01984_M-1974 M04_57837204</t>
  </si>
  <si>
    <t>OG Yeraltı Kablo Arızası</t>
  </si>
  <si>
    <t>11.04.2023 12:53:20</t>
  </si>
  <si>
    <t>11.04.2023 14:29:45</t>
  </si>
  <si>
    <t>K-1181 35-04-K01181_99516037_99516037</t>
  </si>
  <si>
    <t>11.04.2023 20:18:09</t>
  </si>
  <si>
    <t>11.04.2023 21:44:42</t>
  </si>
  <si>
    <t>ÇEŞNELİ PALAMUT MEVKİİ TR-1 45-73-M00453_DIREK TIPI TRAFO HUCRESI H01_2081101</t>
  </si>
  <si>
    <t>11.04.2023 10:36:04</t>
  </si>
  <si>
    <t>11.04.2023 14:53:10</t>
  </si>
  <si>
    <t>TR-1/17 45-72-M00017__83599875_83599875</t>
  </si>
  <si>
    <t>11.04.2023 04:48:25</t>
  </si>
  <si>
    <t>11.04.2023 06:23:25</t>
  </si>
  <si>
    <t>TR-70 35-16-L00070_953319668_953319668</t>
  </si>
  <si>
    <t>11.04.2023 09:44:59</t>
  </si>
  <si>
    <t>11.04.2023 10:14:29</t>
  </si>
  <si>
    <t>KİLLİK TR-11 45-73-M00852_DIREK TIPI TRAFO HUCRESI H01_2096735</t>
  </si>
  <si>
    <t>11.04.2023 20:30:47</t>
  </si>
  <si>
    <t>11.04.2023 23:03:30</t>
  </si>
  <si>
    <t>KAYAPINAR KÖK 45-71-M02146_HatBaşıAyırıcı_53134567 M05_53134567</t>
  </si>
  <si>
    <t>OG İletken Kopması</t>
  </si>
  <si>
    <t>11.04.2023 08:12:01</t>
  </si>
  <si>
    <t>11.04.2023 10:36:15</t>
  </si>
  <si>
    <t>M-2038 35-07-M02038_99362894_99362894</t>
  </si>
  <si>
    <t>11.04.2023 22:43:13</t>
  </si>
  <si>
    <t>11.04.2023 23:55:03</t>
  </si>
  <si>
    <t>SOMA TR-22 45-82-M00022_D_56404459_56404459</t>
  </si>
  <si>
    <t>AG Yük Ayırıcı Arızası</t>
  </si>
  <si>
    <t>11.04.2023 12:44:51</t>
  </si>
  <si>
    <t>11.04.2023 14:03:06</t>
  </si>
  <si>
    <t>K-3248 35-07-K03248_35-07-K03248_2359595</t>
  </si>
  <si>
    <t>11.04.2023 16:20:28</t>
  </si>
  <si>
    <t>11.04.2023 17:21:22</t>
  </si>
  <si>
    <t>K-3947 35-02-K03947_35-02-K03947_2377306</t>
  </si>
  <si>
    <t>11.04.2023 09:31:41</t>
  </si>
  <si>
    <t>11.04.2023 11:15:06</t>
  </si>
  <si>
    <t>M-1155 35-03-M01155_910243727_910243727</t>
  </si>
  <si>
    <t>11.04.2023 13:13:31</t>
  </si>
  <si>
    <t>11.04.2023 16:41:17</t>
  </si>
  <si>
    <t>SELENDİ TR-22 45-81-M00022_945625892_945625892</t>
  </si>
  <si>
    <t>11.04.2023 08:58:48</t>
  </si>
  <si>
    <t>11.04.2023 10:55:02</t>
  </si>
  <si>
    <t>TR-111 35-15-M00111_35-15-M00111_2364925</t>
  </si>
  <si>
    <t>11.04.2023 17:31:27</t>
  </si>
  <si>
    <t>11.04.2023 17:56:01</t>
  </si>
  <si>
    <t>DM-2/TR15A 45-71-M02111_A_91462531_91462531</t>
  </si>
  <si>
    <t>11.04.2023 16:53:30</t>
  </si>
  <si>
    <t>11.04.2023 20:02:08</t>
  </si>
  <si>
    <t>VENTOLA KÖK 35-26-M00678_PİZZA PİZZA M02_65914095</t>
  </si>
  <si>
    <t>11.04.2023 10:28:03</t>
  </si>
  <si>
    <t>11.04.2023 11:06:46</t>
  </si>
  <si>
    <t>TEKELİ ARITMA KÖK 35-22-M00090_KARAKUYU ÇIKIŞI M03_2328482</t>
  </si>
  <si>
    <t>11.04.2023 14:27:16</t>
  </si>
  <si>
    <t>11.04.2023 15:14:45</t>
  </si>
  <si>
    <t>SANCAKLI BOZKÖY KÖK 45-71-M00087_SULAMA M02_61320832</t>
  </si>
  <si>
    <t>11.04.2023 11:25:37</t>
  </si>
  <si>
    <t>11.04.2023 13:42:28</t>
  </si>
  <si>
    <t>L-290 35-18-L00290_12145163_56368787_56368787</t>
  </si>
  <si>
    <t>11.04.2023 15:05:35</t>
  </si>
  <si>
    <t>11.04.2023 16:48:13</t>
  </si>
  <si>
    <t>M-1741 35-04-M01741_C_56379254_56379254</t>
  </si>
  <si>
    <t>11.04.2023 09:47:16</t>
  </si>
  <si>
    <t>11.04.2023 11:45:09</t>
  </si>
  <si>
    <t>KÜNER TR-1 35-22-M00229_35-22-M00229_2366912</t>
  </si>
  <si>
    <t>11.04.2023 10:02:35</t>
  </si>
  <si>
    <t>11.04.2023 17:53:46</t>
  </si>
  <si>
    <t>MURADİYE DM 45-71-M00006_BAĞ YOLU GİRİŞ M01_2077021</t>
  </si>
  <si>
    <t>11.04.2023 15:23:21</t>
  </si>
  <si>
    <t>11.04.2023 15:49:46</t>
  </si>
  <si>
    <t>KARAKURT KÖK 45-76-M00049_KARAKURT M02_72213481</t>
  </si>
  <si>
    <t>11.04.2023 15:45:48</t>
  </si>
  <si>
    <t>11.04.2023 16:26:00</t>
  </si>
  <si>
    <t>YENİŞEHİR TR-4 35-31-L00112_A_91203749_91203749</t>
  </si>
  <si>
    <t>11.04.2023 10:41:43</t>
  </si>
  <si>
    <t>11.04.2023 14:03:53</t>
  </si>
  <si>
    <t>KABAZLI TR-2 45-78-M00679_49289933_56407708_56407708</t>
  </si>
  <si>
    <t>11.04.2023 21:09:43</t>
  </si>
  <si>
    <t>11.04.2023 22:26:01</t>
  </si>
  <si>
    <t>FUNDACIK KÖK 45-75-M00068_DAĞDERE DM M05_84289411</t>
  </si>
  <si>
    <t>11.04.2023 13:03:24</t>
  </si>
  <si>
    <t>11.04.2023 13:10:00</t>
  </si>
  <si>
    <t>GÜZELKÖY KÖK 45-71-M00123_HAŞİM AKCURA ENH M03_50218012</t>
  </si>
  <si>
    <t>11.04.2023 19:39:54</t>
  </si>
  <si>
    <t>11.04.2023 21:52:28</t>
  </si>
  <si>
    <t>TR-257(DM-2/7) 35-19-L00257_956683595_956683595</t>
  </si>
  <si>
    <t>11.04.2023 16:24:43</t>
  </si>
  <si>
    <t>11.04.2023 18:52:55</t>
  </si>
  <si>
    <t>TR-31 35-16-L00031_953334635_953334635</t>
  </si>
  <si>
    <t>11.04.2023 12:27:52</t>
  </si>
  <si>
    <t>11.04.2023 14:04:02</t>
  </si>
  <si>
    <t>K-783 35-01-K00783_911961724_911961724</t>
  </si>
  <si>
    <t>11.04.2023 07:55:12</t>
  </si>
  <si>
    <t>11.04.2023 09:23:05</t>
  </si>
  <si>
    <t>K-681 35-04-K00681_912978542_912978542</t>
  </si>
  <si>
    <t>11.04.2023 20:29:00</t>
  </si>
  <si>
    <t>11.04.2023 22:38:33</t>
  </si>
  <si>
    <t>ÇOBANKÖY KÖK 35-29-L00066_HatBaşıAyırıcı_95478771 L04_95478771</t>
  </si>
  <si>
    <t>11.04.2023 09:00:58</t>
  </si>
  <si>
    <t>11.04.2023 12:20:28</t>
  </si>
  <si>
    <t>BADEMLER TR-2 35-19-L00297_7196803_56394800_56394800</t>
  </si>
  <si>
    <t>11.04.2023 10:08:45</t>
  </si>
  <si>
    <t>11.04.2023 10:57:55</t>
  </si>
  <si>
    <t>KINIK TR-1 35-24-M00235_955217394_955217394</t>
  </si>
  <si>
    <t>11.04.2023 09:28:21</t>
  </si>
  <si>
    <t>11.04.2023 10:51:46</t>
  </si>
  <si>
    <t>K-4831 35-03-K04966__79304908_79304908</t>
  </si>
  <si>
    <t>AG Direk Kırılması</t>
  </si>
  <si>
    <t>11.04.2023 14:07:57</t>
  </si>
  <si>
    <t>11.04.2023 16:08:35</t>
  </si>
  <si>
    <t>PİYADELER KÖK 45-73-M00136_HatBaşıAyırıcı_53136474 M09_53136474</t>
  </si>
  <si>
    <t>11.04.2023 19:00:37</t>
  </si>
  <si>
    <t>11.04.2023 19:01:10</t>
  </si>
  <si>
    <t>ÜRKMEZ M-24 35-25-M00158_95000113631_95000113631</t>
  </si>
  <si>
    <t>11.04.2023 19:02:45</t>
  </si>
  <si>
    <t>11.04.2023 21:18:42</t>
  </si>
  <si>
    <t>BUCA TM 35-03-A00003_Buca-2 K04_2311764</t>
  </si>
  <si>
    <t>11.04.2023 10:53:07</t>
  </si>
  <si>
    <t>11.04.2023 11:48:07</t>
  </si>
  <si>
    <t>K-3067 35-07-K03067_99483464_99483464</t>
  </si>
  <si>
    <t>11.04.2023 12:05:20</t>
  </si>
  <si>
    <t>11.04.2023 15:35:56</t>
  </si>
  <si>
    <t>L-224 SİBAM EVLERİ 35-18-L00224_950458402_950458402</t>
  </si>
  <si>
    <t>11.04.2023 13:58:26</t>
  </si>
  <si>
    <t>11.04.2023 16:14:02</t>
  </si>
  <si>
    <t>KÜÇÜKBAHÇE KÖYÜ TR-1 35-21-L00085_A_94798170_94798170</t>
  </si>
  <si>
    <t>11.04.2023 14:49:56</t>
  </si>
  <si>
    <t>11.04.2023 20:13:58</t>
  </si>
  <si>
    <t>SEYREK TR-7 KÖK 35-28-M00379_E E02_79673306</t>
  </si>
  <si>
    <t>11.04.2023 18:30:36</t>
  </si>
  <si>
    <t>11.04.2023 18:53:04</t>
  </si>
  <si>
    <t>KARAOLUK TR-1 45-83-L00423_45-83-L00423_2373242</t>
  </si>
  <si>
    <t>12.04.2023 17:52:34</t>
  </si>
  <si>
    <t>12.04.2023 21:13:33</t>
  </si>
  <si>
    <t>YENİKÖY TR-4 45-71-M00125_YENİKÖY TR-3 M03_72244249</t>
  </si>
  <si>
    <t>12.04.2023 08:06:09</t>
  </si>
  <si>
    <t>12.04.2023 08:42:18</t>
  </si>
  <si>
    <t>K-1626 35-02-K01626_910180194_910180194</t>
  </si>
  <si>
    <t>12.04.2023 03:57:43</t>
  </si>
  <si>
    <t>12.04.2023 05:50:14</t>
  </si>
  <si>
    <t>SARIGÖL TR-52 45-79-M00052_C_56402580_56402580</t>
  </si>
  <si>
    <t>12.04.2023 19:32:58</t>
  </si>
  <si>
    <t>12.04.2023 20:14:51</t>
  </si>
  <si>
    <t>EĞERCİ KÖYÜ-1 35-26-L00167_35-26-L00167_2355278</t>
  </si>
  <si>
    <t>12.04.2023 09:14:02</t>
  </si>
  <si>
    <t>12.04.2023 15:32:17</t>
  </si>
  <si>
    <t>TR-116 35-15-M00116_950364732_950364732</t>
  </si>
  <si>
    <t>14.04.2023 16:56:01</t>
  </si>
  <si>
    <t>14.04.2023 19:50:50</t>
  </si>
  <si>
    <t>TR-90 ÖZTİRYAKİLER 35-19-L00090_956665728_956665728</t>
  </si>
  <si>
    <t>14.04.2023 14:01:42</t>
  </si>
  <si>
    <t>14.04.2023 20:30:53</t>
  </si>
  <si>
    <t>ALAÇATI TM 35-18-A00005_HatBaşıAyırıcı_53138281 M09_53138281</t>
  </si>
  <si>
    <t>14.04.2023 09:05:27</t>
  </si>
  <si>
    <t>14.04.2023 10:52:56</t>
  </si>
  <si>
    <t>M-362 35-09-M00362_HatBaşıAyırıcı_53137863 M03_53137863</t>
  </si>
  <si>
    <t>OG Atlama(Jumper) Arızası</t>
  </si>
  <si>
    <t>14.04.2023 12:41:13</t>
  </si>
  <si>
    <t>14.04.2023 17:36:30</t>
  </si>
  <si>
    <t>PANCAR OSB DM-13 35-26-M00911_AYRANCILAR SANAYİ ÇIKIŞI M03_2335563</t>
  </si>
  <si>
    <t>14.04.2023 07:39:21</t>
  </si>
  <si>
    <t>14.04.2023 07:51:55</t>
  </si>
  <si>
    <t>AŞAĞI KIZILCA TR-4 35-27-L00340_35-27-L00340_2372917</t>
  </si>
  <si>
    <t>14.04.2023 11:14:52</t>
  </si>
  <si>
    <t>14.04.2023 13:49:13</t>
  </si>
  <si>
    <t>BAĞARASI TR-7 35-23-M00176_B_91308160_91308160</t>
  </si>
  <si>
    <t>14.04.2023 01:27:09</t>
  </si>
  <si>
    <t>14.04.2023 02:02:21</t>
  </si>
  <si>
    <t>RUHBANLAR TR-1 45-81-M00105_45-81-M00105_2375985</t>
  </si>
  <si>
    <t>14.04.2023 10:43:47</t>
  </si>
  <si>
    <t>14.04.2023 13:46:11</t>
  </si>
  <si>
    <t>ALAÇATI TM 35-18-A00005_URLA-1 M09_2053550</t>
  </si>
  <si>
    <t>14.04.2023 10:21:32</t>
  </si>
  <si>
    <t>14.04.2023 11:16:02</t>
  </si>
  <si>
    <t>KORUCUK-3 35-26-M00463_956606779_956606779</t>
  </si>
  <si>
    <t>14.04.2023 16:56:35</t>
  </si>
  <si>
    <t>14.04.2023 19:27:18</t>
  </si>
  <si>
    <t>MENEMEN DM-3/10 35-28-L00096_MENEMEN İ.M. L02_66804389</t>
  </si>
  <si>
    <t>14.04.2023 19:37:51</t>
  </si>
  <si>
    <t>14.04.2023 20:14:26</t>
  </si>
  <si>
    <t>YAKAKÖY KÖK 45-75-M00067_KAYACIK ESKİ SARIALİLER M05_2092145</t>
  </si>
  <si>
    <t>14.04.2023 13:35:02</t>
  </si>
  <si>
    <t>14.04.2023 13:44:47</t>
  </si>
  <si>
    <t>K-4378 35-03-K04378_A_56362554_56362554</t>
  </si>
  <si>
    <t>AG Hatta Ağaç Kesimi</t>
  </si>
  <si>
    <t>14.04.2023 10:47:12</t>
  </si>
  <si>
    <t>14.04.2023 12:16:23</t>
  </si>
  <si>
    <t>ÇAYBAŞI DM-1/TR-7 35-26-L00210_956606121_956606121</t>
  </si>
  <si>
    <t>14.04.2023 15:45:45</t>
  </si>
  <si>
    <t>14.04.2023 18:15:19</t>
  </si>
  <si>
    <t>TR-36 35-17-M00036_D_72410660_72410660</t>
  </si>
  <si>
    <t>14.04.2023 09:46:07</t>
  </si>
  <si>
    <t>14.04.2023 11:02:15</t>
  </si>
  <si>
    <t>TR-32 35-16-L00032_DAĞITIM TRAFO TR-32 L04_67581679</t>
  </si>
  <si>
    <t>14.04.2023 10:01:13</t>
  </si>
  <si>
    <t>14.04.2023 17:09:14</t>
  </si>
  <si>
    <t>HALİLBEYLİ DM 35-27-M00620_KARMEZ-2 M09_2306332</t>
  </si>
  <si>
    <t>14.04.2023 10:54:41</t>
  </si>
  <si>
    <t>14.04.2023 16:00:24</t>
  </si>
  <si>
    <t>K-1953 35-09-K01953_A a1b_5876971</t>
  </si>
  <si>
    <t>14.04.2023 13:19:36</t>
  </si>
  <si>
    <t>14.04.2023 16:33:36</t>
  </si>
  <si>
    <t>YEŞİLKÖY TR-1 45-86-M00106_A_56392862_56392862</t>
  </si>
  <si>
    <t>14.04.2023 05:29:42</t>
  </si>
  <si>
    <t>14.04.2023 06:46:46</t>
  </si>
  <si>
    <t>K-3023 35-01-K03023_M_56383972_56383972</t>
  </si>
  <si>
    <t>14.04.2023 20:47:26</t>
  </si>
  <si>
    <t>14.04.2023 21:59:35</t>
  </si>
  <si>
    <t>M-2465 35-09-M02465_C C2B_78982817</t>
  </si>
  <si>
    <t>14.04.2023 09:07:39</t>
  </si>
  <si>
    <t>14.04.2023 13:07:15</t>
  </si>
  <si>
    <t>SELÇUK İM/DM 35-13-A00004_KÖYLER-ÇAMLIK L14_65986293</t>
  </si>
  <si>
    <t>14.04.2023 18:26:00</t>
  </si>
  <si>
    <t>14.04.2023 18:39:56</t>
  </si>
  <si>
    <t>ÇARIKBALLI İKİÇEŞME TR-1 45-77-L00184_A_56355931_56355931</t>
  </si>
  <si>
    <t>14.04.2023 17:29:46</t>
  </si>
  <si>
    <t>14.04.2023 19:30:18</t>
  </si>
  <si>
    <t>ÇİFTLİK İM 35-18-A00003_TURSİTE L14_2307810</t>
  </si>
  <si>
    <t>14.04.2023 21:42:13</t>
  </si>
  <si>
    <t>14.04.2023 22:05:03</t>
  </si>
  <si>
    <t>FOÇA TR-42 35-23-L00042_950422290_950422290</t>
  </si>
  <si>
    <t>14.04.2023 09:47:24</t>
  </si>
  <si>
    <t>14.04.2023 15:27:30</t>
  </si>
  <si>
    <t>ACARLAR KÖYÜ TR-1 35-13-L00078_DIREK TIPI TRAFO HUCRESI H01_2042167</t>
  </si>
  <si>
    <t>14.04.2023 16:54:18</t>
  </si>
  <si>
    <t>14.04.2023 17:33:58</t>
  </si>
  <si>
    <t>EMİRLİ TR-12 35-15-L01127_35-15-L01127_65832097</t>
  </si>
  <si>
    <t>14.04.2023 11:30:18</t>
  </si>
  <si>
    <t>14.04.2023 11:52:33</t>
  </si>
  <si>
    <t>TR-45 45-77-L00045_DIREK TIPI TRAFO HUCRESI H01_2052754</t>
  </si>
  <si>
    <t>14.04.2023 12:42:23</t>
  </si>
  <si>
    <t>14.04.2023 14:28:28</t>
  </si>
  <si>
    <t>M-1702 35-01-M01702_B B1_5919537</t>
  </si>
  <si>
    <t>14.04.2023 00:23:00</t>
  </si>
  <si>
    <t>14.04.2023 04:27:38</t>
  </si>
  <si>
    <t>TR-104 45-78-L00104_953266039_953266039</t>
  </si>
  <si>
    <t>14.04.2023 04:59:46</t>
  </si>
  <si>
    <t>14.04.2023 06:09:11</t>
  </si>
  <si>
    <t>KİRELLİ KÖK 35-29-L00809_TURGUT ASLAN L05_74719161</t>
  </si>
  <si>
    <t>14.04.2023 20:08:21</t>
  </si>
  <si>
    <t>14.04.2023 21:40:19</t>
  </si>
  <si>
    <t>TEKKE EYÜP YAVUZ GRB. TR-6 35-15-L00128_A_56368972_56368972</t>
  </si>
  <si>
    <t>14.04.2023 11:47:48</t>
  </si>
  <si>
    <t>14.04.2023 18:08:25</t>
  </si>
  <si>
    <t>MURADİYE TR-2/B (23 NİSAN PARKI) 45-71-M01852_953243150_953243150</t>
  </si>
  <si>
    <t>14.04.2023 16:01:46</t>
  </si>
  <si>
    <t>14.04.2023 19:09:54</t>
  </si>
  <si>
    <t>K-2408 35-04-K02408_35-04-K02408_2351504</t>
  </si>
  <si>
    <t>14.04.2023 08:32:17</t>
  </si>
  <si>
    <t>14.04.2023 10:34:57</t>
  </si>
  <si>
    <t>K-2417 35-01-K02417_TRAFO K04_2332453</t>
  </si>
  <si>
    <t>14.04.2023 09:20:17</t>
  </si>
  <si>
    <t>14.04.2023 09:48:48</t>
  </si>
  <si>
    <t>ALOSBİ TM 35-17-A00006_HatBaşıAyırıcı_53134031 M05_53134031</t>
  </si>
  <si>
    <t>14.04.2023 10:32:51</t>
  </si>
  <si>
    <t>14.04.2023 12:15:28</t>
  </si>
  <si>
    <t>HALİLBEYLİ TR-1 KÖK 35-27-M01057_HAMZABABA VE KÖYLER M04_61283942</t>
  </si>
  <si>
    <t>14.04.2023 06:45:01</t>
  </si>
  <si>
    <t>14.04.2023 09:33:12</t>
  </si>
  <si>
    <t>ÇİFTLİK TR-2 35-24-M00361_ H_82839279</t>
  </si>
  <si>
    <t>14.04.2023 02:27:27</t>
  </si>
  <si>
    <t>14.04.2023 04:59:07</t>
  </si>
  <si>
    <t>AKÇAŞEHİR TR-1 35-29-L00173_C_56360487_56360487</t>
  </si>
  <si>
    <t>14.04.2023 09:23:07</t>
  </si>
  <si>
    <t>14.04.2023 11:20:18</t>
  </si>
  <si>
    <t>KARAPINAR TR-1 45-78-M01107_95002580769_95002580769</t>
  </si>
  <si>
    <t>14.04.2023 18:27:06</t>
  </si>
  <si>
    <t>14.04.2023 20:47:39</t>
  </si>
  <si>
    <t>HAYKIRAN TR-2 35-28-M00201_35-28-M00201_2368727</t>
  </si>
  <si>
    <t>14.04.2023 09:00:20</t>
  </si>
  <si>
    <t>14.04.2023 16:53:56</t>
  </si>
  <si>
    <t>DM-3/15 (ESKİ TR-2/71) 45-83-L00071_DM-3/19 L01_50192588</t>
  </si>
  <si>
    <t>14.04.2023 10:10:47</t>
  </si>
  <si>
    <t>14.04.2023 11:18:35</t>
  </si>
  <si>
    <t>K-1717 35-03-K01717_K-4445 K03_2071166</t>
  </si>
  <si>
    <t>14.04.2023 12:48:28</t>
  </si>
  <si>
    <t>14.04.2023 14:07:44</t>
  </si>
  <si>
    <t>KOZLUCA TR-2 45-73-M00502_45-73-M00502_2352162</t>
  </si>
  <si>
    <t>14.04.2023 09:23:30</t>
  </si>
  <si>
    <t>14.04.2023 13:30:23</t>
  </si>
  <si>
    <t>HORZUM ALAYAKA DEDEKAVAK TR-2 45-73-M00292_B_56387375_56387375</t>
  </si>
  <si>
    <t>AG İzolatör Arızası</t>
  </si>
  <si>
    <t>14.04.2023 18:53:08</t>
  </si>
  <si>
    <t>14.04.2023 21:39:28</t>
  </si>
  <si>
    <t>TR-1 35-15-M00001_950381065_950381065</t>
  </si>
  <si>
    <t>14.04.2023 12:54:39</t>
  </si>
  <si>
    <t>14.04.2023 16:10:09</t>
  </si>
  <si>
    <t>TR-99 35-16-L00099_DIREK TIPI TRAFO HUCRESI H01_2044001</t>
  </si>
  <si>
    <t>14.04.2023 10:37:40</t>
  </si>
  <si>
    <t>14.04.2023 17:15:05</t>
  </si>
  <si>
    <t>K-1514 35-01-K01514_TRAFO K03_2118791</t>
  </si>
  <si>
    <t>14.04.2023 11:03:22</t>
  </si>
  <si>
    <t>14.04.2023 11:27:40</t>
  </si>
  <si>
    <t>GÜLKENT TR-5 35-30-M00228_95001344861_95001344861</t>
  </si>
  <si>
    <t>14.04.2023 16:13:55</t>
  </si>
  <si>
    <t>14.04.2023 19:43:03</t>
  </si>
  <si>
    <t>ULACIK TR-2 45-74-M00307_B_91170870_91170870</t>
  </si>
  <si>
    <t>14.04.2023 10:03:23</t>
  </si>
  <si>
    <t>14.04.2023 11:49:35</t>
  </si>
  <si>
    <t>L-96 TURGUT KÖYÜ 35-14-L00096_A_91302341_91302341</t>
  </si>
  <si>
    <t>14.04.2023 14:35:41</t>
  </si>
  <si>
    <t>14.04.2023 14:55:01</t>
  </si>
  <si>
    <t>DM-3/29 45-71-M00083_B B2_45134569</t>
  </si>
  <si>
    <t>14.04.2023 22:08:58</t>
  </si>
  <si>
    <t>14.04.2023 23:04:27</t>
  </si>
  <si>
    <t>TİRE İM-DM-1 35-29-A00001_DM-1/66 M04_2312230</t>
  </si>
  <si>
    <t>14.04.2023 18:28:53</t>
  </si>
  <si>
    <t>14.04.2023 19:58:20</t>
  </si>
  <si>
    <t>TR-52 45-78-L00052__60984685_60984685</t>
  </si>
  <si>
    <t>AG Atlama Kopuğu</t>
  </si>
  <si>
    <t>14.04.2023 15:13:39</t>
  </si>
  <si>
    <t>14.04.2023 18:07:16</t>
  </si>
  <si>
    <t>KÜÇÜKSÜMBÜLLER KÖYÜ TR-1 45-71-M01745_45-71-M01745_2371053</t>
  </si>
  <si>
    <t>14.04.2023 03:05:04</t>
  </si>
  <si>
    <t>14.04.2023 05:25:26</t>
  </si>
  <si>
    <t>M-271 KARAKAYALAR DM 35-14-M00271_TR-2 (TR-64) SEFERKENT M14_2097435</t>
  </si>
  <si>
    <t>14.04.2023 09:19:22</t>
  </si>
  <si>
    <t>14.04.2023 11:46:16</t>
  </si>
  <si>
    <t>K-4742 35-07-K04742_A_56373784_56373784</t>
  </si>
  <si>
    <t>14.04.2023 22:39:47</t>
  </si>
  <si>
    <t>15.04.2023 00:58:46</t>
  </si>
  <si>
    <t>ÇAPAKLI KÖK 45-78-M01161_HatBaşıAyırıcı_53140264 M04_53140264</t>
  </si>
  <si>
    <t>14.04.2023 08:12:09</t>
  </si>
  <si>
    <t>14.04.2023 09:34:33</t>
  </si>
  <si>
    <t>DEMİRCİ TM 45-74-A00001_HatBaşıAyırıcı_53135307 M15_53135307</t>
  </si>
  <si>
    <t>14.04.2023 19:36:08</t>
  </si>
  <si>
    <t>14.04.2023 19:59:34</t>
  </si>
  <si>
    <t>TR-2/96 45-83-M00783_B B01_65879763</t>
  </si>
  <si>
    <t>14.04.2023 01:48:37</t>
  </si>
  <si>
    <t>14.04.2023 02:49:47</t>
  </si>
  <si>
    <t>BÜNYAN OSMANİYE TR-1 45-72-L00444_45-72-L00444_2372908</t>
  </si>
  <si>
    <t>14.04.2023 09:56:09</t>
  </si>
  <si>
    <t>14.04.2023 10:02:28</t>
  </si>
  <si>
    <t>14.04.2023 13:39:27</t>
  </si>
  <si>
    <t>14.04.2023 13:42:57</t>
  </si>
  <si>
    <t>TR-30 45-78-L00764__82025106_82025106</t>
  </si>
  <si>
    <t>14.04.2023 11:34:03</t>
  </si>
  <si>
    <t>14.04.2023 14:09:09</t>
  </si>
  <si>
    <t>KORUCUK-4 35-26-M00464_956606814_956606814</t>
  </si>
  <si>
    <t>14.04.2023 17:06:19</t>
  </si>
  <si>
    <t>14.04.2023 19:16:19</t>
  </si>
  <si>
    <t>ÖZBEK TR-4 (TR-234) 35-19-M00233_C_77618838_77618838</t>
  </si>
  <si>
    <t>14.04.2023 10:12:58</t>
  </si>
  <si>
    <t>14.04.2023 16:16:46</t>
  </si>
  <si>
    <t>NARLIGEÇİT KÖK(TR-32) 35-24-M00205_NARLIGEÇİT SULAMA M3_2320089</t>
  </si>
  <si>
    <t>14.04.2023 10:52:55</t>
  </si>
  <si>
    <t>14.04.2023 12:11:58</t>
  </si>
  <si>
    <t>PAYAMLI M-6 35-25-M00162_956637010_956637010</t>
  </si>
  <si>
    <t>14.04.2023 10:20:25</t>
  </si>
  <si>
    <t>14.04.2023 11:37:08</t>
  </si>
  <si>
    <t>TR-293 (İM-1/TR-5) 35-19-L00348_50031831_56394541_56394541</t>
  </si>
  <si>
    <t>14.04.2023 09:11:17</t>
  </si>
  <si>
    <t>14.04.2023 15:21:50</t>
  </si>
  <si>
    <t>TR-139 35-15-M00139_35-15-M00139_2357292</t>
  </si>
  <si>
    <t>14.04.2023 12:20:08</t>
  </si>
  <si>
    <t>14.04.2023 15:40:25</t>
  </si>
  <si>
    <t>L-444 35-18-L00444_35-18-L00444_2376084</t>
  </si>
  <si>
    <t>14.04.2023 11:08:02</t>
  </si>
  <si>
    <t>14.04.2023 11:44:57</t>
  </si>
  <si>
    <t>ULUKENT DM-4/10 35-28-M00032_953393063_953393063</t>
  </si>
  <si>
    <t>14.04.2023 16:28:31</t>
  </si>
  <si>
    <t>14.04.2023 20:06:34</t>
  </si>
  <si>
    <t>HACIBABA TR-1 45-74-M00157_A_56353752_56353752</t>
  </si>
  <si>
    <t>14.04.2023 17:46:29</t>
  </si>
  <si>
    <t>14.04.2023 18:46:52</t>
  </si>
  <si>
    <t>K-1579 35-01-K01579_D D1_5861685</t>
  </si>
  <si>
    <t>17.04.2023 00:39:27</t>
  </si>
  <si>
    <t>17.04.2023 02:27:47</t>
  </si>
  <si>
    <t>K-1503 35-03-K01503_K-3284 K02_41907989</t>
  </si>
  <si>
    <t>17.04.2023 00:53:01</t>
  </si>
  <si>
    <t>17.04.2023 01:16:13</t>
  </si>
  <si>
    <t>DEMİRKÖPRÜ TM 45-78-A00005_KULA M05_2329518</t>
  </si>
  <si>
    <t>17.04.2023 01:33:00</t>
  </si>
  <si>
    <t>17.04.2023 01:35:00</t>
  </si>
  <si>
    <t>K-1202 35-07-K01202_K-3928 K02_2072552</t>
  </si>
  <si>
    <t>17.04.2023 01:57:57</t>
  </si>
  <si>
    <t>17.04.2023 02:02:19</t>
  </si>
  <si>
    <t>M-2088 35-09-M02088_A_60983308_60983308</t>
  </si>
  <si>
    <t>17.04.2023 00:37:00</t>
  </si>
  <si>
    <t>17.04.2023 03:53:56</t>
  </si>
  <si>
    <t>SOMA DM-1 45-82-M00050_TR-7/2 M11_60207311</t>
  </si>
  <si>
    <t>17.04.2023 06:31:40</t>
  </si>
  <si>
    <t>17.04.2023 08:11:07</t>
  </si>
  <si>
    <t>GÖRECE M-1130 35-22-M00187_GÖRECE TR-1 M04_72142243</t>
  </si>
  <si>
    <t>17.04.2023 06:52:14</t>
  </si>
  <si>
    <t>17.04.2023 08:35:27</t>
  </si>
  <si>
    <t>ARAPLIOVASI GES DM 35-16-M00811_BÖLCEK ENH ÇIKIŞ M022_48716799</t>
  </si>
  <si>
    <t>17.04.2023 06:42:29</t>
  </si>
  <si>
    <t>17.04.2023 07:44:56</t>
  </si>
  <si>
    <t>SARIGÖL DM 45-79-M00069_ESKİ KÖYLER FİDERİ M05_2076620</t>
  </si>
  <si>
    <t>17.04.2023 07:04:48</t>
  </si>
  <si>
    <t>17.04.2023 07:30:24</t>
  </si>
  <si>
    <t>KAYMAKÇI İM 35-15-A00004_ÇAYLI L04_2121818</t>
  </si>
  <si>
    <t>17.04.2023 07:10:22</t>
  </si>
  <si>
    <t>17.04.2023 07:13:57</t>
  </si>
  <si>
    <t>BAHATTİN DOĞANER KÖK 35-27-M00482_ÇİFTEL KAZAN M05_72166834</t>
  </si>
  <si>
    <t>17.04.2023 07:20:12</t>
  </si>
  <si>
    <t>17.04.2023 08:48:03</t>
  </si>
  <si>
    <t>AGROPAK AMBALAJ ÖZEL TR 35-27-M01127Ö_ M01_72344786</t>
  </si>
  <si>
    <t>17.04.2023 07:24:13</t>
  </si>
  <si>
    <t>17.04.2023 09:58:00</t>
  </si>
  <si>
    <t>ÇALTIDERE KÖK 35-17-M00231_ÖLÇÜ M02_66291159</t>
  </si>
  <si>
    <t>17.04.2023 07:42:22</t>
  </si>
  <si>
    <t>17.04.2023 08:01:28</t>
  </si>
  <si>
    <t>SAĞANCI İM 35-16-A00003_SÜLEYMANLI L05_2072980</t>
  </si>
  <si>
    <t>17.04.2023 07:48:04</t>
  </si>
  <si>
    <t>17.04.2023 07:52:58</t>
  </si>
  <si>
    <t>TAŞLIYOL KÖK 35-27-M00495_TAŞLIYOL M03_72168905</t>
  </si>
  <si>
    <t>17.04.2023 07:55:56</t>
  </si>
  <si>
    <t>17.04.2023 09:06:45</t>
  </si>
  <si>
    <t>ÇANAKÇI KÖK 45-79-M00194_HatBaşıAyırıcı_53134319 M01_53134319</t>
  </si>
  <si>
    <t>17.04.2023 08:01:17</t>
  </si>
  <si>
    <t>17.04.2023 09:36:37</t>
  </si>
  <si>
    <t>SALUR KÖK 45-75-M00062_HatBaşıAyırıcı_53135664 M03_53135664</t>
  </si>
  <si>
    <t>17.04.2023 08:10:39</t>
  </si>
  <si>
    <t>17.04.2023 09:31:16</t>
  </si>
  <si>
    <t>DUMANLAR KÖK 45-81-M00044_DUMANLAR M03_72038297</t>
  </si>
  <si>
    <t>17.04.2023 08:09:00</t>
  </si>
  <si>
    <t>17.04.2023 08:39:03</t>
  </si>
  <si>
    <t>17.04.2023 08:16:35</t>
  </si>
  <si>
    <t>17.04.2023 12:13:09</t>
  </si>
  <si>
    <t>HABAŞ TM 35-17-A00008_BİÇEROVA M26_2117505</t>
  </si>
  <si>
    <t>17.04.2023 08:22:28</t>
  </si>
  <si>
    <t>17.04.2023 08:44:02</t>
  </si>
  <si>
    <t>SOMA KÖYLER DM-2 45-82-M00125_KÖYLER 34.5 M08_2035836</t>
  </si>
  <si>
    <t>17.04.2023 08:25:22</t>
  </si>
  <si>
    <t>17.04.2023 10:17:49</t>
  </si>
  <si>
    <t>BEREKETLİ TR-1 45-79-M00323_945573121_945573121</t>
  </si>
  <si>
    <t>17.04.2023 08:26:17</t>
  </si>
  <si>
    <t>17.04.2023 11:56:36</t>
  </si>
  <si>
    <t>TR-21 45-77-L00021_945505222_945505222</t>
  </si>
  <si>
    <t>17.04.2023 08:25:59</t>
  </si>
  <si>
    <t>17.04.2023 09:46:54</t>
  </si>
  <si>
    <t>M-1149 35-09-M01149_M-538 M07_47615666</t>
  </si>
  <si>
    <t>17.04.2023 08:33:45</t>
  </si>
  <si>
    <t>17.04.2023 09:50:38</t>
  </si>
  <si>
    <t>L-290 35-18-L00290_950456230_950456230</t>
  </si>
  <si>
    <t>17.04.2023 08:37:47</t>
  </si>
  <si>
    <t>17.04.2023 11:55:22</t>
  </si>
  <si>
    <t>ULUKENT DM-4/2 35-28-M00044_35-28-M00044_66556251</t>
  </si>
  <si>
    <t>17.04.2023 08:55:28</t>
  </si>
  <si>
    <t>17.04.2023 09:48:09</t>
  </si>
  <si>
    <t>YENİ HARMANDALI TR-1 45-71-M00893_953215968_953215968</t>
  </si>
  <si>
    <t>17.04.2023 08:53:39</t>
  </si>
  <si>
    <t>17.04.2023 10:57:58</t>
  </si>
  <si>
    <t>MENDERES DM-2/TR-1 35-22-M00300_KÖYLER-1 M15_2095712</t>
  </si>
  <si>
    <t>17.04.2023 08:57:10</t>
  </si>
  <si>
    <t>17.04.2023 09:11:00</t>
  </si>
  <si>
    <t>MENDERES DM-2/TR-1 35-22-M00300_DM-1/TR-1 M04_2095185</t>
  </si>
  <si>
    <t>17.04.2023 08:56:37</t>
  </si>
  <si>
    <t>17.04.2023 09:51:46</t>
  </si>
  <si>
    <t>K-3975 35-04-K03975_D F01_83782047</t>
  </si>
  <si>
    <t>17.04.2023 09:02:16</t>
  </si>
  <si>
    <t>17.04.2023 11:55:11</t>
  </si>
  <si>
    <t>İZSU GÖKSU SU POMPALARI ÖZEL KÖK 45-71-M00178Ö_ M04_2320115</t>
  </si>
  <si>
    <t>17.04.2023 09:04:00</t>
  </si>
  <si>
    <t>17.04.2023 11:32:26</t>
  </si>
  <si>
    <t>TR-55 35-22-M00055_DIREK TIPI TRAFO HUCRESI H01_2046211</t>
  </si>
  <si>
    <t>17.04.2023 09:04:41</t>
  </si>
  <si>
    <t>17.04.2023 16:33:10</t>
  </si>
  <si>
    <t>K-4786 35-04-K04786_99638525_99638525</t>
  </si>
  <si>
    <t>17.04.2023 09:05:17</t>
  </si>
  <si>
    <t>17.04.2023 09:55:32</t>
  </si>
  <si>
    <t>M-353 KOCAMEHMETLER YOLÜSTÜ 35-23-M00353_C_83917642_83917642</t>
  </si>
  <si>
    <t>17.04.2023 09:10:06</t>
  </si>
  <si>
    <t>17.04.2023 10:16:24</t>
  </si>
  <si>
    <t>ÇALTEPE TR-1 45-80-M00162_45-80-M00162_2377113</t>
  </si>
  <si>
    <t>17.04.2023 09:10:43</t>
  </si>
  <si>
    <t>17.04.2023 10:07:35</t>
  </si>
  <si>
    <t>MENEMEN DM-7/16 35-28-L00089_DAĞITIM TRAFO MENEMEN DM-7/16 L03_66687341</t>
  </si>
  <si>
    <t>17.04.2023 09:11:26</t>
  </si>
  <si>
    <t>17.04.2023 15:46:06</t>
  </si>
  <si>
    <t>TİYENLİ KÖK 45-85-M00004_TİYENLİ KÖY ÇIKIŞI M01_72102279</t>
  </si>
  <si>
    <t>17.04.2023 09:12:03</t>
  </si>
  <si>
    <t>17.04.2023 15:18:38</t>
  </si>
  <si>
    <t>ÇANAKÇI KÖK 45-79-M00194_HatBaşıAyırıcı_87243401 M01_87243401</t>
  </si>
  <si>
    <t>17.04.2023 09:10:41</t>
  </si>
  <si>
    <t>17.04.2023 09:49:21</t>
  </si>
  <si>
    <t>DM-14/2 45-71-M00373_DAĞITIM TRAFOSU M03_66510652</t>
  </si>
  <si>
    <t>17.04.2023 09:16:27</t>
  </si>
  <si>
    <t>17.04.2023 10:07:07</t>
  </si>
  <si>
    <t>MENEMEN İM 35-28-A00001_ŞEHİR-3 L06_88107336</t>
  </si>
  <si>
    <t>17.04.2023 09:12:16</t>
  </si>
  <si>
    <t>17.04.2023 09:36:53</t>
  </si>
  <si>
    <t>L-376 PAZARYERİ 35-18-L00376_950449042_950449042</t>
  </si>
  <si>
    <t>17.04.2023 09:17:05</t>
  </si>
  <si>
    <t>17.04.2023 14:49:11</t>
  </si>
  <si>
    <t>TİRE İM-DM-1 35-29-A00001_MAHMUTLAR L13_2060147</t>
  </si>
  <si>
    <t>17.04.2023 09:19:48</t>
  </si>
  <si>
    <t>17.04.2023 11:40:35</t>
  </si>
  <si>
    <t>HARMANDALI KÖK 45-71-M00061_NURİ SORMAN M11_72231093</t>
  </si>
  <si>
    <t>17.04.2023 09:16:54</t>
  </si>
  <si>
    <t>17.04.2023 10:11:58</t>
  </si>
  <si>
    <t>DM-2/10 35-26-M00828_DAĞITIM TRAFO DM-2/10 M03_65902830</t>
  </si>
  <si>
    <t>17.04.2023 09:21:40</t>
  </si>
  <si>
    <t>17.04.2023 10:26:54</t>
  </si>
  <si>
    <t>TR-39 35-27-M00039_98813744_98813744</t>
  </si>
  <si>
    <t>17.04.2023 09:21:59</t>
  </si>
  <si>
    <t>17.04.2023 13:16:39</t>
  </si>
  <si>
    <t>GÜMÜLCELİ KÖK 45-80-M00057_KOLDERE KÖK M01_72197393</t>
  </si>
  <si>
    <t>17.04.2023 09:24:12</t>
  </si>
  <si>
    <t>17.04.2023 12:06:29</t>
  </si>
  <si>
    <t>TR-50 35-15-M00050_48866784_56365069_56365069</t>
  </si>
  <si>
    <t>17.04.2023 09:28:27</t>
  </si>
  <si>
    <t>17.04.2023 11:41:49</t>
  </si>
  <si>
    <t>M-396 35-09-M00396_A_56391734_56391734</t>
  </si>
  <si>
    <t>17.04.2023 09:30:29</t>
  </si>
  <si>
    <t>17.04.2023 16:22:11</t>
  </si>
  <si>
    <t>KINIK ORGANİZE DM 35-24-M00208_HatBaşıAyırıcı_72291214 M13_72291214</t>
  </si>
  <si>
    <t>17.04.2023 09:30:04</t>
  </si>
  <si>
    <t>17.04.2023 10:23:16</t>
  </si>
  <si>
    <t>K-133 35-04-K00133_99079399_99079399</t>
  </si>
  <si>
    <t>17.04.2023 09:30:37</t>
  </si>
  <si>
    <t>17.04.2023 11:02:40</t>
  </si>
  <si>
    <t>K-4196 35-10-K04196_35-10-K04196_47771579</t>
  </si>
  <si>
    <t>17.04.2023 09:32:00</t>
  </si>
  <si>
    <t>17.04.2023 12:18:24</t>
  </si>
  <si>
    <t>YENİ FOÇA TR-12 35-23-M00012_35-23-M00012_72161273</t>
  </si>
  <si>
    <t>17.04.2023 09:32:09</t>
  </si>
  <si>
    <t>17.04.2023 09:53:13</t>
  </si>
  <si>
    <t>TR-76 45-78-L00076_49381394_56407780_56407780</t>
  </si>
  <si>
    <t>17.04.2023 09:32:16</t>
  </si>
  <si>
    <t>17.04.2023 10:32:39</t>
  </si>
  <si>
    <t>M-3443(YATIRIM REZERVE) 35-03-M03443_35-03-M03443_88208625</t>
  </si>
  <si>
    <t>17.04.2023 09:28:00</t>
  </si>
  <si>
    <t>17.04.2023 15:18:00</t>
  </si>
  <si>
    <t>M-127 35-02-M00127_A_56367824_56367824</t>
  </si>
  <si>
    <t>17.04.2023 09:26:13</t>
  </si>
  <si>
    <t>17.04.2023 10:21:04</t>
  </si>
  <si>
    <t>AMBARSEKİ KÖYÜ TR-1 35-21-L00105_A_56376926_56376926</t>
  </si>
  <si>
    <t>17.04.2023 09:34:45</t>
  </si>
  <si>
    <t>17.04.2023 11:57:20</t>
  </si>
  <si>
    <t>M-2077 35-09-M02077__72410632_72410632</t>
  </si>
  <si>
    <t>17.04.2023 09:38:23</t>
  </si>
  <si>
    <t>17.04.2023 16:17:15</t>
  </si>
  <si>
    <t>ÇATAK TR-4 35-31-L00174_C_91213994_91213994</t>
  </si>
  <si>
    <t>17.04.2023 09:38:38</t>
  </si>
  <si>
    <t>17.04.2023 13:32:32</t>
  </si>
  <si>
    <t>YENİFOÇA TR-44 35-23-M00044_A A33_42106654</t>
  </si>
  <si>
    <t>17.04.2023 09:27:05</t>
  </si>
  <si>
    <t>17.04.2023 13:44:38</t>
  </si>
  <si>
    <t>TR-1/43 45-83-M00043__72372069_72372069</t>
  </si>
  <si>
    <t>17.04.2023 09:39:48</t>
  </si>
  <si>
    <t>17.04.2023 12:23:30</t>
  </si>
  <si>
    <t>TAŞLIYOL KÖK 35-27-M00495_HatBaşıAyırıcı_93538911 M03_93538911</t>
  </si>
  <si>
    <t>17.04.2023 09:41:16</t>
  </si>
  <si>
    <t>17.04.2023 10:42:24</t>
  </si>
  <si>
    <t>ZEYTİNDAĞ DM 35-16-M00138_ZEYTİNDAĞ M05_76071852</t>
  </si>
  <si>
    <t>17.04.2023 09:54:28</t>
  </si>
  <si>
    <t>17.04.2023 10:00:07</t>
  </si>
  <si>
    <t>YAKAKÖY KÖK 45-75-M00067_KAYACIK ESKİ SARIALİLER M05_2324690</t>
  </si>
  <si>
    <t>17.04.2023 09:57:47</t>
  </si>
  <si>
    <t>17.04.2023 16:42:14</t>
  </si>
  <si>
    <t>MEMİŞ ÇERÇİOĞLU VE ARK. T-SULAMA GRB. 35-13-L00118_950233259_950233259</t>
  </si>
  <si>
    <t>AG Box / Sdk Abone Çıkış Faz Sigorta Atığı</t>
  </si>
  <si>
    <t>17.04.2023 09:52:27</t>
  </si>
  <si>
    <t>17.04.2023 10:37:20</t>
  </si>
  <si>
    <t>K-3620 35-01-K03620_DAĞITIM TRAFOSU K-3620 K01_2067826</t>
  </si>
  <si>
    <t>17.04.2023 10:00:51</t>
  </si>
  <si>
    <t>17.04.2023 13:15:57</t>
  </si>
  <si>
    <t>TR-2/27 45-83-L00027__72373140_72373140</t>
  </si>
  <si>
    <t>17.04.2023 10:02:09</t>
  </si>
  <si>
    <t>17.04.2023 11:15:58</t>
  </si>
  <si>
    <t>YENİ ŞAKRAN TR-1 35-17-M00201_C_56355746_56355746</t>
  </si>
  <si>
    <t>17.04.2023 10:03:17</t>
  </si>
  <si>
    <t>17.04.2023 11:15:19</t>
  </si>
  <si>
    <t>K-1117 35-08-K01117_35-08-K01117_42457662</t>
  </si>
  <si>
    <t>17.04.2023 09:55:08</t>
  </si>
  <si>
    <t>17.04.2023 12:00:31</t>
  </si>
  <si>
    <t>K-1517 35-01-K01517_E E1_5872868</t>
  </si>
  <si>
    <t>Hırsızlık</t>
  </si>
  <si>
    <t>17.04.2023 10:04:37</t>
  </si>
  <si>
    <t>17.04.2023 11:23:46</t>
  </si>
  <si>
    <t>ARMUTLU DM-2/TR-34 35-27-L00347_DAĞITIM TRF DM-2/TR-34 L03_61231634</t>
  </si>
  <si>
    <t>17.04.2023 10:02:07</t>
  </si>
  <si>
    <t>17.04.2023 11:55:32</t>
  </si>
  <si>
    <t>KARAPINAR İM 45-78-A00002_ERDELEK M02_66243739</t>
  </si>
  <si>
    <t>17.04.2023 10:09:15</t>
  </si>
  <si>
    <t>17.04.2023 12:06:18</t>
  </si>
  <si>
    <t>K-4542 35-01-K04542_35-01-K04542_2362076</t>
  </si>
  <si>
    <t>17.04.2023 09:20:43</t>
  </si>
  <si>
    <t>17.04.2023 10:53:13</t>
  </si>
  <si>
    <t>TATAR DM 35-19-M00256_ALAÇATI-1 ÇIKIŞ M12_2053774</t>
  </si>
  <si>
    <t>20.04.2023 08:24:04</t>
  </si>
  <si>
    <t>20.04.2023 08:30:12</t>
  </si>
  <si>
    <t>BANKSİS TR-2 35-14-M00362_C C1b_5954069</t>
  </si>
  <si>
    <t>20.04.2023 08:23:00</t>
  </si>
  <si>
    <t>20.04.2023 17:29:55</t>
  </si>
  <si>
    <t>ÇANAKÇI TR-1 45-74-M00168_45-74-M00168_2355016</t>
  </si>
  <si>
    <t>20.04.2023 08:17:00</t>
  </si>
  <si>
    <t>20.04.2023 09:22:25</t>
  </si>
  <si>
    <t>POYRAZ KÖK 45-78-M00651_HACIHIDIR M02_2057458</t>
  </si>
  <si>
    <t>20.04.2023 08:28:06</t>
  </si>
  <si>
    <t>20.04.2023 09:30:34</t>
  </si>
  <si>
    <t>TR-56 CEPHANELİK 35-19-L00056_A_56378165_56378165</t>
  </si>
  <si>
    <t>20.04.2023 08:31:36</t>
  </si>
  <si>
    <t>20.04.2023 11:11:57</t>
  </si>
  <si>
    <t>İZSU DAĞKIZILCA İÇME SUYU ÖZEL TR 35-26-M00503Ö_DIREK TIPI TRAFO HUCRESI H01_2036901</t>
  </si>
  <si>
    <t>OG Trafo Arızası</t>
  </si>
  <si>
    <t>20.04.2023 08:36:53</t>
  </si>
  <si>
    <t>20.04.2023 10:33:46</t>
  </si>
  <si>
    <t>MEDAR DM 45-72-L00079_TR-3 L04_66588724</t>
  </si>
  <si>
    <t>20.04.2023 08:42:10</t>
  </si>
  <si>
    <t>20.04.2023 09:10:26</t>
  </si>
  <si>
    <t>ALİZE KÖK 35-18-M00059_ALAÇATI TM (URLA-1) M10_72185135</t>
  </si>
  <si>
    <t>20.04.2023 07:32:19</t>
  </si>
  <si>
    <t>20.04.2023 12:11:04</t>
  </si>
  <si>
    <t>M-2017 35-01-M02017_DAĞITIM TRAFOSU-1 M04_81342291</t>
  </si>
  <si>
    <t>20.04.2023 08:54:59</t>
  </si>
  <si>
    <t>20.04.2023 11:55:08</t>
  </si>
  <si>
    <t>M-516 METAŞ KÖK 35-02-M00516_M-1151 M04_72046138</t>
  </si>
  <si>
    <t>20.04.2023 08:58:05</t>
  </si>
  <si>
    <t>20.04.2023 09:11:11</t>
  </si>
  <si>
    <t>MENEMEN DM-6/5 35-28-M00422_953386568_953386568</t>
  </si>
  <si>
    <t>20.04.2023 09:05:28</t>
  </si>
  <si>
    <t>20.04.2023 13:56:48</t>
  </si>
  <si>
    <t>MURADİYE TR 2/A 45-71-M00201_953239386_953239386</t>
  </si>
  <si>
    <t>20.04.2023 09:22:06</t>
  </si>
  <si>
    <t>20.04.2023 11:19:50</t>
  </si>
  <si>
    <t>K-111 35-04-K00111_99118958_99118958</t>
  </si>
  <si>
    <t>20.04.2023 09:20:19</t>
  </si>
  <si>
    <t>20.04.2023 13:12:34</t>
  </si>
  <si>
    <t>MUSALAR YENİKÖY TR-1 45-83-M00663_45-83-M00663_61216110</t>
  </si>
  <si>
    <t>20.04.2023 09:26:34</t>
  </si>
  <si>
    <t>20.04.2023 10:01:36</t>
  </si>
  <si>
    <t>M-1308 35-09-M01308_C_56369561_56369561</t>
  </si>
  <si>
    <t>20.04.2023 09:29:21</t>
  </si>
  <si>
    <t>20.04.2023 10:51:27</t>
  </si>
  <si>
    <t>BOZDAĞ TR-5 35-15-L00312_35-15-L00312_67031220</t>
  </si>
  <si>
    <t>20.04.2023 09:40:00</t>
  </si>
  <si>
    <t>20.04.2023 10:14:05</t>
  </si>
  <si>
    <t>KARGIN KÖK 45-71-M00095_KARGIN BAKIR HAT TURGUTLU YÖNÜ M05_2321771</t>
  </si>
  <si>
    <t>20.04.2023 09:46:41</t>
  </si>
  <si>
    <t>20.04.2023 11:57:59</t>
  </si>
  <si>
    <t>YEŞİLDERE KAZALLI TR-3 35-31-L00164_C_91219501_91219501</t>
  </si>
  <si>
    <t>20.04.2023 09:47:46</t>
  </si>
  <si>
    <t>20.04.2023 11:06:48</t>
  </si>
  <si>
    <t>DM-4/11 35-26-M00835__56360405_56360405</t>
  </si>
  <si>
    <t>20.04.2023 09:45:31</t>
  </si>
  <si>
    <t>20.04.2023 10:05:12</t>
  </si>
  <si>
    <t>KAHRAMANDERE İM 35-10-A00002_GÜZELBAHÇE HAT-1 M11_2310127</t>
  </si>
  <si>
    <t>20.04.2023 09:49:28</t>
  </si>
  <si>
    <t>20.04.2023 11:47:38</t>
  </si>
  <si>
    <t>HANPAŞA TR-1 45-72-M00205_ H_61412315</t>
  </si>
  <si>
    <t>20.04.2023 09:43:19</t>
  </si>
  <si>
    <t>20.04.2023 13:09:35</t>
  </si>
  <si>
    <t>KULAKSIZLAR KÖK 45-72-L00839_SIRÇALI L04_66574896</t>
  </si>
  <si>
    <t>20.04.2023 09:53:53</t>
  </si>
  <si>
    <t>20.04.2023 11:03:26</t>
  </si>
  <si>
    <t>DENİZGİREN TR-2 35-21-L00080_A_56375760_56375760</t>
  </si>
  <si>
    <t>20.04.2023 09:50:19</t>
  </si>
  <si>
    <t>20.04.2023 11:26:06</t>
  </si>
  <si>
    <t>HASAN KARALI SULAMA GRUBU 35-29-M00197_DIREK TIPI TRAFO HUCRESI H01_2099245</t>
  </si>
  <si>
    <t>20.04.2023 10:10:56</t>
  </si>
  <si>
    <t>20.04.2023 13:58:28</t>
  </si>
  <si>
    <t>ÇAPAK KÖK 35-26-M00435_DAĞKIZILCA-2 ÇIKIŞ M05_66033272</t>
  </si>
  <si>
    <t>20.04.2023 10:27:08</t>
  </si>
  <si>
    <t>20.04.2023 10:38:26</t>
  </si>
  <si>
    <t>K-2728 35-08-K02728_K-4994 GAZİEMİR HüKüMET KONAĞI K03_92457540</t>
  </si>
  <si>
    <t>20.04.2023 10:31:11</t>
  </si>
  <si>
    <t>20.04.2023 14:08:18</t>
  </si>
  <si>
    <t>SARUHANLI TR-24 45-80-M00024_C_91000917_91000917</t>
  </si>
  <si>
    <t>20.04.2023 10:37:52</t>
  </si>
  <si>
    <t>20.04.2023 12:05:22</t>
  </si>
  <si>
    <t>RAMAZAN YETİŞMİŞ TR-1 SULAMA GRUBU 35-29-L00632_35-29-L00632_2363258</t>
  </si>
  <si>
    <t>20.04.2023 10:39:38</t>
  </si>
  <si>
    <t>20.04.2023 12:34:22</t>
  </si>
  <si>
    <t>TR-1-3/6 TAVUK  PAZARI KABİN 35-20-L00022_955204513_955204513</t>
  </si>
  <si>
    <t>20.04.2023 10:41:20</t>
  </si>
  <si>
    <t>20.04.2023 11:07:31</t>
  </si>
  <si>
    <t>AĞAÇ İŞLERİ TR-4 35-22-M00142_955256867_955256867</t>
  </si>
  <si>
    <t>20.04.2023 10:47:59</t>
  </si>
  <si>
    <t>20.04.2023 12:18:30</t>
  </si>
  <si>
    <t>M-850 KARAÇAM KÖK 35-02-M00850_KARAÇAM M07_49919631</t>
  </si>
  <si>
    <t>20.04.2023 11:03:11</t>
  </si>
  <si>
    <t>20.04.2023 11:36:41</t>
  </si>
  <si>
    <t>K-1982 35-02-K01982_A_56371575_56371575</t>
  </si>
  <si>
    <t>20.04.2023 11:19:27</t>
  </si>
  <si>
    <t>20.04.2023 12:17:25</t>
  </si>
  <si>
    <t>DURMUŞ MAHALLESİ TR-1 45-78-M00253_49237075_56389577_56389577</t>
  </si>
  <si>
    <t>20.04.2023 11:27:25</t>
  </si>
  <si>
    <t>20.04.2023 12:13:13</t>
  </si>
  <si>
    <t>DM06-TR10 45-73-M01269_945678288_945678288</t>
  </si>
  <si>
    <t>20.04.2023 11:52:28</t>
  </si>
  <si>
    <t>20.04.2023 12:54:55</t>
  </si>
  <si>
    <t>L-400 35-18-L00400_950459381_950459381</t>
  </si>
  <si>
    <t>20.04.2023 11:54:39</t>
  </si>
  <si>
    <t>20.04.2023 15:45:40</t>
  </si>
  <si>
    <t>ÇAKIRCA ALİ TR-4 45-73-M00367_45-73-M00367_2355706</t>
  </si>
  <si>
    <t>20.04.2023 11:55:59</t>
  </si>
  <si>
    <t>20.04.2023 13:16:12</t>
  </si>
  <si>
    <t>OKLUİSA KÖK 45-81-M00046_CINAN GRUP M04_71994401</t>
  </si>
  <si>
    <t>20.04.2023 12:21:34</t>
  </si>
  <si>
    <t>Fiziki İrtibat</t>
  </si>
  <si>
    <t>20.04.2023 12:10:46</t>
  </si>
  <si>
    <t>20.04.2023 14:09:51</t>
  </si>
  <si>
    <t>DUMANLAR KÖK 45-81-M00044_HatBaşıAyırıcı_53134828 M03_53134828</t>
  </si>
  <si>
    <t>20.04.2023 12:12:39</t>
  </si>
  <si>
    <t>20.04.2023 13:01:53</t>
  </si>
  <si>
    <t>K-920 35-01-K00920_911704339_911704339</t>
  </si>
  <si>
    <t>20.04.2023 12:13:27</t>
  </si>
  <si>
    <t>20.04.2023 13:33:22</t>
  </si>
  <si>
    <t>HELVACI DM-2 35-17-M00359_HELVACI M04_66476620</t>
  </si>
  <si>
    <t>20.04.2023 12:14:40</t>
  </si>
  <si>
    <t>20.04.2023 12:20:12</t>
  </si>
  <si>
    <t>YAZIBAŞI DM-3 35-26-M00764_ANADOLU YEM M02_2116405</t>
  </si>
  <si>
    <t>20.04.2023 12:14:18</t>
  </si>
  <si>
    <t>20.04.2023 12:19:50</t>
  </si>
  <si>
    <t>TR-6 35-26-M00006_11828879_56358573_56358573</t>
  </si>
  <si>
    <t>20.04.2023 12:09:32</t>
  </si>
  <si>
    <t>20.04.2023 13:04:07</t>
  </si>
  <si>
    <t>K-4695 35-04-K04695_TR2 A 1b TR2 A 1b_5899955</t>
  </si>
  <si>
    <t>20.04.2023 12:05:37</t>
  </si>
  <si>
    <t>20.04.2023 14:32:28</t>
  </si>
  <si>
    <t>DİKİLİ TR-5 (M-705) 35-30-M00705_955299404_955299404</t>
  </si>
  <si>
    <t>20.04.2023 12:16:00</t>
  </si>
  <si>
    <t>20.04.2023 13:57:02</t>
  </si>
  <si>
    <t>DEMİRCİ TR-1 45-71-M01567_45-71-M01567_2371349</t>
  </si>
  <si>
    <t>20.04.2023 12:16:20</t>
  </si>
  <si>
    <t>20.04.2023 13:45:42</t>
  </si>
  <si>
    <t>ALÇUK TM 35-17-A00001_MENEMEN-1 M30_2055292</t>
  </si>
  <si>
    <t>20.04.2023 12:17:26</t>
  </si>
  <si>
    <t>20.04.2023 12:31:21</t>
  </si>
  <si>
    <t>PAYAMLI M-11 35-25-M00186_956661042_956661042</t>
  </si>
  <si>
    <t>20.04.2023 12:27:56</t>
  </si>
  <si>
    <t>20.04.2023 15:58:29</t>
  </si>
  <si>
    <t>DAĞDERE DM 45-72-M00097_KÖMÜRCÜ M06_2106080</t>
  </si>
  <si>
    <t>20.04.2023 12:31:04</t>
  </si>
  <si>
    <t>20.04.2023 12:32:56</t>
  </si>
  <si>
    <t>TR-286 35-19-L00286_DAĞITIM TRAFOSU L03_49814505</t>
  </si>
  <si>
    <t>20.04.2023 12:28:41</t>
  </si>
  <si>
    <t>20.04.2023 15:53:57</t>
  </si>
  <si>
    <t>OKLUİSA KÖK 45-81-M00046_ESKİN GRUP M03_71994399</t>
  </si>
  <si>
    <t>20.04.2023 12:38:33</t>
  </si>
  <si>
    <t>20.04.2023 12:52:40</t>
  </si>
  <si>
    <t>20.04.2023 12:43:17</t>
  </si>
  <si>
    <t>20.04.2023 14:25:24</t>
  </si>
  <si>
    <t>KINIK ORGANİZE DM 35-24-M00208_SOMA KÖYLER M15_83158735</t>
  </si>
  <si>
    <t>20.04.2023 12:26:47</t>
  </si>
  <si>
    <t>20.04.2023 13:43:31</t>
  </si>
  <si>
    <t>MURADİYE TR-5 (ESKİ MEZARLIK YANI) 45-71-M00204_953220883_953220883</t>
  </si>
  <si>
    <t>20.04.2023 12:49:52</t>
  </si>
  <si>
    <t>20.04.2023 14:59:38</t>
  </si>
  <si>
    <t>L-524 SAĞLIKÇILAR 35-18-L00524_949974730_949974730</t>
  </si>
  <si>
    <t>20.04.2023 12:54:54</t>
  </si>
  <si>
    <t>20.04.2023 17:39:03</t>
  </si>
  <si>
    <t>K-1092 35-03-K01092_912844697_912844697</t>
  </si>
  <si>
    <t>20.04.2023 13:11:58</t>
  </si>
  <si>
    <t>20.04.2023 14:29:06</t>
  </si>
  <si>
    <t>L-444 35-18-L00444_950459859_950459859</t>
  </si>
  <si>
    <t>20.04.2023 13:36:12</t>
  </si>
  <si>
    <t>20.04.2023 17:03:08</t>
  </si>
  <si>
    <t>ALABAŞ TR-6 35-15-L00511_A_56398718_56398718</t>
  </si>
  <si>
    <t>20.04.2023 13:41:21</t>
  </si>
  <si>
    <t>20.04.2023 14:40:29</t>
  </si>
  <si>
    <t>KARABURUN TR-4 35-21-L00145_C_56353980_56353980</t>
  </si>
  <si>
    <t>20.04.2023 14:30:48</t>
  </si>
  <si>
    <t>20.04.2023 18:15:57</t>
  </si>
  <si>
    <t>AKÇAPINAR TR-1 45-83-L00438_955158393_955158393</t>
  </si>
  <si>
    <t>20.04.2023 14:27:53</t>
  </si>
  <si>
    <t>20.04.2023 15:54:20</t>
  </si>
  <si>
    <t>RADA TURİZM ÖZEL TR 35-18-L00624Ö_DAĞITIM TRAFOSU RADA TURİZM L02_66010933</t>
  </si>
  <si>
    <t>20.04.2023 14:49:49</t>
  </si>
  <si>
    <t>20.04.2023 17:35:13</t>
  </si>
  <si>
    <t>SARUHANLI TR-37 45-80-M02889_95002409047_95002409047</t>
  </si>
  <si>
    <t>20.04.2023 14:54:34</t>
  </si>
  <si>
    <t>20.04.2023 17:20:48</t>
  </si>
  <si>
    <t>YAĞCILAR KÖK 45-71-M00179_HatBaşıAyırıcı_53135869 M04_53135869</t>
  </si>
  <si>
    <t>20.04.2023 15:16:38</t>
  </si>
  <si>
    <t>20.04.2023 21:44:22</t>
  </si>
  <si>
    <t>K-4154 35-08-K04154_35-08-K04154_42462201</t>
  </si>
  <si>
    <t>20.04.2023 15:37:22</t>
  </si>
  <si>
    <t>20.04.2023 18:06:35</t>
  </si>
  <si>
    <t>MECİDİYE TR-1 KÖK 45-72-L00078_MECİDİYE TR-3 L09_66560802</t>
  </si>
  <si>
    <t>OG İzolatör Arızası</t>
  </si>
  <si>
    <t>20.04.2023 15:38:20</t>
  </si>
  <si>
    <t>20.04.2023 19:47:00</t>
  </si>
  <si>
    <t>TR-116 35-16-L00116_B_56397755_56397755</t>
  </si>
  <si>
    <t>20.04.2023 15:55:12</t>
  </si>
  <si>
    <t>20.04.2023 17:02:35</t>
  </si>
  <si>
    <t>SELİMŞAHLAR TR-2 45-71-M00137_HatBaşıAyırıcı_53134770 M03_53134770</t>
  </si>
  <si>
    <t>20.04.2023 15:50:44</t>
  </si>
  <si>
    <t>20.04.2023 20:29:03</t>
  </si>
  <si>
    <t>KARAOT TR-3 35-26-M01461_B_82964901_82964901</t>
  </si>
  <si>
    <t>20.04.2023 16:03:38</t>
  </si>
  <si>
    <t>20.04.2023 20:46:05</t>
  </si>
  <si>
    <t>HÜDAYİM AYVA VE ARK. TR 35-24-M00038_A_91178082_91178082</t>
  </si>
  <si>
    <t>20.04.2023 16:06:47</t>
  </si>
  <si>
    <t>20.04.2023 18:06:01</t>
  </si>
  <si>
    <t>YUNUS EMRE YAPI KOOP TR 35-21-M00019_A SP2_5889506</t>
  </si>
  <si>
    <t>20.04.2023 16:16:52</t>
  </si>
  <si>
    <t>20.04.2023 19:05:13</t>
  </si>
  <si>
    <t>HARMANDALI KÖK 45-71-M00061_NURİ SORMAN M11_72231091</t>
  </si>
  <si>
    <t>20.04.2023 16:15:30</t>
  </si>
  <si>
    <t>20.04.2023 16:59:38</t>
  </si>
  <si>
    <t>20.04.2023 16:42:05</t>
  </si>
  <si>
    <t>20.04.2023 17:33:03</t>
  </si>
  <si>
    <t>KURTULMUŞ KÖK 45-72-L00080_KURTULMUŞ ÇIKIŞI L02_66546765</t>
  </si>
  <si>
    <t>25.04.2023 08:14:21</t>
  </si>
  <si>
    <t>25.04.2023 09:09:20</t>
  </si>
  <si>
    <t>KILCANLAR TR-1 45-85-L00160_45-85-L00160_66322876</t>
  </si>
  <si>
    <t>25.04.2023 08:39:55</t>
  </si>
  <si>
    <t>25.04.2023 09:02:37</t>
  </si>
  <si>
    <t>DAYIOĞLU TR-1 45-72-L00339_45-72-L00339_2371201</t>
  </si>
  <si>
    <t>25.04.2023 08:42:35</t>
  </si>
  <si>
    <t>25.04.2023 10:21:21</t>
  </si>
  <si>
    <t>SELENDİ DM 45-81-M00001_HatBaşıAyırıcı_53135188 M14_53135188</t>
  </si>
  <si>
    <t>25.04.2023 08:41:42</t>
  </si>
  <si>
    <t>25.04.2023 09:25:20</t>
  </si>
  <si>
    <t>TİRE TR-2 35-29-M00465_950340370_950340370</t>
  </si>
  <si>
    <t>25.04.2023 08:44:31</t>
  </si>
  <si>
    <t>25.04.2023 09:47:26</t>
  </si>
  <si>
    <t>UĞURLU KÖK 45-86-M00045_GÜNDOĞDU UĞURLU M02_72226051</t>
  </si>
  <si>
    <t>25.04.2023 08:47:59</t>
  </si>
  <si>
    <t>25.04.2023 08:50:03</t>
  </si>
  <si>
    <t>M.U TEKSTİL TR 35-26-M01391_95000606771_95000606771</t>
  </si>
  <si>
    <t>25.04.2023 08:53:20</t>
  </si>
  <si>
    <t>25.04.2023 10:06:02</t>
  </si>
  <si>
    <t>K-17 35-04-K00017_F K17F1B_5827175</t>
  </si>
  <si>
    <t>25.04.2023 09:05:09</t>
  </si>
  <si>
    <t>25.04.2023 11:03:30</t>
  </si>
  <si>
    <t>TR-7 (KURTULUŞ PARKI KABİN) 35-32-L00007_35-32-L00007_72262168</t>
  </si>
  <si>
    <t>25.04.2023 09:16:09</t>
  </si>
  <si>
    <t>25.04.2023 14:13:50</t>
  </si>
  <si>
    <t>L-319 BAHÇELİEVLER-2 35-18-L00319_35-18-L00319_2371962</t>
  </si>
  <si>
    <t>25.04.2023 09:18:48</t>
  </si>
  <si>
    <t>25.04.2023 10:00:52</t>
  </si>
  <si>
    <t>K-1517 35-01-K01517_TRAFO K02_2088107</t>
  </si>
  <si>
    <t>25.04.2023 08:53:29</t>
  </si>
  <si>
    <t>25.04.2023 11:14:24</t>
  </si>
  <si>
    <t>KOLDERE KÖK 45-80-M00051_GÜMÜLCELİ M011_73403251</t>
  </si>
  <si>
    <t>25.04.2023 09:26:31</t>
  </si>
  <si>
    <t>25.04.2023 10:03:00</t>
  </si>
  <si>
    <t>ARMUTLU DM-2/TR-29 35-27-L00351_913261723_913261723</t>
  </si>
  <si>
    <t>25.04.2023 09:32:01</t>
  </si>
  <si>
    <t>25.04.2023 10:53:29</t>
  </si>
  <si>
    <t>İZZETTİN GES KÖK 45-83-M00675_TURGUTLU BİYOGAZ ENERJİ ÜRETİM A.Ş.ÖZEL M06_79240350</t>
  </si>
  <si>
    <t>25.04.2023 09:34:00</t>
  </si>
  <si>
    <t>25.04.2023 14:16:40</t>
  </si>
  <si>
    <t>ÇUKURALTI M-28 35-25-M00076_B_56369745_56369745</t>
  </si>
  <si>
    <t>AG Klemens Arızası</t>
  </si>
  <si>
    <t>25.04.2023 09:41:58</t>
  </si>
  <si>
    <t>25.04.2023 11:50:35</t>
  </si>
  <si>
    <t>M-3092(YATIRIM REZERVE) 35-07-M03092_C_56379342_56379342</t>
  </si>
  <si>
    <t>25.04.2023 09:32:10</t>
  </si>
  <si>
    <t>25.04.2023 15:13:42</t>
  </si>
  <si>
    <t>M-3092(YATIRIM REZERVE) 35-07-M03092_E_56373211_56373211</t>
  </si>
  <si>
    <t>25.04.2023 09:49:40</t>
  </si>
  <si>
    <t>25.04.2023 15:14:18</t>
  </si>
  <si>
    <t>GERELİ KÖYÜ İBRAHİM SAYGILI SULAMA GRB TR-14 35-15-M00130_35-15-M00130_2365568</t>
  </si>
  <si>
    <t>25.04.2023 09:59:30</t>
  </si>
  <si>
    <t>25.04.2023 15:19:17</t>
  </si>
  <si>
    <t>25.04.2023 09:00:00</t>
  </si>
  <si>
    <t>25.04.2023 10:09:32</t>
  </si>
  <si>
    <t>AYDOĞDU TR-1 45-73-M00899_DIREK TIPI TRAFO HUCRESI H01_2082159</t>
  </si>
  <si>
    <t>25.04.2023 10:03:53</t>
  </si>
  <si>
    <t>25.04.2023 10:51:16</t>
  </si>
  <si>
    <t>DM-2/19 35-27-M01091_35-27-M01091_72388747</t>
  </si>
  <si>
    <t>25.04.2023 10:05:52</t>
  </si>
  <si>
    <t>25.04.2023 12:43:12</t>
  </si>
  <si>
    <t>K-824 35-08-K00824_35-08-K00824_95020931</t>
  </si>
  <si>
    <t>25.04.2023 10:07:00</t>
  </si>
  <si>
    <t>25.04.2023 11:54:06</t>
  </si>
  <si>
    <t>YUSUFLU TR-4 35-20-L00235_35-20-L00235_2370972</t>
  </si>
  <si>
    <t>25.04.2023 09:33:14</t>
  </si>
  <si>
    <t>25.04.2023 10:42:20</t>
  </si>
  <si>
    <t>DM-4/TR-16 35-26-M01302_35-26-M01302_42461077</t>
  </si>
  <si>
    <t>25.04.2023 10:18:54</t>
  </si>
  <si>
    <t>25.04.2023 17:00:51</t>
  </si>
  <si>
    <t>M-2911 35-01-M02911_35-01-M02911_73603361</t>
  </si>
  <si>
    <t>25.04.2023 10:19:40</t>
  </si>
  <si>
    <t>25.04.2023 10:39:14</t>
  </si>
  <si>
    <t>K-541 35-01-K00541_35-01-K00541_42299074</t>
  </si>
  <si>
    <t>25.04.2023 10:35:06</t>
  </si>
  <si>
    <t>25.04.2023 11:15:16</t>
  </si>
  <si>
    <t>K-3620 35-01-K03620_B_56394135_56394135</t>
  </si>
  <si>
    <t>25.04.2023 10:40:03</t>
  </si>
  <si>
    <t>25.04.2023 12:00:17</t>
  </si>
  <si>
    <t>TR-48 45-78-L00048_953253780_953253780</t>
  </si>
  <si>
    <t>25.04.2023 10:44:53</t>
  </si>
  <si>
    <t>25.04.2023 11:27:29</t>
  </si>
  <si>
    <t>TR-1-2/1 35-20-L00007_35-20-L00007_66520620</t>
  </si>
  <si>
    <t>25.04.2023 10:55:36</t>
  </si>
  <si>
    <t>25.04.2023 11:30:00</t>
  </si>
  <si>
    <t>25.04.2023 10:56:38</t>
  </si>
  <si>
    <t>25.04.2023 11:07:42</t>
  </si>
  <si>
    <t>BATI BASMA KÖK 35-26-M00235_ M01_2332442</t>
  </si>
  <si>
    <t>25.04.2023 10:56:20</t>
  </si>
  <si>
    <t>25.04.2023 11:41:29</t>
  </si>
  <si>
    <t>YENİDOĞAN TR-1 45-72-M00634_45-72-M00634_2352991</t>
  </si>
  <si>
    <t>25.04.2023 11:00:25</t>
  </si>
  <si>
    <t>25.04.2023 12:52:40</t>
  </si>
  <si>
    <t>SANCAKLI TR-5 35-22-M00159_95002631832_95002631832</t>
  </si>
  <si>
    <t>25.04.2023 10:57:36</t>
  </si>
  <si>
    <t>25.04.2023 14:15:55</t>
  </si>
  <si>
    <t>K-1996 35-01-K01996_911791878_911791878</t>
  </si>
  <si>
    <t>25.04.2023 11:05:43</t>
  </si>
  <si>
    <t>25.04.2023 14:26:48</t>
  </si>
  <si>
    <t>SEYREK TR-4 35-28-M00375_A_91364951_91364951</t>
  </si>
  <si>
    <t>25.04.2023 11:06:04</t>
  </si>
  <si>
    <t>25.04.2023 11:42:36</t>
  </si>
  <si>
    <t>25.04.2023 11:04:10</t>
  </si>
  <si>
    <t>25.04.2023 17:19:21</t>
  </si>
  <si>
    <t>M-192 35-02-M00192_A_91097908_91097908</t>
  </si>
  <si>
    <t>25.04.2023 10:36:22</t>
  </si>
  <si>
    <t>25.04.2023 15:07:18</t>
  </si>
  <si>
    <t>KARAAĞAÇLI TR-2 45-71-M00130_45-71-M00130_72242837</t>
  </si>
  <si>
    <t>25.04.2023 11:05:00</t>
  </si>
  <si>
    <t>25.04.2023 11:29:00</t>
  </si>
  <si>
    <t>KARABURUN İM 35-21-A00001_HatBaşıAyırıcı_53138018 L02_53138018</t>
  </si>
  <si>
    <t>25.04.2023 11:16:55</t>
  </si>
  <si>
    <t>25.04.2023 16:05:03</t>
  </si>
  <si>
    <t>L-248 35-18-L00248_35-18-L00248_2376418</t>
  </si>
  <si>
    <t>25.04.2023 11:28:09</t>
  </si>
  <si>
    <t>25.04.2023 13:22:38</t>
  </si>
  <si>
    <t>BALLICA TR-2 45-72-L00548_A_91184538_91184538</t>
  </si>
  <si>
    <t>25.04.2023 11:27:45</t>
  </si>
  <si>
    <t>25.04.2023 14:02:44</t>
  </si>
  <si>
    <t>ÇANDARLI TR-6 35-30-M00006_95000011127_95000011127</t>
  </si>
  <si>
    <t>25.04.2023 11:29:39</t>
  </si>
  <si>
    <t>25.04.2023 12:19:20</t>
  </si>
  <si>
    <t>K-34 35-01-K00034_911331426_911331426</t>
  </si>
  <si>
    <t>25.04.2023 13:13:28</t>
  </si>
  <si>
    <t>TR-81 35-16-L00081_95002460341_95002460341</t>
  </si>
  <si>
    <t>25.04.2023 11:36:55</t>
  </si>
  <si>
    <t>25.04.2023 12:23:42</t>
  </si>
  <si>
    <t>EYKO TR-6 35-30-M00032_35-30-M00032_2372067</t>
  </si>
  <si>
    <t>25.04.2023 11:42:34</t>
  </si>
  <si>
    <t>25.04.2023 12:35:44</t>
  </si>
  <si>
    <t>K-17 35-04-K00017_35-04-K00017_2360326</t>
  </si>
  <si>
    <t>25.04.2023 11:47:59</t>
  </si>
  <si>
    <t>25.04.2023 12:53:04</t>
  </si>
  <si>
    <t>ÇUKURALTI M-28 35-25-M00076_35-25-M00076_72120582</t>
  </si>
  <si>
    <t>25.04.2023 11:59:09</t>
  </si>
  <si>
    <t>DEMİRCİ TM 45-74-A00001_HatBaşıAyırıcı_53135779 M15_53135779</t>
  </si>
  <si>
    <t>25.04.2023 11:53:19</t>
  </si>
  <si>
    <t>25.04.2023 13:04:56</t>
  </si>
  <si>
    <t>TR-58 45-78-M00058__72374191_72374191</t>
  </si>
  <si>
    <t>25.04.2023 11:57:58</t>
  </si>
  <si>
    <t>25.04.2023 12:34:39</t>
  </si>
  <si>
    <t>KARAĞAÇLI TR-6 45-71-M01905_45-71-M01905_2376748</t>
  </si>
  <si>
    <t>25.04.2023 12:17:51</t>
  </si>
  <si>
    <t>25.04.2023 13:14:19</t>
  </si>
  <si>
    <t>TR-16 45-77-L00016_A_56359840_56359840</t>
  </si>
  <si>
    <t>25.04.2023 12:16:15</t>
  </si>
  <si>
    <t>25.04.2023 14:05:02</t>
  </si>
  <si>
    <t>TR-13 35-19-L00013_956674759_956674759</t>
  </si>
  <si>
    <t>25.04.2023 12:30:04</t>
  </si>
  <si>
    <t>25.04.2023 13:33:02</t>
  </si>
  <si>
    <t>EYKO TR-3 35-30-M00029_C_56380193_56380193</t>
  </si>
  <si>
    <t>25.04.2023 12:31:35</t>
  </si>
  <si>
    <t>25.04.2023 14:01:37</t>
  </si>
  <si>
    <t>LÜTFİYE KÖK 45-80-M02970_KUMKUYUCAK    TST-1 M03_84270457</t>
  </si>
  <si>
    <t>25.04.2023 12:36:13</t>
  </si>
  <si>
    <t>25.04.2023 13:31:21</t>
  </si>
  <si>
    <t>TR-1-1/6 HATAY KABİN 35-20-L00006_35-20-L00006_66508475</t>
  </si>
  <si>
    <t>25.04.2023 12:48:27</t>
  </si>
  <si>
    <t>EYKO TR-2 35-30-M00028_35-30-M00028_72084356</t>
  </si>
  <si>
    <t>25.04.2023 12:41:21</t>
  </si>
  <si>
    <t>25.04.2023 13:09:24</t>
  </si>
  <si>
    <t>TR-2/106 45-83-L00106__72374312_72374312</t>
  </si>
  <si>
    <t>25.04.2023 12:54:47</t>
  </si>
  <si>
    <t>25.04.2023 13:59:35</t>
  </si>
  <si>
    <t>TR-292 (İM-1/TR-2) 35-19-L00292_956683334_956683334</t>
  </si>
  <si>
    <t>25.04.2023 12:52:02</t>
  </si>
  <si>
    <t>25.04.2023 14:07:40</t>
  </si>
  <si>
    <t>GENCERLER TR-4 35-20-L00041_35-20-L00041_2371202</t>
  </si>
  <si>
    <t>25.04.2023 13:02:37</t>
  </si>
  <si>
    <t>25.04.2023 13:55:06</t>
  </si>
  <si>
    <t>K-2663 35-02-K02663_TRAFO K01_2120293</t>
  </si>
  <si>
    <t>25.04.2023 13:04:19</t>
  </si>
  <si>
    <t>25.04.2023 13:33:20</t>
  </si>
  <si>
    <t>ÇERKEZ MAHMUDİYE KÖYÜ TR-1 45-71-M01095_45-71-M01095_2357180</t>
  </si>
  <si>
    <t>25.04.2023 13:19:47</t>
  </si>
  <si>
    <t>25.04.2023 13:59:52</t>
  </si>
  <si>
    <t>L-248 35-18-L00248_A_91346072_91346072</t>
  </si>
  <si>
    <t>25.04.2023 13:18:58</t>
  </si>
  <si>
    <t>25.04.2023 19:52:44</t>
  </si>
  <si>
    <t>TR-4 35-16-L00004_35-16-L00004_2349552</t>
  </si>
  <si>
    <t>25.04.2023 13:13:49</t>
  </si>
  <si>
    <t>25.04.2023 13:51:33</t>
  </si>
  <si>
    <t>ÜÇYOL KÖK 45-82-M00128_URUZLAR GES M06_2090645</t>
  </si>
  <si>
    <t>25.04.2023 13:29:26</t>
  </si>
  <si>
    <t>25.04.2023 13:53:09</t>
  </si>
  <si>
    <t>MORDOĞAN İM 35-21-A00002_KARABURUN 15,8 (MORDOĞAN KÖYLER) L12_2303193</t>
  </si>
  <si>
    <t>25.04.2023 13:29:42</t>
  </si>
  <si>
    <t>25.04.2023 13:49:53</t>
  </si>
  <si>
    <t>K-901 35-02-K00901_910353017_910353017</t>
  </si>
  <si>
    <t>25.04.2023 13:32:27</t>
  </si>
  <si>
    <t>25.04.2023 14:28:02</t>
  </si>
  <si>
    <t>M-2925 35-03-M02925_35-03-M02925_94995346</t>
  </si>
  <si>
    <t>25.04.2023 13:36:02</t>
  </si>
  <si>
    <t>25.04.2023 15:52:50</t>
  </si>
  <si>
    <t>HALITLI TR-1 45-71-M01503_B_56388865_56388865</t>
  </si>
  <si>
    <t>25.04.2023 13:40:45</t>
  </si>
  <si>
    <t>25.04.2023 15:10:33</t>
  </si>
  <si>
    <t>UZUNKÖY TR-2 35-31-L00143_47827448_56389535_56389535</t>
  </si>
  <si>
    <t>25.04.2023 13:41:52</t>
  </si>
  <si>
    <t>25.04.2023 15:44:35</t>
  </si>
  <si>
    <t>HAKKI YEŞİLTEPE SULAMA GRUBU 35-29-M00392_B_56399043_56399043</t>
  </si>
  <si>
    <t>25.04.2023 13:53:33</t>
  </si>
  <si>
    <t>25.04.2023 19:01:16</t>
  </si>
  <si>
    <t>M-2948 35-01-M02948_35-01-M02948_75482640</t>
  </si>
  <si>
    <t>25.04.2023 14:02:17</t>
  </si>
  <si>
    <t>25.04.2023 16:54:03</t>
  </si>
  <si>
    <t>KARAKÖY TR-1 45-84-L00043_45-84-L00043_2359187</t>
  </si>
  <si>
    <t>25.04.2023 13:56:48</t>
  </si>
  <si>
    <t>25.04.2023 18:25:00</t>
  </si>
  <si>
    <t>12.04.2023 12:04:45</t>
  </si>
  <si>
    <t>12.04.2023 12:30:41</t>
  </si>
  <si>
    <t>SELÇUK İM/DM 35-13-A00004_ŞİRİNCE L04_65986070</t>
  </si>
  <si>
    <t>12.04.2023 14:52:19</t>
  </si>
  <si>
    <t>12.04.2023 15:01:34</t>
  </si>
  <si>
    <t>KIRKAĞAÇ DM 45-76-M00043_AKHİSAR M08_72247473</t>
  </si>
  <si>
    <t>12.04.2023 17:06:25</t>
  </si>
  <si>
    <t>12.04.2023 17:10:13</t>
  </si>
  <si>
    <t>12.04.2023 10:04:39</t>
  </si>
  <si>
    <t>12.04.2023 17:12:34</t>
  </si>
  <si>
    <t>GÜNEY DM 45-83-L00130_DAĞMARMARA L07_2096779</t>
  </si>
  <si>
    <t>12.04.2023 15:48:26</t>
  </si>
  <si>
    <t>12.04.2023 17:35:34</t>
  </si>
  <si>
    <t>M-447 35-09-M00447_35-09-M00447_2355379</t>
  </si>
  <si>
    <t>12.04.2023 13:09:28</t>
  </si>
  <si>
    <t>12.04.2023 13:34:45</t>
  </si>
  <si>
    <t>ÖDEMİŞ İM 35-15-A00001_YENİCEKÖY L04_83647134</t>
  </si>
  <si>
    <t>12.04.2023 22:23:43</t>
  </si>
  <si>
    <t>12.04.2023 22:28:02</t>
  </si>
  <si>
    <t>ALİ ÖZŞAHİNLER TR-1 35-27-M00107_35-27-M00107_66123190</t>
  </si>
  <si>
    <t>12.04.2023 11:44:58</t>
  </si>
  <si>
    <t>12.04.2023 13:59:56</t>
  </si>
  <si>
    <t>TR-2/125-1 45-83-L00202_A_91461135_91461135</t>
  </si>
  <si>
    <t>12.04.2023 17:42:59</t>
  </si>
  <si>
    <t>12.04.2023 19:20:00</t>
  </si>
  <si>
    <t>KUYUCAK DM 35-27-M00273_KUYUCAK M04_72164171</t>
  </si>
  <si>
    <t>12.04.2023 14:43:27</t>
  </si>
  <si>
    <t>12.04.2023 15:58:50</t>
  </si>
  <si>
    <t>OG Parafudr Patlaması</t>
  </si>
  <si>
    <t>12.04.2023 15:13:54</t>
  </si>
  <si>
    <t>12.04.2023 17:56:41</t>
  </si>
  <si>
    <t>TÖYKO TR-2 35-30-M00214_C_56362426_56362426</t>
  </si>
  <si>
    <t>12.04.2023 10:52:04</t>
  </si>
  <si>
    <t>12.04.2023 11:18:33</t>
  </si>
  <si>
    <t>KOCAKAĞAN TR-1 45-72-L00223_B_56406394_56406394</t>
  </si>
  <si>
    <t>12.04.2023 10:30:14</t>
  </si>
  <si>
    <t>12.04.2023 12:46:43</t>
  </si>
  <si>
    <t>ALANKIYI TR-3 35-20-L00265_35-20-L00265_61277338</t>
  </si>
  <si>
    <t>12.04.2023 19:23:53</t>
  </si>
  <si>
    <t>12.04.2023 20:53:13</t>
  </si>
  <si>
    <t>ÜÇYOL KÖK 45-82-M00128_HatBaşıAyırıcı_53136034 M06_53136034</t>
  </si>
  <si>
    <t>12.04.2023 18:48:15</t>
  </si>
  <si>
    <t>12.04.2023 21:30:41</t>
  </si>
  <si>
    <t>L-436 35-18-L00436_950459061_950459061</t>
  </si>
  <si>
    <t>12.04.2023 03:13:05</t>
  </si>
  <si>
    <t>12.04.2023 05:30:37</t>
  </si>
  <si>
    <t>K-1667 35-02-K01667_913132160_913132160</t>
  </si>
  <si>
    <t>12.04.2023 09:57:35</t>
  </si>
  <si>
    <t>12.04.2023 12:56:26</t>
  </si>
  <si>
    <t>BİRGİ TR-25 (PAŞA ÇEŞMESİ) 35-15-L00278_35-15-L00278_2347372</t>
  </si>
  <si>
    <t>12.04.2023 18:04:39</t>
  </si>
  <si>
    <t>12.04.2023 19:20:40</t>
  </si>
  <si>
    <t>12.04.2023 09:14:04</t>
  </si>
  <si>
    <t>12.04.2023 16:07:33</t>
  </si>
  <si>
    <t>L-319 BAHÇELİEVLER-2 35-18-L00319_950449603_950449603</t>
  </si>
  <si>
    <t>12.04.2023 15:53:15</t>
  </si>
  <si>
    <t>12.04.2023 21:03:32</t>
  </si>
  <si>
    <t>DEREKÖY KÖK 45-72-L00458_TARIMSAL SULAMA ÇIKIŞI L04_2104058</t>
  </si>
  <si>
    <t>12.04.2023 16:30:21</t>
  </si>
  <si>
    <t>12.04.2023 18:38:11</t>
  </si>
  <si>
    <t>12.04.2023 11:46:07</t>
  </si>
  <si>
    <t>12.04.2023 13:30:13</t>
  </si>
  <si>
    <t>K-1209 35-01-K01209_910563523_910563523</t>
  </si>
  <si>
    <t>12.04.2023 16:13:35</t>
  </si>
  <si>
    <t>12.04.2023 17:07:11</t>
  </si>
  <si>
    <t>L-67 SAĞLIKÇILAR 35-18-L00067_950466000_950466000</t>
  </si>
  <si>
    <t>12.04.2023 14:21:39</t>
  </si>
  <si>
    <t>12.04.2023 15:55:10</t>
  </si>
  <si>
    <t>GERENKÖY TR-6 35-23-M00152_C_90995734_90995734</t>
  </si>
  <si>
    <t>12.04.2023 17:28:22</t>
  </si>
  <si>
    <t>12.04.2023 18:35:26</t>
  </si>
  <si>
    <t>ALÇUK TM 35-17-A00001_HatBaşıAyırıcı_53133619 M30_53133619</t>
  </si>
  <si>
    <t>12.04.2023 09:27:29</t>
  </si>
  <si>
    <t>12.04.2023 12:14:34</t>
  </si>
  <si>
    <t>KILAVUZLAR KÖK 45-74-M00198_HatBaşıAyırıcı_81235936 M03_81235936</t>
  </si>
  <si>
    <t>12.04.2023 19:13:40</t>
  </si>
  <si>
    <t>13.04.2023 00:36:03</t>
  </si>
  <si>
    <t>PAZARKÖY KÖK 45-78-L00700_HatBaşıAyırıcı_53140399 L05_53140399</t>
  </si>
  <si>
    <t>12.04.2023 12:16:37</t>
  </si>
  <si>
    <t>12.04.2023 14:26:05</t>
  </si>
  <si>
    <t>BEYDERE KÖK 45-71-M00128_ESKİ YENİKÖY M09_50217229</t>
  </si>
  <si>
    <t>12.04.2023 10:35:13</t>
  </si>
  <si>
    <t>12.04.2023 14:41:00</t>
  </si>
  <si>
    <t>K-4058 35-04-K04058_C_56381361_56381361</t>
  </si>
  <si>
    <t>12.04.2023 11:00:57</t>
  </si>
  <si>
    <t>12.04.2023 14:20:23</t>
  </si>
  <si>
    <t>K-3193 35-03-K03193_35-03-K03193_41940251</t>
  </si>
  <si>
    <t>12.04.2023 13:56:47</t>
  </si>
  <si>
    <t>12.04.2023 15:11:38</t>
  </si>
  <si>
    <t>TR-83 35-30-L00083_955293141_955293141</t>
  </si>
  <si>
    <t>12.04.2023 14:32:02</t>
  </si>
  <si>
    <t>12.04.2023 17:56:33</t>
  </si>
  <si>
    <t>TR-77 45-78-L00077_49380877_56407674_56407674</t>
  </si>
  <si>
    <t>12.04.2023 08:33:57</t>
  </si>
  <si>
    <t>12.04.2023 09:54:43</t>
  </si>
  <si>
    <t>YUSUFLU TR-4 35-20-L00235_95000498596_95000498596</t>
  </si>
  <si>
    <t>12.04.2023 18:47:55</t>
  </si>
  <si>
    <t>13.04.2023 00:17:04</t>
  </si>
  <si>
    <t>YENİFOÇA TR-44 35-23-M00044_950424189_950424189</t>
  </si>
  <si>
    <t>12.04.2023 12:57:03</t>
  </si>
  <si>
    <t>12.04.2023 13:53:23</t>
  </si>
  <si>
    <t>ÇIRPI İM 35-20-A00002_ÇIRPI SULAMA M09_2056271</t>
  </si>
  <si>
    <t>12.04.2023 22:52:20</t>
  </si>
  <si>
    <t>12.04.2023 22:53:53</t>
  </si>
  <si>
    <t>GÜNERLİ TR-1 35-28-M00408_C_56358586_56358586</t>
  </si>
  <si>
    <t>12.04.2023 01:08:36</t>
  </si>
  <si>
    <t>12.04.2023 02:30:16</t>
  </si>
  <si>
    <t>DERBENT TM 45-83-A00003_TURGUTLU ŞEHİR-2 M11_2061192</t>
  </si>
  <si>
    <t>12.04.2023 15:11:34</t>
  </si>
  <si>
    <t>12.04.2023 15:47:53</t>
  </si>
  <si>
    <t>BAYRAMŞAH TR-1 45-74-M00205_B_56352266_56352266</t>
  </si>
  <si>
    <t>12.04.2023 21:55:38</t>
  </si>
  <si>
    <t>13.04.2023 00:40:04</t>
  </si>
  <si>
    <t>SELÇUK İM/DM 35-13-A00004_HatBaşıAyırıcı_81211996 L04_81211996</t>
  </si>
  <si>
    <t>12.04.2023 19:36:08</t>
  </si>
  <si>
    <t>13.04.2023 01:21:27</t>
  </si>
  <si>
    <t>DERBENT TM 45-83-A00003_HatBaşıAyırıcı_53136755 M02_53136755</t>
  </si>
  <si>
    <t>12.04.2023 15:32:08</t>
  </si>
  <si>
    <t>12.04.2023 16:10:31</t>
  </si>
  <si>
    <t>TİRE TM 35-29-A00003_SELATİN TÜNELİ M19_2313884</t>
  </si>
  <si>
    <t>12.04.2023 11:54:03</t>
  </si>
  <si>
    <t>12.04.2023 13:39:13</t>
  </si>
  <si>
    <t>SELÇUK İM/DM 35-13-A00004_BELEVİ (ARSLANLAR-2) M13_65986024</t>
  </si>
  <si>
    <t>12.04.2023 16:08:57</t>
  </si>
  <si>
    <t>12.04.2023 16:09:18</t>
  </si>
  <si>
    <t>KEMHALLI KÖK 45-86-M00044_DEMİRKÖPRÜ T.M. M02_72224708</t>
  </si>
  <si>
    <t>12.04.2023 09:34:22</t>
  </si>
  <si>
    <t>12.04.2023 09:40:37</t>
  </si>
  <si>
    <t>POYRACIK TR-11 35-24-L00034_DAĞITIM TRAFOSU L03_72094419</t>
  </si>
  <si>
    <t>OG Kablo Başlığı Arızası</t>
  </si>
  <si>
    <t>12.04.2023 19:14:11</t>
  </si>
  <si>
    <t>12.04.2023 22:38:35</t>
  </si>
  <si>
    <t>12.04.2023 16:42:12</t>
  </si>
  <si>
    <t>12.04.2023 18:57:30</t>
  </si>
  <si>
    <t>K-2397 35-02-K02397_A_56371918_56371918</t>
  </si>
  <si>
    <t>12.04.2023 17:18:01</t>
  </si>
  <si>
    <t>12.04.2023 23:01:23</t>
  </si>
  <si>
    <t>12.04.2023 22:26:52</t>
  </si>
  <si>
    <t>EĞERCİ TR-4 35-26-L00428_A_56358432_56358432</t>
  </si>
  <si>
    <t>12.04.2023 04:52:47</t>
  </si>
  <si>
    <t>12.04.2023 05:50:36</t>
  </si>
  <si>
    <t>12.04.2023 13:18:00</t>
  </si>
  <si>
    <t>12.04.2023 13:50:35</t>
  </si>
  <si>
    <t>K-34 35-01-K00034_K 1K_5848891</t>
  </si>
  <si>
    <t>12.04.2023 09:46:49</t>
  </si>
  <si>
    <t>12.04.2023 11:08:23</t>
  </si>
  <si>
    <t>L-228 ILICA GARAJ 35-18-L00228_950444687_950444687</t>
  </si>
  <si>
    <t>12.04.2023 19:17:17</t>
  </si>
  <si>
    <t>12.04.2023 23:30:00</t>
  </si>
  <si>
    <t>12.04.2023 17:40:35</t>
  </si>
  <si>
    <t>12.04.2023 19:16:57</t>
  </si>
  <si>
    <t>M-1937 35-08-M01937_35-08-M01937_72139909</t>
  </si>
  <si>
    <t>12.04.2023 11:03:46</t>
  </si>
  <si>
    <t>12.04.2023 11:27:54</t>
  </si>
  <si>
    <t>M-3332 35-04-M03332_913486052_913486052</t>
  </si>
  <si>
    <t>12.04.2023 17:12:43</t>
  </si>
  <si>
    <t>12.04.2023 17:44:42</t>
  </si>
  <si>
    <t>SARIGÖL DM 45-79-M00069_HatBaşıAyırıcı_53136090 M16_53136090</t>
  </si>
  <si>
    <t>12.04.2023 14:02:31</t>
  </si>
  <si>
    <t>12.04.2023 16:16:56</t>
  </si>
  <si>
    <t>L-498 35-18-L00498_950466903_950466903</t>
  </si>
  <si>
    <t>12.04.2023 17:50:26</t>
  </si>
  <si>
    <t>12.04.2023 22:00:02</t>
  </si>
  <si>
    <t>K-3 35-01-K00003_A A4_5860359</t>
  </si>
  <si>
    <t>12.04.2023 01:46:28</t>
  </si>
  <si>
    <t>12.04.2023 02:44:38</t>
  </si>
  <si>
    <t>K-37 35-04-K00037_99587465_99587465</t>
  </si>
  <si>
    <t>12.04.2023 23:04:19</t>
  </si>
  <si>
    <t>13.04.2023 02:26:51</t>
  </si>
  <si>
    <t>YENİFOÇA TR-1 DM 35-23-M00001_35-23-M00001_83359169</t>
  </si>
  <si>
    <t>12.04.2023 09:59:43</t>
  </si>
  <si>
    <t>12.04.2023 11:36:10</t>
  </si>
  <si>
    <t>K-243 35-04-K00243_966349670_966349670</t>
  </si>
  <si>
    <t>12.04.2023 16:45:12</t>
  </si>
  <si>
    <t>12.04.2023 20:45:43</t>
  </si>
  <si>
    <t>TR-81 35-17-M00081__56373303_56373303</t>
  </si>
  <si>
    <t>12.04.2023 16:15:16</t>
  </si>
  <si>
    <t>12.04.2023 19:34:03</t>
  </si>
  <si>
    <t>M-292 OĞLANANASI HAVUZ TR 35-22-M00643_35-22-M00643_2351298</t>
  </si>
  <si>
    <t>12.04.2023 10:28:02</t>
  </si>
  <si>
    <t>12.04.2023 10:59:12</t>
  </si>
  <si>
    <t>K-4531 35-01-K04531__72410319_72410319</t>
  </si>
  <si>
    <t>12.04.2023 16:57:46</t>
  </si>
  <si>
    <t>12.04.2023 17:53:06</t>
  </si>
  <si>
    <t>AŞAĞIŞAKRAN TR-1 35-17-M00223_A_60984349_60984349</t>
  </si>
  <si>
    <t>12.04.2023 14:44:59</t>
  </si>
  <si>
    <t>12.04.2023 15:52:17</t>
  </si>
  <si>
    <t>MENDERES DM-3/TR-1 35-22-M00033_35-22-M00033_2367171</t>
  </si>
  <si>
    <t>12.04.2023 09:04:02</t>
  </si>
  <si>
    <t>12.04.2023 16:36:33</t>
  </si>
  <si>
    <t>SAKARLI KÖK 45-76-M00046_HACET M04_72214546</t>
  </si>
  <si>
    <t>12.04.2023 07:49:38</t>
  </si>
  <si>
    <t>12.04.2023 08:16:09</t>
  </si>
  <si>
    <t>HASALAN TR-2 45-78-L00384_E_91041608_91041608</t>
  </si>
  <si>
    <t>12.04.2023 13:42:29</t>
  </si>
  <si>
    <t>12.04.2023 16:07:58</t>
  </si>
  <si>
    <t>TR-39 35-15-M00039_950368103_950368103</t>
  </si>
  <si>
    <t>12.04.2023 21:17:32</t>
  </si>
  <si>
    <t>12.04.2023 21:47:32</t>
  </si>
  <si>
    <t>ULUKENT DM-4/5 35-28-M00047_A _48516171</t>
  </si>
  <si>
    <t>12.04.2023 14:54:42</t>
  </si>
  <si>
    <t>12.04.2023 16:27:31</t>
  </si>
  <si>
    <t>L-210 35-18-L00210_10029409_56374350_56374350</t>
  </si>
  <si>
    <t>12.04.2023 11:17:12</t>
  </si>
  <si>
    <t>12.04.2023 18:11:57</t>
  </si>
  <si>
    <t>ARAPLIOVASI GES DM 35-16-M00811_BÖLCEK ENH GİRİŞ M024_48716798</t>
  </si>
  <si>
    <t>12.04.2023 11:39:57</t>
  </si>
  <si>
    <t>12.04.2023 12:22:18</t>
  </si>
  <si>
    <t>DM-2/TR-6 (TR-125) 35-26-M00125_E E01b_66405953</t>
  </si>
  <si>
    <t>13.04.2023 10:15:05</t>
  </si>
  <si>
    <t>13.04.2023 17:21:32</t>
  </si>
  <si>
    <t>TR-1804 35-28-M00566_35-28-M00566_2373773</t>
  </si>
  <si>
    <t>13.04.2023 10:36:28</t>
  </si>
  <si>
    <t>13.04.2023 10:52:23</t>
  </si>
  <si>
    <t>DM-18/06 (DEREKENARI) 45-71-M00256_A A1_44500645</t>
  </si>
  <si>
    <t>13.04.2023 10:20:40</t>
  </si>
  <si>
    <t>13.04.2023 13:14:02</t>
  </si>
  <si>
    <t>TOLOZ KÖK 45-79-M00251_HatBaşıAyırıcı_53135410 M04_53135410</t>
  </si>
  <si>
    <t>13.04.2023 19:09:21</t>
  </si>
  <si>
    <t>13.04.2023 19:36:44</t>
  </si>
  <si>
    <t>L-277 GÖLCÜK GÖDENCE KÖK 35-14-L00277_GÖDENCE L04_72144455</t>
  </si>
  <si>
    <t>13.04.2023 04:25:04</t>
  </si>
  <si>
    <t>13.04.2023 09:22:45</t>
  </si>
  <si>
    <t>M-3095(YATIRIM REZERVE) 35-07-M03095__72410387_72410387</t>
  </si>
  <si>
    <t>13.04.2023 08:58:58</t>
  </si>
  <si>
    <t>13.04.2023 15:37:20</t>
  </si>
  <si>
    <t>M-1238 35-01-M01238_M-1237 M01_2049895</t>
  </si>
  <si>
    <t>13.04.2023 13:22:24</t>
  </si>
  <si>
    <t>13.04.2023 20:18:58</t>
  </si>
  <si>
    <t>PAYAMLI M-21 35-25-M00171_956642237_956642237</t>
  </si>
  <si>
    <t>13.04.2023 18:47:11</t>
  </si>
  <si>
    <t>13.04.2023 20:13:42</t>
  </si>
  <si>
    <t>K-1463 35-01-K01463_911983340_911983340</t>
  </si>
  <si>
    <t>13.04.2023 17:18:03</t>
  </si>
  <si>
    <t>13.04.2023 18:04:10</t>
  </si>
  <si>
    <t>CUMALI TR-1 35-24-M00094_B_56354963_56354963</t>
  </si>
  <si>
    <t>13.04.2023 10:08:52</t>
  </si>
  <si>
    <t>13.04.2023 11:12:32</t>
  </si>
  <si>
    <t>M-3129(YATIRIM REZERVE) 35-10-M03129_A_56355064_56355064</t>
  </si>
  <si>
    <t>13.04.2023 12:24:21</t>
  </si>
  <si>
    <t>13.04.2023 13:52:15</t>
  </si>
  <si>
    <t>İletim</t>
  </si>
  <si>
    <t>13.04.2023 10:40:05</t>
  </si>
  <si>
    <t>13.04.2023 12:22:42</t>
  </si>
  <si>
    <t>SİNDELLİ TR-2 45-72-L00480_45-72-L00480_2371018</t>
  </si>
  <si>
    <t>13.04.2023 09:41:01</t>
  </si>
  <si>
    <t>13.04.2023 11:04:20</t>
  </si>
  <si>
    <t>PANCAR TR-1 35-26-M00892_956604061_956604061</t>
  </si>
  <si>
    <t>13.04.2023 19:58:54</t>
  </si>
  <si>
    <t>13.04.2023 22:42:46</t>
  </si>
  <si>
    <t>13.04.2023 21:33:54</t>
  </si>
  <si>
    <t>13.04.2023 22:36:58</t>
  </si>
  <si>
    <t>YENİ FOÇA TR-30 35-23-M00030_E_56365763_56365763</t>
  </si>
  <si>
    <t>13.04.2023 01:53:12</t>
  </si>
  <si>
    <t>13.04.2023 02:23:15</t>
  </si>
  <si>
    <t>TR-162 35-15-L00162_35-15-L00162_2366031</t>
  </si>
  <si>
    <t>13.04.2023 09:36:07</t>
  </si>
  <si>
    <t>13.04.2023 10:17:48</t>
  </si>
  <si>
    <t>ALSANCAK TM 35-01-A00005_HİLAL-GÜNEY M01_2308236</t>
  </si>
  <si>
    <t>13.04.2023 11:51:00</t>
  </si>
  <si>
    <t>13.04.2023 14:33:55</t>
  </si>
  <si>
    <t>SADİ EĞERCİOĞLU VE ARK. SULAMA TR 45-73-M00682_45-73-M00682_2354346</t>
  </si>
  <si>
    <t>13.04.2023 10:20:30</t>
  </si>
  <si>
    <t>13.04.2023 16:22:55</t>
  </si>
  <si>
    <t>SOMA A SANTRALİ İM/DM 45-82-A00001_MADEN L16_2324962</t>
  </si>
  <si>
    <t>13.04.2023 11:26:07</t>
  </si>
  <si>
    <t>13.04.2023 12:18:00</t>
  </si>
  <si>
    <t>SARUHANLI TR-32 45-80-M00032_956563704_956563704</t>
  </si>
  <si>
    <t>13.04.2023 11:42:32</t>
  </si>
  <si>
    <t>13.04.2023 13:57:08</t>
  </si>
  <si>
    <t>ILICA GIS TM 35-07-A00002_ILICA-16 K22_2313383</t>
  </si>
  <si>
    <t>13.04.2023 16:03:49</t>
  </si>
  <si>
    <t>13.04.2023 17:08:00</t>
  </si>
  <si>
    <t>13.04.2023 10:55:56</t>
  </si>
  <si>
    <t>13.04.2023 12:32:06</t>
  </si>
  <si>
    <t>L-264 ŞİFNE CAD. SONU 35-18-L00264_L-265 L01_72081673</t>
  </si>
  <si>
    <t>13.04.2023 08:50:52</t>
  </si>
  <si>
    <t>13.04.2023 09:57:16</t>
  </si>
  <si>
    <t>M-1702 35-01-M01702_E E1_5918530</t>
  </si>
  <si>
    <t>13.04.2023 00:24:51</t>
  </si>
  <si>
    <t>13.04.2023 03:36:03</t>
  </si>
  <si>
    <t>M-2511 35-02-M02511_910116892_910116892</t>
  </si>
  <si>
    <t>13.04.2023 10:22:02</t>
  </si>
  <si>
    <t>13.04.2023 11:30:56</t>
  </si>
  <si>
    <t>FIRINLI TR-5 35-20-L00092_955199410_955199410</t>
  </si>
  <si>
    <t>13.04.2023 18:38:50</t>
  </si>
  <si>
    <t>13.04.2023 19:04:38</t>
  </si>
  <si>
    <t>SARUHANLI TR-13 45-80-M00013_SARUHANLI TR-15 ÇIKIŞI M06_60897538</t>
  </si>
  <si>
    <t>13.04.2023 09:09:27</t>
  </si>
  <si>
    <t>13.04.2023 09:32:07</t>
  </si>
  <si>
    <t>DELEMENLER BAHÇEARASI TR-1 45-73-M00670_45-73-M00670_2354342</t>
  </si>
  <si>
    <t>13.04.2023 09:00:08</t>
  </si>
  <si>
    <t>13.04.2023 14:42:30</t>
  </si>
  <si>
    <t>TR-97 MENTEŞ YOLU 35-19-L00097_35-19-L00097_2360137</t>
  </si>
  <si>
    <t>13.04.2023 13:33:06</t>
  </si>
  <si>
    <t>13.04.2023 14:12:55</t>
  </si>
  <si>
    <t>MURADİYE TR 2/A 45-71-M00201_B B01_5985635</t>
  </si>
  <si>
    <t>13.04.2023 12:00:48</t>
  </si>
  <si>
    <t>13.04.2023 14:25:50</t>
  </si>
  <si>
    <t>M-1753 GEÇİT 35-01-M01753_K-3109 M05_81493687</t>
  </si>
  <si>
    <t>13.04.2023 15:16:25</t>
  </si>
  <si>
    <t>13.04.2023 20:20:21</t>
  </si>
  <si>
    <t>BEREKETLİ TR-1 45-79-M00323_45-79-M00323_2350252</t>
  </si>
  <si>
    <t>13.04.2023 11:48:53</t>
  </si>
  <si>
    <t>13.04.2023 18:11:13</t>
  </si>
  <si>
    <t>TR-251 35-19-L00251_35-19-L00251_72128534</t>
  </si>
  <si>
    <t>13.04.2023 11:42:55</t>
  </si>
  <si>
    <t>13.04.2023 12:15:45</t>
  </si>
  <si>
    <t>K-525 35-04-K00525_99520216_99520216</t>
  </si>
  <si>
    <t>13.04.2023 13:53:36</t>
  </si>
  <si>
    <t>13.04.2023 18:31:36</t>
  </si>
  <si>
    <t>M-421 35-02-M00421_35-02-M00421_2359473</t>
  </si>
  <si>
    <t>13.04.2023 12:01:31</t>
  </si>
  <si>
    <t>13.04.2023 13:07:33</t>
  </si>
  <si>
    <t>TR-299 35-19-L00355_35-19-L00355_76803488</t>
  </si>
  <si>
    <t>13.04.2023 10:58:14</t>
  </si>
  <si>
    <t>13.04.2023 11:34:27</t>
  </si>
  <si>
    <t>M-2605 YELKİ DM 35-10-M02605_URLA TM  GİRİŞ M08_2035526</t>
  </si>
  <si>
    <t>13.04.2023 19:23:42</t>
  </si>
  <si>
    <t>13.04.2023 21:20:45</t>
  </si>
  <si>
    <t>DELEMENLER CAMİİ YANI TR 45-73-M00727_45-73-M00727_2355617</t>
  </si>
  <si>
    <t>13.04.2023 12:59:00</t>
  </si>
  <si>
    <t>13.04.2023 14:57:45</t>
  </si>
  <si>
    <t>BERGAMA TM 35-16-A00004_PAŞAKÖY M21_88471043</t>
  </si>
  <si>
    <t>13.04.2023 08:50:35</t>
  </si>
  <si>
    <t>13.04.2023 11:41:47</t>
  </si>
  <si>
    <t>ASARLIK TR-5 35-28-M00176_A_56375816_56375816</t>
  </si>
  <si>
    <t>NH Altlık Arızası</t>
  </si>
  <si>
    <t>13.04.2023 18:53:46</t>
  </si>
  <si>
    <t>13.04.2023 19:47:49</t>
  </si>
  <si>
    <t>DOĞANÇAY İM 35-04-A00004_SANCAKLI K12_77533387</t>
  </si>
  <si>
    <t>13.04.2023 15:05:41</t>
  </si>
  <si>
    <t>13.04.2023 15:06:49</t>
  </si>
  <si>
    <t>GÜZELBAHÇE İM 35-10-A00001_PİNA K02_77678557</t>
  </si>
  <si>
    <t>13.04.2023 02:46:04</t>
  </si>
  <si>
    <t>13.04.2023 02:47:00</t>
  </si>
  <si>
    <t>L-100 BELKENT 35-18-L00100_950442193_950442193</t>
  </si>
  <si>
    <t>13.04.2023 13:33:56</t>
  </si>
  <si>
    <t>13.04.2023 19:36:39</t>
  </si>
  <si>
    <t>HACIRAHMANLI TR-1 KÖK 45-80-M00070_HACIRAHMANLI TARIMSAL SULAMA M03_72197689</t>
  </si>
  <si>
    <t>13.04.2023 05:56:21</t>
  </si>
  <si>
    <t>13.04.2023 07:14:28</t>
  </si>
  <si>
    <t>GÖKEYÜP TR-3 45-78-M00816_95000529389_95000529389</t>
  </si>
  <si>
    <t>13.04.2023 19:51:41</t>
  </si>
  <si>
    <t>13.04.2023 22:25:34</t>
  </si>
  <si>
    <t>13.04.2023 14:12:41</t>
  </si>
  <si>
    <t>13.04.2023 16:30:36</t>
  </si>
  <si>
    <t>URLA TM-1 35-19-A00004_ALAÇATI-2 M04_2313935</t>
  </si>
  <si>
    <t>13.04.2023 03:42:00</t>
  </si>
  <si>
    <t>13.04.2023 03:45:00</t>
  </si>
  <si>
    <t>MORDOĞAN KÖYÜ TR-1 35-21-L00136_D_56375508_56375508</t>
  </si>
  <si>
    <t>13.04.2023 09:57:59</t>
  </si>
  <si>
    <t>13.04.2023 11:58:18</t>
  </si>
  <si>
    <t>TR-77 45-78-L00077_953264178_953264178</t>
  </si>
  <si>
    <t>13.04.2023 13:09:16</t>
  </si>
  <si>
    <t>13.04.2023 15:11:09</t>
  </si>
  <si>
    <t>M-2543 35-02-M02543_ DOĞANÇAY-2 (M-2543) M14_73560360</t>
  </si>
  <si>
    <t>13.04.2023 10:05:04</t>
  </si>
  <si>
    <t>13.04.2023 11:34:39</t>
  </si>
  <si>
    <t>TR-96 35-16-L00096_953354239_953354239</t>
  </si>
  <si>
    <t>13.04.2023 15:22:25</t>
  </si>
  <si>
    <t>13.04.2023 16:44:48</t>
  </si>
  <si>
    <t>K-885 35-04-K00885_99225097_99225097</t>
  </si>
  <si>
    <t>13.04.2023 12:29:19</t>
  </si>
  <si>
    <t>13.04.2023 17:00:37</t>
  </si>
  <si>
    <t>İSTASYONALTI KÖK 45-83-M00131_CELALETTİN AŞKIN M08_2097308</t>
  </si>
  <si>
    <t>13.04.2023 21:17:53</t>
  </si>
  <si>
    <t>13.04.2023 22:59:56</t>
  </si>
  <si>
    <t>SEYREKLİ TR-1 35-15-L00441_35-15-L00441_2365593</t>
  </si>
  <si>
    <t>13.04.2023 09:51:11</t>
  </si>
  <si>
    <t>13.04.2023 16:58:00</t>
  </si>
  <si>
    <t>TR-3 35-15-L00003_B_60983203_60983203</t>
  </si>
  <si>
    <t>13.04.2023 14:31:12</t>
  </si>
  <si>
    <t>13.04.2023 15:19:42</t>
  </si>
  <si>
    <t>13.04.2023 09:18:22</t>
  </si>
  <si>
    <t>13.04.2023 15:17:06</t>
  </si>
  <si>
    <t>EĞERCİ TR-1 35-26-L00167_DIREK TIPI TRAFO HUCRESI H01_2040538</t>
  </si>
  <si>
    <t>13.04.2023 10:06:45</t>
  </si>
  <si>
    <t>13.04.2023 16:52:47</t>
  </si>
  <si>
    <t>YILDIZ KELMEHMETLER 45-81-M00041_945624411_945624411</t>
  </si>
  <si>
    <t>13.04.2023 11:26:57</t>
  </si>
  <si>
    <t>13.04.2023 14:11:53</t>
  </si>
  <si>
    <t>EKOTEN KÖK 35-26-M00380_ARSLANLAR TM M01_2303911</t>
  </si>
  <si>
    <t>13.04.2023 09:39:31</t>
  </si>
  <si>
    <t>13.04.2023 11:11:30</t>
  </si>
  <si>
    <t>MURADİYE DM-5 45-71-M00618_DAHİLİ TRF M04_2091290</t>
  </si>
  <si>
    <t>13.04.2023 06:12:11</t>
  </si>
  <si>
    <t>13.04.2023 09:27:11</t>
  </si>
  <si>
    <t>13.04.2023 08:26:20</t>
  </si>
  <si>
    <t>13.04.2023 09:51:07</t>
  </si>
  <si>
    <t>BOZYERLER TR-2 35-16-M00140_D_56396039_56396039</t>
  </si>
  <si>
    <t>13.04.2023 13:12:37</t>
  </si>
  <si>
    <t>13.04.2023 15:26:22</t>
  </si>
  <si>
    <t>FOÇA TR-53 35-23-L00053_TARIM VE KÖY HİZMETLERİ L01_2115583</t>
  </si>
  <si>
    <t>13.04.2023 10:16:56</t>
  </si>
  <si>
    <t>13.04.2023 13:25:09</t>
  </si>
  <si>
    <t>KARAALİ DM 45-71-M02127_MURADİYE GİRİŞ M09_54858798</t>
  </si>
  <si>
    <t>13.04.2023 03:07:01</t>
  </si>
  <si>
    <t>13.04.2023 03:58:00</t>
  </si>
  <si>
    <t>M-444 35-03-M00444_DIREK TIPI TRAFO HUCRESI H01_2070525</t>
  </si>
  <si>
    <t>13.04.2023 19:06:49</t>
  </si>
  <si>
    <t>13.04.2023 22:12:19</t>
  </si>
  <si>
    <t>KARABURUN İM 35-21-A00001_KARABURUN-1 - RADAR M03_2055250</t>
  </si>
  <si>
    <t>13.04.2023 00:38:47</t>
  </si>
  <si>
    <t>13.04.2023 00:59:23</t>
  </si>
  <si>
    <t>DM-4/TR-29 35-22-M00808_DAĞITIM TRAFO DM-4/TR-29 M03_42463626</t>
  </si>
  <si>
    <t>13.04.2023 09:26:08</t>
  </si>
  <si>
    <t>13.04.2023 17:58:03</t>
  </si>
  <si>
    <t>KUYUCAK DM 35-27-M00273_KUYUCAK M04_72164133</t>
  </si>
  <si>
    <t>13.04.2023 01:42:05</t>
  </si>
  <si>
    <t>13.04.2023 04:56:42</t>
  </si>
  <si>
    <t>13.04.2023 22:34:04</t>
  </si>
  <si>
    <t>14.04.2023 00:12:24</t>
  </si>
  <si>
    <t>M-578 (DM-7/20) 35-17-M00578_TR-45 M01_58047000</t>
  </si>
  <si>
    <t>13.04.2023 04:44:17</t>
  </si>
  <si>
    <t>13.04.2023 04:47:17</t>
  </si>
  <si>
    <t>L-377 35-18-L00377_6424049 a4_5948926</t>
  </si>
  <si>
    <t>13.04.2023 12:57:48</t>
  </si>
  <si>
    <t>13.04.2023 14:37:36</t>
  </si>
  <si>
    <t>12.04.2023 09:03:17</t>
  </si>
  <si>
    <t>12.04.2023 09:35:23</t>
  </si>
  <si>
    <t>12.04.2023 19:19:41</t>
  </si>
  <si>
    <t>12.04.2023 22:39:13</t>
  </si>
  <si>
    <t>CICIKLI KÖYÜ TR-1 45-86-M00084_B_56385269_56385269</t>
  </si>
  <si>
    <t>12.04.2023 16:19:14</t>
  </si>
  <si>
    <t>12.04.2023 17:30:03</t>
  </si>
  <si>
    <t>12.04.2023 10:16:31</t>
  </si>
  <si>
    <t>12.04.2023 14:17:20</t>
  </si>
  <si>
    <t>MURADİYE TR-5(BELEDİYE KABİN) 45-71-M00194_953207647_953207647</t>
  </si>
  <si>
    <t>12.04.2023 15:48:59</t>
  </si>
  <si>
    <t>12.04.2023 21:06:33</t>
  </si>
  <si>
    <t>TR-2/73-A 45-83-L00151_IRLAMAZ KÖK L03_72157732</t>
  </si>
  <si>
    <t>12.04.2023 15:06:30</t>
  </si>
  <si>
    <t>12.04.2023 15:37:14</t>
  </si>
  <si>
    <t>L-434 MENDERES BP 35-18-L00434_7044632_56370492_56370492</t>
  </si>
  <si>
    <t>12.04.2023 09:41:00</t>
  </si>
  <si>
    <t>12.04.2023 14:39:51</t>
  </si>
  <si>
    <t>MORDOĞAN TR-5 35-21-L00146_35-21-L00146_72194017</t>
  </si>
  <si>
    <t>12.04.2023 02:42:20</t>
  </si>
  <si>
    <t>12.04.2023 03:45:58</t>
  </si>
  <si>
    <t>YENİ FOÇA TR-14 35-23-M00014_35-23-M00014_72168017</t>
  </si>
  <si>
    <t>12.04.2023 13:06:22</t>
  </si>
  <si>
    <t>12.04.2023 14:15:33</t>
  </si>
  <si>
    <t>K-3 35-01-K00003_A A2_5860271</t>
  </si>
  <si>
    <t>12.04.2023 11:18:05</t>
  </si>
  <si>
    <t>12.04.2023 16:31:56</t>
  </si>
  <si>
    <t>DURASILLI TARIMSAL SULAMA-17 TR 45-78-M01001_DIREK TIPI TRAFO HUCRESI H01_2109985</t>
  </si>
  <si>
    <t>12.04.2023 10:21:07</t>
  </si>
  <si>
    <t>12.04.2023 14:41:59</t>
  </si>
  <si>
    <t>BÜYÜKKENT SİTESİ TR 35-21-L00028_95002363485_95002363485</t>
  </si>
  <si>
    <t>12.04.2023 14:14:05</t>
  </si>
  <si>
    <t>12.04.2023 19:48:40</t>
  </si>
  <si>
    <t>YUKARI KIZILCA TR-4 35-27-L00054_DIREK TIPI TRAFO HUCRESI H01_2052051</t>
  </si>
  <si>
    <t>12.04.2023 16:10:20</t>
  </si>
  <si>
    <t>12.04.2023 19:13:45</t>
  </si>
  <si>
    <t>12.04.2023 13:02:05</t>
  </si>
  <si>
    <t>12.04.2023 13:13:09</t>
  </si>
  <si>
    <t>12.04.2023 23:59:50</t>
  </si>
  <si>
    <t>13.04.2023 01:28:50</t>
  </si>
  <si>
    <t>AKGEDİK KÖK-3 45-71-M00164_AKGEDİK M02_55994694</t>
  </si>
  <si>
    <t>12.04.2023 02:56:10</t>
  </si>
  <si>
    <t>12.04.2023 04:05:25</t>
  </si>
  <si>
    <t>DM-3 35-29-M00003_DM-3/2 M04_72188083</t>
  </si>
  <si>
    <t>12.04.2023 17:49:49</t>
  </si>
  <si>
    <t>12.04.2023 19:13:19</t>
  </si>
  <si>
    <t>ÜÇÜNCÜ KISIM SANAYİ  TR-6 45-83-M00628_B_56389305_56389305</t>
  </si>
  <si>
    <t>12.04.2023 20:12:31</t>
  </si>
  <si>
    <t>12.04.2023 22:41:44</t>
  </si>
  <si>
    <t>K-491 35-04-K00491_35-04-K00491_2373954</t>
  </si>
  <si>
    <t>12.04.2023 12:32:39</t>
  </si>
  <si>
    <t>12.04.2023 14:09:20</t>
  </si>
  <si>
    <t>DEĞİRMENDERE TR-8 35-22-M00857_A_79859316_79859316</t>
  </si>
  <si>
    <t>12.04.2023 16:52:42</t>
  </si>
  <si>
    <t>12.04.2023 18:01:48</t>
  </si>
  <si>
    <t>12.04.2023 06:50:00</t>
  </si>
  <si>
    <t>12.04.2023 06:51:00</t>
  </si>
  <si>
    <t>MORDOĞAN TR-41 35-21-L00164_C_56379221_56379221</t>
  </si>
  <si>
    <t>12.04.2023 10:23:30</t>
  </si>
  <si>
    <t>12.04.2023 14:33:44</t>
  </si>
  <si>
    <t>GÜZELBAHÇE İM 35-10-A00001_İSTİKLAL M07_77678696</t>
  </si>
  <si>
    <t>12.04.2023 09:09:40</t>
  </si>
  <si>
    <t>12.04.2023 11:08:59</t>
  </si>
  <si>
    <t>YENİCEKÖY TR-6 35-15-L00414_DIREK TIPI TRAFO HUCRESI H01_2047363</t>
  </si>
  <si>
    <t>12.04.2023 19:20:17</t>
  </si>
  <si>
    <t>12.04.2023 22:50:04</t>
  </si>
  <si>
    <t>TR-7 ÖZTAK (TR-237) 35-19-M00237_A_77616538_77616538</t>
  </si>
  <si>
    <t>12.04.2023 15:51:42</t>
  </si>
  <si>
    <t>12.04.2023 17:40:47</t>
  </si>
  <si>
    <t>KINIK TR-16 35-24-L00016_KINIK İM 15.8 H2_2067986</t>
  </si>
  <si>
    <t>12.04.2023 14:39:49</t>
  </si>
  <si>
    <t>12.04.2023 15:47:39</t>
  </si>
  <si>
    <t>SOMA A SANTRALİ İM/DM 45-82-A00001_HatBaşıAyırıcı_53136045 L14_53136045</t>
  </si>
  <si>
    <t>12.04.2023 17:54:50</t>
  </si>
  <si>
    <t>12.04.2023 23:47:13</t>
  </si>
  <si>
    <t>KARABURUN TR-1/15 35-21-L00019_50121031_56357536_56357536</t>
  </si>
  <si>
    <t>12.04.2023 14:05:25</t>
  </si>
  <si>
    <t>12.04.2023 18:03:38</t>
  </si>
  <si>
    <t>DM-9 45-71-M00386_DM-5 M04_66185026</t>
  </si>
  <si>
    <t>12.04.2023 11:15:45</t>
  </si>
  <si>
    <t>12.04.2023 12:04:26</t>
  </si>
  <si>
    <t>K-3849 35-04-K03849_D_56380344_56380344</t>
  </si>
  <si>
    <t>12.04.2023 09:22:35</t>
  </si>
  <si>
    <t>12.04.2023 10:17:08</t>
  </si>
  <si>
    <t>M-1543 35-01-M01543_912698315_912698315</t>
  </si>
  <si>
    <t>12.04.2023 18:56:58</t>
  </si>
  <si>
    <t>12.04.2023 21:55:30</t>
  </si>
  <si>
    <t>PAŞAKÖY TR-4 45-80-M00166_45-80-M00166_2371975</t>
  </si>
  <si>
    <t>12.04.2023 04:02:29</t>
  </si>
  <si>
    <t>12.04.2023 04:31:40</t>
  </si>
  <si>
    <t>ZEYTİNALAN İM 35-19-A00002_GÜZELBAHÇE-2 ÇIKIŞ (İSTİKLAL) M11_2308025</t>
  </si>
  <si>
    <t>12.04.2023 10:29:12</t>
  </si>
  <si>
    <t>12.04.2023 11:18:30</t>
  </si>
  <si>
    <t>CABBAR DM 45-73-M00100_KEMALİYE-1 ÇIKIŞ M09_2307322</t>
  </si>
  <si>
    <t>12.04.2023 06:36:37</t>
  </si>
  <si>
    <t>12.04.2023 07:04:13</t>
  </si>
  <si>
    <t>EMİRALEM TR-21 35-28-M00093_35-28-M00093_92389703</t>
  </si>
  <si>
    <t>12.04.2023 12:14:24</t>
  </si>
  <si>
    <t>12.04.2023 12:49:01</t>
  </si>
  <si>
    <t>HALİL İBRAHİM SAĞLAM VE ARK TR 35-27-M00211_DIREK TIPI TRAFO HUCRESI H01_2054670</t>
  </si>
  <si>
    <t>12.04.2023 14:46:42</t>
  </si>
  <si>
    <t>12.04.2023 17:09:47</t>
  </si>
  <si>
    <t>12.04.2023 09:47:53</t>
  </si>
  <si>
    <t>12.04.2023 15:14:15</t>
  </si>
  <si>
    <t>M-650 35-02-M00650_959825971_959825971</t>
  </si>
  <si>
    <t>12.04.2023 10:10:32</t>
  </si>
  <si>
    <t>12.04.2023 12:30:12</t>
  </si>
  <si>
    <t>M-2525 35-07-M02525_M-2132 M01_48273067</t>
  </si>
  <si>
    <t>12.04.2023 08:46:57</t>
  </si>
  <si>
    <t>12.04.2023 11:50:42</t>
  </si>
  <si>
    <t>12.04.2023 13:13:07</t>
  </si>
  <si>
    <t>12.04.2023 13:47:08</t>
  </si>
  <si>
    <t>12.04.2023 13:52:19</t>
  </si>
  <si>
    <t>12.04.2023 13:54:54</t>
  </si>
  <si>
    <t>ORTA MAHALLE M-40 35-25-M00112_955276929_955276929</t>
  </si>
  <si>
    <t>12.04.2023 09:28:55</t>
  </si>
  <si>
    <t>12.04.2023 13:16:20</t>
  </si>
  <si>
    <t>12.04.2023 18:48:53</t>
  </si>
  <si>
    <t>12.04.2023 19:17:47</t>
  </si>
  <si>
    <t>BOYALI AZMAK TR-4 35-24-M00056_ H_58186127</t>
  </si>
  <si>
    <t>12.04.2023 17:34:13</t>
  </si>
  <si>
    <t>12.04.2023 18:25:42</t>
  </si>
  <si>
    <t>KEMHALLI KÖK 45-86-M00044_UĞURLU KÖK M03_72224733</t>
  </si>
  <si>
    <t>12.04.2023 11:53:13</t>
  </si>
  <si>
    <t>12.04.2023 12:40:47</t>
  </si>
  <si>
    <t>YAĞCILAR KÖK 45-71-M00179_HatBaşıAyırıcı_53135756 M02_53135756</t>
  </si>
  <si>
    <t>12.04.2023 10:47:21</t>
  </si>
  <si>
    <t>12.04.2023 14:43:02</t>
  </si>
  <si>
    <t>İSMAİL AKSOY SLM GRB TR 35-27-M00703_35-27-M00703_2350592</t>
  </si>
  <si>
    <t>12.04.2023 18:39:31</t>
  </si>
  <si>
    <t>12.04.2023 21:46:37</t>
  </si>
  <si>
    <t>AVDAN TARIMSAL SULAMA KÖK 45-82-M00129_KADIDEĞİRMENİ  KÖK M03_72199332</t>
  </si>
  <si>
    <t>12.04.2023 08:37:57</t>
  </si>
  <si>
    <t>12.04.2023 09:18:46</t>
  </si>
  <si>
    <t>DURASILLI TR-8 45-78-M01119_ÇEVİK BLOK M02_66108892</t>
  </si>
  <si>
    <t>12.04.2023 08:21:57</t>
  </si>
  <si>
    <t>12.04.2023 09:03:16</t>
  </si>
  <si>
    <t>K-3 35-01-K00003_A 1A_5860367</t>
  </si>
  <si>
    <t>12.04.2023 07:59:09</t>
  </si>
  <si>
    <t>12.04.2023 10:38:48</t>
  </si>
  <si>
    <t>M-2356 35-01-M02356_910458236_910458236</t>
  </si>
  <si>
    <t>12.04.2023 12:09:17</t>
  </si>
  <si>
    <t>12.04.2023 13:45:38</t>
  </si>
  <si>
    <t>TR-2/114 45-83-L00114_955149852_955149852</t>
  </si>
  <si>
    <t>12.04.2023 13:49:10</t>
  </si>
  <si>
    <t>12.04.2023 14:36:39</t>
  </si>
  <si>
    <t>İCİKLER TR-1 45-74-M00255_İCİKLER TR-6 M04_72229959</t>
  </si>
  <si>
    <t>12.04.2023 15:31:01</t>
  </si>
  <si>
    <t>12.04.2023 16:43:28</t>
  </si>
  <si>
    <t>MEHMET AKİF BİLİR TR 35-17-M00496_35-17-M00496_2356877</t>
  </si>
  <si>
    <t>12.04.2023 09:05:00</t>
  </si>
  <si>
    <t>12.04.2023 09:24:00</t>
  </si>
  <si>
    <t>TR-1/64 DM 45-72-M00064_DM-04/TR-2 M17_66485104</t>
  </si>
  <si>
    <t>12.04.2023 17:02:19</t>
  </si>
  <si>
    <t>12.04.2023 17:31:30</t>
  </si>
  <si>
    <t>TR-60 35-16-L00060_İZBETON L04_71995721</t>
  </si>
  <si>
    <t>12.04.2023 16:26:53</t>
  </si>
  <si>
    <t>12.04.2023 16:54:26</t>
  </si>
  <si>
    <t>KEMALİYE DM (TR-1) 45-73-M00150_HatBaşıAyırıcı_53135608 M02_53135608</t>
  </si>
  <si>
    <t>12.04.2023 09:37:32</t>
  </si>
  <si>
    <t>12.04.2023 11:40:26</t>
  </si>
  <si>
    <t>DEMİRCİLİ DM 35-15-L00895_HatBaşıAyırıcı_95016096 L012_95016096</t>
  </si>
  <si>
    <t>12.04.2023 09:55:53</t>
  </si>
  <si>
    <t>12.04.2023 17:50:30</t>
  </si>
  <si>
    <t>KEMALPAŞA DM-3/TR28 (TR-43) 35-27-M00043_913627820_913627820</t>
  </si>
  <si>
    <t>12.04.2023 16:00:44</t>
  </si>
  <si>
    <t>12.04.2023 17:03:29</t>
  </si>
  <si>
    <t>12.04.2023 14:24:24</t>
  </si>
  <si>
    <t>12.04.2023 16:43:49</t>
  </si>
  <si>
    <t>ÇIRPI İM 35-20-A00002_ÇIPPI TİRE SULAMA M10_2056273</t>
  </si>
  <si>
    <t>12.04.2023 22:52:15</t>
  </si>
  <si>
    <t>12.04.2023 22:54:01</t>
  </si>
  <si>
    <t>L-290 35-18-L00290__72372510_72372510</t>
  </si>
  <si>
    <t>12.04.2023 14:55:02</t>
  </si>
  <si>
    <t>12.04.2023 22:36:40</t>
  </si>
  <si>
    <t>BİRGİ KÖK 35-19-M00041_KÖYLER M03_72152107</t>
  </si>
  <si>
    <t>12.04.2023 18:45:27</t>
  </si>
  <si>
    <t>12.04.2023 19:10:00</t>
  </si>
  <si>
    <t>YUVACALI KÖYÜ TR-1 45-73-M00238_45-73-M00238_2354173</t>
  </si>
  <si>
    <t>12.04.2023 09:01:26</t>
  </si>
  <si>
    <t>12.04.2023 11:47:45</t>
  </si>
  <si>
    <t>L-418 35-18-L00418_C_90955221_90955221</t>
  </si>
  <si>
    <t>12.04.2023 13:25:58</t>
  </si>
  <si>
    <t>12.04.2023 20:03:13</t>
  </si>
  <si>
    <t>TR-8 35-27-M00008_913180225_913180225</t>
  </si>
  <si>
    <t>12.04.2023 18:00:10</t>
  </si>
  <si>
    <t>12.04.2023 22:16:47</t>
  </si>
  <si>
    <t>K-3 35-01-K00003_910931987_910931987</t>
  </si>
  <si>
    <t>12.04.2023 18:54:07</t>
  </si>
  <si>
    <t>12.04.2023 21:04:43</t>
  </si>
  <si>
    <t>TR-30 45-74-M00030_B_56401696_56401696</t>
  </si>
  <si>
    <t>12.04.2023 14:54:52</t>
  </si>
  <si>
    <t>12.04.2023 15:37:01</t>
  </si>
  <si>
    <t>K-807 35-04-K00807_35-04-K00807_2370446</t>
  </si>
  <si>
    <t>12.04.2023 14:29:37</t>
  </si>
  <si>
    <t>12.04.2023 14:48:20</t>
  </si>
  <si>
    <t>K-4777 35-04-K04777_99584766_99584766</t>
  </si>
  <si>
    <t>12.04.2023 10:20:09</t>
  </si>
  <si>
    <t>12.04.2023 11:16:46</t>
  </si>
  <si>
    <t>GÖÇBEYLİ DM 35-16-M00139_HatBaşıAyırıcı_90912768 M07_90912768</t>
  </si>
  <si>
    <t>12.04.2023 16:08:24</t>
  </si>
  <si>
    <t>12.04.2023 18:21:23</t>
  </si>
  <si>
    <t>TURGUTALP TR-4 45-82-M00054_45-82-M00054_2351011</t>
  </si>
  <si>
    <t>12.04.2023 09:56:48</t>
  </si>
  <si>
    <t>12.04.2023 10:36:05</t>
  </si>
  <si>
    <t>KAŞIKÇI TAŞPINAR TR-1 45-75-M00083_45-75-M00083_2352696</t>
  </si>
  <si>
    <t>12.04.2023 16:50:27</t>
  </si>
  <si>
    <t>12.04.2023 18:27:09</t>
  </si>
  <si>
    <t>MURADİYE TR-2 SU DEPOSU 45-71-M00199_953221192_953221192</t>
  </si>
  <si>
    <t>12.04.2023 20:22:35</t>
  </si>
  <si>
    <t>12.04.2023 23:17:32</t>
  </si>
  <si>
    <t>SOMA A SANTRALİ İM/DM 45-82-A00001_SAVAŞTEPE 15.8 L14_2091657</t>
  </si>
  <si>
    <t>12.04.2023 11:32:40</t>
  </si>
  <si>
    <t>12.04.2023 11:57:09</t>
  </si>
  <si>
    <t>KAYRAK TR-1 45-83-L00256_45-83-L00256_2362736</t>
  </si>
  <si>
    <t>12.04.2023 16:27:51</t>
  </si>
  <si>
    <t>12.04.2023 18:51:15</t>
  </si>
  <si>
    <t>GÜRSU KÖYÜ 45-73-M00178_45-73-M00178_2354701</t>
  </si>
  <si>
    <t>12.04.2023 13:34:11</t>
  </si>
  <si>
    <t>12.04.2023 14:59:57</t>
  </si>
  <si>
    <t>M-13 35-02-M00013_M-320 M07_2333805</t>
  </si>
  <si>
    <t>12.04.2023 06:43:00</t>
  </si>
  <si>
    <t>12.04.2023 08:09:33</t>
  </si>
  <si>
    <t>K-3749 35-08-K03749_E E1_5901563</t>
  </si>
  <si>
    <t>12.04.2023 06:47:33</t>
  </si>
  <si>
    <t>12.04.2023 08:28:49</t>
  </si>
  <si>
    <t>HAVUZBAŞI TR-1 35-20-L00211_35-20-L00211_72370594</t>
  </si>
  <si>
    <t>12.04.2023 10:37:19</t>
  </si>
  <si>
    <t>12.04.2023 11:43:00</t>
  </si>
  <si>
    <t>MAHMUTLAR KÖK 45-74-M00354_DEMİRKÖPRÜ M08_79385666</t>
  </si>
  <si>
    <t>12.04.2023 14:56:52</t>
  </si>
  <si>
    <t>12.04.2023 15:17:18</t>
  </si>
  <si>
    <t>LÜTFİYE KÖK 45-80-M02970_TST-2 M04_84270515</t>
  </si>
  <si>
    <t>12.04.2023 11:17:07</t>
  </si>
  <si>
    <t>12.04.2023 14:05:18</t>
  </si>
  <si>
    <t>ALİAĞA TR-43 DM 35-17-M00043_HatBaşıAyırıcı_83290160 M12_83290160</t>
  </si>
  <si>
    <t>12.04.2023 19:53:35</t>
  </si>
  <si>
    <t>12.04.2023 21:19:19</t>
  </si>
  <si>
    <t>SEYREK TR-7 KÖK 35-28-M00379_GÜNERLİ M05_2093192</t>
  </si>
  <si>
    <t>12.04.2023 10:18:14</t>
  </si>
  <si>
    <t>12.04.2023 10:25:28</t>
  </si>
  <si>
    <t>ÖREN TR-6 35-27-L00215_DIREK TIPI TRAFO HUCRESI H01_2053789</t>
  </si>
  <si>
    <t>12.04.2023 10:14:27</t>
  </si>
  <si>
    <t>12.04.2023 11:52:00</t>
  </si>
  <si>
    <t>M-2018 35-01-M02018_M-2017 M05_81361092</t>
  </si>
  <si>
    <t>12.04.2023 00:16:20</t>
  </si>
  <si>
    <t>12.04.2023 01:41:14</t>
  </si>
  <si>
    <t>TR-129 35-26-M00129_956615841_956615841</t>
  </si>
  <si>
    <t>12.04.2023 11:09:31</t>
  </si>
  <si>
    <t>12.04.2023 16:10:43</t>
  </si>
  <si>
    <t>DEVELİ AKÇAALAN TR-1 35-22-M00219_35-22-M00219_2357643</t>
  </si>
  <si>
    <t>12.04.2023 13:42:53</t>
  </si>
  <si>
    <t>12.04.2023 14:13:40</t>
  </si>
  <si>
    <t>MAHMUTLAR KÖK 45-74-M00354_ÇATALOLUK M09_79385784</t>
  </si>
  <si>
    <t>12.04.2023 18:10:21</t>
  </si>
  <si>
    <t>12.04.2023 18:46:37</t>
  </si>
  <si>
    <t>EVRENLİ KÖK 45-73-M00139_HatBaşıAyırıcı_53135643 M02_53135643</t>
  </si>
  <si>
    <t>12.04.2023 03:06:32</t>
  </si>
  <si>
    <t>12.04.2023 03:42:45</t>
  </si>
  <si>
    <t>L-177 35-18-L00177_35-18-L00177_2357006</t>
  </si>
  <si>
    <t>12.04.2023 10:02:02</t>
  </si>
  <si>
    <t>12.04.2023 14:44:42</t>
  </si>
  <si>
    <t>BEYDERE KÖK 45-71-M00128_ÜÇPINAR M03_50217152</t>
  </si>
  <si>
    <t>12.04.2023 13:51:13</t>
  </si>
  <si>
    <t>12.04.2023 14:35:32</t>
  </si>
  <si>
    <t>YAZIBAŞI DM-6 35-26-M00634_DM-6/8 M01_2335688</t>
  </si>
  <si>
    <t>12.04.2023 23:24:09</t>
  </si>
  <si>
    <t>13.04.2023 00:16:00</t>
  </si>
  <si>
    <t>12.04.2023 07:34:37</t>
  </si>
  <si>
    <t>12.04.2023 11:44:41</t>
  </si>
  <si>
    <t>KÜNER TR-2 35-22-M00227_35-22-M00227_2372413</t>
  </si>
  <si>
    <t>12.04.2023 09:11:40</t>
  </si>
  <si>
    <t>12.04.2023 16:49:34</t>
  </si>
  <si>
    <t>KEMHALLI KÖK 45-86-M00044_KÖPRÜBAŞI DM M01_72224710</t>
  </si>
  <si>
    <t>12.04.2023 10:46:12</t>
  </si>
  <si>
    <t>12.04.2023 12:59:26</t>
  </si>
  <si>
    <t>L-438 35-18-L00438_950448961_950448961</t>
  </si>
  <si>
    <t>12.04.2023 21:11:33</t>
  </si>
  <si>
    <t>13.04.2023 01:51:12</t>
  </si>
  <si>
    <t>DM06/TR08 45-73-M00036_945672489_945672489</t>
  </si>
  <si>
    <t>12.04.2023 21:22:40</t>
  </si>
  <si>
    <t>12.04.2023 21:56:39</t>
  </si>
  <si>
    <t>K-3734 35-04-K03734_99099661_99099661</t>
  </si>
  <si>
    <t>12.04.2023 15:06:05</t>
  </si>
  <si>
    <t>12.04.2023 18:00:53</t>
  </si>
  <si>
    <t>K-45 35-07-K00045_35-07-K00045_48432121</t>
  </si>
  <si>
    <t>12.04.2023 12:10:00</t>
  </si>
  <si>
    <t>12.04.2023 17:01:05</t>
  </si>
  <si>
    <t>DEMİRKÖPRÜ TM 45-78-A00005_KULA M05_2096291</t>
  </si>
  <si>
    <t>12.04.2023 22:14:47</t>
  </si>
  <si>
    <t>12.04.2023 22:23:07</t>
  </si>
  <si>
    <t>DM-2/7 (UYGUR SOKAK) 45-71-M00144_A a1_45179715</t>
  </si>
  <si>
    <t>12.04.2023 17:34:26</t>
  </si>
  <si>
    <t>12.04.2023 19:46:46</t>
  </si>
  <si>
    <t>K-737 35-03-K00737_A a3_5819718</t>
  </si>
  <si>
    <t>12.04.2023 14:11:56</t>
  </si>
  <si>
    <t>12.04.2023 21:58:26</t>
  </si>
  <si>
    <t>MARUFLAR KÖK 35-16-M00262_İSMAİLLİ KÖK M04_72050333</t>
  </si>
  <si>
    <t>12.04.2023 09:30:22</t>
  </si>
  <si>
    <t>12.04.2023 11:20:43</t>
  </si>
  <si>
    <t>SAİPALTI TR-1 35-21-L00101_A_56375409_56375409</t>
  </si>
  <si>
    <t>12.04.2023 10:29:31</t>
  </si>
  <si>
    <t>12.04.2023 12:39:18</t>
  </si>
  <si>
    <t>UÇAK KARDEŞLER KÖK 45-73-M00296_MODERN BETON M03_66733879</t>
  </si>
  <si>
    <t>12.04.2023 17:26:40</t>
  </si>
  <si>
    <t>12.04.2023 18:13:14</t>
  </si>
  <si>
    <t>KARABURUN TR-1/15 35-21-L00019_C_56358263_56358263</t>
  </si>
  <si>
    <t>12.04.2023 18:19:38</t>
  </si>
  <si>
    <t>12.04.2023 20:13:28</t>
  </si>
  <si>
    <t>12.04.2023 10:43:42</t>
  </si>
  <si>
    <t>12.04.2023 11:01:16</t>
  </si>
  <si>
    <t>DURASILLI TR-7 45-78-M01118_YENİKENT M04_2105386</t>
  </si>
  <si>
    <t>12.04.2023 17:58:36</t>
  </si>
  <si>
    <t>12.04.2023 19:03:27</t>
  </si>
  <si>
    <t>K-4759 35-01-K04759_35-01-K04759_2357914</t>
  </si>
  <si>
    <t>12.04.2023 04:22:32</t>
  </si>
  <si>
    <t>12.04.2023 09:26:25</t>
  </si>
  <si>
    <t>ERDELLİ TR-2 KÖK 45-72-L00476_HatBaşıAyırıcı_53140146 L04_53140146</t>
  </si>
  <si>
    <t>12.04.2023 19:05:07</t>
  </si>
  <si>
    <t>12.04.2023 19:52:59</t>
  </si>
  <si>
    <t>MANİSA TM-1 45-71-A00001_TURGUTLU-1 M09_2060120</t>
  </si>
  <si>
    <t>12.04.2023 15:32:12</t>
  </si>
  <si>
    <t>12.04.2023 16:40:34</t>
  </si>
  <si>
    <t>K-188 35-01-K00188_911293705_911293705</t>
  </si>
  <si>
    <t>12.04.2023 16:55:37</t>
  </si>
  <si>
    <t>12.04.2023 19:23:43</t>
  </si>
  <si>
    <t>12.04.2023 14:45:49</t>
  </si>
  <si>
    <t>12.04.2023 14:46:38</t>
  </si>
  <si>
    <t>TR-19 35-16-L00019_953320451_953320451</t>
  </si>
  <si>
    <t>12.04.2023 09:24:26</t>
  </si>
  <si>
    <t>12.04.2023 13:09:29</t>
  </si>
  <si>
    <t>K-1400 35-01-K01400_912100300_912100300</t>
  </si>
  <si>
    <t>12.04.2023 16:25:28</t>
  </si>
  <si>
    <t>12.04.2023 17:26:52</t>
  </si>
  <si>
    <t>AKÇAPINAR KÖK 45-83-L00131_ÇIKRIKÇI L02_72176478</t>
  </si>
  <si>
    <t>12.04.2023 15:59:36</t>
  </si>
  <si>
    <t>KARAİSALAR TR-1 45-74-M00239_A_56352243_56352243</t>
  </si>
  <si>
    <t>12.04.2023 17:37:07</t>
  </si>
  <si>
    <t>12.04.2023 18:27:37</t>
  </si>
  <si>
    <t>TR-40 35-22-M00040_35-22-M00040_2364039</t>
  </si>
  <si>
    <t>12.04.2023 11:46:47</t>
  </si>
  <si>
    <t>12.04.2023 12:40:44</t>
  </si>
  <si>
    <t>ÇAKMAKLI TR-2 35-17-M00346_A_83714176_83714176</t>
  </si>
  <si>
    <t>12.04.2023 22:19:31</t>
  </si>
  <si>
    <t>12.04.2023 22:57:40</t>
  </si>
  <si>
    <t>ALPHARD AVM TR 45-83-M00724_955151123_955151123</t>
  </si>
  <si>
    <t>12.04.2023 15:06:00</t>
  </si>
  <si>
    <t>12.04.2023 17:32:51</t>
  </si>
  <si>
    <t>KINIK ORGANİZE DM 35-24-M00208_SOMA KÖYLER M15_83158582</t>
  </si>
  <si>
    <t>12.04.2023 14:20:57</t>
  </si>
  <si>
    <t>12.04.2023 15:24:57</t>
  </si>
  <si>
    <t>12.04.2023 11:52:44</t>
  </si>
  <si>
    <t>12.04.2023 16:17:41</t>
  </si>
  <si>
    <t>M-1172 35-01-M01172_M-1171 M02_2315104</t>
  </si>
  <si>
    <t>12.04.2023 10:18:05</t>
  </si>
  <si>
    <t>MORSAN TM 45-71-A00002_MURADİYE M13_2312167</t>
  </si>
  <si>
    <t>12.04.2023 08:56:35</t>
  </si>
  <si>
    <t>12.04.2023 09:09:57</t>
  </si>
  <si>
    <t>K-4734 35-07-K04734_35-07-K04734_66860049</t>
  </si>
  <si>
    <t>12.04.2023 12:13:00</t>
  </si>
  <si>
    <t>12.04.2023 17:01:52</t>
  </si>
  <si>
    <t>M-1061 35-02-M01061_95000641558_95000641558</t>
  </si>
  <si>
    <t>12.04.2023 21:20:45</t>
  </si>
  <si>
    <t>12.04.2023 22:52:25</t>
  </si>
  <si>
    <t>AKÖREN TR-19 KÖK 45-78-M00974_YENİKENT ÇIKIŞI    KAPASİTÖR M05_66244826</t>
  </si>
  <si>
    <t>12.04.2023 14:52:09</t>
  </si>
  <si>
    <t>12.04.2023 17:42:53</t>
  </si>
  <si>
    <t>12.04.2023 16:30:15</t>
  </si>
  <si>
    <t>12.04.2023 17:29:23</t>
  </si>
  <si>
    <t>YUKARI AKPINAR TR-2 35-31-L00307_A_90966820_90966820</t>
  </si>
  <si>
    <t>12.04.2023 18:09:08</t>
  </si>
  <si>
    <t>12.04.2023 18:58:17</t>
  </si>
  <si>
    <t>KEMALİYE DM (TR-1) 45-73-M00150_İSMETİYE M02_66716001</t>
  </si>
  <si>
    <t>12.04.2023 16:52:08</t>
  </si>
  <si>
    <t>12.04.2023 18:00:02</t>
  </si>
  <si>
    <t>TR-67 45-77-L00067_45-77-L00067_72215703</t>
  </si>
  <si>
    <t>12.04.2023 10:05:45</t>
  </si>
  <si>
    <t>12.04.2023 10:25:04</t>
  </si>
  <si>
    <t>BALIKLIOVA TR-4 35-19-L00274_35-19-L00274_66020303</t>
  </si>
  <si>
    <t>12.04.2023 11:15:11</t>
  </si>
  <si>
    <t>12.04.2023 11:57:33</t>
  </si>
  <si>
    <t>CBÜ KIZ YURDU GEÇİT ÖZEL 45-71-M00175Ö_ M01_2322541</t>
  </si>
  <si>
    <t>12.04.2023 16:03:26</t>
  </si>
  <si>
    <t>12.04.2023 19:34:51</t>
  </si>
  <si>
    <t>12.04.2023 08:19:09</t>
  </si>
  <si>
    <t>12.04.2023 08:50:47</t>
  </si>
  <si>
    <t>SOMA A SANTRALİ İM/DM 45-82-A00001_SAVAŞTEPE 15.8 L14_2324960</t>
  </si>
  <si>
    <t>12.04.2023 15:59:00</t>
  </si>
  <si>
    <t>12.04.2023 16:19:00</t>
  </si>
  <si>
    <t>L-238 35-18-L00238_95001444189_95001444189</t>
  </si>
  <si>
    <t>12.04.2023 11:40:46</t>
  </si>
  <si>
    <t>12.04.2023 18:42:58</t>
  </si>
  <si>
    <t>K-1183 35-04-K01183_A_56373156_56373156</t>
  </si>
  <si>
    <t>12.04.2023 18:45:50</t>
  </si>
  <si>
    <t>12.04.2023 21:56:58</t>
  </si>
  <si>
    <t>K-706 35-04-K00706_B_56380320_56380320</t>
  </si>
  <si>
    <t>12.04.2023 10:18:46</t>
  </si>
  <si>
    <t>12.04.2023 10:53:40</t>
  </si>
  <si>
    <t>DM-5/1 45-71-M02283_D _78858688</t>
  </si>
  <si>
    <t>12.04.2023 15:37:41</t>
  </si>
  <si>
    <t>K-1854 35-07-K01854_910407586_910407586</t>
  </si>
  <si>
    <t>12.04.2023 16:08:53</t>
  </si>
  <si>
    <t>12.04.2023 17:35:14</t>
  </si>
  <si>
    <t>K-807 35-04-K00807_D_56365525_56365525</t>
  </si>
  <si>
    <t>12.04.2023 10:56:28</t>
  </si>
  <si>
    <t>12.04.2023 14:49:04</t>
  </si>
  <si>
    <t>SOMA A SANTRALİ İM/DM 45-82-A00001_KIRKAĞAÇ L15_2324961</t>
  </si>
  <si>
    <t>12.04.2023 08:50:52</t>
  </si>
  <si>
    <t>12.04.2023 09:13:20</t>
  </si>
  <si>
    <t>GÜMÜLDÜR DM 35-25-M00100_BARAJ M01_2054404</t>
  </si>
  <si>
    <t>12.04.2023 06:38:37</t>
  </si>
  <si>
    <t>12.04.2023 06:49:42</t>
  </si>
  <si>
    <t>GÖÇBEYLİ DM 35-16-M00139_KOZLUCA M07_72044684</t>
  </si>
  <si>
    <t>12.04.2023 14:50:09</t>
  </si>
  <si>
    <t>12.04.2023 15:02:09</t>
  </si>
  <si>
    <t>12.04.2023 09:46:21</t>
  </si>
  <si>
    <t>12.04.2023 11:16:22</t>
  </si>
  <si>
    <t>YENİ FOÇA TR-26 35-23-M00026_F f2b_42106593</t>
  </si>
  <si>
    <t>12.04.2023 00:52:50</t>
  </si>
  <si>
    <t>12.04.2023 01:25:24</t>
  </si>
  <si>
    <t>ÇIRPI İM 35-20-A00002_ASLANLAR-2 M12_2056277</t>
  </si>
  <si>
    <t>12.04.2023 22:52:28</t>
  </si>
  <si>
    <t>12.04.2023 23:49:04</t>
  </si>
  <si>
    <t>L-134 AYARASANDA 35-18-L00134_B_91289926_91289926</t>
  </si>
  <si>
    <t>12.04.2023 10:31:57</t>
  </si>
  <si>
    <t>12.04.2023 12:33:44</t>
  </si>
  <si>
    <t>K-491 35-04-K00491_C C1B_5817481</t>
  </si>
  <si>
    <t>12.04.2023 10:57:46</t>
  </si>
  <si>
    <t>12.04.2023 14:00:18</t>
  </si>
  <si>
    <t>AYVACIK TR-1 45-71-M00787_45-71-M00787_2358224</t>
  </si>
  <si>
    <t>12.04.2023 14:25:39</t>
  </si>
  <si>
    <t>12.04.2023 21:48:44</t>
  </si>
  <si>
    <t>K-205 GEÇİT 35-02-K00205_K-274 K03_66559636</t>
  </si>
  <si>
    <t>12.04.2023 08:33:20</t>
  </si>
  <si>
    <t>12.04.2023 11:44:14</t>
  </si>
  <si>
    <t>M-36 DOĞALKENT 35-23-M00036_DAĞITIM TRAFO M-36 DOĞALKENT M02_72161145</t>
  </si>
  <si>
    <t>12.04.2023 14:25:47</t>
  </si>
  <si>
    <t>12.04.2023 15:27:51</t>
  </si>
  <si>
    <t>YAYLADALI TR-1 45-82-M00185_45-82-M00185_2372047</t>
  </si>
  <si>
    <t>12.04.2023 16:04:11</t>
  </si>
  <si>
    <t>12.04.2023 19:10:13</t>
  </si>
  <si>
    <t>EMİRALEM TR-1 35-28-M00227_A_56357709_56357709</t>
  </si>
  <si>
    <t>12.04.2023 19:41:30</t>
  </si>
  <si>
    <t>12.04.2023 21:15:23</t>
  </si>
  <si>
    <t>TROPİKAL DM 35-27-L00056_KIZILCA L01_72201727</t>
  </si>
  <si>
    <t>12.04.2023 18:49:27</t>
  </si>
  <si>
    <t>12.04.2023 19:18:45</t>
  </si>
  <si>
    <t>AYDIN OKAN ÖZEL TR 35-29-M00488Ö_35-29-M00488Ö_79917023</t>
  </si>
  <si>
    <t>12.04.2023 15:08:40</t>
  </si>
  <si>
    <t>12.04.2023 17:16:57</t>
  </si>
  <si>
    <t>GÖZTEPE İM 35-01-A00004_TR-3 10.5 K09_2047123</t>
  </si>
  <si>
    <t>12.04.2023 02:47:17</t>
  </si>
  <si>
    <t>12.04.2023 03:16:30</t>
  </si>
  <si>
    <t>ALAŞEHİR TR-72 45-73-M00072_45-73-M00072_2372255</t>
  </si>
  <si>
    <t>12.04.2023 10:00:20</t>
  </si>
  <si>
    <t>12.04.2023 12:16:09</t>
  </si>
  <si>
    <t>M-1000 35-03-M01000_C_56353456_56353456</t>
  </si>
  <si>
    <t>12.04.2023 17:54:05</t>
  </si>
  <si>
    <t>12.04.2023 19:54:55</t>
  </si>
  <si>
    <t>M-1850 ÇİÇEKLİ TR-1 35-02-M01850_35-02-M01850_79886743</t>
  </si>
  <si>
    <t>12.04.2023 06:52:56</t>
  </si>
  <si>
    <t>12.04.2023 12:46:32</t>
  </si>
  <si>
    <t>K-3749 35-08-K03749_97679694_97679694</t>
  </si>
  <si>
    <t>12.04.2023 08:59:04</t>
  </si>
  <si>
    <t>12.04.2023 14:21:16</t>
  </si>
  <si>
    <t>SARIKAYA KÖK 35-31-L00284_ALTINOLUK TR-2 L05_2113768</t>
  </si>
  <si>
    <t>12.04.2023 16:54:31</t>
  </si>
  <si>
    <t>12.04.2023 17:37:05</t>
  </si>
  <si>
    <t>M-2759 35-03-M02759_910346793_910346793</t>
  </si>
  <si>
    <t>12.04.2023 13:34:13</t>
  </si>
  <si>
    <t>12.04.2023 17:03:57</t>
  </si>
  <si>
    <t>SARUHANLI DM 45-80-M00001_HACIRAHMANLI M13_2086516</t>
  </si>
  <si>
    <t>12.04.2023 18:53:54</t>
  </si>
  <si>
    <t>12.04.2023 19:30:00</t>
  </si>
  <si>
    <t>ÜÇPINAR DM 45-71-M00183_ESKİ ÜÇPINAR M11_72249517</t>
  </si>
  <si>
    <t>12.04.2023 11:03:31</t>
  </si>
  <si>
    <t>12.04.2023 11:25:37</t>
  </si>
  <si>
    <t>DM-14/11-A 45-71-M02001_953177692_953177692</t>
  </si>
  <si>
    <t>12.04.2023 14:38:08</t>
  </si>
  <si>
    <t>12.04.2023 17:55:50</t>
  </si>
  <si>
    <t>ÇAYBAŞI DM-1/TR-9 35-26-L00211_956603273_956603273</t>
  </si>
  <si>
    <t>12.04.2023 18:56:15</t>
  </si>
  <si>
    <t>12.04.2023 19:23:33</t>
  </si>
  <si>
    <t>YENİFOÇA M-274 35-23-M00274_A_56387212_56387212</t>
  </si>
  <si>
    <t>12.04.2023 14:06:39</t>
  </si>
  <si>
    <t>12.04.2023 14:55:34</t>
  </si>
  <si>
    <t>ÇALTI KÖY TR-1 35-24-M00075_35-24-M00075_2373552</t>
  </si>
  <si>
    <t>12.04.2023 17:43:27</t>
  </si>
  <si>
    <t>KOLDERE KÖK 45-80-M00051_ÇAVUŞOĞLU TST M06_73403234</t>
  </si>
  <si>
    <t>12.04.2023 11:14:18</t>
  </si>
  <si>
    <t>12.04.2023 17:57:13</t>
  </si>
  <si>
    <t>AKPINAR GÖKSU MAH. TR-1 45-75-M00077_C_91063911_91063911</t>
  </si>
  <si>
    <t>12.04.2023 13:39:07</t>
  </si>
  <si>
    <t>12.04.2023 15:51:11</t>
  </si>
  <si>
    <t>TR-3 35-15-L00003_95000143275_95000143275</t>
  </si>
  <si>
    <t>12.04.2023 22:12:49</t>
  </si>
  <si>
    <t>13.04.2023 00:19:57</t>
  </si>
  <si>
    <t>ÇİFTLİK TR-1 45-76-L00184_A_56389240_56389240</t>
  </si>
  <si>
    <t>12.04.2023 10:20:32</t>
  </si>
  <si>
    <t>12.04.2023 11:16:43</t>
  </si>
  <si>
    <t>12.04.2023 23:55:54</t>
  </si>
  <si>
    <t>13.04.2023 00:04:08</t>
  </si>
  <si>
    <t>ÇİLE TR-1 35-22-M00237_A_91073802_91073802</t>
  </si>
  <si>
    <t>12.04.2023 15:47:06</t>
  </si>
  <si>
    <t>12.04.2023 19:07:55</t>
  </si>
  <si>
    <t>KADIDEĞİRMENİ KÖK 45-82-M00127_BERGAMA KINIK (AVDAN) M02_2091828</t>
  </si>
  <si>
    <t>12.04.2023 07:43:35</t>
  </si>
  <si>
    <t>12.04.2023 07:51:54</t>
  </si>
  <si>
    <t>MATARLI KÖYÜ TR-1 45-73-M00325_DIREK TIPI TRAFO HUCRESI H01_2096591</t>
  </si>
  <si>
    <t>12.04.2023 09:02:05</t>
  </si>
  <si>
    <t>12.04.2023 12:16:14</t>
  </si>
  <si>
    <t>DM-9 45-71-M00386_DM-11 F TURGUT ÖZAL-2 M08_66182421</t>
  </si>
  <si>
    <t>12.04.2023 10:37:17</t>
  </si>
  <si>
    <t>12.04.2023 11:52:28</t>
  </si>
  <si>
    <t>TR-40 35-19-L00040_956681924_956681924</t>
  </si>
  <si>
    <t>12.04.2023 19:18:27</t>
  </si>
  <si>
    <t>12.04.2023 21:35:40</t>
  </si>
  <si>
    <t>TR-18 35-17-M00018_35-17-M00018_2376694</t>
  </si>
  <si>
    <t>12.04.2023 16:59:28</t>
  </si>
  <si>
    <t>12.04.2023 17:17:59</t>
  </si>
  <si>
    <t>M-3090 35-09-M03090_97820805_97820805</t>
  </si>
  <si>
    <t>12.04.2023 19:20:31</t>
  </si>
  <si>
    <t>12.04.2023 22:25:51</t>
  </si>
  <si>
    <t>M-447 35-09-M00447_97677194_97677194</t>
  </si>
  <si>
    <t>12.04.2023 11:39:23</t>
  </si>
  <si>
    <t>12.04.2023 13:31:19</t>
  </si>
  <si>
    <t>HELVACI TR-9 35-17-M00369_A_91162829_91162829</t>
  </si>
  <si>
    <t>12.04.2023 02:20:58</t>
  </si>
  <si>
    <t>12.04.2023 03:24:48</t>
  </si>
  <si>
    <t>TİRE İM-DM-1 35-29-A00001_DM-1/66 M04_2059514</t>
  </si>
  <si>
    <t>12.04.2023 10:23:47</t>
  </si>
  <si>
    <t>12.04.2023 10:43:16</t>
  </si>
  <si>
    <t>12.04.2023 14:15:23</t>
  </si>
  <si>
    <t>12.04.2023 16:03:16</t>
  </si>
  <si>
    <t>TR-5 35-26-M00005_95000124387_95000124387</t>
  </si>
  <si>
    <t>12.04.2023 16:06:29</t>
  </si>
  <si>
    <t>12.04.2023 19:08:03</t>
  </si>
  <si>
    <t>ÜRKMEZ M-5 35-25-M00142_956638747_956638747</t>
  </si>
  <si>
    <t>13.04.2023 15:07:21</t>
  </si>
  <si>
    <t>13.04.2023 17:21:08</t>
  </si>
  <si>
    <t>GÖKÇEÖREN KÖK 45-77-M00024_GÖKÇEÖREN TR-1 M01_72216582</t>
  </si>
  <si>
    <t>13.04.2023 15:46:00</t>
  </si>
  <si>
    <t>13.04.2023 15:47:00</t>
  </si>
  <si>
    <t>K-4332 35-07-K04332_35-07-K04332_48272713</t>
  </si>
  <si>
    <t>13.04.2023 09:56:07</t>
  </si>
  <si>
    <t>13.04.2023 12:31:30</t>
  </si>
  <si>
    <t>MORDOĞAN TR-30 35-21-L00155_953358332_953358332</t>
  </si>
  <si>
    <t>13.04.2023 15:12:38</t>
  </si>
  <si>
    <t>13.04.2023 18:23:17</t>
  </si>
  <si>
    <t>TR-41 KÖK 45-78-L00041_TR-37 L03_65890186</t>
  </si>
  <si>
    <t>13.04.2023 10:06:40</t>
  </si>
  <si>
    <t>13.04.2023 18:03:29</t>
  </si>
  <si>
    <t>TR-1/36 45-72-M00036_956504326_956504326</t>
  </si>
  <si>
    <t>13.04.2023 19:29:28</t>
  </si>
  <si>
    <t>13.04.2023 22:23:28</t>
  </si>
  <si>
    <t>MURADİYE TR-2 SU DEPOSU 45-71-M00199_953223570_953223570</t>
  </si>
  <si>
    <t>13.04.2023 18:31:16</t>
  </si>
  <si>
    <t>13.04.2023 19:24:22</t>
  </si>
  <si>
    <t>M-53 GÜLKENT SİTESİ 35-25-M00211_35-25-M00211_75176905</t>
  </si>
  <si>
    <t>13.04.2023 12:19:30</t>
  </si>
  <si>
    <t>13.04.2023 14:20:02</t>
  </si>
  <si>
    <t>L-455 35-18-L00455_950447473_950447473</t>
  </si>
  <si>
    <t>13.04.2023 18:23:58</t>
  </si>
  <si>
    <t>13.04.2023 21:17:06</t>
  </si>
  <si>
    <t>13.04.2023 09:15:40</t>
  </si>
  <si>
    <t>13.04.2023 10:07:40</t>
  </si>
  <si>
    <t>DM-6/30 35-28-M00166_953384023_953384023</t>
  </si>
  <si>
    <t>13.04.2023 09:02:44</t>
  </si>
  <si>
    <t>13.04.2023 14:20:36</t>
  </si>
  <si>
    <t>SOMA A SANTRALİ İM/DM 45-82-A00001_HatBaşıAyırıcı_53136017 L14_53136017</t>
  </si>
  <si>
    <t>13.04.2023 12:43:36</t>
  </si>
  <si>
    <t>13.04.2023 16:55:17</t>
  </si>
  <si>
    <t>ARSLANLAR TM 35-26-A00004_ÖZBEY M15_2305567</t>
  </si>
  <si>
    <t>13.04.2023 10:51:42</t>
  </si>
  <si>
    <t>13.04.2023 11:21:48</t>
  </si>
  <si>
    <t>TR-59 35-17-M00059_TR-42 M02_65873328</t>
  </si>
  <si>
    <t>13.04.2023 01:53:00</t>
  </si>
  <si>
    <t>13.04.2023 05:55:00</t>
  </si>
  <si>
    <t>GERENKÖY TR-7 35-23-M00153_A_56356462_56356462</t>
  </si>
  <si>
    <t>13.04.2023 22:14:33</t>
  </si>
  <si>
    <t>13.04.2023 23:11:24</t>
  </si>
  <si>
    <t>ASARLIK TR-16 35-28-M00174_ASARLIK TR-3 M01_66531300</t>
  </si>
  <si>
    <t>13.04.2023 10:21:06</t>
  </si>
  <si>
    <t>13.04.2023 17:19:35</t>
  </si>
  <si>
    <t>TR-1/80 45-72-M00080_956505221_956505221</t>
  </si>
  <si>
    <t>13.04.2023 17:47:29</t>
  </si>
  <si>
    <t>13.04.2023 18:48:45</t>
  </si>
  <si>
    <t>KARAPINAR İM 45-78-A00002_HatBaşıAyırıcı_53139296 M02_53139296</t>
  </si>
  <si>
    <t>13.04.2023 14:39:39</t>
  </si>
  <si>
    <t>13.04.2023 17:43:42</t>
  </si>
  <si>
    <t>13.04.2023 20:46:53</t>
  </si>
  <si>
    <t>14.04.2023 00:15:15</t>
  </si>
  <si>
    <t>DM01-TR06 35-27-M00006_E E03b_66372092</t>
  </si>
  <si>
    <t>13.04.2023 11:50:12</t>
  </si>
  <si>
    <t>13.04.2023 15:46:33</t>
  </si>
  <si>
    <t>M-1455 35-03-M01455_A_56362607_56362607</t>
  </si>
  <si>
    <t>13.04.2023 00:54:58</t>
  </si>
  <si>
    <t>13.04.2023 01:20:29</t>
  </si>
  <si>
    <t>MURADİYE DM-5/10 45-71-M00775_DM-5/10C M03_2124686</t>
  </si>
  <si>
    <t>13.04.2023 03:02:36</t>
  </si>
  <si>
    <t>13.04.2023 04:19:25</t>
  </si>
  <si>
    <t>TR-97 35-17-M00097_SCR KÖK ÇIKIŞ M04_66373017</t>
  </si>
  <si>
    <t>13.04.2023 04:46:48</t>
  </si>
  <si>
    <t>L-290 35-18-L00290_950456388_950456388</t>
  </si>
  <si>
    <t>13.04.2023 12:54:10</t>
  </si>
  <si>
    <t>13.04.2023 19:08:35</t>
  </si>
  <si>
    <t>DUMANLAR KÖK 45-81-M00044_HatBaşıAyırıcı_53134861 M02_53134861</t>
  </si>
  <si>
    <t>13.04.2023 15:54:00</t>
  </si>
  <si>
    <t>13.04.2023 18:07:06</t>
  </si>
  <si>
    <t>BAĞARASI TR-14 35-23-M00361_967176137_967176137</t>
  </si>
  <si>
    <t>13.04.2023 15:40:37</t>
  </si>
  <si>
    <t>13.04.2023 17:55:14</t>
  </si>
  <si>
    <t>L-140 35-18-L00140_L-145 DALYAN DM L02_2325379</t>
  </si>
  <si>
    <t>13.04.2023 16:58:30</t>
  </si>
  <si>
    <t>13.04.2023 18:02:35</t>
  </si>
  <si>
    <t>HELVACI TR-1 35-17-M00361_A_60982263_60982263</t>
  </si>
  <si>
    <t>13.04.2023 11:38:08</t>
  </si>
  <si>
    <t>13.04.2023 14:52:16</t>
  </si>
  <si>
    <t>13.04.2023 10:07:20</t>
  </si>
  <si>
    <t>13.04.2023 16:09:52</t>
  </si>
  <si>
    <t>KARABURUN TR-1/15 35-21-L00019_953367633_953367633</t>
  </si>
  <si>
    <t>13.04.2023 09:30:09</t>
  </si>
  <si>
    <t>13.04.2023 14:45:05</t>
  </si>
  <si>
    <t>13.04.2023 11:38:22</t>
  </si>
  <si>
    <t>13.04.2023 12:51:28</t>
  </si>
  <si>
    <t>TR-80 45-78-L00080_DAHİLİ TRAFO TR-80 L04_2104294</t>
  </si>
  <si>
    <t>13.04.2023 09:09:37</t>
  </si>
  <si>
    <t>13.04.2023 17:19:19</t>
  </si>
  <si>
    <t>K-4238 35-07-K04238_35-07-K04238_48298572</t>
  </si>
  <si>
    <t>13.04.2023 10:08:27</t>
  </si>
  <si>
    <t>13.04.2023 11:51:39</t>
  </si>
  <si>
    <t>M-2777 35-04-M02777_99331411_99331411</t>
  </si>
  <si>
    <t>13.04.2023 18:31:19</t>
  </si>
  <si>
    <t>13.04.2023 21:02:48</t>
  </si>
  <si>
    <t>M-234 35-02-M00234_910229022_910229022</t>
  </si>
  <si>
    <t>13.04.2023 08:40:38</t>
  </si>
  <si>
    <t>13.04.2023 12:28:45</t>
  </si>
  <si>
    <t>M-447 35-09-M00447_97731743_97731743</t>
  </si>
  <si>
    <t>13.04.2023 10:45:40</t>
  </si>
  <si>
    <t>13.04.2023 13:27:36</t>
  </si>
  <si>
    <t>K-4953 35-07-K04953_35-07-K04953_74768158</t>
  </si>
  <si>
    <t>13.04.2023 09:20:52</t>
  </si>
  <si>
    <t>13.04.2023 11:06:45</t>
  </si>
  <si>
    <t>KARAAĞAÇLI TR-2 45-71-M00130_TR-13 M01_72242791</t>
  </si>
  <si>
    <t>13.04.2023 00:14:41</t>
  </si>
  <si>
    <t>13.04.2023 00:57:14</t>
  </si>
  <si>
    <t>AŞAĞIÇOBANİSA TR-14 45-71-M00099_953197722_953197722</t>
  </si>
  <si>
    <t>13.04.2023 12:51:44</t>
  </si>
  <si>
    <t>13.04.2023 15:01:07</t>
  </si>
  <si>
    <t>FIRINLI TR-6 35-20-L00371_960508974_960508974</t>
  </si>
  <si>
    <t>13.04.2023 19:07:10</t>
  </si>
  <si>
    <t>13.04.2023 21:02:14</t>
  </si>
  <si>
    <t>L-277 35-18-L00277_L-337 L03_2322609</t>
  </si>
  <si>
    <t>13.04.2023 10:20:36</t>
  </si>
  <si>
    <t>13.04.2023 16:14:07</t>
  </si>
  <si>
    <t>GÜMÜLDÜR M-12 35-25-M00012_35-25-M00012_72093880</t>
  </si>
  <si>
    <t>13.04.2023 09:55:53</t>
  </si>
  <si>
    <t>13.04.2023 10:17:46</t>
  </si>
  <si>
    <t>L-55 ÖZMET 35-14-L00055_956658609_956658609</t>
  </si>
  <si>
    <t>13.04.2023 15:44:37</t>
  </si>
  <si>
    <t>13.04.2023 19:29:05</t>
  </si>
  <si>
    <t>L-265 35-18-L00265_L-264 - L-337 L01_72184086</t>
  </si>
  <si>
    <t>13.04.2023 16:17:46</t>
  </si>
  <si>
    <t>13.04.2023 17:25:43</t>
  </si>
  <si>
    <t>TR-2/97 45-83-L00097_955140843_955140843</t>
  </si>
  <si>
    <t>13.04.2023 22:55:58</t>
  </si>
  <si>
    <t>13.04.2023 23:55:25</t>
  </si>
  <si>
    <t>K-231 35-01-K00231_912942432_912942432</t>
  </si>
  <si>
    <t>13.04.2023 11:30:05</t>
  </si>
  <si>
    <t>13.04.2023 12:34:07</t>
  </si>
  <si>
    <t>GERMİYAN İM 35-18-A00004_ŞİFNE L06_2064616</t>
  </si>
  <si>
    <t>13.04.2023 14:15:09</t>
  </si>
  <si>
    <t>13.04.2023 14:49:20</t>
  </si>
  <si>
    <t>K-885 35-04-K00885_TRAFO K04_2069314</t>
  </si>
  <si>
    <t>13.04.2023 15:04:41</t>
  </si>
  <si>
    <t>13.04.2023 16:25:30</t>
  </si>
  <si>
    <t>KENANPAŞA TR-1 45-73-M00749_45-73-M00749_2355694</t>
  </si>
  <si>
    <t>13.04.2023 09:09:29</t>
  </si>
  <si>
    <t>13.04.2023 11:48:39</t>
  </si>
  <si>
    <t>K-1182 35-04-K01182_DIREK TIPI TRAFO HUCRESI H01_2065366</t>
  </si>
  <si>
    <t>13.04.2023 14:40:52</t>
  </si>
  <si>
    <t>13.04.2023 14:48:03</t>
  </si>
  <si>
    <t>SEYREK TR-7 KÖK 35-28-M00379_SÜZBEYLİ-TUZCULU M04_2093194</t>
  </si>
  <si>
    <t>13.04.2023 10:20:53</t>
  </si>
  <si>
    <t>13.04.2023 10:28:40</t>
  </si>
  <si>
    <t>M-1543 35-01-M01543_911252706_911252706</t>
  </si>
  <si>
    <t>13.04.2023 00:11:55</t>
  </si>
  <si>
    <t>13.04.2023 02:14:18</t>
  </si>
  <si>
    <t>SOMA TR-8 45-82-M00008_945540037_945540037</t>
  </si>
  <si>
    <t>13.04.2023 21:11:37</t>
  </si>
  <si>
    <t>13.04.2023 22:29:04</t>
  </si>
  <si>
    <t>HELVACI DM-2 35-17-M00359_HATUNDERE M03_66476668</t>
  </si>
  <si>
    <t>13.04.2023 10:28:26</t>
  </si>
  <si>
    <t>13.04.2023 11:37:19</t>
  </si>
  <si>
    <t>YAZIBAŞI DM-4 35-26-M00633_URAS-ALİ TEZEL ÇIKIŞ M08_2093466</t>
  </si>
  <si>
    <t>13.04.2023 08:43:57</t>
  </si>
  <si>
    <t>13.04.2023 08:55:43</t>
  </si>
  <si>
    <t>PEYNİRÇUKURU TR-1 45-73-M00280_45-73-M00280_2368533</t>
  </si>
  <si>
    <t>13.04.2023 18:52:48</t>
  </si>
  <si>
    <t>13.04.2023 21:24:40</t>
  </si>
  <si>
    <t>TR-158 KEKLİKTEPE 35-19-M00158_5853275_56373288_56373288</t>
  </si>
  <si>
    <t>13.04.2023 17:24:37</t>
  </si>
  <si>
    <t>13.04.2023 21:02:10</t>
  </si>
  <si>
    <t>YUKARIKIRIKLAR TR-1 35-16-M00063_B_91042143_91042143</t>
  </si>
  <si>
    <t>13.04.2023 18:38:45</t>
  </si>
  <si>
    <t>13.04.2023 19:53:51</t>
  </si>
  <si>
    <t>TR-42 35-17-M00042_TR-65 M02_66231096</t>
  </si>
  <si>
    <t>13.04.2023 05:39:29</t>
  </si>
  <si>
    <t>13.04.2023 06:42:19</t>
  </si>
  <si>
    <t>ÇANAKÇI TR-2 45-79-M00186_A_56400381_56400381</t>
  </si>
  <si>
    <t>13.04.2023 20:20:27</t>
  </si>
  <si>
    <t>13.04.2023 22:07:23</t>
  </si>
  <si>
    <t>DM-8/28 45-71-M00167_H H2b_45193880</t>
  </si>
  <si>
    <t>13.04.2023 16:42:39</t>
  </si>
  <si>
    <t>13.04.2023 18:29:12</t>
  </si>
  <si>
    <t>K-848 35-04-K00848_K-3857 K02_2314300</t>
  </si>
  <si>
    <t>13.04.2023 10:02:03</t>
  </si>
  <si>
    <t>13.04.2023 14:30:26</t>
  </si>
  <si>
    <t>K-572 GEÇİT 35-07-K00572_K-4953//K-1854 K01_49695045</t>
  </si>
  <si>
    <t>13.04.2023 17:29:00</t>
  </si>
  <si>
    <t>ÖZBEK TR-5 35-19-M00235_956695975_956695975</t>
  </si>
  <si>
    <t>13.04.2023 15:56:54</t>
  </si>
  <si>
    <t>13.04.2023 17:55:18</t>
  </si>
  <si>
    <t>YENİFOÇA M-274 35-23-M00274_D_56387170_56387170</t>
  </si>
  <si>
    <t>13.04.2023 21:18:48</t>
  </si>
  <si>
    <t>13.04.2023 22:02:54</t>
  </si>
  <si>
    <t>K-524 35-01-K00524_912940386_912940386</t>
  </si>
  <si>
    <t>13.04.2023 21:51:12</t>
  </si>
  <si>
    <t>14.04.2023 01:14:51</t>
  </si>
  <si>
    <t>L-512 REİSDERE 35-18-L00512_950439171_950439171</t>
  </si>
  <si>
    <t>13.04.2023 09:18:04</t>
  </si>
  <si>
    <t>13.04.2023 17:02:33</t>
  </si>
  <si>
    <t>ARSLANLAR TM 35-26-A00004_KÖYLER-1 L42_2305571</t>
  </si>
  <si>
    <t>TEİAŞ Hat Bakım Çalışması</t>
  </si>
  <si>
    <t>13.04.2023 00:30:23</t>
  </si>
  <si>
    <t>13.04.2023 05:25:56</t>
  </si>
  <si>
    <t>GÜMÜLDÜR M-44 35-25-M00044_35-25-M00044_2374708</t>
  </si>
  <si>
    <t>13.04.2023 13:48:30</t>
  </si>
  <si>
    <t>13.04.2023 14:09:27</t>
  </si>
  <si>
    <t>K-1634 35-01-K01634_911837057_911837057</t>
  </si>
  <si>
    <t>13.04.2023 14:01:30</t>
  </si>
  <si>
    <t>13.04.2023 15:43:47</t>
  </si>
  <si>
    <t>HELVACI TR-9 35-17-M00369_B_91162828_91162828</t>
  </si>
  <si>
    <t>13.04.2023 09:00:19</t>
  </si>
  <si>
    <t>13.04.2023 09:57:06</t>
  </si>
  <si>
    <t>MORDOĞAN TR-1 35-21-L00201_D_56377163_56377163</t>
  </si>
  <si>
    <t>13.04.2023 18:46:47</t>
  </si>
  <si>
    <t>13.04.2023 19:13:55</t>
  </si>
  <si>
    <t>MURADİYE DM-5/6 KÖK 45-71-M00245_KENT BETON M08_72097653</t>
  </si>
  <si>
    <t>13.04.2023 04:41:55</t>
  </si>
  <si>
    <t>13.04.2023 05:59:30</t>
  </si>
  <si>
    <t>MELİHA BİÇER SİTESİ TR 35-23-M00004_42097552 A1_42106638</t>
  </si>
  <si>
    <t>13.04.2023 13:58:20</t>
  </si>
  <si>
    <t>13.04.2023 21:01:35</t>
  </si>
  <si>
    <t>13.04.2023 06:00:13</t>
  </si>
  <si>
    <t>13.04.2023 06:13:08</t>
  </si>
  <si>
    <t>TR-2/100 45-83-M00781_95001325006_95001325006</t>
  </si>
  <si>
    <t>13.04.2023 23:47:31</t>
  </si>
  <si>
    <t>14.04.2023 00:25:08</t>
  </si>
  <si>
    <t>M-2752 35-01-M02752_911508192_911508192</t>
  </si>
  <si>
    <t>13.04.2023 11:25:21</t>
  </si>
  <si>
    <t>13.04.2023 12:00:19</t>
  </si>
  <si>
    <t>PARLAK TR-1 35-21-L00074_A_76841157_76841157</t>
  </si>
  <si>
    <t>13.04.2023 20:03:10</t>
  </si>
  <si>
    <t>13.04.2023 22:14:54</t>
  </si>
  <si>
    <t>M-1702 35-01-M01702_D D1_5922918</t>
  </si>
  <si>
    <t>13.04.2023 01:08:00</t>
  </si>
  <si>
    <t>13.04.2023 03:38:48</t>
  </si>
  <si>
    <t>TR-15 35-26-M00015_B_91444011_91444011</t>
  </si>
  <si>
    <t>13.04.2023 12:29:01</t>
  </si>
  <si>
    <t>13.04.2023 18:43:28</t>
  </si>
  <si>
    <t>FOÇAKÖY TR-1 35-23-M00222_35-23-M00222_2363640</t>
  </si>
  <si>
    <t>13.04.2023 12:07:34</t>
  </si>
  <si>
    <t>13.04.2023 12:52:04</t>
  </si>
  <si>
    <t>TR-111 ZEYTİNALANI 35-19-L00111_10343330_56368368_56368368</t>
  </si>
  <si>
    <t>13.04.2023 15:00:41</t>
  </si>
  <si>
    <t>13.04.2023 15:28:42</t>
  </si>
  <si>
    <t>K-1235 35-02-K01235_TRAFO K03_2113586</t>
  </si>
  <si>
    <t>13.04.2023 10:54:59</t>
  </si>
  <si>
    <t>13.04.2023 11:19:10</t>
  </si>
  <si>
    <t>M-1233 35-01-M01233_A_56354799_56354799</t>
  </si>
  <si>
    <t>13.04.2023 03:16:45</t>
  </si>
  <si>
    <t>13.04.2023 04:11:55</t>
  </si>
  <si>
    <t>DELEMENLER BAHÇEARASI TR-2 45-73-M00795_45-73-M00795_2355891</t>
  </si>
  <si>
    <t>13.04.2023 10:27:16</t>
  </si>
  <si>
    <t>13.04.2023 13:43:59</t>
  </si>
  <si>
    <t>ARSLANLAR TM 35-26-A00004_KÖYLER-3 L45_2305569</t>
  </si>
  <si>
    <t>13.04.2023 00:27:35</t>
  </si>
  <si>
    <t>13.04.2023 05:27:50</t>
  </si>
  <si>
    <t>M-639 OLDURUK KÖK 35-03-M00639_M-738  ( GÖLET) M02_42868422</t>
  </si>
  <si>
    <t>13.04.2023 21:36:28</t>
  </si>
  <si>
    <t>13.04.2023 21:38:16</t>
  </si>
  <si>
    <t>KİPA DM 35-26-M00283_YAZIBAŞI DM-4 YERALTI M10_66066050</t>
  </si>
  <si>
    <t>13.04.2023 09:50:49</t>
  </si>
  <si>
    <t>13.04.2023 11:48:11</t>
  </si>
  <si>
    <t>K-848 35-04-K00848_HatBaşıAyırıcı_53137924 K02_53137924</t>
  </si>
  <si>
    <t>13.04.2023 10:01:49</t>
  </si>
  <si>
    <t>13.04.2023 22:33:38</t>
  </si>
  <si>
    <t>EMİNKENT TR-1 35-23-M00059_A_92211508_92211508</t>
  </si>
  <si>
    <t>13.04.2023 00:54:59</t>
  </si>
  <si>
    <t>13.04.2023 01:36:00</t>
  </si>
  <si>
    <t>TR-1/91 45-72-M00091_956520562_956520562</t>
  </si>
  <si>
    <t>13.04.2023 15:01:01</t>
  </si>
  <si>
    <t>13.04.2023 17:46:54</t>
  </si>
  <si>
    <t>M-1898 35-09-M01898_C M-1898-C1_5898372</t>
  </si>
  <si>
    <t>13.04.2023 15:36:14</t>
  </si>
  <si>
    <t>13.04.2023 20:38:56</t>
  </si>
  <si>
    <t>ULUKENT DM-3/3 35-28-M00049_35-28-M00049_66488340</t>
  </si>
  <si>
    <t>13.04.2023 18:27:54</t>
  </si>
  <si>
    <t>13.04.2023 20:09:58</t>
  </si>
  <si>
    <t>TR-48 TEKEL 35-19-L00048_35-19-L00048_2348982</t>
  </si>
  <si>
    <t>13.04.2023 14:15:10</t>
  </si>
  <si>
    <t>13.04.2023 14:35:07</t>
  </si>
  <si>
    <t>TR-106 35-16-L00106__72509432_72509432</t>
  </si>
  <si>
    <t>13.04.2023 12:06:55</t>
  </si>
  <si>
    <t>13.04.2023 13:14:05</t>
  </si>
  <si>
    <t>13.04.2023 07:05:52</t>
  </si>
  <si>
    <t>13.04.2023 07:14:00</t>
  </si>
  <si>
    <t>VİLLAKENT TR-2 35-28-M00390_VİLLAKENT TR-1 M03_66513612</t>
  </si>
  <si>
    <t>13.04.2023 06:25:07</t>
  </si>
  <si>
    <t>13.04.2023 06:26:41</t>
  </si>
  <si>
    <t>M-2542 35-02-M02542_M-1046 M06_81703177</t>
  </si>
  <si>
    <t>13.04.2023 11:32:00</t>
  </si>
  <si>
    <t>13.04.2023 11:33:50</t>
  </si>
  <si>
    <t>TR-20 35-26-M00020_35-26-M00020_2349206</t>
  </si>
  <si>
    <t>13.04.2023 10:36:23</t>
  </si>
  <si>
    <t>13.04.2023 14:51:01</t>
  </si>
  <si>
    <t>AKÇAKİLİSE TR-1 35-21-L00044_953361251_953361251</t>
  </si>
  <si>
    <t>13.04.2023 13:37:56</t>
  </si>
  <si>
    <t>13.04.2023 15:47:13</t>
  </si>
  <si>
    <t>GÜMÜLDÜR DM 35-25-M00100_SEFERİHİSAR M20_2309324</t>
  </si>
  <si>
    <t>13.04.2023 10:22:25</t>
  </si>
  <si>
    <t>13.04.2023 15:39:31</t>
  </si>
  <si>
    <t>KUŞÇULAR DM 35-19-M00461_ALAÇATI-1 ÇIKIŞ M02_46998946</t>
  </si>
  <si>
    <t>13.04.2023 00:44:32</t>
  </si>
  <si>
    <t>13.04.2023 03:36:53</t>
  </si>
  <si>
    <t>M-1233 35-01-M01233_99094831_99094831</t>
  </si>
  <si>
    <t>13.04.2023 04:11:50</t>
  </si>
  <si>
    <t>13.04.2023 08:59:40</t>
  </si>
  <si>
    <t>YAZIBAŞI DM-5 35-26-M00550_DM-5/41 M08_2116263</t>
  </si>
  <si>
    <t>13.04.2023 11:52:22</t>
  </si>
  <si>
    <t>13.04.2023 12:45:32</t>
  </si>
  <si>
    <t>AKÖREN TR-19 KÖK 45-78-M00974_HatBaşıAyırıcı_53139585 M04_53139585</t>
  </si>
  <si>
    <t>13.04.2023 09:25:51</t>
  </si>
  <si>
    <t>13.04.2023 13:30:41</t>
  </si>
  <si>
    <t>TR-70 35-16-L00070_35-16-L00070_2349553</t>
  </si>
  <si>
    <t>13.04.2023 15:42:19</t>
  </si>
  <si>
    <t>13.04.2023 15:57:33</t>
  </si>
  <si>
    <t>ALAÇATI TM 35-18-A00005_URLA-1 M09_2311010</t>
  </si>
  <si>
    <t>13.04.2023 22:47:06</t>
  </si>
  <si>
    <t>14.04.2023 00:15:29</t>
  </si>
  <si>
    <t>GÜZELBAHÇE İM 35-10-A00001_DERYA K01_77678558</t>
  </si>
  <si>
    <t>13.04.2023 03:00:02</t>
  </si>
  <si>
    <t>13.04.2023 03:01:47</t>
  </si>
  <si>
    <t>GÜLBAHÇE TR-1 35-19-L00151_35-19-L00151_49915528</t>
  </si>
  <si>
    <t>13.04.2023 12:13:37</t>
  </si>
  <si>
    <t>13.04.2023 12:47:01</t>
  </si>
  <si>
    <t>EMİRALEM TR-19 35-28-M00226__72372342_72372342</t>
  </si>
  <si>
    <t>13.04.2023 18:30:04</t>
  </si>
  <si>
    <t>13.04.2023 19:29:07</t>
  </si>
  <si>
    <t>DEMİRCİ TM 45-74-A00001_HatBaşıAyırıcı_53134281 M15_53134281</t>
  </si>
  <si>
    <t>13.04.2023 16:44:49</t>
  </si>
  <si>
    <t>13.04.2023 17:35:32</t>
  </si>
  <si>
    <t>TR-15 35-19-L00015_35-19-L00015_2350356</t>
  </si>
  <si>
    <t>13.04.2023 13:07:22</t>
  </si>
  <si>
    <t>BAĞARASI TR-14 35-23-M00361_A_79385437_79385437</t>
  </si>
  <si>
    <t>13.04.2023 17:47:41</t>
  </si>
  <si>
    <t>13.04.2023 20:11:03</t>
  </si>
  <si>
    <t>OTOYOL DM 45-80-M02917_APPAK M01_72022596</t>
  </si>
  <si>
    <t>13.04.2023 13:36:29</t>
  </si>
  <si>
    <t>13.04.2023 14:11:23</t>
  </si>
  <si>
    <t>M-891 35-02-M00891_M-32 M03_2302813</t>
  </si>
  <si>
    <t>13.04.2023 12:34:02</t>
  </si>
  <si>
    <t>13.04.2023 12:54:21</t>
  </si>
  <si>
    <t>EMİRALEM TR-10 35-28-M00235_35-28-M00235_2370453</t>
  </si>
  <si>
    <t>13.04.2023 09:04:11</t>
  </si>
  <si>
    <t>13.04.2023 09:28:00</t>
  </si>
  <si>
    <t>ÖZEGE KÖK 35-26-M00203_ZÜMRÜT TEKSTİL M03_65967651</t>
  </si>
  <si>
    <t>13.04.2023 08:18:56</t>
  </si>
  <si>
    <t>13.04.2023 09:08:36</t>
  </si>
  <si>
    <t>YENİKÖY HASYURT TR-1 45-75-M00270_C_56390192_56390192</t>
  </si>
  <si>
    <t>13.04.2023 11:47:41</t>
  </si>
  <si>
    <t>13.04.2023 14:05:08</t>
  </si>
  <si>
    <t>TEKKE AZİZ YILMAZ GRB. TR-5 35-15-L00127_35-15-L00127_2359705</t>
  </si>
  <si>
    <t>13.04.2023 08:42:02</t>
  </si>
  <si>
    <t>13.04.2023 11:41:33</t>
  </si>
  <si>
    <t>ŞEMİKLER TM 35-04-A00003_VADİ EVLERİ M02_2310727</t>
  </si>
  <si>
    <t>13.04.2023 10:09:29</t>
  </si>
  <si>
    <t>13.04.2023 10:17:52</t>
  </si>
  <si>
    <t>İZDERSAN DM 35-28-M00394_ALÇUK HAT-2 M10_47755746</t>
  </si>
  <si>
    <t>13.04.2023 04:43:04</t>
  </si>
  <si>
    <t>13.04.2023 05:34:32</t>
  </si>
  <si>
    <t>YENİ FOÇA TR-10 35-23-M00010_C_56364766_56364766</t>
  </si>
  <si>
    <t>13.04.2023 23:16:54</t>
  </si>
  <si>
    <t>14.04.2023 00:15:22</t>
  </si>
  <si>
    <t>K-2450 35-01-K02450_910960111_910960111</t>
  </si>
  <si>
    <t>13.04.2023 18:05:07</t>
  </si>
  <si>
    <t>13.04.2023 18:53:53</t>
  </si>
  <si>
    <t>TR-92 35-15-L00092_95001328188_95001328188</t>
  </si>
  <si>
    <t>13.04.2023 13:56:12</t>
  </si>
  <si>
    <t>13.04.2023 14:24:04</t>
  </si>
  <si>
    <t>M-3040 35-09-M03040_35-09-M03040_79572212</t>
  </si>
  <si>
    <t>13.04.2023 09:12:51</t>
  </si>
  <si>
    <t>13.04.2023 15:23:18</t>
  </si>
  <si>
    <t>YOLÜSTÜ İM 35-15-A00002_YOLÜSTÜ MERKEZ L08_2314556</t>
  </si>
  <si>
    <t>13.04.2023 09:49:01</t>
  </si>
  <si>
    <t>13.04.2023 13:12:01</t>
  </si>
  <si>
    <t>KIZLARALANI TR-2 45-72-L00713_956488875_956488875</t>
  </si>
  <si>
    <t>13.04.2023 11:57:57</t>
  </si>
  <si>
    <t>13.04.2023 14:24:33</t>
  </si>
  <si>
    <t>SÖĞÜTÖREN TR-3 35-20-L00349_955193766_955193766</t>
  </si>
  <si>
    <t>13.04.2023 21:15:40</t>
  </si>
  <si>
    <t>14.04.2023 01:13:17</t>
  </si>
  <si>
    <t>ARSLANLAR TM 35-26-A00004_KÖYLER-2 L43_2057979</t>
  </si>
  <si>
    <t>13.04.2023 00:15:28</t>
  </si>
  <si>
    <t>13.04.2023 05:27:39</t>
  </si>
  <si>
    <t>DM01-TR06 35-27-M00006_E E04b_66372093</t>
  </si>
  <si>
    <t>13.04.2023 16:04:31</t>
  </si>
  <si>
    <t>13.04.2023 18:26:02</t>
  </si>
  <si>
    <t>ALİAĞA GIS TM 35-17-A00014_EGE GÜBRE-2 (1H07) M07_66128142</t>
  </si>
  <si>
    <t>13.04.2023 04:47:44</t>
  </si>
  <si>
    <t>13.04.2023 05:33:41</t>
  </si>
  <si>
    <t>M-997 35-03-M00997_35-03-M00997_41942214</t>
  </si>
  <si>
    <t>13.04.2023 09:27:08</t>
  </si>
  <si>
    <t>13.04.2023 12:05:49</t>
  </si>
  <si>
    <t>K-1623 35-01-K01623_ K-2360 K02_2058878</t>
  </si>
  <si>
    <t>13.04.2023 01:20:24</t>
  </si>
  <si>
    <t>13.04.2023 02:23:09</t>
  </si>
  <si>
    <t>YAZIBAŞI DM-4 35-26-M00633_DM-5 M09_2093470</t>
  </si>
  <si>
    <t>13.04.2023 10:07:12</t>
  </si>
  <si>
    <t>13.04.2023 11:21:10</t>
  </si>
  <si>
    <t>KARAKEÇİLİ TR-1 45-75-M00102__91064823_91064823</t>
  </si>
  <si>
    <t>13.04.2023 19:42:50</t>
  </si>
  <si>
    <t>13.04.2023 21:16:10</t>
  </si>
  <si>
    <t>13.04.2023 10:35:23</t>
  </si>
  <si>
    <t>13.04.2023 10:43:23</t>
  </si>
  <si>
    <t>BALLICA İM 45-72-A00005_HatBaşıAyırıcı_53140152 L02_53140152</t>
  </si>
  <si>
    <t>13.04.2023 09:10:19</t>
  </si>
  <si>
    <t>HATUNDERE TR-1 35-28-M00471_35-28-M00471_2374951</t>
  </si>
  <si>
    <t>13.04.2023 10:52:29</t>
  </si>
  <si>
    <t>13.04.2023 11:04:10</t>
  </si>
  <si>
    <t>PINAR SİTESİ 35-18-L00540_950429879_950429879</t>
  </si>
  <si>
    <t>13.04.2023 15:50:02</t>
  </si>
  <si>
    <t>13.04.2023 21:48:02</t>
  </si>
  <si>
    <t>DM-1/46 45-71-M00028_953173607_953173607</t>
  </si>
  <si>
    <t>13.04.2023 14:07:57</t>
  </si>
  <si>
    <t>13.04.2023 19:07:29</t>
  </si>
  <si>
    <t>K-1635 35-02-K01635_TRAFO K01_2118331</t>
  </si>
  <si>
    <t>13.04.2023 09:14:01</t>
  </si>
  <si>
    <t>13.04.2023 09:32:51</t>
  </si>
  <si>
    <t>KARAKEÇİLİ TR-1 45-75-M00102_B_56391013_56391013</t>
  </si>
  <si>
    <t>13.04.2023 20:50:28</t>
  </si>
  <si>
    <t>13.04.2023 21:43:18</t>
  </si>
  <si>
    <t>KAPANCI KÖK 45-78-L00229_KENDİRLİ-YARAŞLI L04_2328991</t>
  </si>
  <si>
    <t>13.04.2023 09:01:02</t>
  </si>
  <si>
    <t>13.04.2023 17:18:53</t>
  </si>
  <si>
    <t>ÇAMLIK DM 35-17-M00173_ZEYTİNDAĞ-1 M08_66328132</t>
  </si>
  <si>
    <t>13.04.2023 16:40:27</t>
  </si>
  <si>
    <t>13.04.2023 17:24:29</t>
  </si>
  <si>
    <t>13.04.2023 10:31:43</t>
  </si>
  <si>
    <t>13.04.2023 11:00:17</t>
  </si>
  <si>
    <t>K-3734 35-04-K03734_99316968_99316968</t>
  </si>
  <si>
    <t>13.04.2023 06:09:05</t>
  </si>
  <si>
    <t>13.04.2023 10:54:53</t>
  </si>
  <si>
    <t>TR-59 35-17-M00059_TR-22 M01_65873326</t>
  </si>
  <si>
    <t>13.04.2023 01:54:57</t>
  </si>
  <si>
    <t>13.04.2023 04:00:53</t>
  </si>
  <si>
    <t>TR-142 YAĞCILAR KÖK 35-19-M00142_YAĞCILAR M01_72114523</t>
  </si>
  <si>
    <t>13.04.2023 10:36:48</t>
  </si>
  <si>
    <t>13.04.2023 11:12:56</t>
  </si>
  <si>
    <t>TR-77 ÇEŞMEALTI KÖK 35-19-M00077_UZUNADA M03_76784549</t>
  </si>
  <si>
    <t>13.04.2023 09:36:38</t>
  </si>
  <si>
    <t>13.04.2023 15:08:38</t>
  </si>
  <si>
    <t>DM-2/22 45-72-M00612_956516357_956516357</t>
  </si>
  <si>
    <t>13.04.2023 15:32:31</t>
  </si>
  <si>
    <t>13.04.2023 18:23:37</t>
  </si>
  <si>
    <t>SANCAKLI TR-2 35-22-M00158_A_91326921_91326921</t>
  </si>
  <si>
    <t>13.04.2023 13:01:38</t>
  </si>
  <si>
    <t>13.04.2023 14:01:52</t>
  </si>
  <si>
    <t>13.04.2023 00:37:15</t>
  </si>
  <si>
    <t>13.04.2023 00:40:49</t>
  </si>
  <si>
    <t>DİNDARLI KÖK TR-3 KAKLIK 45-79-M00395_HatBaşıAyırıcı_53134327 M06_53134327</t>
  </si>
  <si>
    <t>OG Atlama Arızası</t>
  </si>
  <si>
    <t>13.04.2023 19:03:03</t>
  </si>
  <si>
    <t>13.04.2023 20:20:41</t>
  </si>
  <si>
    <t>ALSANCAK TM 35-01-A00005_MİMARSİNAN M10_2308848</t>
  </si>
  <si>
    <t>13.04.2023 11:50:21</t>
  </si>
  <si>
    <t>13.04.2023 13:25:29</t>
  </si>
  <si>
    <t>ÇAMLIK DM 35-17-M00173_ŞAKRAN GİRİŞ M10_66328237</t>
  </si>
  <si>
    <t>13.04.2023 13:46:27</t>
  </si>
  <si>
    <t>13.04.2023 16:43:07</t>
  </si>
  <si>
    <t>SANCAKLI BOZKÖY TR-2 45-71-M00530_953245921_953245921</t>
  </si>
  <si>
    <t>13.04.2023 10:59:15</t>
  </si>
  <si>
    <t>13.04.2023 15:05:38</t>
  </si>
  <si>
    <t>13.04.2023 08:58:17</t>
  </si>
  <si>
    <t>13.04.2023 12:00:24</t>
  </si>
  <si>
    <t>SALİHLİ BİOKÜTLE YAKITLI ENERJİ SANTRALİ KÖK 45-78-M01333_AKÖREN KÖK M02_72251414</t>
  </si>
  <si>
    <t>13.04.2023 09:15:30</t>
  </si>
  <si>
    <t>13.04.2023 16:06:30</t>
  </si>
  <si>
    <t>MENEMEN KÖK-24 35-28-M00024_VİLLAKENT M07_77857334</t>
  </si>
  <si>
    <t>13.04.2023 05:55:57</t>
  </si>
  <si>
    <t>13.04.2023 07:19:31</t>
  </si>
  <si>
    <t>K-4027 35-01-K04027_99026821_99026821</t>
  </si>
  <si>
    <t>13.04.2023 02:20:18</t>
  </si>
  <si>
    <t>13.04.2023 06:28:38</t>
  </si>
  <si>
    <t>YENİKÖY TR-1 45-78-L00306_A_56406037_56406037</t>
  </si>
  <si>
    <t>13.04.2023 09:37:52</t>
  </si>
  <si>
    <t>13.04.2023 15:34:06</t>
  </si>
  <si>
    <t>YAHYA YAZAR TR-2 35-27-M01186_A_82864066_82864066</t>
  </si>
  <si>
    <t>13.04.2023 10:02:18</t>
  </si>
  <si>
    <t>13.04.2023 12:57:12</t>
  </si>
  <si>
    <t>BAĞARASI TR-6 35-23-M00122__92435806_92435806</t>
  </si>
  <si>
    <t>13.04.2023 13:09:02</t>
  </si>
  <si>
    <t>13.04.2023 14:04:31</t>
  </si>
  <si>
    <t>SEYREK TR-2/1 35-28-M00378_A A01_79677008</t>
  </si>
  <si>
    <t>13.04.2023 12:04:02</t>
  </si>
  <si>
    <t>13.04.2023 14:44:26</t>
  </si>
  <si>
    <t>TAYTAN OFİS KÖK 45-78-M00314_HatBaşıAyırıcı_53140385 M014_53140385</t>
  </si>
  <si>
    <t>13.04.2023 12:34:38</t>
  </si>
  <si>
    <t>13.04.2023 14:33:04</t>
  </si>
  <si>
    <t>13.04.2023 21:58:40</t>
  </si>
  <si>
    <t>13.04.2023 22:06:10</t>
  </si>
  <si>
    <t>MURADİYE TR-2/B (23 NİSAN PARKI) 45-71-M01852_953220919_953220919</t>
  </si>
  <si>
    <t>13.04.2023 11:44:43</t>
  </si>
  <si>
    <t>13.04.2023 13:55:13</t>
  </si>
  <si>
    <t>L-329 35-18-L00329_L-330 DENİZKIZI L02_76914421</t>
  </si>
  <si>
    <t>13.04.2023 16:01:16</t>
  </si>
  <si>
    <t>13.04.2023 18:18:27</t>
  </si>
  <si>
    <t>PANAZTEPE DM 35-28-M00732_DERSAN-2 ÇIKIŞ M04_2089212</t>
  </si>
  <si>
    <t>13.04.2023 03:41:41</t>
  </si>
  <si>
    <t>13.04.2023 03:47:12</t>
  </si>
  <si>
    <t>KALEMOĞLU KÖK 45-75-M00069_ÇİÇEKLİ KÖK M02_2328712</t>
  </si>
  <si>
    <t>14.04.2023 14:38:15</t>
  </si>
  <si>
    <t>14.04.2023 18:16:08</t>
  </si>
  <si>
    <t>MENEMEN İM 35-28-A00001_TR-70 L09_88107430</t>
  </si>
  <si>
    <t>14.04.2023 20:44:34</t>
  </si>
  <si>
    <t>14.04.2023 21:29:08</t>
  </si>
  <si>
    <t>NİLSAN KÖK 35-26-M00725_HASUN SULAMA M06_65911140</t>
  </si>
  <si>
    <t>14.04.2023 18:15:17</t>
  </si>
  <si>
    <t>14.04.2023 19:07:39</t>
  </si>
  <si>
    <t>KEMAL DERELİ SULAMA GRUBU 35-29-M00293_A_56378176_56378176</t>
  </si>
  <si>
    <t>14.04.2023 15:03:17</t>
  </si>
  <si>
    <t>14.04.2023 21:17:55</t>
  </si>
  <si>
    <t>K-981 35-07-K00981_97594074_97594074</t>
  </si>
  <si>
    <t>14.04.2023 08:11:35</t>
  </si>
  <si>
    <t>14.04.2023 08:48:04</t>
  </si>
  <si>
    <t>MAVİ KÖŞE TR-1 KÖK 35-17-M00224__56356204_56356204</t>
  </si>
  <si>
    <t>14.04.2023 17:52:51</t>
  </si>
  <si>
    <t>14.04.2023 23:50:39</t>
  </si>
  <si>
    <t>TR-37 45-77-L00037_TR-39 L06_72210440</t>
  </si>
  <si>
    <t>14.04.2023 09:49:48</t>
  </si>
  <si>
    <t>14.04.2023 11:03:11</t>
  </si>
  <si>
    <t>KIZILCAAVLU TR-1 35-15-L00180_950378523_950378523</t>
  </si>
  <si>
    <t>14.04.2023 17:16:13</t>
  </si>
  <si>
    <t>14.04.2023 21:41:33</t>
  </si>
  <si>
    <t>14.04.2023 09:56:02</t>
  </si>
  <si>
    <t>14.04.2023 16:54:21</t>
  </si>
  <si>
    <t>YUKARI KIZILCA TR-6 35-27-L00342_35-27-L00342_2372919</t>
  </si>
  <si>
    <t>14.04.2023 07:56:11</t>
  </si>
  <si>
    <t>14.04.2023 13:13:20</t>
  </si>
  <si>
    <t>14.04.2023 08:38:40</t>
  </si>
  <si>
    <t>14.04.2023 08:54:00</t>
  </si>
  <si>
    <t>14.04.2023 12:50:18</t>
  </si>
  <si>
    <t>14.04.2023 13:55:08</t>
  </si>
  <si>
    <t>OSMANGAZİ İM 35-02-A00004_BAYRAKLI M04_2087805</t>
  </si>
  <si>
    <t>14.04.2023 19:22:00</t>
  </si>
  <si>
    <t>14.04.2023 20:37:00</t>
  </si>
  <si>
    <t>L-525 SAĞLIKÇILAR 35-18-L00525_A_91450963_91450963</t>
  </si>
  <si>
    <t>14.04.2023 09:07:35</t>
  </si>
  <si>
    <t>14.04.2023 15:10:14</t>
  </si>
  <si>
    <t>14.04.2023 14:08:17</t>
  </si>
  <si>
    <t>14.04.2023 15:31:38</t>
  </si>
  <si>
    <t>FOÇA TR-26 35-23-L00026_35-23-L00026_2349546</t>
  </si>
  <si>
    <t>14.04.2023 11:56:06</t>
  </si>
  <si>
    <t>14.04.2023 13:07:12</t>
  </si>
  <si>
    <t>14.04.2023 17:20:47</t>
  </si>
  <si>
    <t>14.04.2023 22:30:52</t>
  </si>
  <si>
    <t>TR-11 35-15-M00011__72410659_72410659</t>
  </si>
  <si>
    <t>14.04.2023 15:14:22</t>
  </si>
  <si>
    <t>14.04.2023 15:32:45</t>
  </si>
  <si>
    <t>HALİL TAŞKIRAN ÖZEL TR 35-27-M00837Ö_DIREK TIPI TRAFO HUCRESI H01_2074816</t>
  </si>
  <si>
    <t>14.04.2023 16:29:41</t>
  </si>
  <si>
    <t>14.04.2023 17:39:22</t>
  </si>
  <si>
    <t>M-362 35-09-M00362_M-447 M03_47555515</t>
  </si>
  <si>
    <t>14.04.2023 10:36:14</t>
  </si>
  <si>
    <t>14.04.2023 11:53:50</t>
  </si>
  <si>
    <t>14.04.2023 09:41:14</t>
  </si>
  <si>
    <t>14.04.2023 17:07:50</t>
  </si>
  <si>
    <t>M-1055 35-02-M01055_ÜNİVERSİTE TM M04_2121866</t>
  </si>
  <si>
    <t>14.04.2023 18:52:21</t>
  </si>
  <si>
    <t>14.04.2023 19:23:00</t>
  </si>
  <si>
    <t>M-1048 35-02-M01048_M-1049 M03_2048123</t>
  </si>
  <si>
    <t>14.04.2023 19:20:59</t>
  </si>
  <si>
    <t>14.04.2023 20:34:01</t>
  </si>
  <si>
    <t>KOZBEYLİ TR-1 35-23-M00070_A_91356008_91356008</t>
  </si>
  <si>
    <t>14.04.2023 02:28:47</t>
  </si>
  <si>
    <t>14.04.2023 03:13:45</t>
  </si>
  <si>
    <t>K-1887 35-09-K01887_962545391_962545391</t>
  </si>
  <si>
    <t>14.04.2023 12:00:28</t>
  </si>
  <si>
    <t>14.04.2023 13:30:35</t>
  </si>
  <si>
    <t>K-414 35-01-K00414_TRAFO K03_2311258</t>
  </si>
  <si>
    <t>14.04.2023 09:31:47</t>
  </si>
  <si>
    <t>14.04.2023 09:52:45</t>
  </si>
  <si>
    <t>M-2542 35-02-M02542_M-1046 M06_81703171</t>
  </si>
  <si>
    <t>14.04.2023 20:30:15</t>
  </si>
  <si>
    <t>14.04.2023 21:16:04</t>
  </si>
  <si>
    <t>K-4902 35-22-K04902_35-22-K04902_56288300</t>
  </si>
  <si>
    <t>14.04.2023 09:22:45</t>
  </si>
  <si>
    <t>14.04.2023 09:51:06</t>
  </si>
  <si>
    <t>SUBAŞI İM 35-26-A00002_PAMUKYAZI L04_2304030</t>
  </si>
  <si>
    <t>14.04.2023 17:01:21</t>
  </si>
  <si>
    <t>14.04.2023 17:53:51</t>
  </si>
  <si>
    <t>14.04.2023 10:22:18</t>
  </si>
  <si>
    <t>14.04.2023 11:21:45</t>
  </si>
  <si>
    <t>ULUKENT DM-4/4 35-28-M00046_11741916 d1b_5771306</t>
  </si>
  <si>
    <t>14.04.2023 13:35:48</t>
  </si>
  <si>
    <t>14.04.2023 14:49:11</t>
  </si>
  <si>
    <t>K-4028 35-01-K04028_DIREK TIPI TRAFO HUCRESI H01_2051259</t>
  </si>
  <si>
    <t>14.04.2023 13:38:01</t>
  </si>
  <si>
    <t>14.04.2023 14:21:42</t>
  </si>
  <si>
    <t>ÜRKÜTLER TR-1 35-16-M00091_35-16-M00091_2361502</t>
  </si>
  <si>
    <t>14.04.2023 13:21:01</t>
  </si>
  <si>
    <t>14.04.2023 17:18:00</t>
  </si>
  <si>
    <t>PAMUKYAZI-1 35-26-L00380_35-26-L00380_2348730</t>
  </si>
  <si>
    <t>14.04.2023 08:59:13</t>
  </si>
  <si>
    <t>14.04.2023 09:28:22</t>
  </si>
  <si>
    <t>14.04.2023 12:42:03</t>
  </si>
  <si>
    <t>14.04.2023 15:43:51</t>
  </si>
  <si>
    <t>YAZIBAŞI DM-4 35-26-M00633_YAZIBAŞI DM-6 M03_2308927</t>
  </si>
  <si>
    <t>14.04.2023 10:00:09</t>
  </si>
  <si>
    <t>14.04.2023 10:31:48</t>
  </si>
  <si>
    <t>K-446 35-01-K00446_G_56374150_56374150</t>
  </si>
  <si>
    <t>14.04.2023 09:12:50</t>
  </si>
  <si>
    <t>14.04.2023 15:39:27</t>
  </si>
  <si>
    <t>TEPEKÖY TR-2 35-16-L00258_A_90963936_90963936</t>
  </si>
  <si>
    <t>14.04.2023 09:16:47</t>
  </si>
  <si>
    <t>14.04.2023 12:18:17</t>
  </si>
  <si>
    <t>İM-2/TR-22 SIĞACIK 35-14-L00302_956660832_956660832</t>
  </si>
  <si>
    <t>14.04.2023 10:30:44</t>
  </si>
  <si>
    <t>14.04.2023 11:25:38</t>
  </si>
  <si>
    <t>EYNEZ KÖK 45-82-M00158_EYNEZ M04_72199497</t>
  </si>
  <si>
    <t>14.04.2023 11:04:03</t>
  </si>
  <si>
    <t>14.04.2023 13:09:38</t>
  </si>
  <si>
    <t>DM-3/29 45-71-M00083_J H1_45134568</t>
  </si>
  <si>
    <t>14.04.2023 23:59:37</t>
  </si>
  <si>
    <t>15.04.2023 01:27:19</t>
  </si>
  <si>
    <t>AYRANCILAR DM-3 35-26-M00795_EMAR DM3 M03_2335354</t>
  </si>
  <si>
    <t>14.04.2023 07:18:38</t>
  </si>
  <si>
    <t>14.04.2023 07:35:31</t>
  </si>
  <si>
    <t>İM-1/TR-4 35-14-M00310_DAĞITIM TRAFO İM-1/TR-4 M03_2065079</t>
  </si>
  <si>
    <t>14.04.2023 13:01:06</t>
  </si>
  <si>
    <t>14.04.2023 15:37:32</t>
  </si>
  <si>
    <t>K-262 35-01-K00262_TRAFO K03_2333189</t>
  </si>
  <si>
    <t>14.04.2023 03:00:00</t>
  </si>
  <si>
    <t>14.04.2023 04:51:27</t>
  </si>
  <si>
    <t>ÇİÇEKLİ KÖK 45-75-M00070_ESKİCİ M06_2059668</t>
  </si>
  <si>
    <t>14.04.2023 17:35:38</t>
  </si>
  <si>
    <t>14.04.2023 18:21:51</t>
  </si>
  <si>
    <t>TR-84 ORHAN HALLIOĞLU GRB. 35-15-M00084_A_56392504_56392504</t>
  </si>
  <si>
    <t>14.04.2023 19:28:44</t>
  </si>
  <si>
    <t>14.04.2023 22:32:36</t>
  </si>
  <si>
    <t>EĞRECİ TR-2 35-26-L00168_35-26-L00168_2355277</t>
  </si>
  <si>
    <t>14.04.2023 09:26:33</t>
  </si>
  <si>
    <t>14.04.2023 17:07:26</t>
  </si>
  <si>
    <t>M-2760 35-10-M02760_TCK M02_81656679</t>
  </si>
  <si>
    <t>14.04.2023 10:14:12</t>
  </si>
  <si>
    <t>14.04.2023 10:41:13</t>
  </si>
  <si>
    <t>ÇAMURHAMAMI KÖK 45-78-L00230_YENİKÖY L03_2327767</t>
  </si>
  <si>
    <t>14.04.2023 09:00:36</t>
  </si>
  <si>
    <t>14.04.2023 12:38:55</t>
  </si>
  <si>
    <t>AKÇAŞEHİR TR-1 35-29-L00173_B_56360488_56360488</t>
  </si>
  <si>
    <t>14.04.2023 09:14:36</t>
  </si>
  <si>
    <t>AŞAĞI ÇAMKÖY TR-1 45-71-M01480_ H_66002962</t>
  </si>
  <si>
    <t>14.04.2023 09:24:02</t>
  </si>
  <si>
    <t>14.04.2023 14:32:46</t>
  </si>
  <si>
    <t>KOLDERE TR-9 45-80-M00113_A_56385856_56385856</t>
  </si>
  <si>
    <t>14.04.2023 10:49:31</t>
  </si>
  <si>
    <t>14.04.2023 13:45:24</t>
  </si>
  <si>
    <t>L-281 35-18-L00281_950438647_950438647</t>
  </si>
  <si>
    <t>14.04.2023 23:04:11</t>
  </si>
  <si>
    <t>15.04.2023 03:13:09</t>
  </si>
  <si>
    <t>ASARLIK TR-13 35-28-M00180_35-28-M00180_2369613</t>
  </si>
  <si>
    <t>14.04.2023 10:31:57</t>
  </si>
  <si>
    <t>14.04.2023 16:18:13</t>
  </si>
  <si>
    <t>14.04.2023 04:15:51</t>
  </si>
  <si>
    <t>14.04.2023 12:32:35</t>
  </si>
  <si>
    <t>KEMALİYE DM (TR-1) 45-73-M00150_İSMETİYE M02_66715937</t>
  </si>
  <si>
    <t>14.04.2023 18:08:18</t>
  </si>
  <si>
    <t>14.04.2023 19:15:11</t>
  </si>
  <si>
    <t>ELMACIK TR-1 45-73-M00423_A_91081934_91081934</t>
  </si>
  <si>
    <t>14.04.2023 19:13:38</t>
  </si>
  <si>
    <t>14.04.2023 22:28:48</t>
  </si>
  <si>
    <t>TR-2/19 45-83-L00019_955150175_955150175</t>
  </si>
  <si>
    <t>14.04.2023 16:02:22</t>
  </si>
  <si>
    <t>14.04.2023 17:38:44</t>
  </si>
  <si>
    <t>MURADİYE DM-5/7 KÖK 45-71-M00594_966183556_966183556</t>
  </si>
  <si>
    <t>14.04.2023 15:24:35</t>
  </si>
  <si>
    <t>14.04.2023 20:42:50</t>
  </si>
  <si>
    <t>KOLDERE TR-6 45-80-M00054_KOLDERE TR-8 M04_72196823</t>
  </si>
  <si>
    <t>14.04.2023 07:39:32</t>
  </si>
  <si>
    <t>14.04.2023 08:58:28</t>
  </si>
  <si>
    <t>14.04.2023 19:46:33</t>
  </si>
  <si>
    <t>15.04.2023 02:10:42</t>
  </si>
  <si>
    <t>TR-80 35-19-L00080_956667741_956667741</t>
  </si>
  <si>
    <t>14.04.2023 15:34:00</t>
  </si>
  <si>
    <t>14.04.2023 19:44:08</t>
  </si>
  <si>
    <t>SÜNNETÇİLER KÖK 45-72-L00309_TR-4 -  KAPASİTÖR L05_66547791</t>
  </si>
  <si>
    <t>14.04.2023 17:22:18</t>
  </si>
  <si>
    <t>14.04.2023 18:05:36</t>
  </si>
  <si>
    <t>KÖPRÜBAŞI TR-12 45-86-M00012_C_56404271_56404271</t>
  </si>
  <si>
    <t>14.04.2023 08:13:04</t>
  </si>
  <si>
    <t>14.04.2023 08:52:00</t>
  </si>
  <si>
    <t>L-434 MENDERES BP 35-18-L00434_950456967_950456967</t>
  </si>
  <si>
    <t>14.04.2023 18:26:57</t>
  </si>
  <si>
    <t>14.04.2023 22:54:19</t>
  </si>
  <si>
    <t>L-29 ÖZLİMANLAR 35-18-L00029_5845295_56394522_56394522</t>
  </si>
  <si>
    <t>14.04.2023 11:38:50</t>
  </si>
  <si>
    <t>14.04.2023 18:15:00</t>
  </si>
  <si>
    <t>TR-16 35-17-M00016_35-17-M00016_66415779</t>
  </si>
  <si>
    <t>14.04.2023 14:54:48</t>
  </si>
  <si>
    <t>14.04.2023 15:57:00</t>
  </si>
  <si>
    <t>14.04.2023 10:19:29</t>
  </si>
  <si>
    <t>14.04.2023 12:44:02</t>
  </si>
  <si>
    <t>14.04.2023 10:54:00</t>
  </si>
  <si>
    <t>14.04.2023 17:45:08</t>
  </si>
  <si>
    <t>İMBAT SİTESİ TR-3 35-19-M00262_35-19-M00262_72146114</t>
  </si>
  <si>
    <t>14.04.2023 09:45:48</t>
  </si>
  <si>
    <t>14.04.2023 16:06:24</t>
  </si>
  <si>
    <t>TOKİ TR-2 35-15-L01224_DAĞITIM TRAFOSU L04_90324651</t>
  </si>
  <si>
    <t>14.04.2023 20:58:25</t>
  </si>
  <si>
    <t>14.04.2023 21:24:23</t>
  </si>
  <si>
    <t>TR-39 45-77-L00039_TR-39/A L03_2331105</t>
  </si>
  <si>
    <t>14.04.2023 11:03:41</t>
  </si>
  <si>
    <t>14.04.2023 11:39:45</t>
  </si>
  <si>
    <t>M-3335 35-04-M03335_35-04-M03335_86849751</t>
  </si>
  <si>
    <t>14.04.2023 08:29:19</t>
  </si>
  <si>
    <t>14.04.2023 10:36:07</t>
  </si>
  <si>
    <t>BAĞARASI TR-10 KÖK 35-23-M00179_ESKİİBAĞARASI M02_72143182</t>
  </si>
  <si>
    <t>14.04.2023 08:42:50</t>
  </si>
  <si>
    <t>14.04.2023 09:13:53</t>
  </si>
  <si>
    <t>TEKKE EYÜP YAVUZ GRB. TR-6 35-15-L00128_35-15-L00128_2358852</t>
  </si>
  <si>
    <t>14.04.2023 17:58:48</t>
  </si>
  <si>
    <t>14.04.2023 18:13:11</t>
  </si>
  <si>
    <t>14.04.2023 09:05:39</t>
  </si>
  <si>
    <t>14.04.2023 16:12:44</t>
  </si>
  <si>
    <t>M-3250 35-04-M03250_D D1_92600175</t>
  </si>
  <si>
    <t>07.04.2023 04:33:20</t>
  </si>
  <si>
    <t>07.04.2023 10:03:00</t>
  </si>
  <si>
    <t>27.04.2023 18:31:21</t>
  </si>
  <si>
    <t>27.04.2023 18:49:35</t>
  </si>
  <si>
    <t>TURGUTLU TR-1/1 DM 45-83-M00001_BLOKSAN M03_72159583</t>
  </si>
  <si>
    <t>27.04.2023 19:11:20</t>
  </si>
  <si>
    <t>27.04.2023 19:45:11</t>
  </si>
  <si>
    <t>TR-31(M-731) 35-30-M00731_955297654_955297654</t>
  </si>
  <si>
    <t>27.04.2023 10:16:18</t>
  </si>
  <si>
    <t>27.04.2023 13:17:45</t>
  </si>
  <si>
    <t>27.04.2023 08:24:48</t>
  </si>
  <si>
    <t>27.04.2023 09:15:57</t>
  </si>
  <si>
    <t>KEMALPAŞA TM 35-27-A00002_ARMUTLU-2 M01_2319665</t>
  </si>
  <si>
    <t>27.04.2023 09:11:39</t>
  </si>
  <si>
    <t>27.04.2023 10:40:00</t>
  </si>
  <si>
    <t>ULUCAK TM 35-28-A00002_HatBaşıAyırıcı_53133662 M13_53133662</t>
  </si>
  <si>
    <t>27.04.2023 08:01:41</t>
  </si>
  <si>
    <t>27.04.2023 09:17:48</t>
  </si>
  <si>
    <t>27.04.2023 20:13:15</t>
  </si>
  <si>
    <t>27.04.2023 21:54:34</t>
  </si>
  <si>
    <t>SARUHANLI TR-24 45-80-M00024_45-80-M00024_2348688</t>
  </si>
  <si>
    <t>27.04.2023 11:44:22</t>
  </si>
  <si>
    <t>27.04.2023 12:41:30</t>
  </si>
  <si>
    <t>27.04.2023 09:09:22</t>
  </si>
  <si>
    <t>27.04.2023 09:23:20</t>
  </si>
  <si>
    <t>K-2578 35-04-K02578_99555829_99555829</t>
  </si>
  <si>
    <t>27.04.2023 06:48:28</t>
  </si>
  <si>
    <t>27.04.2023 11:24:04</t>
  </si>
  <si>
    <t>K-681 35-04-K00681_98265162_98265162</t>
  </si>
  <si>
    <t>27.04.2023 12:20:46</t>
  </si>
  <si>
    <t>27.04.2023 16:06:41</t>
  </si>
  <si>
    <t>K-4390 35-09-K04390_TRAFO K03_45382223</t>
  </si>
  <si>
    <t>27.04.2023 01:08:29</t>
  </si>
  <si>
    <t>27.04.2023 05:02:34</t>
  </si>
  <si>
    <t>ÇAKMAKLI TR-2 35-17-M00346_B_56364773_56364773</t>
  </si>
  <si>
    <t>27.04.2023 19:57:55</t>
  </si>
  <si>
    <t>27.04.2023 20:55:52</t>
  </si>
  <si>
    <t>M-1390 35-02-M01390_A_56364162_56364162</t>
  </si>
  <si>
    <t>27.04.2023 11:44:55</t>
  </si>
  <si>
    <t>27.04.2023 12:54:30</t>
  </si>
  <si>
    <t>SARIGÖL DM 45-79-M00069_SELİMİYE FİDERİ M18_2318413</t>
  </si>
  <si>
    <t>27.04.2023 05:20:00</t>
  </si>
  <si>
    <t>27.04.2023 06:58:50</t>
  </si>
  <si>
    <t>TR-132 35-16-L00132_TR-133 L03_72033787</t>
  </si>
  <si>
    <t>27.04.2023 07:19:11</t>
  </si>
  <si>
    <t>27.04.2023 07:56:32</t>
  </si>
  <si>
    <t>MURADİYE TR-5 (ESKİ MEZARLIK YANI) 45-71-M00204_B B2_5973808</t>
  </si>
  <si>
    <t>27.04.2023 16:26:24</t>
  </si>
  <si>
    <t>27.04.2023 17:48:53</t>
  </si>
  <si>
    <t>UZUNBURUN TR-1 35-30-M00158_DIREK TIPI TRAFO HUCRESI H01_2042884</t>
  </si>
  <si>
    <t>27.04.2023 11:32:10</t>
  </si>
  <si>
    <t>27.04.2023 16:13:39</t>
  </si>
  <si>
    <t>TR-21 35-17-M00021_950302966_950302966</t>
  </si>
  <si>
    <t>27.04.2023 13:46:57</t>
  </si>
  <si>
    <t>27.04.2023 15:06:08</t>
  </si>
  <si>
    <t>K-1506 35-03-K01506_D d4_5786337</t>
  </si>
  <si>
    <t>27.04.2023 07:58:07</t>
  </si>
  <si>
    <t>27.04.2023 14:52:16</t>
  </si>
  <si>
    <t>M-1180 35-04-M01180_A_56380648_56380648</t>
  </si>
  <si>
    <t>27.04.2023 10:35:42</t>
  </si>
  <si>
    <t>27.04.2023 11:20:53</t>
  </si>
  <si>
    <t>GÖLMARMARA İM 45-85-A00001_YENİKÖY L26_2305903</t>
  </si>
  <si>
    <t>27.04.2023 11:19:38</t>
  </si>
  <si>
    <t>27.04.2023 11:39:46</t>
  </si>
  <si>
    <t>ALACALI TR-2 35-29-L00776__72399346_72399346</t>
  </si>
  <si>
    <t>27.04.2023 17:36:37</t>
  </si>
  <si>
    <t>27.04.2023 20:14:35</t>
  </si>
  <si>
    <t>TR-1/79 45-72-M00079_956505843_956505843</t>
  </si>
  <si>
    <t>27.04.2023 15:35:00</t>
  </si>
  <si>
    <t>27.04.2023 17:32:06</t>
  </si>
  <si>
    <t>K-435 35-02-K00435_B_56363457_56363457</t>
  </si>
  <si>
    <t>27.04.2023 11:27:55</t>
  </si>
  <si>
    <t>27.04.2023 14:54:24</t>
  </si>
  <si>
    <t>K-3109 35-04-K03109_K E02b_83783970</t>
  </si>
  <si>
    <t>27.04.2023 23:22:09</t>
  </si>
  <si>
    <t>28.04.2023 00:48:02</t>
  </si>
  <si>
    <t>M-2038 35-07-M02038_MALTEPE KESİCİLİ ÇIKIŞ (Direk No 20) M01_60894391</t>
  </si>
  <si>
    <t>27.04.2023 23:48:18</t>
  </si>
  <si>
    <t>28.04.2023 01:19:52</t>
  </si>
  <si>
    <t>YENİ ŞAKRAN TR-19 35-17-M00216_95002426766_95002426766</t>
  </si>
  <si>
    <t>27.04.2023 10:22:31</t>
  </si>
  <si>
    <t>27.04.2023 14:05:57</t>
  </si>
  <si>
    <t>KONAKLI TR-4 35-15-L00901_A_56371077_56371077</t>
  </si>
  <si>
    <t>27.04.2023 13:01:12</t>
  </si>
  <si>
    <t>27.04.2023 15:28:38</t>
  </si>
  <si>
    <t>K-2889 35-03-K02889_910554427_910554427</t>
  </si>
  <si>
    <t>27.04.2023 21:56:50</t>
  </si>
  <si>
    <t>28.04.2023 01:15:41</t>
  </si>
  <si>
    <t>L-109 (AKARCA TR-2) 35-18-L00109_950440412_950440412</t>
  </si>
  <si>
    <t>27.04.2023 17:14:07</t>
  </si>
  <si>
    <t>28.04.2023 00:44:20</t>
  </si>
  <si>
    <t>DM-16 45-71-M00309_45-71-M00309_92909754</t>
  </si>
  <si>
    <t>27.04.2023 08:32:04</t>
  </si>
  <si>
    <t>27.04.2023 12:19:38</t>
  </si>
  <si>
    <t>ESKİOBA KÖK 35-29-L00037_HatBaşıAyırıcı_53138768 L02_53138768</t>
  </si>
  <si>
    <t>27.04.2023 10:10:42</t>
  </si>
  <si>
    <t>27.04.2023 14:55:50</t>
  </si>
  <si>
    <t>CENKYERİ TR-1 45-82-M00131_CENKYERİ TR-4 M04_72194959</t>
  </si>
  <si>
    <t>27.04.2023 16:00:30</t>
  </si>
  <si>
    <t>27.04.2023 16:45:26</t>
  </si>
  <si>
    <t>BİRGİ KÖK 35-19-M00041_KÖYLER M03_72152144</t>
  </si>
  <si>
    <t>27.04.2023 09:31:28</t>
  </si>
  <si>
    <t>27.04.2023 10:52:39</t>
  </si>
  <si>
    <t>KEMALİYE DM (TR-1) 45-73-M00150_HatBaşıAyırıcı_53135634 M01_53135634</t>
  </si>
  <si>
    <t>27.04.2023 11:56:42</t>
  </si>
  <si>
    <t>27.04.2023 13:27:53</t>
  </si>
  <si>
    <t>KARAKOVA KÖK 35-15-L01205_SEYREKLİ M01_85268983</t>
  </si>
  <si>
    <t>27.04.2023 10:00:03</t>
  </si>
  <si>
    <t>27.04.2023 17:07:30</t>
  </si>
  <si>
    <t>K-4689 35-04-K04689_99282624_99282624</t>
  </si>
  <si>
    <t>27.04.2023 19:11:38</t>
  </si>
  <si>
    <t>27.04.2023 20:15:48</t>
  </si>
  <si>
    <t>YAKAKÖY KÖK 45-75-M00067_TEPEKÖY M02_2092139</t>
  </si>
  <si>
    <t>27.04.2023 11:20:28</t>
  </si>
  <si>
    <t>27.04.2023 11:22:56</t>
  </si>
  <si>
    <t>TURGUTALP KÖK 45-71-M00260_HatBaşıAyırıcı_53134436 M04_53134436</t>
  </si>
  <si>
    <t>27.04.2023 04:08:16</t>
  </si>
  <si>
    <t>27.04.2023 09:29:41</t>
  </si>
  <si>
    <t>ÇALTIDERE KÖK 35-17-M00231__56356756_56356756</t>
  </si>
  <si>
    <t>27.04.2023 22:19:36</t>
  </si>
  <si>
    <t>27.04.2023 22:53:31</t>
  </si>
  <si>
    <t>27.04.2023 14:02:06</t>
  </si>
  <si>
    <t>27.04.2023 18:03:57</t>
  </si>
  <si>
    <t>ÇANDARLI TATİL KÖYÜ TR-2 35-30-M00089_C c2_43037141</t>
  </si>
  <si>
    <t>27.04.2023 11:53:37</t>
  </si>
  <si>
    <t>27.04.2023 18:48:19</t>
  </si>
  <si>
    <t>GİRELLİ TR-2 45-73-M00766_45-73-M00766_2355702</t>
  </si>
  <si>
    <t>27.04.2023 18:41:51</t>
  </si>
  <si>
    <t>27.04.2023 19:28:37</t>
  </si>
  <si>
    <t>YILMAZ TR-15 45-78-M01380_DAHİLİ TRAFO M04_82103752</t>
  </si>
  <si>
    <t>27.04.2023 10:12:19</t>
  </si>
  <si>
    <t>27.04.2023 14:26:42</t>
  </si>
  <si>
    <t>27.04.2023 13:59:59</t>
  </si>
  <si>
    <t>27.04.2023 14:27:25</t>
  </si>
  <si>
    <t>ULUKENT KÖK-15 35-28-M00070_ULUKENT-6/7 M04_66524931</t>
  </si>
  <si>
    <t>27.04.2023 13:23:13</t>
  </si>
  <si>
    <t>27.04.2023 14:13:44</t>
  </si>
  <si>
    <t>ULUKENT KÖK-15 35-28-M00070_HatBaşıAyırıcı_53133697 M04_53133697</t>
  </si>
  <si>
    <t>27.04.2023 12:06:36</t>
  </si>
  <si>
    <t>27.04.2023 14:08:07</t>
  </si>
  <si>
    <t>M-30 35-02-M00030_M-454 M08_2121890</t>
  </si>
  <si>
    <t>27.04.2023 18:01:25</t>
  </si>
  <si>
    <t>27.04.2023 20:03:19</t>
  </si>
  <si>
    <t>FEVZİPAŞA TR-1 45-71-M00579_A_56384268_56384268</t>
  </si>
  <si>
    <t>27.04.2023 06:05:13</t>
  </si>
  <si>
    <t>27.04.2023 13:30:03</t>
  </si>
  <si>
    <t>KOLDERE KÖK 45-80-M00051_ÇAVUŞOĞLU TST M06_73403245</t>
  </si>
  <si>
    <t>27.04.2023 15:05:56</t>
  </si>
  <si>
    <t>27.04.2023 17:11:03</t>
  </si>
  <si>
    <t>İZZETTİN KÖK 45-83-M00132_ŞİRVAN M03_2107097</t>
  </si>
  <si>
    <t>27.04.2023 04:25:11</t>
  </si>
  <si>
    <t>27.04.2023 06:09:47</t>
  </si>
  <si>
    <t>DM02/TR04 45-73-M00062_945685349_945685349</t>
  </si>
  <si>
    <t>27.04.2023 20:05:42</t>
  </si>
  <si>
    <t>27.04.2023 22:17:59</t>
  </si>
  <si>
    <t>TABANLAR TR-1 45-82-M00355_DIREK TIPI TRAFO HUCRESI H01_2086959</t>
  </si>
  <si>
    <t>27.04.2023 09:18:34</t>
  </si>
  <si>
    <t>27.04.2023 12:51:15</t>
  </si>
  <si>
    <t>IRLAMAZ KÖK 45-83-L00153_ÇEPİNDERE TR-1 L02_72158565</t>
  </si>
  <si>
    <t>27.04.2023 01:09:56</t>
  </si>
  <si>
    <t>27.04.2023 03:29:10</t>
  </si>
  <si>
    <t>K-3056 35-03-K03056_A_56367327_56367327</t>
  </si>
  <si>
    <t>27.04.2023 09:11:48</t>
  </si>
  <si>
    <t>27.04.2023 10:50:03</t>
  </si>
  <si>
    <t>TR-14 35-16-L00014_DIREK TIPI TRAFO HUCRESI H01_2043106</t>
  </si>
  <si>
    <t>27.04.2023 14:03:56</t>
  </si>
  <si>
    <t>27.04.2023 14:30:42</t>
  </si>
  <si>
    <t>AMBARSEKİ KÖYÜ TR-1 35-21-L00105_35-21-L00105_2349245</t>
  </si>
  <si>
    <t>27.04.2023 09:53:39</t>
  </si>
  <si>
    <t>27.04.2023 14:34:26</t>
  </si>
  <si>
    <t>ARSLANLAR TM 35-26-A00004_HatBaşıAyırıcı_74816312 M07_74816312</t>
  </si>
  <si>
    <t>27.04.2023 07:09:12</t>
  </si>
  <si>
    <t>27.04.2023 08:28:29</t>
  </si>
  <si>
    <t>DM-22 45-71-M01177__75808414_75808414</t>
  </si>
  <si>
    <t>27.04.2023 18:31:42</t>
  </si>
  <si>
    <t>27.04.2023 21:39:09</t>
  </si>
  <si>
    <t>27.04.2023 11:49:10</t>
  </si>
  <si>
    <t>27.04.2023 13:17:00</t>
  </si>
  <si>
    <t>YENİ ŞAKRAN TR-12 35-17-M00212_950308179_950308179</t>
  </si>
  <si>
    <t>28.04.2023 00:38:22</t>
  </si>
  <si>
    <t>28.04.2023 01:50:22</t>
  </si>
  <si>
    <t>GÜZELKENT YAPI KOOP TR 35-21-M00015_B B1B_5887357</t>
  </si>
  <si>
    <t>28.04.2023 01:40:16</t>
  </si>
  <si>
    <t>28.04.2023 04:00:42</t>
  </si>
  <si>
    <t>M-2111 35-03-M02111_A t16_5791660</t>
  </si>
  <si>
    <t>28.04.2023 02:03:41</t>
  </si>
  <si>
    <t>28.04.2023 02:48:58</t>
  </si>
  <si>
    <t>K-4522 35-02-K04522_913214093_913214093</t>
  </si>
  <si>
    <t>28.04.2023 03:06:03</t>
  </si>
  <si>
    <t>28.04.2023 03:50:58</t>
  </si>
  <si>
    <t>KARABAĞLAR TM 35-01-A00012_ÖZGÜR M11_2310486</t>
  </si>
  <si>
    <t>28.04.2023 04:04:24</t>
  </si>
  <si>
    <t>28.04.2023 04:08:11</t>
  </si>
  <si>
    <t>M-1335 KAYADİBİ KÖK 35-02-M01335_M-1157 KARAÇAM M05_2319919</t>
  </si>
  <si>
    <t>28.04.2023 05:27:45</t>
  </si>
  <si>
    <t>28.04.2023 09:30:48</t>
  </si>
  <si>
    <t>AHMETBEYLER DM 35-16-M00154_ÇİTKÖY SULAMA M09_82965072</t>
  </si>
  <si>
    <t>28.04.2023 05:46:01</t>
  </si>
  <si>
    <t>28.04.2023 06:27:31</t>
  </si>
  <si>
    <t>SEYREK TR-9 35-28-M00766_953393284_953393284</t>
  </si>
  <si>
    <t>28.04.2023 05:55:02</t>
  </si>
  <si>
    <t>28.04.2023 07:24:41</t>
  </si>
  <si>
    <t>K-4786 35-04-K04786_C_60982981_60982981</t>
  </si>
  <si>
    <t>28.04.2023 06:15:06</t>
  </si>
  <si>
    <t>28.04.2023 08:58:41</t>
  </si>
  <si>
    <t>LÜTFİYE KÖK 45-80-M02970_KUMKUYUCAK    TST-1 M03_84270514</t>
  </si>
  <si>
    <t>28.04.2023 06:33:32</t>
  </si>
  <si>
    <t>28.04.2023 07:37:24</t>
  </si>
  <si>
    <t>KALEMOĞLU KÖK 45-75-M00069_SALUR KÖK M04_2101955</t>
  </si>
  <si>
    <t>28.04.2023 07:20:33</t>
  </si>
  <si>
    <t>28.04.2023 07:39:56</t>
  </si>
  <si>
    <t>TR-1/3 45-83-M00003_TR-1/6 M03_2331764</t>
  </si>
  <si>
    <t>01.04.2023 09:53:05</t>
  </si>
  <si>
    <t>01.04.2023 11:11:54</t>
  </si>
  <si>
    <t>ÇAMBEL KÖK 35-27-M00619_YENMİŞ-2 M04_72166068</t>
  </si>
  <si>
    <t>01.04.2023 10:36:15</t>
  </si>
  <si>
    <t>01.04.2023 13:50:13</t>
  </si>
  <si>
    <t>ÇIRPI TR-1-2/2 35-20-M00007_C_65505941_65505941</t>
  </si>
  <si>
    <t>01.04.2023 17:32:28</t>
  </si>
  <si>
    <t>01.04.2023 20:04:17</t>
  </si>
  <si>
    <t>SALİHLİ İM 45-78-A00001_ŞEHİR-7 L03_48928862</t>
  </si>
  <si>
    <t>01.04.2023 18:02:49</t>
  </si>
  <si>
    <t>01.04.2023 18:52:53</t>
  </si>
  <si>
    <t>TR-41 35-17-M00041_A tr/41a1b_5948022</t>
  </si>
  <si>
    <t>01.04.2023 21:10:19</t>
  </si>
  <si>
    <t>01.04.2023 21:52:09</t>
  </si>
  <si>
    <t>KARABURUN TR-4/19 35-21-L00004_B_56357320_56357320</t>
  </si>
  <si>
    <t>01.04.2023 20:05:57</t>
  </si>
  <si>
    <t>02.04.2023 01:52:42</t>
  </si>
  <si>
    <t>FOÇA TR-4 35-23-L00004_42134324_56398922_56398922</t>
  </si>
  <si>
    <t>01.04.2023 19:42:03</t>
  </si>
  <si>
    <t>01.04.2023 20:41:46</t>
  </si>
  <si>
    <t>ÇATALOLUK DM 45-74-M00227_HatBaşıAyırıcı_77952856 M07_77952856</t>
  </si>
  <si>
    <t>01.04.2023 16:36:13</t>
  </si>
  <si>
    <t>01.04.2023 18:08:27</t>
  </si>
  <si>
    <t>M-2929 35-01-M02929_913282388_913282388</t>
  </si>
  <si>
    <t>01.04.2023 23:26:31</t>
  </si>
  <si>
    <t>02.04.2023 03:30:08</t>
  </si>
  <si>
    <t>K-1465 35-03-K01465_D_56367000_56367000</t>
  </si>
  <si>
    <t>01.04.2023 16:41:10</t>
  </si>
  <si>
    <t>01.04.2023 18:30:56</t>
  </si>
  <si>
    <t>DEĞİRMENDERE TR-1 35-29-L00015_35-29-L00015_2356462</t>
  </si>
  <si>
    <t>01.04.2023 13:25:29</t>
  </si>
  <si>
    <t>01.04.2023 15:11:19</t>
  </si>
  <si>
    <t>KIZILOBA TR-1 35-20-L00257_A_56366762_56366762</t>
  </si>
  <si>
    <t>01.04.2023 18:57:12</t>
  </si>
  <si>
    <t>01.04.2023 22:32:56</t>
  </si>
  <si>
    <t>TR-1-5/8 (SABRİNİN KAHVE) 35-20-L00052_YANIKKAVAK MERKEZ L01_66524769</t>
  </si>
  <si>
    <t>01.04.2023 17:46:20</t>
  </si>
  <si>
    <t>01.04.2023 18:01:15</t>
  </si>
  <si>
    <t>ARPACI AYDOĞAN TR-3 45-86-M00072_DIREK TIPI TRAFO HUCRESI H01_2087671</t>
  </si>
  <si>
    <t>01.04.2023 21:00:06</t>
  </si>
  <si>
    <t>02.04.2023 02:54:34</t>
  </si>
  <si>
    <t>01.04.2023 09:36:49</t>
  </si>
  <si>
    <t>01.04.2023 10:42:50</t>
  </si>
  <si>
    <t>KURŞUNLU KÖK 45-78-L00232_BAHÇECİK-KARAAĞAÇ L02_65890673</t>
  </si>
  <si>
    <t>01.04.2023 08:41:55</t>
  </si>
  <si>
    <t>01.04.2023 09:11:27</t>
  </si>
  <si>
    <t>GÖLCÜK TR-13 35-15-L00325_35-15-L00325_88393544</t>
  </si>
  <si>
    <t>01.04.2023 11:32:56</t>
  </si>
  <si>
    <t>01.04.2023 13:41:22</t>
  </si>
  <si>
    <t>ÇAMURHAMAMI KÖK 45-78-L00230_HatBaşıAyırıcı_85287878 L04_85287878</t>
  </si>
  <si>
    <t>01.04.2023 19:36:44</t>
  </si>
  <si>
    <t>01.04.2023 21:17:38</t>
  </si>
  <si>
    <t>ELMABAĞ DM 35-15-L00317_OVACIK AKÇAKMAK L08_66822283</t>
  </si>
  <si>
    <t>01.04.2023 10:58:20</t>
  </si>
  <si>
    <t>01.04.2023 12:06:10</t>
  </si>
  <si>
    <t>TR-63 35-19-L00063_DIREK TIPI TRAFO HUCRESI H01_2053475</t>
  </si>
  <si>
    <t>01.04.2023 09:08:12</t>
  </si>
  <si>
    <t>01.04.2023 13:40:29</t>
  </si>
  <si>
    <t>L-434 MENDERES BP 35-18-L00434_6498204_56370140_56370140</t>
  </si>
  <si>
    <t>01.04.2023 09:31:14</t>
  </si>
  <si>
    <t>01.04.2023 15:34:42</t>
  </si>
  <si>
    <t>AKÇAŞEHİR KÖK 35-29-L00035_ALAYLI ENH L04_72208764</t>
  </si>
  <si>
    <t>01.04.2023 07:56:06</t>
  </si>
  <si>
    <t>01.04.2023 07:59:48</t>
  </si>
  <si>
    <t>PEHLİVANLAR KÖK 35-27-M00091_ALİ ÖZŞAHİNLER SULAMA M02_72176919</t>
  </si>
  <si>
    <t>01.04.2023 09:42:39</t>
  </si>
  <si>
    <t>01.04.2023 11:52:22</t>
  </si>
  <si>
    <t>L-243 35-18-L00243_950441187_950441187</t>
  </si>
  <si>
    <t>01.04.2023 15:26:31</t>
  </si>
  <si>
    <t>01.04.2023 20:13:09</t>
  </si>
  <si>
    <t>TR-147 35-15-M00147_TR-40 - TR-41 - ÖZEL ASLAN TEKSTİL M02_66583686</t>
  </si>
  <si>
    <t>01.04.2023 12:54:19</t>
  </si>
  <si>
    <t>01.04.2023 13:51:15</t>
  </si>
  <si>
    <t>KARAOĞLANLI TR-2 45-71-M00092_TR-3 M02_2075952</t>
  </si>
  <si>
    <t>01.04.2023 16:14:44</t>
  </si>
  <si>
    <t>01.04.2023 19:17:19</t>
  </si>
  <si>
    <t>SAMİ ERDOĞAN SULAMA GRUBU 35-29-L00350_A_56407110_56407110</t>
  </si>
  <si>
    <t>01.04.2023 22:05:53</t>
  </si>
  <si>
    <t>01.04.2023 23:44:26</t>
  </si>
  <si>
    <t>M-2595 BEŞYOL DM 35-02-M02595_HatBaşıAyırıcı_53137438 M07_53137438</t>
  </si>
  <si>
    <t>01.04.2023 13:22:09</t>
  </si>
  <si>
    <t>01.04.2023 15:09:44</t>
  </si>
  <si>
    <t>TÜRKMEN KÖYÜ TR-1 45-71-M01740_B_91405503_91405503</t>
  </si>
  <si>
    <t>01.04.2023 20:22:38</t>
  </si>
  <si>
    <t>02.04.2023 03:16:27</t>
  </si>
  <si>
    <t>K-1188 35-01-K01188_35-01-K01188_2367989</t>
  </si>
  <si>
    <t>01.04.2023 17:11:40</t>
  </si>
  <si>
    <t>01.04.2023 18:31:50</t>
  </si>
  <si>
    <t>MURADİYE DM-5/6 KÖK 45-71-M00245_DM-5/6-C M04_72097658</t>
  </si>
  <si>
    <t>01.04.2023 16:44:51</t>
  </si>
  <si>
    <t>01.04.2023 16:48:36</t>
  </si>
  <si>
    <t>K-3569 35-02-K03569_K_56365632_56365632</t>
  </si>
  <si>
    <t>01.04.2023 14:27:46</t>
  </si>
  <si>
    <t>01.04.2023 16:18:34</t>
  </si>
  <si>
    <t>TR-26 35-17-M00217_DIREK TIPI TRAFO HUCRESI H01_2047737</t>
  </si>
  <si>
    <t>01.04.2023 10:32:35</t>
  </si>
  <si>
    <t>01.04.2023 15:33:00</t>
  </si>
  <si>
    <t>TİRE DM-2/19 35-29-L00778_A_82408970_82408970</t>
  </si>
  <si>
    <t>01.04.2023 23:16:10</t>
  </si>
  <si>
    <t>02.04.2023 00:54:16</t>
  </si>
  <si>
    <t>K-1424 35-04-K01424_99659821_99659821</t>
  </si>
  <si>
    <t>01.04.2023 15:45:00</t>
  </si>
  <si>
    <t>01.04.2023 17:41:45</t>
  </si>
  <si>
    <t>TR-97 MENTEŞ YOLU 35-19-L00097_6408087_56354486_56354486</t>
  </si>
  <si>
    <t>01.04.2023 15:40:06</t>
  </si>
  <si>
    <t>01.04.2023 17:32:22</t>
  </si>
  <si>
    <t>ÇINARLIKUYU KÖK 45-71-M00188_HatBaşıAyırıcı_53134658 M02_53134658</t>
  </si>
  <si>
    <t>01.04.2023 15:23:02</t>
  </si>
  <si>
    <t>01.04.2023 17:23:02</t>
  </si>
  <si>
    <t>ÖRNEKKÖY TR-2 45-73-M00260_45-73-M00260_2368525</t>
  </si>
  <si>
    <t>01.04.2023 19:47:36</t>
  </si>
  <si>
    <t>01.04.2023 22:19:08</t>
  </si>
  <si>
    <t>M-516 METAŞ KÖK 35-02-M00516_M-41 M05_72046091</t>
  </si>
  <si>
    <t>01.04.2023 08:39:23</t>
  </si>
  <si>
    <t>01.04.2023 09:08:53</t>
  </si>
  <si>
    <t>DM-20/02 (DOĞU KABİN) 45-71-M00421_953244732_953244732</t>
  </si>
  <si>
    <t>01.04.2023 12:04:58</t>
  </si>
  <si>
    <t>01.04.2023 15:14:12</t>
  </si>
  <si>
    <t>KARAALİ DM 45-71-M02127_TOKİ-1 M07_54851030</t>
  </si>
  <si>
    <t>01.04.2023 09:06:34</t>
  </si>
  <si>
    <t>01.04.2023 14:43:55</t>
  </si>
  <si>
    <t>L-332 SERKANKENT 35-18-L00332_9103482_56372463_56372463</t>
  </si>
  <si>
    <t>01.04.2023 19:24:58</t>
  </si>
  <si>
    <t>01.04.2023 22:40:43</t>
  </si>
  <si>
    <t>M-1689 35-03-M01689_35-03-M01689_2348650</t>
  </si>
  <si>
    <t>01.04.2023 09:31:21</t>
  </si>
  <si>
    <t>01.04.2023 13:13:38</t>
  </si>
  <si>
    <t>FAHRİ AKYÜZ SULAMA GRUBU TR 35-27-M00524_A_56372380_56372380</t>
  </si>
  <si>
    <t>01.04.2023 11:33:39</t>
  </si>
  <si>
    <t>01.04.2023 13:19:47</t>
  </si>
  <si>
    <t>BADEMLİ H. TOP GRB. TR-21 35-15-L01038_A_56361525_56361525</t>
  </si>
  <si>
    <t>01.04.2023 20:43:51</t>
  </si>
  <si>
    <t>01.04.2023 23:48:06</t>
  </si>
  <si>
    <t>01.04.2023 08:03:59</t>
  </si>
  <si>
    <t>01.04.2023 08:38:10</t>
  </si>
  <si>
    <t>SÖĞÜTÖREN TR-1 35-20-L00347_955194245_955194245</t>
  </si>
  <si>
    <t>01.04.2023 14:17:38</t>
  </si>
  <si>
    <t>01.04.2023 19:16:02</t>
  </si>
  <si>
    <t>TR-52 35-30-L00052_955319415_955319415</t>
  </si>
  <si>
    <t>01.04.2023 15:06:44</t>
  </si>
  <si>
    <t>01.04.2023 17:13:00</t>
  </si>
  <si>
    <t>TR-2/116 45-83-M00714_955143091_955143091</t>
  </si>
  <si>
    <t>01.04.2023 14:37:06</t>
  </si>
  <si>
    <t>01.04.2023 16:55:42</t>
  </si>
  <si>
    <t>01.04.2023 18:37:27</t>
  </si>
  <si>
    <t>01.04.2023 19:45:07</t>
  </si>
  <si>
    <t>PAYAMLI M-21 35-25-M00171_956642253_956642253</t>
  </si>
  <si>
    <t>01.04.2023 11:47:57</t>
  </si>
  <si>
    <t>01.04.2023 15:28:50</t>
  </si>
  <si>
    <t>ULUKENT DM-2 35-28-M00740_ASARLIK DM-2 M01_2307798</t>
  </si>
  <si>
    <t>01.04.2023 12:23:30</t>
  </si>
  <si>
    <t>01.04.2023 12:27:17</t>
  </si>
  <si>
    <t>KINIK ORGANİZE DM 35-24-M00208_HatBaşıAyırıcı_78438798 M15_78438798</t>
  </si>
  <si>
    <t>01.04.2023 08:48:31</t>
  </si>
  <si>
    <t>01.04.2023 09:27:32</t>
  </si>
  <si>
    <t>DEMİRKÖPRÜ TM 45-78-A00005_KULA M05_2096289</t>
  </si>
  <si>
    <t>01.04.2023 09:31:10</t>
  </si>
  <si>
    <t>01.04.2023 14:57:52</t>
  </si>
  <si>
    <t>YELKİ TR-22 35-10-L00022_965805339_965805339</t>
  </si>
  <si>
    <t>01.04.2023 19:05:11</t>
  </si>
  <si>
    <t>01.04.2023 20:53:07</t>
  </si>
  <si>
    <t>DM-2/19 35-29-M00019_48397899 g1b_48400091</t>
  </si>
  <si>
    <t>01.04.2023 16:56:06</t>
  </si>
  <si>
    <t>01.04.2023 18:12:42</t>
  </si>
  <si>
    <t>BALIKLIOVA DM 35-19-L00270_MORDOĞAN YUVAKENT L06_2068681</t>
  </si>
  <si>
    <t>01.04.2023 10:09:55</t>
  </si>
  <si>
    <t>01.04.2023 12:18:17</t>
  </si>
  <si>
    <t>AKÇAKİLİSE TR-1 35-21-L00044_ H_76803833</t>
  </si>
  <si>
    <t>01.04.2023 21:26:14</t>
  </si>
  <si>
    <t>02.04.2023 02:24:52</t>
  </si>
  <si>
    <t>L-306 35-18-L00306_7173072_56372562_56372562</t>
  </si>
  <si>
    <t>01.04.2023 09:48:36</t>
  </si>
  <si>
    <t>01.04.2023 15:56:47</t>
  </si>
  <si>
    <t>K-2896 35-04-K02896_35-04-K02896_2353161</t>
  </si>
  <si>
    <t>01.04.2023 12:59:27</t>
  </si>
  <si>
    <t>01.04.2023 13:17:48</t>
  </si>
  <si>
    <t>ÇAMURHAMAMI TR-1 45-78-L00271_A_90940762_90940762</t>
  </si>
  <si>
    <t>01.04.2023 19:30:26</t>
  </si>
  <si>
    <t>01.04.2023 21:52:20</t>
  </si>
  <si>
    <t>GÖKEYÜP KÖK 45-86-M00334_KÖPRÜBAŞI M03_81494877</t>
  </si>
  <si>
    <t>01.04.2023 15:33:20</t>
  </si>
  <si>
    <t>01.04.2023 15:34:10</t>
  </si>
  <si>
    <t>DM-4/2 45-72-M00614_956510888_956510888</t>
  </si>
  <si>
    <t>01.04.2023 18:01:28</t>
  </si>
  <si>
    <t>01.04.2023 19:13:56</t>
  </si>
  <si>
    <t>KARABURUN BOZKÖY 35-21-L00053_35-21-L00053_2352348</t>
  </si>
  <si>
    <t>01.04.2023 15:02:41</t>
  </si>
  <si>
    <t>01.04.2023 16:24:06</t>
  </si>
  <si>
    <t>K-2814 35-04-K02814_35-04-K02814_65775898</t>
  </si>
  <si>
    <t>01.04.2023 13:22:32</t>
  </si>
  <si>
    <t>01.04.2023 13:40:24</t>
  </si>
  <si>
    <t>AKÇAKİLİSE TR-1 35-21-L00044_A_76803842_76803842</t>
  </si>
  <si>
    <t>01.04.2023 19:02:08</t>
  </si>
  <si>
    <t>01.04.2023 23:28:29</t>
  </si>
  <si>
    <t>ESKİOBA TR-3 35-29-L00145_B_56400328_56400328</t>
  </si>
  <si>
    <t>01.04.2023 14:39:36</t>
  </si>
  <si>
    <t>01.04.2023 17:46:59</t>
  </si>
  <si>
    <t>BÜNYAN OSMANİYE TR-1 45-72-L00444_B_56390536_56390536</t>
  </si>
  <si>
    <t>01.04.2023 17:42:54</t>
  </si>
  <si>
    <t>01.04.2023 18:34:33</t>
  </si>
  <si>
    <t>BALLICA TR-1 45-72-L00547_45-72-L00547_66549897</t>
  </si>
  <si>
    <t>01.04.2023 10:51:17</t>
  </si>
  <si>
    <t>01.04.2023 11:43:21</t>
  </si>
  <si>
    <t>BELEVİ İM 35-13-A00002_İL FİDANLIĞI - SULAMA-2 L08_2313342</t>
  </si>
  <si>
    <t>01.04.2023 08:53:29</t>
  </si>
  <si>
    <t>01.04.2023 09:33:46</t>
  </si>
  <si>
    <t>PAYAMLI TR-1 35-10-L00056_A_56374495_56374495</t>
  </si>
  <si>
    <t>01.04.2023 16:47:04</t>
  </si>
  <si>
    <t>01.04.2023 18:37:20</t>
  </si>
  <si>
    <t>M-1231 35-01-M01231_911458369_911458369</t>
  </si>
  <si>
    <t>01.04.2023 04:37:36</t>
  </si>
  <si>
    <t>01.04.2023 05:54:13</t>
  </si>
  <si>
    <t>M-1335 KAYADİBİ KÖK 35-02-M01335_M-1157 KARAÇAM M05_2053136</t>
  </si>
  <si>
    <t>01.04.2023 16:55:32</t>
  </si>
  <si>
    <t>01.04.2023 18:47:13</t>
  </si>
  <si>
    <t>01.04.2023 10:34:37</t>
  </si>
  <si>
    <t>01.04.2023 10:59:37</t>
  </si>
  <si>
    <t>İĞNECİ TR-1 45-83-L00421_A_56387195_56387195</t>
  </si>
  <si>
    <t>01.04.2023 23:45:10</t>
  </si>
  <si>
    <t>02.04.2023 01:09:53</t>
  </si>
  <si>
    <t>MORALILAR İM 45-72-A00002_HatBaşıAyırıcı_53140000 L04_53140000</t>
  </si>
  <si>
    <t>01.04.2023 10:11:50</t>
  </si>
  <si>
    <t>01.04.2023 12:48:40</t>
  </si>
  <si>
    <t>YEŞİLOVA KÖK 45-78-M01393_YEŞİLOVA TARIMSAL M03_83810759</t>
  </si>
  <si>
    <t>01.04.2023 13:00:14</t>
  </si>
  <si>
    <t>01.04.2023 14:51:10</t>
  </si>
  <si>
    <t>DM-2/19 35-29-M00019_35-29-M00019_72205359</t>
  </si>
  <si>
    <t>01.04.2023 08:56:49</t>
  </si>
  <si>
    <t>01.04.2023 15:50:08</t>
  </si>
  <si>
    <t>ÇAMURHAMAMI KÖK 45-78-L00230_GÖKKÖY L04_2327768</t>
  </si>
  <si>
    <t>01.04.2023 22:54:10</t>
  </si>
  <si>
    <t>01.04.2023 23:06:33</t>
  </si>
  <si>
    <t>AKÇAKİLİSE TR-2 35-21-L00045_AZMAK TR-1 L02_72177524</t>
  </si>
  <si>
    <t>01.04.2023 15:26:32</t>
  </si>
  <si>
    <t>01.04.2023 18:10:00</t>
  </si>
  <si>
    <t>BELEVİ İM 35-13-A00002_BELEVİ ŞEHİR-2 L04_2313341</t>
  </si>
  <si>
    <t>01.04.2023 09:20:19</t>
  </si>
  <si>
    <t>01.04.2023 14:41:00</t>
  </si>
  <si>
    <t>L-325 (ALBAYRAK) 35-18-L00325_950449952_950449952</t>
  </si>
  <si>
    <t>AG Direkten Kesme Açma</t>
  </si>
  <si>
    <t>01.04.2023 20:12:11</t>
  </si>
  <si>
    <t>01.04.2023 21:58:10</t>
  </si>
  <si>
    <t>YANIKDAĞ TR-4 45-75-M00205_A_56385075_56385075</t>
  </si>
  <si>
    <t>01.04.2023 16:18:52</t>
  </si>
  <si>
    <t>01.04.2023 17:14:54</t>
  </si>
  <si>
    <t>GÜMÜLDÜR M-32 35-25-M00032_95000043024_95000043024</t>
  </si>
  <si>
    <t>01.04.2023 14:11:09</t>
  </si>
  <si>
    <t>01.04.2023 17:31:52</t>
  </si>
  <si>
    <t>ÇAPAKLI KÖK 45-78-M01161_HatBaşıAyırıcı_53139861 M06_53139861</t>
  </si>
  <si>
    <t>01.04.2023 12:48:57</t>
  </si>
  <si>
    <t>01.04.2023 15:49:55</t>
  </si>
  <si>
    <t>AKÖREN TR-19 KÖK 45-78-M00974_AKVİRAN SULAMA M03_66244829</t>
  </si>
  <si>
    <t>01.04.2023 17:20:11</t>
  </si>
  <si>
    <t>01.04.2023 18:13:32</t>
  </si>
  <si>
    <t>L-456 35-18-L00456_950464925_950464925</t>
  </si>
  <si>
    <t>01.04.2023 17:09:00</t>
  </si>
  <si>
    <t>01.04.2023 18:34:55</t>
  </si>
  <si>
    <t>ILIPINAR GES KÖK 35-23-M00348_CP TAVUKÇULUK ENH M04_47275652</t>
  </si>
  <si>
    <t>01.04.2023 09:05:03</t>
  </si>
  <si>
    <t>01.04.2023 11:29:42</t>
  </si>
  <si>
    <t>METAL İŞLERİ TR-12 KÖK 35-22-M00112_TAHTALIÇAY-OĞLANANASI DİZDARLAR SULAMA GRUBU M04_72106699</t>
  </si>
  <si>
    <t>01.04.2023 12:28:07</t>
  </si>
  <si>
    <t>01.04.2023 13:02:59</t>
  </si>
  <si>
    <t>DM-14/24 45-71-M00365_B_60983241_60983241</t>
  </si>
  <si>
    <t>01.04.2023 09:37:50</t>
  </si>
  <si>
    <t>01.04.2023 16:34:29</t>
  </si>
  <si>
    <t>GÜLBAHÇE TR-5 (TR-186) 35-19-L00186_956690882_956690882</t>
  </si>
  <si>
    <t>01.04.2023 14:45:36</t>
  </si>
  <si>
    <t>01.04.2023 18:34:35</t>
  </si>
  <si>
    <t>METAL İŞLERİ TR-16 35-22-M00116_955256614_955256614</t>
  </si>
  <si>
    <t>01.04.2023 14:14:37</t>
  </si>
  <si>
    <t>01.04.2023 16:52:36</t>
  </si>
  <si>
    <t>TR-2/16 45-72-L00016_95002602612_95002602612</t>
  </si>
  <si>
    <t>01.04.2023 11:12:14</t>
  </si>
  <si>
    <t>01.04.2023 12:11:00</t>
  </si>
  <si>
    <t>L-336 REİSDERE 35-18-L00336_950461697_950461697</t>
  </si>
  <si>
    <t>01.04.2023 07:46:02</t>
  </si>
  <si>
    <t>01.04.2023 09:37:08</t>
  </si>
  <si>
    <t>SİYEKLİ KÖK 45-71-M00185_DAĞYENİCE M07_72256926</t>
  </si>
  <si>
    <t>01.04.2023 12:01:19</t>
  </si>
  <si>
    <t>01.04.2023 12:22:00</t>
  </si>
  <si>
    <t>YENMİŞ KÖK 35-27-M00366_ÇAMBEL-1 M03_72163706</t>
  </si>
  <si>
    <t>01.04.2023 10:16:29</t>
  </si>
  <si>
    <t>01.04.2023 13:42:31</t>
  </si>
  <si>
    <t>HASAN KÜÇÜK SULAMA GRUBU 35-29-L00298_C_56396650_56396650</t>
  </si>
  <si>
    <t>01.04.2023 22:54:43</t>
  </si>
  <si>
    <t>02.04.2023 01:30:54</t>
  </si>
  <si>
    <t>TR-107 ZEYTİNALANI 35-19-L00107_956677660_956677660</t>
  </si>
  <si>
    <t>01.04.2023 10:56:04</t>
  </si>
  <si>
    <t>01.04.2023 12:22:19</t>
  </si>
  <si>
    <t>ÜRKMEZ M-16 35-25-M00141_956651983_956651983</t>
  </si>
  <si>
    <t>01.04.2023 15:11:17</t>
  </si>
  <si>
    <t>01.04.2023 18:07:01</t>
  </si>
  <si>
    <t>HACIHALİLLER TR-1 KÖK 45-71-M00066_TARIMSAL SULAMA M03_72238431</t>
  </si>
  <si>
    <t>01.04.2023 12:28:37</t>
  </si>
  <si>
    <t>01.04.2023 13:33:18</t>
  </si>
  <si>
    <t>ÇEPNİDERE TR-3 45-83-L00223_D_91274751_91274751</t>
  </si>
  <si>
    <t>01.04.2023 17:56:52</t>
  </si>
  <si>
    <t>01.04.2023 18:10:56</t>
  </si>
  <si>
    <t>YAKAKÖY KÖK 45-75-M00067_HatBaşıAyırıcı_53134700 M05_53134700</t>
  </si>
  <si>
    <t>01.04.2023 11:03:17</t>
  </si>
  <si>
    <t>K-425 35-04-K00425_35-04-K00425_2348868</t>
  </si>
  <si>
    <t>01.04.2023 09:35:01</t>
  </si>
  <si>
    <t>01.04.2023 10:02:44</t>
  </si>
  <si>
    <t>TR-1/77 45-72-M00077_956504750_956504750</t>
  </si>
  <si>
    <t>01.04.2023 14:37:55</t>
  </si>
  <si>
    <t>01.04.2023 16:50:05</t>
  </si>
  <si>
    <t>FOÇA JANDARMA ALAYI KÖK 35-23-M00240_YENİFOÇA 7.JANDARMA ÖZEL M02_72144150</t>
  </si>
  <si>
    <t>01.04.2023 10:54:54</t>
  </si>
  <si>
    <t>01.04.2023 12:31:45</t>
  </si>
  <si>
    <t>DM-7/TR-11 35-22-M00301_A_60984460_60984460</t>
  </si>
  <si>
    <t>01.04.2023 17:49:45</t>
  </si>
  <si>
    <t>01.04.2023 19:30:43</t>
  </si>
  <si>
    <t>UMURLU TR-4 35-31-L00359_B_91362992_91362992</t>
  </si>
  <si>
    <t>01.04.2023 23:07:08</t>
  </si>
  <si>
    <t>01.04.2023 23:43:33</t>
  </si>
  <si>
    <t>KAPIKAYA TR-1 35-16-L00255_47539255_56398153_56398153</t>
  </si>
  <si>
    <t>01.04.2023 07:23:47</t>
  </si>
  <si>
    <t>01.04.2023 08:58:52</t>
  </si>
  <si>
    <t>M-1230 35-01-M01230_912003539_912003539</t>
  </si>
  <si>
    <t>01.04.2023 19:21:34</t>
  </si>
  <si>
    <t>01.04.2023 21:23:54</t>
  </si>
  <si>
    <t>TR-129 35-16-L00129_95002405835_95002405835</t>
  </si>
  <si>
    <t>01.04.2023 11:26:26</t>
  </si>
  <si>
    <t>01.04.2023 19:03:24</t>
  </si>
  <si>
    <t>DM-12/TR-1 45-72-L00062_966577061_966577061</t>
  </si>
  <si>
    <t>01.04.2023 16:26:40</t>
  </si>
  <si>
    <t>01.04.2023 18:08:24</t>
  </si>
  <si>
    <t>01.04.2023 10:01:02</t>
  </si>
  <si>
    <t>01.04.2023 14:07:08</t>
  </si>
  <si>
    <t>KARABURUN TR-1 35-21-L00001__91430819_91430819</t>
  </si>
  <si>
    <t>01.04.2023 14:01:20</t>
  </si>
  <si>
    <t>01.04.2023 15:44:56</t>
  </si>
  <si>
    <t>M-2926 35-03-M02926_35-03-M02926_73954572</t>
  </si>
  <si>
    <t>01.04.2023 14:35:39</t>
  </si>
  <si>
    <t>01.04.2023 17:08:02</t>
  </si>
  <si>
    <t>YENİ BAĞARASI TR-4 35-23-M00210_C_91182142_91182142</t>
  </si>
  <si>
    <t>01.04.2023 04:52:21</t>
  </si>
  <si>
    <t>01.04.2023 05:29:50</t>
  </si>
  <si>
    <t>ÇİFTLİK İM 35-18-A00003_GOLF-1 L12_2307808</t>
  </si>
  <si>
    <t>01.04.2023 20:28:55</t>
  </si>
  <si>
    <t>01.04.2023 21:22:43</t>
  </si>
  <si>
    <t>KARPUZLUK TR-1 45-76-M00183_45-76-M00183_2362286</t>
  </si>
  <si>
    <t>01.04.2023 13:22:49</t>
  </si>
  <si>
    <t>01.04.2023 14:35:42</t>
  </si>
  <si>
    <t>TR-52 35-30-L00052_B_56365563_56365563</t>
  </si>
  <si>
    <t>01.04.2023 17:14:12</t>
  </si>
  <si>
    <t>01.04.2023 18:34:21</t>
  </si>
  <si>
    <t>YUKARIBEY DM (TR-3) 35-16-M00866_ÇAMAVLU M05_79464826</t>
  </si>
  <si>
    <t>01.04.2023 15:07:22</t>
  </si>
  <si>
    <t>01.04.2023 15:22:54</t>
  </si>
  <si>
    <t>BURUNCUK TR-1 35-28-M00331_ H_59842566</t>
  </si>
  <si>
    <t>01.04.2023 02:11:51</t>
  </si>
  <si>
    <t>01.04.2023 03:27:25</t>
  </si>
  <si>
    <t>TR-113 ZEYTİNALANI 35-19-L00113_956663050_956663050</t>
  </si>
  <si>
    <t>01.04.2023 19:02:39</t>
  </si>
  <si>
    <t>01.04.2023 19:36:39</t>
  </si>
  <si>
    <t>ÇAMLIK DM 35-17-M00173_HatBaşıAyırıcı_65358276 M08_65358276</t>
  </si>
  <si>
    <t>01.04.2023 09:38:18</t>
  </si>
  <si>
    <t>01.04.2023 15:30:59</t>
  </si>
  <si>
    <t>M-278 35-02-M00278_B_56368147_56368147</t>
  </si>
  <si>
    <t>01.04.2023 14:52:40</t>
  </si>
  <si>
    <t>01.04.2023 16:36:07</t>
  </si>
  <si>
    <t>AZMAK TR-22 35-21-L00178_35-21-L00178_76265099</t>
  </si>
  <si>
    <t>01.04.2023 11:43:42</t>
  </si>
  <si>
    <t>01.04.2023 14:11:21</t>
  </si>
  <si>
    <t>K-4420 35-10-K04420_35-10-K04420_47756742</t>
  </si>
  <si>
    <t>01.04.2023 10:36:41</t>
  </si>
  <si>
    <t>01.04.2023 12:58:53</t>
  </si>
  <si>
    <t>ŞEYHDAVUTLAR TR-4 KEMİKLİ 45-79-M00121_B_56401843_56401843</t>
  </si>
  <si>
    <t>01.04.2023 15:33:50</t>
  </si>
  <si>
    <t>01.04.2023 19:31:11</t>
  </si>
  <si>
    <t>K-550 35-01-K00550_911206103_911206103</t>
  </si>
  <si>
    <t>01.04.2023 16:51:04</t>
  </si>
  <si>
    <t>01.04.2023 20:00:30</t>
  </si>
  <si>
    <t>ULUCAK TM 35-28-A00002_MENEMEN-2 M11_2313463</t>
  </si>
  <si>
    <t>01.04.2023 12:24:50</t>
  </si>
  <si>
    <t>01.04.2023 13:12:55</t>
  </si>
  <si>
    <t>M-1690 35-01-M01690_35-01-M01690_2375621</t>
  </si>
  <si>
    <t>01.04.2023 15:24:39</t>
  </si>
  <si>
    <t>01.04.2023 17:21:54</t>
  </si>
  <si>
    <t>ÇAYIRLI KARŞIYAKA TR-3 35-29-L00164_A_72404236_72404236</t>
  </si>
  <si>
    <t>01.04.2023 12:35:59</t>
  </si>
  <si>
    <t>01.04.2023 13:57:30</t>
  </si>
  <si>
    <t>M-1902 OĞLANANASI TR-12 35-22-M00645_35-22-M00645_2372156</t>
  </si>
  <si>
    <t>01.04.2023 09:06:06</t>
  </si>
  <si>
    <t>01.04.2023 10:25:59</t>
  </si>
  <si>
    <t>K-1346 35-03-K01346_35-03-K01346_41962547</t>
  </si>
  <si>
    <t>01.04.2023 11:26:02</t>
  </si>
  <si>
    <t>01.04.2023 13:37:21</t>
  </si>
  <si>
    <t>EKİZ KÖK 35-23-M00087_İSMAİL CİDER ENH M02_72156441</t>
  </si>
  <si>
    <t>01.04.2023 12:04:41</t>
  </si>
  <si>
    <t>01.04.2023 14:38:55</t>
  </si>
  <si>
    <t>EMİRALEM TR-1 35-28-M00227_B_56357707_56357707</t>
  </si>
  <si>
    <t>01.04.2023 20:40:51</t>
  </si>
  <si>
    <t>01.04.2023 21:38:29</t>
  </si>
  <si>
    <t>SELÇİKLİ TR-2 45-72-L00164_B_91449204_91449204</t>
  </si>
  <si>
    <t>01.04.2023 15:28:05</t>
  </si>
  <si>
    <t>01.04.2023 18:57:54</t>
  </si>
  <si>
    <t>DM-2/14-A 35-29-M00094_35-29-M00094_72184207</t>
  </si>
  <si>
    <t>01.04.2023 09:15:26</t>
  </si>
  <si>
    <t>01.04.2023 14:28:41</t>
  </si>
  <si>
    <t>POYRAZDAMLARI TR-11 45-78-M00576_HatBaşıAyırıcı_53132741 M05_53132741</t>
  </si>
  <si>
    <t>01.04.2023 11:01:20</t>
  </si>
  <si>
    <t>01.04.2023 11:50:44</t>
  </si>
  <si>
    <t>01.04.2023 10:03:06</t>
  </si>
  <si>
    <t>01.04.2023 17:49:13</t>
  </si>
  <si>
    <t>01.04.2023 19:26:31</t>
  </si>
  <si>
    <t>01.04.2023 22:14:48</t>
  </si>
  <si>
    <t>SARIGÖL DM 45-79-M00069_SARIGÖL-1 GİRİŞ M24_2046941</t>
  </si>
  <si>
    <t>01.04.2023 08:06:07</t>
  </si>
  <si>
    <t>01.04.2023 08:41:57</t>
  </si>
  <si>
    <t>TOKMAKLI KÖK 45-86-M00047_BORLU TR-3 M06_72227763</t>
  </si>
  <si>
    <t>01.04.2023 10:32:44</t>
  </si>
  <si>
    <t>01.04.2023 16:50:29</t>
  </si>
  <si>
    <t>K-1030 35-08-K01030_911947527_911947527</t>
  </si>
  <si>
    <t>01.04.2023 18:33:10</t>
  </si>
  <si>
    <t>01.04.2023 20:53:12</t>
  </si>
  <si>
    <t>ÖREN TR7 35-27-L00216_A_56370283_56370283</t>
  </si>
  <si>
    <t>01.04.2023 22:17:58</t>
  </si>
  <si>
    <t>01.04.2023 23:02:42</t>
  </si>
  <si>
    <t>K-3646 35-01-K03646_912120038_912120038</t>
  </si>
  <si>
    <t>01.04.2023 00:30:04</t>
  </si>
  <si>
    <t>01.04.2023 01:55:50</t>
  </si>
  <si>
    <t>BADINCA TR-4 45-73-M00382_945648046_945648046</t>
  </si>
  <si>
    <t>01.04.2023 15:01:34</t>
  </si>
  <si>
    <t>01.04.2023 16:03:12</t>
  </si>
  <si>
    <t>K-2834 35-02-K02834_35-02-K02834_2362365</t>
  </si>
  <si>
    <t>01.04.2023 09:35:44</t>
  </si>
  <si>
    <t>01.04.2023 16:40:52</t>
  </si>
  <si>
    <t>K-112 35-01-K00112_910273924_910273924</t>
  </si>
  <si>
    <t>01.04.2023 15:37:40</t>
  </si>
  <si>
    <t>01.04.2023 18:29:10</t>
  </si>
  <si>
    <t>KARABURUN TR-11 35-21-L00010_A_56354139_56354139</t>
  </si>
  <si>
    <t>01.04.2023 19:50:09</t>
  </si>
  <si>
    <t>01.04.2023 22:13:40</t>
  </si>
  <si>
    <t>TR-55 35-30-L00055_B_60984958_60984958</t>
  </si>
  <si>
    <t>01.04.2023 23:33:33</t>
  </si>
  <si>
    <t>02.04.2023 00:54:40</t>
  </si>
  <si>
    <t>İSTASYONALTI KÖK 45-83-M00131_CELALETTİN AŞKIN M08_2329824</t>
  </si>
  <si>
    <t>01.04.2023 09:06:37</t>
  </si>
  <si>
    <t>01.04.2023 14:30:04</t>
  </si>
  <si>
    <t>DM-21/03(CUMDURİYET MAH. MUHT.) 45-71-M00469__56396510_56396510</t>
  </si>
  <si>
    <t>01.04.2023 18:52:56</t>
  </si>
  <si>
    <t>01.04.2023 19:52:24</t>
  </si>
  <si>
    <t>DM-2/15 35-29-M00098_35-29-M00098_72182660</t>
  </si>
  <si>
    <t>01.04.2023 09:18:59</t>
  </si>
  <si>
    <t>01.04.2023 14:49:30</t>
  </si>
  <si>
    <t>TR-63 35-19-L00063_956668286_956668286</t>
  </si>
  <si>
    <t>01.04.2023 20:03:04</t>
  </si>
  <si>
    <t>01.04.2023 21:29:23</t>
  </si>
  <si>
    <t>K-3338 35-02-K03338_A_56382491_56382491</t>
  </si>
  <si>
    <t>01.04.2023 17:17:39</t>
  </si>
  <si>
    <t>01.04.2023 18:36:50</t>
  </si>
  <si>
    <t>K-799 35-01-K00799_911479211_911479211</t>
  </si>
  <si>
    <t>01.04.2023 15:27:55</t>
  </si>
  <si>
    <t>01.04.2023 18:09:26</t>
  </si>
  <si>
    <t>K-294 35-04-K00294_K K294K1_5827672</t>
  </si>
  <si>
    <t>01.04.2023 00:20:58</t>
  </si>
  <si>
    <t>01.04.2023 00:53:15</t>
  </si>
  <si>
    <t>ÇAKIRCA ALİ TR-4 45-73-M00367_D_56391193_56391193</t>
  </si>
  <si>
    <t>01.04.2023 12:44:58</t>
  </si>
  <si>
    <t>01.04.2023 17:51:43</t>
  </si>
  <si>
    <t>PİYADELER KÖK 45-73-M00136_HatBaşıAyırıcı_53136397 M05_53136397</t>
  </si>
  <si>
    <t>01.04.2023 16:15:32</t>
  </si>
  <si>
    <t>01.04.2023 18:13:13</t>
  </si>
  <si>
    <t>KORDON KÖK 45-78-M00730_KÖSEALİ KABAZLI GÖBEKLİ M02_2327656</t>
  </si>
  <si>
    <t>01.04.2023 12:16:30</t>
  </si>
  <si>
    <t>01.04.2023 14:01:48</t>
  </si>
  <si>
    <t>L-225 35-18-L00225_950458335_950458335</t>
  </si>
  <si>
    <t>01.04.2023 19:14:52</t>
  </si>
  <si>
    <t>01.04.2023 22:34:17</t>
  </si>
  <si>
    <t>01.04.2023 15:59:05</t>
  </si>
  <si>
    <t>01.04.2023 16:09:09</t>
  </si>
  <si>
    <t>KARABURUN İM 35-21-A00001_YENİ LİMAN L03_2062912</t>
  </si>
  <si>
    <t>01.04.2023 18:11:01</t>
  </si>
  <si>
    <t>01.04.2023 18:35:29</t>
  </si>
  <si>
    <t>01.04.2023 06:55:48</t>
  </si>
  <si>
    <t>01.04.2023 08:48:40</t>
  </si>
  <si>
    <t>TR-90 35-17-M00090_DAĞITIM TRAFO TR-90(M-90) M03_66211007</t>
  </si>
  <si>
    <t>01.04.2023 09:49:00</t>
  </si>
  <si>
    <t>M-3290(YATIRIM REZERVE) 35-02-M03290_ M01_86030990</t>
  </si>
  <si>
    <t>01.04.2023 09:37:35</t>
  </si>
  <si>
    <t>01.04.2023 15:07:08</t>
  </si>
  <si>
    <t>UMURLU TR-7 35-31-L00361_956599278_956599278</t>
  </si>
  <si>
    <t>01.04.2023 20:46:56</t>
  </si>
  <si>
    <t>01.04.2023 23:09:49</t>
  </si>
  <si>
    <t>OLGUNLAR TR-6 35-31-L00221_35-31-L00221_2361885</t>
  </si>
  <si>
    <t>01.04.2023 11:52:47</t>
  </si>
  <si>
    <t>01.04.2023 13:44:30</t>
  </si>
  <si>
    <t>MORSAN TM 45-71-A00002_BAĞYOLU M12_2061923</t>
  </si>
  <si>
    <t>01.04.2023 08:56:10</t>
  </si>
  <si>
    <t>01.04.2023 09:24:26</t>
  </si>
  <si>
    <t>K-4526 35-03-K04526_A_56366709_56366709</t>
  </si>
  <si>
    <t>01.04.2023 17:50:30</t>
  </si>
  <si>
    <t>01.04.2023 18:52:11</t>
  </si>
  <si>
    <t>DİNDARLI KÖK TR-3 KAKLIK 45-79-M00395_HatBaşıAyırıcı_75405851 M01_75405851</t>
  </si>
  <si>
    <t>01.04.2023 13:01:15</t>
  </si>
  <si>
    <t>01.04.2023 15:07:12</t>
  </si>
  <si>
    <t>ÇIRPI TR-1-2/1 35-20-M00006_B_91275749_91275749</t>
  </si>
  <si>
    <t>01.04.2023 20:50:59</t>
  </si>
  <si>
    <t>01.04.2023 22:47:50</t>
  </si>
  <si>
    <t>DM-6/8 35-26-M00655_956624218_956624218</t>
  </si>
  <si>
    <t>01.04.2023 13:37:42</t>
  </si>
  <si>
    <t>01.04.2023 18:59:33</t>
  </si>
  <si>
    <t>SARIGÖL DM 45-79-M00069_HatBaşıAyırıcı_64291545 M17_64291545</t>
  </si>
  <si>
    <t>01.04.2023 09:43:20</t>
  </si>
  <si>
    <t>01.04.2023 12:45:56</t>
  </si>
  <si>
    <t>TARIMSAL SULAMA TR-85 45-85-M00038_945468130_945468130</t>
  </si>
  <si>
    <t>01.04.2023 19:38:00</t>
  </si>
  <si>
    <t>01.04.2023 21:46:56</t>
  </si>
  <si>
    <t>M-3393(YATIRIM REZERVE) 35-03-M03393_A a1b_5805259</t>
  </si>
  <si>
    <t>01.04.2023 14:01:14</t>
  </si>
  <si>
    <t>01.04.2023 20:08:28</t>
  </si>
  <si>
    <t>DM-14/10 45-71-M00559_C_56406869_56406869</t>
  </si>
  <si>
    <t>01.04.2023 20:18:40</t>
  </si>
  <si>
    <t>01.04.2023 22:33:31</t>
  </si>
  <si>
    <t>L-240 PTT TRAFO 35-18-L00240_6498078 b3_5958468</t>
  </si>
  <si>
    <t>01.04.2023 11:12:27</t>
  </si>
  <si>
    <t>01.04.2023 13:02:36</t>
  </si>
  <si>
    <t>01.04.2023 08:58:20</t>
  </si>
  <si>
    <t>01.04.2023 16:44:59</t>
  </si>
  <si>
    <t>KÜÇÜKKALE KÖK 35-29-L00036_35-29-L00036_2351104</t>
  </si>
  <si>
    <t>01.04.2023 15:05:38</t>
  </si>
  <si>
    <t>01.04.2023 18:26:46</t>
  </si>
  <si>
    <t>SALİHLİ TR-55 45-78-L00766_953251036_953251036</t>
  </si>
  <si>
    <t>01.04.2023 11:45:24</t>
  </si>
  <si>
    <t>01.04.2023 17:12:28</t>
  </si>
  <si>
    <t>AYASKENT DM-2 (TR-1) 35-16-M00011_ÖZBATILILAR BELEDİYE-AZİZİYE-PAŞAKÖY M05_72045944</t>
  </si>
  <si>
    <t>01.04.2023 14:36:43</t>
  </si>
  <si>
    <t>01.04.2023 16:58:40</t>
  </si>
  <si>
    <t>K-4275 35-03-K04275_35-03-K04275_41924486</t>
  </si>
  <si>
    <t>01.04.2023 12:11:27</t>
  </si>
  <si>
    <t>01.04.2023 15:47:22</t>
  </si>
  <si>
    <t>01.04.2023 12:47:20</t>
  </si>
  <si>
    <t>01.04.2023 15:23:59</t>
  </si>
  <si>
    <t>L-332 SERKANKENT 35-18-L00332_12269839_56358032_56358032</t>
  </si>
  <si>
    <t>01.04.2023 12:34:56</t>
  </si>
  <si>
    <t>01.04.2023 17:54:47</t>
  </si>
  <si>
    <t>YAĞCILAR KÖK 45-71-M00179_YAĞCILAR M04_72258057</t>
  </si>
  <si>
    <t>01.04.2023 09:36:27</t>
  </si>
  <si>
    <t>01.04.2023 15:16:30</t>
  </si>
  <si>
    <t>ZEYTİNOVA TR-1 35-20-L00307_955208813_955208813</t>
  </si>
  <si>
    <t>01.04.2023 11:56:43</t>
  </si>
  <si>
    <t>01.04.2023 13:51:03</t>
  </si>
  <si>
    <t>K-259 35-02-K00259_910069466_910069466</t>
  </si>
  <si>
    <t>01.04.2023 14:42:32</t>
  </si>
  <si>
    <t>01.04.2023 16:25:18</t>
  </si>
  <si>
    <t>K-733 35-01-K00733_B_56373386_56373386</t>
  </si>
  <si>
    <t>01.04.2023 14:06:33</t>
  </si>
  <si>
    <t>01.04.2023 16:39:53</t>
  </si>
  <si>
    <t>YAMANDERE TR-3 35-29-L00313_A_56406281_56406281</t>
  </si>
  <si>
    <t>01.04.2023 20:17:33</t>
  </si>
  <si>
    <t>01.04.2023 23:32:37</t>
  </si>
  <si>
    <t>ÇAPAKLI KÖK 45-78-M01161_HatBaşıAyırıcı_53139944 M05_53139944</t>
  </si>
  <si>
    <t>01.04.2023 10:46:46</t>
  </si>
  <si>
    <t>01.04.2023 12:53:46</t>
  </si>
  <si>
    <t>SART TR-23 45-78-M00181_953252354_953252354</t>
  </si>
  <si>
    <t>01.04.2023 10:09:11</t>
  </si>
  <si>
    <t>01.04.2023 10:40:35</t>
  </si>
  <si>
    <t>HACIÖMERLİ KARAKUYULAR TR 35-17-M00444_35-17-M00444_2362951</t>
  </si>
  <si>
    <t>01.04.2023 13:10:57</t>
  </si>
  <si>
    <t>01.04.2023 15:39:38</t>
  </si>
  <si>
    <t>DM-3 35-14-M00317_ADLİYE ÇIKIŞ M02_72024055</t>
  </si>
  <si>
    <t>01.04.2023 07:03:46</t>
  </si>
  <si>
    <t>01.04.2023 09:23:57</t>
  </si>
  <si>
    <t>M-2599 35-02-M02599_M-1068 M11_72137770</t>
  </si>
  <si>
    <t>01.04.2023 08:44:57</t>
  </si>
  <si>
    <t>01.04.2023 09:25:16</t>
  </si>
  <si>
    <t>SAZOBA DM 45-72-M00413_BEYOBA TARIMSAL SULAMA M07_2331526</t>
  </si>
  <si>
    <t>01.04.2023 19:31:10</t>
  </si>
  <si>
    <t>01.04.2023 21:15:33</t>
  </si>
  <si>
    <t>L-119 TOKATLILAR 35-14-L00119_956685783_956685783</t>
  </si>
  <si>
    <t>01.04.2023 22:25:34</t>
  </si>
  <si>
    <t>01.04.2023 23:58:39</t>
  </si>
  <si>
    <t>M-1519 35-03-M01519_C_56365679_56365679</t>
  </si>
  <si>
    <t>01.04.2023 18:19:11</t>
  </si>
  <si>
    <t>01.04.2023 19:30:25</t>
  </si>
  <si>
    <t>KARATEKE TR-1 35-29-L00142_950334461_950334461</t>
  </si>
  <si>
    <t>01.04.2023 16:23:39</t>
  </si>
  <si>
    <t>01.04.2023 17:25:00</t>
  </si>
  <si>
    <t>K-68 GEÇİT 35-02-K00068_K-4162 K06_72045566</t>
  </si>
  <si>
    <t>01.04.2023 17:24:46</t>
  </si>
  <si>
    <t>01.04.2023 19:21:00</t>
  </si>
  <si>
    <t>ÇALTIDERE KÖK 35-17-M00231_ÖLÇÜ M02_66291233</t>
  </si>
  <si>
    <t>01.04.2023 13:14:57</t>
  </si>
  <si>
    <t>01.04.2023 16:04:31</t>
  </si>
  <si>
    <t>DERİCİ KÖK 45-84-M00003_RAZOĞLU M07_2063919</t>
  </si>
  <si>
    <t>01.04.2023 20:17:25</t>
  </si>
  <si>
    <t>01.04.2023 23:58:23</t>
  </si>
  <si>
    <t>DM-21/03(CUMDURİYET MAH. MUHT.) 45-71-M00469__56396483_56396483</t>
  </si>
  <si>
    <t>01.04.2023 20:06:33</t>
  </si>
  <si>
    <t>01.04.2023 22:46:10</t>
  </si>
  <si>
    <t>MORDOĞAN İM 35-21-A00002_KARABURUN 15,8 (MORDOĞAN KÖYLER) L12_2039282</t>
  </si>
  <si>
    <t>01.04.2023 16:01:47</t>
  </si>
  <si>
    <t>01.04.2023 16:07:40</t>
  </si>
  <si>
    <t>GÖKÇELER (YAYLACIK MAH.) TR-1 45-71-M00999_A_91092560_91092560</t>
  </si>
  <si>
    <t>01.04.2023 16:41:15</t>
  </si>
  <si>
    <t>01.04.2023 21:33:22</t>
  </si>
  <si>
    <t>01.04.2023 17:07:30</t>
  </si>
  <si>
    <t>01.04.2023 19:37:41</t>
  </si>
  <si>
    <t>KAVAKLIDERE TR-9 45-73-M00143_KAVAKLIDERE TR-7 M03_2092994</t>
  </si>
  <si>
    <t>01.04.2023 20:08:55</t>
  </si>
  <si>
    <t>01.04.2023 20:57:10</t>
  </si>
  <si>
    <t>DİNDARLI TR-8 45-79-M00430__75354469_75354469</t>
  </si>
  <si>
    <t>01.04.2023 19:33:14</t>
  </si>
  <si>
    <t>01.04.2023 21:37:37</t>
  </si>
  <si>
    <t>M-3468(YATIRIM REZERVE) 35-02-M03468_913409125_913409125</t>
  </si>
  <si>
    <t>01.04.2023 11:58:37</t>
  </si>
  <si>
    <t>01.04.2023 13:06:49</t>
  </si>
  <si>
    <t>HAYKIRAN TR-2 35-28-M00201_A_56357557_56357557</t>
  </si>
  <si>
    <t>01.04.2023 10:36:02</t>
  </si>
  <si>
    <t>01.04.2023 14:33:12</t>
  </si>
  <si>
    <t>DEĞİRMENDERE DM 35-22-M00085_ÇAMÖNÜ - ATAKÖY M09_50066612</t>
  </si>
  <si>
    <t>01.04.2023 08:58:28</t>
  </si>
  <si>
    <t>01.04.2023 17:16:38</t>
  </si>
  <si>
    <t>FOÇA TR-15 35-23-L00015_D_56398237_56398237</t>
  </si>
  <si>
    <t>01.04.2023 01:35:54</t>
  </si>
  <si>
    <t>01.04.2023 02:40:01</t>
  </si>
  <si>
    <t>SARUHANLI TR-24 45-80-M00024_B_91000921_91000921</t>
  </si>
  <si>
    <t>01.04.2023 21:03:52</t>
  </si>
  <si>
    <t>01.04.2023 21:32:08</t>
  </si>
  <si>
    <t>TR-76 45-78-L00076_TR-77 L02_2331108</t>
  </si>
  <si>
    <t>01.04.2023 09:11:31</t>
  </si>
  <si>
    <t>01.04.2023 16:32:19</t>
  </si>
  <si>
    <t>DM-05/02 45-71-M00048_DAĞITIM TRAFOSU M05_66503091</t>
  </si>
  <si>
    <t>01.04.2023 18:20:21</t>
  </si>
  <si>
    <t>01.04.2023 19:06:57</t>
  </si>
  <si>
    <t>DM-14/08 45-71-M00385__72410768_72410768</t>
  </si>
  <si>
    <t>01.04.2023 23:13:34</t>
  </si>
  <si>
    <t>02.04.2023 00:38:32</t>
  </si>
  <si>
    <t>KAPAKLI İM 45-72-A00003_KAPAKLI-KAYALIOĞLU L07_2107698</t>
  </si>
  <si>
    <t>01.04.2023 08:38:28</t>
  </si>
  <si>
    <t>01.04.2023 09:16:26</t>
  </si>
  <si>
    <t>TR-26 35-27-M00026_913609205_913609205</t>
  </si>
  <si>
    <t>01.04.2023 22:01:04</t>
  </si>
  <si>
    <t>01.04.2023 22:50:07</t>
  </si>
  <si>
    <t>L-179 35-18-L00179_950443318_950443318</t>
  </si>
  <si>
    <t>01.04.2023 11:00:12</t>
  </si>
  <si>
    <t>01.04.2023 12:34:01</t>
  </si>
  <si>
    <t>M-2749 35-01-M02749_A_79574058_79574058</t>
  </si>
  <si>
    <t>01.04.2023 18:26:26</t>
  </si>
  <si>
    <t>01.04.2023 19:59:15</t>
  </si>
  <si>
    <t>KESİKKÖY DM 35-28-M00309_BURUNCUK M08_2323291</t>
  </si>
  <si>
    <t>01.04.2023 09:25:46</t>
  </si>
  <si>
    <t>01.04.2023 14:58:24</t>
  </si>
  <si>
    <t>HALİLBEYLİ TR-1 KÖK 35-27-M01057_BAĞYURDU İSKİMAETİ HALİLBEYLİ TR-2/TR-3 M03_61283943</t>
  </si>
  <si>
    <t>01.04.2023 10:04:24</t>
  </si>
  <si>
    <t>01.04.2023 11:34:02</t>
  </si>
  <si>
    <t>ULUKENT DM-1/16 35-28-M00069_DSİ-2 M05_66552817</t>
  </si>
  <si>
    <t>01.04.2023 15:24:58</t>
  </si>
  <si>
    <t>01.04.2023 16:10:04</t>
  </si>
  <si>
    <t>GÜRÇEŞME TR-1 45-74-M00143_45-74-M00143_2352597</t>
  </si>
  <si>
    <t>01.04.2023 20:32:33</t>
  </si>
  <si>
    <t>01.04.2023 21:35:16</t>
  </si>
  <si>
    <t>KOYUNDERE DM 35-28-M00165_KOYUNDERE TR-5 M04_66524414</t>
  </si>
  <si>
    <t>01.04.2023 13:51:49</t>
  </si>
  <si>
    <t>01.04.2023 15:16:19</t>
  </si>
  <si>
    <t>K-1408 35-01-K01408_911923054_911923054</t>
  </si>
  <si>
    <t>01.04.2023 16:33:58</t>
  </si>
  <si>
    <t>01.04.2023 17:43:56</t>
  </si>
  <si>
    <t>K-1397 GÖRECE 35-22-K01397_955261968_955261968</t>
  </si>
  <si>
    <t>01.04.2023 15:34:37</t>
  </si>
  <si>
    <t>01.04.2023 17:53:51</t>
  </si>
  <si>
    <t>TR-31 35-16-L00031_953347543_953347543</t>
  </si>
  <si>
    <t>01.04.2023 10:32:25</t>
  </si>
  <si>
    <t>01.04.2023 12:54:41</t>
  </si>
  <si>
    <t>FATİH KÖK 35-15-L01160_HORZUM L01_72298565</t>
  </si>
  <si>
    <t>01.04.2023 18:56:44</t>
  </si>
  <si>
    <t>01.04.2023 19:12:13</t>
  </si>
  <si>
    <t>TR-1/84 45-72-M00084_956506794_956506794</t>
  </si>
  <si>
    <t>01.04.2023 09:34:20</t>
  </si>
  <si>
    <t>01.04.2023 11:00:35</t>
  </si>
  <si>
    <t>TİRE DM2/5 35-29-L00024_35-29-L00024_2372121</t>
  </si>
  <si>
    <t>01.04.2023 20:57:14</t>
  </si>
  <si>
    <t>01.04.2023 21:49:05</t>
  </si>
  <si>
    <t>YENİFOÇA TR-39 35-23-M00039_C_56376166_56376166</t>
  </si>
  <si>
    <t>01.04.2023 15:26:10</t>
  </si>
  <si>
    <t>01.04.2023 18:09:33</t>
  </si>
  <si>
    <t>KABAKUM KÖK-9 35-30-L00126_İSLAMLAR L02_72067139</t>
  </si>
  <si>
    <t>OG Hatta Yabancı Cisim</t>
  </si>
  <si>
    <t>01.04.2023 12:00:25</t>
  </si>
  <si>
    <t>01.04.2023 13:13:07</t>
  </si>
  <si>
    <t>KARAYAĞCI YANIKDAĞ TR-2 45-75-M00194_C_56368633_56368633</t>
  </si>
  <si>
    <t>01.04.2023 10:56:56</t>
  </si>
  <si>
    <t>01.04.2023 13:55:21</t>
  </si>
  <si>
    <t>01.04.2023 08:39:07</t>
  </si>
  <si>
    <t>01.04.2023 09:02:13</t>
  </si>
  <si>
    <t>KULA İM 45-77-A00001_KONURCA M01_2308471</t>
  </si>
  <si>
    <t>01.04.2023 09:28:01</t>
  </si>
  <si>
    <t>01.04.2023 14:45:46</t>
  </si>
  <si>
    <t>L-108 GÖDENCE 35-14-L00108_956640977_956640977</t>
  </si>
  <si>
    <t>01.04.2023 12:19:28</t>
  </si>
  <si>
    <t>01.04.2023 13:51:45</t>
  </si>
  <si>
    <t>01.04.2023 21:55:51</t>
  </si>
  <si>
    <t>01.04.2023 23:06:19</t>
  </si>
  <si>
    <t>K-1982 35-02-K01982_B_56371574_56371574</t>
  </si>
  <si>
    <t>01.04.2023 21:42:03</t>
  </si>
  <si>
    <t>02.04.2023 03:05:26</t>
  </si>
  <si>
    <t>TÜRKELLİ TR-6 35-28-M00459_D_56375389_56375389</t>
  </si>
  <si>
    <t>01.04.2023 10:06:29</t>
  </si>
  <si>
    <t>01.04.2023 17:06:34</t>
  </si>
  <si>
    <t>HALİLBEYLİ DM 35-27-M00620_HALİLBEYLİ TR-1 KÖK M12_2051350</t>
  </si>
  <si>
    <t>01.04.2023 18:28:22</t>
  </si>
  <si>
    <t>01.04.2023 19:07:20</t>
  </si>
  <si>
    <t>TR-2/103 45-83-L00103_955144712_955144712</t>
  </si>
  <si>
    <t>01.04.2023 00:14:27</t>
  </si>
  <si>
    <t>01.04.2023 01:06:42</t>
  </si>
  <si>
    <t>MORSAN TM 45-71-A00002_BAĞYOLU M12_2312165</t>
  </si>
  <si>
    <t>01.04.2023 18:35:44</t>
  </si>
  <si>
    <t>01.04.2023 19:44:37</t>
  </si>
  <si>
    <t>K-3625 35-01-K03625_35-01-K03625_2355501</t>
  </si>
  <si>
    <t>01.04.2023 14:21:57</t>
  </si>
  <si>
    <t>01.04.2023 15:43:05</t>
  </si>
  <si>
    <t>K-1654 35-07-K01654_97569753_97569753</t>
  </si>
  <si>
    <t>01.04.2023 17:34:23</t>
  </si>
  <si>
    <t>01.04.2023 19:53:59</t>
  </si>
  <si>
    <t>K-1410 35-07-K01410_97541178_97541178</t>
  </si>
  <si>
    <t>01.04.2023 15:02:53</t>
  </si>
  <si>
    <t>01.04.2023 16:15:37</t>
  </si>
  <si>
    <t>K-1871 35-09-K01871_E_56381593_56381593</t>
  </si>
  <si>
    <t>01.04.2023 11:38:01</t>
  </si>
  <si>
    <t>01.04.2023 13:23:09</t>
  </si>
  <si>
    <t>YENİ BAĞARASI TR-3 35-23-M00209_C_56406486_56406486</t>
  </si>
  <si>
    <t>01.04.2023 03:44:02</t>
  </si>
  <si>
    <t>01.04.2023 05:27:48</t>
  </si>
  <si>
    <t>ÇANKÖY TR-1 35-24-M00084_B_56352486_56352486</t>
  </si>
  <si>
    <t>01.04.2023 19:53:50</t>
  </si>
  <si>
    <t>01.04.2023 21:03:32</t>
  </si>
  <si>
    <t>KARABURUN TR-4/18 35-21-L00012_A_56357362_56357362</t>
  </si>
  <si>
    <t>01.04.2023 16:42:08</t>
  </si>
  <si>
    <t>01.04.2023 21:37:55</t>
  </si>
  <si>
    <t>ÇAYIRALAN TR-1 45-83-L00276_45-83-L00276_2356846</t>
  </si>
  <si>
    <t>01.04.2023 13:29:22</t>
  </si>
  <si>
    <t>01.04.2023 15:10:44</t>
  </si>
  <si>
    <t>L-119 TOKATLILAR 35-14-L00119_9267368_56373317_56373317</t>
  </si>
  <si>
    <t>01.04.2023 16:16:32</t>
  </si>
  <si>
    <t>01.04.2023 20:24:00</t>
  </si>
  <si>
    <t>ÇİÇEKLİ TR-1 45-75-M00308_B_56401098_56401098</t>
  </si>
  <si>
    <t>01.04.2023 19:28:36</t>
  </si>
  <si>
    <t>01.04.2023 22:12:46</t>
  </si>
  <si>
    <t>TR-1-5/8 (SABRİNİN KAHVE) 35-20-L00052_HACI ABDİ KABİN (TR-62) L02_66524764</t>
  </si>
  <si>
    <t>01.04.2023 08:51:27</t>
  </si>
  <si>
    <t>01.04.2023 09:58:34</t>
  </si>
  <si>
    <t>K-1809 35-01-K01809_912134174_912134174</t>
  </si>
  <si>
    <t>01.04.2023 09:39:51</t>
  </si>
  <si>
    <t>01.04.2023 12:28:33</t>
  </si>
  <si>
    <t>GİRELLİ TR-1 45-73-M00758_A_56390510_56390510</t>
  </si>
  <si>
    <t>01.04.2023 12:21:29</t>
  </si>
  <si>
    <t>01.04.2023 16:28:20</t>
  </si>
  <si>
    <t>HELVACI DM-2 35-17-M00359_HATUNDERE M03_66476619</t>
  </si>
  <si>
    <t>01.04.2023 07:57:01</t>
  </si>
  <si>
    <t>AKSELENDİ İM 45-72-A00004_45-72-A00004_58094085</t>
  </si>
  <si>
    <t>01.04.2023 10:06:10</t>
  </si>
  <si>
    <t>01.04.2023 17:13:23</t>
  </si>
  <si>
    <t>AŞAĞICUMA DM 35-16-M00103_TERZİHALİLLER M03_72040415</t>
  </si>
  <si>
    <t>01.04.2023 12:10:15</t>
  </si>
  <si>
    <t>01.04.2023 16:11:58</t>
  </si>
  <si>
    <t>K-3939 35-01-K03939_A_56371521_56371521</t>
  </si>
  <si>
    <t>01.04.2023 05:38:09</t>
  </si>
  <si>
    <t>01.04.2023 08:45:59</t>
  </si>
  <si>
    <t>K-854 35-01-K00854_B B1_5899060</t>
  </si>
  <si>
    <t>01.04.2023 21:05:16</t>
  </si>
  <si>
    <t>01.04.2023 22:09:21</t>
  </si>
  <si>
    <t>K-3591 35-01-K03591_35-01-K03591_2368189</t>
  </si>
  <si>
    <t>01.04.2023 18:02:56</t>
  </si>
  <si>
    <t>01.04.2023 19:27:05</t>
  </si>
  <si>
    <t>SEFERİHİSAR İM 35-14-A00002_GÖZSÜZLER L11_72378344</t>
  </si>
  <si>
    <t>01.04.2023 17:40:40</t>
  </si>
  <si>
    <t>01.04.2023 17:44:43</t>
  </si>
  <si>
    <t>M-329 35-03-M00329_A_91265313_91265313</t>
  </si>
  <si>
    <t>01.04.2023 14:59:34</t>
  </si>
  <si>
    <t>01.04.2023 18:32:23</t>
  </si>
  <si>
    <t>BEŞPINARLAR TR-2 35-27-M01165_A_82963450_82963450</t>
  </si>
  <si>
    <t>01.04.2023 08:47:22</t>
  </si>
  <si>
    <t>01.04.2023 14:26:42</t>
  </si>
  <si>
    <t>ERDELLİ TR-2 KÖK 45-72-L00476_ARABACI BOZKÖY ÇIKIŞ L04_66551686</t>
  </si>
  <si>
    <t>01.04.2023 11:45:55</t>
  </si>
  <si>
    <t>01.04.2023 12:03:41</t>
  </si>
  <si>
    <t>TR-1-5/8 (SABRİNİN KAHVE) 35-20-L00052_HatBaşıAyırıcı_94862271 L01_94862271</t>
  </si>
  <si>
    <t>01.04.2023 09:32:35</t>
  </si>
  <si>
    <t>01.04.2023 18:11:49</t>
  </si>
  <si>
    <t>KAYNARPINAR TR-1 35-21-L00116_B_56376248_56376248</t>
  </si>
  <si>
    <t>01.04.2023 12:36:36</t>
  </si>
  <si>
    <t>01.04.2023 13:30:54</t>
  </si>
  <si>
    <t>K-1917 35-10-K01917_C_91190005_91190005</t>
  </si>
  <si>
    <t>01.04.2023 10:42:58</t>
  </si>
  <si>
    <t>01.04.2023 12:14:56</t>
  </si>
  <si>
    <t>ÇAPAK TR-1 35-26-M00425_A_91053062_91053062</t>
  </si>
  <si>
    <t>01.04.2023 16:51:24</t>
  </si>
  <si>
    <t>01.04.2023 18:32:02</t>
  </si>
  <si>
    <t>ÖZBEK TR-5 35-19-M00235_B_91050451_91050451</t>
  </si>
  <si>
    <t>01.04.2023 09:32:38</t>
  </si>
  <si>
    <t>01.04.2023 19:01:23</t>
  </si>
  <si>
    <t>KORDON KÖK 45-78-M00730_ESKİ KABAZLI M04_2327658</t>
  </si>
  <si>
    <t>01.04.2023 12:25:22</t>
  </si>
  <si>
    <t>01.04.2023 14:02:01</t>
  </si>
  <si>
    <t>K-4238 35-07-K04238_A_56383217_56383217</t>
  </si>
  <si>
    <t>01.04.2023 15:42:25</t>
  </si>
  <si>
    <t>01.04.2023 17:53:40</t>
  </si>
  <si>
    <t>01.04.2023 20:39:00</t>
  </si>
  <si>
    <t>01.04.2023 20:43:42</t>
  </si>
  <si>
    <t>01.04.2023 09:51:46</t>
  </si>
  <si>
    <t>01.04.2023 09:54:55</t>
  </si>
  <si>
    <t>YENİKÖY TR-1 35-22-M00276_955255903_955255903</t>
  </si>
  <si>
    <t>01.04.2023 21:25:41</t>
  </si>
  <si>
    <t>01.04.2023 22:06:23</t>
  </si>
  <si>
    <t>TR-105 35-15-M00105_48870283_56379922_56379922</t>
  </si>
  <si>
    <t>01.04.2023 08:58:22</t>
  </si>
  <si>
    <t>01.04.2023 15:37:20</t>
  </si>
  <si>
    <t>01.04.2023 11:15:02</t>
  </si>
  <si>
    <t>01.04.2023 11:26:36</t>
  </si>
  <si>
    <t>HALİLBEYLİ TR-6 35-27-M01055_B_56382432_56382432</t>
  </si>
  <si>
    <t>01.04.2023 12:56:25</t>
  </si>
  <si>
    <t>01.04.2023 15:17:59</t>
  </si>
  <si>
    <t>YÜCESOY İNŞAAT ÖZEL TR 35-28-L00160Ö_DIREK TIPI TRAFO HUCRESI H01_2116634</t>
  </si>
  <si>
    <t>01.04.2023 15:55:49</t>
  </si>
  <si>
    <t>01.04.2023 18:31:28</t>
  </si>
  <si>
    <t>TR-150 35-16-L00150_35-16-L00150_72038488</t>
  </si>
  <si>
    <t>01.04.2023 09:25:35</t>
  </si>
  <si>
    <t>01.04.2023 09:56:48</t>
  </si>
  <si>
    <t>BORNOVA TM 35-02-A00005_ÇINARLI K15_2308102</t>
  </si>
  <si>
    <t>01.04.2023 08:57:57</t>
  </si>
  <si>
    <t>01.04.2023 09:44:27</t>
  </si>
  <si>
    <t>M-3129(YATIRIM REZERVE) 35-10-M03129__73848567_73848567</t>
  </si>
  <si>
    <t>01.04.2023 08:21:21</t>
  </si>
  <si>
    <t>01.04.2023 10:19:03</t>
  </si>
  <si>
    <t>TR-1/40-B 45-72-M00107_956502824_956502824</t>
  </si>
  <si>
    <t>01.04.2023 19:30:46</t>
  </si>
  <si>
    <t>01.04.2023 21:36:56</t>
  </si>
  <si>
    <t>ARAPBAŞI TR-4 35-20-M00034_955215630_955215630</t>
  </si>
  <si>
    <t>01.04.2023 13:17:57</t>
  </si>
  <si>
    <t>01.04.2023 14:41:58</t>
  </si>
  <si>
    <t>YENİ LİMAN TR-2 35-21-L00051_B_56407063_56407063</t>
  </si>
  <si>
    <t>01.04.2023 19:19:21</t>
  </si>
  <si>
    <t>01.04.2023 22:47:10</t>
  </si>
  <si>
    <t>YELKİ TR-6 (M-2343) 35-10-M02343_95002349049_95002349049</t>
  </si>
  <si>
    <t>01.04.2023 11:45:50</t>
  </si>
  <si>
    <t>01.04.2023 16:37:55</t>
  </si>
  <si>
    <t>IŞIKLAR KÖK 45-73-M00467_CABERFAKILI KÖY MERKEZ M010_83813307</t>
  </si>
  <si>
    <t>01.04.2023 10:41:51</t>
  </si>
  <si>
    <t>01.04.2023 11:58:06</t>
  </si>
  <si>
    <t>AKÖREN TR-19 KÖK 45-78-M00974_HatBaşıAyırıcı_53139494 M04_53139494</t>
  </si>
  <si>
    <t>01.04.2023 16:59:30</t>
  </si>
  <si>
    <t>01.04.2023 18:14:03</t>
  </si>
  <si>
    <t>L-388 35-18-L00388_950450305_950450305</t>
  </si>
  <si>
    <t>01.04.2023 14:47:03</t>
  </si>
  <si>
    <t>01.04.2023 18:37:25</t>
  </si>
  <si>
    <t>01.04.2023 20:00:56</t>
  </si>
  <si>
    <t>01.04.2023 20:34:55</t>
  </si>
  <si>
    <t>K-31 35-01-K00031_C_56363999_56363999</t>
  </si>
  <si>
    <t>01.04.2023 13:30:04</t>
  </si>
  <si>
    <t>01.04.2023 19:54:08</t>
  </si>
  <si>
    <t>K-1372 35-04-K01372_35-04-K01372_2351506</t>
  </si>
  <si>
    <t>01.04.2023 13:41:05</t>
  </si>
  <si>
    <t>01.04.2023 14:26:25</t>
  </si>
  <si>
    <t>K-3550 35-03-K03550_35-03-K03550_41951752</t>
  </si>
  <si>
    <t>01.04.2023 09:55:31</t>
  </si>
  <si>
    <t>01.04.2023 15:34:11</t>
  </si>
  <si>
    <t>M-2913 (YATIRIM REZERVE) 35-01-M02913_35-01-M02913_73633534</t>
  </si>
  <si>
    <t>01.04.2023 10:55:11</t>
  </si>
  <si>
    <t>01.04.2023 12:15:34</t>
  </si>
  <si>
    <t>M-910 35-09-M00910_M-1147 M03_47727419</t>
  </si>
  <si>
    <t>01.04.2023 00:11:12</t>
  </si>
  <si>
    <t>01.04.2023 02:13:06</t>
  </si>
  <si>
    <t>M-452 35-02-M00452_A_56363694_56363694</t>
  </si>
  <si>
    <t>01.04.2023 13:47:36</t>
  </si>
  <si>
    <t>01.04.2023 15:43:13</t>
  </si>
  <si>
    <t>ULUKENT DM-1/16 35-28-M00069_DSİ-1 M04_66552811</t>
  </si>
  <si>
    <t>01.04.2023 16:27:57</t>
  </si>
  <si>
    <t>01.04.2023 16:33:30</t>
  </si>
  <si>
    <t>K-1770 35-04-K01770_35-04-K01770_2351507</t>
  </si>
  <si>
    <t>01.04.2023 11:02:39</t>
  </si>
  <si>
    <t>01.04.2023 11:41:57</t>
  </si>
  <si>
    <t>İNECİK TR-1 35-21-L00121_35-21-L00121_2349072</t>
  </si>
  <si>
    <t>01.04.2023 09:15:02</t>
  </si>
  <si>
    <t>01.04.2023 17:23:23</t>
  </si>
  <si>
    <t>YENİ FOÇA TR-14 35-23-M00014_42097934_56376409_56376409</t>
  </si>
  <si>
    <t>01.04.2023 18:23:58</t>
  </si>
  <si>
    <t>01.04.2023 19:04:01</t>
  </si>
  <si>
    <t>01.04.2023 20:18:10</t>
  </si>
  <si>
    <t>01.04.2023 23:02:02</t>
  </si>
  <si>
    <t>BOĞAZİÇİ İM 35-01-A00001_HALKAPINAR K16_2043017</t>
  </si>
  <si>
    <t>01.04.2023 16:30:48</t>
  </si>
  <si>
    <t>SAKARLI KÖK 45-76-M00046_KOCAİSKAN M03_72214504</t>
  </si>
  <si>
    <t>01.04.2023 18:29:11</t>
  </si>
  <si>
    <t>01.04.2023 20:01:04</t>
  </si>
  <si>
    <t>SAİPALTI TR-1 35-21-L00101_C_90961106_90961106</t>
  </si>
  <si>
    <t>01.04.2023 15:56:55</t>
  </si>
  <si>
    <t>01.04.2023 20:14:37</t>
  </si>
  <si>
    <t>SELENDİ TR-8 45-81-M00008_945625914_945625914</t>
  </si>
  <si>
    <t>01.04.2023 14:45:05</t>
  </si>
  <si>
    <t>01.04.2023 16:59:35</t>
  </si>
  <si>
    <t>YENİ FOÇA TR-30 35-23-M00030_A_56363738_56363738</t>
  </si>
  <si>
    <t>01.04.2023 06:50:22</t>
  </si>
  <si>
    <t>01.04.2023 07:21:47</t>
  </si>
  <si>
    <t>SELENDİ DM 45-81-M00001_ESKİ SELENDİ M16_2079218</t>
  </si>
  <si>
    <t>01.04.2023 12:27:22</t>
  </si>
  <si>
    <t>01.04.2023 13:39:56</t>
  </si>
  <si>
    <t>KARAALİ DM 45-71-M02127_TOKİ-2 M06_54851029</t>
  </si>
  <si>
    <t>01.04.2023 09:01:04</t>
  </si>
  <si>
    <t>01.04.2023 14:44:09</t>
  </si>
  <si>
    <t>YENİ ŞAKRAN TR-3 35-17-M00203_A A01_83691474</t>
  </si>
  <si>
    <t>01.04.2023 09:25:53</t>
  </si>
  <si>
    <t>01.04.2023 15:54:58</t>
  </si>
  <si>
    <t>TÜRKELLİ TR-1 35-28-M00462_F_56374023_56374023</t>
  </si>
  <si>
    <t>01.04.2023 16:56:02</t>
  </si>
  <si>
    <t>01.04.2023 17:32:10</t>
  </si>
  <si>
    <t>MORSAN TM 45-71-A00002_MURADİYE M13_2061929</t>
  </si>
  <si>
    <t>01.04.2023 08:56:35</t>
  </si>
  <si>
    <t>01.04.2023 09:26:00</t>
  </si>
  <si>
    <t>ALİBEYLİ DM 45-80-M00064_ALİBEYLİ ŞEHİR-1 M07_72190833</t>
  </si>
  <si>
    <t>01.04.2023 17:52:11</t>
  </si>
  <si>
    <t>01.04.2023 18:58:32</t>
  </si>
  <si>
    <t>01.04.2023 13:43:39</t>
  </si>
  <si>
    <t>01.04.2023 14:45:24</t>
  </si>
  <si>
    <t>YUKARI AKTEPE HACIHALİLLER TR-3 35-32-L00072_946414508_946414508</t>
  </si>
  <si>
    <t>01.04.2023 22:53:48</t>
  </si>
  <si>
    <t>02.04.2023 01:57:49</t>
  </si>
  <si>
    <t>K-4277 35-02-K04277_35-02-K04277_2371374</t>
  </si>
  <si>
    <t>01.04.2023 12:47:18</t>
  </si>
  <si>
    <t>01.04.2023 14:38:17</t>
  </si>
  <si>
    <t>01.04.2023 10:16:05</t>
  </si>
  <si>
    <t>01.04.2023 16:09:21</t>
  </si>
  <si>
    <t>ŞEYHDAVUTLAR TR-5 NAMAZGAH 45-79-M00496_C_56381931_56381931</t>
  </si>
  <si>
    <t>01.04.2023 10:50:34</t>
  </si>
  <si>
    <t>01.04.2023 17:42:25</t>
  </si>
  <si>
    <t>DM-12/TR-12 45-72-L00940__72373011_72373011</t>
  </si>
  <si>
    <t>01.04.2023 17:29:06</t>
  </si>
  <si>
    <t>01.04.2023 18:17:29</t>
  </si>
  <si>
    <t>SEFERİHİSAR İM 35-14-A00002_BEYLER L10_72378550</t>
  </si>
  <si>
    <t>01.04.2023 09:53:37</t>
  </si>
  <si>
    <t>01.04.2023 18:09:55</t>
  </si>
  <si>
    <t>TR-52 35-30-L00052_955330892_955330892</t>
  </si>
  <si>
    <t>01.04.2023 00:03:55</t>
  </si>
  <si>
    <t>01.04.2023 01:11:30</t>
  </si>
  <si>
    <t>01.04.2023 20:22:43</t>
  </si>
  <si>
    <t>01.04.2023 20:35:09</t>
  </si>
  <si>
    <t>M-2353 35-03-M02353_35-03-M02353_55019299</t>
  </si>
  <si>
    <t>01.04.2023 09:20:04</t>
  </si>
  <si>
    <t>01.04.2023 12:55:37</t>
  </si>
  <si>
    <t>TR-57 45-77-L00057_TR-60 L03_72219495</t>
  </si>
  <si>
    <t>02.04.2023 09:18:53</t>
  </si>
  <si>
    <t>02.04.2023 16:55:48</t>
  </si>
  <si>
    <t>TR-76 45-78-L00076_953271033_953271033</t>
  </si>
  <si>
    <t>02.04.2023 19:41:30</t>
  </si>
  <si>
    <t>02.04.2023 20:38:54</t>
  </si>
  <si>
    <t>M-1305 35-04-M01305_35-04-M01305_2358563</t>
  </si>
  <si>
    <t>02.04.2023 09:48:56</t>
  </si>
  <si>
    <t>02.04.2023 10:13:22</t>
  </si>
  <si>
    <t>02.04.2023 10:19:32</t>
  </si>
  <si>
    <t>02.04.2023 16:43:00</t>
  </si>
  <si>
    <t>02.04.2023 14:25:39</t>
  </si>
  <si>
    <t>02.04.2023 16:27:06</t>
  </si>
  <si>
    <t>GÖZTEPE İM 35-01-A00004_HAVACILAR K28_2046479</t>
  </si>
  <si>
    <t>02.04.2023 09:00:00</t>
  </si>
  <si>
    <t>02.04.2023 12:58:19</t>
  </si>
  <si>
    <t>TEPEYNİHAN TR-1 45-81-M00244_A_56398846_56398846</t>
  </si>
  <si>
    <t>02.04.2023 17:19:06</t>
  </si>
  <si>
    <t>02.04.2023 18:44:06</t>
  </si>
  <si>
    <t>EGE GÜBRE DM 35-17-M00326_ALMAK-1 M09_66450188</t>
  </si>
  <si>
    <t>02.04.2023 12:02:32</t>
  </si>
  <si>
    <t>02.04.2023 12:19:02</t>
  </si>
  <si>
    <t>GÜLENYAKA ÇAMLIK MAH.TR-2 45-73-M00513_A_56403509_56403509</t>
  </si>
  <si>
    <t>02.04.2023 04:22:09</t>
  </si>
  <si>
    <t>02.04.2023 06:06:19</t>
  </si>
  <si>
    <t>BAĞARASI TR-14 35-23-M00361_95001263433_95001263433</t>
  </si>
  <si>
    <t>02.04.2023 11:16:31</t>
  </si>
  <si>
    <t>02.04.2023 13:02:37</t>
  </si>
  <si>
    <t>YAKAKÖY ULUBEY TR-4 45-75-M00225_C_56392329_56392329</t>
  </si>
  <si>
    <t>02.04.2023 13:20:15</t>
  </si>
  <si>
    <t>02.04.2023 14:10:37</t>
  </si>
  <si>
    <t>İTOB DM 35-22-M00089_TEKELİ M10_2116560</t>
  </si>
  <si>
    <t>02.04.2023 08:28:06</t>
  </si>
  <si>
    <t>02.04.2023 13:32:36</t>
  </si>
  <si>
    <t>M-216(DM-3/14) 35-09-M00216_K k2b_5891890</t>
  </si>
  <si>
    <t>02.04.2023 14:57:59</t>
  </si>
  <si>
    <t>02.04.2023 16:36:53</t>
  </si>
  <si>
    <t>M-2072 35-03-M02072_912668386_912668386</t>
  </si>
  <si>
    <t>02.04.2023 16:28:49</t>
  </si>
  <si>
    <t>02.04.2023 17:45:36</t>
  </si>
  <si>
    <t>OVAKENT TR-9 35-15-L00589_35-15-L00589_2366046</t>
  </si>
  <si>
    <t>02.04.2023 17:56:17</t>
  </si>
  <si>
    <t>02.04.2023 19:11:06</t>
  </si>
  <si>
    <t>HACIHALİLLER TR-1 KÖK 45-71-M00066_TARIMSAL SULAMA M03_72238387</t>
  </si>
  <si>
    <t>02.04.2023 20:41:55</t>
  </si>
  <si>
    <t>02.04.2023 22:22:13</t>
  </si>
  <si>
    <t>M-1832 35-04-M01832_35-04-M01832_2375436</t>
  </si>
  <si>
    <t>02.04.2023 14:18:38</t>
  </si>
  <si>
    <t>02.04.2023 14:57:11</t>
  </si>
  <si>
    <t>M-1888 35-02-M01888_910176026_910176026</t>
  </si>
  <si>
    <t>02.04.2023 15:16:57</t>
  </si>
  <si>
    <t>02.04.2023 17:33:42</t>
  </si>
  <si>
    <t>MENDERES DM-4/TR-1 35-22-M00004_C_56355221_56355221</t>
  </si>
  <si>
    <t>02.04.2023 19:40:36</t>
  </si>
  <si>
    <t>02.04.2023 21:41:07</t>
  </si>
  <si>
    <t>KIRCALAR DM 35-16-M00261_ÜRKÜTLER-SINIRADA GRUP KÖYLER ENH M03_72041787</t>
  </si>
  <si>
    <t>02.04.2023 21:19:15</t>
  </si>
  <si>
    <t>02.04.2023 22:17:28</t>
  </si>
  <si>
    <t>METAL İŞLERİ TR-12 KÖK 35-22-M00112_TAHTALIÇAY-OĞLANANASI DİZDARLAR SULAMA GRUBU M04_72106668</t>
  </si>
  <si>
    <t>02.04.2023 15:48:27</t>
  </si>
  <si>
    <t>02.04.2023 16:39:39</t>
  </si>
  <si>
    <t>TR-76 45-78-L00076_DAĞITIM TRAFOSU TR-76 L04_2104161</t>
  </si>
  <si>
    <t>02.04.2023 09:00:08</t>
  </si>
  <si>
    <t>02.04.2023 16:24:53</t>
  </si>
  <si>
    <t>K-4349 35-04-K04349_99335421_99335421</t>
  </si>
  <si>
    <t>02.04.2023 11:10:23</t>
  </si>
  <si>
    <t>02.04.2023 16:36:01</t>
  </si>
  <si>
    <t>K-3647 35-07-K03647_35-07-K03647_48413044</t>
  </si>
  <si>
    <t>02.04.2023 17:24:39</t>
  </si>
  <si>
    <t>02.04.2023 17:32:30</t>
  </si>
  <si>
    <t>L-418 35-18-L00418_961131717_961131717</t>
  </si>
  <si>
    <t>02.04.2023 10:29:55</t>
  </si>
  <si>
    <t>02.04.2023 13:10:14</t>
  </si>
  <si>
    <t>YELKİ TR-6 (M-2343) 35-10-M02343_B B1B_5871996</t>
  </si>
  <si>
    <t>02.04.2023 15:44:07</t>
  </si>
  <si>
    <t>02.04.2023 17:03:47</t>
  </si>
  <si>
    <t>K-914 35-01-K00914_B_56375716_56375716</t>
  </si>
  <si>
    <t>02.04.2023 00:55:15</t>
  </si>
  <si>
    <t>02.04.2023 01:31:53</t>
  </si>
  <si>
    <t>02.04.2023 06:51:14</t>
  </si>
  <si>
    <t>02.04.2023 09:26:17</t>
  </si>
  <si>
    <t>YUKARI EMLAKDERE TR-1 45-71-M01032_A_56384515_56384515</t>
  </si>
  <si>
    <t>02.04.2023 15:02:35</t>
  </si>
  <si>
    <t>02.04.2023 18:26:50</t>
  </si>
  <si>
    <t>02.04.2023 09:13:59</t>
  </si>
  <si>
    <t>02.04.2023 18:24:47</t>
  </si>
  <si>
    <t>K-2414 35-01-K02414_35-01-K02414_2350130</t>
  </si>
  <si>
    <t>02.04.2023 08:02:01</t>
  </si>
  <si>
    <t>02.04.2023 08:28:36</t>
  </si>
  <si>
    <t>HELVACI TR-10 35-17-M00370_966491312_966491312</t>
  </si>
  <si>
    <t>02.04.2023 11:44:37</t>
  </si>
  <si>
    <t>02.04.2023 15:17:53</t>
  </si>
  <si>
    <t>DM06/TR-01 45-73-M00053_TR-50-54-55 M05_67583537</t>
  </si>
  <si>
    <t>02.04.2023 08:56:57</t>
  </si>
  <si>
    <t>02.04.2023 11:16:02</t>
  </si>
  <si>
    <t>TR-1/56 45-72-M00640__81571002_81571002</t>
  </si>
  <si>
    <t>02.04.2023 17:08:30</t>
  </si>
  <si>
    <t>02.04.2023 18:48:13</t>
  </si>
  <si>
    <t>K-1144 35-04-K01144_99873939_99873939</t>
  </si>
  <si>
    <t>02.04.2023 22:11:01</t>
  </si>
  <si>
    <t>02.04.2023 23:02:33</t>
  </si>
  <si>
    <t>L-226 ARITMA 35-18-L00226_35-18-L00226_2349328</t>
  </si>
  <si>
    <t>02.04.2023 19:16:05</t>
  </si>
  <si>
    <t>02.04.2023 22:47:07</t>
  </si>
  <si>
    <t>VELİLER KÖK 35-31-L00116_SAÇLI TR-1 L01_2337020</t>
  </si>
  <si>
    <t>02.04.2023 14:00:26</t>
  </si>
  <si>
    <t>02.04.2023 14:51:25</t>
  </si>
  <si>
    <t>ÇAMPINAR DERE MAH. TR-1 45-81-M00183_A_91373998_91373998</t>
  </si>
  <si>
    <t>02.04.2023 14:14:15</t>
  </si>
  <si>
    <t>02.04.2023 17:00:10</t>
  </si>
  <si>
    <t>YENİ ŞAKRAN TR-14 35-17-M00214__56355827_56355827</t>
  </si>
  <si>
    <t>02.04.2023 08:58:08</t>
  </si>
  <si>
    <t>02.04.2023 10:42:37</t>
  </si>
  <si>
    <t>ULUCAK DM-2/17 35-27-M00859_35-27-M00859_2362510</t>
  </si>
  <si>
    <t>02.04.2023 06:50:36</t>
  </si>
  <si>
    <t>02.04.2023 11:46:37</t>
  </si>
  <si>
    <t>TR-333 35-19-L00309_956692263_956692263</t>
  </si>
  <si>
    <t>02.04.2023 12:06:42</t>
  </si>
  <si>
    <t>02.04.2023 14:06:25</t>
  </si>
  <si>
    <t>PANCAR OSB DM-1 35-26-M00869_YAZIBAŞI-2 M26_2303228</t>
  </si>
  <si>
    <t>02.04.2023 07:30:21</t>
  </si>
  <si>
    <t>02.04.2023 08:57:46</t>
  </si>
  <si>
    <t>BEYDAĞ İM 35-32-A00001_BEYDAĞ L02_2049981</t>
  </si>
  <si>
    <t>02.04.2023 19:46:09</t>
  </si>
  <si>
    <t>02.04.2023 20:11:09</t>
  </si>
  <si>
    <t>BALLICA TR-1 45-72-L00547_A_56392064_56392064</t>
  </si>
  <si>
    <t>02.04.2023 18:08:48</t>
  </si>
  <si>
    <t>02.04.2023 19:07:21</t>
  </si>
  <si>
    <t>K-1186 35-03-K01186_910558751_910558751</t>
  </si>
  <si>
    <t>02.04.2023 11:33:11</t>
  </si>
  <si>
    <t>02.04.2023 12:21:52</t>
  </si>
  <si>
    <t>TR-111 35-26-M00111_TR-112/113/TR-109/110 M03_65973902</t>
  </si>
  <si>
    <t>02.04.2023 10:06:58</t>
  </si>
  <si>
    <t>02.04.2023 12:37:06</t>
  </si>
  <si>
    <t>SARAYCIK ARSAALAN TR-4 45-86-M00220_915856707_915856707</t>
  </si>
  <si>
    <t>02.04.2023 20:52:31</t>
  </si>
  <si>
    <t>02.04.2023 22:01:32</t>
  </si>
  <si>
    <t>AYVACIK TR-1 45-83-L00298_A_56395030_56395030</t>
  </si>
  <si>
    <t>02.04.2023 05:12:14</t>
  </si>
  <si>
    <t>02.04.2023 06:58:04</t>
  </si>
  <si>
    <t>PAYAMLI M-21 35-25-M00171_956662077_956662077</t>
  </si>
  <si>
    <t>02.04.2023 17:32:23</t>
  </si>
  <si>
    <t>02.04.2023 19:37:11</t>
  </si>
  <si>
    <t>DUMANLAR KÖK 45-81-M00044_KARABEYLER M02_72038345</t>
  </si>
  <si>
    <t>02.04.2023 08:58:52</t>
  </si>
  <si>
    <t>02.04.2023 12:13:02</t>
  </si>
  <si>
    <t>RAHMANLAR KÖK 45-81-M00327_KARAKOZAN KÖY M03_90848851</t>
  </si>
  <si>
    <t>02.04.2023 11:23:37</t>
  </si>
  <si>
    <t>02.04.2023 15:21:36</t>
  </si>
  <si>
    <t>İSKELE KÖK 35-19-L00275_URLA İM L01_72119384</t>
  </si>
  <si>
    <t>02.04.2023 19:47:01</t>
  </si>
  <si>
    <t>02.04.2023 21:18:45</t>
  </si>
  <si>
    <t>KIZILCAAVLU KÖK 35-29-L00056_KIZILCAAVLU ENH L05_72209633</t>
  </si>
  <si>
    <t>02.04.2023 14:38:00</t>
  </si>
  <si>
    <t>02.04.2023 15:30:53</t>
  </si>
  <si>
    <t>TR-35 35-30-L00035_C_90973215_90973215</t>
  </si>
  <si>
    <t>02.04.2023 07:11:39</t>
  </si>
  <si>
    <t>02.04.2023 09:22:46</t>
  </si>
  <si>
    <t>PAYAMLI M-20 35-25-M00170_956641954_956641954</t>
  </si>
  <si>
    <t>02.04.2023 23:56:47</t>
  </si>
  <si>
    <t>03.04.2023 01:04:07</t>
  </si>
  <si>
    <t>YENİ LİMAN TR-1 35-21-L00050_C_56407215_56407215</t>
  </si>
  <si>
    <t>02.04.2023 10:11:32</t>
  </si>
  <si>
    <t>02.04.2023 15:32:16</t>
  </si>
  <si>
    <t>TERZİHALİLLER-2 35-16-M00106_A_90943555_90943555</t>
  </si>
  <si>
    <t>02.04.2023 14:21:08</t>
  </si>
  <si>
    <t>02.04.2023 17:53:45</t>
  </si>
  <si>
    <t>02.04.2023 10:56:18</t>
  </si>
  <si>
    <t>02.04.2023 13:30:38</t>
  </si>
  <si>
    <t>DM-1/28-A 35-29-M00103_35-29-M00103_72193805</t>
  </si>
  <si>
    <t>02.04.2023 09:07:11</t>
  </si>
  <si>
    <t>02.04.2023 09:38:35</t>
  </si>
  <si>
    <t>TR-76 45-78-L00076_953260702_953260702</t>
  </si>
  <si>
    <t>02.04.2023 17:50:34</t>
  </si>
  <si>
    <t>02.04.2023 19:08:51</t>
  </si>
  <si>
    <t>02.04.2023 07:52:12</t>
  </si>
  <si>
    <t>02.04.2023 13:54:11</t>
  </si>
  <si>
    <t>M-2125 35-03-M02125_A_72410347_72410347</t>
  </si>
  <si>
    <t>02.04.2023 17:13:51</t>
  </si>
  <si>
    <t>02.04.2023 18:50:06</t>
  </si>
  <si>
    <t>L-317 BAHÇELİEVLER-1 35-18-L00317_950463231_950463231</t>
  </si>
  <si>
    <t>02.04.2023 19:21:12</t>
  </si>
  <si>
    <t>02.04.2023 23:30:32</t>
  </si>
  <si>
    <t>SOMA TR-20 45-82-M00020_TR-21 M03_83358694</t>
  </si>
  <si>
    <t>02.04.2023 06:58:00</t>
  </si>
  <si>
    <t>02.04.2023 09:12:00</t>
  </si>
  <si>
    <t>TR-1/71 45-72-M00071_A_56392198_56392198</t>
  </si>
  <si>
    <t>02.04.2023 21:05:04</t>
  </si>
  <si>
    <t>02.04.2023 21:37:13</t>
  </si>
  <si>
    <t>M-1028 35-04-M01028_35-04-M01028_2358920</t>
  </si>
  <si>
    <t>02.04.2023 15:25:05</t>
  </si>
  <si>
    <t>02.04.2023 15:53:22</t>
  </si>
  <si>
    <t>TR-105 35-26-M00105_DIREK TIPI TRAFO HUCRESI H01_2047658</t>
  </si>
  <si>
    <t>02.04.2023 08:55:36</t>
  </si>
  <si>
    <t>02.04.2023 13:01:23</t>
  </si>
  <si>
    <t>TABAKLAR TR-1 45-75-M00336_C_56362014_56362014</t>
  </si>
  <si>
    <t>02.04.2023 14:16:40</t>
  </si>
  <si>
    <t>02.04.2023 18:08:09</t>
  </si>
  <si>
    <t>02.04.2023 13:18:41</t>
  </si>
  <si>
    <t>02.04.2023 15:40:14</t>
  </si>
  <si>
    <t>EĞRİLİMAN TR-1 35-21-L00098_A_56366475_56366475</t>
  </si>
  <si>
    <t>02.04.2023 09:34:48</t>
  </si>
  <si>
    <t>02.04.2023 14:43:52</t>
  </si>
  <si>
    <t>DÜZLEN TR-1 45-71-M01744_A_56388810_56388810</t>
  </si>
  <si>
    <t>02.04.2023 08:57:50</t>
  </si>
  <si>
    <t>02.04.2023 12:06:57</t>
  </si>
  <si>
    <t>02.04.2023 01:30:28</t>
  </si>
  <si>
    <t>02.04.2023 01:52:49</t>
  </si>
  <si>
    <t>L-332 SERKANKENT 35-18-L00332_9089624_56358035_56358035</t>
  </si>
  <si>
    <t>02.04.2023 13:26:12</t>
  </si>
  <si>
    <t>02.04.2023 15:49:53</t>
  </si>
  <si>
    <t>02.04.2023 15:21:10</t>
  </si>
  <si>
    <t>02.04.2023 15:29:57</t>
  </si>
  <si>
    <t>K-2530 35-02-K02530_95001365568_95001365568</t>
  </si>
  <si>
    <t>02.04.2023 20:46:57</t>
  </si>
  <si>
    <t>03.04.2023 01:16:58</t>
  </si>
  <si>
    <t>TR-76 35-19-L00076_9377597_56376716_56376716</t>
  </si>
  <si>
    <t>02.04.2023 14:03:06</t>
  </si>
  <si>
    <t>02.04.2023 17:41:01</t>
  </si>
  <si>
    <t>SAİPALTI TR-1 35-21-L00101_B_90961110_90961110</t>
  </si>
  <si>
    <t>02.04.2023 10:45:04</t>
  </si>
  <si>
    <t>02.04.2023 17:16:33</t>
  </si>
  <si>
    <t>DM-1/34 35-29-M00127_BATI PREFABRİK M02_72356185</t>
  </si>
  <si>
    <t>02.04.2023 08:54:40</t>
  </si>
  <si>
    <t>02.04.2023 13:31:38</t>
  </si>
  <si>
    <t>GİRELLİ KÖPRÜBAŞI MAH. TR-1 45-73-M00773_A_56387147_56387147</t>
  </si>
  <si>
    <t>02.04.2023 18:55:45</t>
  </si>
  <si>
    <t>02.04.2023 22:06:26</t>
  </si>
  <si>
    <t>TR-2 DM (M-702) 35-30-M00702_955299429_955299429</t>
  </si>
  <si>
    <t>02.04.2023 17:34:07</t>
  </si>
  <si>
    <t>02.04.2023 20:41:33</t>
  </si>
  <si>
    <t>ARPALIK KÖK 45-83-M00137_ÇAMPINAR TARIMSAL SULAMA - TR-6 M06_72124446</t>
  </si>
  <si>
    <t>02.04.2023 09:55:10</t>
  </si>
  <si>
    <t>02.04.2023 14:44:41</t>
  </si>
  <si>
    <t>KOBAŞDERE TR-1 45-72-L00205_B_56391628_56391628</t>
  </si>
  <si>
    <t>02.04.2023 17:24:46</t>
  </si>
  <si>
    <t>02.04.2023 18:33:19</t>
  </si>
  <si>
    <t>ALAŞEHİR TM 45-73-A00001_SARIGÖL-1 M02_2312668</t>
  </si>
  <si>
    <t>02.04.2023 10:04:51</t>
  </si>
  <si>
    <t>02.04.2023 16:06:58</t>
  </si>
  <si>
    <t>M-1144 35-04-M01144_35-04-M01144_2352623</t>
  </si>
  <si>
    <t>02.04.2023 16:52:15</t>
  </si>
  <si>
    <t>02.04.2023 18:20:46</t>
  </si>
  <si>
    <t>BEĞEL TR-1 45-75-M00366_ H_61355174</t>
  </si>
  <si>
    <t>02.04.2023 09:27:39</t>
  </si>
  <si>
    <t>02.04.2023 11:17:16</t>
  </si>
  <si>
    <t>TR-105 35-15-M00105_48870338_56380530_56380530</t>
  </si>
  <si>
    <t>02.04.2023 09:14:49</t>
  </si>
  <si>
    <t>02.04.2023 15:26:51</t>
  </si>
  <si>
    <t>SOMA TR-40/2 45-82-M00074__91167764_91167764</t>
  </si>
  <si>
    <t>02.04.2023 20:43:21</t>
  </si>
  <si>
    <t>02.04.2023 21:40:32</t>
  </si>
  <si>
    <t>URUZLAR TR-1 45-82-M00165_A_92760723_92760723</t>
  </si>
  <si>
    <t>02.04.2023 14:33:23</t>
  </si>
  <si>
    <t>02.04.2023 17:55:53</t>
  </si>
  <si>
    <t>BADEMLİ KÖK-8 (BADEMLİ TR-9) 35-30-L00097_BADEMLİ L01_72058467</t>
  </si>
  <si>
    <t>02.04.2023 15:58:23</t>
  </si>
  <si>
    <t>02.04.2023 18:12:41</t>
  </si>
  <si>
    <t>ESENYAZI TR-2 45-77-M00018_45-77-M00018_2366409</t>
  </si>
  <si>
    <t>02.04.2023 18:48:19</t>
  </si>
  <si>
    <t>02.04.2023 20:25:27</t>
  </si>
  <si>
    <t>GÖKBEL TR-1 45-71-M01659_C_56387846_56387846</t>
  </si>
  <si>
    <t>02.04.2023 13:55:02</t>
  </si>
  <si>
    <t>02.04.2023 17:13:43</t>
  </si>
  <si>
    <t>TR-82 35-30-L00082_955310190_955310190</t>
  </si>
  <si>
    <t>02.04.2023 16:34:33</t>
  </si>
  <si>
    <t>02.04.2023 22:50:20</t>
  </si>
  <si>
    <t>M-2044 35-08-M02044_MENDERES M01_42967512</t>
  </si>
  <si>
    <t>02.04.2023 11:57:26</t>
  </si>
  <si>
    <t>02.04.2023 14:15:10</t>
  </si>
  <si>
    <t>BIÇAKÇI OVACIK TR-5 35-15-L00084_35-15-L00084_2364724</t>
  </si>
  <si>
    <t>02.04.2023 11:18:37</t>
  </si>
  <si>
    <t>02.04.2023 12:15:32</t>
  </si>
  <si>
    <t>TR-142 YAĞCILAR KÖK 35-19-M00142_YAĞCILAR M01_72114553</t>
  </si>
  <si>
    <t>02.04.2023 10:07:16</t>
  </si>
  <si>
    <t>02.04.2023 13:39:15</t>
  </si>
  <si>
    <t>28.04.2023 07:25:20</t>
  </si>
  <si>
    <t>28.04.2023 09:20:28</t>
  </si>
  <si>
    <t>K-4786 35-04-K04786_99882339_99882339</t>
  </si>
  <si>
    <t>28.04.2023 07:52:20</t>
  </si>
  <si>
    <t>28.04.2023 08:50:24</t>
  </si>
  <si>
    <t>OĞLANANASI TR-13 35-22-M00296_B_56357768_56357768</t>
  </si>
  <si>
    <t>28.04.2023 07:49:45</t>
  </si>
  <si>
    <t>28.04.2023 10:31:33</t>
  </si>
  <si>
    <t>GELENBE TR-1 45-76-L00060_A_56386703_56386703</t>
  </si>
  <si>
    <t>28.04.2023 08:06:51</t>
  </si>
  <si>
    <t>28.04.2023 10:29:42</t>
  </si>
  <si>
    <t>K-135 35-01-K00135_911762057_911762057</t>
  </si>
  <si>
    <t>28.04.2023 08:08:24</t>
  </si>
  <si>
    <t>28.04.2023 13:59:27</t>
  </si>
  <si>
    <t>TR-2/3 45-83-L00003_48136734_56384780_56384780</t>
  </si>
  <si>
    <t>28.04.2023 07:48:06</t>
  </si>
  <si>
    <t>28.04.2023 09:19:58</t>
  </si>
  <si>
    <t>KAPAKLI DM 45-72-M00309_RAHMİYE-2 TARIMSAL SULAMA M03_2099571</t>
  </si>
  <si>
    <t>28.04.2023 08:15:56</t>
  </si>
  <si>
    <t>28.04.2023 08:59:32</t>
  </si>
  <si>
    <t>M-2557 35-01-M02557_C C1_66269505</t>
  </si>
  <si>
    <t>28.04.2023 08:16:58</t>
  </si>
  <si>
    <t>28.04.2023 14:20:35</t>
  </si>
  <si>
    <t>SOMA DM-4/TR10 45-82-M00010_TR-11 M05_60208796</t>
  </si>
  <si>
    <t>28.04.2023 08:28:32</t>
  </si>
  <si>
    <t>28.04.2023 08:40:18</t>
  </si>
  <si>
    <t>SOMA TR-40 45-82-M00040_TR-40/1 M03_72180101</t>
  </si>
  <si>
    <t>28.04.2023 08:39:45</t>
  </si>
  <si>
    <t>28.04.2023 08:58:30</t>
  </si>
  <si>
    <t>TR-1/33 45-72-M00033_TR-1/39  -  TR-1/40 M05_2107075</t>
  </si>
  <si>
    <t>28.04.2023 08:43:13</t>
  </si>
  <si>
    <t>28.04.2023 10:06:22</t>
  </si>
  <si>
    <t>K-3625 35-01-K03625_D_56374284_56374284</t>
  </si>
  <si>
    <t>28.04.2023 08:38:53</t>
  </si>
  <si>
    <t>28.04.2023 12:47:53</t>
  </si>
  <si>
    <t>YELKİ TR-20 35-10-L00020_913668276_913668276</t>
  </si>
  <si>
    <t>28.04.2023 08:42:22</t>
  </si>
  <si>
    <t>28.04.2023 17:11:44</t>
  </si>
  <si>
    <t>KOZBEYLİ TR-4 35-23-M00073_C_56364376_56364376</t>
  </si>
  <si>
    <t>28.04.2023 08:48:57</t>
  </si>
  <si>
    <t>28.04.2023 09:13:09</t>
  </si>
  <si>
    <t>KULA İM 45-77-A00001_HatBaşıAyırıcı_66085765 M01_66085765</t>
  </si>
  <si>
    <t>28.04.2023 08:48:58</t>
  </si>
  <si>
    <t>28.04.2023 11:21:09</t>
  </si>
  <si>
    <t>M-2165 35-09-M02165__72410814_72410814</t>
  </si>
  <si>
    <t>28.04.2023 08:54:45</t>
  </si>
  <si>
    <t>28.04.2023 12:53:38</t>
  </si>
  <si>
    <t>SEFERİHİSAR İM 35-14-A00002_KÖYLER L09_72378346</t>
  </si>
  <si>
    <t>28.04.2023 08:58:44</t>
  </si>
  <si>
    <t>28.04.2023 10:02:56</t>
  </si>
  <si>
    <t>DUALAR KÖK 45-82-M00126_BERGAMA 34.5 M01_72193837</t>
  </si>
  <si>
    <t>28.04.2023 09:03:10</t>
  </si>
  <si>
    <t>28.04.2023 10:37:32</t>
  </si>
  <si>
    <t>K-598 35-01-K00598_K-819 K02_2038570</t>
  </si>
  <si>
    <t>28.04.2023 09:03:13</t>
  </si>
  <si>
    <t>28.04.2023 09:09:30</t>
  </si>
  <si>
    <t>K-3109 35-04-K03109__83786772_83786772</t>
  </si>
  <si>
    <t>28.04.2023 09:00:32</t>
  </si>
  <si>
    <t>28.04.2023 13:52:46</t>
  </si>
  <si>
    <t>M-1001 35-03-M01001_35-03-M01001_41932804</t>
  </si>
  <si>
    <t>28.04.2023 09:06:06</t>
  </si>
  <si>
    <t>28.04.2023 13:36:34</t>
  </si>
  <si>
    <t>TAYTAN GEDİZ MAH. TR-1 45-78-M00355_953261189_953261189</t>
  </si>
  <si>
    <t>28.04.2023 09:02:18</t>
  </si>
  <si>
    <t>28.04.2023 10:30:09</t>
  </si>
  <si>
    <t>K-235 35-01-K00235_35-01-K00235_83668189</t>
  </si>
  <si>
    <t>28.04.2023 09:06:42</t>
  </si>
  <si>
    <t>28.04.2023 14:24:39</t>
  </si>
  <si>
    <t>K-779 35-07-K00779_35-07-K00779_49846753</t>
  </si>
  <si>
    <t>28.04.2023 09:07:00</t>
  </si>
  <si>
    <t>28.04.2023 15:42:31</t>
  </si>
  <si>
    <t>TR-1/27 45-72-M00027_TR-1/28 M02_2103836</t>
  </si>
  <si>
    <t>28.04.2023 09:04:11</t>
  </si>
  <si>
    <t>28.04.2023 10:56:08</t>
  </si>
  <si>
    <t>K-1343 35-01-K01343_C_56359359_56359359</t>
  </si>
  <si>
    <t>28.04.2023 09:03:21</t>
  </si>
  <si>
    <t>28.04.2023 09:45:53</t>
  </si>
  <si>
    <t>MAHMUTLAR TR-2 35-29-L00119_35-29-L00119_2370488</t>
  </si>
  <si>
    <t>28.04.2023 08:55:08</t>
  </si>
  <si>
    <t>28.04.2023 09:58:17</t>
  </si>
  <si>
    <t>K-3769 35-04-K03769_C_56369560_56369560</t>
  </si>
  <si>
    <t>28.04.2023 09:11:35</t>
  </si>
  <si>
    <t>28.04.2023 12:10:55</t>
  </si>
  <si>
    <t>SARUHANLI TR-6/A 45-80-M01200_DAĞITIM TRAFO SARUHANLI TR-6/A M04_72188312</t>
  </si>
  <si>
    <t>28.04.2023 09:11:13</t>
  </si>
  <si>
    <t>28.04.2023 10:04:57</t>
  </si>
  <si>
    <t>K-1086 35-01-K01086_E_56379020_56379020</t>
  </si>
  <si>
    <t>28.04.2023 09:08:39</t>
  </si>
  <si>
    <t>28.04.2023 12:46:51</t>
  </si>
  <si>
    <t>SİYEKLİ KÖK 45-71-M00185_OSMANCALI M04_72256928</t>
  </si>
  <si>
    <t>28.04.2023 09:16:12</t>
  </si>
  <si>
    <t>28.04.2023 17:14:08</t>
  </si>
  <si>
    <t>TR-48 35-16-L00048_DIREK TIPI TRAFO HUCRESI H01_2041506</t>
  </si>
  <si>
    <t>28.04.2023 08:56:49</t>
  </si>
  <si>
    <t>28.04.2023 09:30:45</t>
  </si>
  <si>
    <t>28.04.2023 09:10:39</t>
  </si>
  <si>
    <t>28.04.2023 11:40:18</t>
  </si>
  <si>
    <t>K-3603 35-01-K03603_DIREK TIPI TRAFO HUCRESI H01_2076242</t>
  </si>
  <si>
    <t>28.04.2023 09:20:31</t>
  </si>
  <si>
    <t>28.04.2023 14:32:00</t>
  </si>
  <si>
    <t>K-511 35-01-K00511_911884805_911884805</t>
  </si>
  <si>
    <t>28.04.2023 09:25:55</t>
  </si>
  <si>
    <t>28.04.2023 13:29:40</t>
  </si>
  <si>
    <t>KAYMAKÇI TR-2 35-15-M00242_48699012_56369006_56369006</t>
  </si>
  <si>
    <t>28.04.2023 09:30:21</t>
  </si>
  <si>
    <t>28.04.2023 11:50:06</t>
  </si>
  <si>
    <t>MURADİYE TR-5 (ESKİ MEZARLIK YANI) 45-71-M00204_D D2_5974696</t>
  </si>
  <si>
    <t>28.04.2023 09:30:04</t>
  </si>
  <si>
    <t>28.04.2023 13:52:47</t>
  </si>
  <si>
    <t>K-4786 35-04-K04786_99756602_99756602</t>
  </si>
  <si>
    <t>28.04.2023 09:28:16</t>
  </si>
  <si>
    <t>28.04.2023 14:46:09</t>
  </si>
  <si>
    <t>TR-44 35-16-L00044_DIREK TIPI TRAFO HUCRESI H01_2041163</t>
  </si>
  <si>
    <t>28.04.2023 09:34:28</t>
  </si>
  <si>
    <t>28.04.2023 10:54:15</t>
  </si>
  <si>
    <t>M-234 35-02-M00234_910222984_910222984</t>
  </si>
  <si>
    <t>28.04.2023 09:34:04</t>
  </si>
  <si>
    <t>28.04.2023 17:30:34</t>
  </si>
  <si>
    <t>VELİLER KÖK 35-31-L00116_VELİLER TR-1 L02_2337022</t>
  </si>
  <si>
    <t>28.04.2023 08:43:03</t>
  </si>
  <si>
    <t>28.04.2023 12:21:26</t>
  </si>
  <si>
    <t>DİNDARLI KÖK TR-3 KAKLIK 45-79-M00395_HatBaşıAyırıcı_53134315 M01_53134315</t>
  </si>
  <si>
    <t>28.04.2023 09:32:44</t>
  </si>
  <si>
    <t>28.04.2023 11:59:40</t>
  </si>
  <si>
    <t>DM-2/TR-6 35-22-M00807_35-22-M00807_42464389</t>
  </si>
  <si>
    <t>28.04.2023 09:43:33</t>
  </si>
  <si>
    <t>28.04.2023 10:39:30</t>
  </si>
  <si>
    <t>MENDERES DM-2/TR-1 35-22-M00300_DM-1/TR-1 M04_2328339</t>
  </si>
  <si>
    <t>28.04.2023 09:39:08</t>
  </si>
  <si>
    <t>28.04.2023 10:08:54</t>
  </si>
  <si>
    <t>K-1409 35-04-K01409_35-04-K01409_2357748</t>
  </si>
  <si>
    <t>28.04.2023 09:41:01</t>
  </si>
  <si>
    <t>28.04.2023 13:23:05</t>
  </si>
  <si>
    <t>DEMİRCİLİ DM 35-15-L00895_KARAKOVA DM L013_85268691</t>
  </si>
  <si>
    <t>28.04.2023 09:57:09</t>
  </si>
  <si>
    <t>28.04.2023 17:12:34</t>
  </si>
  <si>
    <t>28.04.2023 09:59:11</t>
  </si>
  <si>
    <t>28.04.2023 14:07:00</t>
  </si>
  <si>
    <t>K-764 35-01-K00764_DIREK TIPI TRAFO HUCRESI H01_2049156</t>
  </si>
  <si>
    <t>28.04.2023 10:01:42</t>
  </si>
  <si>
    <t>28.04.2023 17:00:24</t>
  </si>
  <si>
    <t>28.04.2023 10:06:14</t>
  </si>
  <si>
    <t>28.04.2023 13:01:42</t>
  </si>
  <si>
    <t>28.04.2023 10:04:22</t>
  </si>
  <si>
    <t>28.04.2023 13:25:24</t>
  </si>
  <si>
    <t>AKKOYUNLU TR-4 35-29-L00128_35-29-L00128_2375863</t>
  </si>
  <si>
    <t>28.04.2023 10:09:46</t>
  </si>
  <si>
    <t>28.04.2023 10:56:44</t>
  </si>
  <si>
    <t>KARABURUN TR-16 35-21-L00016_B_56357700_56357700</t>
  </si>
  <si>
    <t>28.04.2023 10:08:27</t>
  </si>
  <si>
    <t>28.04.2023 11:07:28</t>
  </si>
  <si>
    <t>BONCUKLU TR-1 45-82-M00202_45-82-M00202_2375952</t>
  </si>
  <si>
    <t>28.04.2023 10:12:05</t>
  </si>
  <si>
    <t>28.04.2023 12:24:53</t>
  </si>
  <si>
    <t>DM-14/2 45-71-M00373_45-71-M00373_66510677</t>
  </si>
  <si>
    <t>28.04.2023 10:16:53</t>
  </si>
  <si>
    <t>28.04.2023 15:21:50</t>
  </si>
  <si>
    <t>TR-1/86-A (NAME SOKAK TRF) 45-83-M00271_45-83-M00271_2362207</t>
  </si>
  <si>
    <t>28.04.2023 10:22:04</t>
  </si>
  <si>
    <t>28.04.2023 10:47:25</t>
  </si>
  <si>
    <t>ARI KENT SİTESİ TR 35-30-M00063_35-30-M00063_2361793</t>
  </si>
  <si>
    <t>28.04.2023 10:22:39</t>
  </si>
  <si>
    <t>28.04.2023 11:24:21</t>
  </si>
  <si>
    <t>KAYACIK ÇATALKAYA TR-2 45-75-M00211_B_56386006_56386006</t>
  </si>
  <si>
    <t>28.04.2023 10:19:42</t>
  </si>
  <si>
    <t>28.04.2023 13:40:39</t>
  </si>
  <si>
    <t>İZZETTİN KÖK 45-83-M00132_SİNİRLİ M02_2327937</t>
  </si>
  <si>
    <t>28.04.2023 10:22:03</t>
  </si>
  <si>
    <t>28.04.2023 11:24:55</t>
  </si>
  <si>
    <t>K-891 35-02-K00891_99454758_99454758</t>
  </si>
  <si>
    <t>28.04.2023 09:53:21</t>
  </si>
  <si>
    <t>28.04.2023 14:51:00</t>
  </si>
  <si>
    <t>DERBENT İM-DM 45-83-A00004_FABRİKALAR L06_2097157</t>
  </si>
  <si>
    <t>28.04.2023 10:34:20</t>
  </si>
  <si>
    <t>28.04.2023 10:47:07</t>
  </si>
  <si>
    <t>BÖLCEK-2 TR 35-16-M00023_953336733_953336733</t>
  </si>
  <si>
    <t>28.04.2023 10:35:16</t>
  </si>
  <si>
    <t>28.04.2023 13:50:33</t>
  </si>
  <si>
    <t>M-211 (DM-3/TR-6) 35-14-M00211_35-14-M00211_2377167</t>
  </si>
  <si>
    <t>28.04.2023 10:32:48</t>
  </si>
  <si>
    <t>28.04.2023 12:22:15</t>
  </si>
  <si>
    <t>DM-2/TR-13 MENDERES 35-22-M00822_35-22-M00822_53089827</t>
  </si>
  <si>
    <t>28.04.2023 10:42:03</t>
  </si>
  <si>
    <t>28.04.2023 11:29:34</t>
  </si>
  <si>
    <t>K-4517 35-04-K04517_98678237_98678237</t>
  </si>
  <si>
    <t>28.04.2023 10:30:44</t>
  </si>
  <si>
    <t>28.04.2023 16:56:53</t>
  </si>
  <si>
    <t>KÜNER TR-1 35-22-M00229_B_56372010_56372010</t>
  </si>
  <si>
    <t>AG Pano Faz Sigorta Atığı</t>
  </si>
  <si>
    <t>28.04.2023 10:25:05</t>
  </si>
  <si>
    <t>28.04.2023 13:13:59</t>
  </si>
  <si>
    <t>KARATEKE TR-4 35-29-L00134_35-29-L00134_66114880</t>
  </si>
  <si>
    <t>28.04.2023 11:00:54</t>
  </si>
  <si>
    <t>28.04.2023 11:46:05</t>
  </si>
  <si>
    <t>KÜÇÜK SANAYİ SİTESİ TR-1 45-83-L00142_955144624_955144624</t>
  </si>
  <si>
    <t>28.04.2023 10:57:52</t>
  </si>
  <si>
    <t>28.04.2023 13:29:49</t>
  </si>
  <si>
    <t>L-332 SERKANKENT 35-18-L00332_950462531_950462531</t>
  </si>
  <si>
    <t>28.04.2023 11:02:11</t>
  </si>
  <si>
    <t>28.04.2023 13:53:13</t>
  </si>
  <si>
    <t>KÜÇÜKKAYA TR-1 35-10-L00023_DIREK TIPI TRAFO HUCRESI H01_2089451</t>
  </si>
  <si>
    <t>28.04.2023 11:04:46</t>
  </si>
  <si>
    <t>28.04.2023 13:06:11</t>
  </si>
  <si>
    <t>KOZBEYLİ TR-1 35-23-M00070_95002517067_95002517067</t>
  </si>
  <si>
    <t>28.04.2023 11:07:43</t>
  </si>
  <si>
    <t>28.04.2023 12:57:06</t>
  </si>
  <si>
    <t>KISIK TR-1 (M-135) 35-22-M00135_B_56354284_56354284</t>
  </si>
  <si>
    <t>28.04.2023 11:24:18</t>
  </si>
  <si>
    <t>28.04.2023 11:47:58</t>
  </si>
  <si>
    <t>TR-77 35-16-L00077_DIREK TIPI TRAFO HUCRESI H01_2042107</t>
  </si>
  <si>
    <t>28.04.2023 11:31:16</t>
  </si>
  <si>
    <t>28.04.2023 12:21:28</t>
  </si>
  <si>
    <t>AKÇAALAN OVA TR 35-22-M00222_35-22-M00222_2372410</t>
  </si>
  <si>
    <t>28.04.2023 11:31:24</t>
  </si>
  <si>
    <t>28.04.2023 13:42:09</t>
  </si>
  <si>
    <t>ASARLIK TR-8 35-28-M00182_D_91231155_91231155</t>
  </si>
  <si>
    <t>28.04.2023 11:54:58</t>
  </si>
  <si>
    <t>28.04.2023 13:02:44</t>
  </si>
  <si>
    <t>TR-1 45-78-L00001_953260414_953260414</t>
  </si>
  <si>
    <t>28.04.2023 11:36:58</t>
  </si>
  <si>
    <t>28.04.2023 12:52:23</t>
  </si>
  <si>
    <t>İZZETTİN KÖK 45-83-M00132_ŞİRVAN M03_2327934</t>
  </si>
  <si>
    <t>28.04.2023 11:38:40</t>
  </si>
  <si>
    <t>28.04.2023 16:10:41</t>
  </si>
  <si>
    <t>DM-5/10 35-26-M00805_956629701_956629701</t>
  </si>
  <si>
    <t>28.04.2023 11:42:33</t>
  </si>
  <si>
    <t>28.04.2023 14:15:17</t>
  </si>
  <si>
    <t>YELKİ TR-5 (M-2339) 35-10-M02339_35-10-M02339_42777783</t>
  </si>
  <si>
    <t>28.04.2023 11:50:51</t>
  </si>
  <si>
    <t>28.04.2023 15:53:49</t>
  </si>
  <si>
    <t>KOZBEYLİ TR-1 35-23-M00070_B_91356007_91356007</t>
  </si>
  <si>
    <t>28.04.2023 11:59:58</t>
  </si>
  <si>
    <t>28.04.2023 13:00:44</t>
  </si>
  <si>
    <t>K-4468 35-01-K04468_911386002_911386002</t>
  </si>
  <si>
    <t>28.04.2023 13:04:41</t>
  </si>
  <si>
    <t>MECİDİYE TR-6 45-72-L00579_DAĞITIM TRAFOSU TR-6 L04_2106407</t>
  </si>
  <si>
    <t>28.04.2023 12:05:44</t>
  </si>
  <si>
    <t>28.04.2023 16:16:37</t>
  </si>
  <si>
    <t>İSTASYONALTI KÖK 45-83-M00131_HatBaşıAyırıcı_53137008 M04_53137008</t>
  </si>
  <si>
    <t>28.04.2023 10:08:02</t>
  </si>
  <si>
    <t>28.04.2023 13:34:04</t>
  </si>
  <si>
    <t>K-1497 35-02-K01497_913723855_913723855</t>
  </si>
  <si>
    <t>28.04.2023 11:56:05</t>
  </si>
  <si>
    <t>28.04.2023 20:04:12</t>
  </si>
  <si>
    <t>DM-20/17 45-71-M00602_953244608_953244608</t>
  </si>
  <si>
    <t>28.04.2023 12:18:01</t>
  </si>
  <si>
    <t>28.04.2023 19:58:28</t>
  </si>
  <si>
    <t>YENİDOSTLAR SİTESİ TR 35-30-M00698_35-30-M00698_2375869</t>
  </si>
  <si>
    <t>28.04.2023 12:23:12</t>
  </si>
  <si>
    <t>28.04.2023 13:40:03</t>
  </si>
  <si>
    <t>DEREKÖY OVA MAH.TR-1 45-72-L00535_B_56394240_56394240</t>
  </si>
  <si>
    <t>28.04.2023 12:22:41</t>
  </si>
  <si>
    <t>28.04.2023 19:07:53</t>
  </si>
  <si>
    <t>M-1246 35-01-M01246_911494173_911494173</t>
  </si>
  <si>
    <t>28.04.2023 12:23:44</t>
  </si>
  <si>
    <t>28.04.2023 19:57:15</t>
  </si>
  <si>
    <t>AKÇAŞEHİR KÖK 35-29-L00035_ÇAYIRLI L06_72208761</t>
  </si>
  <si>
    <t>28.04.2023 12:31:21</t>
  </si>
  <si>
    <t>28.04.2023 12:52:01</t>
  </si>
  <si>
    <t>FOÇA TR-55 35-23-L00055_950422675_950422675</t>
  </si>
  <si>
    <t>28.04.2023 12:43:18</t>
  </si>
  <si>
    <t>28.04.2023 15:05:48</t>
  </si>
  <si>
    <t>KISIK TR-1 (M-135) 35-22-M00135_A_56354070_56354070</t>
  </si>
  <si>
    <t>28.04.2023 12:43:27</t>
  </si>
  <si>
    <t>28.04.2023 14:43:56</t>
  </si>
  <si>
    <t>ARSLANLAR TM 35-26-A00004_KUTLUTAŞ M29_2307568</t>
  </si>
  <si>
    <t>28.04.2023 12:50:46</t>
  </si>
  <si>
    <t>28.04.2023 12:56:42</t>
  </si>
  <si>
    <t>TEMREK YAKUPLAR TR-1 45-83-M00484_B_91176671_91176671</t>
  </si>
  <si>
    <t>28.04.2023 13:02:59</t>
  </si>
  <si>
    <t>28.04.2023 15:39:24</t>
  </si>
  <si>
    <t>AHMET YAR KÖK 35-27-M00067_KLEMSAN KÖK M03_72177223</t>
  </si>
  <si>
    <t>28.04.2023 13:05:28</t>
  </si>
  <si>
    <t>28.04.2023 14:54:23</t>
  </si>
  <si>
    <t>L-59 GÜVENTUR 35-14-L00059_956634715_956634715</t>
  </si>
  <si>
    <t>28.04.2023 13:05:25</t>
  </si>
  <si>
    <t>28.04.2023 14:30:15</t>
  </si>
  <si>
    <t>DM-3/12 35-29-M00012_35-29-M00012_72187112</t>
  </si>
  <si>
    <t>28.04.2023 13:08:52</t>
  </si>
  <si>
    <t>28.04.2023 13:37:22</t>
  </si>
  <si>
    <t>ÖZBEK TR-5 35-19-M00235_956664418_956664418</t>
  </si>
  <si>
    <t>28.04.2023 13:06:35</t>
  </si>
  <si>
    <t>28.04.2023 16:03:02</t>
  </si>
  <si>
    <t>L-434 MENDERES BP 35-18-L00434_950462150_950462150</t>
  </si>
  <si>
    <t>28.04.2023 13:06:48</t>
  </si>
  <si>
    <t>28.04.2023 17:10:43</t>
  </si>
  <si>
    <t>SOMA TR-3/1 45-82-M00081_45-82-M00081_2370230</t>
  </si>
  <si>
    <t>28.04.2023 13:04:25</t>
  </si>
  <si>
    <t>28.04.2023 13:39:05</t>
  </si>
  <si>
    <t>KARA KIZLAR TR-1 35-26-M00509_A_91205508_91205508</t>
  </si>
  <si>
    <t>28.04.2023 13:07:11</t>
  </si>
  <si>
    <t>28.04.2023 15:12:16</t>
  </si>
  <si>
    <t>TÜRKELLİ TR-1 35-28-M00462_E_91248963_91248963</t>
  </si>
  <si>
    <t>28.04.2023 13:13:35</t>
  </si>
  <si>
    <t>28.04.2023 14:40:14</t>
  </si>
  <si>
    <t>ÇUKURALAN TR-1 35-30-L00138_35-30-L00138_2356464</t>
  </si>
  <si>
    <t>28.04.2023 13:16:11</t>
  </si>
  <si>
    <t>28.04.2023 17:47:52</t>
  </si>
  <si>
    <t>DURASILLI TR-6 45-78-M01117_953262131_953262131</t>
  </si>
  <si>
    <t>28.04.2023 13:20:15</t>
  </si>
  <si>
    <t>28.04.2023 14:18:48</t>
  </si>
  <si>
    <t>ASARLIK TR-6 35-28-M00177_953376839_953376839</t>
  </si>
  <si>
    <t>28.04.2023 10:41:38</t>
  </si>
  <si>
    <t>28.04.2023 18:05:49</t>
  </si>
  <si>
    <t>SARIGÖL TR-25 45-79-M00025_945559120_945559120</t>
  </si>
  <si>
    <t>28.04.2023 13:41:35</t>
  </si>
  <si>
    <t>28.04.2023 14:33:09</t>
  </si>
  <si>
    <t>M-2892 35-10-M02892_964513915_964513915</t>
  </si>
  <si>
    <t>28.04.2023 13:40:08</t>
  </si>
  <si>
    <t>28.04.2023 20:50:33</t>
  </si>
  <si>
    <t>GELENBE İM 45-76-A00001_ALACALAR L02_2093763</t>
  </si>
  <si>
    <t>28.04.2023 14:00:45</t>
  </si>
  <si>
    <t>28.04.2023 17:22:06</t>
  </si>
  <si>
    <t>HACIRAHMANLAR TARIMSAL SULAMA ÖZEL KÖK 45-80-M02000Ö_HACIRAHMANLI TST-1 M02_2323505</t>
  </si>
  <si>
    <t>28.04.2023 14:03:58</t>
  </si>
  <si>
    <t>28.04.2023 15:11:09</t>
  </si>
  <si>
    <t>M-3032 35-09-M03032_912628091_912628091</t>
  </si>
  <si>
    <t>28.04.2023 14:05:36</t>
  </si>
  <si>
    <t>28.04.2023 17:05:27</t>
  </si>
  <si>
    <t>TR-75 35-19-L00075_C_65508691_65508691</t>
  </si>
  <si>
    <t>28.04.2023 14:17:01</t>
  </si>
  <si>
    <t>28.04.2023 17:16:23</t>
  </si>
  <si>
    <t>SARPINCIK TR-1 35-21-L00070_953357699_953357699</t>
  </si>
  <si>
    <t>28.04.2023 14:18:35</t>
  </si>
  <si>
    <t>28.04.2023 19:02:47</t>
  </si>
  <si>
    <t>FOÇA TR-55 35-23-L00055_42041594_56405985_56405985</t>
  </si>
  <si>
    <t>28.04.2023 14:25:30</t>
  </si>
  <si>
    <t>28.04.2023 15:14:33</t>
  </si>
  <si>
    <t>GÜMÜLDÜR M-61 35-25-M00365_955263363_955263363</t>
  </si>
  <si>
    <t>28.04.2023 14:31:00</t>
  </si>
  <si>
    <t>28.04.2023 16:01:52</t>
  </si>
  <si>
    <t>TR-66 35-16-L00066_DAĞITIM TRAFO TR-66 L06_71994534</t>
  </si>
  <si>
    <t>28.04.2023 14:31:24</t>
  </si>
  <si>
    <t>28.04.2023 15:13:00</t>
  </si>
  <si>
    <t>KEMER KÖYÜ TR-1 35-15-L00274_35-15-L00274_2358851</t>
  </si>
  <si>
    <t>28.04.2023 14:26:21</t>
  </si>
  <si>
    <t>28.04.2023 15:19:39</t>
  </si>
  <si>
    <t>KAYACIK DEREMAHALLE TR-1 45-75-M00214_C_56387802_56387802</t>
  </si>
  <si>
    <t>28.04.2023 14:36:38</t>
  </si>
  <si>
    <t>28.04.2023 17:38:51</t>
  </si>
  <si>
    <t>SELİMŞAHLAR TR-2 45-71-M00137_HatBaşıAyırıcı_53135247 M03_53135247</t>
  </si>
  <si>
    <t>28.04.2023 14:38:28</t>
  </si>
  <si>
    <t>28.04.2023 17:16:22</t>
  </si>
  <si>
    <t>ALKORU SİTESİ TR 35-30-M00040_35-30-M00040_2348682</t>
  </si>
  <si>
    <t>28.04.2023 14:39:39</t>
  </si>
  <si>
    <t>28.04.2023 15:47:56</t>
  </si>
  <si>
    <t>ASARLIK TR-8 35-28-M00182_8546529_56374195_56374195</t>
  </si>
  <si>
    <t>28.04.2023 13:32:45</t>
  </si>
  <si>
    <t>28.04.2023 17:27:29</t>
  </si>
  <si>
    <t>K-4517 35-04-K04517_35-04-K04517_41954535</t>
  </si>
  <si>
    <t>28.04.2023 14:39:47</t>
  </si>
  <si>
    <t>28.04.2023 17:06:30</t>
  </si>
  <si>
    <t>M-2013 35-10-M02013_98060332_98060332</t>
  </si>
  <si>
    <t>28.04.2023 14:48:14</t>
  </si>
  <si>
    <t>28.04.2023 17:17:41</t>
  </si>
  <si>
    <t>YUKARI KIZILCA TR-4 35-27-L00406_95001283575_95001283575</t>
  </si>
  <si>
    <t>28.04.2023 14:41:10</t>
  </si>
  <si>
    <t>28.04.2023 21:16:39</t>
  </si>
  <si>
    <t>TEKELİ TR-5 35-22-M00235_35-22-M00235_2358991</t>
  </si>
  <si>
    <t>28.04.2023 14:52:29</t>
  </si>
  <si>
    <t>28.04.2023 15:50:34</t>
  </si>
  <si>
    <t>28.04.2023 14:50:07</t>
  </si>
  <si>
    <t>28.04.2023 20:23:45</t>
  </si>
  <si>
    <t>TR-9 35-15-M00009_950382888_950382888</t>
  </si>
  <si>
    <t>28.04.2023 14:50:59</t>
  </si>
  <si>
    <t>28.04.2023 15:46:35</t>
  </si>
  <si>
    <t>K-3590 35-01-K03590_C_56375732_56375732</t>
  </si>
  <si>
    <t>28.04.2023 14:59:12</t>
  </si>
  <si>
    <t>28.04.2023 17:07:09</t>
  </si>
  <si>
    <t>M-624 35-02-M00624_D_56379769_56379769</t>
  </si>
  <si>
    <t>28.04.2023 14:53:31</t>
  </si>
  <si>
    <t>28.04.2023 16:56:13</t>
  </si>
  <si>
    <t>28.04.2023 15:00:50</t>
  </si>
  <si>
    <t>28.04.2023 18:40:46</t>
  </si>
  <si>
    <t>AFŞAR TR-8 BARAJ MAH. 45-73-M00787_915804215_915804215</t>
  </si>
  <si>
    <t>28.04.2023 15:05:02</t>
  </si>
  <si>
    <t>28.04.2023 15:47:30</t>
  </si>
  <si>
    <t>DM-1/42 35-29-M00042_DAĞITIM TRAFOSU M04_72194649</t>
  </si>
  <si>
    <t>28.04.2023 15:13:30</t>
  </si>
  <si>
    <t>28.04.2023 16:15:07</t>
  </si>
  <si>
    <t>BELİĞ ŞİŞİKOĞLU SULAMA GRUBU 35-29-M00182_A_91404950_91404950</t>
  </si>
  <si>
    <t>28.04.2023 15:01:23</t>
  </si>
  <si>
    <t>28.04.2023 19:10:47</t>
  </si>
  <si>
    <t>TR-78 35-16-L00078_DAĞITIM TRAFO TR-78 L06_67550470</t>
  </si>
  <si>
    <t>28.04.2023 15:15:48</t>
  </si>
  <si>
    <t>28.04.2023 15:43:30</t>
  </si>
  <si>
    <t>L-61 İSTUR 35-14-L00061_956639608_956639608</t>
  </si>
  <si>
    <t>28.04.2023 15:20:03</t>
  </si>
  <si>
    <t>28.04.2023 17:07:04</t>
  </si>
  <si>
    <t>K-893 35-04-K00893_98865821_98865821</t>
  </si>
  <si>
    <t>28.04.2023 15:18:13</t>
  </si>
  <si>
    <t>28.04.2023 17:46:25</t>
  </si>
  <si>
    <t>YEŞİLKÖY-3 35-26-M00792_DIREK TIPI TRAFO HUCRESI H01_2052636</t>
  </si>
  <si>
    <t>28.04.2023 15:26:35</t>
  </si>
  <si>
    <t>28.04.2023 17:30:20</t>
  </si>
  <si>
    <t>M-2925 35-03-M02925_DAĞITIM TRAFOSU TR-1 M05_94995379</t>
  </si>
  <si>
    <t>28.04.2023 15:27:14</t>
  </si>
  <si>
    <t>28.04.2023 18:10:44</t>
  </si>
  <si>
    <t>FOÇA TR-4 35-23-L00004_FOÇA TR-2 L04_2331905</t>
  </si>
  <si>
    <t>28.04.2023 15:32:05</t>
  </si>
  <si>
    <t>28.04.2023 16:17:49</t>
  </si>
  <si>
    <t>M-1039 35-04-M01039_912495400_912495400</t>
  </si>
  <si>
    <t>28.04.2023 16:06:10</t>
  </si>
  <si>
    <t>28.04.2023 18:03:28</t>
  </si>
  <si>
    <t>YAYALAR TR-4 45-73-M00164_45-73-M00164_2354629</t>
  </si>
  <si>
    <t>28.04.2023 16:16:26</t>
  </si>
  <si>
    <t>28.04.2023 17:41:34</t>
  </si>
  <si>
    <t>L-308 35-18-L00308_950456812_950456812</t>
  </si>
  <si>
    <t>28.04.2023 16:19:49</t>
  </si>
  <si>
    <t>28.04.2023 19:54:27</t>
  </si>
  <si>
    <t>SUBATAN TR-12 35-15-L01186_35-15-L01186_2373398</t>
  </si>
  <si>
    <t>28.04.2023 16:06:22</t>
  </si>
  <si>
    <t>28.04.2023 18:54:10</t>
  </si>
  <si>
    <t>K-3129 35-01-K03129_911449580_911449580</t>
  </si>
  <si>
    <t>28.04.2023 16:21:53</t>
  </si>
  <si>
    <t>28.04.2023 20:47:05</t>
  </si>
  <si>
    <t>28.04.2023 16:41:19</t>
  </si>
  <si>
    <t>28.04.2023 19:12:30</t>
  </si>
  <si>
    <t>TR-168 35-26-M00168_49434718 _49434747</t>
  </si>
  <si>
    <t>28.04.2023 16:49:47</t>
  </si>
  <si>
    <t>28.04.2023 17:23:51</t>
  </si>
  <si>
    <t>KARAKUYU KÖK 35-22-M00091_KARAKUYU M02_72111688</t>
  </si>
  <si>
    <t>28.04.2023 16:46:03</t>
  </si>
  <si>
    <t>28.04.2023 17:35:20</t>
  </si>
  <si>
    <t>M-278 35-02-M00278_A_56369125_56369125</t>
  </si>
  <si>
    <t>28.04.2023 17:09:29</t>
  </si>
  <si>
    <t>28.04.2023 18:52:20</t>
  </si>
  <si>
    <t>TR-8 BOZAVLU 35-19-L00008_35-19-L00008_2349615</t>
  </si>
  <si>
    <t>28.04.2023 17:20:03</t>
  </si>
  <si>
    <t>28.04.2023 19:47:44</t>
  </si>
  <si>
    <t>TR-126 35-26-M00126_956625258_956625258</t>
  </si>
  <si>
    <t>28.04.2023 17:22:27</t>
  </si>
  <si>
    <t>28.04.2023 23:28:08</t>
  </si>
  <si>
    <t>TR-105 35-15-M00105_TR-118 M01_66874978</t>
  </si>
  <si>
    <t>28.04.2023 17:25:01</t>
  </si>
  <si>
    <t>28.04.2023 18:27:23</t>
  </si>
  <si>
    <t>DM-2/5 RADİSSON OTEL ÖNÜ 35-18-L00582_950454045_950454045</t>
  </si>
  <si>
    <t>28.04.2023 17:27:55</t>
  </si>
  <si>
    <t>28.04.2023 19:39:17</t>
  </si>
  <si>
    <t>ILICA GIS TM 35-07-A00002_ILICA-11 K17_2313378</t>
  </si>
  <si>
    <t>28.04.2023 17:30:11</t>
  </si>
  <si>
    <t>28.04.2023 18:58:33</t>
  </si>
  <si>
    <t>TOKMAKLI KÖK 45-86-M00047_HatBaşıAyırıcı_53137214 M05_53137214</t>
  </si>
  <si>
    <t>28.04.2023 17:49:08</t>
  </si>
  <si>
    <t>28.04.2023 19:17:53</t>
  </si>
  <si>
    <t>DM-3 (TR-16) 35-15-M00016_HASTANE DM M16_67054207</t>
  </si>
  <si>
    <t>28.04.2023 17:45:00</t>
  </si>
  <si>
    <t>28.04.2023 17:51:59</t>
  </si>
  <si>
    <t>TÜRKELLİ DM (TR-4) 35-28-M00368_TÜRKELLİ TR-1803 ÇIKIŞ M14_56299001</t>
  </si>
  <si>
    <t>28.04.2023 18:03:17</t>
  </si>
  <si>
    <t>28.04.2023 18:09:13</t>
  </si>
  <si>
    <t>ALOSBİ TM 35-17-A00006_ALİAĞA RES M06_2310718</t>
  </si>
  <si>
    <t>28.04.2023 18:07:54</t>
  </si>
  <si>
    <t>28.04.2023 19:25:12</t>
  </si>
  <si>
    <t>28.04.2023 18:07:58</t>
  </si>
  <si>
    <t>28.04.2023 20:12:07</t>
  </si>
  <si>
    <t>TR-28 FİDAN YAPI 35-26-M00028__65498857_65498857</t>
  </si>
  <si>
    <t>28.04.2023 18:05:06</t>
  </si>
  <si>
    <t>28.04.2023 18:29:48</t>
  </si>
  <si>
    <t>28.04.2023 18:15:51</t>
  </si>
  <si>
    <t>28.04.2023 20:39:37</t>
  </si>
  <si>
    <t>FUNDACIK KÖK 45-75-M00068_HatBaşıAyırıcı_53135520 M03_53135520</t>
  </si>
  <si>
    <t>28.04.2023 18:12:23</t>
  </si>
  <si>
    <t>28.04.2023 19:32:57</t>
  </si>
  <si>
    <t>K-681 35-04-K00681_913565146_913565146</t>
  </si>
  <si>
    <t>28.04.2023 18:25:47</t>
  </si>
  <si>
    <t>29.04.2023 01:36:57</t>
  </si>
  <si>
    <t>KOYUNDERE TR-6 35-28-M00158_35-28-M00158_78958549</t>
  </si>
  <si>
    <t>28.04.2023 18:28:35</t>
  </si>
  <si>
    <t>28.04.2023 19:16:20</t>
  </si>
  <si>
    <t>M-460 35-03-M00460_DIREK TIPI TRAFO HUCRESI H01_2069738</t>
  </si>
  <si>
    <t>28.04.2023 18:28:46</t>
  </si>
  <si>
    <t>28.04.2023 20:10:53</t>
  </si>
  <si>
    <t>K-3649 35-02-K03649_910495334_910495334</t>
  </si>
  <si>
    <t>28.04.2023 18:35:14</t>
  </si>
  <si>
    <t>28.04.2023 19:46:08</t>
  </si>
  <si>
    <t>KOYUNDERE TR-6 35-28-M00158_12458356 _5822845</t>
  </si>
  <si>
    <t>28.04.2023 19:09:06</t>
  </si>
  <si>
    <t>28.04.2023 19:37:18</t>
  </si>
  <si>
    <t>M. ALİ ÇETİN SULAMA GRUBU 35-27-M00172_A_91389044_91389044</t>
  </si>
  <si>
    <t>28.04.2023 19:06:39</t>
  </si>
  <si>
    <t>28.04.2023 21:45:32</t>
  </si>
  <si>
    <t>M-639 OLDURUK KÖK 35-03-M00639_M-1929 M04_42868424</t>
  </si>
  <si>
    <t>28.04.2023 19:08:28</t>
  </si>
  <si>
    <t>28.04.2023 20:01:00</t>
  </si>
  <si>
    <t>İLYASLAR TR-1 45-76-M00099_955247130_955247130</t>
  </si>
  <si>
    <t>28.04.2023 19:11:49</t>
  </si>
  <si>
    <t>28.04.2023 20:53:42</t>
  </si>
  <si>
    <t>KABAKUM BANKACILAR TR-3 35-30-M00209_A_56403802_56403802</t>
  </si>
  <si>
    <t>28.04.2023 19:20:30</t>
  </si>
  <si>
    <t>28.04.2023 20:32:10</t>
  </si>
  <si>
    <t>KÜNER TR-9 35-22-M00295_DIREK TIPI TRAFO HUCRESI H01_2102570</t>
  </si>
  <si>
    <t>28.04.2023 19:24:06</t>
  </si>
  <si>
    <t>28.04.2023 19:49:58</t>
  </si>
  <si>
    <t>K-4786 35-04-K04786_B_60984858_60984858</t>
  </si>
  <si>
    <t>28.04.2023 19:32:03</t>
  </si>
  <si>
    <t>28.04.2023 20:44:49</t>
  </si>
  <si>
    <t>HACIBEY TR-6/A 45-73-M01161_945670468_945670468</t>
  </si>
  <si>
    <t>28.04.2023 19:30:26</t>
  </si>
  <si>
    <t>28.04.2023 21:02:10</t>
  </si>
  <si>
    <t>TR-1/4-A 45-72-M00130_956494283_956494283</t>
  </si>
  <si>
    <t>28.04.2023 19:34:55</t>
  </si>
  <si>
    <t>28.04.2023 21:16:15</t>
  </si>
  <si>
    <t>SELÇİKLİ ULUYOL TR-3 45-72-L00151_B_91337967_91337967</t>
  </si>
  <si>
    <t>28.04.2023 20:04:20</t>
  </si>
  <si>
    <t>28.04.2023 20:55:32</t>
  </si>
  <si>
    <t>KARAAĞAÇLI TR-2 45-71-M00130_TR-5-6 M03_72242834</t>
  </si>
  <si>
    <t>28.04.2023 20:06:45</t>
  </si>
  <si>
    <t>28.04.2023 21:30:22</t>
  </si>
  <si>
    <t>KARABURUN TR-7 35-21-L00033_D_56357084_56357084</t>
  </si>
  <si>
    <t>28.04.2023 20:21:27</t>
  </si>
  <si>
    <t>28.04.2023 23:16:21</t>
  </si>
  <si>
    <t>DM-14/12 45-71-M00560_A_56398281_56398281</t>
  </si>
  <si>
    <t>28.04.2023 20:26:49</t>
  </si>
  <si>
    <t>28.04.2023 23:31:10</t>
  </si>
  <si>
    <t>M-396 35-09-M00396_954708762_954708762</t>
  </si>
  <si>
    <t>28.04.2023 20:30:20</t>
  </si>
  <si>
    <t>28.04.2023 21:21:04</t>
  </si>
  <si>
    <t>ZEYTİNLİOVA TR-1 KÖK 45-72-L00389_ÜÇ AVLU ÇIKIŞI L02_2102924</t>
  </si>
  <si>
    <t>28.04.2023 20:33:40</t>
  </si>
  <si>
    <t>28.04.2023 21:18:02</t>
  </si>
  <si>
    <t>KARATEKE TR-2 35-29-L00143_C_66115921_66115921</t>
  </si>
  <si>
    <t>28.04.2023 20:56:08</t>
  </si>
  <si>
    <t>28.04.2023 21:26:19</t>
  </si>
  <si>
    <t>K-598 35-01-K00598_35-01-K00598_2348435</t>
  </si>
  <si>
    <t>28.04.2023 21:07:32</t>
  </si>
  <si>
    <t>28.04.2023 21:28:54</t>
  </si>
  <si>
    <t>L-512 REİSDERE 35-18-L00512_950439198_950439198</t>
  </si>
  <si>
    <t>28.04.2023 21:12:17</t>
  </si>
  <si>
    <t>28.04.2023 22:02:30</t>
  </si>
  <si>
    <t>YENİFOÇA TR-44 35-23-M00044_A_56388988_56388988</t>
  </si>
  <si>
    <t>28.04.2023 20:49:04</t>
  </si>
  <si>
    <t>28.04.2023 23:02:52</t>
  </si>
  <si>
    <t>K-997 35-07-K00997_97576308_97576308</t>
  </si>
  <si>
    <t>28.04.2023 21:27:35</t>
  </si>
  <si>
    <t>28.04.2023 22:56:31</t>
  </si>
  <si>
    <t>TR-87 MENTEŞ KAVŞAĞI 35-19-L00087_956665762_956665762</t>
  </si>
  <si>
    <t>28.04.2023 21:35:36</t>
  </si>
  <si>
    <t>28.04.2023 22:16:52</t>
  </si>
  <si>
    <t>GÜNEŞLİ KÖK 45-75-M00056_HatBaşıAyırıcı_53134966 M01_53134966</t>
  </si>
  <si>
    <t>28.04.2023 22:05:02</t>
  </si>
  <si>
    <t>28.04.2023 23:18:33</t>
  </si>
  <si>
    <t>TR-2/99 45-83-M00779_945213650_945213650</t>
  </si>
  <si>
    <t>28.04.2023 22:17:49</t>
  </si>
  <si>
    <t>28.04.2023 23:10:08</t>
  </si>
  <si>
    <t>KIZLARALANI TR-2 45-72-L00713_956488852_956488852</t>
  </si>
  <si>
    <t>28.04.2023 23:05:07</t>
  </si>
  <si>
    <t>29.04.2023 02:15:10</t>
  </si>
  <si>
    <t>GÜMÜLDÜR M-32 35-25-M00032_GÜMÜLDÜR DM-3(M-29) M01_72081516</t>
  </si>
  <si>
    <t>28.04.2023 23:52:25</t>
  </si>
  <si>
    <t>29.04.2023 02:39:42</t>
  </si>
  <si>
    <t>KARAKUYU-5 35-26-M00444_956619901_956619901</t>
  </si>
  <si>
    <t>29.04.2023 12:04:16</t>
  </si>
  <si>
    <t>29.04.2023 15:30:56</t>
  </si>
  <si>
    <t>AŞAĞIÇOBANİSA TR-12 45-71-M00097_953197587_953197587</t>
  </si>
  <si>
    <t>29.04.2023 21:30:11</t>
  </si>
  <si>
    <t>29.04.2023 22:59:04</t>
  </si>
  <si>
    <t>GÖKEYÜP ALANBAŞI TR-1 45-78-M00801_B_91262669_91262669</t>
  </si>
  <si>
    <t>29.04.2023 12:24:52</t>
  </si>
  <si>
    <t>29.04.2023 17:48:53</t>
  </si>
  <si>
    <t>DAĞDERE DM 45-72-M00097_HatBaşıAyırıcı_92580500 M06_92580500</t>
  </si>
  <si>
    <t>29.04.2023 15:14:28</t>
  </si>
  <si>
    <t>29.04.2023 20:00:07</t>
  </si>
  <si>
    <t>L-224 SİBAM EVLERİ 35-18-L00224_9147146_56376397_56376397</t>
  </si>
  <si>
    <t>29.04.2023 18:00:33</t>
  </si>
  <si>
    <t>29.04.2023 20:03:07</t>
  </si>
  <si>
    <t>KARABURUN TR-1 35-21-L00001_35-21-L00001_2365917</t>
  </si>
  <si>
    <t>29.04.2023 11:07:44</t>
  </si>
  <si>
    <t>29.04.2023 12:27:22</t>
  </si>
  <si>
    <t>KARAAĞAÇLI TR-4 45-71-M01081_C_56404219_56404219</t>
  </si>
  <si>
    <t>29.04.2023 10:54:15</t>
  </si>
  <si>
    <t>29.04.2023 11:14:56</t>
  </si>
  <si>
    <t>M-1233 35-01-M01233_913407532_913407532</t>
  </si>
  <si>
    <t>29.04.2023 22:53:19</t>
  </si>
  <si>
    <t>30.04.2023 01:46:11</t>
  </si>
  <si>
    <t>M-1038 35-04-M01038_M M1038/TR2/A02b_80966355</t>
  </si>
  <si>
    <t>29.04.2023 18:03:15</t>
  </si>
  <si>
    <t>29.04.2023 19:49:09</t>
  </si>
  <si>
    <t>BOZYAKA TM 35-01-A00007_GÜRÇEŞME-2 M12_2312202</t>
  </si>
  <si>
    <t>29.04.2023 11:37:16</t>
  </si>
  <si>
    <t>29.04.2023 12:16:48</t>
  </si>
  <si>
    <t>SELİMŞAHLAR TR-2 45-71-M00137_TOKİ M03_2320416</t>
  </si>
  <si>
    <t>29.04.2023 21:13:51</t>
  </si>
  <si>
    <t>29.04.2023 22:42:29</t>
  </si>
  <si>
    <t>TR-76 45-78-L00076_45-78-L00076_2354826</t>
  </si>
  <si>
    <t>29.04.2023 12:30:02</t>
  </si>
  <si>
    <t>29.04.2023 14:43:50</t>
  </si>
  <si>
    <t>GÖZTEPE İM 35-01-A00004_AGORA M14_2304017</t>
  </si>
  <si>
    <t>29.04.2023 11:44:12</t>
  </si>
  <si>
    <t>29.04.2023 12:38:28</t>
  </si>
  <si>
    <t>DİNDARLI KÖK TR-3 KAKLIK 45-79-M00395_HatBaşıAyırıcı_53132909 M06_53132909</t>
  </si>
  <si>
    <t>29.04.2023 09:06:28</t>
  </si>
  <si>
    <t>29.04.2023 12:12:21</t>
  </si>
  <si>
    <t>K-598 35-01-K00598_911020588_911020588</t>
  </si>
  <si>
    <t>29.04.2023 10:14:31</t>
  </si>
  <si>
    <t>29.04.2023 11:11:31</t>
  </si>
  <si>
    <t>29.04.2023 13:19:09</t>
  </si>
  <si>
    <t>29.04.2023 15:18:22</t>
  </si>
  <si>
    <t>29.04.2023 10:24:43</t>
  </si>
  <si>
    <t>29.04.2023 10:26:46</t>
  </si>
  <si>
    <t>M-996 35-03-M00996_913373969_913373969</t>
  </si>
  <si>
    <t>29.04.2023 09:55:43</t>
  </si>
  <si>
    <t>29.04.2023 13:04:39</t>
  </si>
  <si>
    <t>TR-17 45-78-L00017_C_56384649_56384649</t>
  </si>
  <si>
    <t>29.04.2023 14:31:06</t>
  </si>
  <si>
    <t>29.04.2023 16:36:06</t>
  </si>
  <si>
    <t>GÜLBAHÇE TR-7 35-19-L00167_956669641_956669641</t>
  </si>
  <si>
    <t>29.04.2023 18:02:51</t>
  </si>
  <si>
    <t>29.04.2023 22:34:54</t>
  </si>
  <si>
    <t>YOLÜSTÜ TR-1 35-15-L00915_35-15-L00915_2365523</t>
  </si>
  <si>
    <t>29.04.2023 14:30:35</t>
  </si>
  <si>
    <t>29.04.2023 15:44:37</t>
  </si>
  <si>
    <t>M-2747 35-01-M02747_35-01-M02747_72058042</t>
  </si>
  <si>
    <t>29.04.2023 10:53:58</t>
  </si>
  <si>
    <t>29.04.2023 11:12:29</t>
  </si>
  <si>
    <t>YEŞİLKÖY DEMİRCİ TR-4 35-26-M00868_ H_90368300</t>
  </si>
  <si>
    <t>29.04.2023 10:03:09</t>
  </si>
  <si>
    <t>29.04.2023 14:37:47</t>
  </si>
  <si>
    <t>29.04.2023 09:50:43</t>
  </si>
  <si>
    <t>29.04.2023 17:32:00</t>
  </si>
  <si>
    <t>M-325 35-03-M00325_95002457675_95002457675</t>
  </si>
  <si>
    <t>29.04.2023 17:24:53</t>
  </si>
  <si>
    <t>29.04.2023 18:29:56</t>
  </si>
  <si>
    <t>K-3096 35-02-K03096_99169622_99169622</t>
  </si>
  <si>
    <t>29.04.2023 07:35:06</t>
  </si>
  <si>
    <t>29.04.2023 11:23:46</t>
  </si>
  <si>
    <t>TR-43 45-74-M00315_TR-2 M04_65947937</t>
  </si>
  <si>
    <t>29.04.2023 14:15:32</t>
  </si>
  <si>
    <t>29.04.2023 15:09:37</t>
  </si>
  <si>
    <t>DM-16/05(YATIRIM REZERVE) 45-71-M02417_953244822_953244822</t>
  </si>
  <si>
    <t>29.04.2023 15:50:37</t>
  </si>
  <si>
    <t>29.04.2023 17:27:21</t>
  </si>
  <si>
    <t>ALİAĞA TR-43 DM 35-17-M00043_M-54 ÇIKIŞI M12_2122091</t>
  </si>
  <si>
    <t>29.04.2023 10:26:57</t>
  </si>
  <si>
    <t>29.04.2023 10:48:24</t>
  </si>
  <si>
    <t>KIRDAMLARI TR-1 45-78-M00504_953287929_953287929</t>
  </si>
  <si>
    <t>29.04.2023 19:47:38</t>
  </si>
  <si>
    <t>29.04.2023 20:37:06</t>
  </si>
  <si>
    <t>29.04.2023 12:00:09</t>
  </si>
  <si>
    <t>29.04.2023 12:32:57</t>
  </si>
  <si>
    <t>ÇAPAK TR-3 35-26-M01426_956612602_956612602</t>
  </si>
  <si>
    <t>29.04.2023 12:08:50</t>
  </si>
  <si>
    <t>29.04.2023 15:01:00</t>
  </si>
  <si>
    <t>29.04.2023 16:56:31</t>
  </si>
  <si>
    <t>29.04.2023 17:15:49</t>
  </si>
  <si>
    <t>M-1288 35-02-M01288_E_56364981_56364981</t>
  </si>
  <si>
    <t>29.04.2023 09:00:18</t>
  </si>
  <si>
    <t>29.04.2023 13:09:48</t>
  </si>
  <si>
    <t>GÖCEK TR-1 45-72-M00239_A_79214917_79214917</t>
  </si>
  <si>
    <t>29.04.2023 19:51:42</t>
  </si>
  <si>
    <t>29.04.2023 21:04:54</t>
  </si>
  <si>
    <t>MANİSA TM-1 45-71-A00001_SARUHANLI M04_2309457</t>
  </si>
  <si>
    <t>29.04.2023 10:08:39</t>
  </si>
  <si>
    <t>29.04.2023 10:11:15</t>
  </si>
  <si>
    <t>29.04.2023 13:43:22</t>
  </si>
  <si>
    <t>29.04.2023 14:16:32</t>
  </si>
  <si>
    <t>M-3024 (YATIRIM REZERVE) 35-01-M03024_35-01-M03024_78795673</t>
  </si>
  <si>
    <t>29.04.2023 14:00:39</t>
  </si>
  <si>
    <t>29.04.2023 15:18:40</t>
  </si>
  <si>
    <t>K-3887 35-02-K03887__79769341_79769341</t>
  </si>
  <si>
    <t>29.04.2023 12:15:25</t>
  </si>
  <si>
    <t>29.04.2023 13:50:27</t>
  </si>
  <si>
    <t>TR-105 35-16-L00105_47556448_56398115_56398115</t>
  </si>
  <si>
    <t>29.04.2023 11:54:52</t>
  </si>
  <si>
    <t>29.04.2023 16:05:36</t>
  </si>
  <si>
    <t>M-1233 35-01-M01233_35-01-M01233_41906472</t>
  </si>
  <si>
    <t>29.04.2023 20:34:41</t>
  </si>
  <si>
    <t>29.04.2023 20:53:45</t>
  </si>
  <si>
    <t>SİYEKLİ KÖK 45-71-M00185_OSMANCALI M04_72256923</t>
  </si>
  <si>
    <t>29.04.2023 08:27:45</t>
  </si>
  <si>
    <t>29.04.2023 08:51:42</t>
  </si>
  <si>
    <t>TR-17 45-78-L00017_45-78-L00017_2355580</t>
  </si>
  <si>
    <t>29.04.2023 16:28:45</t>
  </si>
  <si>
    <t>29.04.2023 16:42:56</t>
  </si>
  <si>
    <t>RE GES ÖZEL TR 35-15-M00393Ö_ M03_57823241</t>
  </si>
  <si>
    <t>29.04.2023 10:25:13</t>
  </si>
  <si>
    <t>29.04.2023 12:25:04</t>
  </si>
  <si>
    <t>ALİBEYLİ TARIMSAL SULAMA TR-1 35-16-M00239_A_56399352_56399352</t>
  </si>
  <si>
    <t>29.04.2023 14:35:16</t>
  </si>
  <si>
    <t>29.04.2023 17:32:18</t>
  </si>
  <si>
    <t>AKSELENDİ İM 45-72-A00004_AKSELENDİ TR2 L12_2327098</t>
  </si>
  <si>
    <t>29.04.2023 13:07:37</t>
  </si>
  <si>
    <t>29.04.2023 13:43:02</t>
  </si>
  <si>
    <t>29.04.2023 08:59:23</t>
  </si>
  <si>
    <t>29.04.2023 14:58:33</t>
  </si>
  <si>
    <t>KEMALPAŞA TM 35-27-A00002_TR-B M15_2306679</t>
  </si>
  <si>
    <t>29.04.2023 12:16:44</t>
  </si>
  <si>
    <t>29.04.2023 12:18:39</t>
  </si>
  <si>
    <t>K-1210 35-01-K01210_35-01-K01210_2360703</t>
  </si>
  <si>
    <t>29.04.2023 21:25:09</t>
  </si>
  <si>
    <t>30.04.2023 01:19:28</t>
  </si>
  <si>
    <t>M-1233 35-01-M01233__72410866_72410866</t>
  </si>
  <si>
    <t>29.04.2023 19:15:31</t>
  </si>
  <si>
    <t>29.04.2023 22:59:01</t>
  </si>
  <si>
    <t>DERBENT İM-DM 45-83-A00004_SARIBEY-2 L07_54875609</t>
  </si>
  <si>
    <t>29.04.2023 10:48:45</t>
  </si>
  <si>
    <t>29.04.2023 11:25:00</t>
  </si>
  <si>
    <t>M-1039 35-04-M01039_99189467_99189467</t>
  </si>
  <si>
    <t>29.04.2023 20:13:42</t>
  </si>
  <si>
    <t>29.04.2023 21:58:10</t>
  </si>
  <si>
    <t>M-1283 35-02-M01283_913073191_913073191</t>
  </si>
  <si>
    <t>29.04.2023 11:35:53</t>
  </si>
  <si>
    <t>29.04.2023 13:48:52</t>
  </si>
  <si>
    <t>TR-80 35-30-L00080_DAĞITIM TRAFOSU TR-80 L01_72059311</t>
  </si>
  <si>
    <t>29.04.2023 16:05:02</t>
  </si>
  <si>
    <t>29.04.2023 18:12:28</t>
  </si>
  <si>
    <t>TR-1/13 45-72-M00013_1/10 A (HASTANE) M05_2330277</t>
  </si>
  <si>
    <t>29.04.2023 14:01:35</t>
  </si>
  <si>
    <t>29.04.2023 15:30:20</t>
  </si>
  <si>
    <t>M-2189 KARAAĞAÇ TR-2 35-03-M02189_A_56362746_56362746</t>
  </si>
  <si>
    <t>AG Kablo Başlığı Arızası</t>
  </si>
  <si>
    <t>29.04.2023 15:02:57</t>
  </si>
  <si>
    <t>29.04.2023 16:49:02</t>
  </si>
  <si>
    <t>M-1637 35-01-M01637_35-01-M01637_2366161</t>
  </si>
  <si>
    <t>29.04.2023 13:28:32</t>
  </si>
  <si>
    <t>29.04.2023 14:17:47</t>
  </si>
  <si>
    <t>29.04.2023 09:07:34</t>
  </si>
  <si>
    <t>29.04.2023 12:37:06</t>
  </si>
  <si>
    <t>DERBENT İM-DM 45-83-A00004_MANİSA-2 M12_2097148</t>
  </si>
  <si>
    <t>29.04.2023 02:45:00</t>
  </si>
  <si>
    <t>29.04.2023 03:19:22</t>
  </si>
  <si>
    <t>29.04.2023 09:14:56</t>
  </si>
  <si>
    <t>29.04.2023 14:53:46</t>
  </si>
  <si>
    <t>L-128/1 35-18-L00603_950436102_950436102</t>
  </si>
  <si>
    <t>29.04.2023 09:49:28</t>
  </si>
  <si>
    <t>29.04.2023 17:11:32</t>
  </si>
  <si>
    <t>K-3184 35-04-K03184_C K3184C1B_5775706</t>
  </si>
  <si>
    <t>29.04.2023 12:25:08</t>
  </si>
  <si>
    <t>29.04.2023 18:11:41</t>
  </si>
  <si>
    <t>KURFALLI TR-1 35-16-M00054_35-16-M00054_2363045</t>
  </si>
  <si>
    <t>29.04.2023 13:10:54</t>
  </si>
  <si>
    <t>29.04.2023 15:45:58</t>
  </si>
  <si>
    <t>YAYAKENT DM 35-24-M00209_HatBaşıAyırıcı_53140694 M05_53140694</t>
  </si>
  <si>
    <t>29.04.2023 14:26:23</t>
  </si>
  <si>
    <t>29.04.2023 17:25:21</t>
  </si>
  <si>
    <t>K-692 35-04-K00692_D D1B_5824322</t>
  </si>
  <si>
    <t>29.04.2023 16:49:45</t>
  </si>
  <si>
    <t>29.04.2023 17:45:00</t>
  </si>
  <si>
    <t>BERGAMA TM 35-16-A00004_DAĞISTAN M13_2057512</t>
  </si>
  <si>
    <t>29.04.2023 22:46:00</t>
  </si>
  <si>
    <t>29.04.2023 23:09:57</t>
  </si>
  <si>
    <t>KUŞÇUBURUN-4 35-26-M00530_C_91000246_91000246</t>
  </si>
  <si>
    <t>29.04.2023 10:36:39</t>
  </si>
  <si>
    <t>29.04.2023 11:25:28</t>
  </si>
  <si>
    <t>29.04.2023 14:40:55</t>
  </si>
  <si>
    <t>29.04.2023 15:21:11</t>
  </si>
  <si>
    <t>KIZILOBA BÖRTLENGEÇ YAYLASI 35-20-L00272_35-20-L00272_2360361</t>
  </si>
  <si>
    <t>29.04.2023 15:30:51</t>
  </si>
  <si>
    <t>29.04.2023 15:48:43</t>
  </si>
  <si>
    <t>TR-2/65 45-83-L00065_955154193_955154193</t>
  </si>
  <si>
    <t>29.04.2023 18:25:33</t>
  </si>
  <si>
    <t>29.04.2023 19:31:16</t>
  </si>
  <si>
    <t>M-2954 35-01-M02954_35-01-M02954_95085676</t>
  </si>
  <si>
    <t>29.04.2023 09:23:55</t>
  </si>
  <si>
    <t>29.04.2023 10:01:53</t>
  </si>
  <si>
    <t>SARIGÖL TR-53 45-79-M00053_B_56401928_56401928</t>
  </si>
  <si>
    <t>29.04.2023 16:38:11</t>
  </si>
  <si>
    <t>29.04.2023 17:23:12</t>
  </si>
  <si>
    <t>AKDERE TR-1 45-74-M00161_C_56354309_56354309</t>
  </si>
  <si>
    <t>29.04.2023 12:38:05</t>
  </si>
  <si>
    <t>29.04.2023 14:26:04</t>
  </si>
  <si>
    <t>K-4597 35-09-K04597_35-09-K04597_45388118</t>
  </si>
  <si>
    <t>29.04.2023 09:33:23</t>
  </si>
  <si>
    <t>29.04.2023 10:35:11</t>
  </si>
  <si>
    <t>M-516 METAŞ KÖK 35-02-M00516_M-1151 M04_72046090</t>
  </si>
  <si>
    <t>29.04.2023 12:21:44</t>
  </si>
  <si>
    <t>29.04.2023 12:35:11</t>
  </si>
  <si>
    <t>ULUCAK DM-2/5-A 35-27-M00338_B_56363240_56363240</t>
  </si>
  <si>
    <t>29.04.2023 17:09:30</t>
  </si>
  <si>
    <t>29.04.2023 18:53:43</t>
  </si>
  <si>
    <t>M-2379 35-01-M02379_M-2752 M02_80313296</t>
  </si>
  <si>
    <t>29.04.2023 12:16:00</t>
  </si>
  <si>
    <t>29.04.2023 13:01:11</t>
  </si>
  <si>
    <t>UZUNKÖY TR-3 35-31-L00145_B_91207360_91207360</t>
  </si>
  <si>
    <t>29.04.2023 17:19:06</t>
  </si>
  <si>
    <t>29.04.2023 19:07:18</t>
  </si>
  <si>
    <t>DM-20/13 (ÇAPRA KABİN) 45-71-M00272_953244688_953244688</t>
  </si>
  <si>
    <t>29.04.2023 10:00:11</t>
  </si>
  <si>
    <t>29.04.2023 11:54:49</t>
  </si>
  <si>
    <t>YENİFOÇA TR-53 35-23-M00053_D_56378255_56378255</t>
  </si>
  <si>
    <t>29.04.2023 17:40:16</t>
  </si>
  <si>
    <t>29.04.2023 18:42:55</t>
  </si>
  <si>
    <t>PAŞAKÖY KÖK 45-80-M00052_ŞEHİR-1 ÇIKIŞI M04_72063855</t>
  </si>
  <si>
    <t>29.04.2023 06:45:07</t>
  </si>
  <si>
    <t>29.04.2023 08:24:01</t>
  </si>
  <si>
    <t>M-2544 35-01-M02544_35-01-M02544_86712347</t>
  </si>
  <si>
    <t>29.04.2023 10:21:58</t>
  </si>
  <si>
    <t>29.04.2023 12:34:21</t>
  </si>
  <si>
    <t>TR-87 MENTEŞ KAVŞAĞI 35-19-L00087_6675185_56393471_56393471</t>
  </si>
  <si>
    <t>29.04.2023 09:59:38</t>
  </si>
  <si>
    <t>29.04.2023 15:32:29</t>
  </si>
  <si>
    <t>K-4707 35-02-K04707_910198618_910198618</t>
  </si>
  <si>
    <t>29.04.2023 19:51:47</t>
  </si>
  <si>
    <t>29.04.2023 21:06:00</t>
  </si>
  <si>
    <t>29.04.2023 18:34:07</t>
  </si>
  <si>
    <t>29.04.2023 20:19:21</t>
  </si>
  <si>
    <t>PAYAMLI M-15 35-25-M00180_956459578_956459578</t>
  </si>
  <si>
    <t>29.04.2023 20:22:25</t>
  </si>
  <si>
    <t>29.04.2023 22:41:58</t>
  </si>
  <si>
    <t>MURADİYE DM 45-71-M00006_DM-4 KÜÇÜK ÖLÇEKLİ SAN. SİTESİ M10_2322533</t>
  </si>
  <si>
    <t>29.04.2023 16:10:05</t>
  </si>
  <si>
    <t>29.04.2023 20:30:00</t>
  </si>
  <si>
    <t>YENİFOÇA TR-53 35-23-M00053_950421411_950421411</t>
  </si>
  <si>
    <t>29.04.2023 15:48:35</t>
  </si>
  <si>
    <t>29.04.2023 18:27:04</t>
  </si>
  <si>
    <t>29.04.2023 09:00:01</t>
  </si>
  <si>
    <t>29.04.2023 10:55:08</t>
  </si>
  <si>
    <t>TR-94 35-16-L00094_47558662_56397789_56397789</t>
  </si>
  <si>
    <t>29.04.2023 16:45:37</t>
  </si>
  <si>
    <t>29.04.2023 17:15:02</t>
  </si>
  <si>
    <t>M-2926 35-03-M02926_35-03-M02926_95477657</t>
  </si>
  <si>
    <t>29.04.2023 09:19:53</t>
  </si>
  <si>
    <t>29.04.2023 10:27:31</t>
  </si>
  <si>
    <t>K-1673 35-04-K01673_912704387_912704387</t>
  </si>
  <si>
    <t>29.04.2023 16:58:28</t>
  </si>
  <si>
    <t>29.04.2023 19:01:50</t>
  </si>
  <si>
    <t>SEYREK TR-9 35-28-M00766_D D03_79678387</t>
  </si>
  <si>
    <t>29.04.2023 23:21:50</t>
  </si>
  <si>
    <t>30.04.2023 01:48:58</t>
  </si>
  <si>
    <t>M-1233 35-01-M01233_M-1234 M01_41906434</t>
  </si>
  <si>
    <t>29.04.2023 21:44:00</t>
  </si>
  <si>
    <t>29.04.2023 21:47:00</t>
  </si>
  <si>
    <t>29.04.2023 20:21:13</t>
  </si>
  <si>
    <t>29.04.2023 21:03:19</t>
  </si>
  <si>
    <t>29.04.2023 12:27:40</t>
  </si>
  <si>
    <t>29.04.2023 12:39:22</t>
  </si>
  <si>
    <t>HALİL DEDEOĞLU SULAMA GRUBU TR 35-27-M00511_A_91288437_91288437</t>
  </si>
  <si>
    <t>29.04.2023 16:18:03</t>
  </si>
  <si>
    <t>29.04.2023 18:12:08</t>
  </si>
  <si>
    <t>K-4950 35-01-K04950_35-01-K04950_92455653</t>
  </si>
  <si>
    <t>29.04.2023 14:20:25</t>
  </si>
  <si>
    <t>29.04.2023 14:54:25</t>
  </si>
  <si>
    <t>AHMETLİ TR-76 45-84-L00076_A_56385562_56385562</t>
  </si>
  <si>
    <t>29.04.2023 19:55:44</t>
  </si>
  <si>
    <t>29.04.2023 21:40:31</t>
  </si>
  <si>
    <t>KARAHIDIRLI KÖK 35-16-M00718_BOZKÖY M4_2333493</t>
  </si>
  <si>
    <t>29.04.2023 10:28:26</t>
  </si>
  <si>
    <t>29.04.2023 11:09:48</t>
  </si>
  <si>
    <t>AKÇAŞEHİR TR-1 35-29-L00173_D_56360489_56360489</t>
  </si>
  <si>
    <t>29.04.2023 10:11:00</t>
  </si>
  <si>
    <t>29.04.2023 15:54:56</t>
  </si>
  <si>
    <t>SEYREK TR-9 35-28-M00766_953393285_953393285</t>
  </si>
  <si>
    <t>29.04.2023 17:37:09</t>
  </si>
  <si>
    <t>29.04.2023 18:51:23</t>
  </si>
  <si>
    <t>GERÇEKLİ TR-1 35-15-L00650_35-15-L00650_2364877</t>
  </si>
  <si>
    <t>29.04.2023 10:41:47</t>
  </si>
  <si>
    <t>29.04.2023 11:09:52</t>
  </si>
  <si>
    <t>ÇIRPI İM 35-20-A00002_KANDAK(ÇIRPI-3) M02_2055128</t>
  </si>
  <si>
    <t>29.04.2023 14:44:27</t>
  </si>
  <si>
    <t>29.04.2023 14:48:15</t>
  </si>
  <si>
    <t>FATMA ŞENER TR-2 35-27-M01203_35-27-M01203_92760235</t>
  </si>
  <si>
    <t>29.04.2023 12:35:16</t>
  </si>
  <si>
    <t>29.04.2023 15:00:45</t>
  </si>
  <si>
    <t>TR-1/77 45-72-M00077_45-72-M00077_83461227</t>
  </si>
  <si>
    <t>29.04.2023 15:23:22</t>
  </si>
  <si>
    <t>29.04.2023 17:45:44</t>
  </si>
  <si>
    <t>SUBAŞI-3 35-26-L00330_956600006_956600006</t>
  </si>
  <si>
    <t>29.04.2023 16:22:15</t>
  </si>
  <si>
    <t>29.04.2023 20:58:28</t>
  </si>
  <si>
    <t>SOMA TR-3/1 45-82-M00081_C_56388899_56388899</t>
  </si>
  <si>
    <t>29.04.2023 18:50:47</t>
  </si>
  <si>
    <t>29.04.2023 19:26:27</t>
  </si>
  <si>
    <t>MURADİYE DM-5 45-71-M00618_DM/TM-1 M02_2330088</t>
  </si>
  <si>
    <t>29.04.2023 08:33:49</t>
  </si>
  <si>
    <t>29.04.2023 09:04:14</t>
  </si>
  <si>
    <t>K-587 35-04-K00587_D D1_5780482</t>
  </si>
  <si>
    <t>29.04.2023 22:05:31</t>
  </si>
  <si>
    <t>30.04.2023 01:11:36</t>
  </si>
  <si>
    <t>CAFERBEY KÖK 45-78-L00231_HatBaşıAyırıcı_53139937 L04_53139937</t>
  </si>
  <si>
    <t>29.04.2023 11:10:07</t>
  </si>
  <si>
    <t>29.04.2023 11:50:57</t>
  </si>
  <si>
    <t>K-869 35-04-K00869_35-04-K00869_2372872</t>
  </si>
  <si>
    <t>29.04.2023 18:08:28</t>
  </si>
  <si>
    <t>29.04.2023 20:03:42</t>
  </si>
  <si>
    <t>29.04.2023 16:01:48</t>
  </si>
  <si>
    <t>29.04.2023 16:42:20</t>
  </si>
  <si>
    <t>ARDIÇ MAHALLESİ TR-17 35-21-L00128_95002590335_95002590335</t>
  </si>
  <si>
    <t>29.04.2023 19:57:04</t>
  </si>
  <si>
    <t>29.04.2023 20:56:06</t>
  </si>
  <si>
    <t>K-3707 35-02-K03707_F F1B_5804195</t>
  </si>
  <si>
    <t>29.04.2023 10:37:44</t>
  </si>
  <si>
    <t>29.04.2023 11:29:57</t>
  </si>
  <si>
    <t>BAĞARASI TR-12 35-23-M00181_E_91357738_91357738</t>
  </si>
  <si>
    <t>29.04.2023 11:28:22</t>
  </si>
  <si>
    <t>29.04.2023 12:35:14</t>
  </si>
  <si>
    <t>M-2189 KARAAĞAÇ TR-2 35-03-M02189_35-03-M02189_2349524</t>
  </si>
  <si>
    <t>29.04.2023 15:19:05</t>
  </si>
  <si>
    <t>29.04.2023 15:46:00</t>
  </si>
  <si>
    <t>K-1206 35-01-K01206_B_56361766_56361766</t>
  </si>
  <si>
    <t>29.04.2023 18:54:16</t>
  </si>
  <si>
    <t>30.04.2023 04:09:43</t>
  </si>
  <si>
    <t>YAKAKÖY KÖK 45-75-M00067_YAKAKÖY M04_2324689</t>
  </si>
  <si>
    <t>29.04.2023 09:08:42</t>
  </si>
  <si>
    <t>29.04.2023 15:22:53</t>
  </si>
  <si>
    <t>BOĞAZİÇİ İM 35-01-A00001_TR-2 K09_2043027</t>
  </si>
  <si>
    <t>29.04.2023 02:08:27</t>
  </si>
  <si>
    <t>29.04.2023 02:36:54</t>
  </si>
  <si>
    <t>ERGENLİ TR-2 35-20-L00456_A_82711857_82711857</t>
  </si>
  <si>
    <t>29.04.2023 03:58:00</t>
  </si>
  <si>
    <t>29.04.2023 07:59:07</t>
  </si>
  <si>
    <t>BELENYENİCE KÖYÜ TR-1 45-71-M01512_B_56384135_56384135</t>
  </si>
  <si>
    <t>29.04.2023 12:02:33</t>
  </si>
  <si>
    <t>29.04.2023 12:41:47</t>
  </si>
  <si>
    <t>ÖRNEKKÖY TR3 35-27-L00124_A_91363479_91363479</t>
  </si>
  <si>
    <t>29.04.2023 19:59:43</t>
  </si>
  <si>
    <t>29.04.2023 20:58:56</t>
  </si>
  <si>
    <t>MENEMEN DM-3/20 35-28-M00735_95002658178_95002658178</t>
  </si>
  <si>
    <t>29.04.2023 14:58:26</t>
  </si>
  <si>
    <t>29.04.2023 15:44:30</t>
  </si>
  <si>
    <t>GÜLBAHÇE TR-10 35-19-L00249_95001191933_95001191933</t>
  </si>
  <si>
    <t>29.04.2023 12:04:06</t>
  </si>
  <si>
    <t>29.04.2023 15:30:14</t>
  </si>
  <si>
    <t>AKSELENDİ İM 45-72-A00004_KULAKSIZLAR L20_2326921</t>
  </si>
  <si>
    <t>29.04.2023 16:10:21</t>
  </si>
  <si>
    <t>29.04.2023 17:48:26</t>
  </si>
  <si>
    <t>29.04.2023 19:33:50</t>
  </si>
  <si>
    <t>29.04.2023 20:17:07</t>
  </si>
  <si>
    <t>PAYAMLI M-1 KÖK 35-25-M00175_KARAYOLLARI M08_72056660</t>
  </si>
  <si>
    <t>29.04.2023 09:14:06</t>
  </si>
  <si>
    <t>29.04.2023 09:22:45</t>
  </si>
  <si>
    <t>29.04.2023 19:45:00</t>
  </si>
  <si>
    <t>29.04.2023 19:47:00</t>
  </si>
  <si>
    <t>DM-2/22 35-27-M01093_35-27-M01093_72388066</t>
  </si>
  <si>
    <t>29.04.2023 09:12:50</t>
  </si>
  <si>
    <t>29.04.2023 12:55:58</t>
  </si>
  <si>
    <t>29.04.2023 22:41:40</t>
  </si>
  <si>
    <t>29.04.2023 22:45:00</t>
  </si>
  <si>
    <t>TR-105 35-16-L00105_953354287_953354287</t>
  </si>
  <si>
    <t>29.04.2023 11:38:40</t>
  </si>
  <si>
    <t>29.04.2023 16:01:18</t>
  </si>
  <si>
    <t>IŞIKLAR KÖK 45-73-M00467_HatBaşıAyırıcı_53139195 M08_53139195</t>
  </si>
  <si>
    <t>29.04.2023 16:08:05</t>
  </si>
  <si>
    <t>29.04.2023 17:16:02</t>
  </si>
  <si>
    <t>EĞLENHOCA TR-2 35-21-L00119_D_56373246_56373246</t>
  </si>
  <si>
    <t>29.04.2023 12:02:56</t>
  </si>
  <si>
    <t>29.04.2023 14:07:27</t>
  </si>
  <si>
    <t>ORHAN BATURAY 35-26-L00081_DIREK TIPI TRAFO HUCRESI H01_2041741</t>
  </si>
  <si>
    <t>29.04.2023 10:20:34</t>
  </si>
  <si>
    <t>29.04.2023 14:17:45</t>
  </si>
  <si>
    <t>K-3676 35-04-K03676_912547338_912547338</t>
  </si>
  <si>
    <t>29.04.2023 10:10:23</t>
  </si>
  <si>
    <t>29.04.2023 11:51:06</t>
  </si>
  <si>
    <t>SELÇUK İM/DM 35-13-A00004_TRAFO-2 (34500) M11_65986022</t>
  </si>
  <si>
    <t>29.04.2023 06:20:15</t>
  </si>
  <si>
    <t>29.04.2023 06:31:26</t>
  </si>
  <si>
    <t>KİRELLİ KÖK 35-29-L00809_PEŞREVLİ L04_74719160</t>
  </si>
  <si>
    <t>29.04.2023 17:27:13</t>
  </si>
  <si>
    <t>29.04.2023 19:03:27</t>
  </si>
  <si>
    <t>HALİTPAŞA DM 45-80-M00060_HatBaşıAyırıcı_72090071 M03_72090071</t>
  </si>
  <si>
    <t>29.04.2023 20:53:55</t>
  </si>
  <si>
    <t>29.04.2023 20:55:00</t>
  </si>
  <si>
    <t>DERBENT TM 45-83-A00003_AHMETLİ M18_2312523</t>
  </si>
  <si>
    <t>29.04.2023 10:01:03</t>
  </si>
  <si>
    <t>29.04.2023 17:18:00</t>
  </si>
  <si>
    <t>M-2583 35-08-M02583_35-08-M02583_50035609</t>
  </si>
  <si>
    <t>29.04.2023 14:15:24</t>
  </si>
  <si>
    <t>29.04.2023 14:45:16</t>
  </si>
  <si>
    <t>TURGUTLU TR-1/1 DM 45-83-M00001_BLOKSAN M03_72159676</t>
  </si>
  <si>
    <t>29.04.2023 13:31:50</t>
  </si>
  <si>
    <t>29.04.2023 13:49:29</t>
  </si>
  <si>
    <t>BEŞPINARLAR TR-2 35-27-M01165_B_82963449_82963449</t>
  </si>
  <si>
    <t>29.04.2023 09:24:34</t>
  </si>
  <si>
    <t>29.04.2023 12:03:14</t>
  </si>
  <si>
    <t>ARKENT KONUTLARI 35-27-L00089_95000102544_95000102544</t>
  </si>
  <si>
    <t>29.04.2023 17:57:13</t>
  </si>
  <si>
    <t>29.04.2023 21:24:11</t>
  </si>
  <si>
    <t>29.04.2023 14:33:33</t>
  </si>
  <si>
    <t>29.04.2023 15:10:20</t>
  </si>
  <si>
    <t>BAYIRLI TR-1 35-15-L00740_35-15-L00740_2359320</t>
  </si>
  <si>
    <t>29.04.2023 09:41:47</t>
  </si>
  <si>
    <t>29.04.2023 09:56:24</t>
  </si>
  <si>
    <t>KINIK ORGANİZE DM 35-24-M00208_KINIK OSB M02_83158745</t>
  </si>
  <si>
    <t>29.04.2023 13:04:31</t>
  </si>
  <si>
    <t>29.04.2023 14:29:56</t>
  </si>
  <si>
    <t>GÖKEYÜP ALANBAŞI TR-1 45-78-M00801_C_91262670_91262670</t>
  </si>
  <si>
    <t>29.04.2023 07:54:39</t>
  </si>
  <si>
    <t>29.04.2023 09:46:37</t>
  </si>
  <si>
    <t>TURGUTALP TR-2/2 45-82-M00420_945545996_945545996</t>
  </si>
  <si>
    <t>29.04.2023 20:34:19</t>
  </si>
  <si>
    <t>29.04.2023 21:53:48</t>
  </si>
  <si>
    <t>KAYALIOĞLU TR-1 45-72-L00071_A_56389902_56389902</t>
  </si>
  <si>
    <t>29.04.2023 10:25:21</t>
  </si>
  <si>
    <t>29.04.2023 11:05:14</t>
  </si>
  <si>
    <t>K-1819 35-01-K01819_912316982_912316982</t>
  </si>
  <si>
    <t>29.04.2023 20:11:32</t>
  </si>
  <si>
    <t>ÜNİVERSİTE TM 35-02-A00008_ÜNİVERSİTE-15 K39_2314408</t>
  </si>
  <si>
    <t>29.04.2023 01:11:12</t>
  </si>
  <si>
    <t>29.04.2023 01:24:00</t>
  </si>
  <si>
    <t>KIZILOBA TR-1 35-20-L00257_B_56363422_56363422</t>
  </si>
  <si>
    <t>29.04.2023 12:07:13</t>
  </si>
  <si>
    <t>29.04.2023 15:41:20</t>
  </si>
  <si>
    <t>SELİMŞAHLAR TR-2 45-71-M00137_HatBaşıAyırıcı_53135222 M03_53135222</t>
  </si>
  <si>
    <t>29.04.2023 12:58:05</t>
  </si>
  <si>
    <t>29.04.2023 16:40:01</t>
  </si>
  <si>
    <t>HELVACI DM-2 35-17-M00359_AVEA MOBİL M02_66476611</t>
  </si>
  <si>
    <t>29.04.2023 16:53:55</t>
  </si>
  <si>
    <t>29.04.2023 17:30:54</t>
  </si>
  <si>
    <t>TR-122 ZEYTİNALANI 35-19-L00122_956677830_956677830</t>
  </si>
  <si>
    <t>29.04.2023 16:13:29</t>
  </si>
  <si>
    <t>29.04.2023 17:24:56</t>
  </si>
  <si>
    <t>KORUCUK-2 35-26-M00462_956633308_956633308</t>
  </si>
  <si>
    <t>29.04.2023 15:11:27</t>
  </si>
  <si>
    <t>29.04.2023 18:27:17</t>
  </si>
  <si>
    <t>29.04.2023 09:20:57</t>
  </si>
  <si>
    <t>29.04.2023 11:11:02</t>
  </si>
  <si>
    <t>ÇAMKÖY TOPRAK SULAMA TR-2 35-16-M00229_A_91426244_91426244</t>
  </si>
  <si>
    <t>29.04.2023 19:50:22</t>
  </si>
  <si>
    <t>29.04.2023 20:38:30</t>
  </si>
  <si>
    <t>29.04.2023 09:35:11</t>
  </si>
  <si>
    <t>29.04.2023 12:09:42</t>
  </si>
  <si>
    <t>M-4 35-02-M00004_R_56382959_56382959</t>
  </si>
  <si>
    <t>29.04.2023 20:55:48</t>
  </si>
  <si>
    <t>30.04.2023 04:27:56</t>
  </si>
  <si>
    <t>K-936 35-02-K00936_35-02-K00936_2376166</t>
  </si>
  <si>
    <t>29.04.2023 12:12:24</t>
  </si>
  <si>
    <t>29.04.2023 17:11:47</t>
  </si>
  <si>
    <t>M-2700 35-03-M02700_35-03-M02700_64181348</t>
  </si>
  <si>
    <t>29.04.2023 11:07:20</t>
  </si>
  <si>
    <t>29.04.2023 12:28:58</t>
  </si>
  <si>
    <t>K-3748 35-08-K03748_99128033_99128033</t>
  </si>
  <si>
    <t>29.04.2023 14:57:30</t>
  </si>
  <si>
    <t>29.04.2023 19:45:41</t>
  </si>
  <si>
    <t>M-2564 35-02-M02564_99403725_99403725</t>
  </si>
  <si>
    <t>29.04.2023 10:05:09</t>
  </si>
  <si>
    <t>29.04.2023 12:56:36</t>
  </si>
  <si>
    <t>M-1224 35-01-M01224_35-01-M01224_75929756</t>
  </si>
  <si>
    <t>29.04.2023 10:39:33</t>
  </si>
  <si>
    <t>29.04.2023 12:24:03</t>
  </si>
  <si>
    <t>29.04.2023 03:43:18</t>
  </si>
  <si>
    <t>29.04.2023 14:44:28</t>
  </si>
  <si>
    <t>YENİ LİMAN TR-2 35-21-L00051_A_56407043_56407043</t>
  </si>
  <si>
    <t>29.04.2023 18:57:54</t>
  </si>
  <si>
    <t>29.04.2023 19:56:13</t>
  </si>
  <si>
    <t>TR-2/110 45-83-L00110_A_91098709_91098709</t>
  </si>
  <si>
    <t>29.04.2023 14:01:30</t>
  </si>
  <si>
    <t>29.04.2023 15:57:21</t>
  </si>
  <si>
    <t>TR-39 35-17-M00039_35-17-M00039_66463336</t>
  </si>
  <si>
    <t>29.04.2023 12:48:26</t>
  </si>
  <si>
    <t>29.04.2023 13:31:52</t>
  </si>
  <si>
    <t>M-13 HIDIRLIK 35-14-M00013_35-14-M00013_66068668</t>
  </si>
  <si>
    <t>29.04.2023 09:08:58</t>
  </si>
  <si>
    <t>29.04.2023 11:36:21</t>
  </si>
  <si>
    <t>Yangın</t>
  </si>
  <si>
    <t>29.04.2023 11:17:51</t>
  </si>
  <si>
    <t>29.04.2023 12:44:35</t>
  </si>
  <si>
    <t>TR-140 35-19-L00140_D_91028215_91028215</t>
  </si>
  <si>
    <t>29.04.2023 16:05:22</t>
  </si>
  <si>
    <t>29.04.2023 18:53:40</t>
  </si>
  <si>
    <t>M-1291 35-02-M01291_H h2b_5886733</t>
  </si>
  <si>
    <t>29.04.2023 09:52:20</t>
  </si>
  <si>
    <t>29.04.2023 13:00:26</t>
  </si>
  <si>
    <t>K-4575 35-10-K04575_98178484_98178484</t>
  </si>
  <si>
    <t>29.04.2023 14:26:28</t>
  </si>
  <si>
    <t>29.04.2023 18:12:58</t>
  </si>
  <si>
    <t>29.04.2023 20:08:27</t>
  </si>
  <si>
    <t>29.04.2023 20:54:19</t>
  </si>
  <si>
    <t>L-130 35-18-L00130_950438982_950438982</t>
  </si>
  <si>
    <t>29.04.2023 10:43:58</t>
  </si>
  <si>
    <t>29.04.2023 16:47:11</t>
  </si>
  <si>
    <t>YEŞİLDERE KABAKLI TR-4 35-31-L00162_A_91219456_91219456</t>
  </si>
  <si>
    <t>29.04.2023 18:22:06</t>
  </si>
  <si>
    <t>29.04.2023 20:22:40</t>
  </si>
  <si>
    <t>K-511 35-01-K00511_F 1F_5922966</t>
  </si>
  <si>
    <t>29.04.2023 17:26:04</t>
  </si>
  <si>
    <t>29.04.2023 18:31:37</t>
  </si>
  <si>
    <t>M-650 35-02-M00650_M-652 M02_2325058</t>
  </si>
  <si>
    <t>29.04.2023 16:31:18</t>
  </si>
  <si>
    <t>29.04.2023 17:20:30</t>
  </si>
  <si>
    <t>KUYUCAK TR-3 35-27-M00114_35-27-M00114_92756418</t>
  </si>
  <si>
    <t>29.04.2023 09:05:28</t>
  </si>
  <si>
    <t>GÜMÜLDÜR M-33 35-25-M00033_GÜMÜLDÜR M-61 M04_89208203</t>
  </si>
  <si>
    <t>29.04.2023 02:30:26</t>
  </si>
  <si>
    <t>29.04.2023 04:21:06</t>
  </si>
  <si>
    <t>29.04.2023 13:10:52</t>
  </si>
  <si>
    <t>29.04.2023 13:41:42</t>
  </si>
  <si>
    <t>K-1291 35-04-K01291_D_56370294_56370294</t>
  </si>
  <si>
    <t>29.04.2023 09:49:44</t>
  </si>
  <si>
    <t>29.04.2023 12:07:02</t>
  </si>
  <si>
    <t>ALOSBİ TM 35-17-A00006_ŞAKRAN M05_2310717</t>
  </si>
  <si>
    <t>30.04.2023 10:33:18</t>
  </si>
  <si>
    <t>30.04.2023 19:45:09</t>
  </si>
  <si>
    <t>BOZCAYAKA DM 35-15-M00399_HatBaşıAyırıcı_56445496 M01_56445496</t>
  </si>
  <si>
    <t>30.04.2023 10:09:55</t>
  </si>
  <si>
    <t>30.04.2023 15:38:28</t>
  </si>
  <si>
    <t>SARIGÖL TR-48/A 45-79-M00495_945561598_945561598</t>
  </si>
  <si>
    <t>30.04.2023 19:16:15</t>
  </si>
  <si>
    <t>30.04.2023 20:29:29</t>
  </si>
  <si>
    <t>BORNOVA TM 35-02-A00005_KULA K07_2308109</t>
  </si>
  <si>
    <t>30.04.2023 12:18:38</t>
  </si>
  <si>
    <t>30.04.2023 13:21:04</t>
  </si>
  <si>
    <t>L-357 EGEM SAHİL SİT. 35-18-L00357_950441651_950441651</t>
  </si>
  <si>
    <t>30.04.2023 18:09:38</t>
  </si>
  <si>
    <t>30.04.2023 18:47:18</t>
  </si>
  <si>
    <t>BEYDAĞ İM 35-32-A00001_BARAJ M09_2308132</t>
  </si>
  <si>
    <t>30.04.2023 10:01:44</t>
  </si>
  <si>
    <t>30.04.2023 11:41:55</t>
  </si>
  <si>
    <t>K-1884 35-09-K01884_TRAFO K03_45390389</t>
  </si>
  <si>
    <t>30.04.2023 09:08:03</t>
  </si>
  <si>
    <t>30.04.2023 16:50:08</t>
  </si>
  <si>
    <t>ŞEVKET ŞAKI SULAMA GRUBU 35-29-M00361_35-29-M00361_2371931</t>
  </si>
  <si>
    <t>30.04.2023 08:48:06</t>
  </si>
  <si>
    <t>30.04.2023 11:04:59</t>
  </si>
  <si>
    <t>YAKUP ÇAKAR GRUBU 35-26-M01200_35-26-M01200_2350154</t>
  </si>
  <si>
    <t>30.04.2023 15:33:36</t>
  </si>
  <si>
    <t>30.04.2023 17:05:17</t>
  </si>
  <si>
    <t>L-346 MANİSA BURCU SİTESİ 35-18-L00346_950441952_950441952</t>
  </si>
  <si>
    <t>30.04.2023 14:24:56</t>
  </si>
  <si>
    <t>30.04.2023 18:30:02</t>
  </si>
  <si>
    <t>YENİKÖY TR-3 35-22-M00278_A_56353063_56353063</t>
  </si>
  <si>
    <t>30.04.2023 08:00:05</t>
  </si>
  <si>
    <t>30.04.2023 10:53:38</t>
  </si>
  <si>
    <t>GERENKÖY TR-7 35-23-M00153_35-23-M00153_2356642</t>
  </si>
  <si>
    <t>30.04.2023 17:28:07</t>
  </si>
  <si>
    <t>30.04.2023 19:17:48</t>
  </si>
  <si>
    <t>BEYDAĞ İM 35-32-A00001_BEYDAĞ L02_2308130</t>
  </si>
  <si>
    <t>30.04.2023 12:27:55</t>
  </si>
  <si>
    <t>30.04.2023 13:00:10</t>
  </si>
  <si>
    <t>30.04.2023 10:45:41</t>
  </si>
  <si>
    <t>30.04.2023 11:37:44</t>
  </si>
  <si>
    <t>POLYAK TR-2 35-30-L00133__91088373_91088373</t>
  </si>
  <si>
    <t>30.04.2023 22:10:08</t>
  </si>
  <si>
    <t>30.04.2023 23:12:49</t>
  </si>
  <si>
    <t>DURASILLI TR-5 45-78-M01116_953262151_953262151</t>
  </si>
  <si>
    <t>30.04.2023 11:21:27</t>
  </si>
  <si>
    <t>30.04.2023 13:59:09</t>
  </si>
  <si>
    <t>BÖLCEK DM 35-16-M00153_SARICALAR M07_82962828</t>
  </si>
  <si>
    <t>30.04.2023 09:55:11</t>
  </si>
  <si>
    <t>30.04.2023 15:03:50</t>
  </si>
  <si>
    <t>GÜZELYALI TM 35-01-A00008_TR-2 K12_2058248</t>
  </si>
  <si>
    <t>30.04.2023 03:01:48</t>
  </si>
  <si>
    <t>30.04.2023 03:21:24</t>
  </si>
  <si>
    <t>ALİAĞA GIS TM 35-17-A00014_HatBaşıAyırıcı_65632267 M020_65632267</t>
  </si>
  <si>
    <t>30.04.2023 15:46:07</t>
  </si>
  <si>
    <t>30.04.2023 17:39:05</t>
  </si>
  <si>
    <t>30.04.2023 07:54:22</t>
  </si>
  <si>
    <t>30.04.2023 16:33:59</t>
  </si>
  <si>
    <t>ÇİFTLİK İM 35-18-A00003_SAĞLIKÇILAR L06_2054614</t>
  </si>
  <si>
    <t>30.04.2023 20:04:36</t>
  </si>
  <si>
    <t>30.04.2023 22:30:49</t>
  </si>
  <si>
    <t>30.04.2023 10:35:36</t>
  </si>
  <si>
    <t>30.04.2023 13:57:21</t>
  </si>
  <si>
    <t>30.04.2023 22:17:42</t>
  </si>
  <si>
    <t>01.05.2023 02:06:16</t>
  </si>
  <si>
    <t>K-3001 35-02-K03001_A_56383764_56383764</t>
  </si>
  <si>
    <t>30.04.2023 05:09:33</t>
  </si>
  <si>
    <t>30.04.2023 06:11:32</t>
  </si>
  <si>
    <t>KARGIN KÖK 45-71-M00095_AYTEKİNLER ESKİ HARMANDALI M07_2321769</t>
  </si>
  <si>
    <t>30.04.2023 16:58:10</t>
  </si>
  <si>
    <t>30.04.2023 17:56:34</t>
  </si>
  <si>
    <t>M-1570 35-02-M01570_M-1054 M04_88751000</t>
  </si>
  <si>
    <t>30.04.2023 06:16:55</t>
  </si>
  <si>
    <t>30.04.2023 07:03:55</t>
  </si>
  <si>
    <t>L-178 35-18-L00178_35-18-L00178_2370242</t>
  </si>
  <si>
    <t>30.04.2023 11:59:28</t>
  </si>
  <si>
    <t>30.04.2023 12:18:44</t>
  </si>
  <si>
    <t>DM-1/17 45-71-M00041_D d1_45143042</t>
  </si>
  <si>
    <t>30.04.2023 16:37:00</t>
  </si>
  <si>
    <t>30.04.2023 18:50:43</t>
  </si>
  <si>
    <t>YEŞİLYURT DM 45-73-M00476_HatBaşıAyırıcı_53135540 M04_53135540</t>
  </si>
  <si>
    <t>30.04.2023 10:52:53</t>
  </si>
  <si>
    <t>30.04.2023 13:11:47</t>
  </si>
  <si>
    <t>ASARLIK TR-15 35-28-M00187_B b7_5829456</t>
  </si>
  <si>
    <t>30.04.2023 18:25:46</t>
  </si>
  <si>
    <t>30.04.2023 19:21:39</t>
  </si>
  <si>
    <t>TR-1/90-A 45-72-M00627_TR-1/90 M01_83360695</t>
  </si>
  <si>
    <t>30.04.2023 12:10:18</t>
  </si>
  <si>
    <t>30.04.2023 13:16:34</t>
  </si>
  <si>
    <t>GÖKÇEAHMET-YİĞİTALİ TARIMSAL SULAMA 45-72-L00145_956530308_956530308</t>
  </si>
  <si>
    <t>30.04.2023 10:11:31</t>
  </si>
  <si>
    <t>30.04.2023 11:54:38</t>
  </si>
  <si>
    <t>YAHŞELLİ KÖK 35-28-M00293_EMİRALEM M03_66582307</t>
  </si>
  <si>
    <t>30.04.2023 12:52:38</t>
  </si>
  <si>
    <t>30.04.2023 13:29:56</t>
  </si>
  <si>
    <t>AVDAN TR-5 KÖK 45-82-M00130_CENKYERİ M02_72194308</t>
  </si>
  <si>
    <t>30.04.2023 13:36:41</t>
  </si>
  <si>
    <t>30.04.2023 13:52:00</t>
  </si>
  <si>
    <t>L-236 35-18-L00236_95001174109_95001174109</t>
  </si>
  <si>
    <t>30.04.2023 12:36:26</t>
  </si>
  <si>
    <t>30.04.2023 18:49:54</t>
  </si>
  <si>
    <t>YOĞURTÇULAR TR-1 35-26-M00777_35-26-M00777_2364269</t>
  </si>
  <si>
    <t>30.04.2023 15:59:10</t>
  </si>
  <si>
    <t>30.04.2023 16:59:12</t>
  </si>
  <si>
    <t>HALİLLER DAVULCULAR TR-11 35-31-L00192_C_91213266_91213266</t>
  </si>
  <si>
    <t>30.04.2023 22:42:04</t>
  </si>
  <si>
    <t>30.04.2023 23:34:01</t>
  </si>
  <si>
    <t>K-4919 35-01-K04919_DAĞITIM TRAFOSU K03_83687951</t>
  </si>
  <si>
    <t>30.04.2023 06:14:51</t>
  </si>
  <si>
    <t>30.04.2023 09:41:58</t>
  </si>
  <si>
    <t>İZDERSAN DM 35-28-M00394_VİLLAKENT-2 M09_47755804</t>
  </si>
  <si>
    <t>30.04.2023 08:53:45</t>
  </si>
  <si>
    <t>30.04.2023 09:34:13</t>
  </si>
  <si>
    <t>TR-86 35-17-M00086_DAĞITIM TRAFO TR-86 M03_66230180</t>
  </si>
  <si>
    <t>30.04.2023 09:35:26</t>
  </si>
  <si>
    <t>30.04.2023 10:16:03</t>
  </si>
  <si>
    <t>ÇANDARLI TR-22 KÖRFEZ 35-30-M00022_955319835_955319835</t>
  </si>
  <si>
    <t>30.04.2023 19:23:54</t>
  </si>
  <si>
    <t>30.04.2023 21:10:01</t>
  </si>
  <si>
    <t>TR-11 45-78-L00828_C_95467539_95467539</t>
  </si>
  <si>
    <t>30.04.2023 10:42:32</t>
  </si>
  <si>
    <t>30.04.2023 11:14:47</t>
  </si>
  <si>
    <t>L-330 DENİZKIZI-1 35-18-L00330_950437906_950437906</t>
  </si>
  <si>
    <t>30.04.2023 08:15:12</t>
  </si>
  <si>
    <t>30.04.2023 10:54:01</t>
  </si>
  <si>
    <t>30.04.2023 09:21:18</t>
  </si>
  <si>
    <t>30.04.2023 15:59:22</t>
  </si>
  <si>
    <t>SEYREK TR-9 35-28-M00766_D D02_79678392</t>
  </si>
  <si>
    <t>30.04.2023 18:05:49</t>
  </si>
  <si>
    <t>30.04.2023 18:40:00</t>
  </si>
  <si>
    <t>30.04.2023 16:08:22</t>
  </si>
  <si>
    <t>30.04.2023 16:13:00</t>
  </si>
  <si>
    <t>30.04.2023 14:03:15</t>
  </si>
  <si>
    <t>30.04.2023 15:03:28</t>
  </si>
  <si>
    <t>KEMENLER TR-3 35-15-L01132_C_91155357_91155357</t>
  </si>
  <si>
    <t>30.04.2023 08:44:03</t>
  </si>
  <si>
    <t>30.04.2023 09:42:01</t>
  </si>
  <si>
    <t>YENİ FOÇA TR-9 35-23-M00009_C_56366126_56366126</t>
  </si>
  <si>
    <t>30.04.2023 14:16:51</t>
  </si>
  <si>
    <t>30.04.2023 15:38:39</t>
  </si>
  <si>
    <t>30.04.2023 21:06:44</t>
  </si>
  <si>
    <t>30.04.2023 22:29:40</t>
  </si>
  <si>
    <t>TR-68 35-30-L00068_955332065_955332065</t>
  </si>
  <si>
    <t>30.04.2023 12:57:24</t>
  </si>
  <si>
    <t>30.04.2023 15:16:50</t>
  </si>
  <si>
    <t>K-196 35-01-K00196_D_56378514_56378514</t>
  </si>
  <si>
    <t>30.04.2023 00:57:28</t>
  </si>
  <si>
    <t>30.04.2023 02:37:25</t>
  </si>
  <si>
    <t>KARAALİ DM 45-71-M02127_MURADİYE ÇIKIŞ M08_54851031</t>
  </si>
  <si>
    <t>30.04.2023 08:32:54</t>
  </si>
  <si>
    <t>30.04.2023 08:35:40</t>
  </si>
  <si>
    <t>KARABURUN TR-56 35-21-L00217_966413589_966413589</t>
  </si>
  <si>
    <t>30.04.2023 10:22:53</t>
  </si>
  <si>
    <t>30.04.2023 12:32:41</t>
  </si>
  <si>
    <t>30.04.2023 15:01:25</t>
  </si>
  <si>
    <t>30.04.2023 15:58:10</t>
  </si>
  <si>
    <t>M-516 METAŞ KÖK 35-02-M00516_M-1151 M04_72046096</t>
  </si>
  <si>
    <t>30.04.2023 09:23:49</t>
  </si>
  <si>
    <t>30.04.2023 12:07:37</t>
  </si>
  <si>
    <t>MENEMEN DM-7/16 35-28-L00089_DAĞITIM TRAFO MENEMEN DM-7/16 L03_66687340</t>
  </si>
  <si>
    <t>30.04.2023 17:57:20</t>
  </si>
  <si>
    <t>30.04.2023 18:55:02</t>
  </si>
  <si>
    <t>YAZIBAŞI TOKİ TR-2 35-26-M00768_956606244_956606244</t>
  </si>
  <si>
    <t>30.04.2023 17:09:35</t>
  </si>
  <si>
    <t>30.04.2023 18:19:21</t>
  </si>
  <si>
    <t>KARGIN KÖK 45-71-M00095_HatBaşıAyırıcı_53134360 M02_53134360</t>
  </si>
  <si>
    <t>30.04.2023 13:53:17</t>
  </si>
  <si>
    <t>30.04.2023 17:55:43</t>
  </si>
  <si>
    <t>K-217 35-01-K00217_E_56376755_56376755</t>
  </si>
  <si>
    <t>30.04.2023 11:18:12</t>
  </si>
  <si>
    <t>30.04.2023 14:47:55</t>
  </si>
  <si>
    <t>GELENBE İM 45-76-A00001_ÇALTICAK(KARAKURT-İLYASLAR) L03_2092597</t>
  </si>
  <si>
    <t>30.04.2023 09:58:35</t>
  </si>
  <si>
    <t>30.04.2023 10:07:14</t>
  </si>
  <si>
    <t>ARPALIK KÖK 45-83-M00137_MADEN M05_87875136</t>
  </si>
  <si>
    <t>30.04.2023 07:53:35</t>
  </si>
  <si>
    <t>30.04.2023 08:43:00</t>
  </si>
  <si>
    <t>K-1091 35-04-K01091_95002352107_95002352107</t>
  </si>
  <si>
    <t>30.04.2023 12:51:27</t>
  </si>
  <si>
    <t>30.04.2023 13:42:48</t>
  </si>
  <si>
    <t>K-585 35-01-K00585_ST C1_5910666</t>
  </si>
  <si>
    <t>30.04.2023 08:42:03</t>
  </si>
  <si>
    <t>30.04.2023 09:02:57</t>
  </si>
  <si>
    <t>MENEMEN DM-7/14 35-28-L00088_DAĞITIM TRAFO MENEMEN DM-7/14 L03_66691173</t>
  </si>
  <si>
    <t>30.04.2023 09:10:35</t>
  </si>
  <si>
    <t>30.04.2023 17:53:37</t>
  </si>
  <si>
    <t>ULUKENT KÖK-15 35-28-M00070_HatBaşıAyırıcı_53133686 M04_53133686</t>
  </si>
  <si>
    <t>30.04.2023 12:16:19</t>
  </si>
  <si>
    <t>30.04.2023 14:58:35</t>
  </si>
  <si>
    <t>YENİFOÇA TR-3 35-23-M00003_B_56373627_56373627</t>
  </si>
  <si>
    <t>30.04.2023 13:04:00</t>
  </si>
  <si>
    <t>30.04.2023 14:14:51</t>
  </si>
  <si>
    <t>ÖDEMİŞ İM 35-15-A00001_YENİCEKÖY L04_83647136</t>
  </si>
  <si>
    <t>30.04.2023 10:20:06</t>
  </si>
  <si>
    <t>30.04.2023 15:48:17</t>
  </si>
  <si>
    <t>M-1229 35-01-M01229_35-01-M01229_2359846</t>
  </si>
  <si>
    <t>30.04.2023 09:25:29</t>
  </si>
  <si>
    <t>30.04.2023 13:37:11</t>
  </si>
  <si>
    <t>POYRAZDAMLARI TR-11 45-78-M00576_HatBaşıAyırıcı_53138956 M05_53138956</t>
  </si>
  <si>
    <t>30.04.2023 20:03:41</t>
  </si>
  <si>
    <t>30.04.2023 22:38:10</t>
  </si>
  <si>
    <t>L-387 GERMİYAN EVLERİ 35-18-L00387_DIREK TIPI TRAFO HUCRESI H01_2099779</t>
  </si>
  <si>
    <t>30.04.2023 19:06:18</t>
  </si>
  <si>
    <t>30.04.2023 20:59:39</t>
  </si>
  <si>
    <t>ALAŞEHİR TM 45-73-A00001_KEMALİYE-2 M20_2312685</t>
  </si>
  <si>
    <t>30.04.2023 20:18:35</t>
  </si>
  <si>
    <t>30.04.2023 20:35:00</t>
  </si>
  <si>
    <t>KİLLİK TR-12 45-73-M00351_945638976_945638976</t>
  </si>
  <si>
    <t>30.04.2023 22:13:31</t>
  </si>
  <si>
    <t>30.04.2023 23:12:47</t>
  </si>
  <si>
    <t>30.04.2023 13:08:22</t>
  </si>
  <si>
    <t>30.04.2023 14:25:49</t>
  </si>
  <si>
    <t>30.04.2023 10:00:51</t>
  </si>
  <si>
    <t>30.04.2023 18:01:00</t>
  </si>
  <si>
    <t>HILAL GIS TM 35-01-A00010_TR-2 K06_2313225</t>
  </si>
  <si>
    <t>30.04.2023 03:02:35</t>
  </si>
  <si>
    <t>30.04.2023 03:21:32</t>
  </si>
  <si>
    <t>TR-2/4 45-83-L00004_48078256_56388246_56388246</t>
  </si>
  <si>
    <t>30.04.2023 16:21:48</t>
  </si>
  <si>
    <t>30.04.2023 18:56:12</t>
  </si>
  <si>
    <t>GÖÇBEYLİ DM 35-16-M00139_GÖÇBEYLİ M01_72044612</t>
  </si>
  <si>
    <t>30.04.2023 09:37:25</t>
  </si>
  <si>
    <t>30.04.2023 10:24:25</t>
  </si>
  <si>
    <t>ULUCAK DM-2/8 35-27-M00330_35-27-M00330_72175627</t>
  </si>
  <si>
    <t>30.04.2023 19:29:55</t>
  </si>
  <si>
    <t>30.04.2023 19:53:38</t>
  </si>
  <si>
    <t>M-1224 35-01-M01224_DAĞITIM TRAFOSU M03_75929731</t>
  </si>
  <si>
    <t>30.04.2023 09:27:31</t>
  </si>
  <si>
    <t>30.04.2023 13:32:11</t>
  </si>
  <si>
    <t>YARBASAN KÖK 45-74-M00119_ELEK M04_72246698</t>
  </si>
  <si>
    <t>30.04.2023 08:01:25</t>
  </si>
  <si>
    <t>30.04.2023 08:03:00</t>
  </si>
  <si>
    <t>HALİLLER KÖK 35-31-L00228_HALİLLER L08_72238622</t>
  </si>
  <si>
    <t>30.04.2023 08:17:10</t>
  </si>
  <si>
    <t>30.04.2023 09:22:53</t>
  </si>
  <si>
    <t>SAKARLI KÖK 45-76-M00046_HatBaşıAyırıcı_92888139 M04_92888139</t>
  </si>
  <si>
    <t>30.04.2023 19:22:00</t>
  </si>
  <si>
    <t>30.04.2023 21:37:54</t>
  </si>
  <si>
    <t>K-1869 35-09-K01869_35-09-K01869_47394975</t>
  </si>
  <si>
    <t>30.04.2023 12:04:48</t>
  </si>
  <si>
    <t>30.04.2023 12:32:26</t>
  </si>
  <si>
    <t>30.04.2023 10:04:20</t>
  </si>
  <si>
    <t>30.04.2023 16:14:02</t>
  </si>
  <si>
    <t>EMCELLİ TR-4 KARAOĞLANLAR 45-79-M00371_A_56386133_56386133</t>
  </si>
  <si>
    <t>30.04.2023 15:31:03</t>
  </si>
  <si>
    <t>30.04.2023 16:29:37</t>
  </si>
  <si>
    <t>K-4027 35-01-K04027_35-01-K04027_2360449</t>
  </si>
  <si>
    <t>30.04.2023 15:53:56</t>
  </si>
  <si>
    <t>30.04.2023 17:11:57</t>
  </si>
  <si>
    <t>M-3198 (YATIRIM REZERVE) 35-01-M03198_A_56380151_56380151</t>
  </si>
  <si>
    <t>30.04.2023 17:29:23</t>
  </si>
  <si>
    <t>30.04.2023 19:19:21</t>
  </si>
  <si>
    <t>M-2955(YATIRIM REZERVE) 35-01-M02955_35-01-M02955_76336886</t>
  </si>
  <si>
    <t>30.04.2023 13:36:26</t>
  </si>
  <si>
    <t>30.04.2023 18:24:49</t>
  </si>
  <si>
    <t>DAYIOĞLU TR-1 45-72-L00339_A_91406878_91406878</t>
  </si>
  <si>
    <t>30.04.2023 17:11:35</t>
  </si>
  <si>
    <t>30.04.2023 19:14:26</t>
  </si>
  <si>
    <t>K-823 35-03-K00823_35-03-K00823_2355419</t>
  </si>
  <si>
    <t>30.04.2023 12:06:46</t>
  </si>
  <si>
    <t>30.04.2023 14:59:41</t>
  </si>
  <si>
    <t>30.04.2023 09:05:49</t>
  </si>
  <si>
    <t>30.04.2023 15:00:50</t>
  </si>
  <si>
    <t>PINARLI TR-1 35-20-M00100_955207826_955207826</t>
  </si>
  <si>
    <t>30.04.2023 20:53:44</t>
  </si>
  <si>
    <t>30.04.2023 23:06:40</t>
  </si>
  <si>
    <t>30.04.2023 10:49:23</t>
  </si>
  <si>
    <t>30.04.2023 19:41:59</t>
  </si>
  <si>
    <t>ABDULLAH SÜRÜCÜ SULAMA GRUBU TR 35-22-M00214_35-22-M00214_2347046</t>
  </si>
  <si>
    <t>30.04.2023 18:47:20</t>
  </si>
  <si>
    <t>30.04.2023 20:41:38</t>
  </si>
  <si>
    <t>BADEMLİ TR-1 DM 35-15-L01010_KETENDERESİ (HACI MUSA) L11_67544161</t>
  </si>
  <si>
    <t>30.04.2023 06:53:31</t>
  </si>
  <si>
    <t>30.04.2023 07:41:04</t>
  </si>
  <si>
    <t>GÜRÇEŞME İM 35-03-A00001_TR-2 K10_2081089</t>
  </si>
  <si>
    <t>30.04.2023 00:39:25</t>
  </si>
  <si>
    <t>30.04.2023 00:42:42</t>
  </si>
  <si>
    <t>MURADİYE DM-5/11 45-71-M00232_AKARLAR M13_72091335</t>
  </si>
  <si>
    <t>30.04.2023 09:17:42</t>
  </si>
  <si>
    <t>30.04.2023 10:07:47</t>
  </si>
  <si>
    <t>30.04.2023 08:32:50</t>
  </si>
  <si>
    <t>30.04.2023 08:34:12</t>
  </si>
  <si>
    <t>30.04.2023 17:08:28</t>
  </si>
  <si>
    <t>30.04.2023 18:09:40</t>
  </si>
  <si>
    <t>SAĞRAKÇI TR-1 45-72-L00219_B_56406417_56406417</t>
  </si>
  <si>
    <t>30.04.2023 17:57:56</t>
  </si>
  <si>
    <t>30.04.2023 20:21:33</t>
  </si>
  <si>
    <t>MENEMEN TR-14 35-28-L00014_MENEMEN TR-17/MENEMEN TR-24 L05_66717214</t>
  </si>
  <si>
    <t>30.04.2023 09:43:39</t>
  </si>
  <si>
    <t>30.04.2023 17:50:07</t>
  </si>
  <si>
    <t>SANCAKLI ÇEŞMEBAŞI TR-1 45-71-M01753_A_56400299_56400299</t>
  </si>
  <si>
    <t>30.04.2023 18:31:31</t>
  </si>
  <si>
    <t>30.04.2023 19:47:25</t>
  </si>
  <si>
    <t>TR-160 BAYRAMKUYU MEVKİİ 35-15-L00160_35-15-L00160_2347393</t>
  </si>
  <si>
    <t>30.04.2023 01:08:35</t>
  </si>
  <si>
    <t>30.04.2023 02:25:30</t>
  </si>
  <si>
    <t>TR-1/77 45-72-M00077__83647919_83647919</t>
  </si>
  <si>
    <t>30.04.2023 17:43:35</t>
  </si>
  <si>
    <t>30.04.2023 18:12:50</t>
  </si>
  <si>
    <t>MENEMEN TR-87 (DM-5/31) 35-28-M00687_953374935_953374935</t>
  </si>
  <si>
    <t>30.04.2023 10:14:21</t>
  </si>
  <si>
    <t>30.04.2023 10:55:52</t>
  </si>
  <si>
    <t>DEREKÖY KÖK 45-72-L00458_TARIMSAL SULAMA ÇIKIŞI L04_2330809</t>
  </si>
  <si>
    <t>30.04.2023 08:25:18</t>
  </si>
  <si>
    <t>30.04.2023 13:12:32</t>
  </si>
  <si>
    <t>TR-10 45-78-L00010_953264820_953264820</t>
  </si>
  <si>
    <t>30.04.2023 11:29:14</t>
  </si>
  <si>
    <t>30.04.2023 13:45:52</t>
  </si>
  <si>
    <t>TR-77 45-78-L00077_DIREK TIPI TRAFO HUCRESI H01_2103669</t>
  </si>
  <si>
    <t>30.04.2023 09:59:24</t>
  </si>
  <si>
    <t>30.04.2023 15:27:27</t>
  </si>
  <si>
    <t>ATATÜRK MAH. TR-2 35-27-L00344_99018132_99018132</t>
  </si>
  <si>
    <t>30.04.2023 16:19:59</t>
  </si>
  <si>
    <t>30.04.2023 18:02:38</t>
  </si>
  <si>
    <t>L-241 35-18-L00241_950441030_950441030</t>
  </si>
  <si>
    <t>30.04.2023 15:40:04</t>
  </si>
  <si>
    <t>30.04.2023 19:19:18</t>
  </si>
  <si>
    <t>TR-38 35-19-L00038_956685682_956685682</t>
  </si>
  <si>
    <t>30.04.2023 23:57:05</t>
  </si>
  <si>
    <t>01.05.2023 00:39:40</t>
  </si>
  <si>
    <t>PINARLI KÖK 35-20-M00085_TR-6 - TR-7 M06_72358824</t>
  </si>
  <si>
    <t>30.04.2023 07:59:15</t>
  </si>
  <si>
    <t>30.04.2023 08:52:22</t>
  </si>
  <si>
    <t>SALİHLİ BİOKÜTLE YAKITLI ENERJİ SANTRALİ KÖK 45-78-M01333_AKÖREN KÖK M02_72251539</t>
  </si>
  <si>
    <t>30.04.2023 14:08:35</t>
  </si>
  <si>
    <t>30.04.2023 14:31:29</t>
  </si>
  <si>
    <t>TR-11 45-78-L00828_B_95467543_95467543</t>
  </si>
  <si>
    <t>30.04.2023 09:12:42</t>
  </si>
  <si>
    <t>30.04.2023 09:55:06</t>
  </si>
  <si>
    <t>TR-2/11-A 45-83-L00156_45-83-L00156_2355087</t>
  </si>
  <si>
    <t>30.04.2023 10:38:58</t>
  </si>
  <si>
    <t>30.04.2023 11:35:54</t>
  </si>
  <si>
    <t>SELENDİ TR-15 45-81-M00015_945636518_945636518</t>
  </si>
  <si>
    <t>30.04.2023 09:05:28</t>
  </si>
  <si>
    <t>30.04.2023 14:33:50</t>
  </si>
  <si>
    <t>KULALAR TR-1 45-74-M00208_45-74-M00208_2359525</t>
  </si>
  <si>
    <t>30.04.2023 10:01:05</t>
  </si>
  <si>
    <t>30.04.2023 12:40:52</t>
  </si>
  <si>
    <t>30.04.2023 09:57:37</t>
  </si>
  <si>
    <t>30.04.2023 10:45:03</t>
  </si>
  <si>
    <t>L-55 ÖZMET 35-14-L00055_956640131_956640131</t>
  </si>
  <si>
    <t>30.04.2023 21:19:13</t>
  </si>
  <si>
    <t>30.04.2023 22:24:10</t>
  </si>
  <si>
    <t>SİYEKLİ KÖK 45-71-M00185_OSMANCALI M04_72256964</t>
  </si>
  <si>
    <t>30.04.2023 09:29:29</t>
  </si>
  <si>
    <t>30.04.2023 15:39:08</t>
  </si>
  <si>
    <t>GÜRÇEŞME TR-1 45-74-M00143_B_56352154_56352154</t>
  </si>
  <si>
    <t>30.04.2023 13:34:09</t>
  </si>
  <si>
    <t>30.04.2023 15:26:52</t>
  </si>
  <si>
    <t>DERBENT İM-DM 45-83-A00004_FABRİKALAR L06_2331775</t>
  </si>
  <si>
    <t>30.04.2023 22:04:08</t>
  </si>
  <si>
    <t>30.04.2023 22:55:15</t>
  </si>
  <si>
    <t>30.04.2023 08:56:23</t>
  </si>
  <si>
    <t>30.04.2023 09:43:54</t>
  </si>
  <si>
    <t>30.04.2023 09:55:57</t>
  </si>
  <si>
    <t>30.04.2023 14:12:16</t>
  </si>
  <si>
    <t>30.04.2023 18:22:00</t>
  </si>
  <si>
    <t>30.04.2023 19:40:01</t>
  </si>
  <si>
    <t>30.04.2023 10:05:23</t>
  </si>
  <si>
    <t>30.04.2023 17:08:00</t>
  </si>
  <si>
    <t>L-118 OVACIK 35-18-L00118_950461996_950461996</t>
  </si>
  <si>
    <t>30.04.2023 14:31:41</t>
  </si>
  <si>
    <t>30.04.2023 16:26:24</t>
  </si>
  <si>
    <t>IŞIKLAR KÖK 45-73-M00467_HatBaşıAyırıcı_53136407 M06_53136407</t>
  </si>
  <si>
    <t>30.04.2023 19:26:57</t>
  </si>
  <si>
    <t>30.04.2023 19:59:09</t>
  </si>
  <si>
    <t>DM-1/TR-9 URLA 35-19-M00467_956673374_956673374</t>
  </si>
  <si>
    <t>30.04.2023 08:02:16</t>
  </si>
  <si>
    <t>30.04.2023 11:55:49</t>
  </si>
  <si>
    <t>KARADOĞAN DİKİLİ TAŞ TR-5 35-15-L00387_A_56368597_56368597</t>
  </si>
  <si>
    <t>30.04.2023 12:40:40</t>
  </si>
  <si>
    <t>30.04.2023 15:28:54</t>
  </si>
  <si>
    <t>ÜNİVERSİTE TM 35-02-A00008_ÜNİVERSİTE-15 K39_2061525</t>
  </si>
  <si>
    <t>30.04.2023 04:12:21</t>
  </si>
  <si>
    <t>30.04.2023 04:34:31</t>
  </si>
  <si>
    <t>YENİKÖY TR-4 45-71-M00125_45-71-M00125_72244281</t>
  </si>
  <si>
    <t>30.04.2023 22:16:54</t>
  </si>
  <si>
    <t>01.05.2023 00:06:05</t>
  </si>
  <si>
    <t>30.04.2023 08:52:02</t>
  </si>
  <si>
    <t>30.04.2023 09:41:04</t>
  </si>
  <si>
    <t>YAĞCILAR KÖK 45-71-M00179_HatBaşıAyırıcı_53134487 M04_53134487</t>
  </si>
  <si>
    <t>30.04.2023 13:34:59</t>
  </si>
  <si>
    <t>30.04.2023 18:41:00</t>
  </si>
  <si>
    <t>AŞAĞICUMA DM 35-16-M00103_BERGAMA TM-GERİLİM M05_72040366</t>
  </si>
  <si>
    <t>30.04.2023 09:02:05</t>
  </si>
  <si>
    <t>30.04.2023 09:02:38</t>
  </si>
  <si>
    <t>ARKENT KONUTLARI 35-27-L00089_35-27-L00089_72165252</t>
  </si>
  <si>
    <t>30.04.2023 15:51:15</t>
  </si>
  <si>
    <t>30.04.2023 16:38:37</t>
  </si>
  <si>
    <t>30.04.2023 09:34:57</t>
  </si>
  <si>
    <t>30.04.2023 11:47:01</t>
  </si>
  <si>
    <t>TR-58 45-78-M00058_953260868_953260868</t>
  </si>
  <si>
    <t>30.04.2023 10:52:21</t>
  </si>
  <si>
    <t>30.04.2023 12:38:53</t>
  </si>
  <si>
    <t>TR-26 35-17-M00217_950309771_950309771</t>
  </si>
  <si>
    <t>30.04.2023 10:10:35</t>
  </si>
  <si>
    <t>30.04.2023 14:05:44</t>
  </si>
  <si>
    <t>TR-1/52 45-72-M00180_E E02b_92756505</t>
  </si>
  <si>
    <t>30.04.2023 10:44:02</t>
  </si>
  <si>
    <t>30.04.2023 11:49:43</t>
  </si>
  <si>
    <t>KARGIN KÖK 45-71-M00095_AYTEKİNLER ESKİ HARMANDALI M07_2076259</t>
  </si>
  <si>
    <t>30.04.2023 09:20:05</t>
  </si>
  <si>
    <t>30.04.2023 11:58:13</t>
  </si>
  <si>
    <t>30.04.2023 08:31:13</t>
  </si>
  <si>
    <t>30.04.2023 08:49:35</t>
  </si>
  <si>
    <t>KULA İM 45-77-A00001_ESKİ SELENDİ M07_2049428</t>
  </si>
  <si>
    <t>30.04.2023 17:10:04</t>
  </si>
  <si>
    <t>30.04.2023 17:17:17</t>
  </si>
  <si>
    <t>EVRENLİ TR-1 45-73-M00494_A_56385965_56385965</t>
  </si>
  <si>
    <t>30.04.2023 09:44:50</t>
  </si>
  <si>
    <t>30.04.2023 10:44:57</t>
  </si>
  <si>
    <t>ÜÇÜNCÜ KISIM SANAYİ TR-4 45-83-M00630_48096056_56387562_56387562</t>
  </si>
  <si>
    <t>30.04.2023 09:58:19</t>
  </si>
  <si>
    <t>30.04.2023 15:56:18</t>
  </si>
  <si>
    <t>DM-2 / 27 35-26-M01517_DM-2/34 M02_77103463</t>
  </si>
  <si>
    <t>30.04.2023 12:11:15</t>
  </si>
  <si>
    <t>30.04.2023 14:33:07</t>
  </si>
  <si>
    <t>TR-1/2 BAYSAN KABİN 35-20-L00002_95001179152_95001179152</t>
  </si>
  <si>
    <t>30.04.2023 07:50:40</t>
  </si>
  <si>
    <t>30.04.2023 09:24:18</t>
  </si>
  <si>
    <t>MORDOĞAN TR-25 35-21-L00153_D_56376062_56376062</t>
  </si>
  <si>
    <t>30.04.2023 18:32:52</t>
  </si>
  <si>
    <t>30.04.2023 21:33:26</t>
  </si>
  <si>
    <t>K-2510 35-01-K02510_35-01-K02510_2359135</t>
  </si>
  <si>
    <t>30.04.2023 19:59:11</t>
  </si>
  <si>
    <t>30.04.2023 20:39:30</t>
  </si>
  <si>
    <t>KORUCUK-2 35-26-M00462_6905930_56357797_56357797</t>
  </si>
  <si>
    <t>30.04.2023 08:29:46</t>
  </si>
  <si>
    <t>30.04.2023 10:23:36</t>
  </si>
  <si>
    <t>ÇANDARLI TR-14(DOĞAKÖY) 35-30-M00014_955316542_955316542</t>
  </si>
  <si>
    <t>30.04.2023 11:04:45</t>
  </si>
  <si>
    <t>30.04.2023 13:00:07</t>
  </si>
  <si>
    <t>PAYAMLI M-23 35-25-M00190_956658230_956658230</t>
  </si>
  <si>
    <t>30.04.2023 16:58:16</t>
  </si>
  <si>
    <t>30.04.2023 17:55:14</t>
  </si>
  <si>
    <t>30.04.2023 23:04:24</t>
  </si>
  <si>
    <t>30.04.2023 23:41:33</t>
  </si>
  <si>
    <t>MURADİYE TR-5 (ESKİ MEZARLIK YANI) 45-71-M00204_COCA COLA M02_2321022</t>
  </si>
  <si>
    <t>30.04.2023 12:50:04</t>
  </si>
  <si>
    <t>30.04.2023 17:58:11</t>
  </si>
  <si>
    <t>KABAKOZ TR-1 45-75-M00286_A_56398893_56398893</t>
  </si>
  <si>
    <t>30.04.2023 19:49:58</t>
  </si>
  <si>
    <t>30.04.2023 21:05:35</t>
  </si>
  <si>
    <t>M-1592 35-22-M00149_M-1597 M01_72140436</t>
  </si>
  <si>
    <t>30.04.2023 09:25:24</t>
  </si>
  <si>
    <t>30.04.2023 13:35:00</t>
  </si>
  <si>
    <t>M-1398 35-01-M01398_913035062_913035062</t>
  </si>
  <si>
    <t>30.04.2023 14:01:20</t>
  </si>
  <si>
    <t>30.04.2023 17:45:22</t>
  </si>
  <si>
    <t>M-2356 35-01-M02356_B_56373896_56373896</t>
  </si>
  <si>
    <t>30.04.2023 09:06:11</t>
  </si>
  <si>
    <t>30.04.2023 09:52:43</t>
  </si>
  <si>
    <t>GÜRÇEŞME İM 35-03-A00001_TR-2 K10_2081088</t>
  </si>
  <si>
    <t>30.04.2023 01:30:25</t>
  </si>
  <si>
    <t>30.04.2023 01:39:18</t>
  </si>
  <si>
    <t>GERENKÖY TR-7 35-23-M00153_949235650_949235650</t>
  </si>
  <si>
    <t>30.04.2023 12:57:02</t>
  </si>
  <si>
    <t>30.04.2023 18:30:19</t>
  </si>
  <si>
    <t>30.04.2023 20:55:22</t>
  </si>
  <si>
    <t>30.04.2023 22:08:46</t>
  </si>
  <si>
    <t>TİYENLİ KÖK 45-85-M00004_TİYENLİ -  KAPASİTÖR M05_72102276</t>
  </si>
  <si>
    <t>30.04.2023 12:03:48</t>
  </si>
  <si>
    <t>30.04.2023 12:42:56</t>
  </si>
  <si>
    <t>30.04.2023 18:43:35</t>
  </si>
  <si>
    <t>30.04.2023 19:14:00</t>
  </si>
  <si>
    <t>L-353 İŞTUR 35-18-L00353_950455277_950455277</t>
  </si>
  <si>
    <t>30.04.2023 12:46:46</t>
  </si>
  <si>
    <t>30.04.2023 14:25:09</t>
  </si>
  <si>
    <t>ÇAYİÇİ TR-2 35-20-L00055_955215643_955215643</t>
  </si>
  <si>
    <t>30.04.2023 15:31:21</t>
  </si>
  <si>
    <t>30.04.2023 18:04:31</t>
  </si>
  <si>
    <t>30.04.2023 08:32:53</t>
  </si>
  <si>
    <t>30.04.2023 08:34:11</t>
  </si>
  <si>
    <t>30.04.2023 23:29:16</t>
  </si>
  <si>
    <t>01.05.2023 00:33:21</t>
  </si>
  <si>
    <t>02.04.2023 13:26:06</t>
  </si>
  <si>
    <t>02.04.2023 14:17:05</t>
  </si>
  <si>
    <t>TR-99 45-78-L00099_953256581_953256581</t>
  </si>
  <si>
    <t>02.04.2023 15:58:46</t>
  </si>
  <si>
    <t>02.04.2023 17:34:10</t>
  </si>
  <si>
    <t>SEYİRKENT TR-1 45-83-M00691_ÜÇÜNCÜ KISIM SANAYİ TR-1 M01_61334574</t>
  </si>
  <si>
    <t>02.04.2023 09:39:06</t>
  </si>
  <si>
    <t>02.04.2023 13:26:16</t>
  </si>
  <si>
    <t>GÜNYAKA TR-2 45-79-M00479_C_56387907_56387907</t>
  </si>
  <si>
    <t>02.04.2023 05:27:50</t>
  </si>
  <si>
    <t>02.04.2023 07:54:25</t>
  </si>
  <si>
    <t>BİMEYKO KÖK-10 35-30-M00048_BİMEYKO TR-3 M04_2322626</t>
  </si>
  <si>
    <t>02.04.2023 09:29:41</t>
  </si>
  <si>
    <t>02.04.2023 12:28:02</t>
  </si>
  <si>
    <t>TR-1-5/8 (SABRİNİN KAHVE) 35-20-L00052_YANIKKAVAK MERKEZ L01_66524791</t>
  </si>
  <si>
    <t>02.04.2023 09:08:33</t>
  </si>
  <si>
    <t>02.04.2023 09:13:00</t>
  </si>
  <si>
    <t>ÇANDARLI TR-23 35-30-M00023_BELEDİYE ARITMA M02_79436886</t>
  </si>
  <si>
    <t>02.04.2023 14:39:16</t>
  </si>
  <si>
    <t>02.04.2023 15:22:51</t>
  </si>
  <si>
    <t>K-914 35-01-K00914_35-01-K00914_2372418</t>
  </si>
  <si>
    <t>02.04.2023 01:32:56</t>
  </si>
  <si>
    <t>02.04.2023 03:13:03</t>
  </si>
  <si>
    <t>M-247 35-02-M00247_C_56381066_56381066</t>
  </si>
  <si>
    <t>02.04.2023 13:15:37</t>
  </si>
  <si>
    <t>02.04.2023 15:21:28</t>
  </si>
  <si>
    <t>GÖKEYÜP ÖKÜZCÜK TR-3 45-78-M00807_A_91301928_91301928</t>
  </si>
  <si>
    <t>02.04.2023 10:29:12</t>
  </si>
  <si>
    <t>02.04.2023 11:40:31</t>
  </si>
  <si>
    <t>MADEN KÖK 45-83-M00128_İZZETTİN M03_47316729</t>
  </si>
  <si>
    <t>02.04.2023 15:25:19</t>
  </si>
  <si>
    <t>02.04.2023 19:01:52</t>
  </si>
  <si>
    <t>K-1307 35-02-K01307_35-02-K01307_2377036</t>
  </si>
  <si>
    <t>02.04.2023 10:55:41</t>
  </si>
  <si>
    <t>02.04.2023 12:35:02</t>
  </si>
  <si>
    <t>TR-41 KÖK 45-78-L00041_TR-44 L01_65890244</t>
  </si>
  <si>
    <t>02.04.2023 11:30:25</t>
  </si>
  <si>
    <t>02.04.2023 12:27:59</t>
  </si>
  <si>
    <t>KARACAKAŞ TR-1 45-82-M00344_45-82-M00344_2355077</t>
  </si>
  <si>
    <t>02.04.2023 12:56:05</t>
  </si>
  <si>
    <t>02.04.2023 15:06:03</t>
  </si>
  <si>
    <t>02.04.2023 04:57:09</t>
  </si>
  <si>
    <t>02.04.2023 05:31:18</t>
  </si>
  <si>
    <t>URLA İM 35-19-A00001_İSKELE ATATÜRK L10_2307110</t>
  </si>
  <si>
    <t>02.04.2023 19:19:09</t>
  </si>
  <si>
    <t>02.04.2023 19:49:45</t>
  </si>
  <si>
    <t>BERGAMA TM 35-16-A00004_BERGAMA-1 M14_2314375</t>
  </si>
  <si>
    <t>02.04.2023 20:57:57</t>
  </si>
  <si>
    <t>02.04.2023 21:11:39</t>
  </si>
  <si>
    <t>ULUKENT DM-6/7 KÖK 35-28-M00618_DM-6/8 M08_84972693</t>
  </si>
  <si>
    <t>02.04.2023 09:06:30</t>
  </si>
  <si>
    <t>02.04.2023 15:42:36</t>
  </si>
  <si>
    <t>ÇAMLIBEL TR-5 35-20-L00352_965155879_965155879</t>
  </si>
  <si>
    <t>02.04.2023 12:00:39</t>
  </si>
  <si>
    <t>02.04.2023 13:44:24</t>
  </si>
  <si>
    <t>L-287 SCOTCH PARK 35-18-L00287_950447128_950447128</t>
  </si>
  <si>
    <t>02.04.2023 09:18:29</t>
  </si>
  <si>
    <t>02.04.2023 10:32:00</t>
  </si>
  <si>
    <t>TR-1-5/8 (SABRİNİN KAHVE) 35-20-L00052_DAĞITIM TRAFO TR-1-5/8 (SABRİNİN KAHVE) L03_66524765</t>
  </si>
  <si>
    <t>02.04.2023 18:24:51</t>
  </si>
  <si>
    <t>02.04.2023 18:28:05</t>
  </si>
  <si>
    <t>MELİHA BİÇER SİTESİ TR 35-23-M00004_35-23-M00004_2360785</t>
  </si>
  <si>
    <t>02.04.2023 18:11:50</t>
  </si>
  <si>
    <t>02.04.2023 19:26:04</t>
  </si>
  <si>
    <t>L-332 SERKANKENT 35-18-L00332_35-18-L00332_72123202</t>
  </si>
  <si>
    <t>02.04.2023 17:14:17</t>
  </si>
  <si>
    <t>02.04.2023 18:41:26</t>
  </si>
  <si>
    <t>YENİKÖY TR-1 35-15-L00365_B_56397744_56397744</t>
  </si>
  <si>
    <t>02.04.2023 13:43:38</t>
  </si>
  <si>
    <t>02.04.2023 17:12:10</t>
  </si>
  <si>
    <t>L-470 KÖK 35-18-L00470_L-310 L03_72090181</t>
  </si>
  <si>
    <t>02.04.2023 18:27:00</t>
  </si>
  <si>
    <t>02.04.2023 19:12:01</t>
  </si>
  <si>
    <t>TR-3 (KÖPRÜBAŞI KABİN) 35-32-L00003_TR-4 L05_72227816</t>
  </si>
  <si>
    <t>02.04.2023 19:40:12</t>
  </si>
  <si>
    <t>02.04.2023 19:46:00</t>
  </si>
  <si>
    <t>GÖLCÜK TR-40 35-15-L00999_35-15-L00999_2371978</t>
  </si>
  <si>
    <t>02.04.2023 09:30:36</t>
  </si>
  <si>
    <t>02.04.2023 14:52:13</t>
  </si>
  <si>
    <t>BODAMAS TR-5 45-75-M00303_DIREK TIPI TRAFO HUCRESI H01_2089547</t>
  </si>
  <si>
    <t>02.04.2023 21:15:41</t>
  </si>
  <si>
    <t>03.04.2023 04:22:00</t>
  </si>
  <si>
    <t>DM-2/16 35-29-M00097_950315598_950315598</t>
  </si>
  <si>
    <t>02.04.2023 17:13:18</t>
  </si>
  <si>
    <t>02.04.2023 18:43:49</t>
  </si>
  <si>
    <t>TR-1/21 45-72-M00021_TR-1/27 M03_61377489</t>
  </si>
  <si>
    <t>02.04.2023 08:56:43</t>
  </si>
  <si>
    <t>02.04.2023 17:09:36</t>
  </si>
  <si>
    <t>L-287 SCOTCH PARK 35-18-L00287_8989607_56371860_56371860</t>
  </si>
  <si>
    <t>02.04.2023 10:33:36</t>
  </si>
  <si>
    <t>02.04.2023 10:56:31</t>
  </si>
  <si>
    <t>KARABEL KÖK(VİŞNELİ KÖK) 35-26-M01207_VİŞNELİ M04_66051328</t>
  </si>
  <si>
    <t>02.04.2023 11:16:22</t>
  </si>
  <si>
    <t>02.04.2023 13:41:16</t>
  </si>
  <si>
    <t>POYRAZDAMLARI TR-11 45-78-M00576_KEMERDAMLARI YUKARIKEMER M05_2106463</t>
  </si>
  <si>
    <t>02.04.2023 06:51:49</t>
  </si>
  <si>
    <t>02.04.2023 08:40:24</t>
  </si>
  <si>
    <t>GİRELLİ KIROĞLAN TR-4 45-73-M00764_B_56356187_56356187</t>
  </si>
  <si>
    <t>02.04.2023 14:14:04</t>
  </si>
  <si>
    <t>02.04.2023 17:47:53</t>
  </si>
  <si>
    <t>GÜNYAKA TR-2 45-79-M00479_B_56388696_56388696</t>
  </si>
  <si>
    <t>02.04.2023 16:15:42</t>
  </si>
  <si>
    <t>02.04.2023 18:17:00</t>
  </si>
  <si>
    <t>02.04.2023 08:03:07</t>
  </si>
  <si>
    <t>02.04.2023 11:22:16</t>
  </si>
  <si>
    <t>02.04.2023 09:01:20</t>
  </si>
  <si>
    <t>02.04.2023 17:09:19</t>
  </si>
  <si>
    <t>KARABURUN TR-9A 35-21-L00043_A_56357665_56357665</t>
  </si>
  <si>
    <t>02.04.2023 07:38:43</t>
  </si>
  <si>
    <t>02.04.2023 09:33:58</t>
  </si>
  <si>
    <t>ARDIÇ MAHALLESİ TR-12 35-21-L00134_C_56378242_56378242</t>
  </si>
  <si>
    <t>02.04.2023 19:41:24</t>
  </si>
  <si>
    <t>02.04.2023 22:48:15</t>
  </si>
  <si>
    <t>K-719 35-01-K00719_TRAFO K04_2329831</t>
  </si>
  <si>
    <t>02.04.2023 14:26:04</t>
  </si>
  <si>
    <t>02.04.2023 14:53:47</t>
  </si>
  <si>
    <t>HARMANDALI KÖK 45-71-M00061_HARMANDALI KÖYÜ M02_72230848</t>
  </si>
  <si>
    <t>02.04.2023 09:54:08</t>
  </si>
  <si>
    <t>02.04.2023 12:47:41</t>
  </si>
  <si>
    <t>02.04.2023 12:30:10</t>
  </si>
  <si>
    <t>02.04.2023 12:48:26</t>
  </si>
  <si>
    <t>DM-2/6 (DM-10) 45-71-M00276_İ dm2/06i1b_45193741</t>
  </si>
  <si>
    <t>02.04.2023 22:54:08</t>
  </si>
  <si>
    <t>02.04.2023 23:32:28</t>
  </si>
  <si>
    <t>DM-14/24 45-71-M00365_95001354691_95001354691</t>
  </si>
  <si>
    <t>02.04.2023 10:31:11</t>
  </si>
  <si>
    <t>02.04.2023 13:34:40</t>
  </si>
  <si>
    <t>BEYDAĞ İM 35-32-A00001_TR-2 M07_2308134</t>
  </si>
  <si>
    <t>02.04.2023 12:01:22</t>
  </si>
  <si>
    <t>02.04.2023 13:04:52</t>
  </si>
  <si>
    <t>DM-8/TR-49 45-72-L00943_956531206_956531206</t>
  </si>
  <si>
    <t>02.04.2023 11:36:23</t>
  </si>
  <si>
    <t>02.04.2023 13:01:08</t>
  </si>
  <si>
    <t>GÜZELKÖY KÖK 45-71-M00123_HAŞİM AKCURA ENH M03_50218077</t>
  </si>
  <si>
    <t>02.04.2023 08:40:10</t>
  </si>
  <si>
    <t>02.04.2023 09:45:02</t>
  </si>
  <si>
    <t>KARABURUN BOZKÖY 35-21-L00053_A_56358260_56358260</t>
  </si>
  <si>
    <t>02.04.2023 07:48:10</t>
  </si>
  <si>
    <t>02.04.2023 09:37:38</t>
  </si>
  <si>
    <t>K-3538 35-01-K03538__90962540_90962540</t>
  </si>
  <si>
    <t>02.04.2023 23:32:06</t>
  </si>
  <si>
    <t>03.04.2023 00:40:09</t>
  </si>
  <si>
    <t>YAYAKENT DM 35-24-M00209_IŞIKLAR M02_72093613</t>
  </si>
  <si>
    <t>02.04.2023 09:57:34</t>
  </si>
  <si>
    <t>02.04.2023 12:04:25</t>
  </si>
  <si>
    <t>DAĞDERE TR-4 45-72-M00223_A_56384368_56384368</t>
  </si>
  <si>
    <t>02.04.2023 10:19:37</t>
  </si>
  <si>
    <t>02.04.2023 11:46:31</t>
  </si>
  <si>
    <t>ULUKENT KÖK-15 35-28-M00070_ULUKENT-6/7 M04_66524930</t>
  </si>
  <si>
    <t>02.04.2023 10:57:17</t>
  </si>
  <si>
    <t>02.04.2023 11:53:09</t>
  </si>
  <si>
    <t>L-83 35-14-L00083_95002595863_95002595863</t>
  </si>
  <si>
    <t>02.04.2023 17:40:53</t>
  </si>
  <si>
    <t>02.04.2023 20:06:13</t>
  </si>
  <si>
    <t>HASSEKİ TR-1 35-21-L00066_A_82611139_82611139</t>
  </si>
  <si>
    <t>02.04.2023 09:01:59</t>
  </si>
  <si>
    <t>02.04.2023 14:37:46</t>
  </si>
  <si>
    <t>DELEMENLER KÖK 45-73-M00490_GÜZLE BELENYAKA M05_2081977</t>
  </si>
  <si>
    <t>02.04.2023 12:05:17</t>
  </si>
  <si>
    <t>02.04.2023 12:06:06</t>
  </si>
  <si>
    <t>02.04.2023 17:29:17</t>
  </si>
  <si>
    <t>02.04.2023 17:36:40</t>
  </si>
  <si>
    <t>02.04.2023 10:01:00</t>
  </si>
  <si>
    <t>02.04.2023 18:48:00</t>
  </si>
  <si>
    <t>TORBALI DM 35-26-M00001_TR-5 M07_2307931</t>
  </si>
  <si>
    <t>02.04.2023 10:17:00</t>
  </si>
  <si>
    <t>02.04.2023 10:28:32</t>
  </si>
  <si>
    <t>ÖRNEK MAVİKENT SİTESİ TR 35-16-M00652_ M01_2335904</t>
  </si>
  <si>
    <t>02.04.2023 09:11:39</t>
  </si>
  <si>
    <t>02.04.2023 12:27:28</t>
  </si>
  <si>
    <t>ÇANDARLI DM-TR-20 35-30-M00020_HatBaşıAyırıcı_53139098 M02_53139098</t>
  </si>
  <si>
    <t>02.04.2023 15:17:25</t>
  </si>
  <si>
    <t>02.04.2023 15:32:22</t>
  </si>
  <si>
    <t>K-4457 35-01-K04457_35-01-K04457_2367550</t>
  </si>
  <si>
    <t>02.04.2023 18:11:15</t>
  </si>
  <si>
    <t>02.04.2023 20:26:32</t>
  </si>
  <si>
    <t>ÖRENCİK TR-3 45-73-M00553_C_56401331_56401331</t>
  </si>
  <si>
    <t>02.04.2023 17:53:38</t>
  </si>
  <si>
    <t>02.04.2023 21:22:48</t>
  </si>
  <si>
    <t>K-2729 35-04-K02729_35-04-K02729_2370844</t>
  </si>
  <si>
    <t>02.04.2023 09:19:12</t>
  </si>
  <si>
    <t>02.04.2023 09:48:40</t>
  </si>
  <si>
    <t>TR-76 35-19-L00076_95000147422_95000147422</t>
  </si>
  <si>
    <t>02.04.2023 21:57:52</t>
  </si>
  <si>
    <t>02.04.2023 23:01:41</t>
  </si>
  <si>
    <t>TIRAZLI KÖK 45-79-M00079_HatBaşıAyırıcı_72341667 M06_72341667</t>
  </si>
  <si>
    <t>02.04.2023 10:45:25</t>
  </si>
  <si>
    <t>02.04.2023 15:57:08</t>
  </si>
  <si>
    <t>PANCAR OSB DM-13 35-26-M00911_YATSAN M04_2335564</t>
  </si>
  <si>
    <t>02.04.2023 09:02:54</t>
  </si>
  <si>
    <t>02.04.2023 10:55:25</t>
  </si>
  <si>
    <t>DÜNDARLI KÖK 35-29-L00053_DALLIK GRB. ENH. L02_72215840</t>
  </si>
  <si>
    <t>02.04.2023 18:41:05</t>
  </si>
  <si>
    <t>02.04.2023 18:51:00</t>
  </si>
  <si>
    <t>HELVACI TR-4 35-17-M00364_950307058_950307058</t>
  </si>
  <si>
    <t>02.04.2023 15:56:51</t>
  </si>
  <si>
    <t>02.04.2023 18:20:22</t>
  </si>
  <si>
    <t>02.04.2023 21:19:30</t>
  </si>
  <si>
    <t>02.04.2023 22:32:21</t>
  </si>
  <si>
    <t>SOMA DM-5/17 45-82-M00421_DM-2 GİRİŞ M06_2035031</t>
  </si>
  <si>
    <t>02.04.2023 06:59:36</t>
  </si>
  <si>
    <t>02.04.2023 07:38:24</t>
  </si>
  <si>
    <t>MENDERES DM-2/TR-1 35-22-M00300_KÖYLER-1 M15_2328470</t>
  </si>
  <si>
    <t>02.04.2023 12:01:40</t>
  </si>
  <si>
    <t>02.04.2023 13:05:01</t>
  </si>
  <si>
    <t>BALIKLIOVA DM 35-19-L00270_GÜLBAHÇE GİRİŞ L01_2321766</t>
  </si>
  <si>
    <t>02.04.2023 17:23:00</t>
  </si>
  <si>
    <t>02.04.2023 17:30:38</t>
  </si>
  <si>
    <t>KIRCALAR DM 35-16-M00261_HatBaşıAyırıcı_53138986 M03_53138986</t>
  </si>
  <si>
    <t>02.04.2023 19:34:11</t>
  </si>
  <si>
    <t>02.04.2023 22:30:55</t>
  </si>
  <si>
    <t>DAĞARLAR KAYALAR TR-1 45-73-M00598_A_56401092_56401092</t>
  </si>
  <si>
    <t>02.04.2023 09:24:15</t>
  </si>
  <si>
    <t>02.04.2023 11:53:18</t>
  </si>
  <si>
    <t>TR-54 35-30-L00054_C_56365549_56365549</t>
  </si>
  <si>
    <t>02.04.2023 01:16:09</t>
  </si>
  <si>
    <t>02.04.2023 01:55:54</t>
  </si>
  <si>
    <t>K-358 35-04-K00358_35-04-K00358_2369914</t>
  </si>
  <si>
    <t>02.04.2023 13:14:14</t>
  </si>
  <si>
    <t>02.04.2023 13:36:05</t>
  </si>
  <si>
    <t>BADEMLİ TR-7 35-30-L00104_DIREK TIPI TRAFO HUCRESI H01_2041565</t>
  </si>
  <si>
    <t>02.04.2023 18:10:52</t>
  </si>
  <si>
    <t>02.04.2023 20:09:12</t>
  </si>
  <si>
    <t>KINIK İM 35-24-A00001_YAYA KENT M09_2058920</t>
  </si>
  <si>
    <t>02.04.2023 06:18:12</t>
  </si>
  <si>
    <t>02.04.2023 06:45:44</t>
  </si>
  <si>
    <t>HELVACI TR-4 35-17-M00364_C_91012850_91012850</t>
  </si>
  <si>
    <t>02.04.2023 17:12:13</t>
  </si>
  <si>
    <t>02.04.2023 20:40:00</t>
  </si>
  <si>
    <t>02.04.2023 16:04:30</t>
  </si>
  <si>
    <t>02.04.2023 16:33:01</t>
  </si>
  <si>
    <t>ELİT SİTELERİ 45-78-L00713_C_90964686_90964686</t>
  </si>
  <si>
    <t>02.04.2023 00:11:56</t>
  </si>
  <si>
    <t>02.04.2023 01:29:21</t>
  </si>
  <si>
    <t>TR-99 45-78-L00099_45-78-L00099_2357273</t>
  </si>
  <si>
    <t>02.04.2023 13:01:16</t>
  </si>
  <si>
    <t>02.04.2023 13:26:05</t>
  </si>
  <si>
    <t>02.04.2023 13:44:02</t>
  </si>
  <si>
    <t>02.04.2023 14:11:42</t>
  </si>
  <si>
    <t>TİRE TR-2 35-29-M00465_35-29-M00465_66116521</t>
  </si>
  <si>
    <t>02.04.2023 10:06:41</t>
  </si>
  <si>
    <t>02.04.2023 13:29:06</t>
  </si>
  <si>
    <t>K-1699 35-02-K01699_913102614_913102614</t>
  </si>
  <si>
    <t>02.04.2023 19:21:07</t>
  </si>
  <si>
    <t>02.04.2023 20:49:51</t>
  </si>
  <si>
    <t>POYRAZDAMLARI TR-11 45-78-M00576_HatBaşıAyırıcı_80389317 M05_80389317</t>
  </si>
  <si>
    <t>02.04.2023 10:04:25</t>
  </si>
  <si>
    <t>M-891 35-02-M00891_M-1701 M04_2034652</t>
  </si>
  <si>
    <t>02.04.2023 11:08:06</t>
  </si>
  <si>
    <t>02.04.2023 11:12:50</t>
  </si>
  <si>
    <t>TOKİ TR-1 35-29-M00132_35-29-M00132_89165701</t>
  </si>
  <si>
    <t>02.04.2023 09:43:10</t>
  </si>
  <si>
    <t>02.04.2023 13:26:00</t>
  </si>
  <si>
    <t>K-1613 35-02-K01613_A_56374349_56374349</t>
  </si>
  <si>
    <t>02.04.2023 10:30:09</t>
  </si>
  <si>
    <t>02.04.2023 11:39:16</t>
  </si>
  <si>
    <t>L-140 35-18-L00140_950436501_950436501</t>
  </si>
  <si>
    <t>02.04.2023 14:47:43</t>
  </si>
  <si>
    <t>02.04.2023 19:12:00</t>
  </si>
  <si>
    <t>K-2414 35-01-K02414_A_56375255_56375255</t>
  </si>
  <si>
    <t>02.04.2023 07:39:15</t>
  </si>
  <si>
    <t>02.04.2023 08:01:00</t>
  </si>
  <si>
    <t>PANCAR TR-4 35-26-M00896_956605465_956605465</t>
  </si>
  <si>
    <t>02.04.2023 17:08:56</t>
  </si>
  <si>
    <t>02.04.2023 18:34:54</t>
  </si>
  <si>
    <t>HECİZ TR-1 45-82-L00012_45-82-L00012_2370721</t>
  </si>
  <si>
    <t>02.04.2023 12:09:53</t>
  </si>
  <si>
    <t>02.04.2023 13:57:09</t>
  </si>
  <si>
    <t>TR-93 MELTEM SİTESİ 35-19-L00093_956669534_956669534</t>
  </si>
  <si>
    <t>02.04.2023 00:19:02</t>
  </si>
  <si>
    <t>02.04.2023 01:52:51</t>
  </si>
  <si>
    <t>M-712 KERESTECİLER SİTESİ 35-08-M00712_EKİNCİ GRUP ÖZEL M02_72145253</t>
  </si>
  <si>
    <t>02.04.2023 17:20:41</t>
  </si>
  <si>
    <t>02.04.2023 18:13:56</t>
  </si>
  <si>
    <t>TR-5 35-32-L00005_DIREK TIPI TRAFO HUCRESI H01_2042371</t>
  </si>
  <si>
    <t>02.04.2023 20:56:01</t>
  </si>
  <si>
    <t>02.04.2023 23:58:53</t>
  </si>
  <si>
    <t>02.04.2023 08:47:35</t>
  </si>
  <si>
    <t>02.04.2023 09:14:51</t>
  </si>
  <si>
    <t>ÇAMLIK DM 35-17-M00173_HatBaşıAyırıcı_53140716 M08_53140716</t>
  </si>
  <si>
    <t>02.04.2023 13:58:26</t>
  </si>
  <si>
    <t>02.04.2023 15:05:09</t>
  </si>
  <si>
    <t>MORDOĞAN İM 35-21-A00002_KARABURUN 15,8 (MORDOĞAN KÖYLER) L12_2065965</t>
  </si>
  <si>
    <t>02.04.2023 10:06:11</t>
  </si>
  <si>
    <t>02.04.2023 12:51:37</t>
  </si>
  <si>
    <t>02.04.2023 09:25:27</t>
  </si>
  <si>
    <t>02.04.2023 11:00:04</t>
  </si>
  <si>
    <t>TR-2/16 45-83-L00016_TR-2/97 L03_61338900</t>
  </si>
  <si>
    <t>02.04.2023 09:07:46</t>
  </si>
  <si>
    <t>02.04.2023 12:21:32</t>
  </si>
  <si>
    <t>SELENDİ DM 45-81-M00001_SATILMIŞ M14_2321600</t>
  </si>
  <si>
    <t>02.04.2023 13:28:37</t>
  </si>
  <si>
    <t>02.04.2023 15:54:00</t>
  </si>
  <si>
    <t>SARUHANLI DM 45-80-M00001_ŞEHİR-1 TR-25 M02_2324166</t>
  </si>
  <si>
    <t>02.04.2023 10:30:33</t>
  </si>
  <si>
    <t>02.04.2023 12:57:57</t>
  </si>
  <si>
    <t>02.04.2023 01:53:39</t>
  </si>
  <si>
    <t>02.04.2023 02:55:56</t>
  </si>
  <si>
    <t>MENEMEN DM-6/TR-7 35-28-L00172_DAĞITIM TRF DM-6/7 L04_58182016</t>
  </si>
  <si>
    <t>02.04.2023 16:20:33</t>
  </si>
  <si>
    <t>02.04.2023 17:19:47</t>
  </si>
  <si>
    <t>K-3285 35-08-K03285_912271119_912271119</t>
  </si>
  <si>
    <t>03.04.2023 11:42:33</t>
  </si>
  <si>
    <t>03.04.2023 12:33:11</t>
  </si>
  <si>
    <t>KUŞÇULAR TR-2 35-19-M00519_A_80493273_80493273</t>
  </si>
  <si>
    <t>03.04.2023 12:12:41</t>
  </si>
  <si>
    <t>03.04.2023 12:32:50</t>
  </si>
  <si>
    <t>TR-38 35-17-M00038_35-17-M00038_66463089</t>
  </si>
  <si>
    <t>03.04.2023 09:25:40</t>
  </si>
  <si>
    <t>03.04.2023 15:46:57</t>
  </si>
  <si>
    <t>AKGEDİK KÖK-3 45-71-M00164_GÜRLE M04_55994698</t>
  </si>
  <si>
    <t>03.04.2023 18:09:23</t>
  </si>
  <si>
    <t>03.04.2023 19:31:16</t>
  </si>
  <si>
    <t>03.04.2023 09:02:59</t>
  </si>
  <si>
    <t>03.04.2023 17:32:41</t>
  </si>
  <si>
    <t>MORDOĞAN TR-54 35-21-L00195__72410419_72410419</t>
  </si>
  <si>
    <t>03.04.2023 19:00:03</t>
  </si>
  <si>
    <t>04.04.2023 01:18:35</t>
  </si>
  <si>
    <t>L-226 ARITMA 35-18-L00226_A a1b_5950413</t>
  </si>
  <si>
    <t>03.04.2023 08:35:03</t>
  </si>
  <si>
    <t>03.04.2023 10:16:38</t>
  </si>
  <si>
    <t>KURUCALAR TR-1 45-81-M00131_945625609_945625609</t>
  </si>
  <si>
    <t>03.04.2023 14:58:14</t>
  </si>
  <si>
    <t>03.04.2023 17:19:14</t>
  </si>
  <si>
    <t>FOÇAKÖY TR-1 35-23-M00222_DIREK TIPI TRAFO HUCRESI H01_2037129</t>
  </si>
  <si>
    <t>03.04.2023 11:50:50</t>
  </si>
  <si>
    <t>03.04.2023 13:08:58</t>
  </si>
  <si>
    <t>03.04.2023 17:46:47</t>
  </si>
  <si>
    <t>03.04.2023 18:07:17</t>
  </si>
  <si>
    <t>L-114 OVACIK 35-18-L00114_12259439_56353937_56353937</t>
  </si>
  <si>
    <t>03.04.2023 19:29:46</t>
  </si>
  <si>
    <t>03.04.2023 20:48:45</t>
  </si>
  <si>
    <t>TR-77 ÇEŞMEALTI KÖK 35-19-M00077__78917798_78917798</t>
  </si>
  <si>
    <t>03.04.2023 13:01:24</t>
  </si>
  <si>
    <t>03.04.2023 13:51:29</t>
  </si>
  <si>
    <t>TR-15 35-15-M00015_950383514_950383514</t>
  </si>
  <si>
    <t>03.04.2023 11:01:40</t>
  </si>
  <si>
    <t>03.04.2023 12:12:42</t>
  </si>
  <si>
    <t>ASARLIK TR-7 35-28-M00181_953377397_953377397</t>
  </si>
  <si>
    <t>03.04.2023 13:29:19</t>
  </si>
  <si>
    <t>03.04.2023 18:46:40</t>
  </si>
  <si>
    <t>M-1230 35-01-M01230_35-01-M01230_2353092</t>
  </si>
  <si>
    <t>03.04.2023 11:28:25</t>
  </si>
  <si>
    <t>03.04.2023 11:54:11</t>
  </si>
  <si>
    <t>K-501 35-01-K00501_35-01-K00501_67011411</t>
  </si>
  <si>
    <t>03.04.2023 12:10:10</t>
  </si>
  <si>
    <t>03.04.2023 12:31:30</t>
  </si>
  <si>
    <t>KÜREKÇİ KARADİKEN TR-1 45-75-M00100_45-75-M00100_2352044</t>
  </si>
  <si>
    <t>03.04.2023 14:10:40</t>
  </si>
  <si>
    <t>03.04.2023 18:08:03</t>
  </si>
  <si>
    <t>TR-76 45-78-L00076_953260704_953260704</t>
  </si>
  <si>
    <t>03.04.2023 14:35:51</t>
  </si>
  <si>
    <t>03.04.2023 15:19:18</t>
  </si>
  <si>
    <t>K-1144 35-04-K01144_99627825_99627825</t>
  </si>
  <si>
    <t>03.04.2023 16:39:16</t>
  </si>
  <si>
    <t>03.04.2023 21:04:09</t>
  </si>
  <si>
    <t>KULA İM 45-77-A00001_DEMİRKÖPRÜ M03_2308470</t>
  </si>
  <si>
    <t>03.04.2023 09:16:50</t>
  </si>
  <si>
    <t>03.04.2023 14:47:39</t>
  </si>
  <si>
    <t>KILAVUZLAR KÖK 45-74-M00198_KILAVUZLAR M03_72237278</t>
  </si>
  <si>
    <t>03.04.2023 11:50:24</t>
  </si>
  <si>
    <t>03.04.2023 13:32:00</t>
  </si>
  <si>
    <t>DM-2 45-71-M00002_TR-94 ÇIKIŞI ŞEHİTLER KAB M23_2308961</t>
  </si>
  <si>
    <t>03.04.2023 14:24:00</t>
  </si>
  <si>
    <t>03.04.2023 19:38:00</t>
  </si>
  <si>
    <t>M-13 GERMİYAN 35-18-M00184_A_76954014_76954014</t>
  </si>
  <si>
    <t>03.04.2023 21:40:19</t>
  </si>
  <si>
    <t>04.04.2023 00:26:51</t>
  </si>
  <si>
    <t>ARAPBAŞI TR-3 35-20-M00033_12276292_56360819_56360819</t>
  </si>
  <si>
    <t>03.04.2023 10:24:12</t>
  </si>
  <si>
    <t>03.04.2023 11:42:55</t>
  </si>
  <si>
    <t>SEYDİKÖY TR-1 45-84-L00044_DIREK TIPI TRAFO HUCRESI H01_2064171</t>
  </si>
  <si>
    <t>03.04.2023 23:25:44</t>
  </si>
  <si>
    <t>04.04.2023 02:06:47</t>
  </si>
  <si>
    <t>GÖRDES DM 45-75-M00050_KAŞIKÇI M11_2083718</t>
  </si>
  <si>
    <t>03.04.2023 07:45:58</t>
  </si>
  <si>
    <t>03.04.2023 07:49:18</t>
  </si>
  <si>
    <t>M-1031 35-04-M01031_913491009_913491009</t>
  </si>
  <si>
    <t>03.04.2023 17:09:29</t>
  </si>
  <si>
    <t>03.04.2023 22:43:26</t>
  </si>
  <si>
    <t>GÖKÇEN DM 35-29-M00123_ASMALIK M12_2328948</t>
  </si>
  <si>
    <t>03.04.2023 10:32:18</t>
  </si>
  <si>
    <t>03.04.2023 11:11:21</t>
  </si>
  <si>
    <t>KÜÇÜKKALE KÖK 35-29-L00036_HatBaşıAyırıcı_53133413 L03_53133413</t>
  </si>
  <si>
    <t>03.04.2023 09:32:29</t>
  </si>
  <si>
    <t>03.04.2023 14:18:22</t>
  </si>
  <si>
    <t>03.04.2023 14:12:16</t>
  </si>
  <si>
    <t>03.04.2023 14:32:09</t>
  </si>
  <si>
    <t>K-3569 35-02-K03569_913262506_913262506</t>
  </si>
  <si>
    <t>03.04.2023 20:16:30</t>
  </si>
  <si>
    <t>03.04.2023 21:28:32</t>
  </si>
  <si>
    <t>TR-83 35-30-L00083_955292851_955292851</t>
  </si>
  <si>
    <t>03.04.2023 15:31:40</t>
  </si>
  <si>
    <t>03.04.2023 18:18:24</t>
  </si>
  <si>
    <t>ALAÇATI İM 35-18-A00002_L-299 ARITMA L13_2052461</t>
  </si>
  <si>
    <t>03.04.2023 00:28:09</t>
  </si>
  <si>
    <t>03.04.2023 00:45:32</t>
  </si>
  <si>
    <t>M-874 BEŞYOL 35-02-M00874_99843286_99843286</t>
  </si>
  <si>
    <t>03.04.2023 19:42:42</t>
  </si>
  <si>
    <t>03.04.2023 22:57:55</t>
  </si>
  <si>
    <t>HELVACI TR-8 35-17-M00368_6014324_56356464_56356464</t>
  </si>
  <si>
    <t>03.04.2023 13:33:47</t>
  </si>
  <si>
    <t>03.04.2023 14:24:32</t>
  </si>
  <si>
    <t>GÖKKÖY TR-2 45-78-L00273_C_91055552_91055552</t>
  </si>
  <si>
    <t>03.04.2023 18:31:25</t>
  </si>
  <si>
    <t>03.04.2023 21:59:29</t>
  </si>
  <si>
    <t>ÇAMLICA TR-10 45-86-M00049_TR-6 M01_84246776</t>
  </si>
  <si>
    <t>03.04.2023 15:59:59</t>
  </si>
  <si>
    <t>03.04.2023 16:25:48</t>
  </si>
  <si>
    <t>SOMA MERKEZ DM-2 45-82-M00070_TR-38 M06_2092857</t>
  </si>
  <si>
    <t>03.04.2023 14:29:59</t>
  </si>
  <si>
    <t>03.04.2023 15:23:49</t>
  </si>
  <si>
    <t>DM-2/16 35-29-M00097_48376932 f5b_48377250</t>
  </si>
  <si>
    <t>03.04.2023 10:27:00</t>
  </si>
  <si>
    <t>03.04.2023 11:06:59</t>
  </si>
  <si>
    <t>MEHMETLER TR-1 35-29-L00637_B_92817349_92817349</t>
  </si>
  <si>
    <t>03.04.2023 16:45:30</t>
  </si>
  <si>
    <t>03.04.2023 18:00:49</t>
  </si>
  <si>
    <t>BOZDAĞ TR-7 35-15-L00290_A_91236868_91236868</t>
  </si>
  <si>
    <t>03.04.2023 15:06:22</t>
  </si>
  <si>
    <t>03.04.2023 16:19:38</t>
  </si>
  <si>
    <t>BİMEYKO KÖK-10 35-30-M00048_65439098_65513445_65513445</t>
  </si>
  <si>
    <t>03.04.2023 09:09:23</t>
  </si>
  <si>
    <t>03.04.2023 12:42:32</t>
  </si>
  <si>
    <t>ÇAKALDOĞAN TR-1 45-78-M00737_A_56393962_56393962</t>
  </si>
  <si>
    <t>03.04.2023 17:51:51</t>
  </si>
  <si>
    <t>04.04.2023 02:09:45</t>
  </si>
  <si>
    <t>TR-40 35-16-L00040_953318858_953318858</t>
  </si>
  <si>
    <t>03.04.2023 18:23:39</t>
  </si>
  <si>
    <t>03.04.2023 19:27:46</t>
  </si>
  <si>
    <t>03.04.2023 14:17:42</t>
  </si>
  <si>
    <t>03.04.2023 15:20:56</t>
  </si>
  <si>
    <t>KILCANLAR GÖLCÜK TR-1 45-75-M00247_A_91142647_91142647</t>
  </si>
  <si>
    <t>03.04.2023 11:12:52</t>
  </si>
  <si>
    <t>03.04.2023 14:19:27</t>
  </si>
  <si>
    <t>IŞIKLAR KÖK 45-73-M00467_HatBaşıAyırıcı_53136476 M06_53136476</t>
  </si>
  <si>
    <t>03.04.2023 13:08:06</t>
  </si>
  <si>
    <t>03.04.2023 15:45:05</t>
  </si>
  <si>
    <t>TR-75 (M-775) 35-30-M00775_955297056_955297056</t>
  </si>
  <si>
    <t>03.04.2023 07:00:41</t>
  </si>
  <si>
    <t>03.04.2023 09:18:48</t>
  </si>
  <si>
    <t>OVAKENT TR-1 35-15-L00631_35-15-L00631_79917064</t>
  </si>
  <si>
    <t>03.04.2023 13:10:54</t>
  </si>
  <si>
    <t>03.04.2023 13:44:31</t>
  </si>
  <si>
    <t>03.04.2023 13:52:59</t>
  </si>
  <si>
    <t>03.04.2023 17:06:02</t>
  </si>
  <si>
    <t>ÇERİKÖZÜ TR-1 35-29-L00326_A_56399869_56399869</t>
  </si>
  <si>
    <t>03.04.2023 22:32:10</t>
  </si>
  <si>
    <t>04.04.2023 01:01:49</t>
  </si>
  <si>
    <t>L-226 ARITMA 35-18-L00226_950444562_950444562</t>
  </si>
  <si>
    <t>03.04.2023 05:29:52</t>
  </si>
  <si>
    <t>03.04.2023 07:41:12</t>
  </si>
  <si>
    <t>K-1737 35-07-K01737_R_56382448_56382448</t>
  </si>
  <si>
    <t>03.04.2023 09:24:19</t>
  </si>
  <si>
    <t>03.04.2023 17:25:14</t>
  </si>
  <si>
    <t>DİNDARLI KÖK TR-3 KAKLIK 45-79-M00395_HatBaşıAyırıcı_80387349 M06_80387349</t>
  </si>
  <si>
    <t>03.04.2023 16:55:17</t>
  </si>
  <si>
    <t>03.04.2023 18:32:34</t>
  </si>
  <si>
    <t>ORAKLAR TR-1 45-78-M00880_49184543_56405914_56405914</t>
  </si>
  <si>
    <t>03.04.2023 17:50:25</t>
  </si>
  <si>
    <t>03.04.2023 23:18:42</t>
  </si>
  <si>
    <t>03.04.2023 10:08:30</t>
  </si>
  <si>
    <t>03.04.2023 10:10:09</t>
  </si>
  <si>
    <t>K-4253 35-07-K04253_35-07-K04253_48187449</t>
  </si>
  <si>
    <t>03.04.2023 10:04:31</t>
  </si>
  <si>
    <t>03.04.2023 10:35:22</t>
  </si>
  <si>
    <t>KARAKUYU TR-3 35-22-M00291_955259643_955259643</t>
  </si>
  <si>
    <t>03.04.2023 15:09:52</t>
  </si>
  <si>
    <t>03.04.2023 17:36:35</t>
  </si>
  <si>
    <t>03.04.2023 01:56:54</t>
  </si>
  <si>
    <t>03.04.2023 02:44:12</t>
  </si>
  <si>
    <t>03.04.2023 17:20:33</t>
  </si>
  <si>
    <t>03.04.2023 19:46:43</t>
  </si>
  <si>
    <t>03.04.2023 07:52:23</t>
  </si>
  <si>
    <t>03.04.2023 09:22:32</t>
  </si>
  <si>
    <t>TR-79 İ.EKİNCİOĞLU GRB. 35-15-M00079_A_56370011_56370011</t>
  </si>
  <si>
    <t>03.04.2023 14:19:58</t>
  </si>
  <si>
    <t>03.04.2023 17:36:24</t>
  </si>
  <si>
    <t>YENİ FOÇA TR-29 35-23-M00029_YENİFOÇA TR-27 M02_2115902</t>
  </si>
  <si>
    <t>03.04.2023 11:05:38</t>
  </si>
  <si>
    <t>03.04.2023 14:00:30</t>
  </si>
  <si>
    <t>03.04.2023 09:10:58</t>
  </si>
  <si>
    <t>03.04.2023 09:22:24</t>
  </si>
  <si>
    <t>PAŞATIMARI TARIMSAL SULAMA TR-4 45-83-M00246_48140662_56396289_56396289</t>
  </si>
  <si>
    <t>03.04.2023 18:29:59</t>
  </si>
  <si>
    <t>03.04.2023 21:01:24</t>
  </si>
  <si>
    <t>BİMEYKO KÖK-10 35-30-M00048_BİMEYKO TR-4 M03_2328034</t>
  </si>
  <si>
    <t>03.04.2023 10:59:01</t>
  </si>
  <si>
    <t>03.04.2023 12:51:36</t>
  </si>
  <si>
    <t>TR-41 35-17-M00041_950301665_950301665</t>
  </si>
  <si>
    <t>03.04.2023 06:52:22</t>
  </si>
  <si>
    <t>03.04.2023 09:42:54</t>
  </si>
  <si>
    <t>BELEVİ İM 35-13-A00002_MEHMETLER L12_2064137</t>
  </si>
  <si>
    <t>03.04.2023 23:43:00</t>
  </si>
  <si>
    <t>04.04.2023 00:59:28</t>
  </si>
  <si>
    <t>TR-63 35-19-L00063_956662503_956662503</t>
  </si>
  <si>
    <t>03.04.2023 10:23:18</t>
  </si>
  <si>
    <t>03.04.2023 11:23:40</t>
  </si>
  <si>
    <t>OKLUİSA KÖK 45-81-M00046_HatBaşıAyırıcı_73063134 M04_73063134</t>
  </si>
  <si>
    <t>03.04.2023 13:56:53</t>
  </si>
  <si>
    <t>03.04.2023 15:13:44</t>
  </si>
  <si>
    <t>SUBAŞI İM 35-26-A00002_SUBAŞI 15.8 ŞEHİR L02_2035582</t>
  </si>
  <si>
    <t>03.04.2023 07:21:45</t>
  </si>
  <si>
    <t>03.04.2023 08:08:07</t>
  </si>
  <si>
    <t>KAVAKLIDERE TR-9 45-73-M00143_KAVAKLIDERE TR-7 M03_2317688</t>
  </si>
  <si>
    <t>03.04.2023 22:43:52</t>
  </si>
  <si>
    <t>04.04.2023 03:01:01</t>
  </si>
  <si>
    <t>KARABURUN İM 35-21-A00001_HatBaşıAyırıcı_53138247 L05_53138247</t>
  </si>
  <si>
    <t>03.04.2023 14:33:53</t>
  </si>
  <si>
    <t>03.04.2023 17:32:26</t>
  </si>
  <si>
    <t>K-3228 35-01-K03228_K-1335 K01_2048664</t>
  </si>
  <si>
    <t>03.04.2023 08:29:55</t>
  </si>
  <si>
    <t>03.04.2023 11:56:11</t>
  </si>
  <si>
    <t>M-2911 35-01-M02911_910848376_910848376</t>
  </si>
  <si>
    <t>03.04.2023 17:30:58</t>
  </si>
  <si>
    <t>03.04.2023 19:55:57</t>
  </si>
  <si>
    <t>TR-61 HALİM AVCI GRB. 35-15-L00061_B_56407037_56407037</t>
  </si>
  <si>
    <t>03.04.2023 17:00:03</t>
  </si>
  <si>
    <t>04.04.2023 02:05:19</t>
  </si>
  <si>
    <t>İSTASYONALTI KÖK 45-83-M00131_ARPALIK KÖK-1 M03_2099100</t>
  </si>
  <si>
    <t>03.04.2023 16:13:41</t>
  </si>
  <si>
    <t>03.04.2023 18:23:54</t>
  </si>
  <si>
    <t>L-272 GÜZELÇİFTLİK  KÖK 35-14-L00272_DÜZCE-TURGUT L05_89207582</t>
  </si>
  <si>
    <t>03.04.2023 18:12:04</t>
  </si>
  <si>
    <t>03.04.2023 19:08:18</t>
  </si>
  <si>
    <t>KONURCA YAYLA TR-1 45-77-M00181__72373681_72373681</t>
  </si>
  <si>
    <t>03.04.2023 19:29:10</t>
  </si>
  <si>
    <t>03.04.2023 21:07:04</t>
  </si>
  <si>
    <t>BADEMLİ ÜÇCEVİZLER ÇIKIŞI YOL KENARI TR-25 35-15-L01039_C_56361296_56361296</t>
  </si>
  <si>
    <t>03.04.2023 13:00:03</t>
  </si>
  <si>
    <t>03.04.2023 14:17:21</t>
  </si>
  <si>
    <t>MEMİŞ ÇERÇİOĞLU VE ARK. T-SULAMA GRB. 35-13-L00118_35-13-L00118_2366338</t>
  </si>
  <si>
    <t>03.04.2023 15:14:02</t>
  </si>
  <si>
    <t>03.04.2023 15:48:49</t>
  </si>
  <si>
    <t>M-3095(YATIRIM REZERVE) 35-07-M03095__72410388_72410388</t>
  </si>
  <si>
    <t>03.04.2023 09:32:03</t>
  </si>
  <si>
    <t>03.04.2023 17:49:43</t>
  </si>
  <si>
    <t>TİRE TR-2 35-29-M00465__72373343_72373343</t>
  </si>
  <si>
    <t>03.04.2023 12:04:49</t>
  </si>
  <si>
    <t>03.04.2023 15:39:27</t>
  </si>
  <si>
    <t>ÖRENCİK TR-1 45-73-M00551_945651146_945651146</t>
  </si>
  <si>
    <t>03.04.2023 09:44:46</t>
  </si>
  <si>
    <t>03.04.2023 12:19:04</t>
  </si>
  <si>
    <t>TR-182 45-78-L00182__65513063_65513063</t>
  </si>
  <si>
    <t>03.04.2023 08:59:47</t>
  </si>
  <si>
    <t>03.04.2023 14:40:45</t>
  </si>
  <si>
    <t>KARAKUYU KÖK 35-22-M00091_KARAKUYU M02_72111619</t>
  </si>
  <si>
    <t>03.04.2023 10:20:05</t>
  </si>
  <si>
    <t>03.04.2023 11:00:45</t>
  </si>
  <si>
    <t>SELENDİ TR-22 45-81-M00022_948501684_948501684</t>
  </si>
  <si>
    <t>03.04.2023 11:17:21</t>
  </si>
  <si>
    <t>03.04.2023 14:16:13</t>
  </si>
  <si>
    <t>K-2375 35-04-K02375_35-04-K02375_2373544</t>
  </si>
  <si>
    <t>03.04.2023 14:03:53</t>
  </si>
  <si>
    <t>03.04.2023 14:29:45</t>
  </si>
  <si>
    <t>SARUHANLI TR-37 45-80-M02889_956563926_956563926</t>
  </si>
  <si>
    <t>03.04.2023 17:29:35</t>
  </si>
  <si>
    <t>03.04.2023 19:16:09</t>
  </si>
  <si>
    <t>EMLAKDERE TR-3 45-71-M02445_953182295_953182295</t>
  </si>
  <si>
    <t>03.04.2023 14:24:37</t>
  </si>
  <si>
    <t>03.04.2023 16:12:23</t>
  </si>
  <si>
    <t>BADEMLİ HACIMUSA MEV. TR-32 35-15-L01052_A_56361687_56361687</t>
  </si>
  <si>
    <t>03.04.2023 16:18:34</t>
  </si>
  <si>
    <t>03.04.2023 18:10:12</t>
  </si>
  <si>
    <t>TR-91 35-19-L00091_35-19-L00091_2351724</t>
  </si>
  <si>
    <t>03.04.2023 17:05:11</t>
  </si>
  <si>
    <t>03.04.2023 17:30:34</t>
  </si>
  <si>
    <t>ALAÇATI İM 35-18-A00002_L-427 L05_2052309</t>
  </si>
  <si>
    <t>03.04.2023 00:46:34</t>
  </si>
  <si>
    <t>03.04.2023 01:03:36</t>
  </si>
  <si>
    <t>YENİFOÇA TR-24 35-23-M00024_950426800_950426800</t>
  </si>
  <si>
    <t>03.04.2023 13:29:21</t>
  </si>
  <si>
    <t>03.04.2023 16:13:46</t>
  </si>
  <si>
    <t>TR-62 35-19-L00062_95000132453_95000132453</t>
  </si>
  <si>
    <t>03.04.2023 19:30:32</t>
  </si>
  <si>
    <t>03.04.2023 20:49:50</t>
  </si>
  <si>
    <t>TR-105 35-15-M00105_48870339_56380531_56380531</t>
  </si>
  <si>
    <t>03.04.2023 08:55:40</t>
  </si>
  <si>
    <t>03.04.2023 15:19:13</t>
  </si>
  <si>
    <t>K-2323 35-04-K02323_35-04-K02323_2370465</t>
  </si>
  <si>
    <t>03.04.2023 09:31:55</t>
  </si>
  <si>
    <t>03.04.2023 10:25:03</t>
  </si>
  <si>
    <t>BÜNYAN OSMANİYE TR-1 45-72-L00444_DIREK TIPI TRAFO HUCRESI H01_2111909</t>
  </si>
  <si>
    <t>03.04.2023 09:17:19</t>
  </si>
  <si>
    <t>03.04.2023 17:19:33</t>
  </si>
  <si>
    <t>SAKARLI KÖK 45-76-M00046_KOCAİSKAN M03_72214545</t>
  </si>
  <si>
    <t>03.04.2023 10:00:13</t>
  </si>
  <si>
    <t>03.04.2023 12:01:39</t>
  </si>
  <si>
    <t>TIRAZLAR TR-2 45-79-M00077_945566041_945566041</t>
  </si>
  <si>
    <t>03.04.2023 20:01:28</t>
  </si>
  <si>
    <t>03.04.2023 21:45:32</t>
  </si>
  <si>
    <t>SOMA TR-26/4 45-82-M00121_C_56385908_56385908</t>
  </si>
  <si>
    <t>03.04.2023 12:39:24</t>
  </si>
  <si>
    <t>03.04.2023 13:06:30</t>
  </si>
  <si>
    <t>L-207 MERKEZTUR 35-18-L00207_6146961_56373992_56373992</t>
  </si>
  <si>
    <t>03.04.2023 16:12:13</t>
  </si>
  <si>
    <t>03.04.2023 18:43:05</t>
  </si>
  <si>
    <t>K-2376 35-04-K02376_35-04-K02376_2364188</t>
  </si>
  <si>
    <t>03.04.2023 11:07:46</t>
  </si>
  <si>
    <t>03.04.2023 11:30:40</t>
  </si>
  <si>
    <t>AFŞAR TR-4 45-79-M00335_45-79-M00335_2349847</t>
  </si>
  <si>
    <t>03.04.2023 09:03:43</t>
  </si>
  <si>
    <t>03.04.2023 12:01:49</t>
  </si>
  <si>
    <t>KAZIKBAĞLARI TR-1 35-16-M00482_6442037_56375812_56375812</t>
  </si>
  <si>
    <t>03.04.2023 18:57:42</t>
  </si>
  <si>
    <t>03.04.2023 21:42:45</t>
  </si>
  <si>
    <t>M-1003 35-03-M01003_910880962_910880962</t>
  </si>
  <si>
    <t>03.04.2023 18:23:10</t>
  </si>
  <si>
    <t>03.04.2023 22:44:01</t>
  </si>
  <si>
    <t>KADIBOĞAN TR-1 45-74-M00221_A_56352218_56352218</t>
  </si>
  <si>
    <t>03.04.2023 03:08:38</t>
  </si>
  <si>
    <t>03.04.2023 04:40:48</t>
  </si>
  <si>
    <t>DERBENT ALTI TST KÖK 45-83-M00127_DERBENT TARIMSAL SULAMA M04_72202044</t>
  </si>
  <si>
    <t>03.04.2023 15:03:48</t>
  </si>
  <si>
    <t>03.04.2023 16:00:31</t>
  </si>
  <si>
    <t>03.04.2023 10:00:36</t>
  </si>
  <si>
    <t>03.04.2023 16:35:34</t>
  </si>
  <si>
    <t>K-4252 35-07-K04252_35-07-K04252_48177555</t>
  </si>
  <si>
    <t>03.04.2023 10:36:10</t>
  </si>
  <si>
    <t>03.04.2023 10:51:22</t>
  </si>
  <si>
    <t>AŞAĞIŞAKRAN TR-1 35-17-M00223_C_60982715_60982715</t>
  </si>
  <si>
    <t>03.04.2023 13:41:46</t>
  </si>
  <si>
    <t>03.04.2023 17:11:25</t>
  </si>
  <si>
    <t>03.04.2023 23:27:52</t>
  </si>
  <si>
    <t>04.04.2023 00:57:15</t>
  </si>
  <si>
    <t>L-166 35-18-L00166_950444465_950444465</t>
  </si>
  <si>
    <t>03.04.2023 11:09:44</t>
  </si>
  <si>
    <t>03.04.2023 14:42:49</t>
  </si>
  <si>
    <t>YOLÜSTÜ İM 35-15-A00002_EURO GIDA L02_2314561</t>
  </si>
  <si>
    <t>03.04.2023 13:07:17</t>
  </si>
  <si>
    <t>03.04.2023 17:15:41</t>
  </si>
  <si>
    <t>YENİFOÇA TR-20 35-23-M00020_966107183_966107183</t>
  </si>
  <si>
    <t>03.04.2023 16:15:56</t>
  </si>
  <si>
    <t>03.04.2023 18:03:58</t>
  </si>
  <si>
    <t>TUMBULLAR TR-2 35-31-L00369_47788459_56352277_56352277</t>
  </si>
  <si>
    <t>03.04.2023 18:14:57</t>
  </si>
  <si>
    <t>03.04.2023 18:35:39</t>
  </si>
  <si>
    <t>K-298 35-01-K00298_35-01-K00298_2375819</t>
  </si>
  <si>
    <t>03.04.2023 12:39:05</t>
  </si>
  <si>
    <t>03.04.2023 13:08:15</t>
  </si>
  <si>
    <t>ÇEPNİDERE TR-3 45-83-L00223_48050200_56400728_56400728</t>
  </si>
  <si>
    <t>03.04.2023 19:38:51</t>
  </si>
  <si>
    <t>03.04.2023 21:48:10</t>
  </si>
  <si>
    <t>ERGENEKON TR-4 45-83-L00141__72373887_72373887</t>
  </si>
  <si>
    <t>03.04.2023 13:03:05</t>
  </si>
  <si>
    <t>03.04.2023 16:42:10</t>
  </si>
  <si>
    <t>03.04.2023 09:59:47</t>
  </si>
  <si>
    <t>03.04.2023 16:22:18</t>
  </si>
  <si>
    <t>SEKİ KÖYÜ KÜSTÜK TR-7 35-15-L00138_A_91362371_91362371</t>
  </si>
  <si>
    <t>03.04.2023 16:29:34</t>
  </si>
  <si>
    <t>03.04.2023 20:27:10</t>
  </si>
  <si>
    <t>K-844 35-01-K00844_35-01-K00844_2347146</t>
  </si>
  <si>
    <t>03.04.2023 11:02:00</t>
  </si>
  <si>
    <t>03.04.2023 11:59:54</t>
  </si>
  <si>
    <t>TR-41 35-17-M00041_E E1b_5948014</t>
  </si>
  <si>
    <t>03.04.2023 01:50:14</t>
  </si>
  <si>
    <t>03.04.2023 02:46:24</t>
  </si>
  <si>
    <t>M-1283 35-02-M01283_99842915_99842915</t>
  </si>
  <si>
    <t>03.04.2023 21:42:37</t>
  </si>
  <si>
    <t>03.04.2023 22:41:12</t>
  </si>
  <si>
    <t>K-196 35-01-K00196_35-01-K00196_2374506</t>
  </si>
  <si>
    <t>03.04.2023 13:47:41</t>
  </si>
  <si>
    <t>03.04.2023 14:20:54</t>
  </si>
  <si>
    <t>AŞAĞIŞAKRAN TR-1 35-17-M00223_E_60984365_60984365</t>
  </si>
  <si>
    <t>03.04.2023 08:46:16</t>
  </si>
  <si>
    <t>03.04.2023 11:24:18</t>
  </si>
  <si>
    <t>K-2513 35-04-K02513_35-04-K02513_2373788</t>
  </si>
  <si>
    <t>03.04.2023 13:01:32</t>
  </si>
  <si>
    <t>03.04.2023 13:25:18</t>
  </si>
  <si>
    <t>M-2466 35-04-M02466_35-04-M02466_47541180</t>
  </si>
  <si>
    <t>03.04.2023 10:32:49</t>
  </si>
  <si>
    <t>03.04.2023 10:58:14</t>
  </si>
  <si>
    <t>ÇAPAKLI KÖK 45-78-M01161_HatBaşıAyırıcı_90728832 M05_90728832</t>
  </si>
  <si>
    <t>03.04.2023 09:08:09</t>
  </si>
  <si>
    <t>03.04.2023 10:38:40</t>
  </si>
  <si>
    <t>ÜÇPINAR DM 45-71-M00183_PELİTALAN M03_72249125</t>
  </si>
  <si>
    <t>03.04.2023 15:31:53</t>
  </si>
  <si>
    <t>03.04.2023 18:56:00</t>
  </si>
  <si>
    <t>DİKİLİ İM 35-30-A00001_DEMİRTAŞ M02_72356797</t>
  </si>
  <si>
    <t>03.04.2023 11:28:54</t>
  </si>
  <si>
    <t>03.04.2023 11:32:49</t>
  </si>
  <si>
    <t>DADAĞLI TR-3 OVA 45-79-M00402_B_56387451_56387451</t>
  </si>
  <si>
    <t>03.04.2023 14:46:36</t>
  </si>
  <si>
    <t>03.04.2023 17:30:47</t>
  </si>
  <si>
    <t>03.04.2023 16:19:06</t>
  </si>
  <si>
    <t>03.04.2023 16:50:01</t>
  </si>
  <si>
    <t>K-1467 35-03-K01467_F_56369819_56369819</t>
  </si>
  <si>
    <t>03.04.2023 09:38:38</t>
  </si>
  <si>
    <t>03.04.2023 11:52:45</t>
  </si>
  <si>
    <t>M-850 KARAÇAM KÖK 35-02-M00850_HatBaşıAyırıcı_53137873 M07_53137873</t>
  </si>
  <si>
    <t>03.04.2023 19:33:50</t>
  </si>
  <si>
    <t>03.04.2023 22:38:04</t>
  </si>
  <si>
    <t>ULUDERBENT TR-6 45-73-M00537_B_56401315_56401315</t>
  </si>
  <si>
    <t>03.04.2023 22:47:44</t>
  </si>
  <si>
    <t>03.04.2023 23:16:36</t>
  </si>
  <si>
    <t>GÖKEYÜP TR-1 KÖK 45-78-M00798_HatBaşıAyırıcı_53139952 M04_53139952</t>
  </si>
  <si>
    <t>03.04.2023 16:05:50</t>
  </si>
  <si>
    <t>03.04.2023 20:46:02</t>
  </si>
  <si>
    <t>SARIBEY TR-2 45-83-L00329_C_83787149_83787149</t>
  </si>
  <si>
    <t>03.04.2023 09:29:37</t>
  </si>
  <si>
    <t>03.04.2023 11:14:39</t>
  </si>
  <si>
    <t>K-837 35-01-K00837_911724676_911724676</t>
  </si>
  <si>
    <t>03.04.2023 09:10:06</t>
  </si>
  <si>
    <t>03.04.2023 10:47:40</t>
  </si>
  <si>
    <t>DM-9/12-A 45-71-M01919_A_56398247_56398247</t>
  </si>
  <si>
    <t>03.04.2023 08:08:38</t>
  </si>
  <si>
    <t>03.04.2023 09:08:58</t>
  </si>
  <si>
    <t>GÜNEŞLİ KÖK 45-75-M00056_EVCİLER M05_67577912</t>
  </si>
  <si>
    <t>03.04.2023 14:54:24</t>
  </si>
  <si>
    <t>03.04.2023 19:19:35</t>
  </si>
  <si>
    <t>KAYMAKÇI TR-15 35-15-M00251_48699499_56361945_56361945</t>
  </si>
  <si>
    <t>03.04.2023 12:29:59</t>
  </si>
  <si>
    <t>03.04.2023 13:44:01</t>
  </si>
  <si>
    <t>K-1963 35-04-K01963_35-04-K01963_78011690</t>
  </si>
  <si>
    <t>03.04.2023 14:30:00</t>
  </si>
  <si>
    <t>03.04.2023 15:24:15</t>
  </si>
  <si>
    <t>DAĞDERE DM 45-72-M00097_DAĞDERE MERKEZ M04_2106084</t>
  </si>
  <si>
    <t>03.04.2023 07:56:31</t>
  </si>
  <si>
    <t>03.04.2023 08:06:32</t>
  </si>
  <si>
    <t>03.04.2023 19:24:23</t>
  </si>
  <si>
    <t>03.04.2023 21:45:57</t>
  </si>
  <si>
    <t>TR-76 45-78-L00076_49381703_56407641_56407641</t>
  </si>
  <si>
    <t>03.04.2023 08:50:54</t>
  </si>
  <si>
    <t>03.04.2023 10:04:07</t>
  </si>
  <si>
    <t>L-433 35-18-L00433_950440625_950440625</t>
  </si>
  <si>
    <t>03.04.2023 14:19:54</t>
  </si>
  <si>
    <t>03.04.2023 17:51:36</t>
  </si>
  <si>
    <t>TR-129 35-16-L00129_B_90958845_90958845</t>
  </si>
  <si>
    <t>03.04.2023 13:17:44</t>
  </si>
  <si>
    <t>03.04.2023 15:19:38</t>
  </si>
  <si>
    <t>03.04.2023 09:53:40</t>
  </si>
  <si>
    <t>03.04.2023 10:11:19</t>
  </si>
  <si>
    <t>TR-45 MANZARA CAD. 35-19-M00045_35-19-M00045_2372389</t>
  </si>
  <si>
    <t>03.04.2023 18:31:05</t>
  </si>
  <si>
    <t>03.04.2023 19:16:28</t>
  </si>
  <si>
    <t>TR-36 35-15-M00036_48891384_56379854_56379854</t>
  </si>
  <si>
    <t>03.04.2023 17:33:56</t>
  </si>
  <si>
    <t>03.04.2023 20:15:54</t>
  </si>
  <si>
    <t>TR-1/67 (CEZAEVİ YANI) 45-83-M00067_45-83-M00067_83841076</t>
  </si>
  <si>
    <t>03.04.2023 17:19:54</t>
  </si>
  <si>
    <t>03.04.2023 17:37:37</t>
  </si>
  <si>
    <t>K-2732 35-04-K02732_99362664_99362664</t>
  </si>
  <si>
    <t>03.04.2023 16:08:37</t>
  </si>
  <si>
    <t>03.04.2023 18:30:40</t>
  </si>
  <si>
    <t>ALEMŞAHLI TR-3 45-79-M00450_B_56387445_56387445</t>
  </si>
  <si>
    <t>03.04.2023 20:53:54</t>
  </si>
  <si>
    <t>03.04.2023 22:29:08</t>
  </si>
  <si>
    <t>DİNDARLI TR-2 YEŞİLOVA 45-79-M00427_A_56386109_56386109</t>
  </si>
  <si>
    <t>03.04.2023 16:56:59</t>
  </si>
  <si>
    <t>03.04.2023 19:00:27</t>
  </si>
  <si>
    <t>AKGEDİK KÖK-1 45-71-M00162_EMLAKDERE M03_56219224</t>
  </si>
  <si>
    <t>03.04.2023 16:08:50</t>
  </si>
  <si>
    <t>03.04.2023 16:48:31</t>
  </si>
  <si>
    <t>LÜTFİYE KÖK 45-80-M02970_KUMKUYUCAK    TST-1 M03_84270461</t>
  </si>
  <si>
    <t>03.04.2023 15:44:23</t>
  </si>
  <si>
    <t>03.04.2023 17:37:15</t>
  </si>
  <si>
    <t>YENİFOÇA TR-22 35-23-M00022__76654990_76654990</t>
  </si>
  <si>
    <t>03.04.2023 16:51:25</t>
  </si>
  <si>
    <t>03.04.2023 18:10:47</t>
  </si>
  <si>
    <t>03.04.2023 13:40:54</t>
  </si>
  <si>
    <t>03.04.2023 15:48:39</t>
  </si>
  <si>
    <t>BOYNUYOĞUN KÖK 35-29-L00051_DALLIK L03_72215399</t>
  </si>
  <si>
    <t>03.04.2023 22:36:09</t>
  </si>
  <si>
    <t>03.04.2023 22:58:20</t>
  </si>
  <si>
    <t>HALİTPAŞA DM 45-80-M00060_HALİTPAŞA ŞEHİR M04_72188655</t>
  </si>
  <si>
    <t>03.04.2023 17:56:29</t>
  </si>
  <si>
    <t>03.04.2023 18:22:00</t>
  </si>
  <si>
    <t>BELEVİ İM 35-13-A00002_BELEVİ ŞEHİR-1 L03_2313340</t>
  </si>
  <si>
    <t>03.04.2023 11:55:31</t>
  </si>
  <si>
    <t>03.04.2023 12:33:21</t>
  </si>
  <si>
    <t>03.04.2023 18:34:05</t>
  </si>
  <si>
    <t>03.04.2023 22:56:36</t>
  </si>
  <si>
    <t>K-1737 35-07-K01737_B_56382435_56382435</t>
  </si>
  <si>
    <t>03.04.2023 09:40:53</t>
  </si>
  <si>
    <t>03.04.2023 17:50:13</t>
  </si>
  <si>
    <t>DEĞİRMENDERE TR-4 45-73-M00302_A_56391192_56391192</t>
  </si>
  <si>
    <t>03.04.2023 11:35:06</t>
  </si>
  <si>
    <t>03.04.2023 15:04:24</t>
  </si>
  <si>
    <t>K-733 35-01-K00733__82713366_82713366</t>
  </si>
  <si>
    <t>03.04.2023 12:24:16</t>
  </si>
  <si>
    <t>03.04.2023 13:42:50</t>
  </si>
  <si>
    <t>03.04.2023 10:23:34</t>
  </si>
  <si>
    <t>03.04.2023 11:27:51</t>
  </si>
  <si>
    <t>DM-4/TR-3 (TR-37) 35-13-L00037_946426065_946426065</t>
  </si>
  <si>
    <t>03.04.2023 14:44:38</t>
  </si>
  <si>
    <t>03.04.2023 20:44:38</t>
  </si>
  <si>
    <t>KAYMAKÇI TR-33 35-15-L00236_35-15-L00236_2364867</t>
  </si>
  <si>
    <t>03.04.2023 16:28:13</t>
  </si>
  <si>
    <t>03.04.2023 17:53:25</t>
  </si>
  <si>
    <t>İCİKLER TR-2 45-74-M00254_945582941_945582941</t>
  </si>
  <si>
    <t>03.04.2023 17:33:38</t>
  </si>
  <si>
    <t>03.04.2023 18:53:38</t>
  </si>
  <si>
    <t>DM-2/20 35-27-M01092_35-27-M01092_72388529</t>
  </si>
  <si>
    <t>03.04.2023 07:40:48</t>
  </si>
  <si>
    <t>03.04.2023 10:14:18</t>
  </si>
  <si>
    <t>GEDİK TR-5 35-31-L00559_956591513_956591513</t>
  </si>
  <si>
    <t>03.04.2023 23:29:34</t>
  </si>
  <si>
    <t>04.04.2023 01:30:36</t>
  </si>
  <si>
    <t>L-274 35-18-L00274_8117617_56372959_56372959</t>
  </si>
  <si>
    <t>03.04.2023 11:44:58</t>
  </si>
  <si>
    <t>03.04.2023 13:46:59</t>
  </si>
  <si>
    <t>K-1705 35-01-K01705_35-01-K01705_2346600</t>
  </si>
  <si>
    <t>03.04.2023 09:34:26</t>
  </si>
  <si>
    <t>03.04.2023 11:00:56</t>
  </si>
  <si>
    <t>TERZİLER MAH TR-1 45-74-M00218_A_91261939_91261939</t>
  </si>
  <si>
    <t>03.04.2023 19:34:07</t>
  </si>
  <si>
    <t>03.04.2023 21:32:31</t>
  </si>
  <si>
    <t>K-2792 35-09-K02792_35-09-K02792_45210260</t>
  </si>
  <si>
    <t>03.04.2023 14:30:17</t>
  </si>
  <si>
    <t>03.04.2023 14:59:50</t>
  </si>
  <si>
    <t>ÇAKIRCA ALİ TR-1 45-73-M00557_945647260_945647260</t>
  </si>
  <si>
    <t>03.04.2023 15:45:57</t>
  </si>
  <si>
    <t>03.04.2023 18:07:06</t>
  </si>
  <si>
    <t>TAŞLIYATAK TR-3 35-31-L00363_35-31-L00363_2365633</t>
  </si>
  <si>
    <t>03.04.2023 21:35:49</t>
  </si>
  <si>
    <t>03.04.2023 21:50:58</t>
  </si>
  <si>
    <t>M-2728 35-04-M02728_M-2729 M02_77307903</t>
  </si>
  <si>
    <t>03.04.2023 00:52:48</t>
  </si>
  <si>
    <t>03.04.2023 03:00:43</t>
  </si>
  <si>
    <t>AKKOYUNLU TR-4 35-29-L00128_A_56359903_56359903</t>
  </si>
  <si>
    <t>03.04.2023 17:08:36</t>
  </si>
  <si>
    <t>03.04.2023 21:38:53</t>
  </si>
  <si>
    <t>TİRE TR-12 35-29-L00012_ESKİ HASTANE L05_82689854</t>
  </si>
  <si>
    <t>03.04.2023 18:44:12</t>
  </si>
  <si>
    <t>03.04.2023 19:19:47</t>
  </si>
  <si>
    <t>KARAPINAR İM 45-78-A00002_HatBaşıAyırıcı_53140419 M02_53140419</t>
  </si>
  <si>
    <t>03.04.2023 08:52:46</t>
  </si>
  <si>
    <t>03.04.2023 09:54:59</t>
  </si>
  <si>
    <t>ÇAMLICA KÖK 45-81-M00048_ÇANŞA ÇIKIŞ M03_71996194</t>
  </si>
  <si>
    <t>03.04.2023 08:33:19</t>
  </si>
  <si>
    <t>03.04.2023 09:29:28</t>
  </si>
  <si>
    <t>TOKMAKLI KÖK 45-86-M00047_BORLU TR-10 M04_72227761</t>
  </si>
  <si>
    <t>03.04.2023 10:11:59</t>
  </si>
  <si>
    <t>03.04.2023 10:23:41</t>
  </si>
  <si>
    <t>İZSU Y.ŞAKRAN İÇME SUYU ÖZEL TR 35-17-M00189Ö_ M02_2336829</t>
  </si>
  <si>
    <t>03.04.2023 13:40:50</t>
  </si>
  <si>
    <t>03.04.2023 16:03:00</t>
  </si>
  <si>
    <t>ARDIÇ MAHALLESİ TR-9 35-21-L00130_A_56375533_56375533</t>
  </si>
  <si>
    <t>03.04.2023 19:23:33</t>
  </si>
  <si>
    <t>03.04.2023 23:45:28</t>
  </si>
  <si>
    <t>HACIMUSA TR-1 45-80-M00128_45-80-M00128_2362707</t>
  </si>
  <si>
    <t>03.04.2023 20:14:03</t>
  </si>
  <si>
    <t>03.04.2023 21:27:39</t>
  </si>
  <si>
    <t>AYKO YAPI SİTESİ TR 35-30-M00351_B_56405434_56405434</t>
  </si>
  <si>
    <t>03.04.2023 10:28:18</t>
  </si>
  <si>
    <t>03.04.2023 12:59:27</t>
  </si>
  <si>
    <t>BİRGİ DM 35-15-L01013_KEMER L06_67562277</t>
  </si>
  <si>
    <t>03.04.2023 23:43:04</t>
  </si>
  <si>
    <t>03.04.2023 23:51:09</t>
  </si>
  <si>
    <t>ÇIRPI TR-1-2/1 35-20-M00006_955197041_955197041</t>
  </si>
  <si>
    <t>03.04.2023 12:28:53</t>
  </si>
  <si>
    <t>03.04.2023 16:04:01</t>
  </si>
  <si>
    <t>K-2932 35-07-K02932_99302037_99302037</t>
  </si>
  <si>
    <t>03.04.2023 09:47:55</t>
  </si>
  <si>
    <t>03.04.2023 13:30:54</t>
  </si>
  <si>
    <t>ULUKENT KÖK-15 35-28-M00070_ULUKENT TR-6 M05_66524969</t>
  </si>
  <si>
    <t>03.04.2023 09:04:41</t>
  </si>
  <si>
    <t>03.04.2023 13:47:20</t>
  </si>
  <si>
    <t>YAĞCILAR TR-1 35-19-M00226_A_56377713_56377713</t>
  </si>
  <si>
    <t>03.04.2023 11:18:03</t>
  </si>
  <si>
    <t>03.04.2023 15:00:18</t>
  </si>
  <si>
    <t>DM-3/07 (MAKEDON GÖÇMENLERİ) 45-71-M00062_953217985_953217985</t>
  </si>
  <si>
    <t>03.04.2023 14:06:35</t>
  </si>
  <si>
    <t>03.04.2023 18:39:25</t>
  </si>
  <si>
    <t>HALİTPAŞA TR-4 45-80-M00074_A_91030346_91030346</t>
  </si>
  <si>
    <t>03.04.2023 19:42:46</t>
  </si>
  <si>
    <t>03.04.2023 22:03:20</t>
  </si>
  <si>
    <t>L-152 ÇEŞME SU TR 35-18-L00152_35-18-L00152_2350288</t>
  </si>
  <si>
    <t>03.04.2023 09:56:44</t>
  </si>
  <si>
    <t>03.04.2023 13:55:06</t>
  </si>
  <si>
    <t>GÖLCÜK TR-41 35-15-L01066_35-15-L01066_2371980</t>
  </si>
  <si>
    <t>03.04.2023 09:21:47</t>
  </si>
  <si>
    <t>03.04.2023 15:18:28</t>
  </si>
  <si>
    <t>K-244 35-04-K00244_35-04-K00244_2371464</t>
  </si>
  <si>
    <t>03.04.2023 08:50:57</t>
  </si>
  <si>
    <t>03.04.2023 09:26:30</t>
  </si>
  <si>
    <t>DERBENT İM-DM 45-83-A00004_MANİSA-1 M03_2099895</t>
  </si>
  <si>
    <t>03.04.2023 16:03:23</t>
  </si>
  <si>
    <t>03.04.2023 16:51:45</t>
  </si>
  <si>
    <t>03.04.2023 17:34:00</t>
  </si>
  <si>
    <t>03.04.2023 21:59:55</t>
  </si>
  <si>
    <t>03.04.2023 08:02:48</t>
  </si>
  <si>
    <t>03.04.2023 09:47:38</t>
  </si>
  <si>
    <t>BÖLCEK DM 35-16-M00153_MEZARLIKALTI M06_82962827</t>
  </si>
  <si>
    <t>03.04.2023 01:47:51</t>
  </si>
  <si>
    <t>03.04.2023 03:23:18</t>
  </si>
  <si>
    <t>K-210 35-07-K00210_97504150_97504150</t>
  </si>
  <si>
    <t>03.04.2023 10:36:20</t>
  </si>
  <si>
    <t>03.04.2023 12:21:51</t>
  </si>
  <si>
    <t>BOYABAĞ TR-1 35-21-L00113_A_56376280_56376280</t>
  </si>
  <si>
    <t>03.04.2023 11:06:18</t>
  </si>
  <si>
    <t>03.04.2023 13:58:47</t>
  </si>
  <si>
    <t>YOLÜSTÜ TR-5 (ÜÇ DUTLAR MEVKİİ) 35-15-M00219_D_91237498_91237498</t>
  </si>
  <si>
    <t>03.04.2023 09:08:22</t>
  </si>
  <si>
    <t>03.04.2023 11:10:30</t>
  </si>
  <si>
    <t>AŞAĞIÇOBANİSA TR-24 45-71-M00098_45-71-M00098_2350191</t>
  </si>
  <si>
    <t>03.04.2023 12:17:28</t>
  </si>
  <si>
    <t>03.04.2023 13:38:32</t>
  </si>
  <si>
    <t>VELİLER DM 35-15-L00840_BÜLBÜLLER-KERPİÇLİK L01_66945989</t>
  </si>
  <si>
    <t>03.04.2023 20:30:19</t>
  </si>
  <si>
    <t>04.04.2023 01:17:26</t>
  </si>
  <si>
    <t>ALAÇATI İM 35-18-A00002_L-299 ARITMA L13_2307544</t>
  </si>
  <si>
    <t>03.04.2023 17:46:11</t>
  </si>
  <si>
    <t>03.04.2023 18:55:04</t>
  </si>
  <si>
    <t>K-379 35-01-K00379__79812642_79812642</t>
  </si>
  <si>
    <t>03.04.2023 19:49:27</t>
  </si>
  <si>
    <t>03.04.2023 21:16:33</t>
  </si>
  <si>
    <t>GÖRDES DM 45-75-M00050_HatBaşıAyırıcı_53135653 M11_53135653</t>
  </si>
  <si>
    <t>03.04.2023 18:58:37</t>
  </si>
  <si>
    <t>03.04.2023 21:35:04</t>
  </si>
  <si>
    <t>ASARLIK TR-6 35-28-M00177_A_91324737_91324737</t>
  </si>
  <si>
    <t>03.04.2023 09:36:18</t>
  </si>
  <si>
    <t>03.04.2023 14:48:50</t>
  </si>
  <si>
    <t>TR-79 İ.EKİNCİOĞLU GRB. 35-15-M00079_B_56370349_56370349</t>
  </si>
  <si>
    <t>03.04.2023 19:38:22</t>
  </si>
  <si>
    <t>04.04.2023 02:28:43</t>
  </si>
  <si>
    <t>SUBAŞI-2 35-26-L00329_956611884_956611884</t>
  </si>
  <si>
    <t>03.04.2023 15:56:12</t>
  </si>
  <si>
    <t>03.04.2023 16:58:59</t>
  </si>
  <si>
    <t>SAİPALTI TR-1 35-21-L00101_E_56373652_56373652</t>
  </si>
  <si>
    <t>03.04.2023 10:05:43</t>
  </si>
  <si>
    <t>03.04.2023 12:56:26</t>
  </si>
  <si>
    <t>YENİÇİFTLİK TR-2 35-20-L00400_950324678_950324678</t>
  </si>
  <si>
    <t>03.04.2023 16:42:55</t>
  </si>
  <si>
    <t>03.04.2023 19:16:57</t>
  </si>
  <si>
    <t>03.04.2023 06:41:53</t>
  </si>
  <si>
    <t>03.04.2023 07:11:51</t>
  </si>
  <si>
    <t>ŞEYHDAVUTLAR TR-4 KEMİKLİ 45-79-M00121_A_56387154_56387154</t>
  </si>
  <si>
    <t>03.04.2023 10:36:11</t>
  </si>
  <si>
    <t>03.04.2023 15:06:51</t>
  </si>
  <si>
    <t>YENİFOÇA TR-22 35-23-M00022_950424969_950424969</t>
  </si>
  <si>
    <t>03.04.2023 11:09:49</t>
  </si>
  <si>
    <t>03.04.2023 15:25:00</t>
  </si>
  <si>
    <t>SOMA DM-3 45-82-M00025_TR-16/4 M03_60210159</t>
  </si>
  <si>
    <t>03.04.2023 08:46:09</t>
  </si>
  <si>
    <t>03.04.2023 09:18:56</t>
  </si>
  <si>
    <t>03.04.2023 06:58:27</t>
  </si>
  <si>
    <t>03.04.2023 07:01:30</t>
  </si>
  <si>
    <t>HACIHALİLLER TR-1 KÖK 45-71-M00066_SULAMA M02_72238426</t>
  </si>
  <si>
    <t>03.04.2023 10:20:59</t>
  </si>
  <si>
    <t>03.04.2023 11:50:56</t>
  </si>
  <si>
    <t>ÇAMLICA TR-10 45-86-M00049_DAHİLİ TRAFO M04_84246745</t>
  </si>
  <si>
    <t>03.04.2023 16:23:38</t>
  </si>
  <si>
    <t>M-1537 35-01-M01537_E_56357885_56357885</t>
  </si>
  <si>
    <t>03.04.2023 05:16:51</t>
  </si>
  <si>
    <t>03.04.2023 06:54:28</t>
  </si>
  <si>
    <t>L-130 35-18-L00130_950460587_950460587</t>
  </si>
  <si>
    <t>03.04.2023 14:46:54</t>
  </si>
  <si>
    <t>03.04.2023 15:43:53</t>
  </si>
  <si>
    <t>03.04.2023 17:02:36</t>
  </si>
  <si>
    <t>03.04.2023 17:20:05</t>
  </si>
  <si>
    <t>DM-2/6 (DM-10) 45-71-M00276_F f1b_45193752</t>
  </si>
  <si>
    <t>03.04.2023 21:13:35</t>
  </si>
  <si>
    <t>03.04.2023 23:06:29</t>
  </si>
  <si>
    <t>DM-20/13 (ÇAPRA KABİN) 45-71-M00272_DM16/TR-2 M03_84188573</t>
  </si>
  <si>
    <t>03.04.2023 12:50:18</t>
  </si>
  <si>
    <t>03.04.2023 13:21:33</t>
  </si>
  <si>
    <t>TR-1-5/10 35-20-L00054_955214449_955214449</t>
  </si>
  <si>
    <t>03.04.2023 11:42:43</t>
  </si>
  <si>
    <t>03.04.2023 14:05:53</t>
  </si>
  <si>
    <t>M-2626 35-02-M02626_914531464_914531464</t>
  </si>
  <si>
    <t>03.04.2023 15:09:26</t>
  </si>
  <si>
    <t>03.04.2023 18:22:43</t>
  </si>
  <si>
    <t>ÇAMKÖY TR-1 35-16-L00259_A_91188288_91188288</t>
  </si>
  <si>
    <t>03.04.2023 08:19:13</t>
  </si>
  <si>
    <t>03.04.2023 09:43:40</t>
  </si>
  <si>
    <t>TR-136 TORASAN 35-19-L00136_A_91303387_91303387</t>
  </si>
  <si>
    <t>03.04.2023 15:44:33</t>
  </si>
  <si>
    <t>03.04.2023 19:30:12</t>
  </si>
  <si>
    <t>03.04.2023 09:37:18</t>
  </si>
  <si>
    <t>03.04.2023 16:06:01</t>
  </si>
  <si>
    <t>SAİPALTI TR-1 35-21-L00101_95001293326_95001293326</t>
  </si>
  <si>
    <t>03.04.2023 10:10:36</t>
  </si>
  <si>
    <t>03.04.2023 12:36:47</t>
  </si>
  <si>
    <t>MURADİYE TR-5 (ESKİ MEZARLIK YANI) 45-71-M00204_45-71-M00204_2375129</t>
  </si>
  <si>
    <t>03.04.2023 11:34:44</t>
  </si>
  <si>
    <t>03.04.2023 12:56:14</t>
  </si>
  <si>
    <t>DM-21/23 (ITIR SOKAK) 45-71-M00326_A_56397159_56397159</t>
  </si>
  <si>
    <t>03.04.2023 19:27:49</t>
  </si>
  <si>
    <t>SERİNYAYLA TR-2 45-73-L00005_A_56377987_56377987</t>
  </si>
  <si>
    <t>03.04.2023 19:59:43</t>
  </si>
  <si>
    <t>03.04.2023 21:30:49</t>
  </si>
  <si>
    <t>M-650 35-02-M00650_915012397_915012397</t>
  </si>
  <si>
    <t>03.04.2023 18:38:13</t>
  </si>
  <si>
    <t>03.04.2023 08:59:50</t>
  </si>
  <si>
    <t>03.04.2023 15:30:23</t>
  </si>
  <si>
    <t>M-1851 ÇİÇEKLİ TR-2 35-02-M01851__79886245_79886245</t>
  </si>
  <si>
    <t>03.04.2023 11:19:22</t>
  </si>
  <si>
    <t>03.04.2023 14:49:11</t>
  </si>
  <si>
    <t>03.04.2023 06:59:54</t>
  </si>
  <si>
    <t>03.04.2023 12:26:52</t>
  </si>
  <si>
    <t>KİRELLİ KÖK 35-29-L00809_GÜRDÜLLÜ- DERELİ-KİRELLİ KÖY L01_74719165</t>
  </si>
  <si>
    <t>03.04.2023 22:43:59</t>
  </si>
  <si>
    <t>03.04.2023 23:14:16</t>
  </si>
  <si>
    <t>03.04.2023 13:53:20</t>
  </si>
  <si>
    <t>03.04.2023 15:12:22</t>
  </si>
  <si>
    <t>03.04.2023 16:35:57</t>
  </si>
  <si>
    <t>03.04.2023 16:44:01</t>
  </si>
  <si>
    <t>K-1361 35-02-K01361_99232060_99232060</t>
  </si>
  <si>
    <t>03.04.2023 20:32:43</t>
  </si>
  <si>
    <t>TR-62 35-19-L00062_10036052_56377725_56377725</t>
  </si>
  <si>
    <t>03.04.2023 09:17:39</t>
  </si>
  <si>
    <t>03.04.2023 15:37:00</t>
  </si>
  <si>
    <t>ÇARIKMAHMUTLU KARAVELİLER TR-1 45-77-L00170_C_56388436_56388436</t>
  </si>
  <si>
    <t>03.04.2023 17:51:00</t>
  </si>
  <si>
    <t>03.04.2023 18:40:05</t>
  </si>
  <si>
    <t>DM-25/37 45-71-M00058_953215393_953215393</t>
  </si>
  <si>
    <t>03.04.2023 08:11:18</t>
  </si>
  <si>
    <t>03.04.2023 11:37:43</t>
  </si>
  <si>
    <t>ÇAPAKLI KÖK 45-78-M01161_HatBaşıAyırıcı_53138955 M07_53138955</t>
  </si>
  <si>
    <t>03.04.2023 13:01:02</t>
  </si>
  <si>
    <t>03.04.2023 14:20:11</t>
  </si>
  <si>
    <t>DM-23/05 45-71-M00455_953246315_953246315</t>
  </si>
  <si>
    <t>03.04.2023 19:27:33</t>
  </si>
  <si>
    <t>04.04.2023 02:53:46</t>
  </si>
  <si>
    <t>GRUPKENT TR-3 (ÇAĞLAYAN SİTESİ) 35-30-M00646_955314273_955314273</t>
  </si>
  <si>
    <t>03.04.2023 09:38:19</t>
  </si>
  <si>
    <t>03.04.2023 10:43:03</t>
  </si>
  <si>
    <t>K-1612 35-07-K01612_915165292_915165292</t>
  </si>
  <si>
    <t>03.04.2023 17:26:50</t>
  </si>
  <si>
    <t>03.04.2023 19:08:36</t>
  </si>
  <si>
    <t>TAŞLIYATAK TR-3 35-31-L00363_B_91439533_91439533</t>
  </si>
  <si>
    <t>03.04.2023 18:45:38</t>
  </si>
  <si>
    <t>03.04.2023 21:34:04</t>
  </si>
  <si>
    <t>K-1620 35-08-K01620_TRAFO K04_65783305</t>
  </si>
  <si>
    <t>03.04.2023 11:17:37</t>
  </si>
  <si>
    <t>03.04.2023 11:36:09</t>
  </si>
  <si>
    <t>AHMETAĞA TR-12 45-79-M00317_DIREK TIPI TRAFO HUCRESI H01_2075988</t>
  </si>
  <si>
    <t>03.04.2023 09:01:30</t>
  </si>
  <si>
    <t>03.04.2023 13:06:36</t>
  </si>
  <si>
    <t>MENEMEN TR-81 35-28-M00681_953375138_953375138</t>
  </si>
  <si>
    <t>03.04.2023 12:41:36</t>
  </si>
  <si>
    <t>03.04.2023 18:38:50</t>
  </si>
  <si>
    <t>M-2384 35-01-M02384_M-2385 M02_2122010</t>
  </si>
  <si>
    <t>04.04.2023 17:21:47</t>
  </si>
  <si>
    <t>04.04.2023 18:12:01</t>
  </si>
  <si>
    <t>KARAKUYU-7 35-26-M00446_11135109_56357293_56357293</t>
  </si>
  <si>
    <t>04.04.2023 05:04:10</t>
  </si>
  <si>
    <t>04.04.2023 07:16:38</t>
  </si>
  <si>
    <t>K-607 35-01-K00607_35-01-K00607_2365977</t>
  </si>
  <si>
    <t>04.04.2023 10:29:00</t>
  </si>
  <si>
    <t>04.04.2023 11:28:33</t>
  </si>
  <si>
    <t>K-3027 35-10-K03027__72410806_72410806</t>
  </si>
  <si>
    <t>04.04.2023 03:15:33</t>
  </si>
  <si>
    <t>04.04.2023 05:00:01</t>
  </si>
  <si>
    <t>ÇALTIDERE TR-2 35-17-M00232_7292162_56356841_56356841</t>
  </si>
  <si>
    <t>04.04.2023 14:02:18</t>
  </si>
  <si>
    <t>04.04.2023 15:11:29</t>
  </si>
  <si>
    <t>04.04.2023 00:48:34</t>
  </si>
  <si>
    <t>04.04.2023 00:52:51</t>
  </si>
  <si>
    <t>04.04.2023 09:32:56</t>
  </si>
  <si>
    <t>04.04.2023 13:34:36</t>
  </si>
  <si>
    <t>M-2370 35-01-M02370_910990076_910990076</t>
  </si>
  <si>
    <t>04.04.2023 20:55:58</t>
  </si>
  <si>
    <t>04.04.2023 22:31:51</t>
  </si>
  <si>
    <t>04.04.2023 22:01:34</t>
  </si>
  <si>
    <t>05.04.2023 01:27:59</t>
  </si>
  <si>
    <t>M-657 35-17-M00657_HatBaşıAyırıcı_72823569 M03_72823569</t>
  </si>
  <si>
    <t>04.04.2023 17:36:35</t>
  </si>
  <si>
    <t>04.04.2023 19:46:38</t>
  </si>
  <si>
    <t>KUŞLUK TR-1 45-75-M00181_B_56392364_56392364</t>
  </si>
  <si>
    <t>04.04.2023 12:58:45</t>
  </si>
  <si>
    <t>04.04.2023 15:45:22</t>
  </si>
  <si>
    <t>IRLAMAZ KÖK 45-83-L00153_IRLAMAZ L03_72158527</t>
  </si>
  <si>
    <t>04.04.2023 19:23:47</t>
  </si>
  <si>
    <t>04.04.2023 20:29:15</t>
  </si>
  <si>
    <t>K-3181 35-01-K03181_35-01-K03181_2374452</t>
  </si>
  <si>
    <t>04.04.2023 12:08:20</t>
  </si>
  <si>
    <t>04.04.2023 12:24:04</t>
  </si>
  <si>
    <t>04.04.2023 10:14:27</t>
  </si>
  <si>
    <t>04.04.2023 11:12:54</t>
  </si>
  <si>
    <t>DEMİRTAŞ KÖK 35-30-M00149_HatBaşıAyırıcı_85268770 M05_85268770</t>
  </si>
  <si>
    <t>04.04.2023 15:38:33</t>
  </si>
  <si>
    <t>04.04.2023 18:13:03</t>
  </si>
  <si>
    <t>ÇANDARLI DM-TR-20 35-30-M00020_YAYLAYURT M06_72352818</t>
  </si>
  <si>
    <t>04.04.2023 18:20:15</t>
  </si>
  <si>
    <t>04.04.2023 18:22:35</t>
  </si>
  <si>
    <t>SOMA DM-1 45-82-M00050_M-4 M16_60207306</t>
  </si>
  <si>
    <t>04.04.2023 08:00:33</t>
  </si>
  <si>
    <t>04.04.2023 08:14:22</t>
  </si>
  <si>
    <t>ÇANDARLI DM-TR-20 35-30-M00020_ŞEHİR-1 M13_72352834</t>
  </si>
  <si>
    <t>04.04.2023 18:39:00</t>
  </si>
  <si>
    <t>04.04.2023 19:13:33</t>
  </si>
  <si>
    <t>FUNDACIK KÖK 45-75-M00068_FUNDACIK M03_67108815</t>
  </si>
  <si>
    <t>04.04.2023 01:17:39</t>
  </si>
  <si>
    <t>04.04.2023 01:18:29</t>
  </si>
  <si>
    <t>ÇAVUŞKÖY TR-2 35-28-M00347_DIREK TIPI TRAFO HUCRESI H01_2108304</t>
  </si>
  <si>
    <t>04.04.2023 14:28:07</t>
  </si>
  <si>
    <t>04.04.2023 14:52:50</t>
  </si>
  <si>
    <t>M-3121 35-10-M03121_97890940_97890940</t>
  </si>
  <si>
    <t>04.04.2023 10:39:13</t>
  </si>
  <si>
    <t>04.04.2023 14:27:11</t>
  </si>
  <si>
    <t>TR-1-5/10 35-20-L00054_955210824_955210824</t>
  </si>
  <si>
    <t>04.04.2023 17:12:04</t>
  </si>
  <si>
    <t>04.04.2023 18:13:24</t>
  </si>
  <si>
    <t>POLYAK TR-2 35-30-L00133_A_91088371_91088371</t>
  </si>
  <si>
    <t>04.04.2023 08:27:18</t>
  </si>
  <si>
    <t>04.04.2023 09:56:19</t>
  </si>
  <si>
    <t>TR-118 35-15-M00118_35-15-M00118_66876729</t>
  </si>
  <si>
    <t>04.04.2023 09:01:35</t>
  </si>
  <si>
    <t>04.04.2023 16:11:28</t>
  </si>
  <si>
    <t>04.04.2023 13:30:01</t>
  </si>
  <si>
    <t>04.04.2023 18:39:53</t>
  </si>
  <si>
    <t>SIĞACIK DM (L-35) 35-14-M00425_956660283_956660283</t>
  </si>
  <si>
    <t>04.04.2023 03:34:06</t>
  </si>
  <si>
    <t>04.04.2023 04:59:25</t>
  </si>
  <si>
    <t>TR-75 35-19-L00075_D_56390753_56390753</t>
  </si>
  <si>
    <t>04.04.2023 16:52:31</t>
  </si>
  <si>
    <t>SOMA TR-16/4 45-82-M00096_TR-3 M03_72189694</t>
  </si>
  <si>
    <t>04.04.2023 17:34:00</t>
  </si>
  <si>
    <t>04.04.2023 20:56:26</t>
  </si>
  <si>
    <t>ÇÖKELEK TR-2 45-78-L00650_C_91014946_91014946</t>
  </si>
  <si>
    <t>04.04.2023 16:48:55</t>
  </si>
  <si>
    <t>04.04.2023 17:51:52</t>
  </si>
  <si>
    <t>04.04.2023 11:39:31</t>
  </si>
  <si>
    <t>04.04.2023 12:49:25</t>
  </si>
  <si>
    <t>04.04.2023 12:06:33</t>
  </si>
  <si>
    <t>04.04.2023 12:35:14</t>
  </si>
  <si>
    <t>KARMEZ DM 35-27-M00657_İLHAN ADAŞ M03_72158883</t>
  </si>
  <si>
    <t>04.04.2023 14:43:28</t>
  </si>
  <si>
    <t>04.04.2023 18:19:04</t>
  </si>
  <si>
    <t>HACI HASAN KÖYÜ TR-1 35-15-L00271_B_91138009_91138009</t>
  </si>
  <si>
    <t>04.04.2023 10:04:32</t>
  </si>
  <si>
    <t>04.04.2023 18:48:41</t>
  </si>
  <si>
    <t>TAVAK TR-2 45-81-M00075_B_56398824_56398824</t>
  </si>
  <si>
    <t>04.04.2023 05:51:08</t>
  </si>
  <si>
    <t>04.04.2023 09:13:18</t>
  </si>
  <si>
    <t>M-1309 35-02-M01309_M-338 RASATANE M04_2324279</t>
  </si>
  <si>
    <t>04.04.2023 18:55:16</t>
  </si>
  <si>
    <t>04.04.2023 20:42:15</t>
  </si>
  <si>
    <t>SOMA DM-4/TR10 45-82-M00010_TR-12 M06_60208853</t>
  </si>
  <si>
    <t>04.04.2023 08:37:08</t>
  </si>
  <si>
    <t>04.04.2023 09:15:03</t>
  </si>
  <si>
    <t>GÜMÜLDÜR M-35 35-25-M00035_A_91301193_91301193</t>
  </si>
  <si>
    <t>04.04.2023 08:14:03</t>
  </si>
  <si>
    <t>04.04.2023 10:15:43</t>
  </si>
  <si>
    <t>PAŞAKÖY KÖK 45-80-M00052_AYDINLAR ÇIKIŞI M06_72063857</t>
  </si>
  <si>
    <t>04.04.2023 09:27:57</t>
  </si>
  <si>
    <t>04.04.2023 11:58:49</t>
  </si>
  <si>
    <t>K-4150 35-01-K04150_910533787_910533787</t>
  </si>
  <si>
    <t>04.04.2023 17:52:59</t>
  </si>
  <si>
    <t>04.04.2023 19:53:23</t>
  </si>
  <si>
    <t>ÇIPLAK KÖK 35-29-M00126_YENİÇİFTLİK ENH M09_72189962</t>
  </si>
  <si>
    <t>04.04.2023 10:03:47</t>
  </si>
  <si>
    <t>04.04.2023 10:11:27</t>
  </si>
  <si>
    <t>04.04.2023 21:56:06</t>
  </si>
  <si>
    <t>05.04.2023 04:44:58</t>
  </si>
  <si>
    <t>M-1607 35-04-M01607_B_56378962_56378962</t>
  </si>
  <si>
    <t>04.04.2023 14:20:24</t>
  </si>
  <si>
    <t>04.04.2023 16:20:59</t>
  </si>
  <si>
    <t>HALİLLER DAVULCULAR TR-11 35-31-L00192_47867638_56393717_56393717</t>
  </si>
  <si>
    <t>04.04.2023 18:39:58</t>
  </si>
  <si>
    <t>04.04.2023 22:09:10</t>
  </si>
  <si>
    <t>M-234 35-02-M00234_A_56379589_56379589</t>
  </si>
  <si>
    <t>04.04.2023 10:24:39</t>
  </si>
  <si>
    <t>04.04.2023 11:54:49</t>
  </si>
  <si>
    <t>SIRIMLI AVCILAR TR 35-31-L00202_47892124_56380920_56380920</t>
  </si>
  <si>
    <t>04.04.2023 08:54:35</t>
  </si>
  <si>
    <t>04.04.2023 14:23:16</t>
  </si>
  <si>
    <t>SOMA DM-1 45-82-M00050_KÖYLER DM-2 FİDER-2 RİNG M09_60207313</t>
  </si>
  <si>
    <t>04.04.2023 18:00:43</t>
  </si>
  <si>
    <t>04.04.2023 18:56:00</t>
  </si>
  <si>
    <t>DİKİLİ İM 35-30-A00001_CUMHURİYET (DİKİLİ TM) M01_72357032</t>
  </si>
  <si>
    <t>04.04.2023 06:48:24</t>
  </si>
  <si>
    <t>04.04.2023 07:05:00</t>
  </si>
  <si>
    <t>EĞRİDERE KOKARCA TR-3 35-32-L00047_A_56391781_56391781</t>
  </si>
  <si>
    <t>04.04.2023 11:45:07</t>
  </si>
  <si>
    <t>04.04.2023 15:16:56</t>
  </si>
  <si>
    <t>04.04.2023 15:05:11</t>
  </si>
  <si>
    <t>04.04.2023 15:34:18</t>
  </si>
  <si>
    <t>EVRENOS TR-3 45-71-M01411_45-71-M01411_2371340</t>
  </si>
  <si>
    <t>04.04.2023 23:44:04</t>
  </si>
  <si>
    <t>05.04.2023 00:03:16</t>
  </si>
  <si>
    <t>K-2512 35-04-K02512_35-04-K02512_2355028</t>
  </si>
  <si>
    <t>04.04.2023 10:24:41</t>
  </si>
  <si>
    <t>04.04.2023 11:52:43</t>
  </si>
  <si>
    <t>ÇANDARLI DM-TR-20 35-30-M00020_DENİZKÖY KÖYLER M04_72352814</t>
  </si>
  <si>
    <t>04.04.2023 17:47:22</t>
  </si>
  <si>
    <t>04.04.2023 18:15:41</t>
  </si>
  <si>
    <t>L-110 BEYLER KÖYÜ 35-14-L00110_C_56357087_56357087</t>
  </si>
  <si>
    <t>04.04.2023 15:49:32</t>
  </si>
  <si>
    <t>04.04.2023 18:42:13</t>
  </si>
  <si>
    <t>L-53 İLHİSAR 35-14-L00053_DIREK TIPI TRAFO HUCRESI H01_2065115</t>
  </si>
  <si>
    <t>04.04.2023 20:28:04</t>
  </si>
  <si>
    <t>04.04.2023 20:47:58</t>
  </si>
  <si>
    <t>YENİ HARMANDALI TR-1 45-71-M00893_43142901_56385144_56385144</t>
  </si>
  <si>
    <t>04.04.2023 15:58:55</t>
  </si>
  <si>
    <t>04.04.2023 18:22:54</t>
  </si>
  <si>
    <t>KARABURUN İM 35-21-A00001_KÜÇÜKBAHÇE L05_2314244</t>
  </si>
  <si>
    <t>04.04.2023 13:12:40</t>
  </si>
  <si>
    <t>04.04.2023 13:18:00</t>
  </si>
  <si>
    <t>DERBENT İM-DM 45-83-A00004_B.BELEN M14_2097152</t>
  </si>
  <si>
    <t>04.04.2023 04:20:11</t>
  </si>
  <si>
    <t>04.04.2023 05:16:46</t>
  </si>
  <si>
    <t>K-1361 35-02-K01361_912516569_912516569</t>
  </si>
  <si>
    <t>04.04.2023 17:04:28</t>
  </si>
  <si>
    <t>04.04.2023 19:06:54</t>
  </si>
  <si>
    <t>04.04.2023 16:30:35</t>
  </si>
  <si>
    <t>04.04.2023 17:58:41</t>
  </si>
  <si>
    <t>M-331 35-02-M00331_M-1644 M04_2334054</t>
  </si>
  <si>
    <t>04.04.2023 08:09:39</t>
  </si>
  <si>
    <t>04.04.2023 09:11:15</t>
  </si>
  <si>
    <t>04.04.2023 18:33:17</t>
  </si>
  <si>
    <t>04.04.2023 19:32:42</t>
  </si>
  <si>
    <t>SEYREKLİ TR-2 35-15-L00440_A_91233113_91233113</t>
  </si>
  <si>
    <t>04.04.2023 11:20:55</t>
  </si>
  <si>
    <t>04.04.2023 18:14:03</t>
  </si>
  <si>
    <t>KIRKAĞAÇ DM 45-76-M00043_GELENBE M03_72247483</t>
  </si>
  <si>
    <t>04.04.2023 08:12:45</t>
  </si>
  <si>
    <t>04.04.2023 08:43:45</t>
  </si>
  <si>
    <t>04.04.2023 09:20:25</t>
  </si>
  <si>
    <t>04.04.2023 16:29:38</t>
  </si>
  <si>
    <t>K-4556 35-07-K04556_35-07-K04556_48310714</t>
  </si>
  <si>
    <t>04.04.2023 13:57:23</t>
  </si>
  <si>
    <t>04.04.2023 16:59:05</t>
  </si>
  <si>
    <t>SARUHANLI DM 45-80-M00001_BELEN HALİTPAŞA M10_2086508</t>
  </si>
  <si>
    <t>04.04.2023 09:48:25</t>
  </si>
  <si>
    <t>04.04.2023 10:16:55</t>
  </si>
  <si>
    <t>KAPAKLI İM 45-72-A00003_RAHMİYE (ESKİ BEYOBA) L06_2107700</t>
  </si>
  <si>
    <t>04.04.2023 15:03:44</t>
  </si>
  <si>
    <t>04.04.2023 15:51:30</t>
  </si>
  <si>
    <t>FUAR İM 35-01-A00003_KADİFEKALE K19_2311621</t>
  </si>
  <si>
    <t>04.04.2023 11:48:46</t>
  </si>
  <si>
    <t>04.04.2023 13:02:35</t>
  </si>
  <si>
    <t>DM-08/10-A 45-71-M00288_DIREK TIPI TRAFO HUCRESI H01_2075615</t>
  </si>
  <si>
    <t>04.04.2023 11:55:53</t>
  </si>
  <si>
    <t>04.04.2023 15:06:55</t>
  </si>
  <si>
    <t>PAYAMLI M-28 35-25-M00195_35-25-M00195_2353348</t>
  </si>
  <si>
    <t>04.04.2023 14:29:48</t>
  </si>
  <si>
    <t>04.04.2023 16:03:56</t>
  </si>
  <si>
    <t>ARMUTLU İM 35-27-A00001_ÇUKURBAĞ L10_2307557</t>
  </si>
  <si>
    <t>04.04.2023 09:42:09</t>
  </si>
  <si>
    <t>04.04.2023 09:54:56</t>
  </si>
  <si>
    <t>K-379 35-01-K00379_35-01-K00379_2377127</t>
  </si>
  <si>
    <t>04.04.2023 13:59:15</t>
  </si>
  <si>
    <t>04.04.2023 15:02:10</t>
  </si>
  <si>
    <t>L-258/1 35-18-L00608_950446837_950446837</t>
  </si>
  <si>
    <t>04.04.2023 08:24:15</t>
  </si>
  <si>
    <t>04.04.2023 12:52:32</t>
  </si>
  <si>
    <t>SEYREKLİ TR-2 35-15-L00440_B_56370344_56370344</t>
  </si>
  <si>
    <t>04.04.2023 02:19:36</t>
  </si>
  <si>
    <t>04.04.2023 09:46:08</t>
  </si>
  <si>
    <t>KARAALİ DM 45-71-M02127_BAĞYOLU ÇIKIŞ M02_54851026</t>
  </si>
  <si>
    <t>04.04.2023 07:38:14</t>
  </si>
  <si>
    <t>04.04.2023 09:23:22</t>
  </si>
  <si>
    <t>TR-45 DEREKÖY 35-22-M00065_A_56370402_56370402</t>
  </si>
  <si>
    <t>04.04.2023 15:42:39</t>
  </si>
  <si>
    <t>04.04.2023 19:01:09</t>
  </si>
  <si>
    <t>ZEYTİNDAĞ DM 35-16-M00138_BOZYERLER M06_76071854</t>
  </si>
  <si>
    <t>04.04.2023 07:51:06</t>
  </si>
  <si>
    <t>04.04.2023 07:58:33</t>
  </si>
  <si>
    <t>ALANKIYI TR-5 35-20-L00268_35-20-L00268_2347295</t>
  </si>
  <si>
    <t>04.04.2023 18:29:27</t>
  </si>
  <si>
    <t>04.04.2023 19:41:21</t>
  </si>
  <si>
    <t>K-883 35-01-K00883_911336559_911336559</t>
  </si>
  <si>
    <t>04.04.2023 19:33:56</t>
  </si>
  <si>
    <t>04.04.2023 21:17:50</t>
  </si>
  <si>
    <t>ÇANDARLI TATİL KÖYÜ KÖK-11 35-30-M00079_ÇANDARLI TATİL KÖYÜ M04_72085968</t>
  </si>
  <si>
    <t>04.04.2023 08:09:30</t>
  </si>
  <si>
    <t>04.04.2023 09:24:29</t>
  </si>
  <si>
    <t>04.04.2023 16:37:39</t>
  </si>
  <si>
    <t>04.04.2023 09:15:51</t>
  </si>
  <si>
    <t>04.04.2023 15:33:53</t>
  </si>
  <si>
    <t>KİRELLİ KÖK 35-29-L00809_HatBaşıAyırıcı_53138595 L01_53138595</t>
  </si>
  <si>
    <t>04.04.2023 04:43:52</t>
  </si>
  <si>
    <t>04.04.2023 10:00:27</t>
  </si>
  <si>
    <t>AĞAÇ İŞLERİ KÖK-2 (M-703) 35-22-M00125_KISIKKÖY(KARTAL) M02_72110798</t>
  </si>
  <si>
    <t>04.04.2023 18:31:08</t>
  </si>
  <si>
    <t>04.04.2023 19:22:18</t>
  </si>
  <si>
    <t>URGANLI TR-4 45-83-M00554_45-83-M00554_2370717</t>
  </si>
  <si>
    <t>04.04.2023 08:27:00</t>
  </si>
  <si>
    <t>04.04.2023 16:55:59</t>
  </si>
  <si>
    <t>04.04.2023 17:38:52</t>
  </si>
  <si>
    <t>TR-114 35-26-M00114_CANET/TORBALI DEVLET HASTANESİ M01_65974760</t>
  </si>
  <si>
    <t>04.04.2023 05:20:14</t>
  </si>
  <si>
    <t>04.04.2023 06:56:15</t>
  </si>
  <si>
    <t>AYVALIK SİTESİ TR 35-30-M00329_42904840 _42904996</t>
  </si>
  <si>
    <t>04.04.2023 21:00:39</t>
  </si>
  <si>
    <t>05.04.2023 01:46:17</t>
  </si>
  <si>
    <t>04.04.2023 10:53:37</t>
  </si>
  <si>
    <t>04.04.2023 10:56:37</t>
  </si>
  <si>
    <t>K-231 35-01-K00231_E_56375624_56375624</t>
  </si>
  <si>
    <t>04.04.2023 16:02:03</t>
  </si>
  <si>
    <t>04.04.2023 17:31:54</t>
  </si>
  <si>
    <t>KAYACIK KÖK 45-75-M00065_YAKAKÖY M09_84267119</t>
  </si>
  <si>
    <t>04.04.2023 10:59:49</t>
  </si>
  <si>
    <t>04.04.2023 13:24:00</t>
  </si>
  <si>
    <t>TR-54 35-30-L00054_955329894_955329894</t>
  </si>
  <si>
    <t>04.04.2023 10:24:03</t>
  </si>
  <si>
    <t>04.04.2023 12:17:30</t>
  </si>
  <si>
    <t>AKÇAPINAR KÖK 45-83-L00131_HatBaşıAyırıcı_53136827 L02_53136827</t>
  </si>
  <si>
    <t>04.04.2023 16:31:09</t>
  </si>
  <si>
    <t>04.04.2023 18:16:23</t>
  </si>
  <si>
    <t>TR-70 KADİR ÇAKIR GRB. 35-15-L00070_A_91244305_91244305</t>
  </si>
  <si>
    <t>04.04.2023 18:24:06</t>
  </si>
  <si>
    <t>05.04.2023 01:52:26</t>
  </si>
  <si>
    <t>YENİKÖY TR-1 45-77-L00178_A_56387366_56387366</t>
  </si>
  <si>
    <t>04.04.2023 14:05:37</t>
  </si>
  <si>
    <t>04.04.2023 14:55:56</t>
  </si>
  <si>
    <t>K-3723 35-04-K03723_A_56381314_56381314</t>
  </si>
  <si>
    <t>04.04.2023 19:07:26</t>
  </si>
  <si>
    <t>04.04.2023 19:51:10</t>
  </si>
  <si>
    <t>K-3792 35-04-K03792_35-04-K03792_2351781</t>
  </si>
  <si>
    <t>04.04.2023 09:38:26</t>
  </si>
  <si>
    <t>04.04.2023 10:04:45</t>
  </si>
  <si>
    <t>ENCEKLER TR-1 45-77-M00117_DIREK TIPI TRAFO HUCRESI H01_2126828</t>
  </si>
  <si>
    <t>04.04.2023 08:31:40</t>
  </si>
  <si>
    <t>04.04.2023 09:10:26</t>
  </si>
  <si>
    <t>BORLU KÖK 45-86-M00046_TOKMAKLI KÖK M04_72227106</t>
  </si>
  <si>
    <t>04.04.2023 08:16:00</t>
  </si>
  <si>
    <t>04.04.2023 12:16:00</t>
  </si>
  <si>
    <t>K-3723 35-04-K03723_35-04-K03723_2369444</t>
  </si>
  <si>
    <t>04.04.2023 14:00:19</t>
  </si>
  <si>
    <t>04.04.2023 14:31:01</t>
  </si>
  <si>
    <t>KIZILÇUKUR TR-1 45-79-M00470_DIREK TIPI TRAFO HUCRESI H01_2073934</t>
  </si>
  <si>
    <t>04.04.2023 09:35:10</t>
  </si>
  <si>
    <t>04.04.2023 15:15:27</t>
  </si>
  <si>
    <t>04.04.2023 14:17:00</t>
  </si>
  <si>
    <t>04.04.2023 16:31:53</t>
  </si>
  <si>
    <t>ADALET DM 35-17-M00169_ÇAMLIK DM-2 M03_47289814</t>
  </si>
  <si>
    <t>04.04.2023 05:32:15</t>
  </si>
  <si>
    <t>04.04.2023 06:40:31</t>
  </si>
  <si>
    <t>04.04.2023 07:16:11</t>
  </si>
  <si>
    <t>04.04.2023 07:49:35</t>
  </si>
  <si>
    <t>ZEYTİNALAN İM 35-19-A00002_ZEYTİNALAN TR-101 L10_2308010</t>
  </si>
  <si>
    <t>04.04.2023 14:40:09</t>
  </si>
  <si>
    <t>04.04.2023 15:05:37</t>
  </si>
  <si>
    <t>M-13 GERMİYAN 35-18-M00184_C_76954012_76954012</t>
  </si>
  <si>
    <t>04.04.2023 17:54:42</t>
  </si>
  <si>
    <t>04.04.2023 23:24:20</t>
  </si>
  <si>
    <t>MORDOĞAN TR-2 35-21-L00140_D_56376563_56376563</t>
  </si>
  <si>
    <t>04.04.2023 15:22:18</t>
  </si>
  <si>
    <t>04.04.2023 17:00:25</t>
  </si>
  <si>
    <t>04.04.2023 07:56:26</t>
  </si>
  <si>
    <t>04.04.2023 13:34:52</t>
  </si>
  <si>
    <t>K-3760 35-02-K03760_99429996_99429996</t>
  </si>
  <si>
    <t>04.04.2023 20:00:31</t>
  </si>
  <si>
    <t>04.04.2023 21:57:01</t>
  </si>
  <si>
    <t>SOBRAN TR-1 45-73-M00952_A_56387346_56387346</t>
  </si>
  <si>
    <t>04.04.2023 20:40:25</t>
  </si>
  <si>
    <t>04.04.2023 22:02:25</t>
  </si>
  <si>
    <t>TATAR DM 35-19-M00256_ALAÇATI-2 ÇIKIŞ ALİZE M03_2058325</t>
  </si>
  <si>
    <t>04.04.2023 04:53:35</t>
  </si>
  <si>
    <t>04.04.2023 05:00:58</t>
  </si>
  <si>
    <t>04.04.2023 18:58:21</t>
  </si>
  <si>
    <t>04.04.2023 19:10:02</t>
  </si>
  <si>
    <t>DM-8/9 (ESKİ HARMANDALI) 45-71-M00293_953240153_953240153</t>
  </si>
  <si>
    <t>04.04.2023 19:39:39</t>
  </si>
  <si>
    <t>05.04.2023 01:47:51</t>
  </si>
  <si>
    <t>SOFTALAR TR-1 45-75-M00207_DIREK TIPI TRAFO HUCRESI H01_2086605</t>
  </si>
  <si>
    <t>04.04.2023 00:25:20</t>
  </si>
  <si>
    <t>04.04.2023 02:02:58</t>
  </si>
  <si>
    <t>PAYAMLI M-27 (SAKIZAĞACI KÖK) 35-25-M00188_M-26/M-28/DERYA SİTESİ M02_72070682</t>
  </si>
  <si>
    <t>04.04.2023 17:08:05</t>
  </si>
  <si>
    <t>04.04.2023 18:07:11</t>
  </si>
  <si>
    <t>HALİLBEYLİ DM 35-27-M00620_HALİLBEYLİ İÇME SUYU M11_2306340</t>
  </si>
  <si>
    <t>04.04.2023 13:37:28</t>
  </si>
  <si>
    <t>04.04.2023 14:38:49</t>
  </si>
  <si>
    <t>ÇANDARLI DM-TR-20 35-30-M00020_ŞEHİR-1 M13_72352934</t>
  </si>
  <si>
    <t>04.04.2023 19:18:01</t>
  </si>
  <si>
    <t>04.04.2023 19:58:34</t>
  </si>
  <si>
    <t>04.04.2023 13:56:07</t>
  </si>
  <si>
    <t>04.04.2023 14:03:14</t>
  </si>
  <si>
    <t>SOMAK TR-1 35-29-L00316_35-29-L00316_66119067</t>
  </si>
  <si>
    <t>04.04.2023 00:57:29</t>
  </si>
  <si>
    <t>04.04.2023 03:02:31</t>
  </si>
  <si>
    <t>TR-125 35-16-L00125_35-16-L00125_72038159</t>
  </si>
  <si>
    <t>04.04.2023 15:11:19</t>
  </si>
  <si>
    <t>04.04.2023 15:46:33</t>
  </si>
  <si>
    <t>ÜÇPINAR DM 45-71-M00183_AVDAL M02_72249224</t>
  </si>
  <si>
    <t>04.04.2023 11:20:46</t>
  </si>
  <si>
    <t>04.04.2023 12:16:16</t>
  </si>
  <si>
    <t>M-2614 35-03-M02614_910647606_910647606</t>
  </si>
  <si>
    <t>04.04.2023 13:02:10</t>
  </si>
  <si>
    <t>04.04.2023 17:21:12</t>
  </si>
  <si>
    <t>OVAKENT TR-9 35-15-L00589_C_56357765_56357765</t>
  </si>
  <si>
    <t>04.04.2023 08:59:36</t>
  </si>
  <si>
    <t>04.04.2023 15:42:05</t>
  </si>
  <si>
    <t>TAHTALI TM 35-22-A00001_GÜMÜLDÜR-3 M08_2307935</t>
  </si>
  <si>
    <t>04.04.2023 12:03:23</t>
  </si>
  <si>
    <t>04.04.2023 12:34:00</t>
  </si>
  <si>
    <t>TR-35 35-30-L00035_C_56405300_56405300</t>
  </si>
  <si>
    <t>04.04.2023 10:09:14</t>
  </si>
  <si>
    <t>04.04.2023 11:27:37</t>
  </si>
  <si>
    <t>TR-52 SAĞLIK OCAĞI 35-26-M00052_956613736_956613736</t>
  </si>
  <si>
    <t>04.04.2023 16:46:34</t>
  </si>
  <si>
    <t>04.04.2023 21:05:44</t>
  </si>
  <si>
    <t>GÜMÜLDÜR DM-3 (M-29) 35-25-M00029_GÜMÜLDÜR M-28 M03_72083925</t>
  </si>
  <si>
    <t>04.04.2023 17:38:25</t>
  </si>
  <si>
    <t>04.04.2023 18:26:03</t>
  </si>
  <si>
    <t>BEYDERE KÖK 45-71-M00128_ESKİ KARAAĞAÇLI M07_50217231</t>
  </si>
  <si>
    <t>04.04.2023 07:23:19</t>
  </si>
  <si>
    <t>04.04.2023 08:01:06</t>
  </si>
  <si>
    <t>IŞIKLAR KÖK 45-73-M00467_BAKLACI M06_83813303</t>
  </si>
  <si>
    <t>04.04.2023 09:21:48</t>
  </si>
  <si>
    <t>04.04.2023 11:24:51</t>
  </si>
  <si>
    <t>AKKEÇİLİ KÖK 45-73-M00239_AKKEÇİLİ M03_72035013</t>
  </si>
  <si>
    <t>04.04.2023 11:24:40</t>
  </si>
  <si>
    <t>04.04.2023 12:38:20</t>
  </si>
  <si>
    <t>SELENDİ TR-33 (KASAP HÜSEYİN) 45-81-M00033_C_91308438_91308438</t>
  </si>
  <si>
    <t>04.04.2023 21:43:49</t>
  </si>
  <si>
    <t>04.04.2023 23:10:22</t>
  </si>
  <si>
    <t>ÜÇPINAR DM 45-71-M00183_PELİTALAN M03_72249140</t>
  </si>
  <si>
    <t>04.04.2023 15:43:29</t>
  </si>
  <si>
    <t>04.04.2023 16:31:55</t>
  </si>
  <si>
    <t>HAKİL KUMPAS VE ARK. T-SULAMA GRB. 35-13-L00122_A_56364200_56364200</t>
  </si>
  <si>
    <t>04.04.2023 09:12:08</t>
  </si>
  <si>
    <t>04.04.2023 10:26:47</t>
  </si>
  <si>
    <t>YEŞİLDERE KAZALLI TR-3 35-31-L00164_47837290_56391508_56391508</t>
  </si>
  <si>
    <t>04.04.2023 06:28:08</t>
  </si>
  <si>
    <t>04.04.2023 13:11:08</t>
  </si>
  <si>
    <t>04.04.2023 08:16:04</t>
  </si>
  <si>
    <t>04.04.2023 11:01:02</t>
  </si>
  <si>
    <t>PINAR KÖYÜ TR-1 45-71-M01686_A_91413172_91413172</t>
  </si>
  <si>
    <t>04.04.2023 12:30:33</t>
  </si>
  <si>
    <t>04.04.2023 13:47:57</t>
  </si>
  <si>
    <t>04.04.2023 13:38:39</t>
  </si>
  <si>
    <t>04.04.2023 14:28:41</t>
  </si>
  <si>
    <t>AVDAN TARIMSAL SULAMA KÖK 45-82-M00129_AVDAN TARIMSAL SULAMA TR-1 M01_72199329</t>
  </si>
  <si>
    <t>04.04.2023 06:40:45</t>
  </si>
  <si>
    <t>04.04.2023 07:27:48</t>
  </si>
  <si>
    <t>04.04.2023 10:36:31</t>
  </si>
  <si>
    <t>04.04.2023 10:45:20</t>
  </si>
  <si>
    <t>TR-143 35-15-M00143_35-15-M00143_66582779</t>
  </si>
  <si>
    <t>04.04.2023 09:47:58</t>
  </si>
  <si>
    <t>04.04.2023 13:34:34</t>
  </si>
  <si>
    <t>ALAŞARLI TR-1 35-15-L00195_35-15-L00195_2365419</t>
  </si>
  <si>
    <t>04.04.2023 05:01:28</t>
  </si>
  <si>
    <t>04.04.2023 07:25:25</t>
  </si>
  <si>
    <t>TR-83 35-19-L00083_A_90992626_90992626</t>
  </si>
  <si>
    <t>04.04.2023 22:22:11</t>
  </si>
  <si>
    <t>04.04.2023 23:23:47</t>
  </si>
  <si>
    <t>TATAR DM 35-19-M00256_MORDOĞAN-1 ÇIKIŞ M13_2053776</t>
  </si>
  <si>
    <t>04.04.2023 05:03:47</t>
  </si>
  <si>
    <t>04.04.2023 05:08:00</t>
  </si>
  <si>
    <t>KINIK İM 35-24-A00001_SOMA M01_2059065</t>
  </si>
  <si>
    <t>04.04.2023 14:32:42</t>
  </si>
  <si>
    <t>04.04.2023 14:36:07</t>
  </si>
  <si>
    <t>TR-1-3/4 PARK YANI KABİN 35-20-L00020_915038352_915038352</t>
  </si>
  <si>
    <t>04.04.2023 13:55:29</t>
  </si>
  <si>
    <t>04.04.2023 17:04:30</t>
  </si>
  <si>
    <t>M-1871 35-01-M01871_C_56376153_56376153</t>
  </si>
  <si>
    <t>04.04.2023 03:41:34</t>
  </si>
  <si>
    <t>04.04.2023 05:27:42</t>
  </si>
  <si>
    <t>L-252 SİSSUS HASTANE 35-18-L00252_950459838_950459838</t>
  </si>
  <si>
    <t>04.04.2023 21:54:21</t>
  </si>
  <si>
    <t>04.04.2023 23:50:50</t>
  </si>
  <si>
    <t>BEYHARMAN TR-1 45-79-M00493_DIREK TIPI TRAFO HUCRESI H01_2071775</t>
  </si>
  <si>
    <t>04.04.2023 09:30:02</t>
  </si>
  <si>
    <t>04.04.2023 11:53:46</t>
  </si>
  <si>
    <t>GÜMÜLDÜR M-37 35-25-M00037_B_91380767_91380767</t>
  </si>
  <si>
    <t>04.04.2023 07:37:48</t>
  </si>
  <si>
    <t>04.04.2023 09:08:13</t>
  </si>
  <si>
    <t>İZSU ÜRKMEZ ARITMA ÖZEL 35-25-M00280Ö_ M02_2097699</t>
  </si>
  <si>
    <t>04.04.2023 20:22:09</t>
  </si>
  <si>
    <t>04.04.2023 21:38:11</t>
  </si>
  <si>
    <t>AŞAĞIKIRIKLAR DM 35-16-M00448_BERGAMA TM-2 GİRİŞ M15_2115979</t>
  </si>
  <si>
    <t>04.04.2023 06:03:46</t>
  </si>
  <si>
    <t>04.04.2023 06:22:15</t>
  </si>
  <si>
    <t>TR-109 35-15-M00109_35-15-M00109_66578531</t>
  </si>
  <si>
    <t>04.04.2023 10:12:52</t>
  </si>
  <si>
    <t>04.04.2023 15:56:28</t>
  </si>
  <si>
    <t>M-639 OLDURUK KÖK 35-03-M00639_M-738  ( GÖLET) M02_42868455</t>
  </si>
  <si>
    <t>04.04.2023 08:40:32</t>
  </si>
  <si>
    <t>04.04.2023 08:54:27</t>
  </si>
  <si>
    <t>ÇÖKELEK TR-1 45-78-L00649_45-78-L00649_2351077</t>
  </si>
  <si>
    <t>04.04.2023 08:03:03</t>
  </si>
  <si>
    <t>04.04.2023 10:14:54</t>
  </si>
  <si>
    <t>04.04.2023 11:57:38</t>
  </si>
  <si>
    <t>04.04.2023 19:52:56</t>
  </si>
  <si>
    <t>04.04.2023 16:24:35</t>
  </si>
  <si>
    <t>04.04.2023 16:46:11</t>
  </si>
  <si>
    <t>SARUHANLI DM 45-80-M00001_AKHİSAR-2 M06_2086496</t>
  </si>
  <si>
    <t>04.04.2023 09:00:28</t>
  </si>
  <si>
    <t>04.04.2023 09:18:12</t>
  </si>
  <si>
    <t>AKÖREN TR-19 KÖK 45-78-M00974_HatBaşıAyırıcı_53139520 M04_53139520</t>
  </si>
  <si>
    <t>04.04.2023 14:22:50</t>
  </si>
  <si>
    <t>04.04.2023 15:10:39</t>
  </si>
  <si>
    <t>L-455 35-18-L00455_950447436_950447436</t>
  </si>
  <si>
    <t>04.04.2023 19:59:08</t>
  </si>
  <si>
    <t>04.04.2023 22:08:17</t>
  </si>
  <si>
    <t>ALAŞEHİR TR-58 45-73-M00058_B_91094197_91094197</t>
  </si>
  <si>
    <t>04.04.2023 17:45:50</t>
  </si>
  <si>
    <t>04.04.2023 20:22:19</t>
  </si>
  <si>
    <t>K-3027 35-10-K03027_915103600_915103600</t>
  </si>
  <si>
    <t>04.04.2023 09:19:18</t>
  </si>
  <si>
    <t>04.04.2023 11:20:19</t>
  </si>
  <si>
    <t>AKÇAPINAR KÖK 45-83-L00131_ÇIKRIKÇI L02_72176521</t>
  </si>
  <si>
    <t>04.04.2023 10:30:09</t>
  </si>
  <si>
    <t>04.04.2023 11:38:00</t>
  </si>
  <si>
    <t>ÇUKURKÖY KÖK 35-29-L00034_ATEŞ TİCARET L01_2327033</t>
  </si>
  <si>
    <t>04.04.2023 06:15:57</t>
  </si>
  <si>
    <t>04.04.2023 06:41:42</t>
  </si>
  <si>
    <t>İNECİK TR-1 35-21-L00121_B_56373640_56373640</t>
  </si>
  <si>
    <t>04.04.2023 17:13:15</t>
  </si>
  <si>
    <t>04.04.2023 20:18:24</t>
  </si>
  <si>
    <t>TOPARLAR TR-1 35-29-L00323_B_56400190_56400190</t>
  </si>
  <si>
    <t>04.04.2023 11:25:18</t>
  </si>
  <si>
    <t>04.04.2023 18:32:32</t>
  </si>
  <si>
    <t>TR-1/43-A 45-72-M00113_C_56392282_56392282</t>
  </si>
  <si>
    <t>04.04.2023 04:58:47</t>
  </si>
  <si>
    <t>04.04.2023 06:56:53</t>
  </si>
  <si>
    <t>04.04.2023 09:33:57</t>
  </si>
  <si>
    <t>04.04.2023 16:38:05</t>
  </si>
  <si>
    <t>ARSLANLAR TM 35-26-A00004_BEŞİKÇİOĞLU M21_2057965</t>
  </si>
  <si>
    <t>04.04.2023 03:19:38</t>
  </si>
  <si>
    <t>04.04.2023 03:34:22</t>
  </si>
  <si>
    <t>ÇANDARLI TR-21 35-30-M00021_CANTEK M02_72081435</t>
  </si>
  <si>
    <t>04.04.2023 18:03:14</t>
  </si>
  <si>
    <t>05.04.2023 00:38:37</t>
  </si>
  <si>
    <t>04.04.2023 07:35:33</t>
  </si>
  <si>
    <t>04.04.2023 07:52:51</t>
  </si>
  <si>
    <t>DERBENT İM-DM 45-83-A00004_GÜNEY L03_2329811</t>
  </si>
  <si>
    <t>04.04.2023 11:41:31</t>
  </si>
  <si>
    <t>04.04.2023 12:05:20</t>
  </si>
  <si>
    <t>ÇANDARLI TR-8 35-30-M00008_C_56365869_56365869</t>
  </si>
  <si>
    <t>04.04.2023 10:35:58</t>
  </si>
  <si>
    <t>04.04.2023 12:26:51</t>
  </si>
  <si>
    <t>PAŞAKÖY KÖK 45-80-M00052_AYDINLAR ÇIKIŞI M06_72063773</t>
  </si>
  <si>
    <t>04.04.2023 15:38:48</t>
  </si>
  <si>
    <t>04.04.2023 16:59:08</t>
  </si>
  <si>
    <t>SARUHANLI TR-25 45-80-M00025_TR-135 PAĞMAT ÖZEL M03_72203476</t>
  </si>
  <si>
    <t>04.04.2023 08:55:18</t>
  </si>
  <si>
    <t>04.04.2023 09:35:21</t>
  </si>
  <si>
    <t>04.04.2023 19:33:04</t>
  </si>
  <si>
    <t>04.04.2023 19:52:48</t>
  </si>
  <si>
    <t>ALİAĞA TR-43 DM 35-17-M00043_HatBaşıAyırıcı_72823518 M13_72823518</t>
  </si>
  <si>
    <t>04.04.2023 18:18:19</t>
  </si>
  <si>
    <t>04.04.2023 21:50:18</t>
  </si>
  <si>
    <t>04.04.2023 07:59:32</t>
  </si>
  <si>
    <t>04.04.2023 08:07:35</t>
  </si>
  <si>
    <t>ULUKENT DM-2 35-28-M00740_GÖÇMEN KONUTLARI M03_2312045</t>
  </si>
  <si>
    <t>04.04.2023 16:50:38</t>
  </si>
  <si>
    <t>04.04.2023 18:07:31</t>
  </si>
  <si>
    <t>TR-13 35-31-L00013_B b3_47997373</t>
  </si>
  <si>
    <t>04.04.2023 19:50:26</t>
  </si>
  <si>
    <t>04.04.2023 21:10:28</t>
  </si>
  <si>
    <t>GERENKÖY KÖK 35-23-M00156_ILIPINAR KÖK M02_72155666</t>
  </si>
  <si>
    <t>04.04.2023 12:54:03</t>
  </si>
  <si>
    <t>04.04.2023 13:11:54</t>
  </si>
  <si>
    <t>04.04.2023 08:07:23</t>
  </si>
  <si>
    <t>04.04.2023 08:25:21</t>
  </si>
  <si>
    <t>TR-1-5/11 (YANIKKAVAK MERKEZ) 35-20-L00056_6114507_56359812_56359812</t>
  </si>
  <si>
    <t>04.04.2023 10:14:13</t>
  </si>
  <si>
    <t>04.04.2023 12:04:13</t>
  </si>
  <si>
    <t>ZEYTİNALANI TR-101 35-19-L00101_956677848_956677848</t>
  </si>
  <si>
    <t>04.04.2023 12:45:57</t>
  </si>
  <si>
    <t>04.04.2023 14:09:10</t>
  </si>
  <si>
    <t>DİKİLİ TM 35-30-A00003_BAKIRÇAY-2 M011_47431165</t>
  </si>
  <si>
    <t>04.04.2023 06:48:23</t>
  </si>
  <si>
    <t>04.04.2023 07:48:13</t>
  </si>
  <si>
    <t>04.04.2023 09:50:00</t>
  </si>
  <si>
    <t>04.04.2023 11:01:00</t>
  </si>
  <si>
    <t>GÜMÜLDÜR DM-5(M-34) 35-25-M00034_ÜRKMEZ DM-2(ÜRKMEZ M-1) M01_72082387</t>
  </si>
  <si>
    <t>04.04.2023 12:24:53</t>
  </si>
  <si>
    <t>04.04.2023 12:52:46</t>
  </si>
  <si>
    <t>ULUKENT DM-2 35-28-M00740_GÖÇMEN KONUTLARI M03_2100434</t>
  </si>
  <si>
    <t>04.04.2023 06:22:50</t>
  </si>
  <si>
    <t>04.04.2023 06:56:50</t>
  </si>
  <si>
    <t>TR-80 TAHSİN KUYUCU GRB. 35-15-M00080_A_56371033_56371033</t>
  </si>
  <si>
    <t>04.04.2023 15:15:29</t>
  </si>
  <si>
    <t>04.04.2023 20:04:52</t>
  </si>
  <si>
    <t>HACI HALİLLER DM 45-71-M00065_TURGUTLU-2 M09_72237336</t>
  </si>
  <si>
    <t>04.04.2023 07:53:13</t>
  </si>
  <si>
    <t>04.04.2023 11:03:54</t>
  </si>
  <si>
    <t>K-11 35-01-K00011_35-01-K00011_2374641</t>
  </si>
  <si>
    <t>04.04.2023 02:22:56</t>
  </si>
  <si>
    <t>04.04.2023 04:20:44</t>
  </si>
  <si>
    <t>İBRAHİM AĞA TR-1 35-24-M00108_B_56377501_56377501</t>
  </si>
  <si>
    <t>04.04.2023 08:49:37</t>
  </si>
  <si>
    <t>04.04.2023 11:41:42</t>
  </si>
  <si>
    <t>TR-1/43-A 45-72-M00113_A_90941112_90941112</t>
  </si>
  <si>
    <t>04.04.2023 08:41:19</t>
  </si>
  <si>
    <t>04.04.2023 09:23:49</t>
  </si>
  <si>
    <t>BEYDERE TR-1 45-71-M01444_B_56399902_56399902</t>
  </si>
  <si>
    <t>04.04.2023 17:23:24</t>
  </si>
  <si>
    <t>04.04.2023 18:11:15</t>
  </si>
  <si>
    <t>KARABURUN İM 35-21-A00001_HatBaşıAyırıcı_53138222 L05_53138222</t>
  </si>
  <si>
    <t>04.04.2023 15:58:52</t>
  </si>
  <si>
    <t>İSMET ÇAMLIOĞLU GRUP SULAMA 35-29-L00100_A_56360204_56360204</t>
  </si>
  <si>
    <t>04.04.2023 06:29:05</t>
  </si>
  <si>
    <t>04.04.2023 07:17:31</t>
  </si>
  <si>
    <t>ÇERİKÖZÜ TR-1 35-29-L00326_B_56399850_56399850</t>
  </si>
  <si>
    <t>04.04.2023 07:04:26</t>
  </si>
  <si>
    <t>04.04.2023 09:04:27</t>
  </si>
  <si>
    <t>SOMA DM-1 45-82-M00050_M-4 M16_60207321</t>
  </si>
  <si>
    <t>04.04.2023 17:33:00</t>
  </si>
  <si>
    <t>04.04.2023 18:50:00</t>
  </si>
  <si>
    <t>SUBAŞI-5 35-26-L00332_E_90956378_90956378</t>
  </si>
  <si>
    <t>04.04.2023 04:49:13</t>
  </si>
  <si>
    <t>04.04.2023 06:26:23</t>
  </si>
  <si>
    <t>HATİCE YÜKSEL TR 35-23-M00241_DIREK TIPI TRAFO HUCRESI H01_2045867</t>
  </si>
  <si>
    <t>04.04.2023 09:48:57</t>
  </si>
  <si>
    <t>04.04.2023 12:21:35</t>
  </si>
  <si>
    <t>TR-21 35-17-M00021_D d1_5815655</t>
  </si>
  <si>
    <t>04.04.2023 15:18:47</t>
  </si>
  <si>
    <t>04.04.2023 17:37:53</t>
  </si>
  <si>
    <t>04.04.2023 08:11:02</t>
  </si>
  <si>
    <t>04.04.2023 09:17:51</t>
  </si>
  <si>
    <t>M-3198 (YATIRIM REZERVE) 35-01-M03198_911059506_911059506</t>
  </si>
  <si>
    <t>04.04.2023 08:10:36</t>
  </si>
  <si>
    <t>04.04.2023 09:05:51</t>
  </si>
  <si>
    <t>SAKARKAYA TR-2 45-72-L00494_DIREK TIPI TRAFO HUCRESI H01_2112085</t>
  </si>
  <si>
    <t>04.04.2023 00:16:24</t>
  </si>
  <si>
    <t>04.04.2023 01:51:41</t>
  </si>
  <si>
    <t>AKÇAPINAR TR-3 45-83-L00441_45-83-L00441_2371747</t>
  </si>
  <si>
    <t>04.04.2023 07:47:10</t>
  </si>
  <si>
    <t>04.04.2023 10:04:52</t>
  </si>
  <si>
    <t>HALİLLER KÖK 35-31-L00228_KALEKÖY L02_72238617</t>
  </si>
  <si>
    <t>04.04.2023 09:56:00</t>
  </si>
  <si>
    <t>04.04.2023 11:49:16</t>
  </si>
  <si>
    <t>04.04.2023 10:22:03</t>
  </si>
  <si>
    <t>04.04.2023 11:26:29</t>
  </si>
  <si>
    <t>DM-1/6 45-71-M00354_F f1b_45143120</t>
  </si>
  <si>
    <t>04.04.2023 12:20:05</t>
  </si>
  <si>
    <t>04.04.2023 14:50:21</t>
  </si>
  <si>
    <t>K-3799 35-04-K03799_35-04-K03799_2353083</t>
  </si>
  <si>
    <t>04.04.2023 11:11:22</t>
  </si>
  <si>
    <t>04.04.2023 11:17:42</t>
  </si>
  <si>
    <t>M-78 FULYA EVLERİ 35-14-M00078_956634428_956634428</t>
  </si>
  <si>
    <t>04.04.2023 22:39:17</t>
  </si>
  <si>
    <t>05.04.2023 02:04:11</t>
  </si>
  <si>
    <t>K-1887 35-09-K01887_35-09-K01887_45389964</t>
  </si>
  <si>
    <t>04.04.2023 13:18:43</t>
  </si>
  <si>
    <t>04.04.2023 13:38:33</t>
  </si>
  <si>
    <t>DİBEKÇİ TR-2 35-29-L00329_C_56393348_56393348</t>
  </si>
  <si>
    <t>04.04.2023 19:03:30</t>
  </si>
  <si>
    <t>04.04.2023 21:25:28</t>
  </si>
  <si>
    <t>AYDOĞDU TR-1 45-73-M00899_45-73-M00899_2355334</t>
  </si>
  <si>
    <t>04.04.2023 16:17:20</t>
  </si>
  <si>
    <t>SULTAN DM 35-25-M00121_ÖZDERE M-23 M10_72117236</t>
  </si>
  <si>
    <t>04.04.2023 02:25:00</t>
  </si>
  <si>
    <t>04.04.2023 03:04:23</t>
  </si>
  <si>
    <t>YUKARI AKTEPE PALAMUTÇUK MAH. TR-3 35-32-L00074_A_56370745_56370745</t>
  </si>
  <si>
    <t>04.04.2023 11:29:24</t>
  </si>
  <si>
    <t>04.04.2023 13:34:23</t>
  </si>
  <si>
    <t>TR-330 35-19-L00369_956672083_956672083</t>
  </si>
  <si>
    <t>04.04.2023 20:03:01</t>
  </si>
  <si>
    <t>04.04.2023 21:05:50</t>
  </si>
  <si>
    <t>ÇEPNİDERE TR-3 45-83-L00223_A_91274748_91274748</t>
  </si>
  <si>
    <t>04.04.2023 17:02:36</t>
  </si>
  <si>
    <t>04.04.2023 21:30:53</t>
  </si>
  <si>
    <t>BERGAMA İM-1 35-16-A00001_ŞEHİR-6 L18_2091612</t>
  </si>
  <si>
    <t>04.04.2023 14:44:47</t>
  </si>
  <si>
    <t>04.04.2023 14:52:11</t>
  </si>
  <si>
    <t>DÜNDARLI TR-1 35-29-L00332_DIREK TIPI TRAFO HUCRESI H01_2095505</t>
  </si>
  <si>
    <t>04.04.2023 19:32:24</t>
  </si>
  <si>
    <t>05.04.2023 03:17:31</t>
  </si>
  <si>
    <t>K-1924 35-10-K01924_F 1924/f2_5883201</t>
  </si>
  <si>
    <t>04.04.2023 19:00:37</t>
  </si>
  <si>
    <t>04.04.2023 20:47:53</t>
  </si>
  <si>
    <t>SOMA KÖYLER DM-2 45-82-M00125_HatBaşıAyırıcı_89955574 M08_89955574</t>
  </si>
  <si>
    <t>04.04.2023 10:24:28</t>
  </si>
  <si>
    <t>04.04.2023 12:03:57</t>
  </si>
  <si>
    <t>KİBAR KÖYÜ TR-2 35-31-L00313_35-31-L00313_2364981</t>
  </si>
  <si>
    <t>04.04.2023 06:26:16</t>
  </si>
  <si>
    <t>04.04.2023 09:25:37</t>
  </si>
  <si>
    <t>KAYACIK KOŞUBURNU TR-1 45-75-M00216_A_56389141_56389141</t>
  </si>
  <si>
    <t>04.04.2023 17:30:47</t>
  </si>
  <si>
    <t>04.04.2023 19:21:29</t>
  </si>
  <si>
    <t>ESKİ FOÇA İM 35-23-A00001_FOTAŞ-1 M07_2050302</t>
  </si>
  <si>
    <t>04.04.2023 05:15:25</t>
  </si>
  <si>
    <t>04.04.2023 05:27:45</t>
  </si>
  <si>
    <t>ALÇUK TM 35-17-A00001_MENEMEN-1 M30_2307955</t>
  </si>
  <si>
    <t>04.04.2023 14:19:19</t>
  </si>
  <si>
    <t>04.04.2023 14:39:31</t>
  </si>
  <si>
    <t>04.04.2023 18:41:00</t>
  </si>
  <si>
    <t>04.04.2023 19:20:03</t>
  </si>
  <si>
    <t>DENİŞ 1-2 MOD5A 45-82-M00377_DENİŞ-2 ÇIKIŞ M10_2115036</t>
  </si>
  <si>
    <t>04.04.2023 08:51:01</t>
  </si>
  <si>
    <t>04.04.2023 09:35:07</t>
  </si>
  <si>
    <t>K-4003 35-02-K04003_G G1B_5813245</t>
  </si>
  <si>
    <t>04.04.2023 09:19:54</t>
  </si>
  <si>
    <t>04.04.2023 10:59:24</t>
  </si>
  <si>
    <t>ÇAPAK TR-2 35-26-M00426_956612868_956612868</t>
  </si>
  <si>
    <t>04.04.2023 19:47:39</t>
  </si>
  <si>
    <t>04.04.2023 21:36:49</t>
  </si>
  <si>
    <t>L-134 AYARASANDA 35-18-L00134_B_56393842_56393842</t>
  </si>
  <si>
    <t>04.04.2023 09:06:24</t>
  </si>
  <si>
    <t>04.04.2023 11:52:17</t>
  </si>
  <si>
    <t>BAKLACI TR-2 45-73-M00525_A_56385766_56385766</t>
  </si>
  <si>
    <t>04.04.2023 20:14:53</t>
  </si>
  <si>
    <t>04.04.2023 21:45:32</t>
  </si>
  <si>
    <t>GÜNEŞLİ KÖK 45-75-M00056_HatBaşıAyırıcı_53135471 M01_53135471</t>
  </si>
  <si>
    <t>04.04.2023 03:19:16</t>
  </si>
  <si>
    <t>04.04.2023 05:38:46</t>
  </si>
  <si>
    <t>04.04.2023 10:45:06</t>
  </si>
  <si>
    <t>04.04.2023 11:03:16</t>
  </si>
  <si>
    <t>K-1990 35-04-K01990_C C1B_5835454</t>
  </si>
  <si>
    <t>04.04.2023 16:25:50</t>
  </si>
  <si>
    <t>04.04.2023 19:09:24</t>
  </si>
  <si>
    <t>K-4171 35-04-K04171_35-04-K04171_2355039</t>
  </si>
  <si>
    <t>04.04.2023 11:29:38</t>
  </si>
  <si>
    <t>04.04.2023 11:45:00</t>
  </si>
  <si>
    <t>K-4023 35-01-K04023_915163276_915163276</t>
  </si>
  <si>
    <t>04.04.2023 15:37:07</t>
  </si>
  <si>
    <t>04.04.2023 16:40:51</t>
  </si>
  <si>
    <t>BEYLER KÖK 45-85-L00034_TAŞKUYUCAK L03_85678555</t>
  </si>
  <si>
    <t>04.04.2023 13:07:29</t>
  </si>
  <si>
    <t>04.04.2023 13:36:13</t>
  </si>
  <si>
    <t>ÇATALOLUK DM 45-74-M00227_AYVAALAN M03_2115039</t>
  </si>
  <si>
    <t>04.04.2023 10:55:43</t>
  </si>
  <si>
    <t>04.04.2023 11:10:58</t>
  </si>
  <si>
    <t>ALİZE KÖK 35-18-M00059_TATAR DM (İYTE)-1 M09_72185134</t>
  </si>
  <si>
    <t>04.04.2023 00:42:14</t>
  </si>
  <si>
    <t>04.04.2023 03:28:59</t>
  </si>
  <si>
    <t>04.04.2023 10:04:49</t>
  </si>
  <si>
    <t>04.04.2023 12:28:59</t>
  </si>
  <si>
    <t>ALÇUK TM 35-17-A00001_KESİKKÖY M29_2307839</t>
  </si>
  <si>
    <t>04.04.2023 05:09:25</t>
  </si>
  <si>
    <t>04.04.2023 18:57:00</t>
  </si>
  <si>
    <t>04.04.2023 11:39:14</t>
  </si>
  <si>
    <t>04.04.2023 12:09:32</t>
  </si>
  <si>
    <t>DM-2/TR-20 35-22-M00853_TR-51 (ALTINTEPE) M01_66057503</t>
  </si>
  <si>
    <t>04.04.2023 17:25:13</t>
  </si>
  <si>
    <t>04.04.2023 18:18:10</t>
  </si>
  <si>
    <t>04.04.2023 17:47:00</t>
  </si>
  <si>
    <t>04.04.2023 18:27:55</t>
  </si>
  <si>
    <t>EVRENOS TR-3 45-71-M01411_A_56392055_56392055</t>
  </si>
  <si>
    <t>04.04.2023 23:04:25</t>
  </si>
  <si>
    <t>04.04.2023 23:58:15</t>
  </si>
  <si>
    <t>L-72 35-14-L00072_956636645_956636645</t>
  </si>
  <si>
    <t>04.04.2023 15:36:18</t>
  </si>
  <si>
    <t>04.04.2023 17:38:36</t>
  </si>
  <si>
    <t>04.04.2023 08:17:23</t>
  </si>
  <si>
    <t>04.04.2023 08:53:53</t>
  </si>
  <si>
    <t>URGANLI TR-9 45-83-M00549_45-83-M00549_2370460</t>
  </si>
  <si>
    <t>04.04.2023 21:56:13</t>
  </si>
  <si>
    <t>05.04.2023 01:40:34</t>
  </si>
  <si>
    <t>04.04.2023 17:08:16</t>
  </si>
  <si>
    <t>04.04.2023 18:29:17</t>
  </si>
  <si>
    <t>M-2969 35-01-M02969_M-2968 M02_78497022</t>
  </si>
  <si>
    <t>04.04.2023 09:14:15</t>
  </si>
  <si>
    <t>04.04.2023 09:22:31</t>
  </si>
  <si>
    <t>UMURLU TR-1 35-31-L00356_35-31-L00356_2365354</t>
  </si>
  <si>
    <t>04.04.2023 20:47:22</t>
  </si>
  <si>
    <t>04.04.2023 21:23:36</t>
  </si>
  <si>
    <t>K-1411 35-04-K01411_K_56364472_56364472</t>
  </si>
  <si>
    <t>04.04.2023 18:55:52</t>
  </si>
  <si>
    <t>04.04.2023 22:29:00</t>
  </si>
  <si>
    <t>KOLDERE KÖK 45-80-M00051_GÜMÜLCELİ M011_73403320</t>
  </si>
  <si>
    <t>04.04.2023 11:44:31</t>
  </si>
  <si>
    <t>04.04.2023 13:04:35</t>
  </si>
  <si>
    <t>M-2981(YATIRIM REZERVE) 35-02-M02981_DAĞITIM TRAFOSU M03_76894845</t>
  </si>
  <si>
    <t>04.04.2023 08:57:56</t>
  </si>
  <si>
    <t>04.04.2023 12:22:53</t>
  </si>
  <si>
    <t>İBRAHİM EKİCİOĞLU ÖZEL TR 35-15-M00213Ö_35-15-M00213Ö_2349539</t>
  </si>
  <si>
    <t>AG Sigorta Atığı</t>
  </si>
  <si>
    <t>04.04.2023 08:49:33</t>
  </si>
  <si>
    <t>04.04.2023 11:56:46</t>
  </si>
  <si>
    <t>YİĞENLER TR-1 45-74-M00141_45-74-M00141_2368334</t>
  </si>
  <si>
    <t>04.04.2023 14:26:15</t>
  </si>
  <si>
    <t>04.04.2023 16:04:52</t>
  </si>
  <si>
    <t>ÜZÜMLÜ AYSAN BEY TR-3 45-73-M00605_DIREK TIPI TRAFO HUCRESI H01_2081080</t>
  </si>
  <si>
    <t>04.04.2023 10:33:09</t>
  </si>
  <si>
    <t>04.04.2023 12:11:15</t>
  </si>
  <si>
    <t>TATAR DM 35-19-M00256_MORDOĞAN-2 ÇIKIŞ M04_2058327</t>
  </si>
  <si>
    <t>04.04.2023 05:03:49</t>
  </si>
  <si>
    <t>04.04.2023 05:07:42</t>
  </si>
  <si>
    <t>L-117 OVACIK 35-18-L00117_D_91438493_91438493</t>
  </si>
  <si>
    <t>04.04.2023 16:47:29</t>
  </si>
  <si>
    <t>04.04.2023 19:42:27</t>
  </si>
  <si>
    <t>04.04.2023 10:27:55</t>
  </si>
  <si>
    <t>04.04.2023 10:52:41</t>
  </si>
  <si>
    <t>ARSLANLAR TM 35-26-A00004_KUTLUTAŞ M29_2057950</t>
  </si>
  <si>
    <t>04.04.2023 03:12:40</t>
  </si>
  <si>
    <t>04.04.2023 03:28:56</t>
  </si>
  <si>
    <t>M-2001 GÜZELBAHÇE ÇAMLI KÖK 35-10-M02001_M-2501 M03_47756368</t>
  </si>
  <si>
    <t>04.04.2023 13:40:44</t>
  </si>
  <si>
    <t>04.04.2023 14:44:34</t>
  </si>
  <si>
    <t>AŞAĞIKIRIKLAR DM 35-16-M00448_AŞAĞIKIRIKLAR M06_2115970</t>
  </si>
  <si>
    <t>04.04.2023 07:52:49</t>
  </si>
  <si>
    <t>04.04.2023 09:06:17</t>
  </si>
  <si>
    <t>BAĞARASI TR-1 35-23-M00170_ H_59847236</t>
  </si>
  <si>
    <t>04.04.2023 05:42:05</t>
  </si>
  <si>
    <t>04.04.2023 07:42:39</t>
  </si>
  <si>
    <t>04.04.2023 13:05:23</t>
  </si>
  <si>
    <t>04.04.2023 15:12:51</t>
  </si>
  <si>
    <t>ÇAMLI KÖYÜ TR-1 35-10-L00024_97943625_97943625</t>
  </si>
  <si>
    <t>04.04.2023 08:37:32</t>
  </si>
  <si>
    <t>04.04.2023 10:14:48</t>
  </si>
  <si>
    <t>YENİKÖY GÖLCÜK TR-2 35-31-L00184_A_72247337_72247337</t>
  </si>
  <si>
    <t>04.04.2023 09:29:09</t>
  </si>
  <si>
    <t>04.04.2023 11:21:46</t>
  </si>
  <si>
    <t>ATALAN TR-1 35-26-L00248_B_91059304_91059304</t>
  </si>
  <si>
    <t>04.04.2023 07:32:13</t>
  </si>
  <si>
    <t>04.04.2023 09:29:31</t>
  </si>
  <si>
    <t>04.04.2023 20:03:36</t>
  </si>
  <si>
    <t>05.04.2023 02:23:33</t>
  </si>
  <si>
    <t>PINARLI KÖK 35-20-M00085_TR-2 - TR-3 M03_72358871</t>
  </si>
  <si>
    <t>04.04.2023 18:24:23</t>
  </si>
  <si>
    <t>04.04.2023 19:21:54</t>
  </si>
  <si>
    <t>IŞIKLAR KÖK-1 45-82-M00134_IŞIKLAR-1 M03_72198725</t>
  </si>
  <si>
    <t>04.04.2023 22:38:02</t>
  </si>
  <si>
    <t>04.04.2023 22:58:28</t>
  </si>
  <si>
    <t>YOLÜSTÜ İM 35-15-A00002_ERTUĞRUL KÖYÜ L15_2316543</t>
  </si>
  <si>
    <t>04.04.2023 10:11:58</t>
  </si>
  <si>
    <t>04.04.2023 17:26:33</t>
  </si>
  <si>
    <t>TR-1/21 45-72-M00021_TR-1/27 M03_61377549</t>
  </si>
  <si>
    <t>04.04.2023 09:55:46</t>
  </si>
  <si>
    <t>04.04.2023 14:28:20</t>
  </si>
  <si>
    <t>04.04.2023 22:52:03</t>
  </si>
  <si>
    <t>05.04.2023 02:15:06</t>
  </si>
  <si>
    <t>DM-7/18 35-26-M00637__56359896_56359896</t>
  </si>
  <si>
    <t>04.04.2023 12:02:38</t>
  </si>
  <si>
    <t>04.04.2023 12:36:04</t>
  </si>
  <si>
    <t>İSMAİLLİ KÖK 35-16-M00045_TAN RES ÖZEL M08_72049736</t>
  </si>
  <si>
    <t>04.04.2023 06:35:59</t>
  </si>
  <si>
    <t>04.04.2023 08:01:39</t>
  </si>
  <si>
    <t>İZDERSAN DM 35-28-M00394_VİLLAKENT-1 M02_47755810</t>
  </si>
  <si>
    <t>04.04.2023 15:24:00</t>
  </si>
  <si>
    <t>04.04.2023 16:11:00</t>
  </si>
  <si>
    <t>ALİ ERİSEV GRB 35-20-L00059_A_91027985_91027985</t>
  </si>
  <si>
    <t>04.04.2023 07:21:45</t>
  </si>
  <si>
    <t>04.04.2023 08:29:52</t>
  </si>
  <si>
    <t>GRUPKENT KÖK 35-30-M00200_GRUPKENT M02_72066321</t>
  </si>
  <si>
    <t>04.04.2023 09:38:08</t>
  </si>
  <si>
    <t>04.04.2023 10:08:03</t>
  </si>
  <si>
    <t>PANAZTEPE DM 35-28-M00732_DERSAN-1 ÇIKIŞ M08_2114181</t>
  </si>
  <si>
    <t>04.04.2023 04:53:29</t>
  </si>
  <si>
    <t>04.04.2023 05:24:06</t>
  </si>
  <si>
    <t>04.04.2023 19:18:59</t>
  </si>
  <si>
    <t>04.04.2023 20:25:05</t>
  </si>
  <si>
    <t>DSİ.ÜRKMEZ BARAJI-2 ÖZEL 35-25-M00282Ö_DIREK TIPI TRAFO HUCRESI H01_2111742</t>
  </si>
  <si>
    <t>04.04.2023 12:42:02</t>
  </si>
  <si>
    <t>04.04.2023 19:52:21</t>
  </si>
  <si>
    <t>TEKKEDERE DM 35-16-M00137_KAZIKBAĞLAR M12_2118602</t>
  </si>
  <si>
    <t>04.04.2023 14:23:04</t>
  </si>
  <si>
    <t>04.04.2023 14:30:45</t>
  </si>
  <si>
    <t>04.04.2023 18:50:12</t>
  </si>
  <si>
    <t>04.04.2023 19:34:45</t>
  </si>
  <si>
    <t>SOMA B SANTRALİ TM 45-82-A00004_TR-A (1H07) M07_66326505</t>
  </si>
  <si>
    <t>04.04.2023 08:54:50</t>
  </si>
  <si>
    <t>04.04.2023 09:26:42</t>
  </si>
  <si>
    <t>04.04.2023 09:11:58</t>
  </si>
  <si>
    <t>04.04.2023 14:55:39</t>
  </si>
  <si>
    <t>ÖRNEKKÖY TR-1 45-73-M00259_A_91384610_91384610</t>
  </si>
  <si>
    <t>04.04.2023 06:57:34</t>
  </si>
  <si>
    <t>04.04.2023 07:50:08</t>
  </si>
  <si>
    <t>MANİSA TM-1 45-71-A00001_TURGUTLU-2 M18_2309133</t>
  </si>
  <si>
    <t>04.04.2023 10:20:00</t>
  </si>
  <si>
    <t>04.04.2023 11:21:13</t>
  </si>
  <si>
    <t>04.04.2023 17:22:15</t>
  </si>
  <si>
    <t>04.04.2023 20:07:14</t>
  </si>
  <si>
    <t>VİLLAKENT DM 35-28-M00381_KÖK-24(SEYREK) M03_66521695</t>
  </si>
  <si>
    <t>04.04.2023 16:11:03</t>
  </si>
  <si>
    <t>04.04.2023 17:28:00</t>
  </si>
  <si>
    <t>BELEVİ İM 35-13-A00002_BELEVİ OTOBAN SULAMA L01_2064123</t>
  </si>
  <si>
    <t>04.04.2023 05:07:17</t>
  </si>
  <si>
    <t>04.04.2023 06:12:10</t>
  </si>
  <si>
    <t>MUSTAFA ÖZDOĞAN SULAMA GRUBU 35-29-L00445_35-29-L00445_2373464</t>
  </si>
  <si>
    <t>04.04.2023 09:55:19</t>
  </si>
  <si>
    <t>04.04.2023 11:01:09</t>
  </si>
  <si>
    <t>M-1538 35-01-M01538_910034396_910034396</t>
  </si>
  <si>
    <t>04.04.2023 18:19:27</t>
  </si>
  <si>
    <t>04.04.2023 20:37:33</t>
  </si>
  <si>
    <t>ÇANDARLI TATİL KÖYÜ KÖK-12 35-30-M00087_ASNUR-OLGU M01_2334668</t>
  </si>
  <si>
    <t>04.04.2023 11:51:29</t>
  </si>
  <si>
    <t>04.04.2023 13:11:09</t>
  </si>
  <si>
    <t>04.04.2023 07:38:12</t>
  </si>
  <si>
    <t>04.04.2023 09:23:03</t>
  </si>
  <si>
    <t>04.04.2023 21:22:16</t>
  </si>
  <si>
    <t>K-290 35-01-K00290_A_60984145_60984145</t>
  </si>
  <si>
    <t>04.04.2023 08:39:08</t>
  </si>
  <si>
    <t>04.04.2023 10:54:34</t>
  </si>
  <si>
    <t>EGE GÜBRE DM 35-17-M00326_EGE GÜBRE FABRİKA-1 M10_66450260</t>
  </si>
  <si>
    <t>04.04.2023 08:16:43</t>
  </si>
  <si>
    <t>04.04.2023 09:25:16</t>
  </si>
  <si>
    <t>AKÇAŞEHİR KÖK 35-29-L00035_AKKUYU ENH L05_72208762</t>
  </si>
  <si>
    <t>04.04.2023 10:02:00</t>
  </si>
  <si>
    <t>04.04.2023 11:19:38</t>
  </si>
  <si>
    <t>KIZLARALANI KÖK 45-72-L00698_KIZLARALANI ÇIKIŞ L02_66587063</t>
  </si>
  <si>
    <t>04.04.2023 10:41:09</t>
  </si>
  <si>
    <t>04.04.2023 10:41:49</t>
  </si>
  <si>
    <t>KARGIN KÖK 45-71-M00095_KARGIN BAKIR HAT TURGUTLU YÖNÜ M05_2076269</t>
  </si>
  <si>
    <t>04.04.2023 18:40:38</t>
  </si>
  <si>
    <t>04.04.2023 21:31:52</t>
  </si>
  <si>
    <t>04.04.2023 10:14:59</t>
  </si>
  <si>
    <t>04.04.2023 11:09:13</t>
  </si>
  <si>
    <t>MUTAFLAR SÜLEYMANLAR TR-4 35-32-L00068_A_91038564_91038564</t>
  </si>
  <si>
    <t>04.04.2023 08:20:08</t>
  </si>
  <si>
    <t>04.04.2023 09:03:09</t>
  </si>
  <si>
    <t>ÇAYBAŞI DM-1/19 35-26-M00182_956612193_956612193</t>
  </si>
  <si>
    <t>04.04.2023 19:30:15</t>
  </si>
  <si>
    <t>04.04.2023 21:33:32</t>
  </si>
  <si>
    <t>SELENDİ TR-23 45-81-M00023_B_91320887_91320887</t>
  </si>
  <si>
    <t>04.04.2023 19:02:02</t>
  </si>
  <si>
    <t>04.04.2023 19:25:17</t>
  </si>
  <si>
    <t>ALÇUK TM 35-17-A00001_FOÇA-2 M33_2055145</t>
  </si>
  <si>
    <t>04.04.2023 15:22:00</t>
  </si>
  <si>
    <t>04.04.2023 15:43:20</t>
  </si>
  <si>
    <t>BÜKNÜŞ TR-1 45-72-L00524_A_91448627_91448627</t>
  </si>
  <si>
    <t>04.04.2023 18:49:37</t>
  </si>
  <si>
    <t>04.04.2023 22:05:26</t>
  </si>
  <si>
    <t>AKHİSAR İM 45-72-A00001_TR-B L10_2058301</t>
  </si>
  <si>
    <t>04.04.2023 12:50:29</t>
  </si>
  <si>
    <t>04.04.2023 13:29:09</t>
  </si>
  <si>
    <t>KAYMAKÇI DM 35-15-M00254_TR-14 M02_66813714</t>
  </si>
  <si>
    <t>04.04.2023 06:52:53</t>
  </si>
  <si>
    <t>04.04.2023 07:46:20</t>
  </si>
  <si>
    <t>04.04.2023 13:51:03</t>
  </si>
  <si>
    <t>04.04.2023 14:13:43</t>
  </si>
  <si>
    <t>KARABULU TR-2 35-31-L00349_47897550_56394076_56394076</t>
  </si>
  <si>
    <t>04.04.2023 00:11:40</t>
  </si>
  <si>
    <t>04.04.2023 03:11:04</t>
  </si>
  <si>
    <t>DİKİLİ İM 35-30-A00001_TRAFO-1 L01_72356754</t>
  </si>
  <si>
    <t>04.04.2023 06:10:23</t>
  </si>
  <si>
    <t>04.04.2023 07:11:54</t>
  </si>
  <si>
    <t>04.04.2023 11:33:59</t>
  </si>
  <si>
    <t>04.04.2023 13:38:58</t>
  </si>
  <si>
    <t>K-4166 35-04-K04166_35-04-K04166_2377152</t>
  </si>
  <si>
    <t>04.04.2023 13:55:03</t>
  </si>
  <si>
    <t>04.04.2023 14:18:09</t>
  </si>
  <si>
    <t>M-234 35-02-M00234_966864903_966864903</t>
  </si>
  <si>
    <t>04.04.2023 12:10:49</t>
  </si>
  <si>
    <t>04.04.2023 13:26:03</t>
  </si>
  <si>
    <t>04.04.2023 14:31:22</t>
  </si>
  <si>
    <t>04.04.2023 17:56:27</t>
  </si>
  <si>
    <t>EĞERCİ TR-5 35-26-L00172_956605514_956605514</t>
  </si>
  <si>
    <t>04.04.2023 22:00:03</t>
  </si>
  <si>
    <t>04.04.2023 22:35:08</t>
  </si>
  <si>
    <t>04.04.2023 17:47:21</t>
  </si>
  <si>
    <t>04.04.2023 18:15:34</t>
  </si>
  <si>
    <t>K-3723 35-04-K03723_99628285_99628285</t>
  </si>
  <si>
    <t>04.04.2023 12:09:54</t>
  </si>
  <si>
    <t>04.04.2023 19:46:13</t>
  </si>
  <si>
    <t>TOLOZ KÖK 45-79-M00251_ERENKÖY-ÇEŞNELİ-OSMANİYE-KIZILDAĞ M02_66843589</t>
  </si>
  <si>
    <t>04.04.2023 18:26:02</t>
  </si>
  <si>
    <t>04.04.2023 19:14:35</t>
  </si>
  <si>
    <t>BÖLCEK-3 TR 35-16-M00024_DIREK TIPI TRAFO HUCRESI H01_2039848</t>
  </si>
  <si>
    <t>04.04.2023 13:53:57</t>
  </si>
  <si>
    <t>04.04.2023 14:54:00</t>
  </si>
  <si>
    <t>ÖZGÖRKEY KÖK 35-26-M00256_ÖZGÖRKEY M06_65969694</t>
  </si>
  <si>
    <t>04.04.2023 13:11:04</t>
  </si>
  <si>
    <t>04.04.2023 14:51:00</t>
  </si>
  <si>
    <t>ÇAMLICA TR-12 45-86-M00206__72372686_72372686</t>
  </si>
  <si>
    <t>04.04.2023 20:22:48</t>
  </si>
  <si>
    <t>04.04.2023 21:23:39</t>
  </si>
  <si>
    <t>04.04.2023 07:39:05</t>
  </si>
  <si>
    <t>04.04.2023 09:47:26</t>
  </si>
  <si>
    <t>DM-7/23 35-28-M00962_953386468_953386468</t>
  </si>
  <si>
    <t>04.04.2023 15:45:37</t>
  </si>
  <si>
    <t>04.04.2023 19:56:28</t>
  </si>
  <si>
    <t>TOLOZ KÖK 45-79-M00251_HatBaşıAyırıcı_53135676 M02_53135676</t>
  </si>
  <si>
    <t>04.04.2023 15:59:44</t>
  </si>
  <si>
    <t>04.04.2023 19:25:29</t>
  </si>
  <si>
    <t>04.04.2023 01:56:05</t>
  </si>
  <si>
    <t>04.04.2023 03:03:55</t>
  </si>
  <si>
    <t>04.04.2023 10:43:50</t>
  </si>
  <si>
    <t>04.04.2023 10:49:56</t>
  </si>
  <si>
    <t>BOYNUYOĞUN KÖK 35-29-L00051_ÖDEMİŞ KAVAĞI L04_72215449</t>
  </si>
  <si>
    <t>04.04.2023 08:05:43</t>
  </si>
  <si>
    <t>04.04.2023 09:14:08</t>
  </si>
  <si>
    <t>ALİZE KÖK 35-18-M00059_CANTÜRK MADEN M11_72185136</t>
  </si>
  <si>
    <t>04.04.2023 08:15:08</t>
  </si>
  <si>
    <t>04.04.2023 08:45:42</t>
  </si>
  <si>
    <t>SEYDİKÖY TR-1 45-84-L00044_A_91328417_91328417</t>
  </si>
  <si>
    <t>04.04.2023 11:46:37</t>
  </si>
  <si>
    <t>04.04.2023 12:47:30</t>
  </si>
  <si>
    <t>04.04.2023 08:58:40</t>
  </si>
  <si>
    <t>04.04.2023 09:59:00</t>
  </si>
  <si>
    <t>FUNDACIK ÇETİNLER TR-5 45-75-M00383_C_75332791_75332791</t>
  </si>
  <si>
    <t>04.04.2023 09:16:31</t>
  </si>
  <si>
    <t>04.04.2023 09:59:52</t>
  </si>
  <si>
    <t>YAKAKÖY KÖK 45-75-M00067_TEPEKÖY M02_2324687</t>
  </si>
  <si>
    <t>MEYİKLER TR-1 45-74-M00262_A_56352137_56352137</t>
  </si>
  <si>
    <t>04.04.2023 08:09:19</t>
  </si>
  <si>
    <t>04.04.2023 09:30:35</t>
  </si>
  <si>
    <t>DM-25/17 45-71-M00049_DM-25/17A M06_61319575</t>
  </si>
  <si>
    <t>04.04.2023 10:14:20</t>
  </si>
  <si>
    <t>04.04.2023 13:49:18</t>
  </si>
  <si>
    <t>TR-55 35-16-L00055_TR-56 L03_71984715</t>
  </si>
  <si>
    <t>04.04.2023 14:19:14</t>
  </si>
  <si>
    <t>04.04.2023 15:30:51</t>
  </si>
  <si>
    <t>04.04.2023 10:47:16</t>
  </si>
  <si>
    <t>04.04.2023 18:06:33</t>
  </si>
  <si>
    <t>OĞLANANASI TR-18 35-22-M00891_B_90367111_90367111</t>
  </si>
  <si>
    <t>04.04.2023 15:06:31</t>
  </si>
  <si>
    <t>04.04.2023 17:58:06</t>
  </si>
  <si>
    <t>TR-150 35-16-L00150_C_56353136_56353136</t>
  </si>
  <si>
    <t>04.04.2023 13:03:02</t>
  </si>
  <si>
    <t>04.04.2023 13:44:32</t>
  </si>
  <si>
    <t>M-2777 35-04-M02777_M M2777/TR2/H01b_80966327</t>
  </si>
  <si>
    <t>04.04.2023 18:33:26</t>
  </si>
  <si>
    <t>04.04.2023 21:06:52</t>
  </si>
  <si>
    <t>SOMA KÖYLER DM-2 45-82-M00125_HatBaşıAyırıcı_53136198 M08_53136198</t>
  </si>
  <si>
    <t>04.04.2023 12:08:44</t>
  </si>
  <si>
    <t>04.04.2023 13:05:55</t>
  </si>
  <si>
    <t>ÇAMYAYLA TR-1 45-81-M00181_45-81-M00181_2375149</t>
  </si>
  <si>
    <t>04.04.2023 13:14:14</t>
  </si>
  <si>
    <t>04.04.2023 14:48:08</t>
  </si>
  <si>
    <t>MURADİYE DM 45-71-M00006_SİYEKLİ DM M03_2322413</t>
  </si>
  <si>
    <t>04.04.2023 10:07:23</t>
  </si>
  <si>
    <t>SUBATAN TR-6 35-15-L00341_A_56367912_56367912</t>
  </si>
  <si>
    <t>04.04.2023 08:30:29</t>
  </si>
  <si>
    <t>04.04.2023 15:55:51</t>
  </si>
  <si>
    <t>04.04.2023 22:28:11</t>
  </si>
  <si>
    <t>05.04.2023 00:31:21</t>
  </si>
  <si>
    <t>M-1871 35-01-M01871_911292793_911292793</t>
  </si>
  <si>
    <t>04.04.2023 19:54:43</t>
  </si>
  <si>
    <t>04.04.2023 21:34:28</t>
  </si>
  <si>
    <t>BERGAMA TM 35-16-A00004_AŞAĞIKIRIKLAR-2 M07_2314063</t>
  </si>
  <si>
    <t>04.04.2023 05:17:39</t>
  </si>
  <si>
    <t>04.04.2023 05:52:38</t>
  </si>
  <si>
    <t>04.04.2023 19:23:51</t>
  </si>
  <si>
    <t>04.04.2023 20:56:36</t>
  </si>
  <si>
    <t>FUAR İM 35-01-A00003_TR-4 M19_2311326</t>
  </si>
  <si>
    <t>04.04.2023 10:49:09</t>
  </si>
  <si>
    <t>04.04.2023 11:48:09</t>
  </si>
  <si>
    <t>04.04.2023 06:28:00</t>
  </si>
  <si>
    <t>04.04.2023 07:57:00</t>
  </si>
  <si>
    <t>04.04.2023 09:50:58</t>
  </si>
  <si>
    <t>04.04.2023 14:41:08</t>
  </si>
  <si>
    <t>HALİLLER KÖK 35-31-L00228_KALEKÖY L02_72238538</t>
  </si>
  <si>
    <t>04.04.2023 07:04:03</t>
  </si>
  <si>
    <t>04.04.2023 09:22:00</t>
  </si>
  <si>
    <t>04.04.2023 21:27:16</t>
  </si>
  <si>
    <t>04.04.2023 21:53:08</t>
  </si>
  <si>
    <t>GÜNEYDAMLARI TR-3 45-79-M00119_B_56381971_56381971</t>
  </si>
  <si>
    <t>04.04.2023 08:34:58</t>
  </si>
  <si>
    <t>04.04.2023 12:13:13</t>
  </si>
  <si>
    <t>MARANGOZLAR SİTESİ TR-1 35-28-M00649_ÖVÜN GIDA M02_66499986</t>
  </si>
  <si>
    <t>04.04.2023 14:13:24</t>
  </si>
  <si>
    <t>04.04.2023 16:12:38</t>
  </si>
  <si>
    <t>GÜNEY DM 45-83-L00130_DAĞMARMARA L07_2303291</t>
  </si>
  <si>
    <t>04.04.2023 13:52:25</t>
  </si>
  <si>
    <t>04.04.2023 14:55:02</t>
  </si>
  <si>
    <t>GÜMÜLDÜR DM-3 (M-29) 35-25-M00029_GÜMÜLDÜR M-32 M02_72083924</t>
  </si>
  <si>
    <t>04.04.2023 18:33:52</t>
  </si>
  <si>
    <t>04.04.2023 19:25:48</t>
  </si>
  <si>
    <t>ESKİ FOÇA İM 35-23-A00001_ALÇUK-1 (ESKİ FOÇA-1) M08_2308653</t>
  </si>
  <si>
    <t>04.04.2023 04:58:29</t>
  </si>
  <si>
    <t>04.04.2023 05:21:57</t>
  </si>
  <si>
    <t>04.04.2023 15:40:35</t>
  </si>
  <si>
    <t>04.04.2023 15:45:01</t>
  </si>
  <si>
    <t>DERBENT İM-DM 45-83-A00004_HatBaşıAyırıcı_53137173 L06_53137173</t>
  </si>
  <si>
    <t>04.04.2023 16:20:40</t>
  </si>
  <si>
    <t>04.04.2023 19:21:56</t>
  </si>
  <si>
    <t>ALİZE KÖK 35-18-M00059_CANTÜRK MADEN M11_72185034</t>
  </si>
  <si>
    <t>04.04.2023 00:39:29</t>
  </si>
  <si>
    <t>04.04.2023 01:59:26</t>
  </si>
  <si>
    <t>04.04.2023 15:56:01</t>
  </si>
  <si>
    <t>04.04.2023 16:21:44</t>
  </si>
  <si>
    <t>PAŞAKÖY KÖK 45-80-M00052_AYDINLAR ÇIKIŞI M06_72063784</t>
  </si>
  <si>
    <t>04.04.2023 13:00:35</t>
  </si>
  <si>
    <t>04.04.2023 14:54:42</t>
  </si>
  <si>
    <t>HARMANDALI KÖK 45-71-M00061_45-71-M00061_72230856</t>
  </si>
  <si>
    <t>04.04.2023 19:10:46</t>
  </si>
  <si>
    <t>04.04.2023 23:04:02</t>
  </si>
  <si>
    <t>04.04.2023 14:40:37</t>
  </si>
  <si>
    <t>04.04.2023 18:02:16</t>
  </si>
  <si>
    <t>K-56 35-07-K00056_35-07-K00056_48273334</t>
  </si>
  <si>
    <t>04.04.2023 11:51:18</t>
  </si>
  <si>
    <t>04.04.2023 12:08:48</t>
  </si>
  <si>
    <t>ALMAK TM 35-17-A00003_YENİFOÇA-2 M28_2307152</t>
  </si>
  <si>
    <t>04.04.2023 05:53:13</t>
  </si>
  <si>
    <t>04.04.2023 06:02:00</t>
  </si>
  <si>
    <t>04.04.2023 18:31:28</t>
  </si>
  <si>
    <t>04.04.2023 18:33:49</t>
  </si>
  <si>
    <t>AVLAŞA FİRDANLARI TR-1 45-81-M00164_B_91083159_91083159</t>
  </si>
  <si>
    <t>04.04.2023 08:27:22</t>
  </si>
  <si>
    <t>04.04.2023 10:54:00</t>
  </si>
  <si>
    <t>BERGAMA TM 35-16-A00004_AŞAĞIKIRIKLAR-1 M06_2057040</t>
  </si>
  <si>
    <t>04.04.2023 05:32:45</t>
  </si>
  <si>
    <t>04.04.2023 06:56:18</t>
  </si>
  <si>
    <t>04.04.2023 06:29:38</t>
  </si>
  <si>
    <t>04.04.2023 07:01:59</t>
  </si>
  <si>
    <t>ÇANDARLI DM-TR-20 35-30-M00020_BERGAMA-1 M11_72352830</t>
  </si>
  <si>
    <t>04.04.2023 21:45:59</t>
  </si>
  <si>
    <t>04.04.2023 22:02:51</t>
  </si>
  <si>
    <t>K-231 35-01-K00231_35-01-K00231_2347738</t>
  </si>
  <si>
    <t>04.04.2023 11:08:33</t>
  </si>
  <si>
    <t>04.04.2023 13:32:15</t>
  </si>
  <si>
    <t>AKGEDİK TOKİ TR-1 45-71-M02124_954849190_954849190</t>
  </si>
  <si>
    <t>04.04.2023 22:46:12</t>
  </si>
  <si>
    <t>05.04.2023 01:02:20</t>
  </si>
  <si>
    <t>EROL ERBİL SULAMA TR-5 35-15-L00863_B_56368674_56368674</t>
  </si>
  <si>
    <t>04.04.2023 07:01:42</t>
  </si>
  <si>
    <t>04.04.2023 12:26:39</t>
  </si>
  <si>
    <t>ORTAKÖY KÖK 45-78-M01336_DEMİRKÖPRÜ M01_81494435</t>
  </si>
  <si>
    <t>04.04.2023 09:01:47</t>
  </si>
  <si>
    <t>04.04.2023 09:04:19</t>
  </si>
  <si>
    <t>KENANPAŞA TR-1 45-73-M00749_B_91114323_91114323</t>
  </si>
  <si>
    <t>04.04.2023 17:07:38</t>
  </si>
  <si>
    <t>04.04.2023 20:45:16</t>
  </si>
  <si>
    <t>04.04.2023 08:29:16</t>
  </si>
  <si>
    <t>04.04.2023 09:39:25</t>
  </si>
  <si>
    <t>YENİCEKÖY TR-6 35-15-L00414_35-15-L00414_2365585</t>
  </si>
  <si>
    <t>04.04.2023 19:38:29</t>
  </si>
  <si>
    <t>05.04.2023 03:07:14</t>
  </si>
  <si>
    <t>TEPECİK KÖPRÜ DM 35-14-M00332_TAŞKENT DM-1 (DOĞANBEY-1 H.H. 477 SOL DEVRE) M15_49833960</t>
  </si>
  <si>
    <t>04.04.2023 08:12:36</t>
  </si>
  <si>
    <t>04.04.2023 08:39:02</t>
  </si>
  <si>
    <t>04.04.2023 00:19:16</t>
  </si>
  <si>
    <t>04.04.2023 06:15:19</t>
  </si>
  <si>
    <t>SOMA KÖYLER DM-2 45-82-M00125_BERGAMA M02_2035736</t>
  </si>
  <si>
    <t>04.04.2023 08:52:37</t>
  </si>
  <si>
    <t>04.04.2023 09:16:40</t>
  </si>
  <si>
    <t>M-875 35-02-M00875_A_56366233_56366233</t>
  </si>
  <si>
    <t>05.04.2023 14:07:54</t>
  </si>
  <si>
    <t>05.04.2023 16:34:09</t>
  </si>
  <si>
    <t>PAYAMLI TR-1 35-10-L00056_35-10-L00056_2361802</t>
  </si>
  <si>
    <t>05.04.2023 08:36:41</t>
  </si>
  <si>
    <t>05.04.2023 09:52:00</t>
  </si>
  <si>
    <t>M-2515 35-02-M02515_C_56365522_56365522</t>
  </si>
  <si>
    <t>05.04.2023 19:51:49</t>
  </si>
  <si>
    <t>05.04.2023 23:01:19</t>
  </si>
  <si>
    <t>MORDOĞAN TR-38 35-21-L00165_B_56379198_56379198</t>
  </si>
  <si>
    <t>05.04.2023 20:39:42</t>
  </si>
  <si>
    <t>05.04.2023 21:13:42</t>
  </si>
  <si>
    <t>GÜZELBAHÇE İM 35-10-A00001_İSTİKLAL M07_77678571</t>
  </si>
  <si>
    <t>05.04.2023 11:16:22</t>
  </si>
  <si>
    <t>05.04.2023 11:28:16</t>
  </si>
  <si>
    <t>M-36 DOĞALKENT 35-23-M00036_D d1_42106668</t>
  </si>
  <si>
    <t>05.04.2023 15:26:04</t>
  </si>
  <si>
    <t>05.04.2023 16:02:31</t>
  </si>
  <si>
    <t>K-197 35-04-K00197_912505766_912505766</t>
  </si>
  <si>
    <t>05.04.2023 06:35:32</t>
  </si>
  <si>
    <t>05.04.2023 08:26:20</t>
  </si>
  <si>
    <t>GÖKÇEN DM 35-29-M00123_HatBaşıAyırıcı_53133193 M03_53133193</t>
  </si>
  <si>
    <t>05.04.2023 10:20:05</t>
  </si>
  <si>
    <t>05.04.2023 13:21:29</t>
  </si>
  <si>
    <t>KARABURUN BOZKÖY 35-21-L00053_B_56358258_56358258</t>
  </si>
  <si>
    <t>05.04.2023 12:55:01</t>
  </si>
  <si>
    <t>05.04.2023 13:38:53</t>
  </si>
  <si>
    <t>M-377 35-02-M00377_M-47 M02_2096870</t>
  </si>
  <si>
    <t>05.04.2023 16:35:00</t>
  </si>
  <si>
    <t>05.04.2023 18:30:15</t>
  </si>
  <si>
    <t>L-284 İMAMOĞLU TRAFO 35-18-L00284_950459303_950459303</t>
  </si>
  <si>
    <t>05.04.2023 01:44:06</t>
  </si>
  <si>
    <t>05.04.2023 03:23:22</t>
  </si>
  <si>
    <t>TR-71 45-78-L00071_953301556_953301556</t>
  </si>
  <si>
    <t>05.04.2023 23:26:33</t>
  </si>
  <si>
    <t>06.04.2023 02:54:20</t>
  </si>
  <si>
    <t>YAĞCILAR KÖK 45-71-M00179_CELAL BAYAR KAMPÜSÜ ÖZEL M03_72258056</t>
  </si>
  <si>
    <t>05.04.2023 10:25:09</t>
  </si>
  <si>
    <t>05.04.2023 16:49:02</t>
  </si>
  <si>
    <t>TR-87 MENTEŞ KAVŞAĞI 35-19-L00087_956671397_956671397</t>
  </si>
  <si>
    <t>05.04.2023 17:32:06</t>
  </si>
  <si>
    <t>05.04.2023 18:46:14</t>
  </si>
  <si>
    <t>TR-13 35-31-L00013_B tr13b1_47997375</t>
  </si>
  <si>
    <t>05.04.2023 01:08:08</t>
  </si>
  <si>
    <t>05.04.2023 04:35:47</t>
  </si>
  <si>
    <t>VİLLAKENT TR-5 35-28-M00382_7584266_56360135_56360135</t>
  </si>
  <si>
    <t>05.04.2023 19:02:49</t>
  </si>
  <si>
    <t>05.04.2023 20:09:53</t>
  </si>
  <si>
    <t>MOLLAAHMETLER TR-1 45-81-M00209_A_91376229_91376229</t>
  </si>
  <si>
    <t>05.04.2023 18:00:38</t>
  </si>
  <si>
    <t>05.04.2023 23:42:21</t>
  </si>
  <si>
    <t>EMLAKDERE KÖK 45-71-M02311_ON YAPI BETON M04_72744317</t>
  </si>
  <si>
    <t>05.04.2023 11:35:15</t>
  </si>
  <si>
    <t>05.04.2023 14:15:18</t>
  </si>
  <si>
    <t>K-3903 35-04-K03903_35-04-K03903_2375045</t>
  </si>
  <si>
    <t>05.04.2023 09:17:32</t>
  </si>
  <si>
    <t>05.04.2023 09:57:33</t>
  </si>
  <si>
    <t>AHMETBEYLİ M-5 35-22-M00243_955285815_955285815</t>
  </si>
  <si>
    <t>05.04.2023 09:34:22</t>
  </si>
  <si>
    <t>05.04.2023 16:00:32</t>
  </si>
  <si>
    <t>BEREKETLİ TR-1 45-79-M00323_B_56404702_56404702</t>
  </si>
  <si>
    <t>05.04.2023 11:13:44</t>
  </si>
  <si>
    <t>05.04.2023 13:14:03</t>
  </si>
  <si>
    <t>05.04.2023 09:02:10</t>
  </si>
  <si>
    <t>05.04.2023 10:03:34</t>
  </si>
  <si>
    <t>ASARLIK TR-5 35-28-M00176_953378750_953378750</t>
  </si>
  <si>
    <t>05.04.2023 18:02:32</t>
  </si>
  <si>
    <t>05.04.2023 21:08:47</t>
  </si>
  <si>
    <t>ÜRKMEZ DM-4 (ÜRKMEZ M-21) 35-25-M00155_ÜRKMEZ M-20 M04_72072821</t>
  </si>
  <si>
    <t>05.04.2023 06:54:29</t>
  </si>
  <si>
    <t>05.04.2023 07:03:05</t>
  </si>
  <si>
    <t>K-1391 35-01-K01391_35-01-K01391_2367937</t>
  </si>
  <si>
    <t>05.04.2023 17:11:27</t>
  </si>
  <si>
    <t>05.04.2023 18:31:37</t>
  </si>
  <si>
    <t>DM-14/13-A 45-71-M01922_45065668_56400793_56400793</t>
  </si>
  <si>
    <t>05.04.2023 20:41:55</t>
  </si>
  <si>
    <t>05.04.2023 21:38:16</t>
  </si>
  <si>
    <t>M-2196 KARAAĞAÇ TR-3 35-03-M02196_910967601_910967601</t>
  </si>
  <si>
    <t>05.04.2023 22:23:19</t>
  </si>
  <si>
    <t>06.04.2023 01:43:28</t>
  </si>
  <si>
    <t>YUKARI AVDAN TR-1 45-82-M00241_45-82-M00241_2374094</t>
  </si>
  <si>
    <t>05.04.2023 01:08:57</t>
  </si>
  <si>
    <t>05.04.2023 01:37:51</t>
  </si>
  <si>
    <t>M-1309 35-02-M01309_M-338 RASATANE M04_2102196</t>
  </si>
  <si>
    <t>05.04.2023 13:58:01</t>
  </si>
  <si>
    <t>05.04.2023 15:24:24</t>
  </si>
  <si>
    <t>L-306 35-18-L00306_11160128 C7/1_5958020</t>
  </si>
  <si>
    <t>05.04.2023 16:34:25</t>
  </si>
  <si>
    <t>05.04.2023 19:16:29</t>
  </si>
  <si>
    <t>ÖDEMİŞ İM 35-15-A00001_ÇAPUTÇU M16_2060976</t>
  </si>
  <si>
    <t>05.04.2023 09:17:56</t>
  </si>
  <si>
    <t>05.04.2023 09:24:08</t>
  </si>
  <si>
    <t>K-231/A 35-01-K04858_35-01-K04858_2366097</t>
  </si>
  <si>
    <t>05.04.2023 15:45:17</t>
  </si>
  <si>
    <t>05.04.2023 16:03:28</t>
  </si>
  <si>
    <t>DM06/TR06 45-73-M00066_45-73-M00066_66879596</t>
  </si>
  <si>
    <t>05.04.2023 17:35:17</t>
  </si>
  <si>
    <t>05.04.2023 18:05:01</t>
  </si>
  <si>
    <t>05.04.2023 13:15:45</t>
  </si>
  <si>
    <t>05.04.2023 15:02:15</t>
  </si>
  <si>
    <t>ÇANAKÇI TR-4 45-79-M00182_45-79-M00182_2366616</t>
  </si>
  <si>
    <t>05.04.2023 12:22:54</t>
  </si>
  <si>
    <t>05.04.2023 14:36:01</t>
  </si>
  <si>
    <t>AHMET BALAS VE ARKADAŞLARI TR 35-24-L00023_35-24-L00023_2373562</t>
  </si>
  <si>
    <t>05.04.2023 18:32:59</t>
  </si>
  <si>
    <t>05.04.2023 19:20:30</t>
  </si>
  <si>
    <t>PANCAR TM 35-26-A00003_OSB-1 M06_2306094</t>
  </si>
  <si>
    <t>05.04.2023 08:05:27</t>
  </si>
  <si>
    <t>05.04.2023 09:11:08</t>
  </si>
  <si>
    <t>AŞAĞICUMA DM 35-16-M00103_KAPLAN M01_72040362</t>
  </si>
  <si>
    <t>05.04.2023 13:05:48</t>
  </si>
  <si>
    <t>05.04.2023 15:04:00</t>
  </si>
  <si>
    <t>FOÇA TR-39 35-23-L00039_A_56398591_56398591</t>
  </si>
  <si>
    <t>05.04.2023 21:42:39</t>
  </si>
  <si>
    <t>05.04.2023 22:31:05</t>
  </si>
  <si>
    <t>M-540 35-09-M00540_913204103_913204103</t>
  </si>
  <si>
    <t>05.04.2023 10:22:55</t>
  </si>
  <si>
    <t>05.04.2023 11:43:15</t>
  </si>
  <si>
    <t>KIZILCAOVA TR-5 35-20-L00428_ H_49075043</t>
  </si>
  <si>
    <t>05.04.2023 09:52:21</t>
  </si>
  <si>
    <t>05.04.2023 11:56:19</t>
  </si>
  <si>
    <t>DM-1/TR-17 SEFERİHİSAR 35-14-M00329_95001267659_95001267659</t>
  </si>
  <si>
    <t>05.04.2023 01:53:46</t>
  </si>
  <si>
    <t>05.04.2023 04:21:25</t>
  </si>
  <si>
    <t>05.04.2023 06:44:00</t>
  </si>
  <si>
    <t>05.04.2023 08:15:00</t>
  </si>
  <si>
    <t>IŞIKLAR KÖK 45-73-M00467_IŞIKLAR SULAMA M07_83813304</t>
  </si>
  <si>
    <t>05.04.2023 09:23:37</t>
  </si>
  <si>
    <t>05.04.2023 15:23:26</t>
  </si>
  <si>
    <t>05.04.2023 13:43:55</t>
  </si>
  <si>
    <t>05.04.2023 16:26:18</t>
  </si>
  <si>
    <t>SUBAŞI-3 35-26-L00330_956600085_956600085</t>
  </si>
  <si>
    <t>05.04.2023 15:34:06</t>
  </si>
  <si>
    <t>05.04.2023 17:33:59</t>
  </si>
  <si>
    <t>TR-150 35-16-L00150_A_56353138_56353138</t>
  </si>
  <si>
    <t>05.04.2023 19:09:22</t>
  </si>
  <si>
    <t>05.04.2023 19:38:59</t>
  </si>
  <si>
    <t>TR-70 45-78-M00070__72374187_72374187</t>
  </si>
  <si>
    <t>05.04.2023 19:26:48</t>
  </si>
  <si>
    <t>05.04.2023 21:05:44</t>
  </si>
  <si>
    <t>M-2599 35-02-M02599_M-1068 M11_72137776</t>
  </si>
  <si>
    <t>05.04.2023 16:00:00</t>
  </si>
  <si>
    <t>05.04.2023 17:10:00</t>
  </si>
  <si>
    <t>ÇANŞA KÖK 45-81-M00047_A_56406861_56406861</t>
  </si>
  <si>
    <t>05.04.2023 08:49:53</t>
  </si>
  <si>
    <t>05.04.2023 11:39:18</t>
  </si>
  <si>
    <t>BALABANLI TR-3 35-15-L00969_35-15-L00969_2352591</t>
  </si>
  <si>
    <t>05.04.2023 10:53:52</t>
  </si>
  <si>
    <t>05.04.2023 17:32:55</t>
  </si>
  <si>
    <t>SELÇUK İM/DM 35-13-A00004_SELÇUK ZİRAİ SULAMA L05_65986298</t>
  </si>
  <si>
    <t>05.04.2023 15:31:17</t>
  </si>
  <si>
    <t>05.04.2023 16:01:28</t>
  </si>
  <si>
    <t>TR-21 35-17-M00021_950302914_950302914</t>
  </si>
  <si>
    <t>05.04.2023 08:18:37</t>
  </si>
  <si>
    <t>05.04.2023 10:47:38</t>
  </si>
  <si>
    <t>TR-11 E TURGUT ÖZAL-1 45-71-M00389__56403602_56403602</t>
  </si>
  <si>
    <t>05.04.2023 18:46:26</t>
  </si>
  <si>
    <t>05.04.2023 23:10:33</t>
  </si>
  <si>
    <t>M-86 ORHANLI TEMESALTI 35-14-M00086_95000000124_95000000124</t>
  </si>
  <si>
    <t>05.04.2023 11:46:43</t>
  </si>
  <si>
    <t>05.04.2023 15:18:51</t>
  </si>
  <si>
    <t>TR-1/9 45-72-M00009_956502810_956502810</t>
  </si>
  <si>
    <t>05.04.2023 12:12:53</t>
  </si>
  <si>
    <t>05.04.2023 12:31:48</t>
  </si>
  <si>
    <t>MURADİYE TR-2/B (23 NİSAN PARKI) 45-71-M01852_953239391_953239391</t>
  </si>
  <si>
    <t>05.04.2023 09:02:41</t>
  </si>
  <si>
    <t>05.04.2023 13:28:16</t>
  </si>
  <si>
    <t>M-531 KAVAKLIDERE KÖK 35-02-M00531_M-528 M10_72200150</t>
  </si>
  <si>
    <t>05.04.2023 18:57:37</t>
  </si>
  <si>
    <t>EKİN DÖKÜM VE MET.SAN.VE TİC.LTD.ŞTİ.ÖZEL 35-22-M00596Ö_ M01_2112403</t>
  </si>
  <si>
    <t>05.04.2023 09:16:45</t>
  </si>
  <si>
    <t>05.04.2023 10:24:53</t>
  </si>
  <si>
    <t>MORDOĞAN MANAL TR-49 35-21-L00176_35-21-L00176_2375427</t>
  </si>
  <si>
    <t>05.04.2023 09:38:00</t>
  </si>
  <si>
    <t>05.04.2023 17:08:57</t>
  </si>
  <si>
    <t>05.04.2023 12:41:26</t>
  </si>
  <si>
    <t>05.04.2023 14:49:38</t>
  </si>
  <si>
    <t>05.04.2023 10:56:21</t>
  </si>
  <si>
    <t>05.04.2023 18:36:36</t>
  </si>
  <si>
    <t>TR-38 35-30-L00038_955317254_955317254</t>
  </si>
  <si>
    <t>05.04.2023 17:33:52</t>
  </si>
  <si>
    <t>05.04.2023 20:55:13</t>
  </si>
  <si>
    <t>TR-21 35-17-M00021_950302916_950302916</t>
  </si>
  <si>
    <t>05.04.2023 16:32:49</t>
  </si>
  <si>
    <t>05.04.2023 18:29:28</t>
  </si>
  <si>
    <t>05.04.2023 13:38:48</t>
  </si>
  <si>
    <t>05.04.2023 17:30:48</t>
  </si>
  <si>
    <t>GÖKÇEÖREN TR-3 45-77-M00032_B_56386069_56386069</t>
  </si>
  <si>
    <t>05.04.2023 22:06:17</t>
  </si>
  <si>
    <t>06.04.2023 00:11:32</t>
  </si>
  <si>
    <t>GÜMÜŞÇAY KÖK 45-73-M00477_HatBaşıAyırıcı_53136497 M05_53136497</t>
  </si>
  <si>
    <t>05.04.2023 18:02:56</t>
  </si>
  <si>
    <t>05.04.2023 19:19:05</t>
  </si>
  <si>
    <t>TR-2/11 45-83-L00011_955145936_955145936</t>
  </si>
  <si>
    <t>05.04.2023 17:28:40</t>
  </si>
  <si>
    <t>05.04.2023 18:33:30</t>
  </si>
  <si>
    <t>GÖKEYÜP EŞELER TR-1 45-78-M00814_A_91262716_91262716</t>
  </si>
  <si>
    <t>05.04.2023 12:10:24</t>
  </si>
  <si>
    <t>05.04.2023 13:12:51</t>
  </si>
  <si>
    <t>TR-35 35-26-M00035_956621229_956621229</t>
  </si>
  <si>
    <t>05.04.2023 17:14:01</t>
  </si>
  <si>
    <t>05.04.2023 19:23:20</t>
  </si>
  <si>
    <t>TEKKE AZİZ YILMAZ GRB. TR-5 35-15-L00127_B_56369356_56369356</t>
  </si>
  <si>
    <t>05.04.2023 09:44:42</t>
  </si>
  <si>
    <t>05.04.2023 12:24:47</t>
  </si>
  <si>
    <t>K-1737 35-07-K01737_35-07-K01737_48432048</t>
  </si>
  <si>
    <t>05.04.2023 09:00:02</t>
  </si>
  <si>
    <t>05.04.2023 16:22:12</t>
  </si>
  <si>
    <t>KARAVELİLER TR-1 KÖK 35-20-L00137_KIZILCAOVA L03_2328879</t>
  </si>
  <si>
    <t>05.04.2023 07:49:09</t>
  </si>
  <si>
    <t>05.04.2023 08:20:49</t>
  </si>
  <si>
    <t>SOMA MERKEZ DM-2 45-82-M00070_TR-44 M07_2092859</t>
  </si>
  <si>
    <t>05.04.2023 14:09:04</t>
  </si>
  <si>
    <t>05.04.2023 15:03:21</t>
  </si>
  <si>
    <t>YENİ FOÇA TR-19 35-23-M00019_B_56365459_56365459</t>
  </si>
  <si>
    <t>05.04.2023 03:17:03</t>
  </si>
  <si>
    <t>05.04.2023 03:49:38</t>
  </si>
  <si>
    <t>TR-109 35-15-M00109_48885251_56365442_56365442</t>
  </si>
  <si>
    <t>05.04.2023 10:20:55</t>
  </si>
  <si>
    <t>05.04.2023 18:06:49</t>
  </si>
  <si>
    <t>ÇANAKÇI TR-2 45-79-M00186_45-79-M00186_2366619</t>
  </si>
  <si>
    <t>05.04.2023 08:59:44</t>
  </si>
  <si>
    <t>05.04.2023 10:21:09</t>
  </si>
  <si>
    <t>DM-1/TR-9 35-28-M00880_DM-1/TR-9 DAĞITIM TRAFOSU M03_66478923</t>
  </si>
  <si>
    <t>05.04.2023 08:53:45</t>
  </si>
  <si>
    <t>05.04.2023 09:23:17</t>
  </si>
  <si>
    <t>TR-57 35-30-L00057_955323376_955323376</t>
  </si>
  <si>
    <t>05.04.2023 09:32:27</t>
  </si>
  <si>
    <t>05.04.2023 12:16:50</t>
  </si>
  <si>
    <t>K-1596 35-03-K01596_910618549_910618549</t>
  </si>
  <si>
    <t>05.04.2023 16:58:33</t>
  </si>
  <si>
    <t>05.04.2023 20:20:54</t>
  </si>
  <si>
    <t>BATTALMUSTAFA TR-1 45-77-L00204_A_56385264_56385264</t>
  </si>
  <si>
    <t>05.04.2023 22:17:02</t>
  </si>
  <si>
    <t>05.04.2023 22:45:52</t>
  </si>
  <si>
    <t>M-2008 35-02-M02008_A_56362362_56362362</t>
  </si>
  <si>
    <t>05.04.2023 19:33:37</t>
  </si>
  <si>
    <t>05.04.2023 21:52:18</t>
  </si>
  <si>
    <t>TAYTAN OFİS KÖK 45-78-M00314_HatBaşıAyırıcı_89696999 M06_89696999</t>
  </si>
  <si>
    <t>05.04.2023 09:08:08</t>
  </si>
  <si>
    <t>05.04.2023 11:12:41</t>
  </si>
  <si>
    <t>BÜKNÜŞ TR-3 45-72-L00941_956511595_956511595</t>
  </si>
  <si>
    <t>05.04.2023 15:39:48</t>
  </si>
  <si>
    <t>05.04.2023 18:30:52</t>
  </si>
  <si>
    <t>DM-1/6 45-71-M00354_DAĞITIM TRAFOSU M03_66443162</t>
  </si>
  <si>
    <t>05.04.2023 09:19:07</t>
  </si>
  <si>
    <t>05.04.2023 10:00:07</t>
  </si>
  <si>
    <t>05.04.2023 16:25:24</t>
  </si>
  <si>
    <t>05.04.2023 17:55:16</t>
  </si>
  <si>
    <t>KOYUNDERE TR-1 35-28-M00154_D_56367126_56367126</t>
  </si>
  <si>
    <t>05.04.2023 14:44:52</t>
  </si>
  <si>
    <t>05.04.2023 19:22:55</t>
  </si>
  <si>
    <t>KULA İM 45-77-A00001_KONURCA M01_2049499</t>
  </si>
  <si>
    <t>05.04.2023 07:59:27</t>
  </si>
  <si>
    <t>05.04.2023 08:07:50</t>
  </si>
  <si>
    <t>MEHMET ZİNCİRCİ SULAMA GRUBU 35-29-L00275_A_56368000_56368000</t>
  </si>
  <si>
    <t>05.04.2023 17:29:08</t>
  </si>
  <si>
    <t>05.04.2023 19:04:12</t>
  </si>
  <si>
    <t>M-2745 35-01-M02745_910539290_910539290</t>
  </si>
  <si>
    <t>05.04.2023 20:20:58</t>
  </si>
  <si>
    <t>05.04.2023 21:28:17</t>
  </si>
  <si>
    <t>05.04.2023 10:48:44</t>
  </si>
  <si>
    <t>05.04.2023 10:58:53</t>
  </si>
  <si>
    <t>L-184 35-18-L00184_950457125_950457125</t>
  </si>
  <si>
    <t>05.04.2023 17:27:35</t>
  </si>
  <si>
    <t>05.04.2023 18:28:50</t>
  </si>
  <si>
    <t>KOYUNDERE TR-15 35-28-M00159_DAĞITIM TRAFO KOYUNDERE TR-15 M03_66534519</t>
  </si>
  <si>
    <t>05.04.2023 11:10:48</t>
  </si>
  <si>
    <t>05.04.2023 11:31:09</t>
  </si>
  <si>
    <t>K-3182 35-02-K03182_DIREK TIPI TRAFO HUCRESI H01_2053142</t>
  </si>
  <si>
    <t>05.04.2023 18:25:35</t>
  </si>
  <si>
    <t>06.04.2023 01:52:55</t>
  </si>
  <si>
    <t>M-448 35-03-M00448_913499127_913499127</t>
  </si>
  <si>
    <t>05.04.2023 13:20:13</t>
  </si>
  <si>
    <t>05.04.2023 16:46:51</t>
  </si>
  <si>
    <t>BELEVİ TR4 35-13-L00063_35-13-L00063_2377199</t>
  </si>
  <si>
    <t>05.04.2023 08:51:44</t>
  </si>
  <si>
    <t>05.04.2023 16:33:05</t>
  </si>
  <si>
    <t>SÜLEYMAN KİBRİTÇİOĞLU SULAMA GRUBU 35-29-L00277_A_91252048_91252048</t>
  </si>
  <si>
    <t>05.04.2023 10:17:04</t>
  </si>
  <si>
    <t>05.04.2023 15:35:11</t>
  </si>
  <si>
    <t>L-376 PAZARYERİ 35-18-L00376_A a1_5955301</t>
  </si>
  <si>
    <t>05.04.2023 17:02:29</t>
  </si>
  <si>
    <t>05.04.2023 19:00:14</t>
  </si>
  <si>
    <t>KARAHALİLLİ KÖK 35-20-L00087_HatBaşıAyırıcı_94862261 L02_94862261</t>
  </si>
  <si>
    <t>05.04.2023 09:24:18</t>
  </si>
  <si>
    <t>05.04.2023 17:25:29</t>
  </si>
  <si>
    <t>ÖDEMİŞ İM 35-15-A00001_YENİCEKÖY L04_83647154</t>
  </si>
  <si>
    <t>05.04.2023 04:08:31</t>
  </si>
  <si>
    <t>05.04.2023 04:42:23</t>
  </si>
  <si>
    <t>ÇAMÖNÜ TR-2 45-72-L00272_956515539_956515539</t>
  </si>
  <si>
    <t>05.04.2023 22:19:53</t>
  </si>
  <si>
    <t>05.04.2023 23:29:17</t>
  </si>
  <si>
    <t>TR-31/3 45-82-M00532_A_80992937_80992937</t>
  </si>
  <si>
    <t>05.04.2023 16:32:22</t>
  </si>
  <si>
    <t>05.04.2023 19:44:53</t>
  </si>
  <si>
    <t>GÖRDES TR-19 45-75-M00019_D D01_65853491</t>
  </si>
  <si>
    <t>05.04.2023 15:00:16</t>
  </si>
  <si>
    <t>05.04.2023 15:49:50</t>
  </si>
  <si>
    <t>KESİKKÖY DM 35-28-M00309_İZSU M07_2323290</t>
  </si>
  <si>
    <t>05.04.2023 09:00:25</t>
  </si>
  <si>
    <t>05.04.2023 14:55:10</t>
  </si>
  <si>
    <t>05.04.2023 00:14:10</t>
  </si>
  <si>
    <t>05.04.2023 01:23:32</t>
  </si>
  <si>
    <t>POLYAK TR-2 35-30-L00133_A_56403775_56403775</t>
  </si>
  <si>
    <t>05.04.2023 09:55:37</t>
  </si>
  <si>
    <t>05.04.2023 11:06:08</t>
  </si>
  <si>
    <t>KEMALİYE DM (TR-1) 45-73-M00150_İSMETİYE M02_66715922</t>
  </si>
  <si>
    <t>05.04.2023 19:09:38</t>
  </si>
  <si>
    <t>05.04.2023 20:23:23</t>
  </si>
  <si>
    <t>YENİFOÇA TR-44 35-23-M00044_915145346_915145346</t>
  </si>
  <si>
    <t>05.04.2023 12:04:09</t>
  </si>
  <si>
    <t>05.04.2023 12:36:48</t>
  </si>
  <si>
    <t>K-610 35-02-K00610_99941602_99941602</t>
  </si>
  <si>
    <t>05.04.2023 09:20:03</t>
  </si>
  <si>
    <t>05.04.2023 10:05:23</t>
  </si>
  <si>
    <t>GÖKÇELER (YAYLACIK MAH.) TR-1 45-71-M00999_95001317540_95001317540</t>
  </si>
  <si>
    <t>05.04.2023 08:48:14</t>
  </si>
  <si>
    <t>05.04.2023 11:35:56</t>
  </si>
  <si>
    <t>KARAHALİLLİ KÖK 35-20-L00087_SÖĞÜTÖREN DAĞLAR GRUBU L02_66504270</t>
  </si>
  <si>
    <t>05.04.2023 16:10:24</t>
  </si>
  <si>
    <t>05.04.2023 17:25:59</t>
  </si>
  <si>
    <t>DM-11B (TOKİ-3B) 45-71-M00370_953187804_953187804</t>
  </si>
  <si>
    <t>05.04.2023 10:47:59</t>
  </si>
  <si>
    <t>05.04.2023 13:42:17</t>
  </si>
  <si>
    <t>AKHİSAR TM 45-72-A00006_GÖRDES M05_2313118</t>
  </si>
  <si>
    <t>05.04.2023 13:45:08</t>
  </si>
  <si>
    <t>05.04.2023 13:52:00</t>
  </si>
  <si>
    <t>K-793 35-01-K00793_910720865_910720865</t>
  </si>
  <si>
    <t>05.04.2023 13:55:02</t>
  </si>
  <si>
    <t>05.04.2023 15:29:34</t>
  </si>
  <si>
    <t>TR-2/11-A 45-83-L00156_955146760_955146760</t>
  </si>
  <si>
    <t>05.04.2023 13:36:06</t>
  </si>
  <si>
    <t>05.04.2023 15:01:26</t>
  </si>
  <si>
    <t>DURASILLI TR-8 45-78-M01119_DAĞITIM TRAFOSU TR-8 - TR-20 M04_66108920</t>
  </si>
  <si>
    <t>05.04.2023 17:26:52</t>
  </si>
  <si>
    <t>05.04.2023 18:15:19</t>
  </si>
  <si>
    <t>DM06/TR06 45-73-M00066__72410378_72410378</t>
  </si>
  <si>
    <t>05.04.2023 16:35:21</t>
  </si>
  <si>
    <t>05.04.2023 18:05:46</t>
  </si>
  <si>
    <t>L-404 35-18-L00404_35-18-L00404_72058947</t>
  </si>
  <si>
    <t>05.04.2023 14:17:01</t>
  </si>
  <si>
    <t>05.04.2023 15:34:27</t>
  </si>
  <si>
    <t>GÖÇBEYLİ DM 35-16-M00139_GÖÇBEYLİ M01_72044683</t>
  </si>
  <si>
    <t>05.04.2023 08:09:22</t>
  </si>
  <si>
    <t>05.04.2023 08:59:27</t>
  </si>
  <si>
    <t>HİKMET GIDA KÖK 45-72-M00122_HARTA BAKIR FİDERİ ÇIKIŞ M04_66519783</t>
  </si>
  <si>
    <t>05.04.2023 12:20:02</t>
  </si>
  <si>
    <t>05.04.2023 13:24:01</t>
  </si>
  <si>
    <t>ANADOLU YURDUM SİTESİ TR 35-30-M00322_54873686 A1B_54873651</t>
  </si>
  <si>
    <t>05.04.2023 10:35:40</t>
  </si>
  <si>
    <t>05.04.2023 13:59:06</t>
  </si>
  <si>
    <t>05.04.2023 13:14:14</t>
  </si>
  <si>
    <t>05.04.2023 14:03:56</t>
  </si>
  <si>
    <t>M-17 UŞAKLILAR SİTESİ 35-18-M00017_35-18-M00017_2371020</t>
  </si>
  <si>
    <t>05.04.2023 09:47:28</t>
  </si>
  <si>
    <t>05.04.2023 10:10:33</t>
  </si>
  <si>
    <t>05.04.2023 15:00:22</t>
  </si>
  <si>
    <t>05.04.2023 17:16:58</t>
  </si>
  <si>
    <t>MALKOCA TR-1 45-75-M00257_945621175_945621175</t>
  </si>
  <si>
    <t>05.04.2023 14:15:04</t>
  </si>
  <si>
    <t>05.04.2023 15:20:33</t>
  </si>
  <si>
    <t>ŞEYHYAYLA TR-2 45-75-M00456_945601190_945601190</t>
  </si>
  <si>
    <t>05.04.2023 19:52:27</t>
  </si>
  <si>
    <t>05.04.2023 21:45:40</t>
  </si>
  <si>
    <t>TURGUTALP TR-4/1 (DM3/9) 45-82-M00063_945530946_945530946</t>
  </si>
  <si>
    <t>05.04.2023 09:35:13</t>
  </si>
  <si>
    <t>05.04.2023 14:54:45</t>
  </si>
  <si>
    <t>ALANKIYI TR-7 35-20-L00267_35-20-L00267_61277594</t>
  </si>
  <si>
    <t>05.04.2023 18:02:45</t>
  </si>
  <si>
    <t>05.04.2023 18:41:45</t>
  </si>
  <si>
    <t>05.04.2023 06:42:18</t>
  </si>
  <si>
    <t>05.04.2023 08:38:42</t>
  </si>
  <si>
    <t>DURASILLI TR-7 45-78-M01118_YENİKENT M04_2328935</t>
  </si>
  <si>
    <t>05.04.2023 19:16:20</t>
  </si>
  <si>
    <t>05.04.2023 20:04:52</t>
  </si>
  <si>
    <t>ŞEYHYAYLA TR-1 45-75-M00151__84431232_84431232</t>
  </si>
  <si>
    <t>05.04.2023 08:11:40</t>
  </si>
  <si>
    <t>05.04.2023 09:26:12</t>
  </si>
  <si>
    <t>DM-2 45-71-M00002_NECATİBEY ORTAOKULU M09_2308956</t>
  </si>
  <si>
    <t>05.04.2023 13:47:00</t>
  </si>
  <si>
    <t>05.04.2023 15:12:00</t>
  </si>
  <si>
    <t>M-2777 35-04-M02777_99465651_99465651</t>
  </si>
  <si>
    <t>05.04.2023 17:04:38</t>
  </si>
  <si>
    <t>05.04.2023 17:40:17</t>
  </si>
  <si>
    <t>ASARLIK TR-16 35-28-M00174_95002427136_95002427136</t>
  </si>
  <si>
    <t>05.04.2023 23:23:58</t>
  </si>
  <si>
    <t>06.04.2023 01:46:50</t>
  </si>
  <si>
    <t>ANADOLU İM 35-02-A00001_TAŞKENT K04_2044357</t>
  </si>
  <si>
    <t>05.04.2023 20:51:47</t>
  </si>
  <si>
    <t>05.04.2023 20:53:00</t>
  </si>
  <si>
    <t>CANPAŞA KÖK 45-71-M00140_SEMİH BİLGE ÖZEL TR M05_72246775</t>
  </si>
  <si>
    <t>05.04.2023 17:33:04</t>
  </si>
  <si>
    <t>05.04.2023 19:02:17</t>
  </si>
  <si>
    <t>AKHİSAR İM 45-72-A00001_HatBaşıAyırıcı_53139236 L06_53139236</t>
  </si>
  <si>
    <t>05.04.2023 14:08:21</t>
  </si>
  <si>
    <t>05.04.2023 14:58:33</t>
  </si>
  <si>
    <t>YENİFOÇA TR-44 35-23-M00044_950424184_950424184</t>
  </si>
  <si>
    <t>05.04.2023 09:59:35</t>
  </si>
  <si>
    <t>05.04.2023 12:25:54</t>
  </si>
  <si>
    <t>05.04.2023 15:58:19</t>
  </si>
  <si>
    <t>K-511 35-01-K00511_E E1_5922934</t>
  </si>
  <si>
    <t>05.04.2023 00:00:34</t>
  </si>
  <si>
    <t>05.04.2023 01:41:13</t>
  </si>
  <si>
    <t>K-4320 35-04-K04320_35-04-K04320_2369796</t>
  </si>
  <si>
    <t>05.04.2023 10:19:26</t>
  </si>
  <si>
    <t>05.04.2023 11:40:38</t>
  </si>
  <si>
    <t>K-3387 35-07-K03387_K-1414 K04_48424042</t>
  </si>
  <si>
    <t>05.04.2023 13:03:08</t>
  </si>
  <si>
    <t>05.04.2023 13:25:31</t>
  </si>
  <si>
    <t>05.04.2023 12:47:02</t>
  </si>
  <si>
    <t>05.04.2023 14:48:54</t>
  </si>
  <si>
    <t>GÜMÜLDÜR DM 35-25-M00100_SEFERİHİSAR M20_2055236</t>
  </si>
  <si>
    <t>05.04.2023 10:26:28</t>
  </si>
  <si>
    <t>05.04.2023 17:52:42</t>
  </si>
  <si>
    <t>HASAN TÜREK KÖK 45-71-M00181_HASAN TÜREK HAYV.ÇİFT. ÖZEL M01_72258729</t>
  </si>
  <si>
    <t>05.04.2023 09:21:13</t>
  </si>
  <si>
    <t>05.04.2023 10:05:00</t>
  </si>
  <si>
    <t>DM-2/13 35-26-M00311_DAĞITIM TRAFO DM-2/13 M03_66056523</t>
  </si>
  <si>
    <t>05.04.2023 13:36:00</t>
  </si>
  <si>
    <t>05.04.2023 15:27:47</t>
  </si>
  <si>
    <t>FUNDACIK KÖK 45-75-M00068_FUNDACIK M03_67108855</t>
  </si>
  <si>
    <t>05.04.2023 08:42:21</t>
  </si>
  <si>
    <t>05.04.2023 12:37:24</t>
  </si>
  <si>
    <t>L-15 35-18-L00015_950440118_950440118</t>
  </si>
  <si>
    <t>05.04.2023 14:43:19</t>
  </si>
  <si>
    <t>05.04.2023 17:35:59</t>
  </si>
  <si>
    <t>TR-57 35-30-L00057_A_56405254_56405254</t>
  </si>
  <si>
    <t>05.04.2023 18:15:08</t>
  </si>
  <si>
    <t>05.04.2023 19:44:05</t>
  </si>
  <si>
    <t>POYRAZDAMLARI TR-3 45-78-M00574_45-78-M00574_66076336</t>
  </si>
  <si>
    <t>05.04.2023 20:05:20</t>
  </si>
  <si>
    <t>05.04.2023 23:39:09</t>
  </si>
  <si>
    <t>05.04.2023 17:20:15</t>
  </si>
  <si>
    <t>05.04.2023 17:39:46</t>
  </si>
  <si>
    <t>ARMUTLU TR-15 35-27-M00580__72410477_72410477</t>
  </si>
  <si>
    <t>05.04.2023 16:19:52</t>
  </si>
  <si>
    <t>05.04.2023 19:31:52</t>
  </si>
  <si>
    <t>MURAT KÖK 35-26-M01011_ALİ TEZEL KÖK M01_65865768</t>
  </si>
  <si>
    <t>05.04.2023 10:35:18</t>
  </si>
  <si>
    <t>05.04.2023 11:08:15</t>
  </si>
  <si>
    <t>TR-2/99 45-83-M00779_C C01_65633880</t>
  </si>
  <si>
    <t>05.04.2023 13:27:32</t>
  </si>
  <si>
    <t>05.04.2023 14:13:36</t>
  </si>
  <si>
    <t>ÇAMÖNÜ TR-9 35-22-M00174_955292185_955292185</t>
  </si>
  <si>
    <t>05.04.2023 12:34:54</t>
  </si>
  <si>
    <t>05.04.2023 14:21:43</t>
  </si>
  <si>
    <t>05.04.2023 01:52:38</t>
  </si>
  <si>
    <t>05.04.2023 02:50:45</t>
  </si>
  <si>
    <t>05.04.2023 07:05:01</t>
  </si>
  <si>
    <t>05.04.2023 13:15:47</t>
  </si>
  <si>
    <t>05.04.2023 15:38:58</t>
  </si>
  <si>
    <t>05.04.2023 19:18:59</t>
  </si>
  <si>
    <t>05.04.2023 09:27:28</t>
  </si>
  <si>
    <t>05.04.2023 12:42:12</t>
  </si>
  <si>
    <t>MERSİNDERE TR-1 45-78-L00472_953302065_953302065</t>
  </si>
  <si>
    <t>05.04.2023 21:40:50</t>
  </si>
  <si>
    <t>06.04.2023 03:21:56</t>
  </si>
  <si>
    <t>ÜÇAVLU TR-1 45-72-L00435_ H_79414863</t>
  </si>
  <si>
    <t>05.04.2023 11:52:36</t>
  </si>
  <si>
    <t>05.04.2023 16:38:10</t>
  </si>
  <si>
    <t>OTMANLAR KÖYÜ TR-1 45-71-M01743_A_91268332_91268332</t>
  </si>
  <si>
    <t>05.04.2023 08:51:16</t>
  </si>
  <si>
    <t>05.04.2023 12:13:39</t>
  </si>
  <si>
    <t>K-471 35-02-K00471_910010878_910010878</t>
  </si>
  <si>
    <t>05.04.2023 18:08:16</t>
  </si>
  <si>
    <t>05.04.2023 22:29:12</t>
  </si>
  <si>
    <t>05.04.2023 11:44:32</t>
  </si>
  <si>
    <t>05.04.2023 12:16:57</t>
  </si>
  <si>
    <t>TR-118 35-15-M00118_B_56380229_56380229</t>
  </si>
  <si>
    <t>05.04.2023 09:13:14</t>
  </si>
  <si>
    <t>05.04.2023 15:40:38</t>
  </si>
  <si>
    <t>ULUCAK DM 35-27-M00792_ESKİ ÇAMBEL M16_2311044</t>
  </si>
  <si>
    <t>05.04.2023 18:52:30</t>
  </si>
  <si>
    <t>05.04.2023 19:19:30</t>
  </si>
  <si>
    <t>KARABEYLER KAFALAR TR-1 45-81-M00128_A_56389363_56389363</t>
  </si>
  <si>
    <t>05.04.2023 08:22:14</t>
  </si>
  <si>
    <t>05.04.2023 09:47:33</t>
  </si>
  <si>
    <t>M-1114 35-01-M01114_911724166_911724166</t>
  </si>
  <si>
    <t>05.04.2023 00:03:08</t>
  </si>
  <si>
    <t>05.04.2023 00:47:23</t>
  </si>
  <si>
    <t>TR-97 35-16-L00097_DIREK TIPI TRAFO HUCRESI H01_2042620</t>
  </si>
  <si>
    <t>05.04.2023 13:15:32</t>
  </si>
  <si>
    <t>05.04.2023 17:14:56</t>
  </si>
  <si>
    <t>ÇANDARLI TR-16 35-30-M00016_955320473_955320473</t>
  </si>
  <si>
    <t>05.04.2023 09:09:55</t>
  </si>
  <si>
    <t>05.04.2023 14:28:24</t>
  </si>
  <si>
    <t>05.04.2023 11:23:16</t>
  </si>
  <si>
    <t>05.04.2023 12:09:08</t>
  </si>
  <si>
    <t>05.04.2023 18:12:36</t>
  </si>
  <si>
    <t>06.04.2023 02:26:50</t>
  </si>
  <si>
    <t>05.04.2023 14:12:10</t>
  </si>
  <si>
    <t>05.04.2023 14:29:33</t>
  </si>
  <si>
    <t>ULUCAK DM-2 35-27-M00331_B_56356043_56356043</t>
  </si>
  <si>
    <t>05.04.2023 12:54:51</t>
  </si>
  <si>
    <t>05.04.2023 15:11:36</t>
  </si>
  <si>
    <t>YAĞCILAR KÖK 45-71-M00179_YAĞCILAR M04_72258021</t>
  </si>
  <si>
    <t>05.04.2023 10:02:13</t>
  </si>
  <si>
    <t>05.04.2023 16:41:00</t>
  </si>
  <si>
    <t>SOMA TR-44 45-82-M00044_SOMA TR-44/2 M03_2091595</t>
  </si>
  <si>
    <t>05.04.2023 11:53:53</t>
  </si>
  <si>
    <t>05.04.2023 12:53:43</t>
  </si>
  <si>
    <t>DUMANLAR KÖK 45-81-M00044_HatBaşıAyırıcı_73215481 M03_73215481</t>
  </si>
  <si>
    <t>05.04.2023 15:47:07</t>
  </si>
  <si>
    <t>05.04.2023 18:15:44</t>
  </si>
  <si>
    <t>TR-1/81 45-72-M00081_956480945_956480945</t>
  </si>
  <si>
    <t>05.04.2023 16:57:25</t>
  </si>
  <si>
    <t>05.04.2023 18:30:10</t>
  </si>
  <si>
    <t>M-2314 35-02-M02314_948495023_948495023</t>
  </si>
  <si>
    <t>05.04.2023 19:42:56</t>
  </si>
  <si>
    <t>05.04.2023 20:48:41</t>
  </si>
  <si>
    <t>05.04.2023 12:23:32</t>
  </si>
  <si>
    <t>05.04.2023 12:53:32</t>
  </si>
  <si>
    <t>05.04.2023 10:30:45</t>
  </si>
  <si>
    <t>05.04.2023 17:33:36</t>
  </si>
  <si>
    <t>KARABURÇ KÖK 35-31-L00253_SARIKAYA L02_2337263</t>
  </si>
  <si>
    <t>05.04.2023 18:32:38</t>
  </si>
  <si>
    <t>05.04.2023 19:20:28</t>
  </si>
  <si>
    <t>ÇINARKÖY TR-33 35-27-M00033__66126438_66126438</t>
  </si>
  <si>
    <t>05.04.2023 17:27:48</t>
  </si>
  <si>
    <t>05.04.2023 18:01:34</t>
  </si>
  <si>
    <t>M-906 35-03-M00906_C_56366083_56366083</t>
  </si>
  <si>
    <t>05.04.2023 09:05:56</t>
  </si>
  <si>
    <t>05.04.2023 14:15:03</t>
  </si>
  <si>
    <t>K-1414 35-07-K01414_TRAFO K04_2317434</t>
  </si>
  <si>
    <t>05.04.2023 12:05:57</t>
  </si>
  <si>
    <t>05.04.2023 15:39:51</t>
  </si>
  <si>
    <t>ULUCAK DM-2 35-27-M00331_A_56355840_56355840</t>
  </si>
  <si>
    <t>05.04.2023 11:12:08</t>
  </si>
  <si>
    <t>05.04.2023 12:28:40</t>
  </si>
  <si>
    <t>M-1834 35-04-M01834_DAĞITIM TRAFOSU M03_72078325</t>
  </si>
  <si>
    <t>05.04.2023 12:01:38</t>
  </si>
  <si>
    <t>05.04.2023 14:03:06</t>
  </si>
  <si>
    <t>AHMETLİ TR-10 EMNİYET 45-84-L00010_955182159_955182159</t>
  </si>
  <si>
    <t>05.04.2023 16:59:10</t>
  </si>
  <si>
    <t>05.04.2023 17:49:15</t>
  </si>
  <si>
    <t>05.04.2023 09:27:09</t>
  </si>
  <si>
    <t>05.04.2023 10:24:59</t>
  </si>
  <si>
    <t>RUHBANLAR TR-1 45-81-M00105_DIREK TIPI TRAFO HUCRESI H01_95935918</t>
  </si>
  <si>
    <t>05.04.2023 18:03:07</t>
  </si>
  <si>
    <t>06.04.2023 05:56:06</t>
  </si>
  <si>
    <t>FOÇAKÖY TR-1 35-23-M00222_42066374_56357196_56357196</t>
  </si>
  <si>
    <t>05.04.2023 09:30:55</t>
  </si>
  <si>
    <t>05.04.2023 11:07:40</t>
  </si>
  <si>
    <t>M-13 GERMİYAN 35-18-M00184_950442119_950442119</t>
  </si>
  <si>
    <t>05.04.2023 16:28:19</t>
  </si>
  <si>
    <t>05.04.2023 21:30:43</t>
  </si>
  <si>
    <t>05.04.2023 09:59:41</t>
  </si>
  <si>
    <t>05.04.2023 16:21:19</t>
  </si>
  <si>
    <t>KRAL KÖK 35-26-M00345_PEHLİNAOĞLU M01_66236438</t>
  </si>
  <si>
    <t>05.04.2023 08:01:28</t>
  </si>
  <si>
    <t>05.04.2023 09:07:12</t>
  </si>
  <si>
    <t>TR-77 45-78-L00077_A_91080743_91080743</t>
  </si>
  <si>
    <t>05.04.2023 12:20:00</t>
  </si>
  <si>
    <t>05.04.2023 14:23:39</t>
  </si>
  <si>
    <t>05.04.2023 16:05:27</t>
  </si>
  <si>
    <t>05.04.2023 18:33:06</t>
  </si>
  <si>
    <t>05.04.2023 09:39:29</t>
  </si>
  <si>
    <t>05.04.2023 09:59:00</t>
  </si>
  <si>
    <t>KARAKUYU-2 35-26-M00439_956604766_956604766</t>
  </si>
  <si>
    <t>05.04.2023 14:59:35</t>
  </si>
  <si>
    <t>05.04.2023 17:41:45</t>
  </si>
  <si>
    <t>05.04.2023 12:27:16</t>
  </si>
  <si>
    <t>05.04.2023 13:05:29</t>
  </si>
  <si>
    <t>K-550 35-01-K00550_35-01-K00550_2347804</t>
  </si>
  <si>
    <t>05.04.2023 21:15:51</t>
  </si>
  <si>
    <t>05.04.2023 21:41:31</t>
  </si>
  <si>
    <t>SOMA DM-4/TR10 45-82-M00010_TR-12 M06_60208797</t>
  </si>
  <si>
    <t>05.04.2023 02:15:39</t>
  </si>
  <si>
    <t>05.04.2023 02:52:08</t>
  </si>
  <si>
    <t>TR-18 35-17-M00018_950303102_950303102</t>
  </si>
  <si>
    <t>05.04.2023 12:05:01</t>
  </si>
  <si>
    <t>05.04.2023 14:26:06</t>
  </si>
  <si>
    <t>DM-2/TR-19 35-28-M00879_DM-2/TR-19 DAĞITIM TRAFOSU M02_66478855</t>
  </si>
  <si>
    <t>05.04.2023 10:21:47</t>
  </si>
  <si>
    <t>05.04.2023 10:42:57</t>
  </si>
  <si>
    <t>DAĞARLAR TR-2 45-73-M00600_A_56386394_56386394</t>
  </si>
  <si>
    <t>05.04.2023 08:52:26</t>
  </si>
  <si>
    <t>05.04.2023 09:31:18</t>
  </si>
  <si>
    <t>ÇUKURALTI M-13 ÇAMLIK KÖK 35-25-M00059_955266921_955266921</t>
  </si>
  <si>
    <t>05.04.2023 12:58:31</t>
  </si>
  <si>
    <t>05.04.2023 18:48:21</t>
  </si>
  <si>
    <t>ÖRÜCÜLER KÖK 45-74-M00355_HatBaşıAyırıcı_53134817 M04_53134817</t>
  </si>
  <si>
    <t>05.04.2023 14:32:47</t>
  </si>
  <si>
    <t>05.04.2023 14:36:00</t>
  </si>
  <si>
    <t>05.04.2023 07:07:56</t>
  </si>
  <si>
    <t>05.04.2023 12:29:40</t>
  </si>
  <si>
    <t>05.04.2023 23:52:46</t>
  </si>
  <si>
    <t>06.04.2023 00:21:00</t>
  </si>
  <si>
    <t>ÇAYBAŞI YOLU TR-2 35-26-M01195_956626722_956626722</t>
  </si>
  <si>
    <t>05.04.2023 17:10:13</t>
  </si>
  <si>
    <t>05.04.2023 18:24:46</t>
  </si>
  <si>
    <t>05.04.2023 11:14:42</t>
  </si>
  <si>
    <t>05.04.2023 14:19:27</t>
  </si>
  <si>
    <t>TR-1/2 45-72-M00002__93520200_93520200</t>
  </si>
  <si>
    <t>05.04.2023 09:10:57</t>
  </si>
  <si>
    <t>05.04.2023 10:43:00</t>
  </si>
  <si>
    <t>KARABURUN GIS TM 35-19-A00008_KARAREİS M05_2317316</t>
  </si>
  <si>
    <t>05.04.2023 10:06:22</t>
  </si>
  <si>
    <t>05.04.2023 11:15:59</t>
  </si>
  <si>
    <t>05.04.2023 09:04:46</t>
  </si>
  <si>
    <t>05.04.2023 09:42:40</t>
  </si>
  <si>
    <t>MAHMUT TEKEL SULAMA GRB. 35-13-L00109_ H_89186829</t>
  </si>
  <si>
    <t>05.04.2023 15:48:34</t>
  </si>
  <si>
    <t>KARABURUN TR-15 35-21-L00013_B_91320481_91320481</t>
  </si>
  <si>
    <t>05.04.2023 11:36:48</t>
  </si>
  <si>
    <t>05.04.2023 12:33:16</t>
  </si>
  <si>
    <t>TR-137 TORASAN MAH. 35-19-L00137_956668694_956668694</t>
  </si>
  <si>
    <t>05.04.2023 20:53:09</t>
  </si>
  <si>
    <t>05.04.2023 22:18:36</t>
  </si>
  <si>
    <t>KAYMAKÇI TR-7 35-15-M00408_A_91220393_91220393</t>
  </si>
  <si>
    <t>05.04.2023 12:57:58</t>
  </si>
  <si>
    <t>05.04.2023 15:08:38</t>
  </si>
  <si>
    <t>OKLUİSA KÖK 45-81-M00046_HatBaşıAyırıcı_53135507 M04_53135507</t>
  </si>
  <si>
    <t>05.04.2023 14:31:59</t>
  </si>
  <si>
    <t>05.04.2023 22:52:41</t>
  </si>
  <si>
    <t>AŞAĞI İNEŞİR TR-1 35-16-M00097_953326472_953326472</t>
  </si>
  <si>
    <t>05.04.2023 09:20:59</t>
  </si>
  <si>
    <t>05.04.2023 12:25:05</t>
  </si>
  <si>
    <t>ZEYTİNALANI TR-118 35-19-L00118_956683042_956683042</t>
  </si>
  <si>
    <t>05.04.2023 11:43:38</t>
  </si>
  <si>
    <t>05.04.2023 12:34:30</t>
  </si>
  <si>
    <t>M-1430 35-02-M01430_910104587_910104587</t>
  </si>
  <si>
    <t>05.04.2023 15:38:32</t>
  </si>
  <si>
    <t>05.04.2023 17:48:13</t>
  </si>
  <si>
    <t>M-3032 35-09-M03032_D d1b_5867790</t>
  </si>
  <si>
    <t>05.04.2023 19:01:41</t>
  </si>
  <si>
    <t>05.04.2023 22:09:47</t>
  </si>
  <si>
    <t>KILAVUZLAR TR-2 45-74-M00200_D_90968423_90968423</t>
  </si>
  <si>
    <t>05.04.2023 13:44:11</t>
  </si>
  <si>
    <t>05.04.2023 14:28:25</t>
  </si>
  <si>
    <t>05.04.2023 10:47:12</t>
  </si>
  <si>
    <t>05.04.2023 12:35:40</t>
  </si>
  <si>
    <t>TEKELİ DM 35-22-M00088_TEKELİ M10_48495871</t>
  </si>
  <si>
    <t>05.04.2023 07:02:36</t>
  </si>
  <si>
    <t>05.04.2023 07:35:57</t>
  </si>
  <si>
    <t>05.04.2023 13:40:34</t>
  </si>
  <si>
    <t>05.04.2023 14:08:30</t>
  </si>
  <si>
    <t>SOMA KÖYLER DM-2 45-82-M00125_KÖYLER 34.5 M08_2035837</t>
  </si>
  <si>
    <t>05.04.2023 17:49:35</t>
  </si>
  <si>
    <t>05.04.2023 18:42:27</t>
  </si>
  <si>
    <t>05.04.2023 01:18:09</t>
  </si>
  <si>
    <t>05.04.2023 01:56:49</t>
  </si>
  <si>
    <t>GÖÇBEYLİ DM 35-16-M00139_HatBaşıAyırıcı_53140539 M06_53140539</t>
  </si>
  <si>
    <t>05.04.2023 17:08:22</t>
  </si>
  <si>
    <t>05.04.2023 19:04:11</t>
  </si>
  <si>
    <t>05.04.2023 09:02:57</t>
  </si>
  <si>
    <t>05.04.2023 17:43:25</t>
  </si>
  <si>
    <t>M-2816 35-02-M02816_99445767_99445767</t>
  </si>
  <si>
    <t>05.04.2023 10:24:00</t>
  </si>
  <si>
    <t>05.04.2023 14:30:26</t>
  </si>
  <si>
    <t>İZMİR CİVATA TRAFO 35-26-M00642_İZMİR CİVATA GİRİŞ M01_65940662</t>
  </si>
  <si>
    <t>05.04.2023 12:06:00</t>
  </si>
  <si>
    <t>05.04.2023 12:43:00</t>
  </si>
  <si>
    <t>ASARLIK TR-16 35-28-M00174_DAĞITIM TRAFO ASARLIK TR-16 M04_66531254</t>
  </si>
  <si>
    <t>05.04.2023 13:29:02</t>
  </si>
  <si>
    <t>05.04.2023 17:35:37</t>
  </si>
  <si>
    <t>KABAKUM KÖK-9 35-30-L00126_SALİHLER- BAHÇELİ L07_72067144</t>
  </si>
  <si>
    <t>05.04.2023 07:15:04</t>
  </si>
  <si>
    <t>05.04.2023 09:14:06</t>
  </si>
  <si>
    <t>DM-2/6 (DM-10) 45-71-M00276_45-71-M00276_66499601</t>
  </si>
  <si>
    <t>05.04.2023 10:25:18</t>
  </si>
  <si>
    <t>05.04.2023 11:45:27</t>
  </si>
  <si>
    <t>BARDAKÇI TR-1 45-74-M00170_DIREK TIPI TRAFO HUCRESI H01_2048304</t>
  </si>
  <si>
    <t>05.04.2023 14:29:37</t>
  </si>
  <si>
    <t>05.04.2023 18:03:00</t>
  </si>
  <si>
    <t>DM-2/TR-26 35-26-M01483_TR-49 M01_73937153</t>
  </si>
  <si>
    <t>05.04.2023 09:01:30</t>
  </si>
  <si>
    <t>05.04.2023 09:33:25</t>
  </si>
  <si>
    <t>K-1411 35-04-K01411_35-04-K01411_2357339</t>
  </si>
  <si>
    <t>05.04.2023 10:09:29</t>
  </si>
  <si>
    <t>05.04.2023 12:03:15</t>
  </si>
  <si>
    <t>TR-21 35-16-L00021_953318376_953318376</t>
  </si>
  <si>
    <t>05.04.2023 15:37:30</t>
  </si>
  <si>
    <t>05.04.2023 18:26:50</t>
  </si>
  <si>
    <t>FOÇA AÇIK CEZAEVİ ÖZEL ÖLÇÜ KÖK 35-23-M00229Ö_TR-4 ÇIKIŞ M03_72023204</t>
  </si>
  <si>
    <t>05.04.2023 16:59:21</t>
  </si>
  <si>
    <t>05.04.2023 17:33:39</t>
  </si>
  <si>
    <t>TR-137 TORASAN MAH. 35-19-L00137_C_91021583_91021583</t>
  </si>
  <si>
    <t>05.04.2023 21:48:12</t>
  </si>
  <si>
    <t>05.04.2023 22:22:29</t>
  </si>
  <si>
    <t>SOMA DM-1 45-82-M00050_TR-41 M06_60207296</t>
  </si>
  <si>
    <t>05.04.2023 10:59:32</t>
  </si>
  <si>
    <t>05.04.2023 11:32:32</t>
  </si>
  <si>
    <t>05.04.2023 03:49:28</t>
  </si>
  <si>
    <t>05.04.2023 04:35:30</t>
  </si>
  <si>
    <t>05.04.2023 11:53:22</t>
  </si>
  <si>
    <t>05.04.2023 12:27:25</t>
  </si>
  <si>
    <t>DM-3/TR-11 SEFERİHİSAR 35-14-M00330_956651787_956651787</t>
  </si>
  <si>
    <t>05.04.2023 08:52:55</t>
  </si>
  <si>
    <t>05.04.2023 10:34:26</t>
  </si>
  <si>
    <t>TR-46 35-30-L00046_35-30-L00046_2352198</t>
  </si>
  <si>
    <t>05.04.2023 12:18:08</t>
  </si>
  <si>
    <t>05.04.2023 12:54:07</t>
  </si>
  <si>
    <t>ÇAPAKLI KÖK 45-78-M01161_HatBaşıAyırıcı_53139018 M07_53139018</t>
  </si>
  <si>
    <t>05.04.2023 09:12:22</t>
  </si>
  <si>
    <t>05.04.2023 10:00:13</t>
  </si>
  <si>
    <t>İSMETİYE TR-810 TARIMSAL SULAMA 45-73-M01006_DIREK TIPI TRAFO HUCRESI H01_2087092</t>
  </si>
  <si>
    <t>05.04.2023 18:25:02</t>
  </si>
  <si>
    <t>05.04.2023 20:28:09</t>
  </si>
  <si>
    <t>TR-107 45-78-L00107_B_56386461_56386461</t>
  </si>
  <si>
    <t>05.04.2023 13:05:37</t>
  </si>
  <si>
    <t>05.04.2023 13:52:34</t>
  </si>
  <si>
    <t>KÖMÜRCÜ DEREİÇİ TR-2 45-72-M00189_45-72-M00189_2372498</t>
  </si>
  <si>
    <t>05.04.2023 09:50:25</t>
  </si>
  <si>
    <t>05.04.2023 13:44:49</t>
  </si>
  <si>
    <t>ZEYTİNLİOVA TR-1 KÖK 45-72-L00389_TR-14 ÇIKIŞI L07_2330196</t>
  </si>
  <si>
    <t>05.04.2023 11:25:14</t>
  </si>
  <si>
    <t>05.04.2023 13:37:42</t>
  </si>
  <si>
    <t>K-1846 35-03-K01846_TRAFO K03_42295918</t>
  </si>
  <si>
    <t>05.04.2023 09:57:03</t>
  </si>
  <si>
    <t>05.04.2023 17:37:23</t>
  </si>
  <si>
    <t>05.04.2023 07:41:16</t>
  </si>
  <si>
    <t>05.04.2023 07:49:22</t>
  </si>
  <si>
    <t>K-231/A 35-01-K04858__91441688_91441688</t>
  </si>
  <si>
    <t>05.04.2023 13:43:43</t>
  </si>
  <si>
    <t>05.04.2023 15:57:32</t>
  </si>
  <si>
    <t>KAYIŞLAR KÖK 45-80-M00183_YENİOSMANİYE M04_72195721</t>
  </si>
  <si>
    <t>05.04.2023 13:15:26</t>
  </si>
  <si>
    <t>05.04.2023 14:04:16</t>
  </si>
  <si>
    <t>KARAKOVA KÖK 35-15-L01205_SEYREKLİ M01_85269012</t>
  </si>
  <si>
    <t>05.04.2023 01:54:24</t>
  </si>
  <si>
    <t>05.04.2023 04:06:11</t>
  </si>
  <si>
    <t>ÇANAKÇI TR-3 45-79-M00188_45-79-M00188_2350077</t>
  </si>
  <si>
    <t>05.04.2023 10:24:10</t>
  </si>
  <si>
    <t>05.04.2023 11:25:06</t>
  </si>
  <si>
    <t>05.04.2023 08:37:47</t>
  </si>
  <si>
    <t>05.04.2023 10:31:07</t>
  </si>
  <si>
    <t>KARABURÇ KÖK 35-31-L00253_SARIKAYA L02_2113672</t>
  </si>
  <si>
    <t>05.04.2023 10:47:16</t>
  </si>
  <si>
    <t>05.04.2023 12:09:55</t>
  </si>
  <si>
    <t>ASARLIK TR-4 35-28-M00179_35-28-M00179_2377255</t>
  </si>
  <si>
    <t>05.04.2023 09:28:52</t>
  </si>
  <si>
    <t>05.04.2023 14:02:31</t>
  </si>
  <si>
    <t>ÇAMÖNÜ TR-3 45-72-L00269_B_56390915_56390915</t>
  </si>
  <si>
    <t>05.04.2023 18:46:47</t>
  </si>
  <si>
    <t>05.04.2023 20:42:42</t>
  </si>
  <si>
    <t>TR-18 35-17-M00018_D_91313685_91313685</t>
  </si>
  <si>
    <t>05.04.2023 08:58:57</t>
  </si>
  <si>
    <t>05.04.2023 09:35:21</t>
  </si>
  <si>
    <t>HAMİTLİ TR-1 45-76-L00148_45-76-L00148_2368432</t>
  </si>
  <si>
    <t>05.04.2023 18:12:06</t>
  </si>
  <si>
    <t>05.04.2023 18:42:36</t>
  </si>
  <si>
    <t>M-2927 35-03-M02927_35-03-M02927_82407898</t>
  </si>
  <si>
    <t>05.04.2023 09:53:00</t>
  </si>
  <si>
    <t>05.04.2023 14:14:41</t>
  </si>
  <si>
    <t>DM-8/9 (ESKİ HARMANDALI) 45-71-M00293_953175117_953175117</t>
  </si>
  <si>
    <t>05.04.2023 17:23:27</t>
  </si>
  <si>
    <t>05.04.2023 18:18:36</t>
  </si>
  <si>
    <t>ARDIÇ MAHALLESİ TR-52 35-21-L00132_35-21-L00132_2353962</t>
  </si>
  <si>
    <t>06.04.2023 11:53:37</t>
  </si>
  <si>
    <t>06.04.2023 12:27:43</t>
  </si>
  <si>
    <t>TR-1/24 45-72-M00024_956504731_956504731</t>
  </si>
  <si>
    <t>06.04.2023 18:38:07</t>
  </si>
  <si>
    <t>06.04.2023 20:01:29</t>
  </si>
  <si>
    <t>K-4614 35-10-K04614_E_56383209_56383209</t>
  </si>
  <si>
    <t>06.04.2023 19:07:29</t>
  </si>
  <si>
    <t>06.04.2023 23:00:49</t>
  </si>
  <si>
    <t>M-531 KAVAKLIDERE KÖK 35-02-M00531_950142211_950142211</t>
  </si>
  <si>
    <t>06.04.2023 19:40:38</t>
  </si>
  <si>
    <t>06.04.2023 23:00:58</t>
  </si>
  <si>
    <t>L-97 35-18-L00097_35-18-L00097_2361542</t>
  </si>
  <si>
    <t>06.04.2023 12:25:50</t>
  </si>
  <si>
    <t>06.04.2023 13:59:00</t>
  </si>
  <si>
    <t>TR-3 35-15-L00003_A a1b_48881417</t>
  </si>
  <si>
    <t>06.04.2023 21:55:56</t>
  </si>
  <si>
    <t>07.04.2023 00:35:51</t>
  </si>
  <si>
    <t>K-325 35-01-K00325_35-01-K00325_2375454</t>
  </si>
  <si>
    <t>06.04.2023 07:12:06</t>
  </si>
  <si>
    <t>06.04.2023 09:02:56</t>
  </si>
  <si>
    <t>06.04.2023 04:52:26</t>
  </si>
  <si>
    <t>06.04.2023 06:32:00</t>
  </si>
  <si>
    <t>YENİ ŞAKRAN TR-15 35-17-M00215_AB_56355646_56355646</t>
  </si>
  <si>
    <t>06.04.2023 17:21:06</t>
  </si>
  <si>
    <t>06.04.2023 18:10:32</t>
  </si>
  <si>
    <t>HASAN GÜLLER SULAMA 35-26-L00196_A_91268558_91268558</t>
  </si>
  <si>
    <t>06.04.2023 19:27:52</t>
  </si>
  <si>
    <t>06.04.2023 21:06:00</t>
  </si>
  <si>
    <t>M-1039 35-04-M01039_A_56379826_56379826</t>
  </si>
  <si>
    <t>06.04.2023 18:22:05</t>
  </si>
  <si>
    <t>06.04.2023 20:01:25</t>
  </si>
  <si>
    <t>06.04.2023 12:51:56</t>
  </si>
  <si>
    <t>06.04.2023 13:38:59</t>
  </si>
  <si>
    <t>DEŞTİLER LTD. ŞTİ. ÖZEL TR 35-26-L00449Ö_ H_62463695</t>
  </si>
  <si>
    <t>06.04.2023 20:42:36</t>
  </si>
  <si>
    <t>06.04.2023 23:02:40</t>
  </si>
  <si>
    <t>ANADOLU YURDUM SİTESİ TR 35-30-M00322_954874353_954874353</t>
  </si>
  <si>
    <t>06.04.2023 11:45:36</t>
  </si>
  <si>
    <t>06.04.2023 14:06:45</t>
  </si>
  <si>
    <t>BELENYAKA TR-7 45-73-M00665_945647599_945647599</t>
  </si>
  <si>
    <t>06.04.2023 17:58:07</t>
  </si>
  <si>
    <t>06.04.2023 18:53:40</t>
  </si>
  <si>
    <t>BİMEYKO TR-4 35-30-M00051_35-30-M00051_2349350</t>
  </si>
  <si>
    <t>06.04.2023 12:03:45</t>
  </si>
  <si>
    <t>06.04.2023 12:57:00</t>
  </si>
  <si>
    <t>KARAAĞAÇLI TR-4 45-71-M01081_45-71-M01081_2361383</t>
  </si>
  <si>
    <t>06.04.2023 18:39:16</t>
  </si>
  <si>
    <t>06.04.2023 19:09:33</t>
  </si>
  <si>
    <t>06.04.2023 09:22:41</t>
  </si>
  <si>
    <t>06.04.2023 10:23:01</t>
  </si>
  <si>
    <t>KAPANCI KÖK 45-78-L00229_HatBaşıAyırıcı_53139926 L02_53139926</t>
  </si>
  <si>
    <t>06.04.2023 09:30:28</t>
  </si>
  <si>
    <t>06.04.2023 17:47:48</t>
  </si>
  <si>
    <t>ÇINARKÖY TR-33 35-27-M00033__66126442_66126442</t>
  </si>
  <si>
    <t>06.04.2023 18:05:00</t>
  </si>
  <si>
    <t>06.04.2023 19:50:29</t>
  </si>
  <si>
    <t>KIRKAĞAÇ TR-8 45-76-M00008_955246851_955246851</t>
  </si>
  <si>
    <t>06.04.2023 21:50:25</t>
  </si>
  <si>
    <t>06.04.2023 23:02:58</t>
  </si>
  <si>
    <t>06.04.2023 17:17:54</t>
  </si>
  <si>
    <t>06.04.2023 17:51:46</t>
  </si>
  <si>
    <t>ARSLANLAR TM 35-26-A00004_PANCAR M24_2307686</t>
  </si>
  <si>
    <t>06.04.2023 13:27:34</t>
  </si>
  <si>
    <t>06.04.2023 13:29:47</t>
  </si>
  <si>
    <t>PANCAR KÖK 35-26-M00891_BULGURCA OĞLANANASI M03_2302863</t>
  </si>
  <si>
    <t>06.04.2023 09:55:15</t>
  </si>
  <si>
    <t>06.04.2023 12:05:18</t>
  </si>
  <si>
    <t>SETÜSTÜ TR-2 45-83-M00134_A_56387927_56387927</t>
  </si>
  <si>
    <t>06.04.2023 22:09:45</t>
  </si>
  <si>
    <t>06.04.2023 23:36:18</t>
  </si>
  <si>
    <t>06.04.2023 12:20:56</t>
  </si>
  <si>
    <t>06.04.2023 12:34:11</t>
  </si>
  <si>
    <t>TİRE TR-3 35-29-L00003_48358311_56360578_56360578</t>
  </si>
  <si>
    <t>06.04.2023 16:47:02</t>
  </si>
  <si>
    <t>06.04.2023 17:39:17</t>
  </si>
  <si>
    <t>YAZIBAŞI DM-5 35-26-M00550_DM-4 M04_2116257</t>
  </si>
  <si>
    <t>06.04.2023 16:44:57</t>
  </si>
  <si>
    <t>06.04.2023 16:53:40</t>
  </si>
  <si>
    <t>TR-333 35-19-L00309_956667988_956667988</t>
  </si>
  <si>
    <t>06.04.2023 20:02:20</t>
  </si>
  <si>
    <t>06.04.2023 21:05:38</t>
  </si>
  <si>
    <t>TR-55 35-26-M00055_956626735_956626735</t>
  </si>
  <si>
    <t>06.04.2023 14:22:37</t>
  </si>
  <si>
    <t>06.04.2023 18:28:14</t>
  </si>
  <si>
    <t>L-401 ALTINYUNUS DM 35-18-L00401_SAĞLIKÇILAR L-477 L15_2326016</t>
  </si>
  <si>
    <t>06.04.2023 22:55:16</t>
  </si>
  <si>
    <t>06.04.2023 23:44:57</t>
  </si>
  <si>
    <t>KEMALPAŞA TM 35-27-A00002_KEMALPAŞA-1 M06_2306690</t>
  </si>
  <si>
    <t>06.04.2023 08:16:39</t>
  </si>
  <si>
    <t>06.04.2023 08:18:10</t>
  </si>
  <si>
    <t>L-427 35-18-L00427_12439442_56370900_56370900</t>
  </si>
  <si>
    <t>06.04.2023 12:46:47</t>
  </si>
  <si>
    <t>06.04.2023 20:11:07</t>
  </si>
  <si>
    <t>YENİKENT TR-1 35-16-M00026_D_56395760_56395760</t>
  </si>
  <si>
    <t>06.04.2023 13:06:25</t>
  </si>
  <si>
    <t>06.04.2023 13:38:51</t>
  </si>
  <si>
    <t>BAĞARASI TR-13 35-23-M00360_B_79385546_79385546</t>
  </si>
  <si>
    <t>06.04.2023 19:52:43</t>
  </si>
  <si>
    <t>06.04.2023 20:33:45</t>
  </si>
  <si>
    <t>06.04.2023 00:44:59</t>
  </si>
  <si>
    <t>06.04.2023 02:42:34</t>
  </si>
  <si>
    <t>M-647 35-17-M00647_DAĞITIM TRAFO M-647 M03_61446117</t>
  </si>
  <si>
    <t>06.04.2023 10:47:56</t>
  </si>
  <si>
    <t>06.04.2023 11:08:55</t>
  </si>
  <si>
    <t>06.04.2023 09:55:49</t>
  </si>
  <si>
    <t>06.04.2023 11:48:58</t>
  </si>
  <si>
    <t>06.04.2023 15:14:51</t>
  </si>
  <si>
    <t>06.04.2023 17:42:04</t>
  </si>
  <si>
    <t>URLA TM-1 35-19-A00004_ZEYTİNALANI İM M07_2313938</t>
  </si>
  <si>
    <t>06.04.2023 07:45:24</t>
  </si>
  <si>
    <t>06.04.2023 07:49:08</t>
  </si>
  <si>
    <t>06.04.2023 16:06:14</t>
  </si>
  <si>
    <t>06.04.2023 16:48:59</t>
  </si>
  <si>
    <t>06.04.2023 17:03:27</t>
  </si>
  <si>
    <t>06.04.2023 17:32:10</t>
  </si>
  <si>
    <t>K-138 GÖRECE 35-22-K00138_35-22-K00138_2376612</t>
  </si>
  <si>
    <t>06.04.2023 18:57:26</t>
  </si>
  <si>
    <t>06.04.2023 19:11:17</t>
  </si>
  <si>
    <t>L-225 35-18-L00225_35-18-L00225_2347789</t>
  </si>
  <si>
    <t>06.04.2023 13:22:50</t>
  </si>
  <si>
    <t>06.04.2023 14:42:58</t>
  </si>
  <si>
    <t>KAPANCI KÖK 45-78-L00229_HatBaşıAyırıcı_53139796 L02_53139796</t>
  </si>
  <si>
    <t>06.04.2023 09:19:03</t>
  </si>
  <si>
    <t>06.04.2023 17:47:59</t>
  </si>
  <si>
    <t>YUKARI KIZILCA TR-6 35-27-L00342_A_56406168_56406168</t>
  </si>
  <si>
    <t>06.04.2023 05:17:09</t>
  </si>
  <si>
    <t>06.04.2023 10:11:43</t>
  </si>
  <si>
    <t>BOYNUYOĞUN KÖK 35-29-L00051_HatBaşıAyırıcı_72130390 L03_72130390</t>
  </si>
  <si>
    <t>06.04.2023 15:40:32</t>
  </si>
  <si>
    <t>06.04.2023 18:24:57</t>
  </si>
  <si>
    <t>M-275 35-02-M00275_910195596_910195596</t>
  </si>
  <si>
    <t>06.04.2023 16:09:27</t>
  </si>
  <si>
    <t>06.04.2023 17:24:44</t>
  </si>
  <si>
    <t>ULUDERBENT TR-2 45-73-M00492_45-73-M00492_80738816</t>
  </si>
  <si>
    <t>06.04.2023 19:50:25</t>
  </si>
  <si>
    <t>06.04.2023 20:34:32</t>
  </si>
  <si>
    <t>OĞLANANASI TR-5 KÖK 35-22-M00092_PANCAR KÖK M013_89600655</t>
  </si>
  <si>
    <t>06.04.2023 09:16:47</t>
  </si>
  <si>
    <t>06.04.2023 12:09:48</t>
  </si>
  <si>
    <t>YENİKENT TR-1 35-16-M00026_953329594_953329594</t>
  </si>
  <si>
    <t>06.04.2023 11:58:18</t>
  </si>
  <si>
    <t>06.04.2023 13:31:51</t>
  </si>
  <si>
    <t>BALABANLI TR-3 35-15-L00969_C_56407023_56407023</t>
  </si>
  <si>
    <t>06.04.2023 14:12:15</t>
  </si>
  <si>
    <t>06.04.2023 14:44:59</t>
  </si>
  <si>
    <t>AKÖREN TR-19 KÖK 45-78-M00974_YENİKENT ÇIKIŞI    KAPASİTÖR M05_66245557</t>
  </si>
  <si>
    <t>06.04.2023 18:17:34</t>
  </si>
  <si>
    <t>06.04.2023 20:40:01</t>
  </si>
  <si>
    <t>KÖSELER TR-2 (KOCA MEZARLIK) 35-15-L00473_35-15-L00473_2365853</t>
  </si>
  <si>
    <t>06.04.2023 18:07:36</t>
  </si>
  <si>
    <t>06.04.2023 23:39:31</t>
  </si>
  <si>
    <t>K-2940 35-04-K02940_35-04-K02940_2370132</t>
  </si>
  <si>
    <t>06.04.2023 14:00:58</t>
  </si>
  <si>
    <t>06.04.2023 14:46:29</t>
  </si>
  <si>
    <t>KARAREİS KÖK 35-19-M00442_HatBaşıAyırıcı_53138240 M02_53138240</t>
  </si>
  <si>
    <t>06.04.2023 10:08:12</t>
  </si>
  <si>
    <t>06.04.2023 15:53:27</t>
  </si>
  <si>
    <t>06.04.2023 12:41:16</t>
  </si>
  <si>
    <t>06.04.2023 13:51:13</t>
  </si>
  <si>
    <t>06.04.2023 15:05:50</t>
  </si>
  <si>
    <t>06.04.2023 16:27:29</t>
  </si>
  <si>
    <t>K-4445 35-03-K04445_B_56363600_56363600</t>
  </si>
  <si>
    <t>06.04.2023 18:24:04</t>
  </si>
  <si>
    <t>06.04.2023 19:26:30</t>
  </si>
  <si>
    <t>BELEVİ İM 35-13-A00002_BELEVİ ŞEHİR-2 L04_2064130</t>
  </si>
  <si>
    <t>06.04.2023 08:51:12</t>
  </si>
  <si>
    <t>06.04.2023 15:25:16</t>
  </si>
  <si>
    <t>TR-22 45-74-M00022_945584746_945584746</t>
  </si>
  <si>
    <t>06.04.2023 11:30:26</t>
  </si>
  <si>
    <t>06.04.2023 12:59:34</t>
  </si>
  <si>
    <t>_913321445_913321445</t>
  </si>
  <si>
    <t>06.04.2023 17:30:11</t>
  </si>
  <si>
    <t>06.04.2023 22:10:21</t>
  </si>
  <si>
    <t>L-29 ÖZLİMANLAR 35-18-L00029_5844912_56394868_56394868</t>
  </si>
  <si>
    <t>06.04.2023 16:32:02</t>
  </si>
  <si>
    <t>06.04.2023 17:18:25</t>
  </si>
  <si>
    <t>PAZARKÖY KÖK 45-78-L00700_PAZARKÖY TR-1 TR-2 L02_2327902</t>
  </si>
  <si>
    <t>06.04.2023 05:52:47</t>
  </si>
  <si>
    <t>06.04.2023 10:07:26</t>
  </si>
  <si>
    <t>KELLETEPE KÖK 35-31-L00035_ŞEMSİLER TR-1 L04_72230944</t>
  </si>
  <si>
    <t>06.04.2023 21:30:50</t>
  </si>
  <si>
    <t>06.04.2023 22:06:27</t>
  </si>
  <si>
    <t>06.04.2023 10:36:10</t>
  </si>
  <si>
    <t>06.04.2023 13:14:50</t>
  </si>
  <si>
    <t>CEYNAK KÖK 35-17-M00264_ŞEHİT KEMAL GİRİŞİ M04_66447951</t>
  </si>
  <si>
    <t>06.04.2023 08:57:43</t>
  </si>
  <si>
    <t>06.04.2023 09:29:47</t>
  </si>
  <si>
    <t>06.04.2023 11:15:22</t>
  </si>
  <si>
    <t>06.04.2023 17:51:43</t>
  </si>
  <si>
    <t>TR-30 35-32-M00030_946410929_946410929</t>
  </si>
  <si>
    <t>06.04.2023 15:10:28</t>
  </si>
  <si>
    <t>06.04.2023 16:04:56</t>
  </si>
  <si>
    <t>K-3053 35-03-K03053_F_56362575_56362575</t>
  </si>
  <si>
    <t>06.04.2023 09:58:22</t>
  </si>
  <si>
    <t>06.04.2023 11:04:06</t>
  </si>
  <si>
    <t>K-4136 35-07-K04136_35-07-K04136_2350908</t>
  </si>
  <si>
    <t>06.04.2023 10:44:00</t>
  </si>
  <si>
    <t>06.04.2023 21:34:24</t>
  </si>
  <si>
    <t>SAKARLI KÖK 45-76-M00046_HACET M04_72214505</t>
  </si>
  <si>
    <t>06.04.2023 09:54:04</t>
  </si>
  <si>
    <t>06.04.2023 11:56:23</t>
  </si>
  <si>
    <t>TR-65 35-30-L00065_43006571_56397992_56397992</t>
  </si>
  <si>
    <t>06.04.2023 19:23:09</t>
  </si>
  <si>
    <t>06.04.2023 21:34:46</t>
  </si>
  <si>
    <t>K-963 35-02-K00963_913556405_913556405</t>
  </si>
  <si>
    <t>06.04.2023 12:44:19</t>
  </si>
  <si>
    <t>06.04.2023 14:50:07</t>
  </si>
  <si>
    <t>YAZIBAŞI DM-6 35-26-M00634_DM-6/8 M01_2116278</t>
  </si>
  <si>
    <t>06.04.2023 16:55:06</t>
  </si>
  <si>
    <t>06.04.2023 16:08:53</t>
  </si>
  <si>
    <t>06.04.2023 16:51:24</t>
  </si>
  <si>
    <t>PANCAR TM 35-26-A00003_PANCAR-5 M09_2112924</t>
  </si>
  <si>
    <t>06.04.2023 15:31:23</t>
  </si>
  <si>
    <t>06.04.2023 15:47:58</t>
  </si>
  <si>
    <t>ULUKENT DM-5 35-28-M00005_35-28-M00005_66504158</t>
  </si>
  <si>
    <t>06.04.2023 20:35:24</t>
  </si>
  <si>
    <t>06.04.2023 21:12:00</t>
  </si>
  <si>
    <t>K-1862 35-09-K01862_B B1b_5890898</t>
  </si>
  <si>
    <t>06.04.2023 23:26:56</t>
  </si>
  <si>
    <t>07.04.2023 01:23:08</t>
  </si>
  <si>
    <t>AYRANCILAR DM-2 35-26-M00825_ÜÇPINAR M03_2335358</t>
  </si>
  <si>
    <t>06.04.2023 15:11:40</t>
  </si>
  <si>
    <t>06.04.2023 15:38:00</t>
  </si>
  <si>
    <t>DM-01/3F(TR-1/48) 45-71-M00055_A_60985254_60985254</t>
  </si>
  <si>
    <t>06.04.2023 11:04:36</t>
  </si>
  <si>
    <t>06.04.2023 12:58:58</t>
  </si>
  <si>
    <t>KOYUNDERE TR-14 35-28-M00153_953372420_953372420</t>
  </si>
  <si>
    <t>06.04.2023 17:28:40</t>
  </si>
  <si>
    <t>06.04.2023 18:42:19</t>
  </si>
  <si>
    <t>DM-1/4 35-18-L00579_5845319_56393493_56393493</t>
  </si>
  <si>
    <t>06.04.2023 16:01:07</t>
  </si>
  <si>
    <t>06.04.2023 19:12:18</t>
  </si>
  <si>
    <t>TR-41 KÖK 45-78-L00041_KURŞUNLU BANYOLARI L07_65890245</t>
  </si>
  <si>
    <t>06.04.2023 22:37:40</t>
  </si>
  <si>
    <t>06.04.2023 23:56:31</t>
  </si>
  <si>
    <t>M-662 35-17-M00662_DAHİLİ TRAFO M03_72303640</t>
  </si>
  <si>
    <t>06.04.2023 11:09:15</t>
  </si>
  <si>
    <t>06.04.2023 11:46:42</t>
  </si>
  <si>
    <t>TR-125 ZEYTİNALANI 35-19-L00125_TR-104 L03_72153727</t>
  </si>
  <si>
    <t>06.04.2023 08:14:21</t>
  </si>
  <si>
    <t>06.04.2023 11:10:20</t>
  </si>
  <si>
    <t>YILMAZ TR-15 45-78-M01380_DAHİLİ TRAFO M04_82103756</t>
  </si>
  <si>
    <t>06.04.2023 14:01:04</t>
  </si>
  <si>
    <t>06.04.2023 15:15:38</t>
  </si>
  <si>
    <t>ARSLANLAR TM 35-26-A00004_KÖYLER-1 L42_2057981</t>
  </si>
  <si>
    <t>06.04.2023 22:26:18</t>
  </si>
  <si>
    <t>06.04.2023 23:07:50</t>
  </si>
  <si>
    <t>GERMİYAN İM 35-18-A00004_KARABURUN-3  ALAÇATI GİRİŞ M02_2064601</t>
  </si>
  <si>
    <t>06.04.2023 09:23:29</t>
  </si>
  <si>
    <t>06.04.2023 10:12:58</t>
  </si>
  <si>
    <t>SARIGÖL TR-44 45-79-M00044_945555076_945555076</t>
  </si>
  <si>
    <t>06.04.2023 10:37:33</t>
  </si>
  <si>
    <t>06.04.2023 14:35:14</t>
  </si>
  <si>
    <t>TR-67 35-19-L00067_956675781_956675781</t>
  </si>
  <si>
    <t>06.04.2023 12:16:11</t>
  </si>
  <si>
    <t>06.04.2023 15:51:06</t>
  </si>
  <si>
    <t>DM-5/8 35-26-M00806_DAĞITIM TRAFO DM-5/8 M03_2125766</t>
  </si>
  <si>
    <t>06.04.2023 09:39:13</t>
  </si>
  <si>
    <t>06.04.2023 10:59:38</t>
  </si>
  <si>
    <t>BARBAROS TR-1 35-19-M00199_DIREK TIPI TRAFO HUCRESI H01_2057021</t>
  </si>
  <si>
    <t>06.04.2023 09:29:42</t>
  </si>
  <si>
    <t>06.04.2023 11:30:21</t>
  </si>
  <si>
    <t>L-145 DALYAN DM 35-18-L00145_L-140 L01_72052140</t>
  </si>
  <si>
    <t>06.04.2023 13:21:47</t>
  </si>
  <si>
    <t>06.04.2023 13:51:42</t>
  </si>
  <si>
    <t>DAĞDERE TR-8 45-72-M00588_B_66325455_66325455</t>
  </si>
  <si>
    <t>06.04.2023 19:26:55</t>
  </si>
  <si>
    <t>06.04.2023 21:26:46</t>
  </si>
  <si>
    <t>06.04.2023 15:49:10</t>
  </si>
  <si>
    <t>06.04.2023 17:39:38</t>
  </si>
  <si>
    <t>K-1603 35-01-K01603_911567824_911567824</t>
  </si>
  <si>
    <t>06.04.2023 11:41:56</t>
  </si>
  <si>
    <t>06.04.2023 12:22:01</t>
  </si>
  <si>
    <t>SEYREKLİ TR-1 35-15-L00441_A_56361985_56361985</t>
  </si>
  <si>
    <t>06.04.2023 10:11:13</t>
  </si>
  <si>
    <t>06.04.2023 17:29:08</t>
  </si>
  <si>
    <t>CAFERBEY KÖK 45-78-L00231_HatBaşıAyırıcı_53139908 L04_53139908</t>
  </si>
  <si>
    <t>06.04.2023 16:37:58</t>
  </si>
  <si>
    <t>DM-14/10 45-71-M00559_953209253_953209253</t>
  </si>
  <si>
    <t>06.04.2023 14:46:52</t>
  </si>
  <si>
    <t>06.04.2023 16:17:22</t>
  </si>
  <si>
    <t>ORHAN KURT TR-1 35-26-M00108_35-26-M00108_72853807</t>
  </si>
  <si>
    <t>06.04.2023 12:22:32</t>
  </si>
  <si>
    <t>06.04.2023 13:31:45</t>
  </si>
  <si>
    <t>TR-32 45-77-L00032_945506582_945506582</t>
  </si>
  <si>
    <t>06.04.2023 18:45:55</t>
  </si>
  <si>
    <t>06.04.2023 21:30:04</t>
  </si>
  <si>
    <t>BALLICA İM 45-72-A00005_YENİ DEREKÖY L08_2327272</t>
  </si>
  <si>
    <t>06.04.2023 09:30:58</t>
  </si>
  <si>
    <t>06.04.2023 10:34:53</t>
  </si>
  <si>
    <t>06.04.2023 09:25:35</t>
  </si>
  <si>
    <t>06.04.2023 10:16:58</t>
  </si>
  <si>
    <t>K-11 35-01-K00011_B_56381409_56381409</t>
  </si>
  <si>
    <t>06.04.2023 14:28:16</t>
  </si>
  <si>
    <t>06.04.2023 16:25:34</t>
  </si>
  <si>
    <t>L-306 35-18-L00306_10346453_56372568_56372568</t>
  </si>
  <si>
    <t>06.04.2023 19:06:50</t>
  </si>
  <si>
    <t>SARIGÖL DM 45-79-M00069_DADAĞLI FİDERİ M17_2318414</t>
  </si>
  <si>
    <t>06.04.2023 08:55:31</t>
  </si>
  <si>
    <t>06.04.2023 15:07:41</t>
  </si>
  <si>
    <t>KABAZLI KÖK 45-78-M00675_KORDON KÖSEALİ ÇIKIŞ M02_65971404</t>
  </si>
  <si>
    <t>06.04.2023 15:12:18</t>
  </si>
  <si>
    <t>06.04.2023 17:35:04</t>
  </si>
  <si>
    <t>06.04.2023 11:09:58</t>
  </si>
  <si>
    <t>06.04.2023 15:43:55</t>
  </si>
  <si>
    <t>K-1187 35-01-K01187_910717164_910717164</t>
  </si>
  <si>
    <t>06.04.2023 13:26:46</t>
  </si>
  <si>
    <t>06.04.2023 14:10:43</t>
  </si>
  <si>
    <t>TATAR DM 35-19-M00256_ALAÇATI-1 ÇIKIŞ M12_2319183</t>
  </si>
  <si>
    <t>06.04.2023 11:00:09</t>
  </si>
  <si>
    <t>06.04.2023 11:32:54</t>
  </si>
  <si>
    <t>KELLETEPE KÖK 35-31-L00035_HatBaşıAyırıcı_82410046 L04_82410046</t>
  </si>
  <si>
    <t>06.04.2023 21:25:00</t>
  </si>
  <si>
    <t>07.04.2023 07:57:12</t>
  </si>
  <si>
    <t>06.04.2023 13:11:00</t>
  </si>
  <si>
    <t>06.04.2023 14:25:03</t>
  </si>
  <si>
    <t>06.04.2023 17:26:09</t>
  </si>
  <si>
    <t>06.04.2023 17:47:44</t>
  </si>
  <si>
    <t>TR-18 35-17-M00018_95000530606_95000530606</t>
  </si>
  <si>
    <t>06.04.2023 17:11:54</t>
  </si>
  <si>
    <t>06.04.2023 18:27:27</t>
  </si>
  <si>
    <t>ÇEŞME İM 35-18-A00001_OVACIK L08_2308113</t>
  </si>
  <si>
    <t>06.04.2023 05:17:16</t>
  </si>
  <si>
    <t>06.04.2023 05:25:11</t>
  </si>
  <si>
    <t>L-239 BAYKAL 35-18-L00239_E e1b_5952909</t>
  </si>
  <si>
    <t>06.04.2023 14:25:28</t>
  </si>
  <si>
    <t>06.04.2023 18:13:59</t>
  </si>
  <si>
    <t>M-1335 KAYADİBİ KÖK 35-02-M01335_M-640 TRT ÇIKIŞI M03_2118176</t>
  </si>
  <si>
    <t>06.04.2023 08:26:24</t>
  </si>
  <si>
    <t>06.04.2023 09:28:30</t>
  </si>
  <si>
    <t>KARAAĞAÇ DEDEBAŞI TR-1 45-75-M00229_DIREK TIPI TRAFO HUCRESI H01_2086749</t>
  </si>
  <si>
    <t>06.04.2023 16:28:39</t>
  </si>
  <si>
    <t>06.04.2023 19:11:36</t>
  </si>
  <si>
    <t>M-32 CUMHURİYET 35-25-M00103_955253962_955253962</t>
  </si>
  <si>
    <t>06.04.2023 04:09:46</t>
  </si>
  <si>
    <t>06.04.2023 06:13:44</t>
  </si>
  <si>
    <t>TR-100 ZEYTİNALANI 35-19-L00100_ H_77027462</t>
  </si>
  <si>
    <t>06.04.2023 09:38:32</t>
  </si>
  <si>
    <t>06.04.2023 09:59:24</t>
  </si>
  <si>
    <t>MURADİYE TR-3 KÖPRÜYANI 45-71-M00254_953221275_953221275</t>
  </si>
  <si>
    <t>06.04.2023 23:48:16</t>
  </si>
  <si>
    <t>07.04.2023 01:24:59</t>
  </si>
  <si>
    <t>HACIHALİLLER TR-5 45-71-M01782_953189751_953189751</t>
  </si>
  <si>
    <t>06.04.2023 08:59:17</t>
  </si>
  <si>
    <t>06.04.2023 14:37:08</t>
  </si>
  <si>
    <t>SELÇUK İM/DM 35-13-A00004_KÖYLER-ÇAMLIK L14_65986057</t>
  </si>
  <si>
    <t>06.04.2023 18:40:26</t>
  </si>
  <si>
    <t>06.04.2023 18:43:25</t>
  </si>
  <si>
    <t>TR-23 45-74-M00023_945585500_945585500</t>
  </si>
  <si>
    <t>06.04.2023 11:25:16</t>
  </si>
  <si>
    <t>06.04.2023 12:25:34</t>
  </si>
  <si>
    <t>GÜLBAHÇE İM 35-19-A00006_GÜLBAHÇE L02_72213962</t>
  </si>
  <si>
    <t>06.04.2023 11:55:36</t>
  </si>
  <si>
    <t>06.04.2023 11:57:07</t>
  </si>
  <si>
    <t>BALIKLIOVA TR-3 35-19-L00324_ H_81733474</t>
  </si>
  <si>
    <t>06.04.2023 09:57:33</t>
  </si>
  <si>
    <t>06.04.2023 12:18:52</t>
  </si>
  <si>
    <t>BALIKLIOVA DM 35-19-L00270_GÜLBAHÇE GİRİŞ L01_2047255</t>
  </si>
  <si>
    <t>06.04.2023 10:43:58</t>
  </si>
  <si>
    <t>06.04.2023 12:03:26</t>
  </si>
  <si>
    <t>GÜRSU KÖYÜ 45-73-M00178_945663386_945663386</t>
  </si>
  <si>
    <t>06.04.2023 21:58:55</t>
  </si>
  <si>
    <t>GÜLBAHÇE İM 35-19-A00006_BALIKLIOVA L03_72213969</t>
  </si>
  <si>
    <t>06.04.2023 07:37:54</t>
  </si>
  <si>
    <t>06.04.2023 07:55:04</t>
  </si>
  <si>
    <t>06.04.2023 14:03:50</t>
  </si>
  <si>
    <t>06.04.2023 15:35:41</t>
  </si>
  <si>
    <t>BOYNUYOĞUN KÖK 35-29-L00051_DALLIK L03_72215450</t>
  </si>
  <si>
    <t>06.04.2023 14:36:10</t>
  </si>
  <si>
    <t>06.04.2023 15:47:14</t>
  </si>
  <si>
    <t>K-3231 35-02-K03231_ÖZEL SDP_5808117</t>
  </si>
  <si>
    <t>06.04.2023 16:45:46</t>
  </si>
  <si>
    <t>06.04.2023 19:44:05</t>
  </si>
  <si>
    <t>_965815461_965815461</t>
  </si>
  <si>
    <t>06.04.2023 19:03:01</t>
  </si>
  <si>
    <t>06.04.2023 21:50:32</t>
  </si>
  <si>
    <t>KARABURUN İM 35-21-A00001_HatBaşıAyırıcı_53138214 L05_53138214</t>
  </si>
  <si>
    <t>06.04.2023 09:26:49</t>
  </si>
  <si>
    <t>06.04.2023 16:00:47</t>
  </si>
  <si>
    <t>ÖDEMİŞ İM 35-15-A00001_YENİ KENT L16_2062383</t>
  </si>
  <si>
    <t>06.04.2023 20:50:03</t>
  </si>
  <si>
    <t>06.04.2023 20:56:51</t>
  </si>
  <si>
    <t>L-426 ESKİ GARAJ 35-18-L00426_950448508_950448508</t>
  </si>
  <si>
    <t>06.04.2023 15:28:13</t>
  </si>
  <si>
    <t>06.04.2023 23:25:46</t>
  </si>
  <si>
    <t>ULUCAK DM-1/8 35-27-M00339_E_56371967_56371967</t>
  </si>
  <si>
    <t>06.04.2023 10:18:15</t>
  </si>
  <si>
    <t>06.04.2023 15:50:19</t>
  </si>
  <si>
    <t>KABAZLI KÖK 45-78-M00675_HatBaşıAyırıcı_73215683 M03_73215683</t>
  </si>
  <si>
    <t>06.04.2023 13:29:51</t>
  </si>
  <si>
    <t>06.04.2023 14:19:40</t>
  </si>
  <si>
    <t>ACARLAR KÖYÜ TR-1 35-13-L00078_35-13-L00078_2368034</t>
  </si>
  <si>
    <t>06.04.2023 21:23:07</t>
  </si>
  <si>
    <t>06.04.2023 21:52:49</t>
  </si>
  <si>
    <t>L-103 35-18-L00103_L-105 L02_72055989</t>
  </si>
  <si>
    <t>06.04.2023 05:40:59</t>
  </si>
  <si>
    <t>06.04.2023 10:37:26</t>
  </si>
  <si>
    <t>TR-49 45-77-L00049_B_56395493_56395493</t>
  </si>
  <si>
    <t>06.04.2023 10:07:28</t>
  </si>
  <si>
    <t>06.04.2023 11:41:00</t>
  </si>
  <si>
    <t>MAVİDERE TR-2 35-31-L00211_956574821_956574821</t>
  </si>
  <si>
    <t>06.04.2023 20:17:20</t>
  </si>
  <si>
    <t>06.04.2023 23:09:44</t>
  </si>
  <si>
    <t>TR-104 ZEYTİNALANI 35-19-L00104_ L03_2334676</t>
  </si>
  <si>
    <t>06.04.2023 10:30:42</t>
  </si>
  <si>
    <t>06.04.2023 11:22:41</t>
  </si>
  <si>
    <t>06.04.2023 13:42:51</t>
  </si>
  <si>
    <t>06.04.2023 18:46:35</t>
  </si>
  <si>
    <t>DM-1/1 35-18-L00580_950446422_950446422</t>
  </si>
  <si>
    <t>06.04.2023 22:50:53</t>
  </si>
  <si>
    <t>07.04.2023 03:14:40</t>
  </si>
  <si>
    <t>06.04.2023 09:25:09</t>
  </si>
  <si>
    <t>06.04.2023 14:33:25</t>
  </si>
  <si>
    <t>ÜRKMEZ M-17 35-25-M00174_DIREK TIPI TRAFO HUCRESI H01_2114742</t>
  </si>
  <si>
    <t>06.04.2023 16:24:27</t>
  </si>
  <si>
    <t>06.04.2023 18:06:55</t>
  </si>
  <si>
    <t>L-498 35-18-L00498_950451148_950451148</t>
  </si>
  <si>
    <t>06.04.2023 08:31:56</t>
  </si>
  <si>
    <t>06.04.2023 12:25:35</t>
  </si>
  <si>
    <t>BADEMLER TR-5 35-19-L00330__81637337_81637337</t>
  </si>
  <si>
    <t>06.04.2023 10:57:11</t>
  </si>
  <si>
    <t>06.04.2023 13:04:35</t>
  </si>
  <si>
    <t>K-138 GÖRECE 35-22-K00138_955290018_955290018</t>
  </si>
  <si>
    <t>06.04.2023 18:13:21</t>
  </si>
  <si>
    <t>06.04.2023 18:57:27</t>
  </si>
  <si>
    <t>06.04.2023 19:17:16</t>
  </si>
  <si>
    <t>06.04.2023 19:35:20</t>
  </si>
  <si>
    <t>HAMİDİYE TR-1 45-77-L00114_945500861_945500861</t>
  </si>
  <si>
    <t>06.04.2023 18:51:03</t>
  </si>
  <si>
    <t>06.04.2023 19:54:38</t>
  </si>
  <si>
    <t>06.04.2023 19:52:51</t>
  </si>
  <si>
    <t>06.04.2023 19:56:04</t>
  </si>
  <si>
    <t>ÜRKMEZ M-19 35-25-M00152_35-25-M00152_2368364</t>
  </si>
  <si>
    <t>06.04.2023 10:00:08</t>
  </si>
  <si>
    <t>06.04.2023 19:28:02</t>
  </si>
  <si>
    <t>06.04.2023 09:49:13</t>
  </si>
  <si>
    <t>06.04.2023 18:44:23</t>
  </si>
  <si>
    <t>06.04.2023 11:48:38</t>
  </si>
  <si>
    <t>06.04.2023 15:02:03</t>
  </si>
  <si>
    <t>M-2425 35-04-M02425_DAĞITIM TRAFOSU-1 M03_75722612</t>
  </si>
  <si>
    <t>06.04.2023 09:33:31</t>
  </si>
  <si>
    <t>06.04.2023 11:56:13</t>
  </si>
  <si>
    <t>TR-71 35-30-L00071_955334251_955334251</t>
  </si>
  <si>
    <t>06.04.2023 16:56:48</t>
  </si>
  <si>
    <t>06.04.2023 18:16:29</t>
  </si>
  <si>
    <t>06.04.2023 19:01:19</t>
  </si>
  <si>
    <t>M-2425 35-04-M02425_DAĞITIM TRAFOSU-2 M04_75722836</t>
  </si>
  <si>
    <t>06.04.2023 09:40:11</t>
  </si>
  <si>
    <t>06.04.2023 12:03:00</t>
  </si>
  <si>
    <t>06.04.2023 14:12:14</t>
  </si>
  <si>
    <t>06.04.2023 14:19:59</t>
  </si>
  <si>
    <t>TEKKE AZİZ YILMAZ GRB. TR-5 35-15-L00127_B_91155154_91155154</t>
  </si>
  <si>
    <t>06.04.2023 10:42:27</t>
  </si>
  <si>
    <t>06.04.2023 14:28:02</t>
  </si>
  <si>
    <t>DEMİRCİLİ DM 35-15-L00895_ÜZÜMLÜ L06_85268684</t>
  </si>
  <si>
    <t>06.04.2023 22:15:56</t>
  </si>
  <si>
    <t>06.04.2023 22:51:11</t>
  </si>
  <si>
    <t>ÇATALKAYA KÖYÜ TR-2 35-21-L00172_A_56379188_56379188</t>
  </si>
  <si>
    <t>06.04.2023 13:46:50</t>
  </si>
  <si>
    <t>06.04.2023 17:17:07</t>
  </si>
  <si>
    <t>KAYIŞLAR KÖK 45-80-M00183_YENİOSMANİYE M04_72195717</t>
  </si>
  <si>
    <t>06.04.2023 07:43:09</t>
  </si>
  <si>
    <t>06.04.2023 08:37:19</t>
  </si>
  <si>
    <t>AHMETLİ TR-5 45-84-L00005_7014535_56385535_56385535</t>
  </si>
  <si>
    <t>06.04.2023 04:54:48</t>
  </si>
  <si>
    <t>06.04.2023 07:37:46</t>
  </si>
  <si>
    <t>KAVŞAK DM TR-154 35-16-L00154_TR-111 ÇIKIŞI L05_66050249</t>
  </si>
  <si>
    <t>06.04.2023 10:22:03</t>
  </si>
  <si>
    <t>06.04.2023 10:32:24</t>
  </si>
  <si>
    <t>DEMİRCİLİ TR-1 35-15-L00390_A_65514147_65514147</t>
  </si>
  <si>
    <t>06.04.2023 19:16:28</t>
  </si>
  <si>
    <t>06.04.2023 21:31:46</t>
  </si>
  <si>
    <t>BÜYÜKKÖMÜRCÜ TR-1 35-29-L00335_35-29-L00335_2375091</t>
  </si>
  <si>
    <t>06.04.2023 21:35:57</t>
  </si>
  <si>
    <t>TR-27 35-19-L00027_A_56371794_56371794</t>
  </si>
  <si>
    <t>06.04.2023 20:25:38</t>
  </si>
  <si>
    <t>06.04.2023 20:48:01</t>
  </si>
  <si>
    <t>06.04.2023 13:42:41</t>
  </si>
  <si>
    <t>YENİFOÇA TR-52 35-23-M00052_42097464_56373464_56373464</t>
  </si>
  <si>
    <t>06.04.2023 10:53:07</t>
  </si>
  <si>
    <t>06.04.2023 11:29:42</t>
  </si>
  <si>
    <t>K-294 35-04-K00294_35-04-K00294_2371825</t>
  </si>
  <si>
    <t>06.04.2023 10:27:22</t>
  </si>
  <si>
    <t>06.04.2023 12:11:15</t>
  </si>
  <si>
    <t>ÖRNEKKÖY TR-1 45-73-M00259_45-73-M00259_2368260</t>
  </si>
  <si>
    <t>06.04.2023 22:23:43</t>
  </si>
  <si>
    <t>06.04.2023 23:24:28</t>
  </si>
  <si>
    <t>KİPA DM 35-26-M00283_HAVAI HAT DM-4 M03_2309266</t>
  </si>
  <si>
    <t>06.04.2023 15:37:43</t>
  </si>
  <si>
    <t>06.04.2023 10:24:04</t>
  </si>
  <si>
    <t>06.04.2023 11:07:36</t>
  </si>
  <si>
    <t>N.ERSİN VE ARK.-2 45-72-L00869_45-72-L00869_2373161</t>
  </si>
  <si>
    <t>06.04.2023 17:47:01</t>
  </si>
  <si>
    <t>06.04.2023 19:13:57</t>
  </si>
  <si>
    <t>06.04.2023 15:10:13</t>
  </si>
  <si>
    <t>06.04.2023 19:02:55</t>
  </si>
  <si>
    <t>06.04.2023 08:45:17</t>
  </si>
  <si>
    <t>06.04.2023 09:04:16</t>
  </si>
  <si>
    <t>PARLAK TR-1 35-21-L00074_ H_76841148</t>
  </si>
  <si>
    <t>06.04.2023 16:15:31</t>
  </si>
  <si>
    <t>06.04.2023 20:13:36</t>
  </si>
  <si>
    <t>K-1870 35-09-K01870_97659252_97659252</t>
  </si>
  <si>
    <t>06.04.2023 15:49:04</t>
  </si>
  <si>
    <t>06.04.2023 19:10:51</t>
  </si>
  <si>
    <t>06.04.2023 10:09:21</t>
  </si>
  <si>
    <t>GERMİYAN İM 35-18-A00004_TR-A L01_2313570</t>
  </si>
  <si>
    <t>06.04.2023 23:33:16</t>
  </si>
  <si>
    <t>06.04.2023 23:49:26</t>
  </si>
  <si>
    <t>GÜNEŞLİ KÖK 45-75-M00056_EVCİLER M05_67577844</t>
  </si>
  <si>
    <t>06.04.2023 11:42:55</t>
  </si>
  <si>
    <t>06.04.2023 12:11:45</t>
  </si>
  <si>
    <t>ELMABAĞ DM 35-15-L00317_ÇAYIR TELEFİRİK L04_66822282</t>
  </si>
  <si>
    <t>06.04.2023 17:26:14</t>
  </si>
  <si>
    <t>06.04.2023 18:51:51</t>
  </si>
  <si>
    <t>06.04.2023 02:29:08</t>
  </si>
  <si>
    <t>06.04.2023 03:30:42</t>
  </si>
  <si>
    <t>06.04.2023 05:55:19</t>
  </si>
  <si>
    <t>06.04.2023 07:35:58</t>
  </si>
  <si>
    <t>YEŞİLOVA KÖK 45-78-M01393_YEŞİLOVA TARIMSAL M03_83810706</t>
  </si>
  <si>
    <t>06.04.2023 10:32:28</t>
  </si>
  <si>
    <t>06.04.2023 12:09:05</t>
  </si>
  <si>
    <t>L-239 BAYKAL 35-18-L00239_35-18-L00239_2358369</t>
  </si>
  <si>
    <t>06.04.2023 08:02:45</t>
  </si>
  <si>
    <t>06.04.2023 13:23:53</t>
  </si>
  <si>
    <t>TR-24 45-74-M00024_C_56398146_56398146</t>
  </si>
  <si>
    <t>06.04.2023 10:51:12</t>
  </si>
  <si>
    <t>06.04.2023 11:18:12</t>
  </si>
  <si>
    <t>KEMALİYE DM (TR-1) 45-73-M00150_HatBaşıAyırıcı_89696990 M02_89696990</t>
  </si>
  <si>
    <t>06.04.2023 17:46:26</t>
  </si>
  <si>
    <t>06.04.2023 19:33:34</t>
  </si>
  <si>
    <t>06.04.2023 10:31:00</t>
  </si>
  <si>
    <t>06.04.2023 17:56:35</t>
  </si>
  <si>
    <t>TENERLER KÖK 35-26-M01064_35-26-M01064_74395574</t>
  </si>
  <si>
    <t>06.04.2023 13:48:48</t>
  </si>
  <si>
    <t>06.04.2023 14:58:41</t>
  </si>
  <si>
    <t>KEMHALLI KÖK 45-86-M00044_HatBaşıAyırıcı_85992566 M03_85992566</t>
  </si>
  <si>
    <t>06.04.2023 09:53:49</t>
  </si>
  <si>
    <t>06.04.2023 10:36:55</t>
  </si>
  <si>
    <t>TR-118 35-15-M00118_C_56380230_56380230</t>
  </si>
  <si>
    <t>06.04.2023 09:12:56</t>
  </si>
  <si>
    <t>06.04.2023 12:05:49</t>
  </si>
  <si>
    <t>SEYREKLİ TR-1 35-15-L00441_B_56361875_56361875</t>
  </si>
  <si>
    <t>06.04.2023 09:29:48</t>
  </si>
  <si>
    <t>06.04.2023 17:30:54</t>
  </si>
  <si>
    <t>TR-51 TORBALI PAZAR YERİ 35-26-M00051_35-26-M00051_2351379</t>
  </si>
  <si>
    <t>06.04.2023 11:59:50</t>
  </si>
  <si>
    <t>06.04.2023 17:34:01</t>
  </si>
  <si>
    <t>L-116 OVACIK 35-18-L00116_950440395_950440395</t>
  </si>
  <si>
    <t>06.04.2023 15:22:19</t>
  </si>
  <si>
    <t>06.04.2023 19:21:09</t>
  </si>
  <si>
    <t>DAĞDERE TR-1 35-29-L00320_35-29-L00320_2376500</t>
  </si>
  <si>
    <t>06.04.2023 19:29:09</t>
  </si>
  <si>
    <t>07.04.2023 00:14:34</t>
  </si>
  <si>
    <t>AVDAN TR-5 KÖK 45-82-M00130_HatBaşıAyırıcı_53136131 M02_53136131</t>
  </si>
  <si>
    <t>06.04.2023 14:42:51</t>
  </si>
  <si>
    <t>06.04.2023 17:41:38</t>
  </si>
  <si>
    <t>SAZOBA DM 45-72-M00413_SAZOBA TARIMSAL SULAMA M08_2331531</t>
  </si>
  <si>
    <t>06.04.2023 17:30:44</t>
  </si>
  <si>
    <t>06.04.2023 18:44:08</t>
  </si>
  <si>
    <t>TR-146 35-26-M00146_956617113_956617113</t>
  </si>
  <si>
    <t>06.04.2023 20:37:00</t>
  </si>
  <si>
    <t>06.04.2023 21:33:06</t>
  </si>
  <si>
    <t>07.04.2023 00:01:19</t>
  </si>
  <si>
    <t>07.04.2023 00:05:17</t>
  </si>
  <si>
    <t>K-2779 35-02-K02779_914535964_914535964</t>
  </si>
  <si>
    <t>07.04.2023 11:57:58</t>
  </si>
  <si>
    <t>07.04.2023 13:06:40</t>
  </si>
  <si>
    <t>YAĞCILAR KÖK 45-71-M00179_HatBaşıAyırıcı_53135847 M04_53135847</t>
  </si>
  <si>
    <t>07.04.2023 20:19:12</t>
  </si>
  <si>
    <t>07.04.2023 22:07:06</t>
  </si>
  <si>
    <t>K-1027 35-01-K01027_912277502_912277502</t>
  </si>
  <si>
    <t>07.04.2023 08:52:24</t>
  </si>
  <si>
    <t>07.04.2023 09:38:53</t>
  </si>
  <si>
    <t>BALIKLIOVA TR-7 (TR-308) 35-19-L00361_956697267_956697267</t>
  </si>
  <si>
    <t>07.04.2023 11:45:55</t>
  </si>
  <si>
    <t>07.04.2023 18:07:20</t>
  </si>
  <si>
    <t>07.04.2023 08:07:00</t>
  </si>
  <si>
    <t>07.04.2023 13:01:00</t>
  </si>
  <si>
    <t>ULUCAK DM 35-27-M00792_EĞRİDERE-1 M06_2310311</t>
  </si>
  <si>
    <t>07.04.2023 09:59:00</t>
  </si>
  <si>
    <t>07.04.2023 14:27:03</t>
  </si>
  <si>
    <t>YAYALAR TR-3 45-73-M00162_945662324_945662324</t>
  </si>
  <si>
    <t>07.04.2023 19:23:44</t>
  </si>
  <si>
    <t>07.04.2023 21:03:37</t>
  </si>
  <si>
    <t>DEMİRKÖPRÜ TM 45-78-A00005_KÖPRÜBAŞI M07_2096283</t>
  </si>
  <si>
    <t>07.04.2023 08:55:38</t>
  </si>
  <si>
    <t>07.04.2023 09:01:00</t>
  </si>
  <si>
    <t>07.04.2023 17:27:32</t>
  </si>
  <si>
    <t>07.04.2023 18:04:26</t>
  </si>
  <si>
    <t>K-4768 35-03-K04768_910317300_910317300</t>
  </si>
  <si>
    <t>07.04.2023 20:08:08</t>
  </si>
  <si>
    <t>08.04.2023 00:40:40</t>
  </si>
  <si>
    <t>M-843 35-04-M00843_35-04-M00843_2375054</t>
  </si>
  <si>
    <t>07.04.2023 13:04:33</t>
  </si>
  <si>
    <t>07.04.2023 13:57:08</t>
  </si>
  <si>
    <t>M-843 35-04-M00843_95002573638_95002573638</t>
  </si>
  <si>
    <t>07.04.2023 12:02:56</t>
  </si>
  <si>
    <t>K-2013 35-08-K02013_915085444_915085444</t>
  </si>
  <si>
    <t>07.04.2023 10:22:51</t>
  </si>
  <si>
    <t>07.04.2023 11:28:34</t>
  </si>
  <si>
    <t>BEYOBA TARIMSAL SULAMA TR-8 45-72-M00445_DIREK TIPI TRAFO HUCRESI H01_2111063</t>
  </si>
  <si>
    <t>07.04.2023 16:20:55</t>
  </si>
  <si>
    <t>07.04.2023 17:20:24</t>
  </si>
  <si>
    <t>K-4002 35-03-K04002_35-03-K04002_41925894</t>
  </si>
  <si>
    <t>07.04.2023 09:03:43</t>
  </si>
  <si>
    <t>07.04.2023 16:11:18</t>
  </si>
  <si>
    <t>07.04.2023 10:04:00</t>
  </si>
  <si>
    <t>07.04.2023 10:09:00</t>
  </si>
  <si>
    <t>SAKARLI KÖK 45-76-M00046_HatBaşıAyırıcı_53134687 M03_53134687</t>
  </si>
  <si>
    <t>07.04.2023 14:55:49</t>
  </si>
  <si>
    <t>07.04.2023 15:50:37</t>
  </si>
  <si>
    <t>07.04.2023 01:31:25</t>
  </si>
  <si>
    <t>07.04.2023 05:14:05</t>
  </si>
  <si>
    <t>TR-44 35-16-L00044_D_90943365_90943365</t>
  </si>
  <si>
    <t>07.04.2023 17:43:24</t>
  </si>
  <si>
    <t>07.04.2023 18:28:18</t>
  </si>
  <si>
    <t>TR-30 35-19-M00030_35-19-M00030_2369602</t>
  </si>
  <si>
    <t>07.04.2023 17:43:30</t>
  </si>
  <si>
    <t>07.04.2023 18:41:55</t>
  </si>
  <si>
    <t>TURGUTALP TR-4/1 (DM3/9) 45-82-M00063_D_56388006_56388006</t>
  </si>
  <si>
    <t>07.04.2023 09:21:48</t>
  </si>
  <si>
    <t>07.04.2023 12:09:06</t>
  </si>
  <si>
    <t>L-140 35-18-L00140_L-133 L01_2325377</t>
  </si>
  <si>
    <t>07.04.2023 06:53:27</t>
  </si>
  <si>
    <t>07.04.2023 09:56:47</t>
  </si>
  <si>
    <t>07.04.2023 11:32:02</t>
  </si>
  <si>
    <t>07.04.2023 13:03:18</t>
  </si>
  <si>
    <t>BÜYÜKKEMERDERE KABAKLI TR-1 35-29-L00301_A_91158570_91158570</t>
  </si>
  <si>
    <t>07.04.2023 08:38:29</t>
  </si>
  <si>
    <t>07.04.2023 10:17:11</t>
  </si>
  <si>
    <t>K-370 35-01-K00370_A_56358347_56358347</t>
  </si>
  <si>
    <t>07.04.2023 09:56:02</t>
  </si>
  <si>
    <t>07.04.2023 12:12:07</t>
  </si>
  <si>
    <t>DM-01/06 45-71-M00023_DAĞITIM TRAFOSU M04_66505570</t>
  </si>
  <si>
    <t>07.04.2023 16:56:06</t>
  </si>
  <si>
    <t>07.04.2023 17:58:48</t>
  </si>
  <si>
    <t>_955148189_955148189</t>
  </si>
  <si>
    <t>07.04.2023 15:28:22</t>
  </si>
  <si>
    <t>07.04.2023 18:02:52</t>
  </si>
  <si>
    <t>HAYKIRAN TR-1 35-28-M00200_A_91439236_91439236</t>
  </si>
  <si>
    <t>07.04.2023 16:18:29</t>
  </si>
  <si>
    <t>07.04.2023 18:46:02</t>
  </si>
  <si>
    <t>K-572 35-07-K00072_95000081101_95000081101</t>
  </si>
  <si>
    <t>07.04.2023 10:28:06</t>
  </si>
  <si>
    <t>07.04.2023 14:51:00</t>
  </si>
  <si>
    <t>M-2356 35-01-M02356_A_56373897_56373897</t>
  </si>
  <si>
    <t>07.04.2023 08:23:47</t>
  </si>
  <si>
    <t>07.04.2023 09:04:59</t>
  </si>
  <si>
    <t>TR-127 35-16-L00127_B_56353225_56353225</t>
  </si>
  <si>
    <t>07.04.2023 19:00:09</t>
  </si>
  <si>
    <t>07.04.2023 19:20:17</t>
  </si>
  <si>
    <t>07.04.2023 07:05:27</t>
  </si>
  <si>
    <t>07.04.2023 07:17:06</t>
  </si>
  <si>
    <t>07.04.2023 06:47:00</t>
  </si>
  <si>
    <t>07.04.2023 08:00:00</t>
  </si>
  <si>
    <t>M-2794 35-01-M02794_35-01-M02794_82187326</t>
  </si>
  <si>
    <t>07.04.2023 15:47:54</t>
  </si>
  <si>
    <t>07.04.2023 16:21:11</t>
  </si>
  <si>
    <t>07.04.2023 17:58:46</t>
  </si>
  <si>
    <t>07.04.2023 18:46:24</t>
  </si>
  <si>
    <t>K-572 35-07-K00072_99037085_99037085</t>
  </si>
  <si>
    <t>07.04.2023 09:30:01</t>
  </si>
  <si>
    <t>07.04.2023 11:15:20</t>
  </si>
  <si>
    <t>DM-1/50 35-29-M00050_35-29-M00050_72216441</t>
  </si>
  <si>
    <t>07.04.2023 09:49:55</t>
  </si>
  <si>
    <t>07.04.2023 13:10:42</t>
  </si>
  <si>
    <t>TR-153 (DM-2/43) 35-16-L00153__92606074_92606074</t>
  </si>
  <si>
    <t>07.04.2023 21:18:11</t>
  </si>
  <si>
    <t>07.04.2023 21:51:54</t>
  </si>
  <si>
    <t>AVUNDURUK TR-1 35-31-L00179_956581270_956581270</t>
  </si>
  <si>
    <t>07.04.2023 14:15:48</t>
  </si>
  <si>
    <t>07.04.2023 17:43:13</t>
  </si>
  <si>
    <t>07.04.2023 09:27:24</t>
  </si>
  <si>
    <t>07.04.2023 15:16:17</t>
  </si>
  <si>
    <t>YEŞİLYURT TR-10 45-73-M00485_A_56402708_56402708</t>
  </si>
  <si>
    <t>07.04.2023 12:51:36</t>
  </si>
  <si>
    <t>07.04.2023 16:11:35</t>
  </si>
  <si>
    <t>M-2794 35-01-M02794_C_82187332_82187332</t>
  </si>
  <si>
    <t>07.04.2023 14:07:09</t>
  </si>
  <si>
    <t>YENİ FOÇA TR-29 35-23-M00029_A_56365457_56365457</t>
  </si>
  <si>
    <t>07.04.2023 02:27:32</t>
  </si>
  <si>
    <t>07.04.2023 03:10:27</t>
  </si>
  <si>
    <t>07.04.2023 10:30:40</t>
  </si>
  <si>
    <t>07.04.2023 12:35:14</t>
  </si>
  <si>
    <t>K-337 35-07-K00337_99243533_99243533</t>
  </si>
  <si>
    <t>07.04.2023 15:34:37</t>
  </si>
  <si>
    <t>07.04.2023 17:05:24</t>
  </si>
  <si>
    <t>ATALAN KÖK 35-26-L00247_GÖLLÜCE L06_72823413</t>
  </si>
  <si>
    <t>07.04.2023 10:27:12</t>
  </si>
  <si>
    <t>07.04.2023 11:59:42</t>
  </si>
  <si>
    <t>07.04.2023 04:43:46</t>
  </si>
  <si>
    <t>07.04.2023 04:51:00</t>
  </si>
  <si>
    <t>ASIM HASKÖY SULAMA GRUBU 35-20-L00387_DIREK TIPI TRAFO HUCRESI H01_2095334</t>
  </si>
  <si>
    <t>07.04.2023 07:15:30</t>
  </si>
  <si>
    <t>07.04.2023 11:21:55</t>
  </si>
  <si>
    <t>M-3250(YATIRIM REZERVE) 35-04-M03250_D_56364518_56364518</t>
  </si>
  <si>
    <t>07.04.2023 09:55:01</t>
  </si>
  <si>
    <t>07.04.2023 14:53:41</t>
  </si>
  <si>
    <t>DM-3 (TR-16) 35-15-M00016_TR-34 SARAÇOĞLU M05_67054185</t>
  </si>
  <si>
    <t>07.04.2023 00:37:02</t>
  </si>
  <si>
    <t>07.04.2023 00:44:35</t>
  </si>
  <si>
    <t>ŞEYHYAYLA TR-1 45-75-M00151_945601129_945601129</t>
  </si>
  <si>
    <t>07.04.2023 15:09:31</t>
  </si>
  <si>
    <t>07.04.2023 16:03:15</t>
  </si>
  <si>
    <t>ÇAVUŞKÖY TR-2 35-28-M00347_D_65498798_65498798</t>
  </si>
  <si>
    <t>07.04.2023 20:36:37</t>
  </si>
  <si>
    <t>07.04.2023 21:27:19</t>
  </si>
  <si>
    <t>M-1049 35-02-M01049_95002488244_95002488244</t>
  </si>
  <si>
    <t>07.04.2023 16:50:47</t>
  </si>
  <si>
    <t>07.04.2023 18:19:57</t>
  </si>
  <si>
    <t>GÜLBAHÇE İM 35-19-A00006_GÜLBAHÇE L02_72213957</t>
  </si>
  <si>
    <t>07.04.2023 09:25:56</t>
  </si>
  <si>
    <t>07.04.2023 09:38:10</t>
  </si>
  <si>
    <t>FUAR İM 35-01-A00003_İTFAİYE K03_2329689</t>
  </si>
  <si>
    <t>07.04.2023 22:52:22</t>
  </si>
  <si>
    <t>08.04.2023 01:22:34</t>
  </si>
  <si>
    <t>TR-3 35-15-L00003_950380954_950380954</t>
  </si>
  <si>
    <t>07.04.2023 21:00:04</t>
  </si>
  <si>
    <t>07.04.2023 21:45:21</t>
  </si>
  <si>
    <t>ÖZGÜZEL TEPEKENT KONUT ÖZEL TR 35-10-L00027Ö_35-10-L00027Ö_2366194</t>
  </si>
  <si>
    <t>07.04.2023 07:15:20</t>
  </si>
  <si>
    <t>07.04.2023 13:09:46</t>
  </si>
  <si>
    <t>07.04.2023 09:52:32</t>
  </si>
  <si>
    <t>07.04.2023 10:40:50</t>
  </si>
  <si>
    <t>DM-12/TR-1 45-73-M00067_AKKEÇİLİ M03_65918029</t>
  </si>
  <si>
    <t>07.04.2023 06:51:42</t>
  </si>
  <si>
    <t>07.04.2023 07:58:44</t>
  </si>
  <si>
    <t>L-158 ONTUR 35-18-L00158_L-169 L10_84884923</t>
  </si>
  <si>
    <t>07.04.2023 10:05:48</t>
  </si>
  <si>
    <t>07.04.2023 13:25:00</t>
  </si>
  <si>
    <t>07.04.2023 08:39:02</t>
  </si>
  <si>
    <t>07.04.2023 11:00:18</t>
  </si>
  <si>
    <t>YUSUFLU TR-2 35-20-L00238_A_91021319_91021319</t>
  </si>
  <si>
    <t>07.04.2023 10:56:03</t>
  </si>
  <si>
    <t>07.04.2023 14:38:16</t>
  </si>
  <si>
    <t>DADAĞLI TR-3 OVA 45-79-M00402_DIREK TIPI TRAFO HUCRESI H01_2071437</t>
  </si>
  <si>
    <t>07.04.2023 08:57:29</t>
  </si>
  <si>
    <t>07.04.2023 13:12:53</t>
  </si>
  <si>
    <t>07.04.2023 14:14:23</t>
  </si>
  <si>
    <t>07.04.2023 16:19:52</t>
  </si>
  <si>
    <t>07.04.2023 14:08:51</t>
  </si>
  <si>
    <t>07.04.2023 20:28:16</t>
  </si>
  <si>
    <t>07.04.2023 11:22:22</t>
  </si>
  <si>
    <t>07.04.2023 17:00:45</t>
  </si>
  <si>
    <t>DM02/TR26 GAYE İ.Ö.O 45-73-M00043_945681988_945681988</t>
  </si>
  <si>
    <t>07.04.2023 15:50:55</t>
  </si>
  <si>
    <t>07.04.2023 17:09:54</t>
  </si>
  <si>
    <t>ÇAMLIK DM 35-17-M00173_HatBaşıAyırıcı_65605037 M11_65605037</t>
  </si>
  <si>
    <t>07.04.2023 13:53:51</t>
  </si>
  <si>
    <t>07.04.2023 14:35:45</t>
  </si>
  <si>
    <t>L-5 35-18-L00005_950440047_950440047</t>
  </si>
  <si>
    <t>07.04.2023 15:29:57</t>
  </si>
  <si>
    <t>07.04.2023 23:36:26</t>
  </si>
  <si>
    <t>M-1003 35-03-M01003_35-03-M01003_41930545</t>
  </si>
  <si>
    <t>07.04.2023 09:30:58</t>
  </si>
  <si>
    <t>07.04.2023 13:43:53</t>
  </si>
  <si>
    <t>07.04.2023 12:07:47</t>
  </si>
  <si>
    <t>07.04.2023 13:07:54</t>
  </si>
  <si>
    <t>ÜÇYOL KÖK 45-82-M00128_UZUNAHIRLI-MENTEŞE M04_2329337</t>
  </si>
  <si>
    <t>07.04.2023 19:36:49</t>
  </si>
  <si>
    <t>07.04.2023 20:17:35</t>
  </si>
  <si>
    <t>SOMA DM-1 45-82-M00050_M-4 M16_60207430</t>
  </si>
  <si>
    <t>07.04.2023 11:05:00</t>
  </si>
  <si>
    <t>07.04.2023 11:27:00</t>
  </si>
  <si>
    <t>TR-39 35-13-L00039_DIREK TIPI TRAFO HUCRESI H01_2052338</t>
  </si>
  <si>
    <t>07.04.2023 09:37:10</t>
  </si>
  <si>
    <t>07.04.2023 11:25:54</t>
  </si>
  <si>
    <t>KOCA MEHMETLER TR-1 35-23-M00212_C_60983366_60983366</t>
  </si>
  <si>
    <t>07.04.2023 14:53:18</t>
  </si>
  <si>
    <t>07.04.2023 15:12:36</t>
  </si>
  <si>
    <t>YENİ BAĞARASI TR-1 35-23-M00207_A_91187636_91187636</t>
  </si>
  <si>
    <t>07.04.2023 15:22:26</t>
  </si>
  <si>
    <t>07.04.2023 16:07:55</t>
  </si>
  <si>
    <t>PANCAR OSB DM-1 35-26-M00869_AYRANCILAR DM-5 M37_2303824</t>
  </si>
  <si>
    <t>07.04.2023 09:51:59</t>
  </si>
  <si>
    <t>07.04.2023 10:19:11</t>
  </si>
  <si>
    <t>07.04.2023 14:33:03</t>
  </si>
  <si>
    <t>07.04.2023 15:41:43</t>
  </si>
  <si>
    <t>AVŞAR İM 45-83-A00002_TR-A M03_81661195</t>
  </si>
  <si>
    <t>07.04.2023 17:50:25</t>
  </si>
  <si>
    <t>07.04.2023 18:44:27</t>
  </si>
  <si>
    <t>HAYKIRAN TR-1 35-28-M00200_35-28-M00200_2362917</t>
  </si>
  <si>
    <t>07.04.2023 09:24:39</t>
  </si>
  <si>
    <t>07.04.2023 15:09:13</t>
  </si>
  <si>
    <t>DM-2/9 EGE KOOP. 35-26-M00827_DAĞITIM TRAFO DM-2/9 M01_65903675</t>
  </si>
  <si>
    <t>07.04.2023 10:49:40</t>
  </si>
  <si>
    <t>07.04.2023 11:58:54</t>
  </si>
  <si>
    <t>CABBAR KAMARA TR-1 45-73-M00857_A_91119306_91119306</t>
  </si>
  <si>
    <t>07.04.2023 08:40:50</t>
  </si>
  <si>
    <t>07.04.2023 10:13:19</t>
  </si>
  <si>
    <t>L-26 35-14-L00026_L-20 DÖRT YOL KAVŞAĞI L01_72205589</t>
  </si>
  <si>
    <t>07.04.2023 09:31:35</t>
  </si>
  <si>
    <t>07.04.2023 09:47:32</t>
  </si>
  <si>
    <t>TR-128 35-19-L00128_35-19-L00128_2350880</t>
  </si>
  <si>
    <t>07.04.2023 20:18:24</t>
  </si>
  <si>
    <t>07.04.2023 20:52:47</t>
  </si>
  <si>
    <t>AŞAĞIKIRIKLAR DM 35-16-M00448_YENİKENT SULAMA M11_2334658</t>
  </si>
  <si>
    <t>07.04.2023 11:52:40</t>
  </si>
  <si>
    <t>07.04.2023 12:14:31</t>
  </si>
  <si>
    <t>TR-154 35-26-M00154_ M01_2331076</t>
  </si>
  <si>
    <t>07.04.2023 11:23:25</t>
  </si>
  <si>
    <t>07.04.2023 17:54:00</t>
  </si>
  <si>
    <t>K-2323 35-04-K02323_E_56362473_56362473</t>
  </si>
  <si>
    <t>07.04.2023 17:25:51</t>
  </si>
  <si>
    <t>07.04.2023 19:19:29</t>
  </si>
  <si>
    <t>07.04.2023 08:19:38</t>
  </si>
  <si>
    <t>07.04.2023 09:41:09</t>
  </si>
  <si>
    <t>07.04.2023 14:16:59</t>
  </si>
  <si>
    <t>07.04.2023 14:41:57</t>
  </si>
  <si>
    <t>M-3557(YATIRIM REZERVE) 35-02-M03557_910181614_910181614</t>
  </si>
  <si>
    <t>07.04.2023 10:58:37</t>
  </si>
  <si>
    <t>07.04.2023 14:00:06</t>
  </si>
  <si>
    <t>TR-318 ZEYTİNALANI 35-19-L00366_35-19-L00366_72050224</t>
  </si>
  <si>
    <t>07.04.2023 10:29:43</t>
  </si>
  <si>
    <t>07.04.2023 11:00:46</t>
  </si>
  <si>
    <t>K-1024 35-01-K01024_K-813 K05_61260263</t>
  </si>
  <si>
    <t>07.04.2023 20:10:00</t>
  </si>
  <si>
    <t>07.04.2023 20:42:35</t>
  </si>
  <si>
    <t>ÖREN TR-2 35-31-L00315_47810580_56353024_56353024</t>
  </si>
  <si>
    <t>07.04.2023 09:00:27</t>
  </si>
  <si>
    <t>07.04.2023 11:37:13</t>
  </si>
  <si>
    <t>DM-21/03(CUMDURİYET MAH. MUHT.) 45-71-M00469_953193628_953193628</t>
  </si>
  <si>
    <t>07.04.2023 19:42:15</t>
  </si>
  <si>
    <t>07.04.2023 22:50:40</t>
  </si>
  <si>
    <t>M-844 35-04-M00844_TRAFO M03_2117600</t>
  </si>
  <si>
    <t>07.04.2023 08:27:15</t>
  </si>
  <si>
    <t>07.04.2023 09:00:00</t>
  </si>
  <si>
    <t>YENİ BAĞARASI TR-1 35-23-M00207_950414627_950414627</t>
  </si>
  <si>
    <t>07.04.2023 11:26:42</t>
  </si>
  <si>
    <t>KARABURUN TR-4/19 35-21-L00004_953367806_953367806</t>
  </si>
  <si>
    <t>07.04.2023 12:27:24</t>
  </si>
  <si>
    <t>07.04.2023 14:04:07</t>
  </si>
  <si>
    <t>DM-1/39 35-29-M00039_35-29-M00039_2362289</t>
  </si>
  <si>
    <t>07.04.2023 13:32:17</t>
  </si>
  <si>
    <t>07.04.2023 14:27:15</t>
  </si>
  <si>
    <t>GÖÇMEN ATA TR 35-26-M00352_DAĞITIM TRAFO GÖÇME ATA M03_65890362</t>
  </si>
  <si>
    <t>07.04.2023 13:52:05</t>
  </si>
  <si>
    <t>07.04.2023 15:07:02</t>
  </si>
  <si>
    <t>L-231 35-18-L00231_950440571_950440571</t>
  </si>
  <si>
    <t>07.04.2023 13:22:39</t>
  </si>
  <si>
    <t>07.04.2023 20:18:16</t>
  </si>
  <si>
    <t>ÇALTIDERE TR-2 35-17-M00232_B_91189422_91189422</t>
  </si>
  <si>
    <t>07.04.2023 18:04:55</t>
  </si>
  <si>
    <t>07.04.2023 18:49:55</t>
  </si>
  <si>
    <t>KARABAĞLAR TM 35-01-A00012_KARABAĞLAR-13 K36_2310508</t>
  </si>
  <si>
    <t>07.04.2023 17:34:54</t>
  </si>
  <si>
    <t>07.04.2023 19:22:23</t>
  </si>
  <si>
    <t>K-1993 35-02-K01993_A_56398584_56398584</t>
  </si>
  <si>
    <t>07.04.2023 10:20:52</t>
  </si>
  <si>
    <t>07.04.2023 13:50:01</t>
  </si>
  <si>
    <t>L-140 35-18-L00140_L-139 - L-138 - L-137 L09_2325378</t>
  </si>
  <si>
    <t>07.04.2023 14:38:46</t>
  </si>
  <si>
    <t>07.04.2023 20:44:11</t>
  </si>
  <si>
    <t>EBSO TM 35-09-A00001_KUŞ CENNETİ M22_2314258</t>
  </si>
  <si>
    <t>07.04.2023 19:10:24</t>
  </si>
  <si>
    <t>07.04.2023 20:30:00</t>
  </si>
  <si>
    <t>ULUKENT DM-4/3 35-28-M00045_953369264_953369264</t>
  </si>
  <si>
    <t>07.04.2023 14:07:20</t>
  </si>
  <si>
    <t>07.04.2023 17:40:21</t>
  </si>
  <si>
    <t>PANAZTEPE DM 35-28-M00732_MALTEPE M03_2055987</t>
  </si>
  <si>
    <t>07.04.2023 15:22:37</t>
  </si>
  <si>
    <t>07.04.2023 19:11:37</t>
  </si>
  <si>
    <t>ÇAVUŞKÖY TR-2 35-28-M00347_953394429_953394429</t>
  </si>
  <si>
    <t>07.04.2023 16:03:18</t>
  </si>
  <si>
    <t>07.04.2023 21:24:32</t>
  </si>
  <si>
    <t>DADAĞLI TR-9 TARIMSAL SULAMA 45-79-M00458_DIREK TIPI TRAFO HUCRESI H01_2073794</t>
  </si>
  <si>
    <t>07.04.2023 13:43:00</t>
  </si>
  <si>
    <t>07.04.2023 15:07:09</t>
  </si>
  <si>
    <t>L-292 35-18-L00292_DIREK TIPI TRAFO HUCRESI H01_2097585</t>
  </si>
  <si>
    <t>07.04.2023 11:53:43</t>
  </si>
  <si>
    <t>07.04.2023 18:30:06</t>
  </si>
  <si>
    <t>M-10 35-02-M00010_M-3227 M02_2035233</t>
  </si>
  <si>
    <t>07.04.2023 16:02:00</t>
  </si>
  <si>
    <t>07.04.2023 17:02:00</t>
  </si>
  <si>
    <t>K-2732 35-04-K02732_E_56394825_56394825</t>
  </si>
  <si>
    <t>07.04.2023 07:24:25</t>
  </si>
  <si>
    <t>07.04.2023 14:23:07</t>
  </si>
  <si>
    <t>TR-124 35-15-L00124_950359398_950359398</t>
  </si>
  <si>
    <t>07.04.2023 19:07:40</t>
  </si>
  <si>
    <t>07.04.2023 19:47:37</t>
  </si>
  <si>
    <t>DM-18/07 45-71-M02377_TURGUTALP M03_83785548</t>
  </si>
  <si>
    <t>07.04.2023 11:04:52</t>
  </si>
  <si>
    <t>07.04.2023 11:47:31</t>
  </si>
  <si>
    <t>07.04.2023 08:30:32</t>
  </si>
  <si>
    <t>07.04.2023 11:58:10</t>
  </si>
  <si>
    <t>07.04.2023 10:44:30</t>
  </si>
  <si>
    <t>07.04.2023 10:47:33</t>
  </si>
  <si>
    <t>07.04.2023 11:07:00</t>
  </si>
  <si>
    <t>07.04.2023 12:55:25</t>
  </si>
  <si>
    <t>L-152 ÇEŞME SU TR 35-18-L00152_ L02_2331028</t>
  </si>
  <si>
    <t>07.04.2023 00:48:24</t>
  </si>
  <si>
    <t>07.04.2023 03:15:47</t>
  </si>
  <si>
    <t>HASKÖY TR-3 35-20-L00208_35-20-L00208_2359467</t>
  </si>
  <si>
    <t>07.04.2023 18:01:59</t>
  </si>
  <si>
    <t>07.04.2023 19:10:25</t>
  </si>
  <si>
    <t>TR-55 35-17-M00055_B_60983111_60983111</t>
  </si>
  <si>
    <t>07.04.2023 09:56:49</t>
  </si>
  <si>
    <t>07.04.2023 12:17:18</t>
  </si>
  <si>
    <t>07.04.2023 01:05:20</t>
  </si>
  <si>
    <t>07.04.2023 03:39:28</t>
  </si>
  <si>
    <t>DAĞHACIYUSUF TR-8 45-73-M01230_ H_80761737</t>
  </si>
  <si>
    <t>07.04.2023 23:02:30</t>
  </si>
  <si>
    <t>07.04.2023 23:40:09</t>
  </si>
  <si>
    <t>AZMAK TR-1 35-21-L00046_A_91140569_91140569</t>
  </si>
  <si>
    <t>07.04.2023 10:17:44</t>
  </si>
  <si>
    <t>07.04.2023 13:40:26</t>
  </si>
  <si>
    <t>07.04.2023 20:15:00</t>
  </si>
  <si>
    <t>07.04.2023 21:17:05</t>
  </si>
  <si>
    <t>DEMİRCİ DM 45-74-M00347_YARBASAN M04_84598223</t>
  </si>
  <si>
    <t>07.04.2023 14:17:15</t>
  </si>
  <si>
    <t>07.04.2023 14:28:36</t>
  </si>
  <si>
    <t>TR-12 TARIMSAL SULAMA 45-80-M01012_A_91287620_91287620</t>
  </si>
  <si>
    <t>07.04.2023 10:44:13</t>
  </si>
  <si>
    <t>07.04.2023 12:10:49</t>
  </si>
  <si>
    <t>MENEMEN DM-3/20 35-28-M00735_G I04_5943732</t>
  </si>
  <si>
    <t>07.04.2023 20:31:16</t>
  </si>
  <si>
    <t>07.04.2023 20:45:52</t>
  </si>
  <si>
    <t>DM-1/TR-16 SEFERİHİSAR 35-14-M00328_DM-1/TR-15 M01_49828797</t>
  </si>
  <si>
    <t>07.04.2023 13:40:41</t>
  </si>
  <si>
    <t>07.04.2023 14:53:07</t>
  </si>
  <si>
    <t>K-1594 35-01-K01594_35-01-K01594_2355045</t>
  </si>
  <si>
    <t>07.04.2023 10:15:47</t>
  </si>
  <si>
    <t>07.04.2023 14:53:36</t>
  </si>
  <si>
    <t>TURGUTALP TR-4/1 (DM3/9) 45-82-M00063_945530866_945530866</t>
  </si>
  <si>
    <t>07.04.2023 12:57:21</t>
  </si>
  <si>
    <t>07.04.2023 15:27:51</t>
  </si>
  <si>
    <t>TURGUTALP TR-4/1 (DM3/9) 45-82-M00063_945531000_945531000</t>
  </si>
  <si>
    <t>07.04.2023 08:46:53</t>
  </si>
  <si>
    <t>K-1177 İZ-SU SU DEPOSU 35-01-K01177Ö_DIREK TIPI TRAFO HUCRESI H01_2086734</t>
  </si>
  <si>
    <t>07.04.2023 16:00:57</t>
  </si>
  <si>
    <t>07.04.2023 21:22:28</t>
  </si>
  <si>
    <t>ÇANDARLI TR-1 35-30-M00001_955321236_955321236</t>
  </si>
  <si>
    <t>07.04.2023 10:37:40</t>
  </si>
  <si>
    <t>07.04.2023 12:25:12</t>
  </si>
  <si>
    <t>KADIDEĞİRMENİ KÖK 45-82-M00127_UZUN AHIRLA KÖK (ÜÇYOL ULARCA) M03_2091830</t>
  </si>
  <si>
    <t>07.04.2023 19:11:50</t>
  </si>
  <si>
    <t>07.04.2023 19:30:18</t>
  </si>
  <si>
    <t>DEREAĞZI TR-1 35-21-L00117_953360721_953360721</t>
  </si>
  <si>
    <t>07.04.2023 09:52:12</t>
  </si>
  <si>
    <t>07.04.2023 10:20:00</t>
  </si>
  <si>
    <t>M-2745 35-01-M02745_A_56373909_56373909</t>
  </si>
  <si>
    <t>07.04.2023 17:53:29</t>
  </si>
  <si>
    <t>07.04.2023 19:10:50</t>
  </si>
  <si>
    <t>M-2428 35-04-M02428_99436468_99436468</t>
  </si>
  <si>
    <t>07.04.2023 13:31:04</t>
  </si>
  <si>
    <t>07.04.2023 17:10:22</t>
  </si>
  <si>
    <t>TR-25/A 35-15-M00307_DIREK TIPI TRAFO HUCRESI H01_2095544</t>
  </si>
  <si>
    <t>07.04.2023 00:42:39</t>
  </si>
  <si>
    <t>07.04.2023 05:38:25</t>
  </si>
  <si>
    <t>DM-3/22 35-26-M00796_95002553804_95002553804</t>
  </si>
  <si>
    <t>07.04.2023 20:38:24</t>
  </si>
  <si>
    <t>07.04.2023 22:35:41</t>
  </si>
  <si>
    <t>07.04.2023 17:00:41</t>
  </si>
  <si>
    <t>07.04.2023 19:05:33</t>
  </si>
  <si>
    <t>BAĞARASI TR-14 35-23-M00361_C_79385435_79385435</t>
  </si>
  <si>
    <t>07.04.2023 09:26:46</t>
  </si>
  <si>
    <t>07.04.2023 12:36:04</t>
  </si>
  <si>
    <t>TR-30 35-19-M00030__91414796_91414796</t>
  </si>
  <si>
    <t>07.04.2023 14:06:57</t>
  </si>
  <si>
    <t>07.04.2023 15:41:17</t>
  </si>
  <si>
    <t>TR-154 35-26-M00154_ M01_2124864</t>
  </si>
  <si>
    <t>07.04.2023 18:22:54</t>
  </si>
  <si>
    <t>07.04.2023 21:16:53</t>
  </si>
  <si>
    <t>07.04.2023 11:15:55</t>
  </si>
  <si>
    <t>07.04.2023 14:12:45</t>
  </si>
  <si>
    <t>07.04.2023 15:21:02</t>
  </si>
  <si>
    <t>07.04.2023 19:15:25</t>
  </si>
  <si>
    <t>L-425 BELLONA KABİN 35-18-L00425_950464539_950464539</t>
  </si>
  <si>
    <t>07.04.2023 09:00:13</t>
  </si>
  <si>
    <t>07.04.2023 15:18:57</t>
  </si>
  <si>
    <t>TİRE DM-2/19 35-29-L00778_35-29-L00778_82408964</t>
  </si>
  <si>
    <t>07.04.2023 10:38:31</t>
  </si>
  <si>
    <t>07.04.2023 11:33:41</t>
  </si>
  <si>
    <t>AVDAN TARIMSAL SULAMA TR-2 45-82-M00224_45-82-M00224_2376139</t>
  </si>
  <si>
    <t>07.04.2023 10:59:19</t>
  </si>
  <si>
    <t>07.04.2023 15:54:40</t>
  </si>
  <si>
    <t>07.04.2023 08:39:59</t>
  </si>
  <si>
    <t>07.04.2023 09:07:29</t>
  </si>
  <si>
    <t>YENİ ŞAKRAN TR-4 35-17-M00204_A_90944603_90944603</t>
  </si>
  <si>
    <t>07.04.2023 19:13:06</t>
  </si>
  <si>
    <t>07.04.2023 19:54:56</t>
  </si>
  <si>
    <t>DM-14/13 45-71-M00562_C_56405579_56405579</t>
  </si>
  <si>
    <t>07.04.2023 19:08:25</t>
  </si>
  <si>
    <t>07.04.2023 21:04:47</t>
  </si>
  <si>
    <t>07.04.2023 17:02:16</t>
  </si>
  <si>
    <t>07.04.2023 18:47:12</t>
  </si>
  <si>
    <t>K-2732 35-04-K02732_35-04-K02732_2373917</t>
  </si>
  <si>
    <t>07.04.2023 14:27:00</t>
  </si>
  <si>
    <t>ÇAYLI TR-11 35-15-L00196_35-15-L00196_2365422</t>
  </si>
  <si>
    <t>07.04.2023 09:29:45</t>
  </si>
  <si>
    <t>07.04.2023 10:19:02</t>
  </si>
  <si>
    <t>07.04.2023 18:02:05</t>
  </si>
  <si>
    <t>07.04.2023 19:37:31</t>
  </si>
  <si>
    <t>K-1108 35-01-K01108_911202234_911202234</t>
  </si>
  <si>
    <t>07.04.2023 17:32:51</t>
  </si>
  <si>
    <t>07.04.2023 19:56:46</t>
  </si>
  <si>
    <t>K-2392 35-07-K02392_912840209_912840209</t>
  </si>
  <si>
    <t>07.04.2023 21:16:22</t>
  </si>
  <si>
    <t>07.04.2023 22:42:42</t>
  </si>
  <si>
    <t>ÇEBİTAŞ DM 35-17-M00266_KARBON/SÜPER MADENCİLİK M04_66424787</t>
  </si>
  <si>
    <t>07.04.2023 12:21:54</t>
  </si>
  <si>
    <t>07.04.2023 12:28:25</t>
  </si>
  <si>
    <t>DM-3/TR-10 SEFERİHİSAR 35-14-M00331_DM-3/11 M02_49830099</t>
  </si>
  <si>
    <t>07.04.2023 15:00:04</t>
  </si>
  <si>
    <t>07.04.2023 15:45:45</t>
  </si>
  <si>
    <t>SELENDİ TR-8 45-81-M00008_945625367_945625367</t>
  </si>
  <si>
    <t>07.04.2023 14:11:27</t>
  </si>
  <si>
    <t>07.04.2023 18:47:51</t>
  </si>
  <si>
    <t>L-291 35-18-L00291_L-292 OVACIK YOLU (KERİMOĞLU) L03_72186892</t>
  </si>
  <si>
    <t>07.04.2023 18:32:29</t>
  </si>
  <si>
    <t>07.04.2023 08:55:19</t>
  </si>
  <si>
    <t>07.04.2023 17:27:21</t>
  </si>
  <si>
    <t>M-1281 35-02-M01281__72373062_72373062</t>
  </si>
  <si>
    <t>07.04.2023 17:19:50</t>
  </si>
  <si>
    <t>07.04.2023 21:01:01</t>
  </si>
  <si>
    <t>TR-78 45-78-L00078_45-78-L00078_2354829</t>
  </si>
  <si>
    <t>07.04.2023 09:36:15</t>
  </si>
  <si>
    <t>07.04.2023 16:52:52</t>
  </si>
  <si>
    <t>K-288 35-04-K00288_99154188_99154188</t>
  </si>
  <si>
    <t>07.04.2023 14:51:29</t>
  </si>
  <si>
    <t>07.04.2023 20:05:05</t>
  </si>
  <si>
    <t>07.04.2023 09:37:49</t>
  </si>
  <si>
    <t>07.04.2023 19:09:18</t>
  </si>
  <si>
    <t>K-2980 35-01-K02980_911954975_911954975</t>
  </si>
  <si>
    <t>07.04.2023 15:05:24</t>
  </si>
  <si>
    <t>07.04.2023 16:50:16</t>
  </si>
  <si>
    <t>TR-32 45-77-L00032_945506581_945506581</t>
  </si>
  <si>
    <t>07.04.2023 13:59:40</t>
  </si>
  <si>
    <t>07.04.2023 14:54:55</t>
  </si>
  <si>
    <t>MERSİNLİ TR-1 45-78-M00935_A_91006492_91006492</t>
  </si>
  <si>
    <t>07.04.2023 19:39:06</t>
  </si>
  <si>
    <t>07.04.2023 20:27:45</t>
  </si>
  <si>
    <t>TR-45 DEREKÖY 35-22-M00065_955264434_955264434</t>
  </si>
  <si>
    <t>07.04.2023 09:12:49</t>
  </si>
  <si>
    <t>07.04.2023 10:18:59</t>
  </si>
  <si>
    <t>İĞDECİK KÖK 45-71-M00077_ŞEHİR-2 (TR-5) M04_72234121</t>
  </si>
  <si>
    <t>07.04.2023 13:29:01</t>
  </si>
  <si>
    <t>07.04.2023 16:48:42</t>
  </si>
  <si>
    <t>TR-77 45-78-L00077_B_91080742_91080742</t>
  </si>
  <si>
    <t>07.04.2023 08:34:53</t>
  </si>
  <si>
    <t>07.04.2023 10:03:27</t>
  </si>
  <si>
    <t>K-1847 35-03-K01847_TRAFO K03_42295427</t>
  </si>
  <si>
    <t>07.04.2023 09:56:40</t>
  </si>
  <si>
    <t>07.04.2023 11:56:42</t>
  </si>
  <si>
    <t>SARUHANLI TR-34 45-80-M00034_B_56387234_56387234</t>
  </si>
  <si>
    <t>07.04.2023 23:51:19</t>
  </si>
  <si>
    <t>08.04.2023 01:10:15</t>
  </si>
  <si>
    <t>ÖZBEY TR-1 35-26-L00137_958191849_958191849</t>
  </si>
  <si>
    <t>07.04.2023 10:40:32</t>
  </si>
  <si>
    <t>07.04.2023 18:46:38</t>
  </si>
  <si>
    <t>TR-74 ( M-774) 35-30-M00774_955299492_955299492</t>
  </si>
  <si>
    <t>07.04.2023 14:10:39</t>
  </si>
  <si>
    <t>07.04.2023 15:55:56</t>
  </si>
  <si>
    <t>SARUHANLI ÇEŞMEBAŞI TR 35-29-L00506_A_56403157_56403157</t>
  </si>
  <si>
    <t>07.04.2023 07:50:02</t>
  </si>
  <si>
    <t>07.04.2023 10:24:40</t>
  </si>
  <si>
    <t>07.04.2023 16:48:36</t>
  </si>
  <si>
    <t>L-365 ILDIR ÇAYAĞZI 35-18-L00365_35-18-L00365_2372304</t>
  </si>
  <si>
    <t>07.04.2023 17:14:29</t>
  </si>
  <si>
    <t>07.04.2023 18:49:58</t>
  </si>
  <si>
    <t>AŞAĞIKIRIKLAR DM 35-16-M00448_YENİKENT SULAMA M11_2115986</t>
  </si>
  <si>
    <t>07.04.2023 09:14:22</t>
  </si>
  <si>
    <t>07.04.2023 09:19:34</t>
  </si>
  <si>
    <t>PAZARKÖY YENİ MAH TR-4 45-78-L00655_B_91016057_91016057</t>
  </si>
  <si>
    <t>07.04.2023 20:41:17</t>
  </si>
  <si>
    <t>07.04.2023 21:51:22</t>
  </si>
  <si>
    <t>YEŞİLYURT DM 45-73-M00476_HatBaşıAyırıcı_53136116 M02_53136116</t>
  </si>
  <si>
    <t>07.04.2023 09:32:50</t>
  </si>
  <si>
    <t>07.04.2023 11:20:06</t>
  </si>
  <si>
    <t>L-140 35-18-L00140_ÇEŞME İM L03_2092543</t>
  </si>
  <si>
    <t>07.04.2023 06:24:48</t>
  </si>
  <si>
    <t>07.04.2023 06:37:58</t>
  </si>
  <si>
    <t>DUALAR KÖK 45-82-M00126_DUALAR M02_72193854</t>
  </si>
  <si>
    <t>07.04.2023 18:57:02</t>
  </si>
  <si>
    <t>07.04.2023 19:20:40</t>
  </si>
  <si>
    <t>07.04.2023 06:16:40</t>
  </si>
  <si>
    <t>07.04.2023 06:25:33</t>
  </si>
  <si>
    <t>07.04.2023 11:41:12</t>
  </si>
  <si>
    <t>M-843 35-04-M00843_913107484_913107484</t>
  </si>
  <si>
    <t>07.04.2023 17:42:28</t>
  </si>
  <si>
    <t>07.04.2023 20:18:28</t>
  </si>
  <si>
    <t>M-89 35-18-M00089_95000012697_95000012697</t>
  </si>
  <si>
    <t>07.04.2023 16:20:42</t>
  </si>
  <si>
    <t>08.04.2023 00:35:26</t>
  </si>
  <si>
    <t>L-133 35-18-L00133_9654333_56368066_56368066</t>
  </si>
  <si>
    <t>07.04.2023 10:18:48</t>
  </si>
  <si>
    <t>07.04.2023 14:29:57</t>
  </si>
  <si>
    <t>M-2088 35-09-M02088_M-250 M04_75653685</t>
  </si>
  <si>
    <t>07.04.2023 18:38:38</t>
  </si>
  <si>
    <t>07.04.2023 19:47:48</t>
  </si>
  <si>
    <t>TURGUTALP SİTESİ ÖZEL TR 45-71-M01764Ö_43149239_56404821_56404821</t>
  </si>
  <si>
    <t>07.04.2023 11:56:36</t>
  </si>
  <si>
    <t>07.04.2023 16:19:33</t>
  </si>
  <si>
    <t>07.04.2023 14:13:55</t>
  </si>
  <si>
    <t>07.04.2023 19:04:53</t>
  </si>
  <si>
    <t>EŞREFPAŞA İM 35-01-A00002_YEDEK K15_2309522</t>
  </si>
  <si>
    <t>07.04.2023 01:57:50</t>
  </si>
  <si>
    <t>07.04.2023 02:00:53</t>
  </si>
  <si>
    <t>KARABURUN TR-4 35-21-L00145_953359960_953359960</t>
  </si>
  <si>
    <t>07.04.2023 10:09:30</t>
  </si>
  <si>
    <t>07.04.2023 13:35:15</t>
  </si>
  <si>
    <t>TR-2/82 BARIŞ MANÇO KÖK 45-83-L00082_955152802_955152802</t>
  </si>
  <si>
    <t>07.04.2023 22:37:24</t>
  </si>
  <si>
    <t>07.04.2023 23:12:58</t>
  </si>
  <si>
    <t>M-1592 35-22-M00149_DM-10/TR-27 (M-1879) M02_72140430</t>
  </si>
  <si>
    <t>07.04.2023 12:04:56</t>
  </si>
  <si>
    <t>07.04.2023 13:16:29</t>
  </si>
  <si>
    <t>TR-104 35-15-L00104_950359397_950359397</t>
  </si>
  <si>
    <t>07.04.2023 18:19:52</t>
  </si>
  <si>
    <t>07.04.2023 19:03:07</t>
  </si>
  <si>
    <t>TR-49 45-77-L00049_C_56363003_56363003</t>
  </si>
  <si>
    <t>07.04.2023 11:56:57</t>
  </si>
  <si>
    <t>07.04.2023 13:01:23</t>
  </si>
  <si>
    <t>TR-140 35-19-L00140_6811452_56377682_56377682</t>
  </si>
  <si>
    <t>07.04.2023 19:34:12</t>
  </si>
  <si>
    <t>07.04.2023 19:57:03</t>
  </si>
  <si>
    <t>TR-56 CEPHANELİK 35-19-L00056_956662872_956662872</t>
  </si>
  <si>
    <t>07.04.2023 13:41:46</t>
  </si>
  <si>
    <t>HILAL GIS TM 35-01-A00010_HİLAL-4 K14_2313222</t>
  </si>
  <si>
    <t>07.04.2023 02:40:28</t>
  </si>
  <si>
    <t>07.04.2023 06:38:15</t>
  </si>
  <si>
    <t>07.04.2023 11:06:00</t>
  </si>
  <si>
    <t>07.04.2023 14:05:00</t>
  </si>
  <si>
    <t>DM-13 45-71-M00336_45-71-M00336_72259937</t>
  </si>
  <si>
    <t>07.04.2023 08:57:23</t>
  </si>
  <si>
    <t>07.04.2023 10:47:41</t>
  </si>
  <si>
    <t>M-2091 35-09-M02091__72410515_72410515</t>
  </si>
  <si>
    <t>07.04.2023 20:20:22</t>
  </si>
  <si>
    <t>08.04.2023 00:35:03</t>
  </si>
  <si>
    <t>KAPLAN TR-1 35-29-M00091_35-29-M00091_2372281</t>
  </si>
  <si>
    <t>07.04.2023 19:13:15</t>
  </si>
  <si>
    <t>07.04.2023 19:48:16</t>
  </si>
  <si>
    <t>K-1874 35-09-K01874_97814877_97814877</t>
  </si>
  <si>
    <t>07.04.2023 17:38:45</t>
  </si>
  <si>
    <t>07.04.2023 22:08:14</t>
  </si>
  <si>
    <t>07.04.2023 11:06:16</t>
  </si>
  <si>
    <t>07.04.2023 17:13:30</t>
  </si>
  <si>
    <t>L-269 DÜZCE TR-2 35-14-L00269_95000484789_95000484789</t>
  </si>
  <si>
    <t>07.04.2023 13:20:10</t>
  </si>
  <si>
    <t>07.04.2023 17:18:04</t>
  </si>
  <si>
    <t>M-3198 (YATIRIM REZERVE) 35-01-M03198_915186837_915186837</t>
  </si>
  <si>
    <t>07.04.2023 09:32:33</t>
  </si>
  <si>
    <t>07.04.2023 10:22:50</t>
  </si>
  <si>
    <t>K-1027 35-01-K01027_G 1G_5861126</t>
  </si>
  <si>
    <t>07.04.2023 17:59:31</t>
  </si>
  <si>
    <t>07.04.2023 18:59:56</t>
  </si>
  <si>
    <t>07.04.2023 11:17:25</t>
  </si>
  <si>
    <t>07.04.2023 18:03:45</t>
  </si>
  <si>
    <t>L-239 BAYKAL 35-18-L00239_E 0_5953862</t>
  </si>
  <si>
    <t>07.04.2023 09:58:55</t>
  </si>
  <si>
    <t>07.04.2023 11:19:59</t>
  </si>
  <si>
    <t>DM-1/TR-3 35-14-M00314_DM-1/15 M02_2090632</t>
  </si>
  <si>
    <t>07.04.2023 10:19:29</t>
  </si>
  <si>
    <t>07.04.2023 12:05:20</t>
  </si>
  <si>
    <t>BAKIR KÖK 45-76-M00047_İLYASLAR KARAKURT M03_72212574</t>
  </si>
  <si>
    <t>07.04.2023 11:08:46</t>
  </si>
  <si>
    <t>07.04.2023 12:35:31</t>
  </si>
  <si>
    <t>TR-34 35-13-M00052_TR-47 MERYEMANA L04_76785429</t>
  </si>
  <si>
    <t>07.04.2023 13:00:40</t>
  </si>
  <si>
    <t>07.04.2023 14:15:40</t>
  </si>
  <si>
    <t>07.04.2023 10:19:22</t>
  </si>
  <si>
    <t>07.04.2023 10:23:23</t>
  </si>
  <si>
    <t>07.04.2023 11:11:58</t>
  </si>
  <si>
    <t>07.04.2023 11:48:00</t>
  </si>
  <si>
    <t>K-388 35-02-K00388_K-612 K05_2325401</t>
  </si>
  <si>
    <t>07.04.2023 03:51:40</t>
  </si>
  <si>
    <t>07.04.2023 04:08:45</t>
  </si>
  <si>
    <t>TR-63 35-19-L00063_A_60983692_60983692</t>
  </si>
  <si>
    <t>07.04.2023 08:55:59</t>
  </si>
  <si>
    <t>07.04.2023 15:17:45</t>
  </si>
  <si>
    <t>07.04.2023 19:49:33</t>
  </si>
  <si>
    <t>07.04.2023 21:14:54</t>
  </si>
  <si>
    <t>MEHMET TURAN VE ARK. T-SULAMA GRB. 35-13-L00111_DIREK TIPI TRAFO HUCRESI H01_2042148</t>
  </si>
  <si>
    <t>07.04.2023 15:29:19</t>
  </si>
  <si>
    <t>TR-56 CEPHANELİK 35-19-L00056_956663556_956663556</t>
  </si>
  <si>
    <t>07.04.2023 10:58:38</t>
  </si>
  <si>
    <t>07.04.2023 12:49:09</t>
  </si>
  <si>
    <t>KOZBEYLİ TR-4 35-23-M00073_C_91356066_91356066</t>
  </si>
  <si>
    <t>07.04.2023 01:25:47</t>
  </si>
  <si>
    <t>07.04.2023 02:12:40</t>
  </si>
  <si>
    <t>PANAZTEPE DM 35-28-M00732_MALTEPE M03_2055980</t>
  </si>
  <si>
    <t>07.04.2023 12:30:25</t>
  </si>
  <si>
    <t>07.04.2023 12:35:39</t>
  </si>
  <si>
    <t>07.04.2023 14:30:18</t>
  </si>
  <si>
    <t>07.04.2023 15:34:43</t>
  </si>
  <si>
    <t>07.04.2023 16:50:24</t>
  </si>
  <si>
    <t>K-824 35-08-K00824_35-08-K00824_42446735</t>
  </si>
  <si>
    <t>07.04.2023 09:54:10</t>
  </si>
  <si>
    <t>07.04.2023 11:53:30</t>
  </si>
  <si>
    <t>DEREAĞZI TR-1 35-21-L00117_B_91447325_91447325</t>
  </si>
  <si>
    <t>07.04.2023 10:20:35</t>
  </si>
  <si>
    <t>07.04.2023 10:28:24</t>
  </si>
  <si>
    <t>AKSELENDİ İM 45-72-A00004_ILCAKSU L23_2095817</t>
  </si>
  <si>
    <t>07.04.2023 10:40:42</t>
  </si>
  <si>
    <t>07.04.2023 12:13:46</t>
  </si>
  <si>
    <t>07.04.2023 12:56:53</t>
  </si>
  <si>
    <t>07.04.2023 13:38:26</t>
  </si>
  <si>
    <t>YAKACIK TR-2 35-20-L00233_35-20-L00233_2371414</t>
  </si>
  <si>
    <t>07.04.2023 14:37:05</t>
  </si>
  <si>
    <t>07.04.2023 15:49:07</t>
  </si>
  <si>
    <t>KAPAKLI İM 45-72-A00003_ESKİ MECİDİYE L04_2107704</t>
  </si>
  <si>
    <t>07.04.2023 19:18:54</t>
  </si>
  <si>
    <t>07.04.2023 19:21:56</t>
  </si>
  <si>
    <t>07.04.2023 09:03:32</t>
  </si>
  <si>
    <t>07.04.2023 11:41:58</t>
  </si>
  <si>
    <t>ATAKENT DM (M-2214) 35-09-M02214_ATAKENT-1 M11_2307765</t>
  </si>
  <si>
    <t>07.04.2023 18:38:35</t>
  </si>
  <si>
    <t>07.04.2023 19:18:21</t>
  </si>
  <si>
    <t>K-848 35-04-K00848_99563211_99563211</t>
  </si>
  <si>
    <t>07.04.2023 13:46:19</t>
  </si>
  <si>
    <t>07.04.2023 17:47:05</t>
  </si>
  <si>
    <t>TARIMSAL SULAMA TR-40 45-85-L00164_45-85-L00164_2375895</t>
  </si>
  <si>
    <t>07.04.2023 09:37:31</t>
  </si>
  <si>
    <t>07.04.2023 11:15:17</t>
  </si>
  <si>
    <t>GÜLBAHÇE TR-10 35-19-L00249_DIREK TIPI TRAFO HUCRESI H01_2058573</t>
  </si>
  <si>
    <t>07.04.2023 09:45:34</t>
  </si>
  <si>
    <t>TR-36 45-77-L00036_945487885_945487885</t>
  </si>
  <si>
    <t>07.04.2023 20:54:37</t>
  </si>
  <si>
    <t>07.04.2023 22:08:28</t>
  </si>
  <si>
    <t>BORNOVA TM 35-02-A00005_ÇİMENTAŞ K10_2308106</t>
  </si>
  <si>
    <t>07.04.2023 02:07:26</t>
  </si>
  <si>
    <t>07.04.2023 01:40:26</t>
  </si>
  <si>
    <t>07.04.2023 02:54:21</t>
  </si>
  <si>
    <t>SOMA TR-15/1 45-82-M00094_945531308_945531308</t>
  </si>
  <si>
    <t>07.04.2023 18:18:36</t>
  </si>
  <si>
    <t>07.04.2023 22:30:24</t>
  </si>
  <si>
    <t>AŞAĞICUMA DM 35-16-M00103_HatBaşıAyırıcı_53140597 M03_53140597</t>
  </si>
  <si>
    <t>07.04.2023 11:41:39</t>
  </si>
  <si>
    <t>07.04.2023 14:53:13</t>
  </si>
  <si>
    <t>TR-9 35-15-M00009_48908975_56378806_56378806</t>
  </si>
  <si>
    <t>07.04.2023 16:42:04</t>
  </si>
  <si>
    <t>07.04.2023 18:29:17</t>
  </si>
  <si>
    <t>M-251 35-09-M00251_M-1279 M01_47547413</t>
  </si>
  <si>
    <t>07.04.2023 19:40:33</t>
  </si>
  <si>
    <t>07.04.2023 20:48:01</t>
  </si>
  <si>
    <t>BAYRAM KARAKOÇ SULAMA GRUBU TR 35-27-L00132_A_56359747_56359747</t>
  </si>
  <si>
    <t>07.04.2023 12:42:22</t>
  </si>
  <si>
    <t>07.04.2023 18:18:35</t>
  </si>
  <si>
    <t>TR-30 35-19-M00030_B_91414793_91414793</t>
  </si>
  <si>
    <t>07.04.2023 16:58:42</t>
  </si>
  <si>
    <t>M-2958(YATIRIM REZERVE) 35-04-M02958_35-04-M02958_76337254</t>
  </si>
  <si>
    <t>07.04.2023 11:02:45</t>
  </si>
  <si>
    <t>07.04.2023 15:52:36</t>
  </si>
  <si>
    <t>07.04.2023 08:18:32</t>
  </si>
  <si>
    <t>07.04.2023 10:58:09</t>
  </si>
  <si>
    <t>ÖRENCİK TR-1 45-73-M00551_B_56379901_56379901</t>
  </si>
  <si>
    <t>07.04.2023 17:23:37</t>
  </si>
  <si>
    <t>07.04.2023 19:29:31</t>
  </si>
  <si>
    <t>M-2008 35-02-M02008_913099094_913099094</t>
  </si>
  <si>
    <t>07.04.2023 10:50:54</t>
  </si>
  <si>
    <t>07.04.2023 12:26:28</t>
  </si>
  <si>
    <t>YENİKÖY TR-2 45-71-M01045_45-71-M01045_2362856</t>
  </si>
  <si>
    <t>07.04.2023 22:27:18</t>
  </si>
  <si>
    <t>07.04.2023 23:42:28</t>
  </si>
  <si>
    <t>ASARLIK TR-16 35-28-M00174_ASARLIK TR-3 M01_66531251</t>
  </si>
  <si>
    <t>07.04.2023 09:52:01</t>
  </si>
  <si>
    <t>07.04.2023 16:59:27</t>
  </si>
  <si>
    <t>KÖPRÜBAŞI TR-10 45-86-M00010_KÖPRÜBAŞI TR-36 M06_72221045</t>
  </si>
  <si>
    <t>07.04.2023 07:56:04</t>
  </si>
  <si>
    <t>07.04.2023 08:28:52</t>
  </si>
  <si>
    <t>07.04.2023 01:56:27</t>
  </si>
  <si>
    <t>07.04.2023 02:20:20</t>
  </si>
  <si>
    <t>07.04.2023 17:48:04</t>
  </si>
  <si>
    <t>07.04.2023 18:02:36</t>
  </si>
  <si>
    <t>K-4606 35-08-K04606_99258815_99258815</t>
  </si>
  <si>
    <t>07.04.2023 13:21:22</t>
  </si>
  <si>
    <t>DM-5/14 35-26-M00808_DAĞITIM TRAFO DM-5/14 M04_2040614</t>
  </si>
  <si>
    <t>07.04.2023 09:16:23</t>
  </si>
  <si>
    <t>07.04.2023 10:41:28</t>
  </si>
  <si>
    <t>M-843 35-04-M00843_M-844 M02_2117608</t>
  </si>
  <si>
    <t>07.04.2023 07:05:15</t>
  </si>
  <si>
    <t>ŞEMİKLER TM 35-04-A00003_OYAK M01_2310726</t>
  </si>
  <si>
    <t>07.04.2023 14:58:50</t>
  </si>
  <si>
    <t>07.04.2023 16:47:04</t>
  </si>
  <si>
    <t>ÇEŞME İM 35-18-A00001_DALYAN L05_2308115</t>
  </si>
  <si>
    <t>07.04.2023 06:29:25</t>
  </si>
  <si>
    <t>07.04.2023 06:58:55</t>
  </si>
  <si>
    <t>GELENBE TR-3 45-76-L00062_B_91113273_91113273</t>
  </si>
  <si>
    <t>07.04.2023 13:21:38</t>
  </si>
  <si>
    <t>07.04.2023 16:29:38</t>
  </si>
  <si>
    <t>DM-3/2 35-29-M00101_35-29-M00101_2358757</t>
  </si>
  <si>
    <t>07.04.2023 16:54:01</t>
  </si>
  <si>
    <t>07.04.2023 17:57:22</t>
  </si>
  <si>
    <t>K-714 35-04-K00714_B_56365043_56365043</t>
  </si>
  <si>
    <t>07.04.2023 08:42:04</t>
  </si>
  <si>
    <t>07.04.2023 09:34:42</t>
  </si>
  <si>
    <t>L-158 ONTUR 35-18-L00158_L-145 L12_82758459</t>
  </si>
  <si>
    <t>07.04.2023 04:41:50</t>
  </si>
  <si>
    <t>TR-33 35-16-L00033_953334371_953334371</t>
  </si>
  <si>
    <t>08.04.2023 20:44:32</t>
  </si>
  <si>
    <t>08.04.2023 21:29:39</t>
  </si>
  <si>
    <t>ATALAN KÖK 35-26-L00247_ATALAN OVA SULAMA L01_72823418</t>
  </si>
  <si>
    <t>08.04.2023 15:37:18</t>
  </si>
  <si>
    <t>08.04.2023 18:12:40</t>
  </si>
  <si>
    <t>K-779 35-07-K00779_B_56383291_56383291</t>
  </si>
  <si>
    <t>08.04.2023 09:29:00</t>
  </si>
  <si>
    <t>08.04.2023 16:04:57</t>
  </si>
  <si>
    <t>TAYTAN OFİS KÖK 45-78-M00314_HatBaşıAyırıcı_53139475 M06_53139475</t>
  </si>
  <si>
    <t>08.04.2023 09:32:36</t>
  </si>
  <si>
    <t>08.04.2023 12:40:05</t>
  </si>
  <si>
    <t>TR-61 35-26-M00061_35-26-M00061_65930725</t>
  </si>
  <si>
    <t>08.04.2023 13:41:49</t>
  </si>
  <si>
    <t>08.04.2023 17:29:13</t>
  </si>
  <si>
    <t>K-905 35-02-K00905_913258104_913258104</t>
  </si>
  <si>
    <t>08.04.2023 19:48:56</t>
  </si>
  <si>
    <t>08.04.2023 21:39:00</t>
  </si>
  <si>
    <t>08.04.2023 08:59:40</t>
  </si>
  <si>
    <t>08.04.2023 15:15:35</t>
  </si>
  <si>
    <t>K-3608 35-01-K03608_912128909_912128909</t>
  </si>
  <si>
    <t>08.04.2023 16:37:46</t>
  </si>
  <si>
    <t>08.04.2023 17:53:28</t>
  </si>
  <si>
    <t>TR-82 35-17-M00082_DAĞITIM TRAFO TR-82 M03_66228918</t>
  </si>
  <si>
    <t>08.04.2023 09:35:24</t>
  </si>
  <si>
    <t>08.04.2023 15:05:15</t>
  </si>
  <si>
    <t>MURADİYE TR-4/1 45-71-M02426_45-71-M02426_80809746</t>
  </si>
  <si>
    <t>08.04.2023 21:09:00</t>
  </si>
  <si>
    <t>08.04.2023 23:30:32</t>
  </si>
  <si>
    <t>TEKELİ DM 35-22-M00088_ESKİ AHMETBEYLİ M08_48495873</t>
  </si>
  <si>
    <t>08.04.2023 09:19:44</t>
  </si>
  <si>
    <t>08.04.2023 15:35:11</t>
  </si>
  <si>
    <t>TR-59 KAVUKÇU MEVKİİ 35-15-L00059_35-15-L00059_2370630</t>
  </si>
  <si>
    <t>08.04.2023 12:23:44</t>
  </si>
  <si>
    <t>08.04.2023 13:23:52</t>
  </si>
  <si>
    <t>GÜMÜLDÜR M-7 35-25-M00007_GÜMÜLDÜR M-10 M01_72092641</t>
  </si>
  <si>
    <t>08.04.2023 20:18:00</t>
  </si>
  <si>
    <t>09.04.2023 04:56:06</t>
  </si>
  <si>
    <t>08.04.2023 15:30:41</t>
  </si>
  <si>
    <t>BAĞARASI TR-14 35-23-M00361_B_79385436_79385436</t>
  </si>
  <si>
    <t>08.04.2023 03:25:53</t>
  </si>
  <si>
    <t>08.04.2023 04:04:17</t>
  </si>
  <si>
    <t>ÜÇKONAK TR-1 35-15-L00258_950400311_950400311</t>
  </si>
  <si>
    <t>08.04.2023 14:39:53</t>
  </si>
  <si>
    <t>08.04.2023 18:57:37</t>
  </si>
  <si>
    <t>DM-2/2 35-28-M00128_953384557_953384557</t>
  </si>
  <si>
    <t>08.04.2023 10:49:06</t>
  </si>
  <si>
    <t>08.04.2023 12:03:19</t>
  </si>
  <si>
    <t>08.04.2023 08:01:08</t>
  </si>
  <si>
    <t>08.04.2023 09:06:35</t>
  </si>
  <si>
    <t>TR-118 35-15-M00118_950360761_950360761</t>
  </si>
  <si>
    <t>08.04.2023 11:30:06</t>
  </si>
  <si>
    <t>08.04.2023 14:19:15</t>
  </si>
  <si>
    <t>YAKAKÖY KÖK 45-75-M00067_BOYALI M03_2092141</t>
  </si>
  <si>
    <t>08.04.2023 22:59:11</t>
  </si>
  <si>
    <t>08.04.2023 23:07:42</t>
  </si>
  <si>
    <t>M-1276 35-03-M01276_35-03-M01276_2358501</t>
  </si>
  <si>
    <t>08.04.2023 10:28:18</t>
  </si>
  <si>
    <t>08.04.2023 12:43:05</t>
  </si>
  <si>
    <t>FOÇA TR-47 35-23-L00047_42133503_56398888_56398888</t>
  </si>
  <si>
    <t>08.04.2023 19:23:05</t>
  </si>
  <si>
    <t>08.04.2023 20:04:28</t>
  </si>
  <si>
    <t>K-1623 35-01-K01623_TRAFO K03_2306636</t>
  </si>
  <si>
    <t>08.04.2023 01:51:58</t>
  </si>
  <si>
    <t>08.04.2023 03:59:43</t>
  </si>
  <si>
    <t>YENİFOÇA TR-18 35-23-M00018_C_90938668_90938668</t>
  </si>
  <si>
    <t>08.04.2023 15:34:12</t>
  </si>
  <si>
    <t>08.04.2023 18:36:19</t>
  </si>
  <si>
    <t>08.04.2023 10:12:08</t>
  </si>
  <si>
    <t>08.04.2023 11:49:49</t>
  </si>
  <si>
    <t>TR-2/47-B 45-72-L00965_956500100_956500100</t>
  </si>
  <si>
    <t>08.04.2023 00:47:55</t>
  </si>
  <si>
    <t>08.04.2023 04:20:01</t>
  </si>
  <si>
    <t>K-4000 35-04-K04000_912816360_912816360</t>
  </si>
  <si>
    <t>08.04.2023 18:11:52</t>
  </si>
  <si>
    <t>08.04.2023 18:47:59</t>
  </si>
  <si>
    <t>M-1114 35-01-M01114_911109944_911109944</t>
  </si>
  <si>
    <t>08.04.2023 08:44:24</t>
  </si>
  <si>
    <t>08.04.2023 09:41:42</t>
  </si>
  <si>
    <t>M-2778 35-02-M02778_912496887_912496887</t>
  </si>
  <si>
    <t>08.04.2023 12:03:11</t>
  </si>
  <si>
    <t>08.04.2023 13:30:51</t>
  </si>
  <si>
    <t>BADEMBÜKÜ TR-1 35-21-L00075_B_76840971_76840971</t>
  </si>
  <si>
    <t>08.04.2023 12:39:24</t>
  </si>
  <si>
    <t>08.04.2023 15:15:33</t>
  </si>
  <si>
    <t>ÖREN TR-1 KÖK 35-27-L00213_ŞEHİR ÖREN L07_72160515</t>
  </si>
  <si>
    <t>08.04.2023 09:19:10</t>
  </si>
  <si>
    <t>08.04.2023 11:46:31</t>
  </si>
  <si>
    <t>M-2091 35-09-M02091_942326130_942326130</t>
  </si>
  <si>
    <t>08.04.2023 09:34:39</t>
  </si>
  <si>
    <t>08.04.2023 14:43:54</t>
  </si>
  <si>
    <t>K-1323 35-02-K01323_912946072_912946072</t>
  </si>
  <si>
    <t>08.04.2023 10:01:16</t>
  </si>
  <si>
    <t>08.04.2023 11:57:22</t>
  </si>
  <si>
    <t>YAYAKENT DM 35-24-M00209_BALABAN M05_72093612</t>
  </si>
  <si>
    <t>08.04.2023 08:52:00</t>
  </si>
  <si>
    <t>08.04.2023 09:05:00</t>
  </si>
  <si>
    <t>AKHİSAR İM 45-72-A00001_NOVADA AVM M04_42545449</t>
  </si>
  <si>
    <t>08.04.2023 07:36:40</t>
  </si>
  <si>
    <t>08.04.2023 11:55:18</t>
  </si>
  <si>
    <t>K-2360 İSMİRA OTEL 35-01-K02360Ö_K-1623 K01_2316650</t>
  </si>
  <si>
    <t>M-3103(YATIRIM REZERVE) 35-03-M03103_911039236_911039236</t>
  </si>
  <si>
    <t>08.04.2023 14:56:41</t>
  </si>
  <si>
    <t>08.04.2023 16:35:28</t>
  </si>
  <si>
    <t>TR-63 35-19-L00063_D_60983691_60983691</t>
  </si>
  <si>
    <t>08.04.2023 20:04:32</t>
  </si>
  <si>
    <t>08.04.2023 22:37:25</t>
  </si>
  <si>
    <t>L-286 35-18-L00286_950464673_950464673</t>
  </si>
  <si>
    <t>08.04.2023 16:21:18</t>
  </si>
  <si>
    <t>08.04.2023 17:30:34</t>
  </si>
  <si>
    <t>TR-59 YELKENKAYA 35-19-L00059_956671775_956671775</t>
  </si>
  <si>
    <t>08.04.2023 12:11:31</t>
  </si>
  <si>
    <t>08.04.2023 16:01:44</t>
  </si>
  <si>
    <t>K-1105 35-03-K01105_35-03-K01105_2359998</t>
  </si>
  <si>
    <t>08.04.2023 13:53:33</t>
  </si>
  <si>
    <t>08.04.2023 14:21:45</t>
  </si>
  <si>
    <t>08.04.2023 12:32:22</t>
  </si>
  <si>
    <t>08.04.2023 14:40:18</t>
  </si>
  <si>
    <t>M-968 35-03-M00968_35-03-M00968_41931618</t>
  </si>
  <si>
    <t>08.04.2023 10:05:03</t>
  </si>
  <si>
    <t>08.04.2023 11:21:42</t>
  </si>
  <si>
    <t>BEYDERE KÖK 45-71-M00128_ESKİ YENİKÖY M09_50217160</t>
  </si>
  <si>
    <t>08.04.2023 17:02:18</t>
  </si>
  <si>
    <t>08.04.2023 18:11:23</t>
  </si>
  <si>
    <t>TR-7/B 45-77-L00353_DAĞITIM TRAFOSU L03_72210219</t>
  </si>
  <si>
    <t>08.04.2023 12:01:02</t>
  </si>
  <si>
    <t>08.04.2023 13:53:49</t>
  </si>
  <si>
    <t>SELİMİYE TR-2 ARNAVUTLAR 45-79-M00351_945571936_945571936</t>
  </si>
  <si>
    <t>08.04.2023 16:05:34</t>
  </si>
  <si>
    <t>08.04.2023 18:00:11</t>
  </si>
  <si>
    <t>İLYASLAR KÖK 45-76-M00048_KARAKURT KÖK M03_72213068</t>
  </si>
  <si>
    <t>08.04.2023 09:37:23</t>
  </si>
  <si>
    <t>08.04.2023 10:14:58</t>
  </si>
  <si>
    <t>DM-2/20 35-29-M00020_DAĞITIM TRAFOSU M03_72183837</t>
  </si>
  <si>
    <t>08.04.2023 09:16:11</t>
  </si>
  <si>
    <t>08.04.2023 13:19:48</t>
  </si>
  <si>
    <t>DM-2/TR-6 45-72-M00681_956509139_956509139</t>
  </si>
  <si>
    <t>08.04.2023 12:47:20</t>
  </si>
  <si>
    <t>08.04.2023 13:37:34</t>
  </si>
  <si>
    <t>TR-1/40-E (ONTAN KONUTLARI-2) 45-72-M00106_DAHİLİ TRF TR-1/40-E M03_61320323</t>
  </si>
  <si>
    <t>08.04.2023 14:23:56</t>
  </si>
  <si>
    <t>08.04.2023 15:04:54</t>
  </si>
  <si>
    <t>SEYREKLİ TR-1 35-15-L00441_C_56361749_56361749</t>
  </si>
  <si>
    <t>08.04.2023 09:50:48</t>
  </si>
  <si>
    <t>08.04.2023 17:57:12</t>
  </si>
  <si>
    <t>HAYKIRAN TR-2 35-28-M00201_DIREK TIPI TRAFO HUCRESI H01_2071382</t>
  </si>
  <si>
    <t>08.04.2023 09:14:52</t>
  </si>
  <si>
    <t>08.04.2023 16:47:53</t>
  </si>
  <si>
    <t>KAYNARPINAR TR-2 35-21-L00115_B_56376250_56376250</t>
  </si>
  <si>
    <t>08.04.2023 17:20:09</t>
  </si>
  <si>
    <t>08.04.2023 18:32:09</t>
  </si>
  <si>
    <t>DURASIL GES  KÖK-1 45-72-M00525_DURASIL GES KÖK-2 M02_50185068</t>
  </si>
  <si>
    <t>08.04.2023 07:54:09</t>
  </si>
  <si>
    <t>08.04.2023 11:57:47</t>
  </si>
  <si>
    <t>KAYMAKÇI İM 35-15-A00004_EMİRLİOVA L07_2333299</t>
  </si>
  <si>
    <t>08.04.2023 08:59:24</t>
  </si>
  <si>
    <t>08.04.2023 13:18:33</t>
  </si>
  <si>
    <t>İĞDELİ TR-7 35-31-L00401_956572362_956572362</t>
  </si>
  <si>
    <t>08.04.2023 11:24:20</t>
  </si>
  <si>
    <t>08.04.2023 14:15:24</t>
  </si>
  <si>
    <t>08.04.2023 12:19:34</t>
  </si>
  <si>
    <t>08.04.2023 12:23:47</t>
  </si>
  <si>
    <t>M-2991 35-02-M02991_35-02-M02991_77287684</t>
  </si>
  <si>
    <t>08.04.2023 10:33:55</t>
  </si>
  <si>
    <t>08.04.2023 10:55:40</t>
  </si>
  <si>
    <t>M-1004 35-03-M01004_35-03-M01004_41931413</t>
  </si>
  <si>
    <t>08.04.2023 09:42:42</t>
  </si>
  <si>
    <t>08.04.2023 11:20:47</t>
  </si>
  <si>
    <t>M-2957 35-04-M02957_35-04-M02957_76337204</t>
  </si>
  <si>
    <t>08.04.2023 09:09:01</t>
  </si>
  <si>
    <t>08.04.2023 11:08:01</t>
  </si>
  <si>
    <t>DM-2/6 (DM-10) 45-71-M00276_A a1b_45193748</t>
  </si>
  <si>
    <t>08.04.2023 11:58:10</t>
  </si>
  <si>
    <t>08.04.2023 18:07:49</t>
  </si>
  <si>
    <t>ŞEMSİLER MANDAL TR-2 35-31-L00102_956584364_956584364</t>
  </si>
  <si>
    <t>08.04.2023 12:07:42</t>
  </si>
  <si>
    <t>08.04.2023 18:20:10</t>
  </si>
  <si>
    <t>ULUKENT DM-6/7 KÖK 35-28-M00618_İNDEKS ELEKTRİK M07_84972658</t>
  </si>
  <si>
    <t>08.04.2023 13:11:30</t>
  </si>
  <si>
    <t>08.04.2023 13:48:58</t>
  </si>
  <si>
    <t>ÖZGÖRKEY KÖK 35-26-M00256_UÇAK TEKSTİL M04_65969611</t>
  </si>
  <si>
    <t>08.04.2023 17:52:33</t>
  </si>
  <si>
    <t>08.04.2023 19:11:17</t>
  </si>
  <si>
    <t>08.04.2023 02:33:21</t>
  </si>
  <si>
    <t>08.04.2023 03:00:34</t>
  </si>
  <si>
    <t>L-140 35-18-L00140_35-18-L00140_2369086</t>
  </si>
  <si>
    <t>08.04.2023 08:51:05</t>
  </si>
  <si>
    <t>08.04.2023 14:31:53</t>
  </si>
  <si>
    <t>DM-3/11 45-71-M00105_953189124_953189124</t>
  </si>
  <si>
    <t>08.04.2023 16:29:01</t>
  </si>
  <si>
    <t>08.04.2023 21:32:06</t>
  </si>
  <si>
    <t>HAMZABABA TR-1 35-27-M01048_ H_61266810</t>
  </si>
  <si>
    <t>08.04.2023 18:03:00</t>
  </si>
  <si>
    <t>08.04.2023 20:00:00</t>
  </si>
  <si>
    <t>08.04.2023 18:20:00</t>
  </si>
  <si>
    <t>08.04.2023 18:31:00</t>
  </si>
  <si>
    <t>PİYADELER KÖK 45-73-M00136_ÖRNEKKÖY M04_66674753</t>
  </si>
  <si>
    <t>08.04.2023 09:45:28</t>
  </si>
  <si>
    <t>08.04.2023 09:45:57</t>
  </si>
  <si>
    <t>ANADOLU İM 35-02-A00001_MERKEZ K05_2307984</t>
  </si>
  <si>
    <t>08.04.2023 03:22:00</t>
  </si>
  <si>
    <t>08.04.2023 03:26:07</t>
  </si>
  <si>
    <t>ATAKENT DM (M-2214) 35-09-M02214_M-1087 M10_2307764</t>
  </si>
  <si>
    <t>08.04.2023 13:30:00</t>
  </si>
  <si>
    <t>08.04.2023 13:43:25</t>
  </si>
  <si>
    <t>TR-2/103 45-83-L00103_E E01_65883063</t>
  </si>
  <si>
    <t>08.04.2023 10:57:52</t>
  </si>
  <si>
    <t>08.04.2023 11:52:35</t>
  </si>
  <si>
    <t>08.04.2023 10:49:34</t>
  </si>
  <si>
    <t>08.04.2023 11:57:29</t>
  </si>
  <si>
    <t>TR-286 35-19-L00286_956700616_956700616</t>
  </si>
  <si>
    <t>08.04.2023 11:55:21</t>
  </si>
  <si>
    <t>08.04.2023 14:52:34</t>
  </si>
  <si>
    <t>09.04.2023 00:45:57</t>
  </si>
  <si>
    <t>09.04.2023 01:07:50</t>
  </si>
  <si>
    <t>K-1549 35-01-K01549_911056888_911056888</t>
  </si>
  <si>
    <t>08.04.2023 10:07:50</t>
  </si>
  <si>
    <t>08.04.2023 11:29:01</t>
  </si>
  <si>
    <t>HALIKÖY OVACIK MAH. TR-4 35-32-L00125_A_56368041_56368041</t>
  </si>
  <si>
    <t>08.04.2023 10:34:38</t>
  </si>
  <si>
    <t>08.04.2023 11:45:30</t>
  </si>
  <si>
    <t>TR-6 35-26-M00006_A_91011522_91011522</t>
  </si>
  <si>
    <t>08.04.2023 16:00:50</t>
  </si>
  <si>
    <t>08.04.2023 16:54:24</t>
  </si>
  <si>
    <t>08.04.2023 09:46:10</t>
  </si>
  <si>
    <t>08.04.2023 11:13:43</t>
  </si>
  <si>
    <t>MURADİYE TR-5 (ESKİ MEZARLIK YANI) 45-71-M00204_BELEDİYE M10_2091430</t>
  </si>
  <si>
    <t>08.04.2023 11:56:05</t>
  </si>
  <si>
    <t>08.04.2023 16:03:07</t>
  </si>
  <si>
    <t>BÜNYAN OSMANİYE TR-1 45-72-L00444_A_56394630_56394630</t>
  </si>
  <si>
    <t>08.04.2023 09:05:54</t>
  </si>
  <si>
    <t>08.04.2023 17:18:28</t>
  </si>
  <si>
    <t>SEYREK TR-2 35-28-M00909_D D03_79674197</t>
  </si>
  <si>
    <t>08.04.2023 14:46:59</t>
  </si>
  <si>
    <t>08.04.2023 20:10:30</t>
  </si>
  <si>
    <t>TR-87 35-17-M00087__56393153_56393153</t>
  </si>
  <si>
    <t>08.04.2023 15:28:48</t>
  </si>
  <si>
    <t>08.04.2023 19:33:31</t>
  </si>
  <si>
    <t>DM-1/38 45-71-M00050_45-71-M00050_72053898</t>
  </si>
  <si>
    <t>08.04.2023 09:26:48</t>
  </si>
  <si>
    <t>08.04.2023 15:28:59</t>
  </si>
  <si>
    <t>YENİFOÇA TR-1 DM 35-23-M00001_YENİFOÇA TR-48 M04_83359030</t>
  </si>
  <si>
    <t>08.04.2023 08:34:08</t>
  </si>
  <si>
    <t>08.04.2023 08:47:44</t>
  </si>
  <si>
    <t>GÜMÜLDÜR DM 35-25-M00100_CİVAR M07_2309335</t>
  </si>
  <si>
    <t>08.04.2023 18:10:44</t>
  </si>
  <si>
    <t>08.04.2023 20:17:55</t>
  </si>
  <si>
    <t>M-1089 35-09-M01089_910319269_910319269</t>
  </si>
  <si>
    <t>08.04.2023 08:22:04</t>
  </si>
  <si>
    <t>08.04.2023 09:20:19</t>
  </si>
  <si>
    <t>TR-118 EMEK SANAYİ-1 35-26-L00040_35-26-L00040_65973215</t>
  </si>
  <si>
    <t>08.04.2023 09:03:58</t>
  </si>
  <si>
    <t>08.04.2023 09:47:38</t>
  </si>
  <si>
    <t>M-2088 35-09-M02088_M-250 M04_75653674</t>
  </si>
  <si>
    <t>08.04.2023 13:29:24</t>
  </si>
  <si>
    <t>08.04.2023 14:18:57</t>
  </si>
  <si>
    <t>ULUKENT DM-1/6 35-28-M00586_953382377_953382377</t>
  </si>
  <si>
    <t>08.04.2023 16:11:12</t>
  </si>
  <si>
    <t>08.04.2023 20:28:59</t>
  </si>
  <si>
    <t>08.04.2023 11:43:45</t>
  </si>
  <si>
    <t>08.04.2023 12:22:18</t>
  </si>
  <si>
    <t>DM-8/10 45-71-M00287_DİREK TİPİ ÇIKIŞLAR M05_2334471</t>
  </si>
  <si>
    <t>08.04.2023 13:18:27</t>
  </si>
  <si>
    <t>08.04.2023 15:09:18</t>
  </si>
  <si>
    <t>08.04.2023 09:45:52</t>
  </si>
  <si>
    <t>08.04.2023 11:05:41</t>
  </si>
  <si>
    <t>ALAŞEHİR TR-58 45-73-M00058_95000539049_95000539049</t>
  </si>
  <si>
    <t>08.04.2023 20:39:32</t>
  </si>
  <si>
    <t>08.04.2023 21:47:09</t>
  </si>
  <si>
    <t>08.04.2023 14:45:36</t>
  </si>
  <si>
    <t>08.04.2023 17:51:55</t>
  </si>
  <si>
    <t>08.04.2023 09:33:11</t>
  </si>
  <si>
    <t>08.04.2023 12:06:03</t>
  </si>
  <si>
    <t>L-38 35-14-L00038_95001331964_95001331964</t>
  </si>
  <si>
    <t>08.04.2023 18:08:44</t>
  </si>
  <si>
    <t>08.04.2023 23:17:46</t>
  </si>
  <si>
    <t>TARIMSAL SULAMA TR-9 45-85-L00053_DIREK TIPI TRAFO HUCRESI H01_2090761</t>
  </si>
  <si>
    <t>08.04.2023 10:08:02</t>
  </si>
  <si>
    <t>08.04.2023 11:39:53</t>
  </si>
  <si>
    <t>YENİFOÇA TR-18 35-23-M00018_42096418_56365420_56365420</t>
  </si>
  <si>
    <t>08.04.2023 16:44:52</t>
  </si>
  <si>
    <t>08.04.2023 18:38:20</t>
  </si>
  <si>
    <t>ORHANLI M-88 ORTA 35-14-M00088_D_91372909_91372909</t>
  </si>
  <si>
    <t>08.04.2023 17:39:43</t>
  </si>
  <si>
    <t>08.04.2023 19:15:16</t>
  </si>
  <si>
    <t>MURADİYE DM 45-71-M00006_ÜÇPINAR DM M02_2076872</t>
  </si>
  <si>
    <t>08.04.2023 08:54:01</t>
  </si>
  <si>
    <t>08.04.2023 15:42:14</t>
  </si>
  <si>
    <t>K-3593 35-01-K03593_A_56374533_56374533</t>
  </si>
  <si>
    <t>08.04.2023 11:34:24</t>
  </si>
  <si>
    <t>08.04.2023 12:25:53</t>
  </si>
  <si>
    <t>TR-1/40-B 45-72-M00107_45-72-M00107_2355484</t>
  </si>
  <si>
    <t>08.04.2023 15:31:53</t>
  </si>
  <si>
    <t>08.04.2023 16:21:06</t>
  </si>
  <si>
    <t>L-111 OVACIK 35-18-L00111_95000649375_95000649375</t>
  </si>
  <si>
    <t>08.04.2023 09:59:58</t>
  </si>
  <si>
    <t>08.04.2023 11:09:40</t>
  </si>
  <si>
    <t>POYRAZDAMLARI TR-1 KÖK 45-78-M00571__56407770_56407770</t>
  </si>
  <si>
    <t>08.04.2023 20:38:41</t>
  </si>
  <si>
    <t>08.04.2023 21:56:20</t>
  </si>
  <si>
    <t>VEZİRKÖPRÜ İM 35-03-A00002_TR-2 10.5 K13_2050527</t>
  </si>
  <si>
    <t>08.04.2023 08:01:55</t>
  </si>
  <si>
    <t>08.04.2023 08:08:00</t>
  </si>
  <si>
    <t>K-1854 35-07-K01854_K-1892 K02_65925205</t>
  </si>
  <si>
    <t>08.04.2023 02:16:44</t>
  </si>
  <si>
    <t>08.04.2023 02:24:12</t>
  </si>
  <si>
    <t>M-1147 GEÇİT 35-09-M01147_M-1302 M05_47553619</t>
  </si>
  <si>
    <t>08.04.2023 19:22:00</t>
  </si>
  <si>
    <t>08.04.2023 21:29:00</t>
  </si>
  <si>
    <t>DM-2/2 ESKİ KUYUYANI 35-18-L00583_950461315_950461315</t>
  </si>
  <si>
    <t>08.04.2023 21:02:27</t>
  </si>
  <si>
    <t>08.04.2023 23:40:39</t>
  </si>
  <si>
    <t>K-779 35-07-K00779_D_56383647_56383647</t>
  </si>
  <si>
    <t>08.04.2023 16:31:26</t>
  </si>
  <si>
    <t>08.04.2023 18:10:04</t>
  </si>
  <si>
    <t>TR-71 35-30-L00071_955334261_955334261</t>
  </si>
  <si>
    <t>08.04.2023 11:13:34</t>
  </si>
  <si>
    <t>08.04.2023 12:49:57</t>
  </si>
  <si>
    <t>ÇUKURALTI M-21 35-25-M00069_DAĞITIM TRAFO ÇUKURALTI M-21 M03_72122692</t>
  </si>
  <si>
    <t>08.04.2023 08:54:24</t>
  </si>
  <si>
    <t>08.04.2023 14:46:30</t>
  </si>
  <si>
    <t>SELENDİ TR-8 45-81-M00008_A A02b_64573004</t>
  </si>
  <si>
    <t>08.04.2023 10:42:33</t>
  </si>
  <si>
    <t>08.04.2023 15:01:05</t>
  </si>
  <si>
    <t>08.04.2023 09:55:04</t>
  </si>
  <si>
    <t>08.04.2023 18:11:08</t>
  </si>
  <si>
    <t>TR-1/40 KÖK 45-72-M00040_TR-1/42 M03_61318206</t>
  </si>
  <si>
    <t>08.04.2023 13:25:38</t>
  </si>
  <si>
    <t>08.04.2023 14:04:22</t>
  </si>
  <si>
    <t>L-287 SCOTCH PARK 35-18-L00287_950459272_950459272</t>
  </si>
  <si>
    <t>08.04.2023 14:48:41</t>
  </si>
  <si>
    <t>K-192 35-01-K00192_B B1_5868334</t>
  </si>
  <si>
    <t>08.04.2023 14:25:33</t>
  </si>
  <si>
    <t>08.04.2023 18:19:45</t>
  </si>
  <si>
    <t>YEŞİLOVA KÖK 45-78-M01393_YEŞİLOVA KÖYİÇİ M01_83810757</t>
  </si>
  <si>
    <t>08.04.2023 09:12:06</t>
  </si>
  <si>
    <t>08.04.2023 20:20:14</t>
  </si>
  <si>
    <t>YENİFOÇA TR-3 35-23-M00003_A_56366090_56366090</t>
  </si>
  <si>
    <t>08.04.2023 01:33:45</t>
  </si>
  <si>
    <t>08.04.2023 02:14:13</t>
  </si>
  <si>
    <t>08.04.2023 15:47:06</t>
  </si>
  <si>
    <t>08.04.2023 19:36:48</t>
  </si>
  <si>
    <t>ULUKENT DM-4/3 35-28-M00045_953393493_953393493</t>
  </si>
  <si>
    <t>08.04.2023 07:46:14</t>
  </si>
  <si>
    <t>08.04.2023 12:39:51</t>
  </si>
  <si>
    <t>K-3361 35-03-K03361_910894977_910894977</t>
  </si>
  <si>
    <t>08.04.2023 17:07:37</t>
  </si>
  <si>
    <t>08.04.2023 20:56:48</t>
  </si>
  <si>
    <t>08.04.2023 08:52:40</t>
  </si>
  <si>
    <t>08.04.2023 12:33:08</t>
  </si>
  <si>
    <t>M-2919 35-02-M02919_D_90959234_90959234</t>
  </si>
  <si>
    <t>08.04.2023 10:56:00</t>
  </si>
  <si>
    <t>08.04.2023 16:27:21</t>
  </si>
  <si>
    <t>K-4000 35-04-K04000_E E3B_5834292</t>
  </si>
  <si>
    <t>08.04.2023 15:07:37</t>
  </si>
  <si>
    <t>08.04.2023 18:41:51</t>
  </si>
  <si>
    <t>L-239 BAYKAL 35-18-L00239_B b1b_5949398</t>
  </si>
  <si>
    <t>08.04.2023 18:18:51</t>
  </si>
  <si>
    <t>08.04.2023 21:45:46</t>
  </si>
  <si>
    <t>08.04.2023 13:31:34</t>
  </si>
  <si>
    <t>08.04.2023 15:39:14</t>
  </si>
  <si>
    <t>SARIGÖL DM 45-79-M00069_HatBaşıAyırıcı_53134403 M18_53134403</t>
  </si>
  <si>
    <t>08.04.2023 09:47:44</t>
  </si>
  <si>
    <t>08.04.2023 16:16:03</t>
  </si>
  <si>
    <t>SIĞIRTMAÇLI TR-2 45-79-M00094_45-79-M00094_2367429</t>
  </si>
  <si>
    <t>08.04.2023 10:47:40</t>
  </si>
  <si>
    <t>08.04.2023 13:38:06</t>
  </si>
  <si>
    <t>DM-2/21 35-29-M00095_35-29-M00095_72192470</t>
  </si>
  <si>
    <t>08.04.2023 09:41:59</t>
  </si>
  <si>
    <t>08.04.2023 15:10:31</t>
  </si>
  <si>
    <t>08.04.2023 11:49:51</t>
  </si>
  <si>
    <t>08.04.2023 13:50:16</t>
  </si>
  <si>
    <t>L-261 SİTESPOR 35-18-L00261_35-18-L00261_72080932</t>
  </si>
  <si>
    <t>08.04.2023 18:50:33</t>
  </si>
  <si>
    <t>08.04.2023 21:16:06</t>
  </si>
  <si>
    <t>SOMA TR-30 45-82-M00030_945526041_945526041</t>
  </si>
  <si>
    <t>08.04.2023 19:01:53</t>
  </si>
  <si>
    <t>08.04.2023 21:58:30</t>
  </si>
  <si>
    <t>KAYMAKÇI İM 35-15-A00004_YEŞİLKÖY L05_2315163</t>
  </si>
  <si>
    <t>08.04.2023 09:06:06</t>
  </si>
  <si>
    <t>08.04.2023 16:04:25</t>
  </si>
  <si>
    <t>DURASILLI TR-8 45-78-M01119_TR-7 M01_66108889</t>
  </si>
  <si>
    <t>08.04.2023 09:26:14</t>
  </si>
  <si>
    <t>08.04.2023 20:21:12</t>
  </si>
  <si>
    <t>K-3074 35-04-K03074_F_56359223_56359223</t>
  </si>
  <si>
    <t>08.04.2023 13:11:41</t>
  </si>
  <si>
    <t>08.04.2023 16:00:00</t>
  </si>
  <si>
    <t>TR-5 35-16-L00005_35-16-L00005_2349551</t>
  </si>
  <si>
    <t>08.04.2023 09:12:24</t>
  </si>
  <si>
    <t>08.04.2023 10:13:13</t>
  </si>
  <si>
    <t>ÇAMBEL KÖK 35-27-M00619_ÇAMBEL KÖYÜ M03_72166067</t>
  </si>
  <si>
    <t>08.04.2023 14:10:10</t>
  </si>
  <si>
    <t>08.04.2023 18:10:35</t>
  </si>
  <si>
    <t>08.04.2023 08:53:32</t>
  </si>
  <si>
    <t>08.04.2023 10:01:03</t>
  </si>
  <si>
    <t>08.04.2023 10:19:28</t>
  </si>
  <si>
    <t>K-1093 35-03-K01093_35-03-K01093_41934761</t>
  </si>
  <si>
    <t>08.04.2023 11:03:32</t>
  </si>
  <si>
    <t>08.04.2023 11:38:09</t>
  </si>
  <si>
    <t>DM-2/2 35-28-M00128__83737125_83737125</t>
  </si>
  <si>
    <t>08.04.2023 11:31:50</t>
  </si>
  <si>
    <t>08.04.2023 12:07:09</t>
  </si>
  <si>
    <t>ARSLANLAR TM 35-26-A00004_BAYINDIR M01_2327575</t>
  </si>
  <si>
    <t>08.04.2023 09:39:38</t>
  </si>
  <si>
    <t>08.04.2023 12:45:08</t>
  </si>
  <si>
    <t>SOMA TR-14 45-82-M00014_945528747_945528747</t>
  </si>
  <si>
    <t>08.04.2023 15:34:22</t>
  </si>
  <si>
    <t>08.04.2023 17:54:24</t>
  </si>
  <si>
    <t>MORSAN TM 45-71-A00002_AKGEDİK M14_2312168</t>
  </si>
  <si>
    <t>08.04.2023 09:50:04</t>
  </si>
  <si>
    <t>08.04.2023 10:06:02</t>
  </si>
  <si>
    <t>PANCAR TM 35-26-A00003_PANCAR-5 M09_2112923</t>
  </si>
  <si>
    <t>09.04.2023 01:06:14</t>
  </si>
  <si>
    <t>09.04.2023 05:27:02</t>
  </si>
  <si>
    <t>MURSALLI TR-1 35-15-L00744_950373497_950373497</t>
  </si>
  <si>
    <t>09.04.2023 01:04:32</t>
  </si>
  <si>
    <t>09.04.2023 02:45:16</t>
  </si>
  <si>
    <t>PANCAR TM 35-26-A00003_TRF-A M08_2322982</t>
  </si>
  <si>
    <t>TEİAŞ Trafo Bakım Çalışması</t>
  </si>
  <si>
    <t>09.04.2023 00:46:03</t>
  </si>
  <si>
    <t>09.04.2023 05:27:56</t>
  </si>
  <si>
    <t>L-36 35-18-L00036_950438722_950438722</t>
  </si>
  <si>
    <t>09.04.2023 01:46:23</t>
  </si>
  <si>
    <t>09.04.2023 03:17:03</t>
  </si>
  <si>
    <t>FUAR İM 35-01-A00003_ TR_2051688</t>
  </si>
  <si>
    <t>09.04.2023 02:01:20</t>
  </si>
  <si>
    <t>09.04.2023 02:27:13</t>
  </si>
  <si>
    <t>HALİLBEYLİ DM 35-27-M00620_HALİLBEYLİ İÇME SUYU M11_2051340</t>
  </si>
  <si>
    <t>09.04.2023 04:10:02</t>
  </si>
  <si>
    <t>09.04.2023 05:33:47</t>
  </si>
  <si>
    <t>GÜMÜLDÜR M-3 35-25-M00003_GÜMÜLDÜR M-7 M02_72097188</t>
  </si>
  <si>
    <t>09.04.2023 04:59:28</t>
  </si>
  <si>
    <t>09.04.2023 08:04:53</t>
  </si>
  <si>
    <t>TR-151 35-16-L00151_A_91095774_91095774</t>
  </si>
  <si>
    <t>09.04.2023 05:13:54</t>
  </si>
  <si>
    <t>09.04.2023 05:46:28</t>
  </si>
  <si>
    <t>09.04.2023 05:39:39</t>
  </si>
  <si>
    <t>09.04.2023 06:56:09</t>
  </si>
  <si>
    <t>MANİSA TM-1 45-71-A00001_ÖĞRETMENEVİ-1 M03_2309456</t>
  </si>
  <si>
    <t>09.04.2023 06:57:06</t>
  </si>
  <si>
    <t>09.04.2023 12:24:32</t>
  </si>
  <si>
    <t>MANİSA TM-1 45-71-A00001_MÜESSESE-1 M02_2085599</t>
  </si>
  <si>
    <t>09.04.2023 07:00:16</t>
  </si>
  <si>
    <t>09.04.2023 12:13:23</t>
  </si>
  <si>
    <t>YILMAZ TR-15 45-78-M01380_TR-28 TR-29 TR-30 M03_82103784</t>
  </si>
  <si>
    <t>09.04.2023 07:03:43</t>
  </si>
  <si>
    <t>09.04.2023 07:35:43</t>
  </si>
  <si>
    <t>DELEMENLER KÖK 45-73-M00490_HatBaşıAyırıcı_53135748 M03_53135748</t>
  </si>
  <si>
    <t>09.04.2023 07:33:48</t>
  </si>
  <si>
    <t>09.04.2023 08:45:39</t>
  </si>
  <si>
    <t>09.04.2023 07:33:52</t>
  </si>
  <si>
    <t>09.04.2023 08:15:42</t>
  </si>
  <si>
    <t>09.04.2023 07:34:34</t>
  </si>
  <si>
    <t>09.04.2023 07:47:03</t>
  </si>
  <si>
    <t>TR-1/14 45-72-M00014_TR-1/6 M01_66509369</t>
  </si>
  <si>
    <t>09.04.2023 07:36:43</t>
  </si>
  <si>
    <t>09.04.2023 08:45:29</t>
  </si>
  <si>
    <t>09.04.2023 07:18:00</t>
  </si>
  <si>
    <t>09.04.2023 09:10:00</t>
  </si>
  <si>
    <t>YAHŞELLİ KÖK 35-28-M00293_HAYKIRAN M01_66582309</t>
  </si>
  <si>
    <t>09.04.2023 07:45:53</t>
  </si>
  <si>
    <t>09.04.2023 08:24:14</t>
  </si>
  <si>
    <t>09.04.2023 08:02:45</t>
  </si>
  <si>
    <t>09.04.2023 08:12:16</t>
  </si>
  <si>
    <t>TR-151 35-16-L00151_95000559332_95000559332</t>
  </si>
  <si>
    <t>09.04.2023 08:19:25</t>
  </si>
  <si>
    <t>09.04.2023 13:27:50</t>
  </si>
  <si>
    <t>09.04.2023 08:20:06</t>
  </si>
  <si>
    <t>09.04.2023 09:27:28</t>
  </si>
  <si>
    <t>DEREKÖY OVA MAH.TR-1 45-72-L00535_A_56394241_56394241</t>
  </si>
  <si>
    <t>09.04.2023 08:33:22</t>
  </si>
  <si>
    <t>09.04.2023 14:34:39</t>
  </si>
  <si>
    <t>KESİKKÖY DM 35-28-M00309_BURUNCUK M08_2046126</t>
  </si>
  <si>
    <t>09.04.2023 08:44:35</t>
  </si>
  <si>
    <t>09.04.2023 09:08:16</t>
  </si>
  <si>
    <t>ÇANDARLI TR-11(CANKENT1) 35-30-M00011_955320459_955320459</t>
  </si>
  <si>
    <t>09.04.2023 08:46:56</t>
  </si>
  <si>
    <t>09.04.2023 12:34:52</t>
  </si>
  <si>
    <t>YENİFOÇA TR-44 35-23-M00044_B_56388989_56388989</t>
  </si>
  <si>
    <t>09.04.2023 08:55:30</t>
  </si>
  <si>
    <t>09.04.2023 15:05:01</t>
  </si>
  <si>
    <t>TR-2/62 45-83-L00062_TR-63 L01_2323348</t>
  </si>
  <si>
    <t>09.04.2023 08:55:56</t>
  </si>
  <si>
    <t>09.04.2023 13:12:13</t>
  </si>
  <si>
    <t>09.04.2023 09:00:33</t>
  </si>
  <si>
    <t>09.04.2023 15:45:02</t>
  </si>
  <si>
    <t>AHMETLİ TR-65 SANAYİ 45-84-L00065_D_56401872_56401872</t>
  </si>
  <si>
    <t>09.04.2023 09:02:46</t>
  </si>
  <si>
    <t>09.04.2023 13:28:07</t>
  </si>
  <si>
    <t>AHMETLİ DM 45-77-M00187_ESKİ SELENDİ M08_80367394</t>
  </si>
  <si>
    <t>09.04.2023 09:03:10</t>
  </si>
  <si>
    <t>09.04.2023 13:23:52</t>
  </si>
  <si>
    <t>SELİMİYE TR-3 ARNAVUTLAR 45-79-M00507_DIREK TIPI TRAFO HUCRESI H01_2114990</t>
  </si>
  <si>
    <t>09.04.2023 09:04:33</t>
  </si>
  <si>
    <t>09.04.2023 12:35:22</t>
  </si>
  <si>
    <t>K-2311 35-03-K02311_35-03-K02311_42782397</t>
  </si>
  <si>
    <t>09.04.2023 08:54:25</t>
  </si>
  <si>
    <t>09.04.2023 13:20:41</t>
  </si>
  <si>
    <t>TAYTAN OFİS KÖK 45-78-M00314_ESKİ KABAZLI M015_60669734</t>
  </si>
  <si>
    <t>09.04.2023 09:01:19</t>
  </si>
  <si>
    <t>09.04.2023 17:53:38</t>
  </si>
  <si>
    <t>TAYTAN OFİS KÖK 45-78-M00314_ÜLKÜ FABRİKALAR M014_60669844</t>
  </si>
  <si>
    <t>09.04.2023 09:07:36</t>
  </si>
  <si>
    <t>09.04.2023 17:15:55</t>
  </si>
  <si>
    <t>09.04.2023 08:52:26</t>
  </si>
  <si>
    <t>09.04.2023 09:14:56</t>
  </si>
  <si>
    <t>09.04.2023 09:10:03</t>
  </si>
  <si>
    <t>09.04.2023 09:17:23</t>
  </si>
  <si>
    <t>09.04.2023 09:06:06</t>
  </si>
  <si>
    <t>09.04.2023 10:13:38</t>
  </si>
  <si>
    <t>ERTUĞRUL ÇALIM VE ARK. T-SULAMA GRB. 35-13-L00121_DIREK TIPI TRAFO HUCRESI H01_2042147</t>
  </si>
  <si>
    <t>09.04.2023 09:07:37</t>
  </si>
  <si>
    <t>09.04.2023 14:57:55</t>
  </si>
  <si>
    <t>09.04.2023 09:19:57</t>
  </si>
  <si>
    <t>09.04.2023 09:50:12</t>
  </si>
  <si>
    <t>M-1635 GEÇİT 35-02-M01635_M-660 M04_2329435</t>
  </si>
  <si>
    <t>09.04.2023 09:30:30</t>
  </si>
  <si>
    <t>K-779 35-07-K00779_A_56376974_56376974</t>
  </si>
  <si>
    <t>09.04.2023 09:15:00</t>
  </si>
  <si>
    <t>09.04.2023 14:14:37</t>
  </si>
  <si>
    <t>09.04.2023 09:19:00</t>
  </si>
  <si>
    <t>09.04.2023 14:20:53</t>
  </si>
  <si>
    <t>TAT DM 35-26-M00070_DNZ M09_64662438</t>
  </si>
  <si>
    <t>09.04.2023 09:27:06</t>
  </si>
  <si>
    <t>09.04.2023 13:35:00</t>
  </si>
  <si>
    <t>KOLDERE TR-6 45-80-M00054_KOLDERE KÖK M05_72196778</t>
  </si>
  <si>
    <t>09.04.2023 09:31:20</t>
  </si>
  <si>
    <t>09.04.2023 10:39:21</t>
  </si>
  <si>
    <t>TR-11 45-77-L00011_DAĞITIM TRAFOSU L08_72203752</t>
  </si>
  <si>
    <t>09.04.2023 09:35:57</t>
  </si>
  <si>
    <t>09.04.2023 11:33:01</t>
  </si>
  <si>
    <t>KÖSELER TR-1 35-24-M00100_B_91112661_91112661</t>
  </si>
  <si>
    <t>09.04.2023 09:42:20</t>
  </si>
  <si>
    <t>09.04.2023 11:31:23</t>
  </si>
  <si>
    <t>ÇIRPI TR-1/2 35-20-M00002_35-20-M00002_66532425</t>
  </si>
  <si>
    <t>09.04.2023 09:33:48</t>
  </si>
  <si>
    <t>09.04.2023 16:01:12</t>
  </si>
  <si>
    <t>MENEMEN İM 35-28-A00001_KESİKKÖY-1 M17_2311063</t>
  </si>
  <si>
    <t>09.04.2023 09:47:08</t>
  </si>
  <si>
    <t>09.04.2023 11:52:23</t>
  </si>
  <si>
    <t>ÇAPAK KÖK 35-26-M00435_DAĞKIZILCA-2 ÇIKIŞ M05_66033222</t>
  </si>
  <si>
    <t>09.04.2023 09:48:03</t>
  </si>
  <si>
    <t>09.04.2023 16:39:05</t>
  </si>
  <si>
    <t>KARGIN KÖK 45-71-M00095_ESKİ KARAOĞLANLI (BAYIRLAR PETROL) M02_2321773</t>
  </si>
  <si>
    <t>09.04.2023 09:51:13</t>
  </si>
  <si>
    <t>09.04.2023 13:17:59</t>
  </si>
  <si>
    <t>UMURCALI TR 5 35-31-L00109_956584390_956584390</t>
  </si>
  <si>
    <t>09.04.2023 09:46:24</t>
  </si>
  <si>
    <t>09.04.2023 12:19:50</t>
  </si>
  <si>
    <t>ARDIÇ MAHALLESİ TR-52 35-21-L00132_DIREK TIPI TRAFO HUCRESI H01_2089524</t>
  </si>
  <si>
    <t>09.04.2023 09:48:49</t>
  </si>
  <si>
    <t>09.04.2023 11:15:29</t>
  </si>
  <si>
    <t>BÜKNÜŞ TR-2 45-72-L00527_B_81571207_81571207</t>
  </si>
  <si>
    <t>09.04.2023 09:49:51</t>
  </si>
  <si>
    <t>09.04.2023 12:40:42</t>
  </si>
  <si>
    <t>09.04.2023 09:23:06</t>
  </si>
  <si>
    <t>09.04.2023 17:13:12</t>
  </si>
  <si>
    <t>YAZIBAŞI DM-5 35-26-M00550_ASLANLAR-YAZIBAŞI2 M14_2335552</t>
  </si>
  <si>
    <t>09.04.2023 09:53:37</t>
  </si>
  <si>
    <t>09.04.2023 10:37:17</t>
  </si>
  <si>
    <t>DAĞDERE TR-5 45-72-M00209_B_72373086_72373086</t>
  </si>
  <si>
    <t>09.04.2023 09:59:28</t>
  </si>
  <si>
    <t>09.04.2023 12:51:27</t>
  </si>
  <si>
    <t>DM-4/TR-15 (ESKİ TR-14) 35-26-M00014_TR-15 M03_42460411</t>
  </si>
  <si>
    <t>09.04.2023 09:56:10</t>
  </si>
  <si>
    <t>09.04.2023 13:21:37</t>
  </si>
  <si>
    <t>TR-1/14-C 45-72-M00100_45-72-M00100_2346872</t>
  </si>
  <si>
    <t>09.04.2023 09:59:07</t>
  </si>
  <si>
    <t>09.04.2023 10:40:19</t>
  </si>
  <si>
    <t>MURADİYE DM-5/8 KÖK 45-71-M00828_DM-5/11 M08_72087113</t>
  </si>
  <si>
    <t>09.04.2023 10:02:46</t>
  </si>
  <si>
    <t>09.04.2023 12:28:29</t>
  </si>
  <si>
    <t>09.04.2023 10:07:08</t>
  </si>
  <si>
    <t>09.04.2023 16:41:20</t>
  </si>
  <si>
    <t>SOMA DM-5/17 45-82-M00421_TR-17/2 M09_2035770</t>
  </si>
  <si>
    <t>09.04.2023 10:02:09</t>
  </si>
  <si>
    <t>09.04.2023 10:33:00</t>
  </si>
  <si>
    <t>ÇAYAĞZI KÖK 35-31-L00259_KARABURÇ L06_2113767</t>
  </si>
  <si>
    <t>09.04.2023 10:01:17</t>
  </si>
  <si>
    <t>09.04.2023 14:56:24</t>
  </si>
  <si>
    <t>MENEMEN KÖK-24 35-28-M00024_SEYREK TR-9 M06_77857061</t>
  </si>
  <si>
    <t>09.04.2023 10:01:15</t>
  </si>
  <si>
    <t>09.04.2023 16:01:01</t>
  </si>
  <si>
    <t>M-564 GEÇİT 35-02-M00564_M-562 ÖZEL M04_66564006</t>
  </si>
  <si>
    <t>09.04.2023 10:13:44</t>
  </si>
  <si>
    <t>09.04.2023 15:02:56</t>
  </si>
  <si>
    <t>09.04.2023 10:13:25</t>
  </si>
  <si>
    <t>09.04.2023 12:28:13</t>
  </si>
  <si>
    <t>BEREKETLİ TR-2 YEĞENLER 45-79-M00322_45-79-M00322_2349137</t>
  </si>
  <si>
    <t>09.04.2023 09:59:39</t>
  </si>
  <si>
    <t>09.04.2023 15:26:54</t>
  </si>
  <si>
    <t>09.04.2023 10:17:52</t>
  </si>
  <si>
    <t>09.04.2023 10:45:49</t>
  </si>
  <si>
    <t>09.04.2023 10:15:56</t>
  </si>
  <si>
    <t>09.04.2023 11:41:52</t>
  </si>
  <si>
    <t>09.04.2023 10:19:49</t>
  </si>
  <si>
    <t>09.04.2023 11:01:37</t>
  </si>
  <si>
    <t>NEVZAT TANÇ SULAMA GRB 35-20-L00405_955210471_955210471</t>
  </si>
  <si>
    <t>09.04.2023 10:28:31</t>
  </si>
  <si>
    <t>09.04.2023 12:25:03</t>
  </si>
  <si>
    <t>AKKEÇİLİ KÖK 45-73-M00239_AKKEÇİLİ M03_72035048</t>
  </si>
  <si>
    <t>09.04.2023 10:28:54</t>
  </si>
  <si>
    <t>09.04.2023 11:38:40</t>
  </si>
  <si>
    <t>SULTAN DM 35-25-M00121_MOBİL-ZİNDANCIK M05_72117226</t>
  </si>
  <si>
    <t>09.04.2023 10:45:12</t>
  </si>
  <si>
    <t>09.04.2023 12:03:37</t>
  </si>
  <si>
    <t>ARSLANLAR TM 35-26-A00004_DAĞKIZILCA-1 M32_2307566</t>
  </si>
  <si>
    <t>09.04.2023 10:52:53</t>
  </si>
  <si>
    <t>09.04.2023 12:52:13</t>
  </si>
  <si>
    <t>TIRAZLI KÖK 45-79-M00079_HatBaşıAyırıcı_64086892 M06_64086892</t>
  </si>
  <si>
    <t>09.04.2023 09:01:27</t>
  </si>
  <si>
    <t>09.04.2023 11:17:48</t>
  </si>
  <si>
    <t>KULA İM 45-77-A00001_DEMİRKÖPRÜ M03_2049496</t>
  </si>
  <si>
    <t>09.04.2023 11:04:13</t>
  </si>
  <si>
    <t>09.04.2023 11:13:52</t>
  </si>
  <si>
    <t>TR-61 35-26-M00061_AYKENT M05_65930723</t>
  </si>
  <si>
    <t>09.04.2023 11:05:14</t>
  </si>
  <si>
    <t>09.04.2023 19:04:00</t>
  </si>
  <si>
    <t>ÇIPLAK KÖK 35-29-M00126_YENİÇİFTLİK ENH M09_72190075</t>
  </si>
  <si>
    <t>09.04.2023 11:15:45</t>
  </si>
  <si>
    <t>09.04.2023 11:22:00</t>
  </si>
  <si>
    <t>PINARCIK TR-2 45-72-L00755_45-72-L00755_2375524</t>
  </si>
  <si>
    <t>09.04.2023 11:18:16</t>
  </si>
  <si>
    <t>09.04.2023 13:46:44</t>
  </si>
  <si>
    <t>TR-2/82-A 45-83-L00308_45-83-L00308_2366551</t>
  </si>
  <si>
    <t>09.04.2023 11:23:23</t>
  </si>
  <si>
    <t>09.04.2023 12:05:52</t>
  </si>
  <si>
    <t>ORHANLI M-88 ORTA 35-14-M00088_956658051_956658051</t>
  </si>
  <si>
    <t>09.04.2023 11:20:50</t>
  </si>
  <si>
    <t>09.04.2023 13:59:54</t>
  </si>
  <si>
    <t>MEDAR DM 45-72-L00079_TR-6 L06_66588791</t>
  </si>
  <si>
    <t>09.04.2023 11:26:45</t>
  </si>
  <si>
    <t>09.04.2023 13:03:57</t>
  </si>
  <si>
    <t>KAYMAKÇI İM 35-15-A00004_ORHANGAZİ L08_2121825</t>
  </si>
  <si>
    <t>09.04.2023 11:41:41</t>
  </si>
  <si>
    <t>09.04.2023 11:48:18</t>
  </si>
  <si>
    <t>ÖZGÖRKEY KÖK 35-26-M00256_ÇAPAK M07_65969695</t>
  </si>
  <si>
    <t>09.04.2023 11:31:13</t>
  </si>
  <si>
    <t>09.04.2023 11:53:04</t>
  </si>
  <si>
    <t>M-639 OLDURUK KÖK 35-03-M00639_M-1929 M04_42868457</t>
  </si>
  <si>
    <t>09.04.2023 11:50:33</t>
  </si>
  <si>
    <t>09.04.2023 12:01:14</t>
  </si>
  <si>
    <t>09.04.2023 11:46:42</t>
  </si>
  <si>
    <t>09.04.2023 13:04:57</t>
  </si>
  <si>
    <t>AKÇAŞEHİR KÖK 35-29-L00035_AKYURT ENH L03_72208827</t>
  </si>
  <si>
    <t>09.04.2023 10:39:44</t>
  </si>
  <si>
    <t>09.04.2023 14:10:00</t>
  </si>
  <si>
    <t>TR-2/80 45-83-L00080_B_91112005_91112005</t>
  </si>
  <si>
    <t>09.04.2023 12:00:02</t>
  </si>
  <si>
    <t>09.04.2023 14:43:16</t>
  </si>
  <si>
    <t>ÇAMÖNÜ TR-1 35-22-M00165_A_91330078_91330078</t>
  </si>
  <si>
    <t>09.04.2023 11:55:25</t>
  </si>
  <si>
    <t>09.04.2023 15:00:15</t>
  </si>
  <si>
    <t>MURADİYE TR-1 İSTASYON KABİN 45-71-M00192_953221614_953221614</t>
  </si>
  <si>
    <t>09.04.2023 12:05:00</t>
  </si>
  <si>
    <t>09.04.2023 15:10:57</t>
  </si>
  <si>
    <t>K-4806 35-01-K04806_912309759_912309759</t>
  </si>
  <si>
    <t>09.04.2023 12:09:20</t>
  </si>
  <si>
    <t>09.04.2023 13:38:31</t>
  </si>
  <si>
    <t>YILMAZ DİRİK GRB. 35-20-M00025_DIREK TIPI TRAFO HUCRESI H01_2049512</t>
  </si>
  <si>
    <t>09.04.2023 12:16:11</t>
  </si>
  <si>
    <t>09.04.2023 13:49:22</t>
  </si>
  <si>
    <t>DM-1/26 45-71-M00008_45-71-M00008_72073161</t>
  </si>
  <si>
    <t>09.04.2023 12:16:19</t>
  </si>
  <si>
    <t>09.04.2023 15:21:51</t>
  </si>
  <si>
    <t>HELVACI-1 35-26-M00468_35-26-M00468_2349351</t>
  </si>
  <si>
    <t>09.04.2023 15:34:20</t>
  </si>
  <si>
    <t>DM-14/3B 45-71-M02250_DM-14/4-B M02_73387501</t>
  </si>
  <si>
    <t>09.04.2023 12:19:47</t>
  </si>
  <si>
    <t>09.04.2023 14:15:50</t>
  </si>
  <si>
    <t>L-470 KÖK 35-18-L00470_A_56357366_56357366</t>
  </si>
  <si>
    <t>09.04.2023 12:38:39</t>
  </si>
  <si>
    <t>09.04.2023 14:52:45</t>
  </si>
  <si>
    <t>DM08/TR02 45-73-M00003_95000497512_95000497512</t>
  </si>
  <si>
    <t>09.04.2023 12:37:03</t>
  </si>
  <si>
    <t>09.04.2023 15:48:06</t>
  </si>
  <si>
    <t>09.04.2023 12:42:06</t>
  </si>
  <si>
    <t>09.04.2023 12:44:36</t>
  </si>
  <si>
    <t>SELİMİYE TR-7 DUTLUKUYU 45-79-M00363_DIREK TIPI TRAFO HUCRESI H01_2073419</t>
  </si>
  <si>
    <t>09.04.2023 14:52:56</t>
  </si>
  <si>
    <t>M-58 35-17-M00058_950313102_950313102</t>
  </si>
  <si>
    <t>09.04.2023 12:41:37</t>
  </si>
  <si>
    <t>09.04.2023 13:35:40</t>
  </si>
  <si>
    <t>K-1211 35-03-K01211_E_56370883_56370883</t>
  </si>
  <si>
    <t>09.04.2023 12:46:52</t>
  </si>
  <si>
    <t>09.04.2023 14:57:37</t>
  </si>
  <si>
    <t>09.04.2023 12:51:36</t>
  </si>
  <si>
    <t>09.04.2023 13:45:23</t>
  </si>
  <si>
    <t>YAĞLAR TR-7 35-31-L00045_DIREK TIPI TRAFO HUCRESI H01_2048875</t>
  </si>
  <si>
    <t>09.04.2023 12:54:27</t>
  </si>
  <si>
    <t>09.04.2023 14:09:54</t>
  </si>
  <si>
    <t>SOMA DM-5/17 45-82-M00421_TR-17/2 M09_2035768</t>
  </si>
  <si>
    <t>09.04.2023 12:58:00</t>
  </si>
  <si>
    <t>09.04.2023 13:06:07</t>
  </si>
  <si>
    <t>TR-33 35-16-L00033_953334388_953334388</t>
  </si>
  <si>
    <t>09.04.2023 12:56:27</t>
  </si>
  <si>
    <t>09.04.2023 13:55:15</t>
  </si>
  <si>
    <t>09.04.2023 13:08:36</t>
  </si>
  <si>
    <t>09.04.2023 15:50:21</t>
  </si>
  <si>
    <t>09.04.2023 13:05:55</t>
  </si>
  <si>
    <t>09.04.2023 15:58:50</t>
  </si>
  <si>
    <t>K-1368 35-08-K01368_35-08-K01368_42013231</t>
  </si>
  <si>
    <t>09.04.2023 13:17:16</t>
  </si>
  <si>
    <t>09.04.2023 14:25:47</t>
  </si>
  <si>
    <t>ÇIRPI İM 35-20-A00002_ÇIPPI TİRE SULAMA M10_2307616</t>
  </si>
  <si>
    <t>09.04.2023 13:19:25</t>
  </si>
  <si>
    <t>09.04.2023 13:46:50</t>
  </si>
  <si>
    <t>K-259 35-02-K00259_35-02-K00259_2362096</t>
  </si>
  <si>
    <t>AG Direk Değişimi</t>
  </si>
  <si>
    <t>09.04.2023 13:18:16</t>
  </si>
  <si>
    <t>09.04.2023 14:53:18</t>
  </si>
  <si>
    <t>09.04.2023 13:25:08</t>
  </si>
  <si>
    <t>09.04.2023 18:49:53</t>
  </si>
  <si>
    <t>DM-14/22 45-71-M00545_A_91408748_91408748</t>
  </si>
  <si>
    <t>09.04.2023 13:25:14</t>
  </si>
  <si>
    <t>09.04.2023 15:10:29</t>
  </si>
  <si>
    <t>TR-1/33 45-72-M00033_TR-1/35 M04_2328071</t>
  </si>
  <si>
    <t>09.04.2023 13:23:32</t>
  </si>
  <si>
    <t>09.04.2023 15:36:55</t>
  </si>
  <si>
    <t>TR-302 35-19-M00302__72410672_72410672</t>
  </si>
  <si>
    <t>09.04.2023 13:34:01</t>
  </si>
  <si>
    <t>09.04.2023 15:19:08</t>
  </si>
  <si>
    <t>M-1089 35-09-M01089_35-09-M01089_47228930</t>
  </si>
  <si>
    <t>09.04.2023 13:43:35</t>
  </si>
  <si>
    <t>09.04.2023 14:51:45</t>
  </si>
  <si>
    <t>TR-113 ZEYTİNALANI 35-19-L00113_956664210_956664210</t>
  </si>
  <si>
    <t>09.04.2023 13:47:56</t>
  </si>
  <si>
    <t>09.04.2023 19:08:13</t>
  </si>
  <si>
    <t>K-2323 35-04-K02323_99530058_99530058</t>
  </si>
  <si>
    <t>09.04.2023 13:49:40</t>
  </si>
  <si>
    <t>09.04.2023 17:24:29</t>
  </si>
  <si>
    <t>L-252 SİSSUS HASTANE 35-18-L00252_950429096_950429096</t>
  </si>
  <si>
    <t>09.04.2023 13:57:30</t>
  </si>
  <si>
    <t>09.04.2023 17:17:37</t>
  </si>
  <si>
    <t>M-1422 35-01-M01422_915165340_915165340</t>
  </si>
  <si>
    <t>09.04.2023 13:59:50</t>
  </si>
  <si>
    <t>09.04.2023 16:57:02</t>
  </si>
  <si>
    <t>09.04.2023 14:07:41</t>
  </si>
  <si>
    <t>09.04.2023 14:18:41</t>
  </si>
  <si>
    <t>YENİFOÇA M-274 35-23-M00274_966446339_966446339</t>
  </si>
  <si>
    <t>09.04.2023 14:06:09</t>
  </si>
  <si>
    <t>09.04.2023 15:59:17</t>
  </si>
  <si>
    <t>ILGIN HATBAŞI KÖK 45-73-M01292_ÇAKIRCAALİ M02_83838185</t>
  </si>
  <si>
    <t>09.04.2023 14:14:36</t>
  </si>
  <si>
    <t>09.04.2023 16:09:29</t>
  </si>
  <si>
    <t>09.04.2023 14:16:19</t>
  </si>
  <si>
    <t>09.04.2023 15:31:21</t>
  </si>
  <si>
    <t>ÖDEMİŞ TM-2 35-15-A00005_OSMANTEPE M19_2334264</t>
  </si>
  <si>
    <t>09.04.2023 14:43:08</t>
  </si>
  <si>
    <t>09.04.2023 14:58:11</t>
  </si>
  <si>
    <t>K-1603 35-01-K01603_912848426_912848426</t>
  </si>
  <si>
    <t>09.04.2023 14:45:37</t>
  </si>
  <si>
    <t>09.04.2023 16:34:29</t>
  </si>
  <si>
    <t>K-572 35-07-K00072_99163760_99163760</t>
  </si>
  <si>
    <t>09.04.2023 14:50:33</t>
  </si>
  <si>
    <t>09.04.2023 17:13:07</t>
  </si>
  <si>
    <t>YAHYA YAZAR TR-2 35-27-M01186_95001272223_95001272223</t>
  </si>
  <si>
    <t>09.04.2023 14:52:03</t>
  </si>
  <si>
    <t>09.04.2023 15:56:10</t>
  </si>
  <si>
    <t>ARSLANLAR TM 35-26-A00004_TR-D M36_2307564</t>
  </si>
  <si>
    <t>TEİAŞ Trafo Arızası</t>
  </si>
  <si>
    <t>09.04.2023 15:14:23</t>
  </si>
  <si>
    <t>09.04.2023 18:43:21</t>
  </si>
  <si>
    <t>09.04.2023 15:27:05</t>
  </si>
  <si>
    <t>09.04.2023 16:03:11</t>
  </si>
  <si>
    <t>ASLANLAR TR-4 35-26-L00147_C_91414334_91414334</t>
  </si>
  <si>
    <t>09.04.2023 15:34:32</t>
  </si>
  <si>
    <t>09.04.2023 18:52:46</t>
  </si>
  <si>
    <t>K-3766 35-04-K03766_B_56381375_56381375</t>
  </si>
  <si>
    <t>09.04.2023 15:38:57</t>
  </si>
  <si>
    <t>09.04.2023 16:42:47</t>
  </si>
  <si>
    <t>09.04.2023 15:32:31</t>
  </si>
  <si>
    <t>09.04.2023 18:29:16</t>
  </si>
  <si>
    <t>L-45 JANDARMA SİTESİ 35-14-L00045_A_91389216_91389216</t>
  </si>
  <si>
    <t>09.04.2023 15:45:24</t>
  </si>
  <si>
    <t>09.04.2023 19:16:04</t>
  </si>
  <si>
    <t>K-593 35-01-K00593_911598015_911598015</t>
  </si>
  <si>
    <t>09.04.2023 15:54:06</t>
  </si>
  <si>
    <t>09.04.2023 17:44:14</t>
  </si>
  <si>
    <t>09.04.2023 16:10:33</t>
  </si>
  <si>
    <t>09.04.2023 17:18:19</t>
  </si>
  <si>
    <t>M-89 35-18-M00089_950461957_950461957</t>
  </si>
  <si>
    <t>09.04.2023 16:10:01</t>
  </si>
  <si>
    <t>09.04.2023 17:02:14</t>
  </si>
  <si>
    <t>L-379 35-18-L00379_950438947_950438947</t>
  </si>
  <si>
    <t>09.04.2023 16:27:58</t>
  </si>
  <si>
    <t>09.04.2023 17:30:07</t>
  </si>
  <si>
    <t>ÇAMÖNÜ TR-4 45-72-L00273_956518678_956518678</t>
  </si>
  <si>
    <t>AG Havai Branşman  Arızası</t>
  </si>
  <si>
    <t>09.04.2023 16:23:48</t>
  </si>
  <si>
    <t>09.04.2023 17:09:04</t>
  </si>
  <si>
    <t>ULUCAK DM-2/14 35-27-M00332_915126921_915126921</t>
  </si>
  <si>
    <t>09.04.2023 16:35:42</t>
  </si>
  <si>
    <t>09.04.2023 18:03:28</t>
  </si>
  <si>
    <t>DM-2/TR-20 35-22-M00853_TR-51 (ALTINTEPE) M01_66057540</t>
  </si>
  <si>
    <t>09.04.2023 16:38:08</t>
  </si>
  <si>
    <t>09.04.2023 17:06:22</t>
  </si>
  <si>
    <t>M-2544 (YATIRIM REZERVE) 35-01-M02544_A_56369114_56369114</t>
  </si>
  <si>
    <t>09.04.2023 16:41:59</t>
  </si>
  <si>
    <t>09.04.2023 17:03:48</t>
  </si>
  <si>
    <t>KARABURUN TEPEBOZ KÖYÜ TR 35-21-L00056_A_91087121_91087121</t>
  </si>
  <si>
    <t>09.04.2023 16:51:56</t>
  </si>
  <si>
    <t>09.04.2023 18:17:49</t>
  </si>
  <si>
    <t>BARBAROS TR-2 35-19-M00200_A_56378404_56378404</t>
  </si>
  <si>
    <t>09.04.2023 16:51:23</t>
  </si>
  <si>
    <t>09.04.2023 17:44:12</t>
  </si>
  <si>
    <t>09.04.2023 16:56:13</t>
  </si>
  <si>
    <t>09.04.2023 19:10:42</t>
  </si>
  <si>
    <t>KASAPLI TR-2 45-73-M00263_945658901_945658901</t>
  </si>
  <si>
    <t>09.04.2023 16:54:28</t>
  </si>
  <si>
    <t>09.04.2023 18:03:09</t>
  </si>
  <si>
    <t>İLYASLAR TR-1 45-76-M00099_955247068_955247068</t>
  </si>
  <si>
    <t>09.04.2023 17:12:17</t>
  </si>
  <si>
    <t>09.04.2023 17:54:29</t>
  </si>
  <si>
    <t>ALABAŞ TR-6 35-15-L00511_35-15-L00511_2365941</t>
  </si>
  <si>
    <t>09.04.2023 17:17:48</t>
  </si>
  <si>
    <t>09.04.2023 17:55:17</t>
  </si>
  <si>
    <t>ALÇUK TM 35-17-A00001_DERSAN-1 M26_2055283</t>
  </si>
  <si>
    <t>09.04.2023 17:19:11</t>
  </si>
  <si>
    <t>09.04.2023 17:39:15</t>
  </si>
  <si>
    <t>K-185 35-07-K00185_35-07-K00185_48243243</t>
  </si>
  <si>
    <t>09.04.2023 17:29:07</t>
  </si>
  <si>
    <t>09.04.2023 18:08:27</t>
  </si>
  <si>
    <t>K-610 35-02-K00610_K-611 K08_2114035</t>
  </si>
  <si>
    <t>09.04.2023 17:30:03</t>
  </si>
  <si>
    <t>09.04.2023 17:38:55</t>
  </si>
  <si>
    <t>BARBAROS TR-2 35-19-M00200_D_56377347_56377347</t>
  </si>
  <si>
    <t>09.04.2023 17:45:45</t>
  </si>
  <si>
    <t>09.04.2023 18:51:28</t>
  </si>
  <si>
    <t>TR-3 35-15-L00003_950380915_950380915</t>
  </si>
  <si>
    <t>09.04.2023 17:47:59</t>
  </si>
  <si>
    <t>09.04.2023 18:44:47</t>
  </si>
  <si>
    <t>TR-316 35-19-M00528_956696487_956696487</t>
  </si>
  <si>
    <t>09.04.2023 17:48:13</t>
  </si>
  <si>
    <t>09.04.2023 20:52:16</t>
  </si>
  <si>
    <t>L-114 OVACIK 35-18-L00114_950461765_950461765</t>
  </si>
  <si>
    <t>09.04.2023 17:55:43</t>
  </si>
  <si>
    <t>10.04.2023 00:50:05</t>
  </si>
  <si>
    <t>09.04.2023 18:05:58</t>
  </si>
  <si>
    <t>09.04.2023 18:28:57</t>
  </si>
  <si>
    <t>BADEMLER TR-6 35-19-L00296_956700465_956700465</t>
  </si>
  <si>
    <t>09.04.2023 18:10:09</t>
  </si>
  <si>
    <t>09.04.2023 19:54:44</t>
  </si>
  <si>
    <t>BAYRAM KARAKOÇ SULAMA GRUBU TR 35-27-L00132_35-27-L00132_2359958</t>
  </si>
  <si>
    <t>09.04.2023 18:11:36</t>
  </si>
  <si>
    <t>09.04.2023 19:02:16</t>
  </si>
  <si>
    <t>ÜÇYOL KÖK 45-82-M00128_HatBaşıAyırıcı_93562792 M04_93562792</t>
  </si>
  <si>
    <t>09.04.2023 18:15:47</t>
  </si>
  <si>
    <t>09.04.2023 22:00:59</t>
  </si>
  <si>
    <t>09.04.2023 18:14:07</t>
  </si>
  <si>
    <t>09.04.2023 20:50:08</t>
  </si>
  <si>
    <t>ÇEŞME İM 35-18-A00001_OVACIK L08_2053078</t>
  </si>
  <si>
    <t>09.04.2023 18:10:11</t>
  </si>
  <si>
    <t>09.04.2023 18:48:15</t>
  </si>
  <si>
    <t>K-3285 35-08-K03285_97692332_97692332</t>
  </si>
  <si>
    <t>09.04.2023 18:19:29</t>
  </si>
  <si>
    <t>09.04.2023 19:16:22</t>
  </si>
  <si>
    <t>K-581 35-01-K00581_911331545_911331545</t>
  </si>
  <si>
    <t>09.04.2023 18:19:35</t>
  </si>
  <si>
    <t>09.04.2023 19:23:44</t>
  </si>
  <si>
    <t>YENİFOÇA TR-3 35-23-M00003_DAĞITIM TRAFO YENİFOÇA TR-3 M02_72191329</t>
  </si>
  <si>
    <t>09.04.2023 18:22:58</t>
  </si>
  <si>
    <t>09.04.2023 23:33:52</t>
  </si>
  <si>
    <t>L-90 RAINBOW DM 35-18-L00090_SERA (L-103) L05_2096232</t>
  </si>
  <si>
    <t>09.04.2023 18:38:50</t>
  </si>
  <si>
    <t>09.04.2023 20:16:16</t>
  </si>
  <si>
    <t>TR-104 35-15-L00104_A a3b_48912979</t>
  </si>
  <si>
    <t>09.04.2023 18:52:48</t>
  </si>
  <si>
    <t>09.04.2023 19:38:44</t>
  </si>
  <si>
    <t>K-3593 35-01-K03593_911735567_911735567</t>
  </si>
  <si>
    <t>09.04.2023 19:03:19</t>
  </si>
  <si>
    <t>09.04.2023 20:52:32</t>
  </si>
  <si>
    <t>K-4831 35-03-K04966__79304911_79304911</t>
  </si>
  <si>
    <t>09.04.2023 19:16:48</t>
  </si>
  <si>
    <t>09.04.2023 22:39:08</t>
  </si>
  <si>
    <t>EKREM GÜL SULAMA GRUBU 35-20-L00390_35-20-L00390_2364848</t>
  </si>
  <si>
    <t>09.04.2023 19:36:04</t>
  </si>
  <si>
    <t>09.04.2023 21:38:13</t>
  </si>
  <si>
    <t>YENİ FOÇA TR-2 35-23-M00002_TR-3 (M-267) M02_66039428</t>
  </si>
  <si>
    <t>09.04.2023 19:37:47</t>
  </si>
  <si>
    <t>09.04.2023 20:23:05</t>
  </si>
  <si>
    <t>TR-316 35-19-M00528_B_77595873_77595873</t>
  </si>
  <si>
    <t>09.04.2023 19:58:45</t>
  </si>
  <si>
    <t>09.04.2023 21:33:44</t>
  </si>
  <si>
    <t>L-377 35-18-L00377_6424049 a2_5948910</t>
  </si>
  <si>
    <t>09.04.2023 20:01:32</t>
  </si>
  <si>
    <t>10.04.2023 00:48:48</t>
  </si>
  <si>
    <t>HACIALİLER OKUL YANI 45-73-M00734_A_91133089_91133089</t>
  </si>
  <si>
    <t>09.04.2023 20:06:51</t>
  </si>
  <si>
    <t>09.04.2023 21:23:26</t>
  </si>
  <si>
    <t>ÇAPAK TR-2 35-26-M00426_ H_42461604</t>
  </si>
  <si>
    <t>09.04.2023 20:08:25</t>
  </si>
  <si>
    <t>09.04.2023 21:28:33</t>
  </si>
  <si>
    <t>09.04.2023 20:17:13</t>
  </si>
  <si>
    <t>09.04.2023 20:58:11</t>
  </si>
  <si>
    <t>KAZANCI TR-1 45-74-M00185_A_56353803_56353803</t>
  </si>
  <si>
    <t>09.04.2023 20:24:47</t>
  </si>
  <si>
    <t>09.04.2023 22:03:36</t>
  </si>
  <si>
    <t>YAYAKENT DM 35-24-M00209_HatBaşıAyırıcı_80599677 M05_80599677</t>
  </si>
  <si>
    <t>09.04.2023 20:34:15</t>
  </si>
  <si>
    <t>09.04.2023 21:43:32</t>
  </si>
  <si>
    <t>09.04.2023 19:53:53</t>
  </si>
  <si>
    <t>09.04.2023 22:13:19</t>
  </si>
  <si>
    <t>L-105 35-18-L00105_OVACIK KÖYÜ AZMAK MEVKİ L03_2324753</t>
  </si>
  <si>
    <t>09.04.2023 20:36:07</t>
  </si>
  <si>
    <t>09.04.2023 22:46:34</t>
  </si>
  <si>
    <t>İSMAİLBEY NARINCALI TR-2 45-73-M00892_A_56391150_56391150</t>
  </si>
  <si>
    <t>09.04.2023 20:58:27</t>
  </si>
  <si>
    <t>09.04.2023 22:26:26</t>
  </si>
  <si>
    <t>09.04.2023 21:06:48</t>
  </si>
  <si>
    <t>09.04.2023 22:39:24</t>
  </si>
  <si>
    <t>09.04.2023 21:16:36</t>
  </si>
  <si>
    <t>09.04.2023 23:07:17</t>
  </si>
  <si>
    <t>09.04.2023 21:22:43</t>
  </si>
  <si>
    <t>10.04.2023 02:31:07</t>
  </si>
  <si>
    <t>BAĞARASI TR-10 KÖK 35-23-M00179_HatBaşıAyırıcı_88018339 M02_88018339</t>
  </si>
  <si>
    <t>09.04.2023 21:31:59</t>
  </si>
  <si>
    <t>10.04.2023 03:31:23</t>
  </si>
  <si>
    <t>BARAJ KÖK 35-17-M00461_HatBaşıAyırıcı_72180705 M01_72180705</t>
  </si>
  <si>
    <t>09.04.2023 21:54:42</t>
  </si>
  <si>
    <t>09.04.2023 22:36:57</t>
  </si>
  <si>
    <t>09.04.2023 21:52:11</t>
  </si>
  <si>
    <t>09.04.2023 22:42:31</t>
  </si>
  <si>
    <t>TR-56 35-16-L00056_C_56352674_56352674</t>
  </si>
  <si>
    <t>09.04.2023 22:14:48</t>
  </si>
  <si>
    <t>09.04.2023 22:47:37</t>
  </si>
  <si>
    <t>ÇAPAK TR-2 35-26-M00426__72374451_72374451</t>
  </si>
  <si>
    <t>09.04.2023 22:18:43</t>
  </si>
  <si>
    <t>09.04.2023 23:28:13</t>
  </si>
  <si>
    <t>L-519 OVACIK 35-18-L00519_ H_49094153</t>
  </si>
  <si>
    <t>09.04.2023 22:52:53</t>
  </si>
  <si>
    <t>10.04.2023 00:01:03</t>
  </si>
  <si>
    <t>09.04.2023 23:13:11</t>
  </si>
  <si>
    <t>09.04.2023 23:50:05</t>
  </si>
  <si>
    <t>SOMA TR-37 45-82-M00527_945523703_945523703</t>
  </si>
  <si>
    <t>09.04.2023 23:18:39</t>
  </si>
  <si>
    <t>10.04.2023 00:06:37</t>
  </si>
  <si>
    <t>GÖLMARMARA TR-14 45-85-L00014_945468563_945468563</t>
  </si>
  <si>
    <t>09.04.2023 23:09:02</t>
  </si>
  <si>
    <t>10.04.2023 01:23:49</t>
  </si>
  <si>
    <t>OTMANLAR KÖYÜ TR-1 45-71-M01743__91268336_91268336</t>
  </si>
  <si>
    <t>09.04.2023 23:24:13</t>
  </si>
  <si>
    <t>10.04.2023 02:42:15</t>
  </si>
  <si>
    <t>MURADİYE DM-4/12-A (DİREK TR-1) 45-71-M01872_953221491_953221491</t>
  </si>
  <si>
    <t>09.04.2023 23:43:11</t>
  </si>
  <si>
    <t>10.04.2023 01:29:49</t>
  </si>
  <si>
    <t>ÇIRPI İM 35-20-A00002_ÇIRPI-1(CAMİİ MAH) M15_2307620</t>
  </si>
  <si>
    <t>09.04.2023 18:44:00</t>
  </si>
  <si>
    <t>09.04.2023 19:12:00</t>
  </si>
  <si>
    <t>10.04.2023 00:04:28</t>
  </si>
  <si>
    <t>10.04.2023 02:28:25</t>
  </si>
  <si>
    <t>L-332 SERKANKENT 35-18-L00332_95000119562_95000119562</t>
  </si>
  <si>
    <t>10.04.2023 00:06:49</t>
  </si>
  <si>
    <t>10.04.2023 04:45:11</t>
  </si>
  <si>
    <t>10.04.2023 00:48:30</t>
  </si>
  <si>
    <t>10.04.2023 01:34:47</t>
  </si>
  <si>
    <t>DM-3/04 (MURAT GERMEN ÖNÜ) 45-71-M00070_D D2b_45180286</t>
  </si>
  <si>
    <t>10.04.2023 01:14:14</t>
  </si>
  <si>
    <t>10.04.2023 02:52:46</t>
  </si>
  <si>
    <t>K-3620 35-01-K03620_K-495 K02_2067825</t>
  </si>
  <si>
    <t>10.04.2023 01:32:23</t>
  </si>
  <si>
    <t>10.04.2023 02:36:06</t>
  </si>
  <si>
    <t>DELEMENLER KÖK 45-73-M00490_HACIALİLER M03_2081976</t>
  </si>
  <si>
    <t>10.04.2023 01:37:02</t>
  </si>
  <si>
    <t>10.04.2023 03:48:02</t>
  </si>
  <si>
    <t>10.04.2023 02:50:13</t>
  </si>
  <si>
    <t>10.04.2023 03:22:54</t>
  </si>
  <si>
    <t>HELVACI TR-1 35-17-M00361_A_91344366_91344366</t>
  </si>
  <si>
    <t>10.04.2023 03:55:59</t>
  </si>
  <si>
    <t>10.04.2023 04:50:41</t>
  </si>
  <si>
    <t>M-263 35-09-M00263_M-910 M05_47547859</t>
  </si>
  <si>
    <t>10.04.2023 05:01:34</t>
  </si>
  <si>
    <t>10.04.2023 06:14:15</t>
  </si>
  <si>
    <t>10.04.2023 06:13:04</t>
  </si>
  <si>
    <t>10.04.2023 09:37:36</t>
  </si>
  <si>
    <t>10.04.2023 06:44:58</t>
  </si>
  <si>
    <t>10.04.2023 07:20:45</t>
  </si>
  <si>
    <t>10.04.2023 06:51:53</t>
  </si>
  <si>
    <t>10.04.2023 07:51:14</t>
  </si>
  <si>
    <t>PANCAR KÖK 35-26-M00891_PANCAR ŞEHİR M01_2302861</t>
  </si>
  <si>
    <t>10.04.2023 07:19:41</t>
  </si>
  <si>
    <t>10.04.2023 08:58:27</t>
  </si>
  <si>
    <t>OTOYOL DM 45-80-M02917_HatBaşıAyırıcı_53136975 M01_53136975</t>
  </si>
  <si>
    <t>10.04.2023 07:36:04</t>
  </si>
  <si>
    <t>10.04.2023 08:37:40</t>
  </si>
  <si>
    <t>KAVAKLIDERE TR-11 45-73-M00144_TR-12 M02_2317693</t>
  </si>
  <si>
    <t>10.04.2023 07:47:02</t>
  </si>
  <si>
    <t>10.04.2023 09:47:34</t>
  </si>
  <si>
    <t>TR-1/33 45-72-M00033_TR-1/21 M02_2107077</t>
  </si>
  <si>
    <t>10.04.2023 07:59:34</t>
  </si>
  <si>
    <t>10.04.2023 08:49:40</t>
  </si>
  <si>
    <t>ÇUKURALTI M-13 ÇAMLIK KÖK 35-25-M00059_ÇUKURALTI M-23 KÖK M02_72121116</t>
  </si>
  <si>
    <t>10.04.2023 08:09:52</t>
  </si>
  <si>
    <t>10.04.2023 08:27:23</t>
  </si>
  <si>
    <t>10.04.2023 08:13:34</t>
  </si>
  <si>
    <t>10.04.2023 08:23:42</t>
  </si>
  <si>
    <t>M-1209 35-01-M01209_A_56377789_56377789</t>
  </si>
  <si>
    <t>10.04.2023 08:30:01</t>
  </si>
  <si>
    <t>10.04.2023 09:30:00</t>
  </si>
  <si>
    <t>TR-100 35-16-L00100_47585012 TR100/A2b_47585663</t>
  </si>
  <si>
    <t>10.04.2023 08:45:42</t>
  </si>
  <si>
    <t>10.04.2023 14:22:49</t>
  </si>
  <si>
    <t>10.04.2023 08:49:05</t>
  </si>
  <si>
    <t>10.04.2023 09:10:58</t>
  </si>
  <si>
    <t>KUYUCAK DM 35-27-M00273_HatBaşıAyırıcı_95853179 M04_95853179</t>
  </si>
  <si>
    <t>10.04.2023 08:54:05</t>
  </si>
  <si>
    <t>10.04.2023 09:40:13</t>
  </si>
  <si>
    <t>L-318 35-14-L00318_956634003_956634003</t>
  </si>
  <si>
    <t>10.04.2023 08:58:24</t>
  </si>
  <si>
    <t>10.04.2023 10:12:14</t>
  </si>
  <si>
    <t>KEMALPAŞA TM 35-27-A00002_KUYUCAK M07_2306689</t>
  </si>
  <si>
    <t>10.04.2023 09:04:57</t>
  </si>
  <si>
    <t>10.04.2023 09:43:07</t>
  </si>
  <si>
    <t>10.04.2023 09:07:18</t>
  </si>
  <si>
    <t>10.04.2023 09:44:09</t>
  </si>
  <si>
    <t>TR-86 35-17-M00086_DAĞITIM TRAFO TR-86 M03_66230177</t>
  </si>
  <si>
    <t>10.04.2023 09:13:55</t>
  </si>
  <si>
    <t>10.04.2023 11:03:54</t>
  </si>
  <si>
    <t>M-3092(YATIRIM REZERVE) 35-07-M03092_35-07-M03092_80993839</t>
  </si>
  <si>
    <t>10.04.2023 09:13:05</t>
  </si>
  <si>
    <t>10.04.2023 15:45:00</t>
  </si>
  <si>
    <t>10.04.2023 09:08:44</t>
  </si>
  <si>
    <t>10.04.2023 10:37:51</t>
  </si>
  <si>
    <t>ÖZBEK TR-5 35-19-M00235_6223464_56377744_56377744</t>
  </si>
  <si>
    <t>10.04.2023 09:15:21</t>
  </si>
  <si>
    <t>10.04.2023 11:46:44</t>
  </si>
  <si>
    <t>M-1520 35-03-M01520_35-03-M01520_41924015</t>
  </si>
  <si>
    <t>10.04.2023 09:22:22</t>
  </si>
  <si>
    <t>10.04.2023 12:22:31</t>
  </si>
  <si>
    <t>10.04.2023 09:18:42</t>
  </si>
  <si>
    <t>10.04.2023 17:08:39</t>
  </si>
  <si>
    <t>DM-4/TR-29 35-22-M00808_35-22-M00808_42463650</t>
  </si>
  <si>
    <t>10.04.2023 09:26:37</t>
  </si>
  <si>
    <t>10.04.2023 14:57:00</t>
  </si>
  <si>
    <t>10.04.2023 09:25:57</t>
  </si>
  <si>
    <t>10.04.2023 10:17:19</t>
  </si>
  <si>
    <t>M-2959(YATIRIM REZERVE) 35-04-M02959_B_56359436_56359436</t>
  </si>
  <si>
    <t>10.04.2023 09:29:39</t>
  </si>
  <si>
    <t>10.04.2023 11:02:47</t>
  </si>
  <si>
    <t>KIŞLAK TR-1 45-74-M00147_A_56352182_56352182</t>
  </si>
  <si>
    <t>10.04.2023 09:28:10</t>
  </si>
  <si>
    <t>10.04.2023 11:13:08</t>
  </si>
  <si>
    <t>SOMA TR-6 45-82-M00006_TR-4 M02_83357819</t>
  </si>
  <si>
    <t>10.04.2023 09:32:56</t>
  </si>
  <si>
    <t>10.04.2023 13:42:17</t>
  </si>
  <si>
    <t>ÜÇPINAR DM 45-71-M00183_HatBaşıAyırıcı_93901699 M09_93901699</t>
  </si>
  <si>
    <t>10.04.2023 09:53:00</t>
  </si>
  <si>
    <t>10.04.2023 19:30:00</t>
  </si>
  <si>
    <t>10.04.2023 09:32:58</t>
  </si>
  <si>
    <t>10.04.2023 11:42:56</t>
  </si>
  <si>
    <t>DM-2/5 RADİSSON OTEL ÖNÜ 35-18-L00582_950454162_950454162</t>
  </si>
  <si>
    <t>10.04.2023 09:35:45</t>
  </si>
  <si>
    <t>10.04.2023 12:38:31</t>
  </si>
  <si>
    <t>10.04.2023 09:43:54</t>
  </si>
  <si>
    <t>10.04.2023 09:47:54</t>
  </si>
  <si>
    <t>10.04.2023 09:43:46</t>
  </si>
  <si>
    <t>10.04.2023 17:04:07</t>
  </si>
  <si>
    <t>K-193 35-03-K00193_35-03-K00193_41914844</t>
  </si>
  <si>
    <t>10.04.2023 09:46:08</t>
  </si>
  <si>
    <t>10.04.2023 10:27:14</t>
  </si>
  <si>
    <t>10.04.2023 09:46:34</t>
  </si>
  <si>
    <t>10.04.2023 10:33:17</t>
  </si>
  <si>
    <t>YENİFOÇA TR-52 35-23-M00052_DAĞITIM TRAFO YENİFOÇA TR-52 M04_2115551</t>
  </si>
  <si>
    <t>10.04.2023 09:47:31</t>
  </si>
  <si>
    <t>10.04.2023 15:23:08</t>
  </si>
  <si>
    <t>10.04.2023 09:51:29</t>
  </si>
  <si>
    <t>10.04.2023 10:22:29</t>
  </si>
  <si>
    <t>SOMA TR-4 45-82-M00004_TR-3/1 M02_2094717</t>
  </si>
  <si>
    <t>10.04.2023 09:55:00</t>
  </si>
  <si>
    <t>10.04.2023 10:07:00</t>
  </si>
  <si>
    <t>K-1865 35-09-K01865_G g2b_5880059</t>
  </si>
  <si>
    <t>10.04.2023 09:56:17</t>
  </si>
  <si>
    <t>10.04.2023 12:00:00</t>
  </si>
  <si>
    <t>HACIBEKTAŞLI TR-1 45-78-M00692_45-78-M00692_2358514</t>
  </si>
  <si>
    <t>10.04.2023 09:59:42</t>
  </si>
  <si>
    <t>10.04.2023 11:58:24</t>
  </si>
  <si>
    <t>10.04.2023 10:00:09</t>
  </si>
  <si>
    <t>10.04.2023 16:32:10</t>
  </si>
  <si>
    <t>TR-77 45-78-L00077_953271098_953271098</t>
  </si>
  <si>
    <t>10.04.2023 09:47:06</t>
  </si>
  <si>
    <t>10.04.2023 10:39:28</t>
  </si>
  <si>
    <t>10.04.2023 10:02:55</t>
  </si>
  <si>
    <t>10.04.2023 17:06:06</t>
  </si>
  <si>
    <t>M-540 35-09-M00540_913254945_913254945</t>
  </si>
  <si>
    <t>10.04.2023 10:06:53</t>
  </si>
  <si>
    <t>10.04.2023 11:39:00</t>
  </si>
  <si>
    <t>10.04.2023 10:05:11</t>
  </si>
  <si>
    <t>10.04.2023 13:13:17</t>
  </si>
  <si>
    <t>ÇOBANKÖY KÖK 35-29-L00066_EĞRİDERE FİDERİ L04_72212366</t>
  </si>
  <si>
    <t>10.04.2023 10:07:52</t>
  </si>
  <si>
    <t>10.04.2023 11:04:28</t>
  </si>
  <si>
    <t>ÇAKIRCA ALİ TR-1 45-73-M00557_A_91457197_91457197</t>
  </si>
  <si>
    <t>10.04.2023 09:58:28</t>
  </si>
  <si>
    <t>10.04.2023 11:30:56</t>
  </si>
  <si>
    <t>YAMANDERE TR-1 35-29-L00311_A_56400176_56400176</t>
  </si>
  <si>
    <t>10.04.2023 10:09:40</t>
  </si>
  <si>
    <t>10.04.2023 13:12:12</t>
  </si>
  <si>
    <t>10.04.2023 10:10:32</t>
  </si>
  <si>
    <t>10.04.2023 17:21:29</t>
  </si>
  <si>
    <t>TR-66 YENİKENT-1 35-15-L00066_35-15-L00066_2377191</t>
  </si>
  <si>
    <t>10.04.2023 10:11:29</t>
  </si>
  <si>
    <t>10.04.2023 12:07:27</t>
  </si>
  <si>
    <t>K-1865 35-09-K01865_35-09-K01865_45352170</t>
  </si>
  <si>
    <t>10.04.2023 10:12:38</t>
  </si>
  <si>
    <t>10.04.2023 11:33:19</t>
  </si>
  <si>
    <t>M-377 35-02-M00377_99430516_99430516</t>
  </si>
  <si>
    <t>10.04.2023 10:12:17</t>
  </si>
  <si>
    <t>10.04.2023 13:05:00</t>
  </si>
  <si>
    <t>BAĞARASI TR-12 35-23-M00181_950427914_950427914</t>
  </si>
  <si>
    <t>10.04.2023 10:14:32</t>
  </si>
  <si>
    <t>10.04.2023 14:13:10</t>
  </si>
  <si>
    <t>TİRE Y.NİZAMOĞLU TR 35-15-M00348_A_91308820_91308820</t>
  </si>
  <si>
    <t>10.04.2023 10:19:48</t>
  </si>
  <si>
    <t>10.04.2023 15:37:38</t>
  </si>
  <si>
    <t>M-750 TOKİ TR 35-17-M00750_DAĞITIM TRAFOSU M02_77595004</t>
  </si>
  <si>
    <t>10.04.2023 11:07:40</t>
  </si>
  <si>
    <t>TR-33 35-16-L00033_953334386_953334386</t>
  </si>
  <si>
    <t>10.04.2023 10:18:27</t>
  </si>
  <si>
    <t>10.04.2023 11:41:10</t>
  </si>
  <si>
    <t>10.04.2023 08:50:05</t>
  </si>
  <si>
    <t>10.04.2023 11:35:11</t>
  </si>
  <si>
    <t>10.04.2023 10:24:33</t>
  </si>
  <si>
    <t>10.04.2023 15:50:17</t>
  </si>
  <si>
    <t>M-1544 35-01-M01544_35-01-M01544_2351780</t>
  </si>
  <si>
    <t>10.04.2023 10:03:59</t>
  </si>
  <si>
    <t>10.04.2023 10:40:50</t>
  </si>
  <si>
    <t>BİMEYKO TR-5 35-30-M00052_A_56352899_56352899</t>
  </si>
  <si>
    <t>10.04.2023 10:22:27</t>
  </si>
  <si>
    <t>10.04.2023 12:06:26</t>
  </si>
  <si>
    <t>KAREL DM 35-17-M00247_BAZTAŞ DM M05_66441135</t>
  </si>
  <si>
    <t>10.04.2023 10:31:46</t>
  </si>
  <si>
    <t>10.04.2023 10:36:50</t>
  </si>
  <si>
    <t>YAYAKENT TR-2 35-24-M00002__91794888_91794888</t>
  </si>
  <si>
    <t>10.04.2023 10:31:22</t>
  </si>
  <si>
    <t>10.04.2023 14:36:47</t>
  </si>
  <si>
    <t>M-1252 35-01-M01252_911131331_911131331</t>
  </si>
  <si>
    <t>10.04.2023 10:15:10</t>
  </si>
  <si>
    <t>10.04.2023 11:22:50</t>
  </si>
  <si>
    <t>ÇATALKAYA KÖYÜ TR-2 35-21-L00172_C_56379187_56379187</t>
  </si>
  <si>
    <t>10.04.2023 10:17:31</t>
  </si>
  <si>
    <t>10.04.2023 10:51:34</t>
  </si>
  <si>
    <t>ULUKENT KÖK-15 35-28-M00070_HatBaşıAyırıcı_53133685 M04_53133685</t>
  </si>
  <si>
    <t>10.04.2023 10:26:54</t>
  </si>
  <si>
    <t>10.04.2023 12:24:11</t>
  </si>
  <si>
    <t>BEYDERE KÖK 45-71-M00128_SELİMŞAHLAR M02_50217156</t>
  </si>
  <si>
    <t>10.04.2023 10:38:20</t>
  </si>
  <si>
    <t>10.04.2023 11:25:54</t>
  </si>
  <si>
    <t>10.04.2023 10:41:47</t>
  </si>
  <si>
    <t>10.04.2023 10:50:40</t>
  </si>
  <si>
    <t>10.04.2023 10:47:22</t>
  </si>
  <si>
    <t>10.04.2023 11:30:44</t>
  </si>
  <si>
    <t>TR-1/3 45-83-M00003_PAŞATIMARI TR-1 M05_2095355</t>
  </si>
  <si>
    <t>10.04.2023 10:50:24</t>
  </si>
  <si>
    <t>10.04.2023 11:52:07</t>
  </si>
  <si>
    <t>KERESTECİLER TR-2 45-83-M00139_C_56385990_56385990</t>
  </si>
  <si>
    <t>10.04.2023 10:56:16</t>
  </si>
  <si>
    <t>10.04.2023 11:33:39</t>
  </si>
  <si>
    <t>TR-29 35-17-M00029_ H_72297098</t>
  </si>
  <si>
    <t>10.04.2023 11:03:58</t>
  </si>
  <si>
    <t>10.04.2023 11:28:14</t>
  </si>
  <si>
    <t>DM-3/17 35-19-M00017_956695880_956695880</t>
  </si>
  <si>
    <t>10.04.2023 10:23:44</t>
  </si>
  <si>
    <t>10.04.2023 12:25:24</t>
  </si>
  <si>
    <t>TR-130 35-19-L00130_35-19-L00130_2350429</t>
  </si>
  <si>
    <t>10.04.2023 11:04:11</t>
  </si>
  <si>
    <t>10.04.2023 11:30:41</t>
  </si>
  <si>
    <t>L-426 ESKİ GARAJ 35-18-L00426_DAĞITIM TRAFOSU L-426 L03_66340328</t>
  </si>
  <si>
    <t>10.04.2023 10:09:55</t>
  </si>
  <si>
    <t>10.04.2023 15:53:14</t>
  </si>
  <si>
    <t>ŞEYHDAVUTLAR TR-4 KEMİKLİ 45-79-M00121_DIREK TIPI TRAFO HUCRESI H01_2076299</t>
  </si>
  <si>
    <t>10.04.2023 11:06:50</t>
  </si>
  <si>
    <t>10.04.2023 14:58:09</t>
  </si>
  <si>
    <t>ÇUKURALTI M-13 ÇAMLIK KÖK 35-25-M00059_ÇUKURALTI M-14 M03_72121117</t>
  </si>
  <si>
    <t>10.04.2023 10:44:46</t>
  </si>
  <si>
    <t>10.04.2023 11:22:18</t>
  </si>
  <si>
    <t>10.04.2023 10:50:21</t>
  </si>
  <si>
    <t>10.04.2023 15:39:46</t>
  </si>
  <si>
    <t>ORHANGAZİ TR-1 35-15-L00207_DIREK TIPI TRAFO HUCRESI H01_2046448</t>
  </si>
  <si>
    <t>10.04.2023 11:13:57</t>
  </si>
  <si>
    <t>10.04.2023 11:48:44</t>
  </si>
  <si>
    <t>L-330 DENİZKIZI-1 35-18-L00330_C_91253238_91253238</t>
  </si>
  <si>
    <t>10.04.2023 10:53:56</t>
  </si>
  <si>
    <t>10.04.2023 17:50:40</t>
  </si>
  <si>
    <t>KAPAKLI DM 45-72-M00309_HatBaşıAyırıcı_53139230 M06_53139230</t>
  </si>
  <si>
    <t>10.04.2023 11:10:13</t>
  </si>
  <si>
    <t>10.04.2023 12:59:57</t>
  </si>
  <si>
    <t>TR-21 35-31-L00021_B_91040406_91040406</t>
  </si>
  <si>
    <t>10.04.2023 11:23:34</t>
  </si>
  <si>
    <t>10.04.2023 12:34:10</t>
  </si>
  <si>
    <t>DAĞDERE DM 45-72-M00097_HatBaşıAyırıcı_53140280 M06_53140280</t>
  </si>
  <si>
    <t>10.04.2023 11:23:58</t>
  </si>
  <si>
    <t>10.04.2023 13:14:57</t>
  </si>
  <si>
    <t>10.04.2023 11:31:41</t>
  </si>
  <si>
    <t>10.04.2023 11:35:28</t>
  </si>
  <si>
    <t>10.04.2023 11:32:00</t>
  </si>
  <si>
    <t>10.04.2023 12:22:47</t>
  </si>
  <si>
    <t>10.04.2023 11:37:12</t>
  </si>
  <si>
    <t>10.04.2023 12:19:28</t>
  </si>
  <si>
    <t>10.04.2023 11:43:22</t>
  </si>
  <si>
    <t>10.04.2023 12:27:10</t>
  </si>
  <si>
    <t>TR-62 35-19-L00062_7642389_56377734_56377734</t>
  </si>
  <si>
    <t>10.04.2023 09:52:54</t>
  </si>
  <si>
    <t>10.04.2023 16:41:40</t>
  </si>
  <si>
    <t>ÇÖKELEK TR-2 45-78-L00650_953293219_953293219</t>
  </si>
  <si>
    <t>10.04.2023 11:59:42</t>
  </si>
  <si>
    <t>10.04.2023 13:22:46</t>
  </si>
  <si>
    <t>MEMİŞ ÇERÇİOĞLU VE ARK. T-SULAMA GRB. 35-13-L00118_A_56379972_56379972</t>
  </si>
  <si>
    <t>10.04.2023 11:52:48</t>
  </si>
  <si>
    <t>10.04.2023 13:36:52</t>
  </si>
  <si>
    <t>10.04.2023 12:07:47</t>
  </si>
  <si>
    <t>10.04.2023 15:46:44</t>
  </si>
  <si>
    <t>SETÜSTÜ TR-1 45-83-M00133_TR-1/80 M03_2097686</t>
  </si>
  <si>
    <t>10.04.2023 12:07:08</t>
  </si>
  <si>
    <t>10.04.2023 12:36:05</t>
  </si>
  <si>
    <t>TR-56 CEPHANELİK 35-19-L00056_956682910_956682910</t>
  </si>
  <si>
    <t>10.04.2023 11:52:54</t>
  </si>
  <si>
    <t>10.04.2023 13:21:42</t>
  </si>
  <si>
    <t>KUŞÇULAR TR-9 35-19-M00221_A_90965276_90965276</t>
  </si>
  <si>
    <t>10.04.2023 11:53:55</t>
  </si>
  <si>
    <t>10.04.2023 13:18:05</t>
  </si>
  <si>
    <t>10.04.2023 12:17:37</t>
  </si>
  <si>
    <t>10.04.2023 12:57:49</t>
  </si>
  <si>
    <t>GÜRÇEŞME İM 35-03-A00001_ÇALDIRAN K09_2081086</t>
  </si>
  <si>
    <t>10.04.2023 12:21:52</t>
  </si>
  <si>
    <t>10.04.2023 13:40:25</t>
  </si>
  <si>
    <t>KAPAKLI DM 45-72-M00309_RAHMİYE-1 TARIMSAL SULAMA M06_2099423</t>
  </si>
  <si>
    <t>10.04.2023 12:31:09</t>
  </si>
  <si>
    <t>10.04.2023 12:45:06</t>
  </si>
  <si>
    <t>10.04.2023 12:23:51</t>
  </si>
  <si>
    <t>10.04.2023 15:43:14</t>
  </si>
  <si>
    <t>TEKELİ TR-7 35-22-M00274_955254086_955254086</t>
  </si>
  <si>
    <t>10.04.2023 12:32:34</t>
  </si>
  <si>
    <t>10.04.2023 13:52:56</t>
  </si>
  <si>
    <t>EVRENLİ KÖK 45-73-M00139_HatBaşıAyırıcı_62930783 M03_62930783</t>
  </si>
  <si>
    <t>10.04.2023 12:38:26</t>
  </si>
  <si>
    <t>10.04.2023 13:15:48</t>
  </si>
  <si>
    <t>10.04.2023 12:42:34</t>
  </si>
  <si>
    <t>10.04.2023 13:42:51</t>
  </si>
  <si>
    <t>10.04.2023 12:44:29</t>
  </si>
  <si>
    <t>10.04.2023 21:14:08</t>
  </si>
  <si>
    <t>10.04.2023 12:48:48</t>
  </si>
  <si>
    <t>10.04.2023 14:34:33</t>
  </si>
  <si>
    <t>K-608 35-02-K00608_912577316_912577316</t>
  </si>
  <si>
    <t>10.04.2023 12:45:32</t>
  </si>
  <si>
    <t>10.04.2023 13:44:27</t>
  </si>
  <si>
    <t>10.04.2023 12:59:45</t>
  </si>
  <si>
    <t>10.04.2023 16:01:32</t>
  </si>
  <si>
    <t>ELMABAĞ DM 35-15-L00317_ELMABAĞ L02_66822278</t>
  </si>
  <si>
    <t>10.04.2023 13:05:42</t>
  </si>
  <si>
    <t>10.04.2023 14:27:42</t>
  </si>
  <si>
    <t>TR-2/4A 45-83-L00134_TR-2/6 L02_72118851</t>
  </si>
  <si>
    <t>10.04.2023 09:54:28</t>
  </si>
  <si>
    <t>10.04.2023 14:30:12</t>
  </si>
  <si>
    <t>ÖZBEK TR-5 35-19-M00235_956665022_956665022</t>
  </si>
  <si>
    <t>10.04.2023 13:13:58</t>
  </si>
  <si>
    <t>10.04.2023 14:36:30</t>
  </si>
  <si>
    <t>K-1023 35-03-K01023_E C1_5915570</t>
  </si>
  <si>
    <t>10.04.2023 13:30:47</t>
  </si>
  <si>
    <t>10.04.2023 14:54:30</t>
  </si>
  <si>
    <t>M-1538 35-01-M01538_35-01-M01538_2377131</t>
  </si>
  <si>
    <t>10.04.2023 13:32:20</t>
  </si>
  <si>
    <t>10.04.2023 14:57:08</t>
  </si>
  <si>
    <t>ÜRKMEZ M-19 35-25-M00152_956660007_956660007</t>
  </si>
  <si>
    <t>10.04.2023 13:34:55</t>
  </si>
  <si>
    <t>10.04.2023 14:30:13</t>
  </si>
  <si>
    <t>K-866 35-03-K00866_K-4626 K01_41916859</t>
  </si>
  <si>
    <t>10.04.2023 13:39:59</t>
  </si>
  <si>
    <t>10.04.2023 21:43:42</t>
  </si>
  <si>
    <t>10.04.2023 13:46:22</t>
  </si>
  <si>
    <t>10.04.2023 15:18:52</t>
  </si>
  <si>
    <t>KAYIŞLAR TR-1 45-80-M00140_45-80-M00140_2365398</t>
  </si>
  <si>
    <t>10.04.2023 13:44:51</t>
  </si>
  <si>
    <t>10.04.2023 14:48:25</t>
  </si>
  <si>
    <t>NAİL TUNTAŞ VE ARK. T-SULAMA GRB. 35-13-L00094_DIREK TIPI TRAFO HUCRESI H01_2042161</t>
  </si>
  <si>
    <t>10.04.2023 13:23:25</t>
  </si>
  <si>
    <t>10.04.2023 19:28:15</t>
  </si>
  <si>
    <t>10.04.2023 13:58:43</t>
  </si>
  <si>
    <t>10.04.2023 21:39:27</t>
  </si>
  <si>
    <t>ÖDEMİŞ TM-2 35-15-A00005_GÖKÇEN M01_2334129</t>
  </si>
  <si>
    <t>10.04.2023 14:07:11</t>
  </si>
  <si>
    <t>10.04.2023 14:08:59</t>
  </si>
  <si>
    <t>ÇUKURALTI M-51 35-25-M00086_A_56355058_56355058</t>
  </si>
  <si>
    <t>10.04.2023 14:07:42</t>
  </si>
  <si>
    <t>10.04.2023 16:02:26</t>
  </si>
  <si>
    <t>10.04.2023 14:04:00</t>
  </si>
  <si>
    <t>10.04.2023 15:18:15</t>
  </si>
  <si>
    <t>MURADİYE DM-7/1 45-71-M01854_DM-5/7 KÖK M01_2125935</t>
  </si>
  <si>
    <t>10.04.2023 14:17:47</t>
  </si>
  <si>
    <t>10.04.2023 14:43:26</t>
  </si>
  <si>
    <t>M-2948(YATIRIM REZERVE) 35-01-M02948_D_56379452_56379452</t>
  </si>
  <si>
    <t>10.04.2023 14:22:40</t>
  </si>
  <si>
    <t>10.04.2023 16:38:25</t>
  </si>
  <si>
    <t>ALAŞEHİR TR-16/A 45-73-M00092_945683981_945683981</t>
  </si>
  <si>
    <t>10.04.2023 14:10:58</t>
  </si>
  <si>
    <t>10.04.2023 14:55:09</t>
  </si>
  <si>
    <t>M-2948(YATIRIM REZERVE) 35-01-M02948_F_56359379_56359379</t>
  </si>
  <si>
    <t>10.04.2023 14:25:08</t>
  </si>
  <si>
    <t>10.04.2023 16:40:31</t>
  </si>
  <si>
    <t>M-147 SAKIZLIKOY 35-18-M00147_948516955_948516955</t>
  </si>
  <si>
    <t>10.04.2023 14:23:08</t>
  </si>
  <si>
    <t>10.04.2023 18:42:02</t>
  </si>
  <si>
    <t>İNECİK TR-1 35-21-L00121_A_90988555_90988555</t>
  </si>
  <si>
    <t>10.04.2023 14:32:01</t>
  </si>
  <si>
    <t>10.04.2023 16:10:49</t>
  </si>
  <si>
    <t>KAVAKLIDERE TR-12 45-73-M00145_TR-17 M01_2317696</t>
  </si>
  <si>
    <t>10.04.2023 14:44:44</t>
  </si>
  <si>
    <t>10.04.2023 15:28:53</t>
  </si>
  <si>
    <t>DEMİRCİ DM 45-74-M00347_ŞEHİR GİRİŞ M011_84598101</t>
  </si>
  <si>
    <t>10.04.2023 14:58:57</t>
  </si>
  <si>
    <t>10.04.2023 15:26:00</t>
  </si>
  <si>
    <t>L-37 YAT LİMANI 35-14-L00037_956636518_956636518</t>
  </si>
  <si>
    <t>10.04.2023 15:01:33</t>
  </si>
  <si>
    <t>10.04.2023 17:19:51</t>
  </si>
  <si>
    <t>TR-65 45-77-L00065_C_56396179_56396179</t>
  </si>
  <si>
    <t>10.04.2023 15:08:02</t>
  </si>
  <si>
    <t>10.04.2023 15:42:31</t>
  </si>
  <si>
    <t>SOMA TR-4 45-82-M00004_TR-3/1 M02_2325579</t>
  </si>
  <si>
    <t>10.04.2023 15:09:09</t>
  </si>
  <si>
    <t>10.04.2023 15:32:32</t>
  </si>
  <si>
    <t>BAHRİBABA İM-DM 35-01-A00014_BAHRİBABA-18/BAHRİBABA-9 K09_60323566</t>
  </si>
  <si>
    <t>10.04.2023 15:11:12</t>
  </si>
  <si>
    <t>10.04.2023 17:23:21</t>
  </si>
  <si>
    <t>YUKARI AVDAN TR-1 45-82-M00241_A_56392544_56392544</t>
  </si>
  <si>
    <t>10.04.2023 15:20:37</t>
  </si>
  <si>
    <t>10.04.2023 16:49:15</t>
  </si>
  <si>
    <t>KIZILAVLU KÖK 45-78-M00837_DELİBAŞLI GRUBU M02_66247833</t>
  </si>
  <si>
    <t>10.04.2023 15:22:54</t>
  </si>
  <si>
    <t>10.04.2023 15:23:24</t>
  </si>
  <si>
    <t>EĞERCİ TR-5 35-26-L00172_C_91077986_91077986</t>
  </si>
  <si>
    <t>10.04.2023 15:21:41</t>
  </si>
  <si>
    <t>10.04.2023 16:10:00</t>
  </si>
  <si>
    <t>KARABULU KÖK 35-31-L00227_HALİLLER KÖK L06_2119140</t>
  </si>
  <si>
    <t>10.04.2023 15:22:42</t>
  </si>
  <si>
    <t>10.04.2023 15:29:36</t>
  </si>
  <si>
    <t>BEYDAĞ İM 35-32-A00001_MUTAFLAR L14_2049959</t>
  </si>
  <si>
    <t>10.04.2023 15:28:48</t>
  </si>
  <si>
    <t>10.04.2023 15:33:59</t>
  </si>
  <si>
    <t>K-610 35-02-K00610_99988540_99988540</t>
  </si>
  <si>
    <t>10.04.2023 15:28:42</t>
  </si>
  <si>
    <t>10.04.2023 17:15:41</t>
  </si>
  <si>
    <t>M-1996 35-09-M01996_913230939_913230939</t>
  </si>
  <si>
    <t>10.04.2023 15:28:44</t>
  </si>
  <si>
    <t>10.04.2023 17:01:17</t>
  </si>
  <si>
    <t>10.04.2023 15:33:36</t>
  </si>
  <si>
    <t>10.04.2023 16:56:42</t>
  </si>
  <si>
    <t>DM-4/TR-29 35-22-M00808_B_56402870_56402870</t>
  </si>
  <si>
    <t>10.04.2023 15:33:16</t>
  </si>
  <si>
    <t>10.04.2023 16:45:53</t>
  </si>
  <si>
    <t>K-1153 35-03-K01153_A_56357393_56357393</t>
  </si>
  <si>
    <t>10.04.2023 15:17:27</t>
  </si>
  <si>
    <t>10.04.2023 17:16:55</t>
  </si>
  <si>
    <t>TR-17 35-17-M00017_DIREK TIPI TRAFO HUCRESI H01_2042885</t>
  </si>
  <si>
    <t>10.04.2023 15:44:10</t>
  </si>
  <si>
    <t>10.04.2023 17:28:57</t>
  </si>
  <si>
    <t>10.04.2023 15:47:43</t>
  </si>
  <si>
    <t>10.04.2023 16:13:49</t>
  </si>
  <si>
    <t>10.04.2023 15:48:33</t>
  </si>
  <si>
    <t>10.04.2023 15:51:47</t>
  </si>
  <si>
    <t>TR-19 35-27-M00019_95000476030_95000476030</t>
  </si>
  <si>
    <t>10.04.2023 15:48:31</t>
  </si>
  <si>
    <t>10.04.2023 17:48:38</t>
  </si>
  <si>
    <t>TR-1/2 45-72-M00002_956494652_956494652</t>
  </si>
  <si>
    <t>10.04.2023 15:55:55</t>
  </si>
  <si>
    <t>10.04.2023 18:02:16</t>
  </si>
  <si>
    <t>HASAN HÜSEYİN ERBUDAK SULAMA GRUBU TR 35-22-M00216_35-22-M00216_2362191</t>
  </si>
  <si>
    <t>10.04.2023 16:03:33</t>
  </si>
  <si>
    <t>10.04.2023 16:34:11</t>
  </si>
  <si>
    <t>TR-59 35-17-M00059_950302909_950302909</t>
  </si>
  <si>
    <t>10.04.2023 16:18:30</t>
  </si>
  <si>
    <t>10.04.2023 16:34:29</t>
  </si>
  <si>
    <t>BEYDAĞ İM 35-32-A00001_BARAJ M09_2049986</t>
  </si>
  <si>
    <t>10.04.2023 16:21:58</t>
  </si>
  <si>
    <t>10.04.2023 16:31:46</t>
  </si>
  <si>
    <t>HALİLBEYLİ DM 35-27-M00620_KARMEZ-1 M04_2052969</t>
  </si>
  <si>
    <t>10.04.2023 16:21:01</t>
  </si>
  <si>
    <t>10.04.2023 17:27:27</t>
  </si>
  <si>
    <t>10.04.2023 16:28:34</t>
  </si>
  <si>
    <t>10.04.2023 18:52:26</t>
  </si>
  <si>
    <t>KARABULU KÖK 35-31-L00227_HALİLLER YENİ (SIRIMLI) L03_2337016</t>
  </si>
  <si>
    <t>10.04.2023 16:29:14</t>
  </si>
  <si>
    <t>10.04.2023 17:54:17</t>
  </si>
  <si>
    <t>L-272 35-18-L00272_950445639_950445639</t>
  </si>
  <si>
    <t>10.04.2023 16:30:25</t>
  </si>
  <si>
    <t>10.04.2023 18:52:24</t>
  </si>
  <si>
    <t>YEŞİLOCA ÇAYIR TR-4 35-20-L00129_9143769_56375959_56375959</t>
  </si>
  <si>
    <t>10.04.2023 16:32:15</t>
  </si>
  <si>
    <t>10.04.2023 18:23:29</t>
  </si>
  <si>
    <t>10.04.2023 16:33:29</t>
  </si>
  <si>
    <t>10.04.2023 17:28:55</t>
  </si>
  <si>
    <t>TOYGAR KÖK 45-73-M00166_TOYGAR ÇIKIŞ M01_66715045</t>
  </si>
  <si>
    <t>10.04.2023 16:41:51</t>
  </si>
  <si>
    <t>10.04.2023 19:44:00</t>
  </si>
  <si>
    <t>10.04.2023 17:00:35</t>
  </si>
  <si>
    <t>10.04.2023 17:32:42</t>
  </si>
  <si>
    <t>MENEMEN DM-4/11 35-28-M00723_60766154 A01_60766388</t>
  </si>
  <si>
    <t>10.04.2023 17:00:12</t>
  </si>
  <si>
    <t>10.04.2023 17:17:13</t>
  </si>
  <si>
    <t>ÇERKEZ HAMİDİYE TR-1 45-82-M00259_45-82-M00259_2372062</t>
  </si>
  <si>
    <t>10.04.2023 17:10:14</t>
  </si>
  <si>
    <t>10.04.2023 18:04:43</t>
  </si>
  <si>
    <t>10.04.2023 17:10:36</t>
  </si>
  <si>
    <t>10.04.2023 18:08:36</t>
  </si>
  <si>
    <t>10.04.2023 17:19:27</t>
  </si>
  <si>
    <t>10.04.2023 17:49:48</t>
  </si>
  <si>
    <t>10.04.2023 17:25:29</t>
  </si>
  <si>
    <t>PİYADELER KÖK 45-73-M00136_PİYADELER M01_66674747</t>
  </si>
  <si>
    <t>10.04.2023 17:23:07</t>
  </si>
  <si>
    <t>10.04.2023 18:38:49</t>
  </si>
  <si>
    <t>MENEMEN DM-4/9 35-28-L00119_B B03_5878163</t>
  </si>
  <si>
    <t>10.04.2023 17:28:24</t>
  </si>
  <si>
    <t>10.04.2023 17:58:40</t>
  </si>
  <si>
    <t>M-1996 35-09-M01996_A a1b_5892001</t>
  </si>
  <si>
    <t>10.04.2023 17:34:29</t>
  </si>
  <si>
    <t>10.04.2023 18:29:32</t>
  </si>
  <si>
    <t>10.04.2023 17:45:10</t>
  </si>
  <si>
    <t>10.04.2023 17:50:04</t>
  </si>
  <si>
    <t>IRLAMAZ KÖK 45-83-L00153_IRLAMAZ L03_72158563</t>
  </si>
  <si>
    <t>10.04.2023 17:45:47</t>
  </si>
  <si>
    <t>10.04.2023 18:34:55</t>
  </si>
  <si>
    <t>SELENDİ DM 45-81-M00001_OKLU İSA M15_2321601</t>
  </si>
  <si>
    <t>10.04.2023 17:50:28</t>
  </si>
  <si>
    <t>10.04.2023 18:19:55</t>
  </si>
  <si>
    <t>TR-11 ( RAMAZAN IŞIK SULAMA GRUBU ) 35-27-M00011_A_91295403_91295403</t>
  </si>
  <si>
    <t>10.04.2023 17:51:05</t>
  </si>
  <si>
    <t>10.04.2023 21:00:09</t>
  </si>
  <si>
    <t>TR-24 35-27-M00024_912572814_912572814</t>
  </si>
  <si>
    <t>10.04.2023 17:51:38</t>
  </si>
  <si>
    <t>10.04.2023 18:41:30</t>
  </si>
  <si>
    <t>TR-117 HAYVAN PAZARI 35-26-M00117_C c1b_5912748</t>
  </si>
  <si>
    <t>10.04.2023 17:49:10</t>
  </si>
  <si>
    <t>10.04.2023 18:50:04</t>
  </si>
  <si>
    <t>K-3083 35-04-K03083_913722451_913722451</t>
  </si>
  <si>
    <t>10.04.2023 18:00:28</t>
  </si>
  <si>
    <t>10.04.2023 18:29:39</t>
  </si>
  <si>
    <t>K-3474 35-07-K03474_K-2806 K01_48246765</t>
  </si>
  <si>
    <t>10.04.2023 18:08:08</t>
  </si>
  <si>
    <t>10.04.2023 18:47:26</t>
  </si>
  <si>
    <t>M-2013 35-10-M02013_35-10-M02013_57832191</t>
  </si>
  <si>
    <t>10.04.2023 18:10:46</t>
  </si>
  <si>
    <t>10.04.2023 18:29:11</t>
  </si>
  <si>
    <t>10.04.2023 18:17:50</t>
  </si>
  <si>
    <t>10.04.2023 18:22:08</t>
  </si>
  <si>
    <t>BAYRAMŞAH TR-1 45-77-L00138_945510212_945510212</t>
  </si>
  <si>
    <t>10.04.2023 18:04:21</t>
  </si>
  <si>
    <t>10.04.2023 19:46:56</t>
  </si>
  <si>
    <t>ADAKÜRE KÖYÜ TR-2 35-32-L00083_946416680_946416680</t>
  </si>
  <si>
    <t>10.04.2023 18:16:14</t>
  </si>
  <si>
    <t>10.04.2023 20:57:13</t>
  </si>
  <si>
    <t>SELÇUK İM/DM 35-13-A00004_SELÇUK ZİRAİ SULAMA L05_65986069</t>
  </si>
  <si>
    <t>10.04.2023 18:21:17</t>
  </si>
  <si>
    <t>10.04.2023 19:25:42</t>
  </si>
  <si>
    <t>10.04.2023 18:23:28</t>
  </si>
  <si>
    <t>10.04.2023 23:43:01</t>
  </si>
  <si>
    <t>YENİFOÇA TR-54 35-23-M00054_A_56399268_56399268</t>
  </si>
  <si>
    <t>10.04.2023 18:35:12</t>
  </si>
  <si>
    <t>10.04.2023 18:53:58</t>
  </si>
  <si>
    <t>M-712 KERESTECİLER SİTESİ 35-08-M00712_EKİNCİ GRUP ÖZEL M02_74654768</t>
  </si>
  <si>
    <t>10.04.2023 18:37:11</t>
  </si>
  <si>
    <t>10.04.2023 18:56:13</t>
  </si>
  <si>
    <t>KARAOĞLANLI TR-4 45-71-M00093_45-71-M00093_2353705</t>
  </si>
  <si>
    <t>10.04.2023 18:57:48</t>
  </si>
  <si>
    <t>10.04.2023 20:07:28</t>
  </si>
  <si>
    <t>10.04.2023 19:07:44</t>
  </si>
  <si>
    <t>10.04.2023 19:18:54</t>
  </si>
  <si>
    <t>10.04.2023 18:36:04</t>
  </si>
  <si>
    <t>10.04.2023 20:43:31</t>
  </si>
  <si>
    <t>TR-290 35-19-M00465_956697860_956697860</t>
  </si>
  <si>
    <t>10.04.2023 19:19:11</t>
  </si>
  <si>
    <t>10.04.2023 20:08:11</t>
  </si>
  <si>
    <t>BAŞARAN TR-5 35-31-L00074_47942817_56370820_56370820</t>
  </si>
  <si>
    <t>10.04.2023 19:25:06</t>
  </si>
  <si>
    <t>10.04.2023 21:40:01</t>
  </si>
  <si>
    <t>10.04.2023 19:39:38</t>
  </si>
  <si>
    <t>10.04.2023 20:34:01</t>
  </si>
  <si>
    <t>HACIHALİLLER TR-1 KÖK 45-71-M00066_HatBaşıAyırıcı_53134250 M02_53134250</t>
  </si>
  <si>
    <t>10.04.2023 19:36:32</t>
  </si>
  <si>
    <t>11.04.2023 00:15:08</t>
  </si>
  <si>
    <t>K-222 35-01-K00222_911281224_911281224</t>
  </si>
  <si>
    <t>10.04.2023 19:42:21</t>
  </si>
  <si>
    <t>11.04.2023 02:28:43</t>
  </si>
  <si>
    <t>ŞEHİTLER TR-2 45-72-L00728_B_56406236_56406236</t>
  </si>
  <si>
    <t>10.04.2023 19:33:29</t>
  </si>
  <si>
    <t>10.04.2023 20:52:22</t>
  </si>
  <si>
    <t>EROĞLU TEPE TR-1 45-77-L00215_945494666_945494666</t>
  </si>
  <si>
    <t>10.04.2023 19:53:21</t>
  </si>
  <si>
    <t>10.04.2023 22:23:04</t>
  </si>
  <si>
    <t>M-2177 35-01-M02177_A_56374011_56374011</t>
  </si>
  <si>
    <t>10.04.2023 20:12:47</t>
  </si>
  <si>
    <t>10.04.2023 22:53:36</t>
  </si>
  <si>
    <t>TR-21 (M-721) 35-30-M00721_955298274_955298274</t>
  </si>
  <si>
    <t>10.04.2023 20:13:30</t>
  </si>
  <si>
    <t>10.04.2023 21:27:55</t>
  </si>
  <si>
    <t>CANPAŞA KÖK 45-71-M00140_ALİ ÖRÜMLÜ M06_72246776</t>
  </si>
  <si>
    <t>10.04.2023 20:14:08</t>
  </si>
  <si>
    <t>10.04.2023 20:58:25</t>
  </si>
  <si>
    <t>YENİ FOÇA TR-30 35-23-M00030_D_56355849_56355849</t>
  </si>
  <si>
    <t>10.04.2023 20:21:29</t>
  </si>
  <si>
    <t>10.04.2023 20:52:57</t>
  </si>
  <si>
    <t>KAŞIKÇI BAHADIRLAR TR 45-75-M00097_A_56391337_56391337</t>
  </si>
  <si>
    <t>10.04.2023 20:13:51</t>
  </si>
  <si>
    <t>10.04.2023 21:38:06</t>
  </si>
  <si>
    <t>BÜKNÜŞ TR-2 45-72-L00527_ H_79411125</t>
  </si>
  <si>
    <t>10.04.2023 20:23:12</t>
  </si>
  <si>
    <t>10.04.2023 22:25:11</t>
  </si>
  <si>
    <t>DELEMENLER MAHMUTLAR TR-1 45-73-M00796_945649837_945649837</t>
  </si>
  <si>
    <t>10.04.2023 17:26:41</t>
  </si>
  <si>
    <t>10.04.2023 21:33:28</t>
  </si>
  <si>
    <t>SOMA TR-3/2 45-82-M00083_945541624_945541624</t>
  </si>
  <si>
    <t>10.04.2023 20:49:19</t>
  </si>
  <si>
    <t>11.04.2023 00:20:51</t>
  </si>
  <si>
    <t>KERPİÇLİK TR-1 45-74-M00103_A_56407151_56407151</t>
  </si>
  <si>
    <t>10.04.2023 21:09:53</t>
  </si>
  <si>
    <t>10.04.2023 21:40:15</t>
  </si>
  <si>
    <t>BEYDAĞ TR-8/A 35-32-L00137_946411729_946411729</t>
  </si>
  <si>
    <t>10.04.2023 22:12:08</t>
  </si>
  <si>
    <t>10.04.2023 23:39:42</t>
  </si>
  <si>
    <t>TR-147 45-78-L00147_A_90991459_90991459</t>
  </si>
  <si>
    <t>10.04.2023 22:23:26</t>
  </si>
  <si>
    <t>10.04.2023 23:58:38</t>
  </si>
  <si>
    <t>ZEYTİNALANI TR-118 35-19-L00118_956676991_956676991</t>
  </si>
  <si>
    <t>10.04.2023 22:55:47</t>
  </si>
  <si>
    <t>10.04.2023 23:40:19</t>
  </si>
  <si>
    <t>URGANLI TR-4 45-83-M00554_48025146_56353959_56353959</t>
  </si>
  <si>
    <t>10.04.2023 23:02:10</t>
  </si>
  <si>
    <t>11.04.2023 00:40:12</t>
  </si>
  <si>
    <t>SARUHANLI ÇEŞMEBAŞI TR 35-29-L00506_B_56402089_56402089</t>
  </si>
  <si>
    <t>10.04.2023 23:14:43</t>
  </si>
  <si>
    <t>11.04.2023 00:32:10</t>
  </si>
  <si>
    <t>YENİŞEHİR TR-4 35-31-L00112_47864169_56390316_56390316</t>
  </si>
  <si>
    <t>10.04.2023 23:17:29</t>
  </si>
  <si>
    <t>11.04.2023 01:27:13</t>
  </si>
  <si>
    <t>TR-2 DM (M-702) 35-30-M00702_DİKİLİ TR-16 M04_66045490</t>
  </si>
  <si>
    <t>11.04.2023 18:16:00</t>
  </si>
  <si>
    <t>11.04.2023 19:08:00</t>
  </si>
  <si>
    <t>M-1285 35-02-M01285_R_56381783_56381783</t>
  </si>
  <si>
    <t>11.04.2023 17:04:41</t>
  </si>
  <si>
    <t>11.04.2023 19:24:49</t>
  </si>
  <si>
    <t>ULUKENT DM-5/12 35-28-M00651_11053191 a1_5767567</t>
  </si>
  <si>
    <t>11.04.2023 09:16:22</t>
  </si>
  <si>
    <t>11.04.2023 10:17:10</t>
  </si>
  <si>
    <t>SUBATAN TR-8 35-15-L00347_950353311_950353311</t>
  </si>
  <si>
    <t>11.04.2023 08:53:59</t>
  </si>
  <si>
    <t>11.04.2023 15:31:10</t>
  </si>
  <si>
    <t>K-2450 35-01-K02450_910328443_910328443</t>
  </si>
  <si>
    <t>11.04.2023 13:10:34</t>
  </si>
  <si>
    <t>11.04.2023 14:49:34</t>
  </si>
  <si>
    <t>11.04.2023 21:24:11</t>
  </si>
  <si>
    <t>11.04.2023 22:02:38</t>
  </si>
  <si>
    <t>ASARLIK DM-2/1 35-28-M00186_A_60982231_60982231</t>
  </si>
  <si>
    <t>11.04.2023 09:45:30</t>
  </si>
  <si>
    <t>11.04.2023 15:19:08</t>
  </si>
  <si>
    <t>DM-2/TR-20 35-22-M00853_35-22-M00853_66057541</t>
  </si>
  <si>
    <t>11.04.2023 13:56:27</t>
  </si>
  <si>
    <t>11.04.2023 14:57:48</t>
  </si>
  <si>
    <t>DM-18/06 (DEREKENARI) 45-71-M00256_953173743_953173743</t>
  </si>
  <si>
    <t>11.04.2023 21:56:07</t>
  </si>
  <si>
    <t>11.04.2023 23:32:27</t>
  </si>
  <si>
    <t>TR-117 HAYVAN PAZARI 35-26-M00117_A a1b_5916314</t>
  </si>
  <si>
    <t>11.04.2023 10:19:54</t>
  </si>
  <si>
    <t>11.04.2023 13:06:52</t>
  </si>
  <si>
    <t>SOMA DM-1 45-82-M00050_TR-1 M12_60207317</t>
  </si>
  <si>
    <t>11.04.2023 15:17:37</t>
  </si>
  <si>
    <t>11.04.2023 16:16:24</t>
  </si>
  <si>
    <t>YENİKÖY TR-1 45-73-M00252_45-73-M00252_2368256</t>
  </si>
  <si>
    <t>11.04.2023 10:28:29</t>
  </si>
  <si>
    <t>11.04.2023 15:31:00</t>
  </si>
  <si>
    <t>11.04.2023 09:57:09</t>
  </si>
  <si>
    <t>11.04.2023 14:07:53</t>
  </si>
  <si>
    <t>ÇELENLİOĞLU KÖK 45-85-M00043_GÖLMARMARA GİRİŞ M03_2321173</t>
  </si>
  <si>
    <t>11.04.2023 01:01:51</t>
  </si>
  <si>
    <t>11.04.2023 01:59:13</t>
  </si>
  <si>
    <t>11.04.2023 09:13:05</t>
  </si>
  <si>
    <t>11.04.2023 12:29:30</t>
  </si>
  <si>
    <t>YAĞCILAR KÖK 45-71-M00179_HatBaşıAyırıcı_53135848 M04_53135848</t>
  </si>
  <si>
    <t>11.04.2023 11:06:06</t>
  </si>
  <si>
    <t>11.04.2023 15:41:27</t>
  </si>
  <si>
    <t>M-974 35-03-M00974_910476183_910476183</t>
  </si>
  <si>
    <t>11.04.2023 23:03:53</t>
  </si>
  <si>
    <t>12.04.2023 00:00:33</t>
  </si>
  <si>
    <t>AYRANCILAR DM-5 35-26-M00807_DEMİRCİ M03_2125776</t>
  </si>
  <si>
    <t>11.04.2023 07:19:56</t>
  </si>
  <si>
    <t>11.04.2023 07:23:08</t>
  </si>
  <si>
    <t>11.04.2023 11:49:15</t>
  </si>
  <si>
    <t>11.04.2023 12:39:08</t>
  </si>
  <si>
    <t>ÖZBEK TR-5 35-19-M00235_C_91050446_91050446</t>
  </si>
  <si>
    <t>11.04.2023 10:16:08</t>
  </si>
  <si>
    <t>11.04.2023 17:06:10</t>
  </si>
  <si>
    <t>TURGUTALP TR-4/7 45-82-M00064_TR-4/2 M02_72193383</t>
  </si>
  <si>
    <t>11.04.2023 15:36:07</t>
  </si>
  <si>
    <t>11.04.2023 15:44:50</t>
  </si>
  <si>
    <t>ÇIRPI TR-1/3 35-20-M00003_ÇIRPI TR-1/4 M02_66531604</t>
  </si>
  <si>
    <t>11.04.2023 15:07:14</t>
  </si>
  <si>
    <t>11.04.2023 18:20:14</t>
  </si>
  <si>
    <t>L-23 ESKİ POSTANE ÖNÜ 35-14-L00023_35-14-L00023_2357592</t>
  </si>
  <si>
    <t>11.04.2023 10:09:44</t>
  </si>
  <si>
    <t>11.04.2023 12:48:13</t>
  </si>
  <si>
    <t>BAHÇEDERE TR-1 35-17-M00183_A_91332565_91332565</t>
  </si>
  <si>
    <t>11.04.2023 14:50:37</t>
  </si>
  <si>
    <t>11.04.2023 15:49:59</t>
  </si>
  <si>
    <t>11.04.2023 12:45:10</t>
  </si>
  <si>
    <t>11.04.2023 14:27:25</t>
  </si>
  <si>
    <t>AKHİSAR İM 45-72-A00001_CAMÖNÜ L03_2308693</t>
  </si>
  <si>
    <t>11.04.2023 09:09:31</t>
  </si>
  <si>
    <t>11.04.2023 12:29:26</t>
  </si>
  <si>
    <t>KULALI KÖYÜ TR-1 45-86-M00167_A_91081843_91081843</t>
  </si>
  <si>
    <t>11.04.2023 23:16:52</t>
  </si>
  <si>
    <t>11.04.2023 23:48:11</t>
  </si>
  <si>
    <t>KAŞIKÇI KÖYÜ TR-1 45-75-M00078_DIREK TIPI TRAFO HUCRESI H01_2084775</t>
  </si>
  <si>
    <t>11.04.2023 19:52:26</t>
  </si>
  <si>
    <t>11.04.2023 21:24:44</t>
  </si>
  <si>
    <t>BAĞARASI TR-3 35-23-M00172_35-23-M00172_2369866</t>
  </si>
  <si>
    <t>11.04.2023 09:56:04</t>
  </si>
  <si>
    <t>11.04.2023 10:39:38</t>
  </si>
  <si>
    <t>11.04.2023 11:35:12</t>
  </si>
  <si>
    <t>11.04.2023 15:15:53</t>
  </si>
  <si>
    <t>M-1664 35-03-M01664_M-1664 ÖZEL M04_66736873</t>
  </si>
  <si>
    <t>11.04.2023 20:35:30</t>
  </si>
  <si>
    <t>11.04.2023 21:16:17</t>
  </si>
  <si>
    <t>TÖYKO TR-2 35-30-M00214_35-30-M00214_72069216</t>
  </si>
  <si>
    <t>11.04.2023 11:59:09</t>
  </si>
  <si>
    <t>11.04.2023 13:00:27</t>
  </si>
  <si>
    <t>11.04.2023 18:00:04</t>
  </si>
  <si>
    <t>11.04.2023 18:05:42</t>
  </si>
  <si>
    <t>K-511 35-01-K00511_A 2A_5873644</t>
  </si>
  <si>
    <t>11.04.2023 13:09:20</t>
  </si>
  <si>
    <t>11.04.2023 14:05:59</t>
  </si>
  <si>
    <t>ÖRNEKKÖY TR-7 35-27-M01192_35-27-M01192_82863655</t>
  </si>
  <si>
    <t>11.04.2023 09:02:00</t>
  </si>
  <si>
    <t>11.04.2023 09:31:23</t>
  </si>
  <si>
    <t>K-3248 35-07-K03248_99486276_99486276</t>
  </si>
  <si>
    <t>11.04.2023 13:32:07</t>
  </si>
  <si>
    <t>11.04.2023 17:16:08</t>
  </si>
  <si>
    <t>M-3253(YATIRIM REZERVE) 35-04-M03253_E_56382032_56382032</t>
  </si>
  <si>
    <t>11.04.2023 11:12:19</t>
  </si>
  <si>
    <t>11.04.2023 11:22:41</t>
  </si>
  <si>
    <t>TR-81 35-16-L00081_95000654688_95000654688</t>
  </si>
  <si>
    <t>11.04.2023 10:34:19</t>
  </si>
  <si>
    <t>11.04.2023 11:41:47</t>
  </si>
  <si>
    <t>EŞREFPAŞA İM 35-01-A00002_YEDEK K15_2045366</t>
  </si>
  <si>
    <t>11.04.2023 02:05:47</t>
  </si>
  <si>
    <t>11.04.2023 02:16:56</t>
  </si>
  <si>
    <t>K-4015 35-02-K04015_B_56383771_56383771</t>
  </si>
  <si>
    <t>11.04.2023 14:59:39</t>
  </si>
  <si>
    <t>11.04.2023 16:49:50</t>
  </si>
  <si>
    <t>11.04.2023 17:08:52</t>
  </si>
  <si>
    <t>11.04.2023 18:27:37</t>
  </si>
  <si>
    <t>PİYADELER KÖK 45-73-M00136_ŞAHYAR M03_66674749</t>
  </si>
  <si>
    <t>11.04.2023 19:14:55</t>
  </si>
  <si>
    <t>11.04.2023 20:33:24</t>
  </si>
  <si>
    <t>YENMİŞ KÖK 35-27-M00366_KEMALPAŞA T.M. M02_72163650</t>
  </si>
  <si>
    <t>11.04.2023 14:39:18</t>
  </si>
  <si>
    <t>11.04.2023 15:08:00</t>
  </si>
  <si>
    <t>K-3847 35-04-K03847_D D1B_5812692</t>
  </si>
  <si>
    <t>11.04.2023 07:58:38</t>
  </si>
  <si>
    <t>11.04.2023 08:34:18</t>
  </si>
  <si>
    <t>K-879 35-01-K00879_35-01-K00879_65659507</t>
  </si>
  <si>
    <t>11.04.2023 14:39:23</t>
  </si>
  <si>
    <t>11.04.2023 18:32:52</t>
  </si>
  <si>
    <t>11.04.2023 17:58:27</t>
  </si>
  <si>
    <t>11.04.2023 18:23:26</t>
  </si>
  <si>
    <t>L-434 MENDERES BP 35-18-L00434_35-18-L00434_72107643</t>
  </si>
  <si>
    <t>11.04.2023 09:29:11</t>
  </si>
  <si>
    <t>11.04.2023 17:34:00</t>
  </si>
  <si>
    <t>YENİ BAĞARASI TR-3 35-23-M00209_35-23-M00209_2373217</t>
  </si>
  <si>
    <t>11.04.2023 13:30:34</t>
  </si>
  <si>
    <t>11.04.2023 13:52:18</t>
  </si>
  <si>
    <t>11.04.2023 18:27:24</t>
  </si>
  <si>
    <t>11.04.2023 19:34:55</t>
  </si>
  <si>
    <t>M-3088(YATIRIM REZERVE) 35-03-M03088_910810731_910810731</t>
  </si>
  <si>
    <t>11.04.2023 09:35:37</t>
  </si>
  <si>
    <t>11.04.2023 12:07:18</t>
  </si>
  <si>
    <t>K-4902 35-22-K04902_K-2380 K01_56288277</t>
  </si>
  <si>
    <t>11.04.2023 09:59:50</t>
  </si>
  <si>
    <t>11.04.2023 14:21:48</t>
  </si>
  <si>
    <t>K-2921 35-02-K02921_99740649_99740649</t>
  </si>
  <si>
    <t>11.04.2023 13:34:28</t>
  </si>
  <si>
    <t>11.04.2023 14:29:40</t>
  </si>
  <si>
    <t>L-498 35-18-L00498_950463028_950463028</t>
  </si>
  <si>
    <t>11.04.2023 20:15:32</t>
  </si>
  <si>
    <t>11.04.2023 21:33:35</t>
  </si>
  <si>
    <t>KARABURUN TR-9 35-21-L00027_A_91063574_91063574</t>
  </si>
  <si>
    <t>11.04.2023 17:17:27</t>
  </si>
  <si>
    <t>11.04.2023 18:34:56</t>
  </si>
  <si>
    <t>11.04.2023 09:06:31</t>
  </si>
  <si>
    <t>11.04.2023 09:16:17</t>
  </si>
  <si>
    <t>11.04.2023 23:43:00</t>
  </si>
  <si>
    <t>12.04.2023 01:02:59</t>
  </si>
  <si>
    <t>11.04.2023 11:29:23</t>
  </si>
  <si>
    <t>11.04.2023 16:16:49</t>
  </si>
  <si>
    <t>YENİ FOÇA TR-25 35-23-M00025_42098425_56368111_56368111</t>
  </si>
  <si>
    <t>11.04.2023 16:29:01</t>
  </si>
  <si>
    <t>11.04.2023 17:14:46</t>
  </si>
  <si>
    <t>TR-81 35-19-L00081_DAĞITIM TRAFOSU L04_72133519</t>
  </si>
  <si>
    <t>11.04.2023 09:14:00</t>
  </si>
  <si>
    <t>11.04.2023 15:40:00</t>
  </si>
  <si>
    <t>K-1744 35-01-K01744_912037468_912037468</t>
  </si>
  <si>
    <t>11.04.2023 08:06:27</t>
  </si>
  <si>
    <t>11.04.2023 16:08:17</t>
  </si>
  <si>
    <t>AYRANCILAR DM-5 35-26-M00807_DEMİRCİ M03_2336122</t>
  </si>
  <si>
    <t>11.04.2023 08:48:25</t>
  </si>
  <si>
    <t>11.04.2023 09:34:08</t>
  </si>
  <si>
    <t>11.04.2023 10:01:27</t>
  </si>
  <si>
    <t>11.04.2023 13:04:28</t>
  </si>
  <si>
    <t>SOĞUKYURT (OKULYANI) TR-1 45-73-M00207_DIREK TIPI TRAFO HUCRESI H01_2089869</t>
  </si>
  <si>
    <t>11.04.2023 09:31:13</t>
  </si>
  <si>
    <t>11.04.2023 15:49:06</t>
  </si>
  <si>
    <t>ULUKENT DM-3/40 35-28-M00048_953382517_953382517</t>
  </si>
  <si>
    <t>11.04.2023 19:06:32</t>
  </si>
  <si>
    <t>11.04.2023 21:55:30</t>
  </si>
  <si>
    <t>BAĞARASI TR-15 35-23-M00362_35-23-M00362_79385490</t>
  </si>
  <si>
    <t>11.04.2023 12:35:01</t>
  </si>
  <si>
    <t>11.04.2023 15:47:58</t>
  </si>
  <si>
    <t>ERGENEKON TR-4 45-83-L00141_D D04_65646090</t>
  </si>
  <si>
    <t>11.04.2023 10:12:12</t>
  </si>
  <si>
    <t>11.04.2023 11:39:42</t>
  </si>
  <si>
    <t>AŞAĞIÇOBANİSA KÖK 45-71-M00096_İSTASYON KABİN M05_2076284</t>
  </si>
  <si>
    <t>11.04.2023 18:22:42</t>
  </si>
  <si>
    <t>11.04.2023 19:09:24</t>
  </si>
  <si>
    <t>SOMA A SANTRALİ İM/DM 45-82-A00001_HatBaşıAyırıcı_53135903 L16_53135903</t>
  </si>
  <si>
    <t>11.04.2023 12:46:15</t>
  </si>
  <si>
    <t>11.04.2023 19:02:28</t>
  </si>
  <si>
    <t>TR-15 35-26-M00015_956618761_956618761</t>
  </si>
  <si>
    <t>11.04.2023 19:36:57</t>
  </si>
  <si>
    <t>11.04.2023 20:47:54</t>
  </si>
  <si>
    <t>K-3322 35-09-K03322_C c1b_5870054</t>
  </si>
  <si>
    <t>11.04.2023 12:14:41</t>
  </si>
  <si>
    <t>11.04.2023 12:27:45</t>
  </si>
  <si>
    <t>SÜTÇÜLER TR-7 35-27-M00919_B_91157791_91157791</t>
  </si>
  <si>
    <t>11.04.2023 08:22:10</t>
  </si>
  <si>
    <t>11.04.2023 09:38:11</t>
  </si>
  <si>
    <t>11.04.2023 22:55:26</t>
  </si>
  <si>
    <t>11.04.2023 23:27:44</t>
  </si>
  <si>
    <t>11.04.2023 06:56:58</t>
  </si>
  <si>
    <t>11.04.2023 07:40:14</t>
  </si>
  <si>
    <t>DAĞHACIYUSUF TR-3 45-73-M01227_C_80760461_80760461</t>
  </si>
  <si>
    <t>11.04.2023 09:39:49</t>
  </si>
  <si>
    <t>11.04.2023 10:35:20</t>
  </si>
  <si>
    <t>DM-6/32 35-28-M00756_953385247_953385247</t>
  </si>
  <si>
    <t>11.04.2023 13:56:10</t>
  </si>
  <si>
    <t>11.04.2023 19:52:13</t>
  </si>
  <si>
    <t>ÇUKURALTI M-14 35-25-M00060_ÇUKURALTI M-13 ÇAMLIK KÖK M01_72123852</t>
  </si>
  <si>
    <t>11.04.2023 15:27:30</t>
  </si>
  <si>
    <t>11.04.2023 15:50:37</t>
  </si>
  <si>
    <t>11.04.2023 15:07:01</t>
  </si>
  <si>
    <t>11.04.2023 16:48:19</t>
  </si>
  <si>
    <t>TORBALI DM 35-26-M00001_6113128_56358404_56358404</t>
  </si>
  <si>
    <t>11.04.2023 13:32:21</t>
  </si>
  <si>
    <t>11.04.2023 14:33:28</t>
  </si>
  <si>
    <t>11.04.2023 19:47:36</t>
  </si>
  <si>
    <t>12.04.2023 01:45:29</t>
  </si>
  <si>
    <t>11.04.2023 14:11:00</t>
  </si>
  <si>
    <t>11.04.2023 14:23:12</t>
  </si>
  <si>
    <t>11.04.2023 09:12:27</t>
  </si>
  <si>
    <t>11.04.2023 16:55:06</t>
  </si>
  <si>
    <t>GÜLBAHÇE TR-1 45-71-M00184_GÜLBAHÇE TR-2/GÜLBAHÇE TR-3 M04_72255609</t>
  </si>
  <si>
    <t>11.04.2023 11:25:44</t>
  </si>
  <si>
    <t>11.04.2023 14:39:24</t>
  </si>
  <si>
    <t>DM-7/TR-11 35-22-M00301_35-22-M00301_62527393</t>
  </si>
  <si>
    <t>11.04.2023 12:01:36</t>
  </si>
  <si>
    <t>11.04.2023 12:39:18</t>
  </si>
  <si>
    <t>TR-86 45-78-L00086_D_91158448_91158448</t>
  </si>
  <si>
    <t>11.04.2023 11:36:37</t>
  </si>
  <si>
    <t>11.04.2023 14:25:57</t>
  </si>
  <si>
    <t>K-879 35-01-K00879_B_56377172_56377172</t>
  </si>
  <si>
    <t>11.04.2023 18:44:44</t>
  </si>
  <si>
    <t>11.04.2023 19:48:42</t>
  </si>
  <si>
    <t>GÖRECE TR-1 35-22-M00841_35-22-M00841_49665667</t>
  </si>
  <si>
    <t>11.04.2023 09:22:58</t>
  </si>
  <si>
    <t>11.04.2023 09:43:47</t>
  </si>
  <si>
    <t>DM-14/3 45-71-M00387_C_60984645_60984645</t>
  </si>
  <si>
    <t>11.04.2023 14:33:24</t>
  </si>
  <si>
    <t>11.04.2023 16:15:02</t>
  </si>
  <si>
    <t>GÖKEYÜP TR-1 KÖK 45-78-M00798_HatBaşıAyırıcı_53140076 M04_53140076</t>
  </si>
  <si>
    <t>11.04.2023 11:47:01</t>
  </si>
  <si>
    <t>11.04.2023 15:57:02</t>
  </si>
  <si>
    <t>TR-2/19 45-83-L00019_TR-2/20 L01_72149859</t>
  </si>
  <si>
    <t>11.04.2023 09:00:28</t>
  </si>
  <si>
    <t>11.04.2023 12:51:13</t>
  </si>
  <si>
    <t>ÇAPAKLI KÖK 45-78-M01161_HatBaşıAyırıcı_53138942 M07_53138942</t>
  </si>
  <si>
    <t>11.04.2023 07:14:28</t>
  </si>
  <si>
    <t>11.04.2023 11:55:11</t>
  </si>
  <si>
    <t>11.04.2023 07:40:07</t>
  </si>
  <si>
    <t>11.04.2023 09:16:45</t>
  </si>
  <si>
    <t>TR-90 45-78-L00090_953248244_953248244</t>
  </si>
  <si>
    <t>11.04.2023 15:27:21</t>
  </si>
  <si>
    <t>11.04.2023 17:44:21</t>
  </si>
  <si>
    <t>CABBAR DM 45-73-M00100_HatBaşıAyırıcı_91504478 M03_91504478</t>
  </si>
  <si>
    <t>11.04.2023 09:58:11</t>
  </si>
  <si>
    <t>11.04.2023 14:56:43</t>
  </si>
  <si>
    <t>11.04.2023 16:03:22</t>
  </si>
  <si>
    <t>11.04.2023 18:06:56</t>
  </si>
  <si>
    <t>KARABURUN TR-11 35-21-L00010_DAĞITIM TRAFO KARABURUN TR-11 L03_72175074</t>
  </si>
  <si>
    <t>11.04.2023 17:11:32</t>
  </si>
  <si>
    <t>11.04.2023 17:51:07</t>
  </si>
  <si>
    <t>11.04.2023 09:42:33</t>
  </si>
  <si>
    <t>11.04.2023 10:32:40</t>
  </si>
  <si>
    <t>K-4950 35-01-K04950__92458281_92458281</t>
  </si>
  <si>
    <t>11.04.2023 17:04:54</t>
  </si>
  <si>
    <t>11.04.2023 17:58:02</t>
  </si>
  <si>
    <t>L-254 35-18-L00254__78583927_78583927</t>
  </si>
  <si>
    <t>11.04.2023 10:42:13</t>
  </si>
  <si>
    <t>11.04.2023 12:02:01</t>
  </si>
  <si>
    <t>TR-111 ZEYTİNALANI 35-19-L00111_949996694_949996694</t>
  </si>
  <si>
    <t>11.04.2023 19:10:43</t>
  </si>
  <si>
    <t>11.04.2023 20:39:01</t>
  </si>
  <si>
    <t>11.04.2023 08:57:49</t>
  </si>
  <si>
    <t>11.04.2023 09:02:56</t>
  </si>
  <si>
    <t>11.04.2023 10:14:01</t>
  </si>
  <si>
    <t>11.04.2023 16:34:35</t>
  </si>
  <si>
    <t>YENİKÖY TR-1 45-73-M00252_A_56386031_56386031</t>
  </si>
  <si>
    <t>11.04.2023 20:03:15</t>
  </si>
  <si>
    <t>11.04.2023 20:58:21</t>
  </si>
  <si>
    <t>SOMA KÖYLER DM-2 45-82-M00125_DM-1 ÇIKIŞI DM-2 FİDER-2 M10_66332640</t>
  </si>
  <si>
    <t>11.04.2023 15:33:54</t>
  </si>
  <si>
    <t>11.04.2023 15:49:00</t>
  </si>
  <si>
    <t>YELKİ TR-6 (M-2343) 35-10-M02343_35-10-M02343_42776417</t>
  </si>
  <si>
    <t>11.04.2023 10:48:54</t>
  </si>
  <si>
    <t>11.04.2023 11:34:52</t>
  </si>
  <si>
    <t>TR-26 35-17-M00217_B_91197990_91197990</t>
  </si>
  <si>
    <t>11.04.2023 13:24:37</t>
  </si>
  <si>
    <t>11.04.2023 14:15:47</t>
  </si>
  <si>
    <t>TR-27(M-727) 35-30-M00727_E e1_43010617</t>
  </si>
  <si>
    <t>11.04.2023 15:39:07</t>
  </si>
  <si>
    <t>11.04.2023 16:32:26</t>
  </si>
  <si>
    <t>TIRAZLI KÖK 45-79-M00079_BAHARLAR M06_72036244</t>
  </si>
  <si>
    <t>11.04.2023 12:17:57</t>
  </si>
  <si>
    <t>11.04.2023 12:18:00</t>
  </si>
  <si>
    <t>EŞREFPAŞA İM 35-01-A00002_ESKİ İZMİR K06_2045905</t>
  </si>
  <si>
    <t>11.04.2023 02:25:53</t>
  </si>
  <si>
    <t>11.04.2023 02:29:52</t>
  </si>
  <si>
    <t>HELVACI DM-2 35-17-M00359_HatBaşıAyırıcı_73034615 M04_73034615</t>
  </si>
  <si>
    <t>11.04.2023 23:38:36</t>
  </si>
  <si>
    <t>12.04.2023 02:03:21</t>
  </si>
  <si>
    <t>L-416 KAPALI SPOR SALONU 35-18-L00416__81637347_81637347</t>
  </si>
  <si>
    <t>11.04.2023 01:06:51</t>
  </si>
  <si>
    <t>11.04.2023 01:44:22</t>
  </si>
  <si>
    <t>GÜLBAHÇE TR-5 (TR-186) 35-19-L00186_B_91424641_91424641</t>
  </si>
  <si>
    <t>11.04.2023 10:02:00</t>
  </si>
  <si>
    <t>11.04.2023 17:04:21</t>
  </si>
  <si>
    <t>YENİ ŞAKRAN TR-2 35-17-M00202_A_91200699_91200699</t>
  </si>
  <si>
    <t>11.04.2023 21:13:44</t>
  </si>
  <si>
    <t>11.04.2023 22:13:43</t>
  </si>
  <si>
    <t>K-3205 35-02-K03205_A_56383336_56383336</t>
  </si>
  <si>
    <t>11.04.2023 09:59:37</t>
  </si>
  <si>
    <t>11.04.2023 15:07:03</t>
  </si>
  <si>
    <t>M-2017 35-01-M02017_DAĞITIM TRAFOSU-2 M03_81342289</t>
  </si>
  <si>
    <t>11.04.2023 19:39:47</t>
  </si>
  <si>
    <t>12.04.2023 02:46:41</t>
  </si>
  <si>
    <t>TR-103 MEZARLIK YOLU 35-26-M00103_D_91114086_91114086</t>
  </si>
  <si>
    <t>11.04.2023 15:19:06</t>
  </si>
  <si>
    <t>11.04.2023 17:16:00</t>
  </si>
  <si>
    <t>K-4342 35-01-K04342_DIREK TIPI TRAFO HUCRESI H01_2070128</t>
  </si>
  <si>
    <t>11.04.2023 04:45:12</t>
  </si>
  <si>
    <t>11.04.2023 14:24:26</t>
  </si>
  <si>
    <t>ORTA MAHALLE M-9 35-25-M00117_D_56357761_56357761</t>
  </si>
  <si>
    <t>11.04.2023 12:42:30</t>
  </si>
  <si>
    <t>11.04.2023 14:36:47</t>
  </si>
  <si>
    <t>L-209 35-18-L00209_950451633_950451633</t>
  </si>
  <si>
    <t>11.04.2023 11:54:03</t>
  </si>
  <si>
    <t>11.04.2023 17:22:57</t>
  </si>
  <si>
    <t>K-1673 35-04-K01673_99639526_99639526</t>
  </si>
  <si>
    <t>11.04.2023 22:11:01</t>
  </si>
  <si>
    <t>12.04.2023 00:33:40</t>
  </si>
  <si>
    <t>SART TR-1 KÖK 45-78-M00168_SART TR-2 M03_81491802</t>
  </si>
  <si>
    <t>11.04.2023 08:00:02</t>
  </si>
  <si>
    <t>11.04.2023 08:26:59</t>
  </si>
  <si>
    <t>K-4381 35-02-K04381_99103269_99103269</t>
  </si>
  <si>
    <t>11.04.2023 15:03:24</t>
  </si>
  <si>
    <t>11.04.2023 16:29:46</t>
  </si>
  <si>
    <t>11.04.2023 10:20:15</t>
  </si>
  <si>
    <t>11.04.2023 16:52:00</t>
  </si>
  <si>
    <t>DM-1/26 35-29-M00026_35-29-M00026_72201525</t>
  </si>
  <si>
    <t>11.04.2023 09:25:13</t>
  </si>
  <si>
    <t>11.04.2023 10:20:43</t>
  </si>
  <si>
    <t>M-3251(YATIRIM REZERVE) 35-04-M03251_35-04-M03251_84333547</t>
  </si>
  <si>
    <t>11.04.2023 10:27:56</t>
  </si>
  <si>
    <t>11.04.2023 10:55:08</t>
  </si>
  <si>
    <t>DM-21/13 45-71-M00456_953246573_953246573</t>
  </si>
  <si>
    <t>11.04.2023 03:40:04</t>
  </si>
  <si>
    <t>11.04.2023 04:57:57</t>
  </si>
  <si>
    <t>YENİŞEHİR TR-4 35-31-L00112_C_91203743_91203743</t>
  </si>
  <si>
    <t>11.04.2023 08:05:32</t>
  </si>
  <si>
    <t>11.04.2023 09:21:26</t>
  </si>
  <si>
    <t>ÇATALKAYA TR-4 35-21-L00194_49808056_56376233_56376233</t>
  </si>
  <si>
    <t>11.04.2023 18:57:46</t>
  </si>
  <si>
    <t>11.04.2023 21:58:32</t>
  </si>
  <si>
    <t>ÇOBANLAR AYVACIK TR-4 35-15-L00360_A_56367919_56367919</t>
  </si>
  <si>
    <t>11.04.2023 21:58:13</t>
  </si>
  <si>
    <t>11.04.2023 23:29:36</t>
  </si>
  <si>
    <t>BEYDERE KÖK 45-71-M00128_HatBaşıAyırıcı_53135144 M07_53135144</t>
  </si>
  <si>
    <t>11.04.2023 09:01:26</t>
  </si>
  <si>
    <t>11.04.2023 13:38:09</t>
  </si>
  <si>
    <t>KAYNARPINAR TR-2 35-21-L00115_953360592_953360592</t>
  </si>
  <si>
    <t>11.04.2023 09:28:04</t>
  </si>
  <si>
    <t>11.04.2023 13:54:44</t>
  </si>
  <si>
    <t>AYRANCILAR DM-3 35-26-M00795_DM-3/22 M11_2116032</t>
  </si>
  <si>
    <t>11.04.2023 18:01:12</t>
  </si>
  <si>
    <t>11.04.2023 18:38:28</t>
  </si>
  <si>
    <t>11.04.2023 13:34:25</t>
  </si>
  <si>
    <t>11.04.2023 14:38:03</t>
  </si>
  <si>
    <t>GÜLBAHÇE TR-14 35-19-L00246_35-19-L00246_2365305</t>
  </si>
  <si>
    <t>11.04.2023 12:00:00</t>
  </si>
  <si>
    <t>11.04.2023 12:16:58</t>
  </si>
  <si>
    <t>11.04.2023 14:13:00</t>
  </si>
  <si>
    <t>11.04.2023 15:28:40</t>
  </si>
  <si>
    <t>SOMA TR-12/3 45-82-M00086_945540758_945540758</t>
  </si>
  <si>
    <t>11.04.2023 08:45:57</t>
  </si>
  <si>
    <t>11.04.2023 12:17:31</t>
  </si>
  <si>
    <t>_910633904_910633904</t>
  </si>
  <si>
    <t>11.04.2023 18:29:14</t>
  </si>
  <si>
    <t>11.04.2023 22:54:48</t>
  </si>
  <si>
    <t>11.04.2023 09:05:04</t>
  </si>
  <si>
    <t>11.04.2023 17:12:20</t>
  </si>
  <si>
    <t>PANCAR OSB DM-1 35-26-M00869_TAHTALI-1 M36_2303823</t>
  </si>
  <si>
    <t>11.04.2023 08:47:33</t>
  </si>
  <si>
    <t>11.04.2023 11:40:26</t>
  </si>
  <si>
    <t>11.04.2023 11:03:08</t>
  </si>
  <si>
    <t>11.04.2023 12:17:53</t>
  </si>
  <si>
    <t>YENİKÖY TR-1 45-77-L00178_45-77-L00178_2374738</t>
  </si>
  <si>
    <t>11.04.2023 17:45:13</t>
  </si>
  <si>
    <t>11.04.2023 18:27:50</t>
  </si>
  <si>
    <t>K-1215 35-01-K01215_912256432_912256432</t>
  </si>
  <si>
    <t>11.04.2023 18:12:19</t>
  </si>
  <si>
    <t>11.04.2023 19:05:44</t>
  </si>
  <si>
    <t>11.04.2023 10:51:19</t>
  </si>
  <si>
    <t>11.04.2023 10:55:00</t>
  </si>
  <si>
    <t>11.04.2023 21:31:50</t>
  </si>
  <si>
    <t>11.04.2023 23:05:52</t>
  </si>
  <si>
    <t>DEMİRCİ KÖK 35-26-M00779_KARACAAĞAÇ ENH M06_42707151</t>
  </si>
  <si>
    <t>11.04.2023 08:12:27</t>
  </si>
  <si>
    <t>11.04.2023 08:51:27</t>
  </si>
  <si>
    <t>SOĞUKYURT (GİRİŞ) TR-2 45-73-M00205_DIREK TIPI TRAFO HUCRESI H01_2089867</t>
  </si>
  <si>
    <t>11.04.2023 10:47:00</t>
  </si>
  <si>
    <t>11.04.2023 11:50:00</t>
  </si>
  <si>
    <t>TR-67 45-77-L00067_945491161_945491161</t>
  </si>
  <si>
    <t>11.04.2023 18:55:56</t>
  </si>
  <si>
    <t>11.04.2023 19:45:48</t>
  </si>
  <si>
    <t>TR-153 45-78-M00153_DAĞITIM TRAFOSU TR-153 M03_66240609</t>
  </si>
  <si>
    <t>11.04.2023 01:10:15</t>
  </si>
  <si>
    <t>11.04.2023 01:41:34</t>
  </si>
  <si>
    <t>DM-18/06 (DEREKENARI) 45-71-M00256_I I01b_84574618</t>
  </si>
  <si>
    <t>11.04.2023 15:04:55</t>
  </si>
  <si>
    <t>11.04.2023 21:59:06</t>
  </si>
  <si>
    <t>YENİ ŞAKRAN TR-19 35-17-M00216_D_56357043_56357043</t>
  </si>
  <si>
    <t>11.04.2023 12:11:16</t>
  </si>
  <si>
    <t>11.04.2023 13:12:44</t>
  </si>
  <si>
    <t>YAYAKIRILDIK TR-2 45-72-M00507_C_56406220_56406220</t>
  </si>
  <si>
    <t>11.04.2023 19:46:57</t>
  </si>
  <si>
    <t>11.04.2023 21:27:14</t>
  </si>
  <si>
    <t>11.04.2023 11:01:27</t>
  </si>
  <si>
    <t>11.04.2023 16:50:21</t>
  </si>
  <si>
    <t>TR-129 35-19-L00129_956676973_956676973</t>
  </si>
  <si>
    <t>11.04.2023 16:30:04</t>
  </si>
  <si>
    <t>11.04.2023 19:28:48</t>
  </si>
  <si>
    <t>DM-3/19 35-19-M00019_956676351_956676351</t>
  </si>
  <si>
    <t>11.04.2023 10:34:53</t>
  </si>
  <si>
    <t>11.04.2023 11:34:20</t>
  </si>
  <si>
    <t>BARAJ KÖK 35-17-M00461_ÇITAK M04_2122886</t>
  </si>
  <si>
    <t>11.04.2023 11:34:07</t>
  </si>
  <si>
    <t>11.04.2023 11:57:41</t>
  </si>
  <si>
    <t>M-3078(YATIRIM REZERVE) 35-02-M03078_ M01_80739493</t>
  </si>
  <si>
    <t>11.04.2023 08:58:01</t>
  </si>
  <si>
    <t>11.04.2023 12:37:12</t>
  </si>
  <si>
    <t>BAĞARASI TR-4 35-23-M00173_35-23-M00173_2367836</t>
  </si>
  <si>
    <t>11.04.2023 09:05:45</t>
  </si>
  <si>
    <t>11.04.2023 09:50:54</t>
  </si>
  <si>
    <t>11.04.2023 09:46:57</t>
  </si>
  <si>
    <t>11.04.2023 18:08:28</t>
  </si>
  <si>
    <t>SOMA TR-22 45-82-M00022_A_56404718_56404718</t>
  </si>
  <si>
    <t>11.04.2023 13:19:23</t>
  </si>
  <si>
    <t>11.04.2023 14:06:55</t>
  </si>
  <si>
    <t>11.04.2023 10:09:48</t>
  </si>
  <si>
    <t>11.04.2023 16:05:56</t>
  </si>
  <si>
    <t>DM-3/14 35-29-M00014_48374525_56361526_56361526</t>
  </si>
  <si>
    <t>11.04.2023 21:17:43</t>
  </si>
  <si>
    <t>11.04.2023 22:09:00</t>
  </si>
  <si>
    <t>M-3252 35-04-M03252_35-04-M03252_84333607</t>
  </si>
  <si>
    <t>11.04.2023 12:40:50</t>
  </si>
  <si>
    <t>11.04.2023 12:59:54</t>
  </si>
  <si>
    <t>AZMAK TR-22 35-21-L00178_953361681_953361681</t>
  </si>
  <si>
    <t>11.04.2023 19:10:01</t>
  </si>
  <si>
    <t>11.04.2023 23:38:11</t>
  </si>
  <si>
    <t>TR-91/A 45-78-L00721_45-78-L00721_61302581</t>
  </si>
  <si>
    <t>11.04.2023 09:16:12</t>
  </si>
  <si>
    <t>11.04.2023 12:27:09</t>
  </si>
  <si>
    <t>SART TR-5 45-78-M00174_953252690_953252690</t>
  </si>
  <si>
    <t>11.04.2023 19:39:23</t>
  </si>
  <si>
    <t>11.04.2023 22:02:50</t>
  </si>
  <si>
    <t>BAHATTİN DOĞANER KÖK 35-27-M00482_ÇİFTEL KAZAN M05_72166798</t>
  </si>
  <si>
    <t>11.04.2023 15:07:59</t>
  </si>
  <si>
    <t>11.04.2023 17:48:00</t>
  </si>
  <si>
    <t>11.04.2023 08:27:31</t>
  </si>
  <si>
    <t>11.04.2023 11:42:48</t>
  </si>
  <si>
    <t>KUŞÇULAR DM-2 35-19-M00515_TR-319 M05_80470430</t>
  </si>
  <si>
    <t>11.04.2023 12:08:26</t>
  </si>
  <si>
    <t>11.04.2023 18:01:00</t>
  </si>
  <si>
    <t>11.04.2023 14:17:56</t>
  </si>
  <si>
    <t>11.04.2023 14:49:36</t>
  </si>
  <si>
    <t>K-840 35-01-K00840_A A1_5924141</t>
  </si>
  <si>
    <t>11.04.2023 18:54:35</t>
  </si>
  <si>
    <t>11.04.2023 20:13:01</t>
  </si>
  <si>
    <t>M-1285 35-02-M01285_A_56381784_56381784</t>
  </si>
  <si>
    <t>11.04.2023 17:57:42</t>
  </si>
  <si>
    <t>11.04.2023 19:17:06</t>
  </si>
  <si>
    <t>DÜNDARLI KÖK 35-29-L00053_DÜNDARLI L04_74604170</t>
  </si>
  <si>
    <t>14.04.2023 17:55:02</t>
  </si>
  <si>
    <t>14.04.2023 19:29:27</t>
  </si>
  <si>
    <t>14.04.2023 16:50:12</t>
  </si>
  <si>
    <t>14.04.2023 17:32:02</t>
  </si>
  <si>
    <t>MENEMEN TR-65 35-28-L00065_DAĞITIM TRAFO MENEMEN TR-65 L04_66797564</t>
  </si>
  <si>
    <t>14.04.2023 19:49:56</t>
  </si>
  <si>
    <t>14.04.2023 21:43:01</t>
  </si>
  <si>
    <t>M-975 35-03-M00975_910705295_910705295</t>
  </si>
  <si>
    <t>14.04.2023 12:57:43</t>
  </si>
  <si>
    <t>14.04.2023 18:41:34</t>
  </si>
  <si>
    <t>K-2817 35-09-K02817_95002646525_95002646525</t>
  </si>
  <si>
    <t>14.04.2023 13:29:05</t>
  </si>
  <si>
    <t>14.04.2023 14:42:01</t>
  </si>
  <si>
    <t>ÖMÜR BELDESİ DM 35-14-M00120_HatBaşıAyırıcı_53138433 M02_53138433</t>
  </si>
  <si>
    <t>14.04.2023 07:37:22</t>
  </si>
  <si>
    <t>14.04.2023 09:16:11</t>
  </si>
  <si>
    <t>KILAVUZLAR KÖK 45-74-M00198_HatBaşıAyırıcı_53135284 M03_53135284</t>
  </si>
  <si>
    <t>14.04.2023 13:59:58</t>
  </si>
  <si>
    <t>14.04.2023 14:58:12</t>
  </si>
  <si>
    <t>GELENBE TR-3 45-76-L00062_955252507_955252507</t>
  </si>
  <si>
    <t>14.04.2023 17:27:19</t>
  </si>
  <si>
    <t>14.04.2023 18:47:40</t>
  </si>
  <si>
    <t>L-218 SANAYİ SİTESİ 35-18-L00218_950458290_950458290</t>
  </si>
  <si>
    <t>14.04.2023 18:42:08</t>
  </si>
  <si>
    <t>14.04.2023 20:01:22</t>
  </si>
  <si>
    <t>K-581 35-01-K00581_E E5_5852299</t>
  </si>
  <si>
    <t>14.04.2023 12:37:49</t>
  </si>
  <si>
    <t>14.04.2023 13:43:25</t>
  </si>
  <si>
    <t>ULUKENT DM-3/24 35-28-M00052_35-28-M00052_66490603</t>
  </si>
  <si>
    <t>14.04.2023 09:35:28</t>
  </si>
  <si>
    <t>14.04.2023 10:34:28</t>
  </si>
  <si>
    <t>ILDIR KÖK 35-18-M00069_M-30 TERMAL KENT M03_72093159</t>
  </si>
  <si>
    <t>14.04.2023 00:24:17</t>
  </si>
  <si>
    <t>14.04.2023 06:25:17</t>
  </si>
  <si>
    <t>PINARLI KÖK 35-20-M00085_TR-6 - TR-7 M06_72358874</t>
  </si>
  <si>
    <t>14.04.2023 15:16:19</t>
  </si>
  <si>
    <t>14.04.2023 17:44:04</t>
  </si>
  <si>
    <t>M-1006 35-03-M01006_35-03-M01006_41930362</t>
  </si>
  <si>
    <t>14.04.2023 09:25:01</t>
  </si>
  <si>
    <t>14.04.2023 10:47:32</t>
  </si>
  <si>
    <t>YAZIBAŞI DM-4 35-26-M00633_YAZIBAŞI DM-6 M03_2083161</t>
  </si>
  <si>
    <t>14.04.2023 09:45:02</t>
  </si>
  <si>
    <t>14.04.2023 09:48:03</t>
  </si>
  <si>
    <t>TR-18 45-74-M00018_945585194_945585194</t>
  </si>
  <si>
    <t>14.04.2023 04:02:21</t>
  </si>
  <si>
    <t>14.04.2023 04:44:35</t>
  </si>
  <si>
    <t>DM-10/TR-27 (M-1879) 35-22-M00148_35-22-M00148_72140655</t>
  </si>
  <si>
    <t>14.04.2023 12:13:10</t>
  </si>
  <si>
    <t>14.04.2023 12:38:31</t>
  </si>
  <si>
    <t>TÜTENLİ TR-1 45-72-L00126_45-72-L00126_61416204</t>
  </si>
  <si>
    <t>14.04.2023 10:33:32</t>
  </si>
  <si>
    <t>14.04.2023 11:33:03</t>
  </si>
  <si>
    <t>SARNIÇ TR-1 45-77-L00329_C_56385405_56385405</t>
  </si>
  <si>
    <t>14.04.2023 07:28:36</t>
  </si>
  <si>
    <t>14.04.2023 09:29:36</t>
  </si>
  <si>
    <t>KALEMOĞLU KÖK 45-75-M00069_SALUR KÖK M04_2328714</t>
  </si>
  <si>
    <t>14.04.2023 10:00:06</t>
  </si>
  <si>
    <t>14.04.2023 14:35:34</t>
  </si>
  <si>
    <t>POYRAZDAMLARI TR-11 45-78-M00576_HatBaşıAyırıcı_53139333 M05_53139333</t>
  </si>
  <si>
    <t>14.04.2023 07:44:46</t>
  </si>
  <si>
    <t>14.04.2023 10:35:51</t>
  </si>
  <si>
    <t>DM-4/TR-14 35-26-M01288_HAYRAN DERİ ÖZEL M03_42462296</t>
  </si>
  <si>
    <t>14.04.2023 21:29:29</t>
  </si>
  <si>
    <t>14.04.2023 23:01:46</t>
  </si>
  <si>
    <t>M-1147 GEÇİT 35-09-M01147_M-362 M02_47553534</t>
  </si>
  <si>
    <t>14.04.2023 09:27:12</t>
  </si>
  <si>
    <t>14.04.2023 10:30:55</t>
  </si>
  <si>
    <t>DM-4/TR-29 35-22-M00808_D_56402894_56402894</t>
  </si>
  <si>
    <t>14.04.2023 09:02:41</t>
  </si>
  <si>
    <t>14.04.2023 16:32:10</t>
  </si>
  <si>
    <t>YEŞİLOCA ÇAYIR TR-4 35-20-L00129_7748817_56374620_56374620</t>
  </si>
  <si>
    <t>14.04.2023 18:40:02</t>
  </si>
  <si>
    <t>14.04.2023 20:52:39</t>
  </si>
  <si>
    <t>AŞAĞIÇOBANİSA TR-14 45-71-M00099_953198071_953198071</t>
  </si>
  <si>
    <t>14.04.2023 21:00:10</t>
  </si>
  <si>
    <t>14.04.2023 23:08:19</t>
  </si>
  <si>
    <t>KAPANCI KÖK 45-78-L00229_HatBaşıAyırıcı_53139773 L03_53139773</t>
  </si>
  <si>
    <t>14.04.2023 11:11:01</t>
  </si>
  <si>
    <t>14.04.2023 12:50:40</t>
  </si>
  <si>
    <t>KAŞIKÇI BAHADIRLAR TR 45-75-M00097_D_91434098_91434098</t>
  </si>
  <si>
    <t>14.04.2023 11:46:29</t>
  </si>
  <si>
    <t>14.04.2023 19:05:58</t>
  </si>
  <si>
    <t>ÖRNEKKÖY TR-1 35-27-L00128_ARMUTLU İ.M. L07_72169346</t>
  </si>
  <si>
    <t>14.04.2023 13:58:02</t>
  </si>
  <si>
    <t>14.04.2023 15:35:49</t>
  </si>
  <si>
    <t>14.04.2023 04:59:02</t>
  </si>
  <si>
    <t>14.04.2023 06:55:01</t>
  </si>
  <si>
    <t>ÜZÜMLÜ AYSAN BEY TR-3 45-73-M00605_A_91059919_91059919</t>
  </si>
  <si>
    <t>14.04.2023 19:06:17</t>
  </si>
  <si>
    <t>14.04.2023 21:11:02</t>
  </si>
  <si>
    <t>14.04.2023 10:29:28</t>
  </si>
  <si>
    <t>14.04.2023 11:13:24</t>
  </si>
  <si>
    <t>14.04.2023 09:21:19</t>
  </si>
  <si>
    <t>14.04.2023 09:52:24</t>
  </si>
  <si>
    <t>M-195 35-02-M00195_B_56378734_56378734</t>
  </si>
  <si>
    <t>14.04.2023 14:45:04</t>
  </si>
  <si>
    <t>14.04.2023 16:15:24</t>
  </si>
  <si>
    <t>14.04.2023 09:26:45</t>
  </si>
  <si>
    <t>14.04.2023 11:31:41</t>
  </si>
  <si>
    <t>VEZİRKÖPRÜ İM 35-03-A00002_TR-2 10.5 K13_2309042</t>
  </si>
  <si>
    <t>14.04.2023 01:58:00</t>
  </si>
  <si>
    <t>14.04.2023 02:05:38</t>
  </si>
  <si>
    <t>GÖKÇELER TR-1 45-72-M00233_B_56390227_56390227</t>
  </si>
  <si>
    <t>14.04.2023 16:48:03</t>
  </si>
  <si>
    <t>14.04.2023 20:17:39</t>
  </si>
  <si>
    <t>K-3618 35-01-K03618_910613162_910613162</t>
  </si>
  <si>
    <t>14.04.2023 09:05:20</t>
  </si>
  <si>
    <t>14.04.2023 11:07:03</t>
  </si>
  <si>
    <t>KUŞÇUBURUN-4 35-26-M00530_B_91000250_91000250</t>
  </si>
  <si>
    <t>14.04.2023 14:24:52</t>
  </si>
  <si>
    <t>14.04.2023 15:10:55</t>
  </si>
  <si>
    <t>14.04.2023 17:00:56</t>
  </si>
  <si>
    <t>14.04.2023 18:54:28</t>
  </si>
  <si>
    <t>MURADİYE TR-5(BELEDİYE KABİN) 45-71-M00194_954735661_954735661</t>
  </si>
  <si>
    <t>14.04.2023 21:52:09</t>
  </si>
  <si>
    <t>15.04.2023 03:48:53</t>
  </si>
  <si>
    <t>M-1702 35-01-M01702_C C1_5918610</t>
  </si>
  <si>
    <t>14.04.2023 04:24:30</t>
  </si>
  <si>
    <t>ULUKENT DM-3/32 35-28-M00035_DAĞITIM TRAFO ULUKENT DM-3/32 M03_66488887</t>
  </si>
  <si>
    <t>14.04.2023 10:47:13</t>
  </si>
  <si>
    <t>14.04.2023 11:30:42</t>
  </si>
  <si>
    <t>ÇAMÖNÜ TR-1 35-22-M00165_DIREK TIPI TRAFO HUCRESI H01_2126248</t>
  </si>
  <si>
    <t>14.04.2023 16:15:52</t>
  </si>
  <si>
    <t>14.04.2023 18:34:10</t>
  </si>
  <si>
    <t>GERENKÖY KÖK 35-23-M00156_BAĞARASI M04_72155605</t>
  </si>
  <si>
    <t>14.04.2023 08:39:02</t>
  </si>
  <si>
    <t>14.04.2023 09:31:39</t>
  </si>
  <si>
    <t>ULUCAK DM-2/5-A 35-27-M00338_35-27-M00338_72175160</t>
  </si>
  <si>
    <t>14.04.2023 12:44:08</t>
  </si>
  <si>
    <t>14.04.2023 14:01:45</t>
  </si>
  <si>
    <t>TR-72 35-17-M00072_35-17-M00072_66421949</t>
  </si>
  <si>
    <t>14.04.2023 10:28:03</t>
  </si>
  <si>
    <t>14.04.2023 12:04:42</t>
  </si>
  <si>
    <t>K-2625 35-02-K02625_TRAFO K04_2306114</t>
  </si>
  <si>
    <t>14.04.2023 10:00:00</t>
  </si>
  <si>
    <t>14.04.2023 18:39:45</t>
  </si>
  <si>
    <t>MEDAR DM 45-72-L00079_KÖYLER L03_66588731</t>
  </si>
  <si>
    <t>14.04.2023 06:57:58</t>
  </si>
  <si>
    <t>14.04.2023 07:22:00</t>
  </si>
  <si>
    <t>14.04.2023 17:34:24</t>
  </si>
  <si>
    <t>14.04.2023 20:25:12</t>
  </si>
  <si>
    <t>GÜZELKÖY KÖK 45-71-M00123_GÜZELKÖY M07_50218082</t>
  </si>
  <si>
    <t>14.04.2023 19:51:31</t>
  </si>
  <si>
    <t>14.04.2023 21:25:34</t>
  </si>
  <si>
    <t>TR-125 ZEYTİNALANI 35-19-L00125_956681926_956681926</t>
  </si>
  <si>
    <t>14.04.2023 14:03:04</t>
  </si>
  <si>
    <t>14.04.2023 18:46:51</t>
  </si>
  <si>
    <t>SART TR-12 45-78-M00179_49316548_56406064_56406064</t>
  </si>
  <si>
    <t>14.04.2023 15:22:24</t>
  </si>
  <si>
    <t>14.04.2023 18:41:27</t>
  </si>
  <si>
    <t>K-446 35-01-K00446_B_56374136_56374136</t>
  </si>
  <si>
    <t>14.04.2023 09:10:27</t>
  </si>
  <si>
    <t>14.04.2023 15:38:24</t>
  </si>
  <si>
    <t>EŞREFPAŞA İM 35-01-A00002_YEŞİLLİK K05_2309514</t>
  </si>
  <si>
    <t>14.04.2023 01:30:00</t>
  </si>
  <si>
    <t>14.04.2023 01:35:25</t>
  </si>
  <si>
    <t>SOĞANLI TR-1 45-73-M01034_A_91138940_91138940</t>
  </si>
  <si>
    <t>14.04.2023 11:21:57</t>
  </si>
  <si>
    <t>14.04.2023 12:59:39</t>
  </si>
  <si>
    <t>K-1917 35-10-K01917_35-10-K01917_2362561</t>
  </si>
  <si>
    <t>14.04.2023 19:36:15</t>
  </si>
  <si>
    <t>14.04.2023 21:34:01</t>
  </si>
  <si>
    <t>FUNDACIK KÖK 45-75-M00068_ÇİÇEKLİ M02_67108854</t>
  </si>
  <si>
    <t>14.04.2023 12:44:15</t>
  </si>
  <si>
    <t>K-1193 35-07-K01193_35-07-K01193_2367400</t>
  </si>
  <si>
    <t>14.04.2023 22:04:38</t>
  </si>
  <si>
    <t>14.04.2023 22:20:22</t>
  </si>
  <si>
    <t>M-3184 35-02-M03184_912594536_912594536</t>
  </si>
  <si>
    <t>14.04.2023 10:04:12</t>
  </si>
  <si>
    <t>14.04.2023 12:15:30</t>
  </si>
  <si>
    <t>ÇEŞNELİ TR-439 TARIMSAL SULAMA 45-73-M00945_A_56389755_56389755</t>
  </si>
  <si>
    <t>14.04.2023 12:48:44</t>
  </si>
  <si>
    <t>14.04.2023 15:08:11</t>
  </si>
  <si>
    <t>TR-104 45-78-L00104_948173392_948173392</t>
  </si>
  <si>
    <t>14.04.2023 15:53:56</t>
  </si>
  <si>
    <t>14.04.2023 17:13:22</t>
  </si>
  <si>
    <t>14.04.2023 15:07:23</t>
  </si>
  <si>
    <t>14.04.2023 19:57:12</t>
  </si>
  <si>
    <t>K-1800 35-08-K01800_95002535214_95002535214</t>
  </si>
  <si>
    <t>14.04.2023 10:09:05</t>
  </si>
  <si>
    <t>14.04.2023 12:01:12</t>
  </si>
  <si>
    <t>TR-38 35-30-L00038_955317258_955317258</t>
  </si>
  <si>
    <t>14.04.2023 20:40:39</t>
  </si>
  <si>
    <t>14.04.2023 22:36:33</t>
  </si>
  <si>
    <t>SARNIÇ TR-1 45-77-L00329_45-77-L00329_2353492</t>
  </si>
  <si>
    <t>14.04.2023 06:20:03</t>
  </si>
  <si>
    <t>14.04.2023 06:52:30</t>
  </si>
  <si>
    <t>ILIPINAR TR-2 35-23-M00082_ H_92271042</t>
  </si>
  <si>
    <t>14.04.2023 09:55:44</t>
  </si>
  <si>
    <t>14.04.2023 10:18:45</t>
  </si>
  <si>
    <t>K-511 35-01-K00511_97934683_97934683</t>
  </si>
  <si>
    <t>14.04.2023 03:18:57</t>
  </si>
  <si>
    <t>14.04.2023 05:22:27</t>
  </si>
  <si>
    <t>AYVAALAN  TR-1 45-74-M00359_A_91443614_91443614</t>
  </si>
  <si>
    <t>14.04.2023 07:36:42</t>
  </si>
  <si>
    <t>14.04.2023 09:56:24</t>
  </si>
  <si>
    <t>AŞAĞIÇOBANİSA TR-12 45-71-M00097_TR-23 M02_60972113</t>
  </si>
  <si>
    <t>14.04.2023 22:34:36</t>
  </si>
  <si>
    <t>14.04.2023 23:14:29</t>
  </si>
  <si>
    <t>K-501 35-01-K00501_911998080_911998080</t>
  </si>
  <si>
    <t>14.04.2023 13:24:16</t>
  </si>
  <si>
    <t>14.04.2023 14:58:32</t>
  </si>
  <si>
    <t>YARBASAN KÖK 45-74-M00119_DEMİRCİ TM M01_72246655</t>
  </si>
  <si>
    <t>14.04.2023 08:15:48</t>
  </si>
  <si>
    <t>14.04.2023 08:40:02</t>
  </si>
  <si>
    <t>TR-54 35-16-L00054_DIREK TIPI TRAFO HUCRESI H01_2039491</t>
  </si>
  <si>
    <t>14.04.2023 10:16:03</t>
  </si>
  <si>
    <t>14.04.2023 17:18:06</t>
  </si>
  <si>
    <t>TR-52 45-77-L00052_YURTBAŞI L02_72209785</t>
  </si>
  <si>
    <t>14.04.2023 11:38:17</t>
  </si>
  <si>
    <t>14.04.2023 11:55:37</t>
  </si>
  <si>
    <t>M-1323 35-22-M00146_35-22-M00146_72145885</t>
  </si>
  <si>
    <t>14.04.2023 13:40:35</t>
  </si>
  <si>
    <t>14.04.2023 14:03:21</t>
  </si>
  <si>
    <t>TR-18 35-26-M00018__60982521_60982521</t>
  </si>
  <si>
    <t>14.04.2023 17:02:39</t>
  </si>
  <si>
    <t>14.04.2023 21:27:41</t>
  </si>
  <si>
    <t>OVACIK TR-1 35-16-L00262_A_91191736_91191736</t>
  </si>
  <si>
    <t>14.04.2023 13:46:59</t>
  </si>
  <si>
    <t>14.04.2023 14:57:05</t>
  </si>
  <si>
    <t>14.04.2023 09:11:33</t>
  </si>
  <si>
    <t>14.04.2023 12:59:00</t>
  </si>
  <si>
    <t>ÇOBANHASAN KÖYÜ TR1 45-72-L00321_45-72-L00321_2349010</t>
  </si>
  <si>
    <t>14.04.2023 12:54:00</t>
  </si>
  <si>
    <t>14.04.2023 13:32:00</t>
  </si>
  <si>
    <t>FOÇA TR-25 35-23-L00025_35-23-L00025_2348622</t>
  </si>
  <si>
    <t>14.04.2023 09:58:03</t>
  </si>
  <si>
    <t>14.04.2023 11:20:56</t>
  </si>
  <si>
    <t>TOLOZ KÖK 45-79-M00251_HatBaşıAyırıcı_53135626 M02_53135626</t>
  </si>
  <si>
    <t>14.04.2023 19:08:43</t>
  </si>
  <si>
    <t>15.04.2023 00:50:47</t>
  </si>
  <si>
    <t>DM-7/8 35-17-M00019_35-17-M00019_66367817</t>
  </si>
  <si>
    <t>14.04.2023 09:11:58</t>
  </si>
  <si>
    <t>14.04.2023 10:06:42</t>
  </si>
  <si>
    <t>K-2014 35-08-K02014_A A2_5807683</t>
  </si>
  <si>
    <t>14.04.2023 17:53:17</t>
  </si>
  <si>
    <t>14.04.2023 20:36:30</t>
  </si>
  <si>
    <t>BOZYAKA TM 35-01-A00007_BOZYAKA-9 K21_2312195</t>
  </si>
  <si>
    <t>14.04.2023 02:59:00</t>
  </si>
  <si>
    <t>14.04.2023 03:16:14</t>
  </si>
  <si>
    <t>14.04.2023 12:01:54</t>
  </si>
  <si>
    <t>14.04.2023 16:35:27</t>
  </si>
  <si>
    <t>BAHÇELİ TR-2 45-73-M00433_45-73-M00433_2354551</t>
  </si>
  <si>
    <t>14.04.2023 15:30:36</t>
  </si>
  <si>
    <t>14.04.2023 15:47:09</t>
  </si>
  <si>
    <t>M-457 35-17-M00457_35-17-M00457_66417148</t>
  </si>
  <si>
    <t>14.04.2023 13:00:38</t>
  </si>
  <si>
    <t>14.04.2023 13:36:10</t>
  </si>
  <si>
    <t>ÇİFTLİK İM 35-18-A00003_HatBaşıAyırıcı_53138379 L14_53138379</t>
  </si>
  <si>
    <t>14.04.2023 20:37:02</t>
  </si>
  <si>
    <t>14.04.2023 21:45:36</t>
  </si>
  <si>
    <t>K-1953 35-09-K01953_35-09-K01953_45349257</t>
  </si>
  <si>
    <t>14.04.2023 16:03:38</t>
  </si>
  <si>
    <t>14.04.2023 16:41:40</t>
  </si>
  <si>
    <t>14.04.2023 10:17:08</t>
  </si>
  <si>
    <t>14.04.2023 12:59:20</t>
  </si>
  <si>
    <t>TEKELER MAH. TR-2 45-74-M00183_DIREK TIPI TRAFO HUCRESI H01_2048301</t>
  </si>
  <si>
    <t>14.04.2023 18:28:22</t>
  </si>
  <si>
    <t>14.04.2023 19:55:19</t>
  </si>
  <si>
    <t>14.04.2023 08:07:45</t>
  </si>
  <si>
    <t>14.04.2023 08:55:08</t>
  </si>
  <si>
    <t>DAĞKIZILCA-1 35-26-M00499_956610103_956610103</t>
  </si>
  <si>
    <t>14.04.2023 09:50:53</t>
  </si>
  <si>
    <t>14.04.2023 12:01:01</t>
  </si>
  <si>
    <t>L-169 35-18-L00169_L-174 L02_49891582</t>
  </si>
  <si>
    <t>14.04.2023 10:28:59</t>
  </si>
  <si>
    <t>14.04.2023 13:12:03</t>
  </si>
  <si>
    <t>14.04.2023 14:19:10</t>
  </si>
  <si>
    <t>14.04.2023 14:22:45</t>
  </si>
  <si>
    <t>14.04.2023 09:07:00</t>
  </si>
  <si>
    <t>14.04.2023 18:46:00</t>
  </si>
  <si>
    <t>M-2465 35-09-M02465_H H1B_78982839</t>
  </si>
  <si>
    <t>14.04.2023 09:23:39</t>
  </si>
  <si>
    <t>14.04.2023 13:04:48</t>
  </si>
  <si>
    <t>M-860 GÖRECE 35-22-M00860_35-22-M00860_72176711</t>
  </si>
  <si>
    <t>14.04.2023 10:31:29</t>
  </si>
  <si>
    <t>14.04.2023 11:00:03</t>
  </si>
  <si>
    <t>14.04.2023 10:03:11</t>
  </si>
  <si>
    <t>14.04.2023 17:37:27</t>
  </si>
  <si>
    <t>TORBALI DM 35-26-M00001_TR-53/TR-54 M08_2056985</t>
  </si>
  <si>
    <t>14.04.2023 07:11:02</t>
  </si>
  <si>
    <t>14.04.2023 07:31:22</t>
  </si>
  <si>
    <t>14.04.2023 19:01:34</t>
  </si>
  <si>
    <t>14.04.2023 21:31:21</t>
  </si>
  <si>
    <t>14.04.2023 10:06:15</t>
  </si>
  <si>
    <t>14.04.2023 15:51:53</t>
  </si>
  <si>
    <t>14.04.2023 08:39:21</t>
  </si>
  <si>
    <t>14.04.2023 08:58:00</t>
  </si>
  <si>
    <t>ÜZÜMLÜ KAHVELER TR-1 35-15-L00477_35-15-L00477_2365857</t>
  </si>
  <si>
    <t>14.04.2023 17:54:28</t>
  </si>
  <si>
    <t>14.04.2023 19:21:23</t>
  </si>
  <si>
    <t>K-2546 35-03-K02546_TRAFO K04_2076399</t>
  </si>
  <si>
    <t>14.04.2023 12:59:28</t>
  </si>
  <si>
    <t>14.04.2023 13:16:20</t>
  </si>
  <si>
    <t>M-58 35-17-M00058_A_56353324_56353324</t>
  </si>
  <si>
    <t>14.04.2023 17:33:01</t>
  </si>
  <si>
    <t>14.04.2023 19:39:33</t>
  </si>
  <si>
    <t>BAĞARASI TR-7 35-23-M00176_A_56366924_56366924</t>
  </si>
  <si>
    <t>14.04.2023 18:11:16</t>
  </si>
  <si>
    <t>14.04.2023 19:08:21</t>
  </si>
  <si>
    <t>DİNDARLI TR-2 YEŞİLOVA 45-79-M00427_45-79-M00427_2363618</t>
  </si>
  <si>
    <t>14.04.2023 10:00:14</t>
  </si>
  <si>
    <t>14.04.2023 14:43:53</t>
  </si>
  <si>
    <t>SART TR-1 KÖK 45-78-M00168_SART TR-5 M02_81491803</t>
  </si>
  <si>
    <t>14.04.2023 07:49:13</t>
  </si>
  <si>
    <t>14.04.2023 08:25:46</t>
  </si>
  <si>
    <t>M-1702 35-01-M01702_35-01-M01702_2367565</t>
  </si>
  <si>
    <t>14.04.2023 00:13:41</t>
  </si>
  <si>
    <t>14.04.2023 00:22:38</t>
  </si>
  <si>
    <t>L-400 35-18-L00400_950459366_950459366</t>
  </si>
  <si>
    <t>14.04.2023 18:24:39</t>
  </si>
  <si>
    <t>14.04.2023 23:21:34</t>
  </si>
  <si>
    <t>EVCİLER TR-1 45-82-M00339_A_91378100_91378100</t>
  </si>
  <si>
    <t>14.04.2023 19:25:34</t>
  </si>
  <si>
    <t>14.04.2023 20:50:41</t>
  </si>
  <si>
    <t>14.04.2023 23:17:16</t>
  </si>
  <si>
    <t>15.04.2023 01:00:17</t>
  </si>
  <si>
    <t>M-3141 35-02-M03141_M-3462 M01_85464925</t>
  </si>
  <si>
    <t>14.04.2023 21:15:41</t>
  </si>
  <si>
    <t>14.04.2023 21:48:33</t>
  </si>
  <si>
    <t>14.04.2023 09:33:03</t>
  </si>
  <si>
    <t>14.04.2023 10:45:41</t>
  </si>
  <si>
    <t>BÜNYAN OSMANİYE TR-1 45-72-L00444_C_56394629_56394629</t>
  </si>
  <si>
    <t>14.04.2023 10:09:51</t>
  </si>
  <si>
    <t>14.04.2023 16:44:27</t>
  </si>
  <si>
    <t>MUSACALI TR-1 45-83-M00402_B_91092049_91092049</t>
  </si>
  <si>
    <t>14.04.2023 11:11:39</t>
  </si>
  <si>
    <t>14.04.2023 12:35:35</t>
  </si>
  <si>
    <t>PAMUKYAZI-2 35-26-L00381_DIREK TIPI TRAFO HUCRESI H01_2040383</t>
  </si>
  <si>
    <t>14.04.2023 13:58:18</t>
  </si>
  <si>
    <t>14.04.2023 18:00:12</t>
  </si>
  <si>
    <t>K-544 35-01-K00544_TRAFO K02_2313322</t>
  </si>
  <si>
    <t>14.04.2023 10:57:28</t>
  </si>
  <si>
    <t>14.04.2023 11:26:43</t>
  </si>
  <si>
    <t>K-200 35-04-K00200_35-04-K00200_2370846</t>
  </si>
  <si>
    <t>14.04.2023 09:36:27</t>
  </si>
  <si>
    <t>14.04.2023 10:01:02</t>
  </si>
  <si>
    <t>TR-50 35-16-L00050_953339120_953339120</t>
  </si>
  <si>
    <t>14.04.2023 17:44:54</t>
  </si>
  <si>
    <t>14.04.2023 18:53:31</t>
  </si>
  <si>
    <t>KARABEL KÖK(VİŞNELİ KÖK) 35-26-M01207_DEREKÖY CUMALI M05_66051272</t>
  </si>
  <si>
    <t>14.04.2023 16:50:54</t>
  </si>
  <si>
    <t>14.04.2023 17:54:01</t>
  </si>
  <si>
    <t>M-3561(YATIRIM REZERVE) 35-02-M03561_35-02-M03561_92410115</t>
  </si>
  <si>
    <t>14.04.2023 10:19:37</t>
  </si>
  <si>
    <t>14.04.2023 12:26:27</t>
  </si>
  <si>
    <t>HACIHALİLLER TR-1 KÖK 45-71-M00066_SULAMA M02_72238377</t>
  </si>
  <si>
    <t>14.04.2023 16:01:41</t>
  </si>
  <si>
    <t>14.04.2023 20:25:50</t>
  </si>
  <si>
    <t>ÜLKÜ KÖK 45-78-M01394_KAPLAN BLOK M02_83839760</t>
  </si>
  <si>
    <t>14.04.2023 08:48:50</t>
  </si>
  <si>
    <t>14.04.2023 10:04:04</t>
  </si>
  <si>
    <t>TR-29 35-19-L00029_35-19-L00029_2349283</t>
  </si>
  <si>
    <t>14.04.2023 14:51:58</t>
  </si>
  <si>
    <t>KARABURUN TR-14 35-21-L00003_953363211_953363211</t>
  </si>
  <si>
    <t>14.04.2023 18:09:20</t>
  </si>
  <si>
    <t>14.04.2023 21:49:29</t>
  </si>
  <si>
    <t>SÜLEYMANLI KÖK 45-72-L00299_SÜLEYMANLI PETROL TR KUZEY SAĞ ÇIKIŞI L04_2331424</t>
  </si>
  <si>
    <t>14.04.2023 07:40:28</t>
  </si>
  <si>
    <t>14.04.2023 10:16:23</t>
  </si>
  <si>
    <t>BORNOVA 380 GIS TM 35-02-A00015_LALETEPE M05_73019460</t>
  </si>
  <si>
    <t>14.04.2023 18:50:00</t>
  </si>
  <si>
    <t>14.04.2023 20:00:00</t>
  </si>
  <si>
    <t>TR-26 35-17-M00217_A_91197989_91197989</t>
  </si>
  <si>
    <t>14.04.2023 01:04:12</t>
  </si>
  <si>
    <t>14.04.2023 02:06:22</t>
  </si>
  <si>
    <t>14.04.2023 09:29:34</t>
  </si>
  <si>
    <t>14.04.2023 18:12:11</t>
  </si>
  <si>
    <t>SOMA TR-37 45-82-M00527_A_56388603_56388603</t>
  </si>
  <si>
    <t>14.04.2023 15:01:25</t>
  </si>
  <si>
    <t>14.04.2023 16:38:17</t>
  </si>
  <si>
    <t>YAYAKENT DM 35-24-M00209_HatBaşıAyırıcı_82839240 M05_82839240</t>
  </si>
  <si>
    <t>14.04.2023 05:04:10</t>
  </si>
  <si>
    <t>14.04.2023 10:00:48</t>
  </si>
  <si>
    <t>YAZIBAŞI DM-4 35-26-M00633_ŞEMSİOĞLU M01_2083157</t>
  </si>
  <si>
    <t>14.04.2023 09:45:09</t>
  </si>
  <si>
    <t>14.04.2023 09:48:13</t>
  </si>
  <si>
    <t>KEMHALLI TR-3 45-86-M00069_DIREK TIPI TRAFO HUCRESI H01_2087668</t>
  </si>
  <si>
    <t>14.04.2023 11:16:30</t>
  </si>
  <si>
    <t>14.04.2023 13:45:43</t>
  </si>
  <si>
    <t>ULUKENT DM-1/18 35-28-M00585_A a1_5827937</t>
  </si>
  <si>
    <t>14.04.2023 14:24:16</t>
  </si>
  <si>
    <t>14.04.2023 14:45:00</t>
  </si>
  <si>
    <t>14.04.2023 10:01:31</t>
  </si>
  <si>
    <t>14.04.2023 15:15:41</t>
  </si>
  <si>
    <t>14.04.2023 10:59:19</t>
  </si>
  <si>
    <t>14.04.2023 11:58:05</t>
  </si>
  <si>
    <t>L-293 YENİ MECİDİYE 35-18-L00293_950430205_950430205</t>
  </si>
  <si>
    <t>14.04.2023 08:34:59</t>
  </si>
  <si>
    <t>14.04.2023 09:51:01</t>
  </si>
  <si>
    <t>PAYAMLI M-23 35-25-M00190_956651317_956651317</t>
  </si>
  <si>
    <t>15.04.2023 14:39:52</t>
  </si>
  <si>
    <t>15.04.2023 18:20:21</t>
  </si>
  <si>
    <t>15.04.2023 13:12:18</t>
  </si>
  <si>
    <t>15.04.2023 13:58:35</t>
  </si>
  <si>
    <t>TR-48 45-78-L00048_49413918_56389076_56389076</t>
  </si>
  <si>
    <t>15.04.2023 02:34:26</t>
  </si>
  <si>
    <t>15.04.2023 03:35:54</t>
  </si>
  <si>
    <t>KOYUNDERE TR-17 (DM-3/3) 35-28-M00139_35-28-M00139_66529923</t>
  </si>
  <si>
    <t>15.04.2023 12:01:26</t>
  </si>
  <si>
    <t>15.04.2023 12:45:12</t>
  </si>
  <si>
    <t>15.04.2023 12:42:58</t>
  </si>
  <si>
    <t>15.04.2023 13:44:34</t>
  </si>
  <si>
    <t>15.04.2023 10:42:52</t>
  </si>
  <si>
    <t>15.04.2023 11:48:08</t>
  </si>
  <si>
    <t>MURADİYE TR-2/B (23 NİSAN PARKI) 45-71-M01852_C C01_5979381</t>
  </si>
  <si>
    <t>15.04.2023 11:23:55</t>
  </si>
  <si>
    <t>15.04.2023 14:07:48</t>
  </si>
  <si>
    <t>SÜTÇÜLER DM 35-27-M00900_DSİ ( YENMİŞ ) M14_92758188</t>
  </si>
  <si>
    <t>15.04.2023 14:42:55</t>
  </si>
  <si>
    <t>15.04.2023 16:07:37</t>
  </si>
  <si>
    <t>ALANKIYI TR-1 35-20-L00263_955210128_955210128</t>
  </si>
  <si>
    <t>15.04.2023 16:03:52</t>
  </si>
  <si>
    <t>15.04.2023 21:50:35</t>
  </si>
  <si>
    <t>ÇATALKAYA KÖYÜ TR-2 35-21-L00172_953367284_953367284</t>
  </si>
  <si>
    <t>15.04.2023 09:59:21</t>
  </si>
  <si>
    <t>15.04.2023 13:25:17</t>
  </si>
  <si>
    <t>KUŞÇULAR DM 35-19-M00461_ALAÇATI-1 GİRİŞ M01_47229995</t>
  </si>
  <si>
    <t>15.04.2023 12:37:43</t>
  </si>
  <si>
    <t>15.04.2023 13:46:46</t>
  </si>
  <si>
    <t>EMİRLİ TR-7 35-15-L00636_A_56369759_56369759</t>
  </si>
  <si>
    <t>15.04.2023 09:43:16</t>
  </si>
  <si>
    <t>15.04.2023 14:03:02</t>
  </si>
  <si>
    <t>15.04.2023 13:48:52</t>
  </si>
  <si>
    <t>15.04.2023 13:53:38</t>
  </si>
  <si>
    <t>L-215 ATAKUM 35-14-L00215_956654993_956654993</t>
  </si>
  <si>
    <t>15.04.2023 01:48:46</t>
  </si>
  <si>
    <t>15.04.2023 02:52:31</t>
  </si>
  <si>
    <t>BADINCA KÖK 45-73-M00341_BADINCA-1 (TAŞLIGERE TARAFI) M04_75912951</t>
  </si>
  <si>
    <t>15.04.2023 18:03:19</t>
  </si>
  <si>
    <t>15.04.2023 20:06:21</t>
  </si>
  <si>
    <t>15.04.2023 09:51:01</t>
  </si>
  <si>
    <t>15.04.2023 15:45:45</t>
  </si>
  <si>
    <t>KARAAĞAÇLI TR-13 45-71-M01075_KARAAĞAÇLI TR-2 M06_2320971</t>
  </si>
  <si>
    <t>15.04.2023 08:50:45</t>
  </si>
  <si>
    <t>15.04.2023 15:40:31</t>
  </si>
  <si>
    <t>MERCANKENT SİTESİ TR 35-23-M00049_35-23-M00049_2360520</t>
  </si>
  <si>
    <t>15.04.2023 13:02:07</t>
  </si>
  <si>
    <t>15.04.2023 13:28:16</t>
  </si>
  <si>
    <t>L-272 GÜZELÇİFTLİK  KÖK 35-14-L00272_DÜZCE-TURGUT L05_89207538</t>
  </si>
  <si>
    <t>15.04.2023 12:05:20</t>
  </si>
  <si>
    <t>15.04.2023 12:34:20</t>
  </si>
  <si>
    <t>K-10 35-01-K00010_D_56365721_56365721</t>
  </si>
  <si>
    <t>15.04.2023 11:13:27</t>
  </si>
  <si>
    <t>15.04.2023 12:27:47</t>
  </si>
  <si>
    <t>YILMAZ DM 45-80-M02976_TR-20 M03_78582776</t>
  </si>
  <si>
    <t>15.04.2023 06:06:37</t>
  </si>
  <si>
    <t>15.04.2023 06:39:31</t>
  </si>
  <si>
    <t>MURADİYE TR-5 (ESKİ MEZARLIK YANI) 45-71-M00204_D_56400620_56400620</t>
  </si>
  <si>
    <t>15.04.2023 17:18:01</t>
  </si>
  <si>
    <t>15.04.2023 18:47:12</t>
  </si>
  <si>
    <t>L-231 35-18-L00231_950440549_950440549</t>
  </si>
  <si>
    <t>15.04.2023 16:07:57</t>
  </si>
  <si>
    <t>15.04.2023 20:41:33</t>
  </si>
  <si>
    <t>15.04.2023 06:49:41</t>
  </si>
  <si>
    <t>15.04.2023 07:32:16</t>
  </si>
  <si>
    <t>15.04.2023 09:09:58</t>
  </si>
  <si>
    <t>15.04.2023 12:56:37</t>
  </si>
  <si>
    <t>DM-20/13 (ÇAPRA KABİN) 45-71-M00272_DM-20/13 O-08 M02_84188572</t>
  </si>
  <si>
    <t>15.04.2023 12:38:54</t>
  </si>
  <si>
    <t>15.04.2023 14:32:51</t>
  </si>
  <si>
    <t>15.04.2023 11:01:47</t>
  </si>
  <si>
    <t>15.04.2023 13:17:40</t>
  </si>
  <si>
    <t>SOĞUKYURT (OKULYANI) TR-1 45-73-M00207_A_56391836_56391836</t>
  </si>
  <si>
    <t>15.04.2023 14:58:03</t>
  </si>
  <si>
    <t>15.04.2023 20:44:56</t>
  </si>
  <si>
    <t>L-184 35-18-L00184_C_91402660_91402660</t>
  </si>
  <si>
    <t>15.04.2023 15:35:29</t>
  </si>
  <si>
    <t>15.04.2023 18:05:43</t>
  </si>
  <si>
    <t>K-2670 35-03-K02670_TRAFO K04_2038933</t>
  </si>
  <si>
    <t>15.04.2023 10:00:04</t>
  </si>
  <si>
    <t>15.04.2023 16:48:08</t>
  </si>
  <si>
    <t>15.04.2023 16:59:36</t>
  </si>
  <si>
    <t>15.04.2023 17:16:42</t>
  </si>
  <si>
    <t>15.04.2023 03:22:41</t>
  </si>
  <si>
    <t>15.04.2023 03:24:00</t>
  </si>
  <si>
    <t>15.04.2023 09:25:47</t>
  </si>
  <si>
    <t>15.04.2023 14:47:17</t>
  </si>
  <si>
    <t>KAYMAKÇI TR-34 35-15-L00239_35-15-L00239_2365149</t>
  </si>
  <si>
    <t>15.04.2023 14:07:27</t>
  </si>
  <si>
    <t>15.04.2023 15:20:56</t>
  </si>
  <si>
    <t>ULUKENT DM-1/8 35-28-M00573_35-28-M00573_66560087</t>
  </si>
  <si>
    <t>15.04.2023 08:58:44</t>
  </si>
  <si>
    <t>15.04.2023 10:34:25</t>
  </si>
  <si>
    <t>KUŞÇULAR TR-7 35-19-M00219_DIREK TIPI TRAFO HUCRESI H01_2057922</t>
  </si>
  <si>
    <t>15.04.2023 17:28:41</t>
  </si>
  <si>
    <t>15.04.2023 18:58:33</t>
  </si>
  <si>
    <t>BAĞARASI TR-13 35-23-M00360_95000153279_95000153279</t>
  </si>
  <si>
    <t>15.04.2023 11:04:46</t>
  </si>
  <si>
    <t>15.04.2023 14:31:59</t>
  </si>
  <si>
    <t>MURADİYE TR-2/B (23 NİSAN PARKI) 45-71-M01852_D D01_5979421</t>
  </si>
  <si>
    <t>15.04.2023 07:06:40</t>
  </si>
  <si>
    <t>15.04.2023 10:25:37</t>
  </si>
  <si>
    <t>ULUCAK DM-2/17 35-27-M00859_95002400740_95002400740</t>
  </si>
  <si>
    <t>15.04.2023 22:04:56</t>
  </si>
  <si>
    <t>16.04.2023 03:26:20</t>
  </si>
  <si>
    <t>ÇAMÖNÜ TR-1 45-72-L00271_956518857_956518857</t>
  </si>
  <si>
    <t>15.04.2023 12:16:53</t>
  </si>
  <si>
    <t>15.04.2023 15:41:06</t>
  </si>
  <si>
    <t>K-1497 35-02-K01497_95001349149_95001349149</t>
  </si>
  <si>
    <t>15.04.2023 12:53:17</t>
  </si>
  <si>
    <t>15.04.2023 13:53:08</t>
  </si>
  <si>
    <t>AKSELENDİ TR-7 45-72-L00837_C_56357192_56357192</t>
  </si>
  <si>
    <t>15.04.2023 14:58:06</t>
  </si>
  <si>
    <t>15.04.2023 17:10:40</t>
  </si>
  <si>
    <t>15.04.2023 08:19:42</t>
  </si>
  <si>
    <t>15.04.2023 09:33:53</t>
  </si>
  <si>
    <t>BIÇAKÇI OVACIK TR-5 35-15-L00084_B_56361698_56361698</t>
  </si>
  <si>
    <t>15.04.2023 08:31:02</t>
  </si>
  <si>
    <t>15.04.2023 11:34:26</t>
  </si>
  <si>
    <t>DM-6/30 35-28-M00166_35-28-M00166_83509800</t>
  </si>
  <si>
    <t>15.04.2023 10:25:48</t>
  </si>
  <si>
    <t>15.04.2023 14:40:43</t>
  </si>
  <si>
    <t>15.04.2023 17:32:36</t>
  </si>
  <si>
    <t>15.04.2023 18:03:28</t>
  </si>
  <si>
    <t>15.04.2023 10:00:42</t>
  </si>
  <si>
    <t>15.04.2023 16:08:44</t>
  </si>
  <si>
    <t>K-383 35-08-K00383_35-08-K00383_42465875</t>
  </si>
  <si>
    <t>15.04.2023 10:02:06</t>
  </si>
  <si>
    <t>15.04.2023 10:55:22</t>
  </si>
  <si>
    <t>KAPAKLI İM 45-72-A00003_KAPAKLI-KAYALIOĞLU L07_2327008</t>
  </si>
  <si>
    <t>15.04.2023 07:07:06</t>
  </si>
  <si>
    <t>15.04.2023 07:31:23</t>
  </si>
  <si>
    <t>ÇİĞİLLER YASSIALAN TR-9 45-75-M00404_ H_83995394</t>
  </si>
  <si>
    <t>15.04.2023 17:10:27</t>
  </si>
  <si>
    <t>15.04.2023 19:24:45</t>
  </si>
  <si>
    <t>15.04.2023 11:20:04</t>
  </si>
  <si>
    <t>15.04.2023 18:03:53</t>
  </si>
  <si>
    <t>K-4042 35-02-K04042_99907311_99907311</t>
  </si>
  <si>
    <t>15.04.2023 20:53:09</t>
  </si>
  <si>
    <t>15.04.2023 23:10:51</t>
  </si>
  <si>
    <t>15.04.2023 10:41:01</t>
  </si>
  <si>
    <t>15.04.2023 12:29:00</t>
  </si>
  <si>
    <t>DM-3/29 45-71-M00083_B b1_45134567</t>
  </si>
  <si>
    <t>15.04.2023 07:35:38</t>
  </si>
  <si>
    <t>15.04.2023 09:57:52</t>
  </si>
  <si>
    <t>KAVAKLIDERE TR-17 45-73-M00146_ESKİ KABİN ÇIKIŞI M02_2093017</t>
  </si>
  <si>
    <t>15.04.2023 10:01:32</t>
  </si>
  <si>
    <t>15.04.2023 13:57:51</t>
  </si>
  <si>
    <t>MORDOĞAN TR-33 35-21-L00150_953365136_953365136</t>
  </si>
  <si>
    <t>15.04.2023 15:43:09</t>
  </si>
  <si>
    <t>15.04.2023 20:04:01</t>
  </si>
  <si>
    <t>ARSLANLAR TM 35-26-A00004_KÖYLER-2 L43_2305570</t>
  </si>
  <si>
    <t>15.04.2023 09:03:00</t>
  </si>
  <si>
    <t>15.04.2023 16:40:05</t>
  </si>
  <si>
    <t>15.04.2023 09:12:10</t>
  </si>
  <si>
    <t>15.04.2023 17:27:50</t>
  </si>
  <si>
    <t>K-1464 35-09-K01464_G g1b_5874843</t>
  </si>
  <si>
    <t>15.04.2023 19:36:05</t>
  </si>
  <si>
    <t>15.04.2023 20:43:55</t>
  </si>
  <si>
    <t>ÖKSÜZLÜ BEYLİK MH TR-1 45-74-M00213_A_91170632_91170632</t>
  </si>
  <si>
    <t>15.04.2023 13:40:23</t>
  </si>
  <si>
    <t>15.04.2023 14:51:03</t>
  </si>
  <si>
    <t>YAKACIK TR-2 35-20-L00233_95000498608_95000498608</t>
  </si>
  <si>
    <t>15.04.2023 17:03:23</t>
  </si>
  <si>
    <t>15.04.2023 18:18:15</t>
  </si>
  <si>
    <t>15.04.2023 01:45:39</t>
  </si>
  <si>
    <t>15.04.2023 04:22:25</t>
  </si>
  <si>
    <t>15.04.2023 09:42:37</t>
  </si>
  <si>
    <t>15.04.2023 15:37:25</t>
  </si>
  <si>
    <t>ULUKENT DM-3/13 TR-2 35-28-M00066_35-28-M00066_66554164</t>
  </si>
  <si>
    <t>15.04.2023 11:59:38</t>
  </si>
  <si>
    <t>15.04.2023 12:21:12</t>
  </si>
  <si>
    <t>ALMAK TM 35-17-A00003_HatBaşıAyırıcı_76051623 M28_76051623</t>
  </si>
  <si>
    <t>15.04.2023 11:12:23</t>
  </si>
  <si>
    <t>15.04.2023 15:39:09</t>
  </si>
  <si>
    <t>15.04.2023 14:16:19</t>
  </si>
  <si>
    <t>15.04.2023 15:48:53</t>
  </si>
  <si>
    <t>MURADİYE TR 2/A 45-71-M00201_95000159526_95000159526</t>
  </si>
  <si>
    <t>15.04.2023 15:52:41</t>
  </si>
  <si>
    <t>15.04.2023 18:18:35</t>
  </si>
  <si>
    <t>TR-13 35-19-L00013_B_90965007_90965007</t>
  </si>
  <si>
    <t>15.04.2023 14:30:58</t>
  </si>
  <si>
    <t>15.04.2023 18:15:26</t>
  </si>
  <si>
    <t>K-1887 35-09-K01887_913315306_913315306</t>
  </si>
  <si>
    <t>15.04.2023 19:51:52</t>
  </si>
  <si>
    <t>15.04.2023 22:22:04</t>
  </si>
  <si>
    <t>PAYAMLI M-6 35-25-M00162_956657794_956657794</t>
  </si>
  <si>
    <t>15.04.2023 21:28:21</t>
  </si>
  <si>
    <t>15.04.2023 23:58:45</t>
  </si>
  <si>
    <t>DEMİRTAŞ TR-1 35-30-M00150_DIREK TIPI TRAFO HUCRESI H01_2044027</t>
  </si>
  <si>
    <t>15.04.2023 15:10:47</t>
  </si>
  <si>
    <t>15.04.2023 18:18:00</t>
  </si>
  <si>
    <t>K-1330 35-02-K01330_R R1B_5812951</t>
  </si>
  <si>
    <t>15.04.2023 09:54:14</t>
  </si>
  <si>
    <t>15.04.2023 13:29:33</t>
  </si>
  <si>
    <t>K-4755 35-01-K04755_35-01-K04755_42467853</t>
  </si>
  <si>
    <t>15.04.2023 13:16:21</t>
  </si>
  <si>
    <t>15.04.2023 14:32:34</t>
  </si>
  <si>
    <t>DEREKÖY TR-46 35-22-M00652_A_81564645_81564645</t>
  </si>
  <si>
    <t>15.04.2023 09:55:26</t>
  </si>
  <si>
    <t>15.04.2023 10:35:59</t>
  </si>
  <si>
    <t>M-2145 35-07-M02145_913275062_913275062</t>
  </si>
  <si>
    <t>15.04.2023 09:21:04</t>
  </si>
  <si>
    <t>15.04.2023 11:15:01</t>
  </si>
  <si>
    <t>ÜÇPINAR DM 45-71-M00183_HatBaşıAyırıcı_74252552 M03_74252552</t>
  </si>
  <si>
    <t>15.04.2023 08:13:46</t>
  </si>
  <si>
    <t>15.04.2023 12:08:34</t>
  </si>
  <si>
    <t>ÇATLATAN SİTESİ 35-23-M00008_35-23-M00008_2373187</t>
  </si>
  <si>
    <t>15.04.2023 08:58:19</t>
  </si>
  <si>
    <t>15.04.2023 09:28:07</t>
  </si>
  <si>
    <t>ULUDERBENT DM 45-73-M00491_HatBaşıAyırıcı_81540842 M05_81540842</t>
  </si>
  <si>
    <t>15.04.2023 15:59:09</t>
  </si>
  <si>
    <t>15.04.2023 20:15:27</t>
  </si>
  <si>
    <t>TR-28 35-15-M00028_950402680_950402680</t>
  </si>
  <si>
    <t>15.04.2023 17:35:57</t>
  </si>
  <si>
    <t>15.04.2023 18:30:41</t>
  </si>
  <si>
    <t>M-1052 35-02-M01052_99499995_99499995</t>
  </si>
  <si>
    <t>15.04.2023 21:58:30</t>
  </si>
  <si>
    <t>16.04.2023 00:23:58</t>
  </si>
  <si>
    <t>15.04.2023 15:04:41</t>
  </si>
  <si>
    <t>15.04.2023 18:46:47</t>
  </si>
  <si>
    <t>YENİFOÇA TR-21 35-23-M00021_35-23-M00021_76458754</t>
  </si>
  <si>
    <t>15.04.2023 14:29:10</t>
  </si>
  <si>
    <t>15.04.2023 15:45:02</t>
  </si>
  <si>
    <t>GÜLBAHÇE İM 35-19-A00006_GÜLBAHÇE L02_72213955</t>
  </si>
  <si>
    <t>15.04.2023 10:19:27</t>
  </si>
  <si>
    <t>15.04.2023 14:02:00</t>
  </si>
  <si>
    <t>YENİCEKÖY YEŞİLLER TR-2 45-72-L00178_A_56401802_56401802</t>
  </si>
  <si>
    <t>15.04.2023 10:19:45</t>
  </si>
  <si>
    <t>15.04.2023 14:39:20</t>
  </si>
  <si>
    <t>KUŞÇULAR DM 35-19-M00461_ALAÇATI-1 ÇIKIŞ M02_46998891</t>
  </si>
  <si>
    <t>15.04.2023 18:24:38</t>
  </si>
  <si>
    <t>15.04.2023 19:15:09</t>
  </si>
  <si>
    <t>15.04.2023 10:24:53</t>
  </si>
  <si>
    <t>15.04.2023 17:20:36</t>
  </si>
  <si>
    <t>TEKELİ DM 35-22-M00088_ESKİ AHMETBEYLİ M08_48495817</t>
  </si>
  <si>
    <t>15.04.2023 06:44:11</t>
  </si>
  <si>
    <t>15.04.2023 06:54:13</t>
  </si>
  <si>
    <t>FAHRETTİN AVCI 35-26-L00067_A_91142999_91142999</t>
  </si>
  <si>
    <t>15.04.2023 08:49:52</t>
  </si>
  <si>
    <t>15.04.2023 09:53:31</t>
  </si>
  <si>
    <t>15.04.2023 08:08:03</t>
  </si>
  <si>
    <t>15.04.2023 08:45:34</t>
  </si>
  <si>
    <t>TR-70 KALABAK 35-19-L00070__79091564_79091564</t>
  </si>
  <si>
    <t>15.04.2023 14:40:33</t>
  </si>
  <si>
    <t>15.04.2023 17:21:06</t>
  </si>
  <si>
    <t>15.04.2023 09:17:44</t>
  </si>
  <si>
    <t>15.04.2023 17:29:15</t>
  </si>
  <si>
    <t>ALAÇATI TM 35-18-A00005_URLA-1 M09_2053551</t>
  </si>
  <si>
    <t>15.04.2023 14:02:23</t>
  </si>
  <si>
    <t>15.04.2023 14:38:42</t>
  </si>
  <si>
    <t>MUSACALI TR-1 45-83-M00402_A_91092050_91092050</t>
  </si>
  <si>
    <t>15.04.2023 23:26:44</t>
  </si>
  <si>
    <t>16.04.2023 02:12:44</t>
  </si>
  <si>
    <t>L-286 35-18-L00286_950452644_950452644</t>
  </si>
  <si>
    <t>15.04.2023 10:01:53</t>
  </si>
  <si>
    <t>15.04.2023 15:45:14</t>
  </si>
  <si>
    <t>GEMİ SÖKÜM(M-130) TR 35-17-M00130_ŞİMŞEKLER M04_79389033</t>
  </si>
  <si>
    <t>15.04.2023 15:33:22</t>
  </si>
  <si>
    <t>15.04.2023 16:49:02</t>
  </si>
  <si>
    <t>DM-3/29 45-71-M00083_A a1b_45134531</t>
  </si>
  <si>
    <t>15.04.2023 03:14:17</t>
  </si>
  <si>
    <t>15.04.2023 05:01:12</t>
  </si>
  <si>
    <t>MURADİYE TARIMSAL SULAMA TR-4 45-71-M01407_95001175255_95001175255</t>
  </si>
  <si>
    <t>15.04.2023 12:51:51</t>
  </si>
  <si>
    <t>15.04.2023 15:56:44</t>
  </si>
  <si>
    <t>L-118 OVACIK 35-18-L00118_950466046_950466046</t>
  </si>
  <si>
    <t>15.04.2023 22:24:17</t>
  </si>
  <si>
    <t>16.04.2023 03:05:12</t>
  </si>
  <si>
    <t>DM-2/19 35-27-M01091_95001205164_95001205164</t>
  </si>
  <si>
    <t>15.04.2023 05:25:54</t>
  </si>
  <si>
    <t>15.04.2023 07:28:13</t>
  </si>
  <si>
    <t>M-4 ÖZCAN SUNAY TAŞ OCAĞI ÖZEL 35-18-M00004Ö_DIREK TIPI TRAFO HUCRESI H01_2102121</t>
  </si>
  <si>
    <t>15.04.2023 16:40:06</t>
  </si>
  <si>
    <t>16.04.2023 01:23:10</t>
  </si>
  <si>
    <t>AHMET KARAKAYA SULAMA GRUBU TR 35-22-M00204_955291587_955291587</t>
  </si>
  <si>
    <t>15.04.2023 10:26:21</t>
  </si>
  <si>
    <t>15.04.2023 13:05:48</t>
  </si>
  <si>
    <t>K-1360 35-04-K01360_B B1B_5815389</t>
  </si>
  <si>
    <t>15.04.2023 10:11:24</t>
  </si>
  <si>
    <t>15.04.2023 11:02:23</t>
  </si>
  <si>
    <t>GERENKÖY KÖK 35-23-M00156_GERENKÖY İZSU SU POMPALARI M05_72155663</t>
  </si>
  <si>
    <t>15.04.2023 10:37:15</t>
  </si>
  <si>
    <t>15.04.2023 12:24:24</t>
  </si>
  <si>
    <t>YENİCE KARAVELİ TR-6 45-86-M00326_A_90949090_90949090</t>
  </si>
  <si>
    <t>15.04.2023 20:40:56</t>
  </si>
  <si>
    <t>15.04.2023 22:01:17</t>
  </si>
  <si>
    <t>TR-1/20B 45-72-M00104_TR-1/20B M03_66504332</t>
  </si>
  <si>
    <t>15.04.2023 10:00:46</t>
  </si>
  <si>
    <t>15.04.2023 12:17:12</t>
  </si>
  <si>
    <t>15.04.2023 01:36:18</t>
  </si>
  <si>
    <t>15.04.2023 03:00:02</t>
  </si>
  <si>
    <t>K-4871 35-01-K04871_911763542_911763542</t>
  </si>
  <si>
    <t>15.04.2023 12:42:46</t>
  </si>
  <si>
    <t>15.04.2023 14:30:16</t>
  </si>
  <si>
    <t>K-77 35-01-K00077_EŞREFPAŞA TM K02_41903903</t>
  </si>
  <si>
    <t>15.04.2023 01:01:00</t>
  </si>
  <si>
    <t>15.04.2023 01:07:21</t>
  </si>
  <si>
    <t>TR-3 35-15-L00003_35-15-L00003_66737433</t>
  </si>
  <si>
    <t>15.04.2023 09:00:35</t>
  </si>
  <si>
    <t>15.04.2023 10:10:56</t>
  </si>
  <si>
    <t>CABBAR DM 45-73-M00100_KULA ÇIKIŞI M08_2058237</t>
  </si>
  <si>
    <t>15.04.2023 17:46:53</t>
  </si>
  <si>
    <t>15.04.2023 18:03:26</t>
  </si>
  <si>
    <t>DAĞKIZILCA-3 35-26-M00501_12418343_56357686_56357686</t>
  </si>
  <si>
    <t>15.04.2023 19:01:15</t>
  </si>
  <si>
    <t>15.04.2023 21:33:45</t>
  </si>
  <si>
    <t>SARIGÖL TR-44 45-79-M00044_945554968_945554968</t>
  </si>
  <si>
    <t>15.04.2023 12:28:34</t>
  </si>
  <si>
    <t>15.04.2023 14:08:28</t>
  </si>
  <si>
    <t>ARDIÇ MAHALLESİ TR-17 35-21-L00128_T t1b_5814701</t>
  </si>
  <si>
    <t>15.04.2023 15:47:43</t>
  </si>
  <si>
    <t>15.04.2023 17:12:42</t>
  </si>
  <si>
    <t>SALİHLİ TR-55 45-78-L00766_953250970_953250970</t>
  </si>
  <si>
    <t>15.04.2023 16:43:47</t>
  </si>
  <si>
    <t>15.04.2023 18:07:23</t>
  </si>
  <si>
    <t>M-2454 35-08-M02454_TRAFO M03_46996939</t>
  </si>
  <si>
    <t>15.04.2023 14:55:22</t>
  </si>
  <si>
    <t>15.04.2023 16:48:14</t>
  </si>
  <si>
    <t>HORZUMKESERLER PEYNİR ÇUKURU TR-2 45-73-M01160_A_91457320_91457320</t>
  </si>
  <si>
    <t>15.04.2023 09:33:25</t>
  </si>
  <si>
    <t>15.04.2023 11:11:17</t>
  </si>
  <si>
    <t>MANİSA ŞEHİR HASTANESİ ÖZEL TR 45-71-M02097Ö_ M06_50113686</t>
  </si>
  <si>
    <t>15.04.2023 08:26:00</t>
  </si>
  <si>
    <t>15.04.2023 09:03:15</t>
  </si>
  <si>
    <t>15.04.2023 18:21:58</t>
  </si>
  <si>
    <t>15.04.2023 20:45:22</t>
  </si>
  <si>
    <t>YENİFOÇA TR-38 35-23-M00038_35-23-M00038_72307750</t>
  </si>
  <si>
    <t>15.04.2023 09:59:10</t>
  </si>
  <si>
    <t>15.04.2023 11:13:29</t>
  </si>
  <si>
    <t>TİRE İM-DM-1 35-29-A00001_DM-3 (DM-2 KESİKBAŞ) M13_2312223</t>
  </si>
  <si>
    <t>15.04.2023 13:23:06</t>
  </si>
  <si>
    <t>15.04.2023 13:55:00</t>
  </si>
  <si>
    <t>GÖZTEPE İM 35-01-A00004_TR-3 34.5 M13_2047150</t>
  </si>
  <si>
    <t>15.04.2023 14:12:06</t>
  </si>
  <si>
    <t>15.04.2023 14:33:42</t>
  </si>
  <si>
    <t>15.04.2023 14:33:24</t>
  </si>
  <si>
    <t>15.04.2023 14:39:05</t>
  </si>
  <si>
    <t>L-27 35-14-L00027_50011377 B01_50011513</t>
  </si>
  <si>
    <t>15.04.2023 10:11:23</t>
  </si>
  <si>
    <t>15.04.2023 12:19:15</t>
  </si>
  <si>
    <t>15.04.2023 07:29:37</t>
  </si>
  <si>
    <t>15.04.2023 07:32:35</t>
  </si>
  <si>
    <t>L-279 ERDİL SİTESİ 35-18-L00279_11330619_56370866_56370866</t>
  </si>
  <si>
    <t>15.04.2023 14:37:43</t>
  </si>
  <si>
    <t>15.04.2023 19:49:30</t>
  </si>
  <si>
    <t>15.04.2023 09:04:34</t>
  </si>
  <si>
    <t>15.04.2023 15:31:05</t>
  </si>
  <si>
    <t>ÇATALKAYA TR-4 35-21-L00194_95000453986_95000453986</t>
  </si>
  <si>
    <t>15.04.2023 17:36:15</t>
  </si>
  <si>
    <t>15.04.2023 21:40:28</t>
  </si>
  <si>
    <t>OSMAN KARAASLAN SLM TR 35-26-L00365_35-26-L00365_2370065</t>
  </si>
  <si>
    <t>15.04.2023 10:19:12</t>
  </si>
  <si>
    <t>15.04.2023 11:33:41</t>
  </si>
  <si>
    <t>L-412 35-18-L00412_950453368_950453368</t>
  </si>
  <si>
    <t>15.04.2023 16:26:09</t>
  </si>
  <si>
    <t>15.04.2023 23:27:52</t>
  </si>
  <si>
    <t>MEHMET ALİ AKOVA ÖZEL TR-2 35-30-M00177Ö_DIREK TIPI TRAFO HUCRESI H01_2045128</t>
  </si>
  <si>
    <t>15.04.2023 09:41:11</t>
  </si>
  <si>
    <t>15.04.2023 11:07:40</t>
  </si>
  <si>
    <t>MANİSA TM-1 45-71-A00001_MÜESSESE-1 M02_2335295</t>
  </si>
  <si>
    <t>15.04.2023 08:11:09</t>
  </si>
  <si>
    <t>15.04.2023 08:19:22</t>
  </si>
  <si>
    <t>ÇAMÖNÜ TR-8 35-22-M00173_35-22-M00173_2356884</t>
  </si>
  <si>
    <t>15.04.2023 14:39:56</t>
  </si>
  <si>
    <t>15.04.2023 16:11:27</t>
  </si>
  <si>
    <t>15.04.2023 14:07:20</t>
  </si>
  <si>
    <t>15.04.2023 16:38:43</t>
  </si>
  <si>
    <t>K-2882 35-02-K02882_910048585_910048585</t>
  </si>
  <si>
    <t>15.04.2023 13:48:07</t>
  </si>
  <si>
    <t>15.04.2023 17:30:17</t>
  </si>
  <si>
    <t>MORDOĞAN KÖYÜ TR-2 35-21-L00137_953366201_953366201</t>
  </si>
  <si>
    <t>15.04.2023 18:21:06</t>
  </si>
  <si>
    <t>15.04.2023 20:59:29</t>
  </si>
  <si>
    <t>15.04.2023 09:57:54</t>
  </si>
  <si>
    <t>15.04.2023 13:34:09</t>
  </si>
  <si>
    <t>15.04.2023 13:40:10</t>
  </si>
  <si>
    <t>15.04.2023 14:50:35</t>
  </si>
  <si>
    <t>ÖMÜR BELDESİ KOOP. TR 35-14-M00379_ M04_2322217</t>
  </si>
  <si>
    <t>15.04.2023 17:00:36</t>
  </si>
  <si>
    <t>15.04.2023 19:47:37</t>
  </si>
  <si>
    <t>PAYAMLI M-18 35-25-M00169_956650639_956650639</t>
  </si>
  <si>
    <t>15.04.2023 11:43:24</t>
  </si>
  <si>
    <t>15.04.2023 18:33:39</t>
  </si>
  <si>
    <t>GÖLMARMARA İM 45-85-A00001_GÖLMARMARA ŞEHİR-2 L17_2305910</t>
  </si>
  <si>
    <t>15.04.2023 10:17:20</t>
  </si>
  <si>
    <t>15.04.2023 12:14:41</t>
  </si>
  <si>
    <t>15.04.2023 07:03:02</t>
  </si>
  <si>
    <t>15.04.2023 08:51:51</t>
  </si>
  <si>
    <t>M-456 35-17-M00456_35-17-M00456_66416356</t>
  </si>
  <si>
    <t>15.04.2023 13:12:05</t>
  </si>
  <si>
    <t>15.04.2023 15:04:23</t>
  </si>
  <si>
    <t>KARACALAR TR-1 45-73-M00721_DIREK TIPI TRAFO HUCRESI H01_2093673</t>
  </si>
  <si>
    <t>15.04.2023 09:49:06</t>
  </si>
  <si>
    <t>15.04.2023 10:55:10</t>
  </si>
  <si>
    <t>DEMİRCİ TM 45-74-A00001_HatBaşıAyırıcı_53134280 M15_53134280</t>
  </si>
  <si>
    <t>15.04.2023 15:54:51</t>
  </si>
  <si>
    <t>15.04.2023 18:28:31</t>
  </si>
  <si>
    <t>L-145 DALYAN DM 35-18-L00145_HatBaşıAyırıcı_53138254 L03_53138254</t>
  </si>
  <si>
    <t>15.04.2023 06:09:36</t>
  </si>
  <si>
    <t>15.04.2023 08:15:00</t>
  </si>
  <si>
    <t>SOĞUKYURT (OKULYANI) TR-1 45-73-M00207_B_56391821_56391821</t>
  </si>
  <si>
    <t>15.04.2023 23:09:14</t>
  </si>
  <si>
    <t>16.04.2023 01:53:23</t>
  </si>
  <si>
    <t>HALİLBEYLİ TR-1 KÖK 35-27-M01057_HALİLBEYLİ KÖY İÇİ ATIK ARITMA M05_61283941</t>
  </si>
  <si>
    <t>15.04.2023 07:47:14</t>
  </si>
  <si>
    <t>15.04.2023 09:47:37</t>
  </si>
  <si>
    <t>SOĞUKYURT (OKULYANI) TR-1 45-73-M00207_45-73-M00207_2352507</t>
  </si>
  <si>
    <t>15.04.2023 11:23:45</t>
  </si>
  <si>
    <t>15.04.2023 12:12:01</t>
  </si>
  <si>
    <t>L-319 BAHÇELİEVLER-2 35-18-L00319_10837127_56357673_56357673</t>
  </si>
  <si>
    <t>15.04.2023 10:13:50</t>
  </si>
  <si>
    <t>15.04.2023 12:49:43</t>
  </si>
  <si>
    <t>L-357 EGEM SAHİL SİT. 35-18-L00357_950441649_950441649</t>
  </si>
  <si>
    <t>15.04.2023 15:43:26</t>
  </si>
  <si>
    <t>15.04.2023 22:19:07</t>
  </si>
  <si>
    <t>L-27 35-14-L00027_956636709_956636709</t>
  </si>
  <si>
    <t>15.04.2023 19:32:41</t>
  </si>
  <si>
    <t>15.04.2023 20:26:42</t>
  </si>
  <si>
    <t>15.04.2023 09:13:46</t>
  </si>
  <si>
    <t>15.04.2023 09:37:25</t>
  </si>
  <si>
    <t>ARMUTLU TR-1 45-74-M00287_A_90949138_90949138</t>
  </si>
  <si>
    <t>15.04.2023 14:45:42</t>
  </si>
  <si>
    <t>15.04.2023 15:44:00</t>
  </si>
  <si>
    <t>DM-21 45-71-M00446_953190111_953190111</t>
  </si>
  <si>
    <t>15.04.2023 00:13:34</t>
  </si>
  <si>
    <t>15.04.2023 02:35:06</t>
  </si>
  <si>
    <t>ULUKENT DM-3/6 35-28-M00068_35-28-M00068_66552257</t>
  </si>
  <si>
    <t>15.04.2023 14:29:02</t>
  </si>
  <si>
    <t>15.04.2023 15:16:50</t>
  </si>
  <si>
    <t>15.04.2023 15:31:31</t>
  </si>
  <si>
    <t>15.04.2023 15:36:17</t>
  </si>
  <si>
    <t>DM-4/TR-3 (TR-37) 35-13-L00037_946423066_946423066</t>
  </si>
  <si>
    <t>15.04.2023 11:29:28</t>
  </si>
  <si>
    <t>15.04.2023 16:58:49</t>
  </si>
  <si>
    <t>TR-296 35-19-L00354_95000655530_95000655530</t>
  </si>
  <si>
    <t>15.04.2023 18:12:09</t>
  </si>
  <si>
    <t>15.04.2023 20:30:18</t>
  </si>
  <si>
    <t>TR-1 35-15-M00001_35-15-M00001_66675318</t>
  </si>
  <si>
    <t>15.04.2023 13:05:40</t>
  </si>
  <si>
    <t>15.04.2023 14:48:30</t>
  </si>
  <si>
    <t>SEYREK TR-7 KÖK 35-28-M00379_KÖK-24 GİRİŞ M10_2092383</t>
  </si>
  <si>
    <t>15.04.2023 02:54:03</t>
  </si>
  <si>
    <t>15.04.2023 03:07:46</t>
  </si>
  <si>
    <t>15.04.2023 09:23:47</t>
  </si>
  <si>
    <t>15.04.2023 10:43:27</t>
  </si>
  <si>
    <t>15.04.2023 13:38:00</t>
  </si>
  <si>
    <t>15.04.2023 16:39:23</t>
  </si>
  <si>
    <t>GÖBEKLİ TR-2 45-73-M01077_DIREK TIPI TRAFO HUCRESI H01_2126637</t>
  </si>
  <si>
    <t>15.04.2023 09:19:58</t>
  </si>
  <si>
    <t>15.04.2023 12:40:06</t>
  </si>
  <si>
    <t>TR-36 35-17-M00036_35-17-M00036_83290244</t>
  </si>
  <si>
    <t>15.04.2023 09:00:19</t>
  </si>
  <si>
    <t>15.04.2023 10:20:38</t>
  </si>
  <si>
    <t>15.04.2023 17:25:25</t>
  </si>
  <si>
    <t>15.04.2023 19:25:03</t>
  </si>
  <si>
    <t>SARUHANLI TM 45-80-A00001_SARUHANLI DM-2 M23_2312616</t>
  </si>
  <si>
    <t>15.04.2023 07:01:06</t>
  </si>
  <si>
    <t>15.04.2023 13:44:13</t>
  </si>
  <si>
    <t>ALİ ŞAHİN SULAMA GRUBU 35-29-M00175_35-29-M00175_2370906</t>
  </si>
  <si>
    <t>15.04.2023 10:23:13</t>
  </si>
  <si>
    <t>15.04.2023 11:26:40</t>
  </si>
  <si>
    <t>KÖPRÜBAŞI TR-20 45-86-M00020_TR-6 M03_84552716</t>
  </si>
  <si>
    <t>15.04.2023 11:00:28</t>
  </si>
  <si>
    <t>15.04.2023 16:48:42</t>
  </si>
  <si>
    <t>ARDIÇ TR-8 35-21-L00131_35-21-L00131_82669166</t>
  </si>
  <si>
    <t>15.04.2023 11:36:24</t>
  </si>
  <si>
    <t>15.04.2023 12:36:00</t>
  </si>
  <si>
    <t>ULUKENT DM-6/7 KÖK 35-28-M00618_CTS MAKİNA M11_79699570</t>
  </si>
  <si>
    <t>15.04.2023 08:21:42</t>
  </si>
  <si>
    <t>15.04.2023 09:48:05</t>
  </si>
  <si>
    <t>L-101 ÇELEBİ 35-18-L00101_95001224668_95001224668</t>
  </si>
  <si>
    <t>15.04.2023 10:28:16</t>
  </si>
  <si>
    <t>15.04.2023 14:28:28</t>
  </si>
  <si>
    <t>TR-99 35-15-L00099_950381106_950381106</t>
  </si>
  <si>
    <t>15.04.2023 18:13:44</t>
  </si>
  <si>
    <t>15.04.2023 19:00:32</t>
  </si>
  <si>
    <t>BÜYÜKKENT SİTESİ TR 35-21-L00028_953368891_953368891</t>
  </si>
  <si>
    <t>15.04.2023 12:44:17</t>
  </si>
  <si>
    <t>15.04.2023 14:22:50</t>
  </si>
  <si>
    <t>GÜLBAHÇE TR-1 45-71-M00184_ÜÇPINAR DM M02_72255574</t>
  </si>
  <si>
    <t>15.04.2023 08:18:24</t>
  </si>
  <si>
    <t>15.04.2023 09:31:28</t>
  </si>
  <si>
    <t>TR-31 35-16-L00031_35-16-L00031_67586227</t>
  </si>
  <si>
    <t>15.04.2023 09:58:19</t>
  </si>
  <si>
    <t>15.04.2023 15:38:06</t>
  </si>
  <si>
    <t>M-1006 35-03-M01006_E E1_61116247</t>
  </si>
  <si>
    <t>15.04.2023 08:58:23</t>
  </si>
  <si>
    <t>15.04.2023 12:26:26</t>
  </si>
  <si>
    <t>15.04.2023 09:22:31</t>
  </si>
  <si>
    <t>15.04.2023 18:05:44</t>
  </si>
  <si>
    <t>15.04.2023 12:52:41</t>
  </si>
  <si>
    <t>15.04.2023 13:32:43</t>
  </si>
  <si>
    <t>TR-99 35-15-L00099_35-15-L00099_66734671</t>
  </si>
  <si>
    <t>15.04.2023 10:53:27</t>
  </si>
  <si>
    <t>15.04.2023 12:04:26</t>
  </si>
  <si>
    <t>15.04.2023 13:57:50</t>
  </si>
  <si>
    <t>15.04.2023 14:59:58</t>
  </si>
  <si>
    <t>TR-11/9C 45-71-M01975_C_91182301_91182301</t>
  </si>
  <si>
    <t>15.04.2023 12:25:43</t>
  </si>
  <si>
    <t>15.04.2023 14:02:38</t>
  </si>
  <si>
    <t>ULUKENT DM-1/1 35-28-M00584_35-28-M00584_66561475</t>
  </si>
  <si>
    <t>15.04.2023 12:58:43</t>
  </si>
  <si>
    <t>15.04.2023 13:51:45</t>
  </si>
  <si>
    <t>K-588 35-01-K00588_A_56373368_56373368</t>
  </si>
  <si>
    <t>15.04.2023 17:04:42</t>
  </si>
  <si>
    <t>15.04.2023 18:20:29</t>
  </si>
  <si>
    <t>YURTBAŞI TR-2 45-77-L00314_C_56387343_56387343</t>
  </si>
  <si>
    <t>15.04.2023 11:53:14</t>
  </si>
  <si>
    <t>15.04.2023 12:51:39</t>
  </si>
  <si>
    <t>NATURAL GAZ KÖK 35-26-M00276_ABALIOĞLU TAVUKÇULUK M02_65968750</t>
  </si>
  <si>
    <t>15.04.2023 04:02:34</t>
  </si>
  <si>
    <t>15.04.2023 14:03:38</t>
  </si>
  <si>
    <t>BAŞIBÜYÜK TR-2 45-77-L00217_A_91338389_91338389</t>
  </si>
  <si>
    <t>15.04.2023 09:32:30</t>
  </si>
  <si>
    <t>15.04.2023 10:36:14</t>
  </si>
  <si>
    <t>TR-73 35-17-M00073_35-17-M00073_66366671</t>
  </si>
  <si>
    <t>15.04.2023 10:32:43</t>
  </si>
  <si>
    <t>15.04.2023 12:22:25</t>
  </si>
  <si>
    <t>SOMA DM-1 45-82-M00050_TR-1 M12_60207426</t>
  </si>
  <si>
    <t>15.04.2023 08:28:55</t>
  </si>
  <si>
    <t>15.04.2023 08:41:32</t>
  </si>
  <si>
    <t>MUSTAFA TAŞKIN SULAMA GRUBU TR 35-27-L00155_C_91418633_91418633</t>
  </si>
  <si>
    <t>15.04.2023 15:02:51</t>
  </si>
  <si>
    <t>15.04.2023 19:38:40</t>
  </si>
  <si>
    <t>YAYILGAN TR-1 35-16-M00253_A_91199977_91199977</t>
  </si>
  <si>
    <t>15.04.2023 19:20:26</t>
  </si>
  <si>
    <t>15.04.2023 22:05:17</t>
  </si>
  <si>
    <t>DM-3/29 45-71-M00083_J J2_45134536</t>
  </si>
  <si>
    <t>15.04.2023 10:13:12</t>
  </si>
  <si>
    <t>15.04.2023 13:51:10</t>
  </si>
  <si>
    <t>KADIKÖY TAŞKÖPRÜ TR-1 35-16-M00277_953354754_953354754</t>
  </si>
  <si>
    <t>15.04.2023 14:10:13</t>
  </si>
  <si>
    <t>15.04.2023 17:34:10</t>
  </si>
  <si>
    <t>MENEMEN İM 35-28-A00001_ŞEHİR-1 L04_88107208</t>
  </si>
  <si>
    <t>15.04.2023 09:57:57</t>
  </si>
  <si>
    <t>15.04.2023 10:24:28</t>
  </si>
  <si>
    <t>AKÇAKÖY TR-1 35-22-M00288_955291775_955291775</t>
  </si>
  <si>
    <t>15.04.2023 15:53:22</t>
  </si>
  <si>
    <t>15.04.2023 18:25:38</t>
  </si>
  <si>
    <t>ÇİÇEKLİ KÖK 45-75-M00070_KIRDİBİ M03_2308349</t>
  </si>
  <si>
    <t>15.04.2023 10:00:19</t>
  </si>
  <si>
    <t>15.04.2023 15:47:57</t>
  </si>
  <si>
    <t>15.04.2023 08:01:50</t>
  </si>
  <si>
    <t>15.04.2023 08:53:59</t>
  </si>
  <si>
    <t>SARUHANLI TM 45-80-A00001_SARUHANLI DM-1 M22_2312615</t>
  </si>
  <si>
    <t>15.04.2023 07:01:57</t>
  </si>
  <si>
    <t>ÜRKMEZ M-27 35-25-M00127_956658508_956658508</t>
  </si>
  <si>
    <t>15.04.2023 15:32:03</t>
  </si>
  <si>
    <t>15.04.2023 16:52:36</t>
  </si>
  <si>
    <t>15.04.2023 22:27:52</t>
  </si>
  <si>
    <t>16.04.2023 00:37:38</t>
  </si>
  <si>
    <t>TR-31 35-16-L00031_953319577_953319577</t>
  </si>
  <si>
    <t>15.04.2023 17:54:50</t>
  </si>
  <si>
    <t>15.04.2023 19:38:10</t>
  </si>
  <si>
    <t>HORZUM ALAYAKA DEDEKAVAK TR-2 45-73-M00292_45-73-M00292_2368609</t>
  </si>
  <si>
    <t>15.04.2023 11:34:06</t>
  </si>
  <si>
    <t>15.04.2023 14:27:39</t>
  </si>
  <si>
    <t>15.04.2023 10:11:59</t>
  </si>
  <si>
    <t>15.04.2023 16:59:15</t>
  </si>
  <si>
    <t>DM-1/48 35-29-M00048_950342986_950342986</t>
  </si>
  <si>
    <t>15.04.2023 10:39:30</t>
  </si>
  <si>
    <t>15.04.2023 12:27:41</t>
  </si>
  <si>
    <t>TR-22 35-26-M00022_35-26-M00022_2356472</t>
  </si>
  <si>
    <t>15.04.2023 10:00:52</t>
  </si>
  <si>
    <t>15.04.2023 18:38:51</t>
  </si>
  <si>
    <t>15.04.2023 13:29:14</t>
  </si>
  <si>
    <t>15.04.2023 13:32:58</t>
  </si>
  <si>
    <t>L-145 DALYAN DM 35-18-L00145_HAVACILAR L03_72052136</t>
  </si>
  <si>
    <t>15.04.2023 07:41:24</t>
  </si>
  <si>
    <t>15.04.2023 08:24:21</t>
  </si>
  <si>
    <t>15.04.2023 11:37:13</t>
  </si>
  <si>
    <t>ARDIÇ MAHALLESİ TR-17 35-21-L00128_AZMAK MAHALLESİ TR-22 L02_72182511</t>
  </si>
  <si>
    <t>15.04.2023 15:48:40</t>
  </si>
  <si>
    <t>15.04.2023 17:06:26</t>
  </si>
  <si>
    <t>ÖMÜR BELDESİ TR 35-14-M00120_M-42 M01_80640533</t>
  </si>
  <si>
    <t>15.04.2023 19:35:53</t>
  </si>
  <si>
    <t>15.04.2023 19:52:48</t>
  </si>
  <si>
    <t>DM-4/TR-25 35-22-M00082_35-22-M00082_2347849</t>
  </si>
  <si>
    <t>15.04.2023 09:01:50</t>
  </si>
  <si>
    <t>15.04.2023 16:33:15</t>
  </si>
  <si>
    <t>16.04.2023 14:13:11</t>
  </si>
  <si>
    <t>16.04.2023 14:14:11</t>
  </si>
  <si>
    <t>TUZÇULLU TR-1 35-28-M00420_ H_92412027</t>
  </si>
  <si>
    <t>16.04.2023 19:31:21</t>
  </si>
  <si>
    <t>16.04.2023 20:49:45</t>
  </si>
  <si>
    <t>TR-18 35-26-M00018_TR-20/TR-22 M05_65921152</t>
  </si>
  <si>
    <t>16.04.2023 09:09:01</t>
  </si>
  <si>
    <t>16.04.2023 11:23:28</t>
  </si>
  <si>
    <t>16.04.2023 13:20:32</t>
  </si>
  <si>
    <t>16.04.2023 13:47:17</t>
  </si>
  <si>
    <t>MENDERES DM-2/TR-1 35-22-M00300_PERLİT M18_2328467</t>
  </si>
  <si>
    <t>16.04.2023 04:16:56</t>
  </si>
  <si>
    <t>16.04.2023 04:29:23</t>
  </si>
  <si>
    <t>SARIGÖL DM 45-79-M00069_TR-54 FİDERİ M07_2076625</t>
  </si>
  <si>
    <t>16.04.2023 17:08:55</t>
  </si>
  <si>
    <t>16.04.2023 17:32:00</t>
  </si>
  <si>
    <t>KAVAKLIDERE TR-12 45-73-M00145_TR-13 M02_2093015</t>
  </si>
  <si>
    <t>16.04.2023 18:06:07</t>
  </si>
  <si>
    <t>16.04.2023 18:50:18</t>
  </si>
  <si>
    <t>16.04.2023 10:23:51</t>
  </si>
  <si>
    <t>16.04.2023 13:01:03</t>
  </si>
  <si>
    <t>ARMUTLU İM 35-27-A00001_KIZILCA L05_49920723</t>
  </si>
  <si>
    <t>16.04.2023 11:18:18</t>
  </si>
  <si>
    <t>16.04.2023 12:05:19</t>
  </si>
  <si>
    <t>K-1579 35-01-K01579_D D2_5914930</t>
  </si>
  <si>
    <t>16.04.2023 08:51:54</t>
  </si>
  <si>
    <t>16.04.2023 18:24:27</t>
  </si>
  <si>
    <t>DM-3/29 45-71-M00083_953211629_953211629</t>
  </si>
  <si>
    <t>16.04.2023 21:01:04</t>
  </si>
  <si>
    <t>16.04.2023 22:28:50</t>
  </si>
  <si>
    <t>TEPEKÖY TR-1 45-73-M00785_945664961_945664961</t>
  </si>
  <si>
    <t>16.04.2023 12:26:13</t>
  </si>
  <si>
    <t>16.04.2023 14:44:41</t>
  </si>
  <si>
    <t>TAYTAN OFİS KÖK 45-78-M00314_ESKİ KABAZLI M015_60669845</t>
  </si>
  <si>
    <t>16.04.2023 10:01:49</t>
  </si>
  <si>
    <t>16.04.2023 17:09:31</t>
  </si>
  <si>
    <t>KIRKAĞAÇ TR-1/8 45-76-M00249_955248059_955248059</t>
  </si>
  <si>
    <t>16.04.2023 18:49:10</t>
  </si>
  <si>
    <t>16.04.2023 19:39:04</t>
  </si>
  <si>
    <t>16.04.2023 13:17:07</t>
  </si>
  <si>
    <t>16.04.2023 15:25:28</t>
  </si>
  <si>
    <t>TR-104 35-15-L00104_950359223_950359223</t>
  </si>
  <si>
    <t>16.04.2023 09:17:51</t>
  </si>
  <si>
    <t>16.04.2023 11:42:52</t>
  </si>
  <si>
    <t>TR-2/35 45-72-L00035_C_56406916_56406916</t>
  </si>
  <si>
    <t>16.04.2023 18:55:55</t>
  </si>
  <si>
    <t>16.04.2023 19:46:57</t>
  </si>
  <si>
    <t>POYRAZ KÖK 45-78-M00651_POYRAZ MERKEZ-BOZAĞAÇ M03_2307304</t>
  </si>
  <si>
    <t>16.04.2023 07:25:27</t>
  </si>
  <si>
    <t>16.04.2023 08:49:24</t>
  </si>
  <si>
    <t>16.04.2023 11:18:22</t>
  </si>
  <si>
    <t>16.04.2023 11:55:53</t>
  </si>
  <si>
    <t>16.04.2023 10:27:23</t>
  </si>
  <si>
    <t>16.04.2023 12:28:25</t>
  </si>
  <si>
    <t>TR-1/80 45-72-M00080_TR-1/80-A-B-C M02_2329790</t>
  </si>
  <si>
    <t>16.04.2023 06:41:00</t>
  </si>
  <si>
    <t>16.04.2023 07:27:00</t>
  </si>
  <si>
    <t>DM-4/TR-20 35-22-M00084_ M01_2331641</t>
  </si>
  <si>
    <t>16.04.2023 09:47:00</t>
  </si>
  <si>
    <t>16.04.2023 10:00:00</t>
  </si>
  <si>
    <t>16.04.2023 18:22:19</t>
  </si>
  <si>
    <t>16.04.2023 19:16:35</t>
  </si>
  <si>
    <t>16.04.2023 09:14:33</t>
  </si>
  <si>
    <t>16.04.2023 09:36:20</t>
  </si>
  <si>
    <t>AKÇAPINAR TR-2 45-83-L00439_C_91410998_91410998</t>
  </si>
  <si>
    <t>16.04.2023 10:15:43</t>
  </si>
  <si>
    <t>16.04.2023 11:45:31</t>
  </si>
  <si>
    <t>SÖĞÜTLÜ TR-1 45-72-L00203_45-72-L00203_2372331</t>
  </si>
  <si>
    <t>16.04.2023 14:31:32</t>
  </si>
  <si>
    <t>16.04.2023 15:07:44</t>
  </si>
  <si>
    <t>DM-2/TR-20 35-22-M00853_DM-2/TR-21 (GÖLCÜKLER) M02_66057500</t>
  </si>
  <si>
    <t>16.04.2023 10:02:59</t>
  </si>
  <si>
    <t>16.04.2023 10:46:16</t>
  </si>
  <si>
    <t>DEMİRKÖPRÜ TM 45-78-A00005_HatBaşıAyırıcı_53137024 M05_53137024</t>
  </si>
  <si>
    <t>16.04.2023 07:53:27</t>
  </si>
  <si>
    <t>16.04.2023 11:25:46</t>
  </si>
  <si>
    <t>16.04.2023 10:38:00</t>
  </si>
  <si>
    <t>16.04.2023 10:44:00</t>
  </si>
  <si>
    <t>TR-62 35-19-L00062_956671429_956671429</t>
  </si>
  <si>
    <t>16.04.2023 14:17:11</t>
  </si>
  <si>
    <t>16.04.2023 15:28:34</t>
  </si>
  <si>
    <t>ULUCAK DM-2 35-27-M00331_KEMALPAŞA TM M05_72170827</t>
  </si>
  <si>
    <t>16.04.2023 09:59:53</t>
  </si>
  <si>
    <t>16.04.2023 16:43:13</t>
  </si>
  <si>
    <t>16.04.2023 00:58:44</t>
  </si>
  <si>
    <t>16.04.2023 01:27:48</t>
  </si>
  <si>
    <t>KORDON KÖK 45-78-M00730_HatBaşıAyırıcı_89483870 M03_89483870</t>
  </si>
  <si>
    <t>16.04.2023 17:28:32</t>
  </si>
  <si>
    <t>16.04.2023 19:49:31</t>
  </si>
  <si>
    <t>MURADİYE TR-5 (ESKİ MEZARLIK YANI) 45-71-M00204_DM-5 M03_75532429</t>
  </si>
  <si>
    <t>16.04.2023 08:57:45</t>
  </si>
  <si>
    <t>16.04.2023 09:21:00</t>
  </si>
  <si>
    <t>16.04.2023 09:46:48</t>
  </si>
  <si>
    <t>16.04.2023 09:53:00</t>
  </si>
  <si>
    <t>MECİDİYE TR-1 KÖK 45-72-L00078_HatBaşıAyırıcı_80342707 L010_80342707</t>
  </si>
  <si>
    <t>16.04.2023 22:53:04</t>
  </si>
  <si>
    <t>17.04.2023 01:05:11</t>
  </si>
  <si>
    <t>TORBALI İM 35-26-A00001_KEMALPAŞA YOLU L03_2319155</t>
  </si>
  <si>
    <t>16.04.2023 10:09:53</t>
  </si>
  <si>
    <t>16.04.2023 13:09:31</t>
  </si>
  <si>
    <t>L-201 GÜZELÇİFTLİK 35-14-L00201_956648651_956648651</t>
  </si>
  <si>
    <t>16.04.2023 12:33:57</t>
  </si>
  <si>
    <t>16.04.2023 15:49:08</t>
  </si>
  <si>
    <t>GÜLBAHÇE TR-17 (TR-279) 35-19-L00279_956690721_956690721</t>
  </si>
  <si>
    <t>16.04.2023 21:30:27</t>
  </si>
  <si>
    <t>16.04.2023 23:21:23</t>
  </si>
  <si>
    <t>DM-6/30 35-28-M00166__83737128_83737128</t>
  </si>
  <si>
    <t>16.04.2023 09:11:44</t>
  </si>
  <si>
    <t>16.04.2023 12:12:19</t>
  </si>
  <si>
    <t>SOMA TR-23 45-82-M00023_A TR23/A12b_5986027</t>
  </si>
  <si>
    <t>16.04.2023 09:23:10</t>
  </si>
  <si>
    <t>16.04.2023 10:47:19</t>
  </si>
  <si>
    <t>L-281 35-18-L00281_95000488618_95000488618</t>
  </si>
  <si>
    <t>16.04.2023 09:47:14</t>
  </si>
  <si>
    <t>16.04.2023 13:01:47</t>
  </si>
  <si>
    <t>AŞAĞI KIZILCA İÇME SUYU TR-2 35-27-L00090_35-27-L00090_93492378</t>
  </si>
  <si>
    <t>16.04.2023 13:46:04</t>
  </si>
  <si>
    <t>16.04.2023 15:47:00</t>
  </si>
  <si>
    <t>16.04.2023 10:05:55</t>
  </si>
  <si>
    <t>16.04.2023 11:12:26</t>
  </si>
  <si>
    <t>K-2745 35-03-K02745_A _81235113</t>
  </si>
  <si>
    <t>16.04.2023 21:59:30</t>
  </si>
  <si>
    <t>17.04.2023 02:30:14</t>
  </si>
  <si>
    <t>K-3732 35-02-K03732_B_56362740_56362740</t>
  </si>
  <si>
    <t>16.04.2023 09:39:34</t>
  </si>
  <si>
    <t>16.04.2023 12:10:13</t>
  </si>
  <si>
    <t>TR-2/15 45-83-L00015_TR-2/16 L03_72122607</t>
  </si>
  <si>
    <t>16.04.2023 09:06:35</t>
  </si>
  <si>
    <t>16.04.2023 12:55:11</t>
  </si>
  <si>
    <t>16.04.2023 09:30:41</t>
  </si>
  <si>
    <t>16.04.2023 09:36:40</t>
  </si>
  <si>
    <t>MORDOĞAN TR-26 35-21-L00209_A_56403107_56403107</t>
  </si>
  <si>
    <t>16.04.2023 14:56:58</t>
  </si>
  <si>
    <t>16.04.2023 20:53:48</t>
  </si>
  <si>
    <t>ULUKENT DM-1/10 35-28-M00570_35-28-M00570_66558518</t>
  </si>
  <si>
    <t>16.04.2023 10:30:07</t>
  </si>
  <si>
    <t>16.04.2023 14:31:54</t>
  </si>
  <si>
    <t>16.04.2023 16:08:44</t>
  </si>
  <si>
    <t>16.04.2023 19:11:12</t>
  </si>
  <si>
    <t>KARGIN KÖK 45-71-M00095_HatBaşıAyırıcı_53134218 M07_53134218</t>
  </si>
  <si>
    <t>16.04.2023 08:50:58</t>
  </si>
  <si>
    <t>16.04.2023 11:04:58</t>
  </si>
  <si>
    <t>ALİZE KÖK 35-18-M00059_TATAR DM (İYTE)-1 M09_72185029</t>
  </si>
  <si>
    <t>16.04.2023 09:15:45</t>
  </si>
  <si>
    <t>16.04.2023 10:55:19</t>
  </si>
  <si>
    <t>SARIGÖL DM 45-79-M00069_Sarıgöl TR-41 M20_2076602</t>
  </si>
  <si>
    <t>16.04.2023 12:17:58</t>
  </si>
  <si>
    <t>16.04.2023 12:39:15</t>
  </si>
  <si>
    <t>SÜLEYMANLI KÖK 35-28-M00606_HatBaşıAyırıcı_53133970 M04_53133970</t>
  </si>
  <si>
    <t>16.04.2023 13:02:59</t>
  </si>
  <si>
    <t>16.04.2023 14:23:34</t>
  </si>
  <si>
    <t>16.04.2023 09:08:50</t>
  </si>
  <si>
    <t>16.04.2023 11:03:59</t>
  </si>
  <si>
    <t>16.04.2023 07:00:00</t>
  </si>
  <si>
    <t>16.04.2023 07:05:00</t>
  </si>
  <si>
    <t>L-353 İŞTUR 35-18-L00353_950455294_950455294</t>
  </si>
  <si>
    <t>16.04.2023 22:16:00</t>
  </si>
  <si>
    <t>16.04.2023 23:50:15</t>
  </si>
  <si>
    <t>L-5 35-18-L00005_950461806_950461806</t>
  </si>
  <si>
    <t>16.04.2023 17:13:43</t>
  </si>
  <si>
    <t>16.04.2023 19:17:11</t>
  </si>
  <si>
    <t>BORLU TR-3 45-86-M00048_FATİH MAH.TR-4/FATİH MAH.TR-5 M05_72228504</t>
  </si>
  <si>
    <t>16.04.2023 10:24:36</t>
  </si>
  <si>
    <t>16.04.2023 14:57:52</t>
  </si>
  <si>
    <t>TAHTALIÇAY KÖK (M-751) 35-22-M00145_M-1548 TÜFEKÇİOĞLU M02_2330035</t>
  </si>
  <si>
    <t>16.04.2023 11:13:08</t>
  </si>
  <si>
    <t>16.04.2023 12:36:39</t>
  </si>
  <si>
    <t>KOCAKAĞAN TR-1 45-72-L00223_A_56406195_56406195</t>
  </si>
  <si>
    <t>16.04.2023 18:46:30</t>
  </si>
  <si>
    <t>16.04.2023 22:05:30</t>
  </si>
  <si>
    <t>16.04.2023 16:56:19</t>
  </si>
  <si>
    <t>16.04.2023 17:53:13</t>
  </si>
  <si>
    <t>M-2441 35-04-M02441_965071342_965071342</t>
  </si>
  <si>
    <t>16.04.2023 17:26:15</t>
  </si>
  <si>
    <t>16.04.2023 22:52:51</t>
  </si>
  <si>
    <t>16.04.2023 05:08:43</t>
  </si>
  <si>
    <t>16.04.2023 05:45:20</t>
  </si>
  <si>
    <t>SARIGÖL TR-47 45-79-M00047_DAĞITIM TRF TR-47 M01_65918702</t>
  </si>
  <si>
    <t>16.04.2023 13:24:10</t>
  </si>
  <si>
    <t>16.04.2023 19:09:11</t>
  </si>
  <si>
    <t>GÖLMARMARA TR-20 45-85-L00020_C_56403429_56403429</t>
  </si>
  <si>
    <t>16.04.2023 19:35:44</t>
  </si>
  <si>
    <t>16.04.2023 22:00:51</t>
  </si>
  <si>
    <t>ULUKENT DM-1/6 35-28-M00586_35-28-M00586_66557266</t>
  </si>
  <si>
    <t>16.04.2023 09:00:58</t>
  </si>
  <si>
    <t>16.04.2023 10:22:23</t>
  </si>
  <si>
    <t>SİNANCILAR KÖYÜ TR-3 35-27-L00261_97494765_97494765</t>
  </si>
  <si>
    <t>16.04.2023 13:36:05</t>
  </si>
  <si>
    <t>16.04.2023 17:09:33</t>
  </si>
  <si>
    <t>L-117 OVACIK 35-18-L00117_950466053_950466053</t>
  </si>
  <si>
    <t>16.04.2023 17:17:45</t>
  </si>
  <si>
    <t>16.04.2023 22:01:23</t>
  </si>
  <si>
    <t>K-1322 35-02-K01322_910134239_910134239</t>
  </si>
  <si>
    <t>16.04.2023 18:15:11</t>
  </si>
  <si>
    <t>16.04.2023 19:42:25</t>
  </si>
  <si>
    <t>ÇALTIDERE KÖK 35-17-M00231_ŞAKRAN M06_66291147</t>
  </si>
  <si>
    <t>16.04.2023 19:06:29</t>
  </si>
  <si>
    <t>16.04.2023 19:37:55</t>
  </si>
  <si>
    <t>GÖRDES TR-6 45-75-M00006_HatBaşıAyırıcı_53135651 M04_53135651</t>
  </si>
  <si>
    <t>16.04.2023 11:53:28</t>
  </si>
  <si>
    <t>16.04.2023 14:30:34</t>
  </si>
  <si>
    <t>16.04.2023 08:02:32</t>
  </si>
  <si>
    <t>16.04.2023 08:53:42</t>
  </si>
  <si>
    <t>16.04.2023 10:09:15</t>
  </si>
  <si>
    <t>16.04.2023 11:20:10</t>
  </si>
  <si>
    <t>16.04.2023 15:01:00</t>
  </si>
  <si>
    <t>16.04.2023 18:12:51</t>
  </si>
  <si>
    <t>CİNGÖZLER TR-1 45-81-M00080_A_56399485_56399485</t>
  </si>
  <si>
    <t>16.04.2023 09:40:54</t>
  </si>
  <si>
    <t>16.04.2023 11:28:34</t>
  </si>
  <si>
    <t>M-974 35-03-M00974_910781730_910781730</t>
  </si>
  <si>
    <t>16.04.2023 00:23:16</t>
  </si>
  <si>
    <t>16.04.2023 03:14:37</t>
  </si>
  <si>
    <t>16.04.2023 12:05:57</t>
  </si>
  <si>
    <t>K-222 35-01-K00222_C C3_5919929</t>
  </si>
  <si>
    <t>16.04.2023 11:18:56</t>
  </si>
  <si>
    <t>16.04.2023 12:10:21</t>
  </si>
  <si>
    <t>MELİHA BİÇER SİTESİ TR 35-23-M00004_950424237_950424237</t>
  </si>
  <si>
    <t>16.04.2023 03:44:13</t>
  </si>
  <si>
    <t>16.04.2023 04:50:39</t>
  </si>
  <si>
    <t>16.04.2023 15:34:13</t>
  </si>
  <si>
    <t>16.04.2023 19:12:32</t>
  </si>
  <si>
    <t>KEMALPAŞA TM 35-27-A00002_YENMİŞ M08_2306688</t>
  </si>
  <si>
    <t>16.04.2023 08:59:56</t>
  </si>
  <si>
    <t>16.04.2023 16:25:44</t>
  </si>
  <si>
    <t>16.04.2023 10:35:36</t>
  </si>
  <si>
    <t>16.04.2023 12:32:52</t>
  </si>
  <si>
    <t>HORZUM ALAYAKA DEDEKAVAK TR-2 45-73-M00292_A_91387573_91387573</t>
  </si>
  <si>
    <t>16.04.2023 09:09:08</t>
  </si>
  <si>
    <t>16.04.2023 15:56:41</t>
  </si>
  <si>
    <t>ASARLIK TR-14 KÖK 35-28-M00168_C c1_5851371</t>
  </si>
  <si>
    <t>AG Box Arızası</t>
  </si>
  <si>
    <t>16.04.2023 09:22:19</t>
  </si>
  <si>
    <t>16.04.2023 13:11:23</t>
  </si>
  <si>
    <t>M-639 OLDURUK KÖK 35-03-M00639_C_56367338_56367338</t>
  </si>
  <si>
    <t>16.04.2023 12:21:15</t>
  </si>
  <si>
    <t>16.04.2023 14:37:25</t>
  </si>
  <si>
    <t>KARAAĞAÇLI TR-2 45-71-M00130_B_60985128_60985128</t>
  </si>
  <si>
    <t>16.04.2023 07:41:30</t>
  </si>
  <si>
    <t>16.04.2023 09:56:01</t>
  </si>
  <si>
    <t>K-1487 35-03-K01487_910349576_910349576</t>
  </si>
  <si>
    <t>16.04.2023 14:20:21</t>
  </si>
  <si>
    <t>16.04.2023 16:06:45</t>
  </si>
  <si>
    <t>SELÇUK İM/DM 35-13-A00004_ŞEHİR-1 L03_65986071</t>
  </si>
  <si>
    <t>16.04.2023 06:28:33</t>
  </si>
  <si>
    <t>16.04.2023 06:43:43</t>
  </si>
  <si>
    <t>MORDOĞAN TR-41 35-21-L00164_35-21-L00164_72179980</t>
  </si>
  <si>
    <t>16.04.2023 08:29:29</t>
  </si>
  <si>
    <t>16.04.2023 12:14:14</t>
  </si>
  <si>
    <t>16.04.2023 12:53:50</t>
  </si>
  <si>
    <t>16.04.2023 13:27:25</t>
  </si>
  <si>
    <t>16.04.2023 09:27:11</t>
  </si>
  <si>
    <t>16.04.2023 12:17:59</t>
  </si>
  <si>
    <t>YENİFOÇA TR-45 35-23-M00045_950413827_950413827</t>
  </si>
  <si>
    <t>16.04.2023 21:31:44</t>
  </si>
  <si>
    <t>17.04.2023 02:44:43</t>
  </si>
  <si>
    <t>YENİ ŞAKRAN M-469 35-17-M00469_A_91190589_91190589</t>
  </si>
  <si>
    <t>16.04.2023 14:41:36</t>
  </si>
  <si>
    <t>16.04.2023 15:08:06</t>
  </si>
  <si>
    <t>TR-10 35-13-L00010_DAHİLİ TRAFO L05_76711608</t>
  </si>
  <si>
    <t>16.04.2023 09:54:54</t>
  </si>
  <si>
    <t>16.04.2023 15:22:51</t>
  </si>
  <si>
    <t>16.04.2023 20:07:51</t>
  </si>
  <si>
    <t>16.04.2023 20:52:17</t>
  </si>
  <si>
    <t>DELİÇOBAN ÜZÜMLÜ TARIMSAL SULAMA 45-75-M00158_45-75-M00158_2351253</t>
  </si>
  <si>
    <t>16.04.2023 12:49:42</t>
  </si>
  <si>
    <t>16.04.2023 15:13:58</t>
  </si>
  <si>
    <t>MENDERES DM-2/TR-1 35-22-M00300_CUMAOVASI-1 M05_2035785</t>
  </si>
  <si>
    <t>16.04.2023 09:48:35</t>
  </si>
  <si>
    <t>16.04.2023 09:52:25</t>
  </si>
  <si>
    <t>SELENDİ DM 45-81-M00001_SELENDİ ŞEHİR-3 M11_2321597</t>
  </si>
  <si>
    <t>16.04.2023 12:05:53</t>
  </si>
  <si>
    <t>16.04.2023 14:09:01</t>
  </si>
  <si>
    <t>LÜTFİYE KÖK 45-80-M02970_LÜTFİYE TR-1 TR-2 M05_84270516</t>
  </si>
  <si>
    <t>16.04.2023 10:06:44</t>
  </si>
  <si>
    <t>16.04.2023 11:30:12</t>
  </si>
  <si>
    <t>16.04.2023 18:30:25</t>
  </si>
  <si>
    <t>16.04.2023 23:21:29</t>
  </si>
  <si>
    <t>ANSIZCA TR-1 35-27-M00861_35-27-M00861_2369215</t>
  </si>
  <si>
    <t>16.04.2023 06:59:29</t>
  </si>
  <si>
    <t>16.04.2023 10:57:13</t>
  </si>
  <si>
    <t>K-1579 35-01-K01579_35-01-K01579_2362779</t>
  </si>
  <si>
    <t>16.04.2023 00:59:41</t>
  </si>
  <si>
    <t>16.04.2023 01:49:23</t>
  </si>
  <si>
    <t>ORTA MAHALLE M-3 35-25-M00110_955258628_955258628</t>
  </si>
  <si>
    <t>16.04.2023 20:23:49</t>
  </si>
  <si>
    <t>16.04.2023 21:43:47</t>
  </si>
  <si>
    <t>TOPARLAR TR-1 35-29-L00323_35-29-L00323_2375085</t>
  </si>
  <si>
    <t>16.04.2023 09:22:58</t>
  </si>
  <si>
    <t>16.04.2023 12:09:18</t>
  </si>
  <si>
    <t>DEĞİRMENDERE TR-5 35-22-M00201_A_56363737_56363737</t>
  </si>
  <si>
    <t>16.04.2023 21:38:00</t>
  </si>
  <si>
    <t>16.04.2023 22:30:22</t>
  </si>
  <si>
    <t>SAİPALTI TR-1 35-21-L00101_953357932_953357932</t>
  </si>
  <si>
    <t>16.04.2023 14:43:53</t>
  </si>
  <si>
    <t>16.04.2023 18:49:27</t>
  </si>
  <si>
    <t>M-475 (DM-3/24) 35-17-M00475_35-17-M00475_66418253</t>
  </si>
  <si>
    <t>16.04.2023 11:10:18</t>
  </si>
  <si>
    <t>16.04.2023 12:42:10</t>
  </si>
  <si>
    <t>ASARLIK TR-14 KÖK 35-28-M00168_ASARLIK TR-16(DM-1/5) M04_66531978</t>
  </si>
  <si>
    <t>16.04.2023 09:10:58</t>
  </si>
  <si>
    <t>16.04.2023 09:52:12</t>
  </si>
  <si>
    <t>16.04.2023 08:17:45</t>
  </si>
  <si>
    <t>16.04.2023 10:47:05</t>
  </si>
  <si>
    <t>HALİLBEYLİ TR-5 35-27-M01054_966577037_966577037</t>
  </si>
  <si>
    <t>16.04.2023 12:06:26</t>
  </si>
  <si>
    <t>16.04.2023 19:48:35</t>
  </si>
  <si>
    <t>MECİDİYE TR-1 KÖK 45-72-L00078_GÖKÇEKÖY (KÖYLER ÇIKIŞI) L010_66560801</t>
  </si>
  <si>
    <t>17.04.2023 00:03:31</t>
  </si>
  <si>
    <t>17.04.2023 01:10:48</t>
  </si>
  <si>
    <t>16.04.2023 09:36:55</t>
  </si>
  <si>
    <t>16.04.2023 15:47:05</t>
  </si>
  <si>
    <t>16.04.2023 10:40:34</t>
  </si>
  <si>
    <t>16.04.2023 11:07:56</t>
  </si>
  <si>
    <t>16.04.2023 08:16:31</t>
  </si>
  <si>
    <t>16.04.2023 11:36:25</t>
  </si>
  <si>
    <t>M-2441 35-04-M02441_35-04-M02441_42939092</t>
  </si>
  <si>
    <t>16.04.2023 19:11:23</t>
  </si>
  <si>
    <t>16.04.2023 19:22:54</t>
  </si>
  <si>
    <t>ÜÇPINAR DM 45-71-M00183_MURADİYE M07_72249132</t>
  </si>
  <si>
    <t>16.04.2023 07:04:05</t>
  </si>
  <si>
    <t>16.04.2023 07:30:24</t>
  </si>
  <si>
    <t>L-27 35-14-L00027_956636849_956636849</t>
  </si>
  <si>
    <t>16.04.2023 20:27:47</t>
  </si>
  <si>
    <t>16.04.2023 21:09:58</t>
  </si>
  <si>
    <t>SOMA A SANTRALİ İM/DM 45-82-A00001_SAVAŞTEPE 15.8 L14_2091658</t>
  </si>
  <si>
    <t>16.04.2023 12:48:14</t>
  </si>
  <si>
    <t>16.04.2023 13:12:09</t>
  </si>
  <si>
    <t>TR-1/59A 45-71-M02142_95002432439_95002432439</t>
  </si>
  <si>
    <t>16.04.2023 09:29:07</t>
  </si>
  <si>
    <t>16.04.2023 10:17:22</t>
  </si>
  <si>
    <t>M-1702 35-01-M01702_98831840_98831840</t>
  </si>
  <si>
    <t>16.04.2023 11:33:46</t>
  </si>
  <si>
    <t>16.04.2023 13:47:34</t>
  </si>
  <si>
    <t>16.04.2023 09:51:35</t>
  </si>
  <si>
    <t>16.04.2023 10:20:03</t>
  </si>
  <si>
    <t>ULUKENT DM-6/7 KÖK 35-28-M00618_M-830 M10_79699571</t>
  </si>
  <si>
    <t>16.04.2023 16:17:29</t>
  </si>
  <si>
    <t>16.04.2023 16:52:21</t>
  </si>
  <si>
    <t>K-4042 35-02-K04042_912984921_912984921</t>
  </si>
  <si>
    <t>16.04.2023 10:20:41</t>
  </si>
  <si>
    <t>16.04.2023 14:11:11</t>
  </si>
  <si>
    <t>SELENDİ HASTANE YANI GEÇİT KABİN 45-81-M00037_ M02_2317806</t>
  </si>
  <si>
    <t>16.04.2023 14:48:41</t>
  </si>
  <si>
    <t>16.04.2023 15:18:58</t>
  </si>
  <si>
    <t>TR-21 35-31-L00021_35-31-L00021_2350559</t>
  </si>
  <si>
    <t>16.04.2023 09:13:03</t>
  </si>
  <si>
    <t>16.04.2023 15:02:00</t>
  </si>
  <si>
    <t>FOÇA JANDARMA ALAYI KÖK 35-23-M00240_HatBaşıAyırıcı_53172761 M02_53172761</t>
  </si>
  <si>
    <t>16.04.2023 20:29:53</t>
  </si>
  <si>
    <t>17.04.2023 00:00:21</t>
  </si>
  <si>
    <t>16.04.2023 08:29:55</t>
  </si>
  <si>
    <t>16.04.2023 08:35:24</t>
  </si>
  <si>
    <t>NAİME KÖY-1 35-26-L00340_956607586_956607586</t>
  </si>
  <si>
    <t>16.04.2023 20:19:42</t>
  </si>
  <si>
    <t>16.04.2023 22:04:29</t>
  </si>
  <si>
    <t>DM-11/TR-11 45-72-L01002__83599902_83599902</t>
  </si>
  <si>
    <t>16.04.2023 12:55:36</t>
  </si>
  <si>
    <t>16.04.2023 14:06:20</t>
  </si>
  <si>
    <t>GERELİ KÖYÜ KAVAKKUYU TR-6 35-15-M00223_A_56370051_56370051</t>
  </si>
  <si>
    <t>16.04.2023 15:55:02</t>
  </si>
  <si>
    <t>16.04.2023 18:34:11</t>
  </si>
  <si>
    <t>ARMUTLU DM-2/TR-28 (ESKİ TR-2) 35-27-L00002_913299233_913299233</t>
  </si>
  <si>
    <t>16.04.2023 14:43:47</t>
  </si>
  <si>
    <t>16.04.2023 18:13:35</t>
  </si>
  <si>
    <t>M-1207 35-02-M01207_913625894_913625894</t>
  </si>
  <si>
    <t>16.04.2023 23:54:03</t>
  </si>
  <si>
    <t>17.04.2023 01:30:40</t>
  </si>
  <si>
    <t>16.04.2023 10:26:55</t>
  </si>
  <si>
    <t>16.04.2023 14:24:48</t>
  </si>
  <si>
    <t>16.04.2023 10:12:00</t>
  </si>
  <si>
    <t>16.04.2023 12:47:42</t>
  </si>
  <si>
    <t>16.04.2023 10:58:55</t>
  </si>
  <si>
    <t>16.04.2023 14:24:54</t>
  </si>
  <si>
    <t>K-2872 35-08-K02872_35-08-K02872_41983826</t>
  </si>
  <si>
    <t>16.04.2023 10:04:01</t>
  </si>
  <si>
    <t>16.04.2023 12:37:05</t>
  </si>
  <si>
    <t>16.04.2023 09:38:52</t>
  </si>
  <si>
    <t>16.04.2023 10:20:26</t>
  </si>
  <si>
    <t>TR-2 DM (M-702) 35-30-M00702_955299432_955299432</t>
  </si>
  <si>
    <t>16.04.2023 16:38:59</t>
  </si>
  <si>
    <t>16.04.2023 17:47:39</t>
  </si>
  <si>
    <t>DM-16/16-A 45-71-M00427_A_91383874_91383874</t>
  </si>
  <si>
    <t>16.04.2023 17:35:47</t>
  </si>
  <si>
    <t>16.04.2023 18:37:45</t>
  </si>
  <si>
    <t>ASARLIK TR-14 KÖK 35-28-M00168_A TR14-A1b_5851427</t>
  </si>
  <si>
    <t>16.04.2023 13:26:57</t>
  </si>
  <si>
    <t>16.04.2023 15:52:31</t>
  </si>
  <si>
    <t>16.04.2023 11:18:06</t>
  </si>
  <si>
    <t>16.04.2023 13:41:03</t>
  </si>
  <si>
    <t>BÜYÜKBELEN KÖK 45-80-M00066_B_56386908_56386908</t>
  </si>
  <si>
    <t>16.04.2023 11:35:43</t>
  </si>
  <si>
    <t>16.04.2023 13:45:23</t>
  </si>
  <si>
    <t>16.04.2023 08:57:21</t>
  </si>
  <si>
    <t>16.04.2023 14:59:25</t>
  </si>
  <si>
    <t>SAĞRAKÇI TR-1 45-72-L00219_45-72-L00219_2372404</t>
  </si>
  <si>
    <t>16.04.2023 11:49:36</t>
  </si>
  <si>
    <t>16.04.2023 13:09:23</t>
  </si>
  <si>
    <t>16.04.2023 11:11:05</t>
  </si>
  <si>
    <t>16.04.2023 13:17:33</t>
  </si>
  <si>
    <t>ARDIÇ MAHALLESİ TR-52 35-21-L00132_A_56376558_56376558</t>
  </si>
  <si>
    <t>16.04.2023 17:23:39</t>
  </si>
  <si>
    <t>16.04.2023 21:24:32</t>
  </si>
  <si>
    <t>K-1330 35-02-K01330_R R2B_5812958</t>
  </si>
  <si>
    <t>16.04.2023 09:21:19</t>
  </si>
  <si>
    <t>16.04.2023 14:16:05</t>
  </si>
  <si>
    <t>SARIGÖL TR-47 45-79-M00047_TR-42 M04_65918697</t>
  </si>
  <si>
    <t>16.04.2023 14:15:03</t>
  </si>
  <si>
    <t>16.04.2023 14:57:27</t>
  </si>
  <si>
    <t>TR-142 35-26-M00142_35-26-M00142_2351304</t>
  </si>
  <si>
    <t>16.04.2023 18:38:21</t>
  </si>
  <si>
    <t>16.04.2023 19:49:50</t>
  </si>
  <si>
    <t>L-96 TURGUT KÖYÜ 35-14-L00096_C_91302335_91302335</t>
  </si>
  <si>
    <t>16.04.2023 21:26:28</t>
  </si>
  <si>
    <t>16.04.2023 22:27:56</t>
  </si>
  <si>
    <t>ULUKENT DM-4/19 35-28-M00042_35-28-M00042_66492015</t>
  </si>
  <si>
    <t>16.04.2023 14:55:28</t>
  </si>
  <si>
    <t>16.04.2023 15:32:03</t>
  </si>
  <si>
    <t>TEPEBOZ TR-3 35-21-L00062__72410941_72410941</t>
  </si>
  <si>
    <t>16.04.2023 13:22:31</t>
  </si>
  <si>
    <t>16.04.2023 15:27:30</t>
  </si>
  <si>
    <t>16.04.2023 07:24:45</t>
  </si>
  <si>
    <t>16.04.2023 08:53:24</t>
  </si>
  <si>
    <t>16.04.2023 18:16:18</t>
  </si>
  <si>
    <t>16.04.2023 18:38:40</t>
  </si>
  <si>
    <t>M-1929 GEÇİT 35-03-M01929_M-2033 M02_66740322</t>
  </si>
  <si>
    <t>16.04.2023 09:00:48</t>
  </si>
  <si>
    <t>16.04.2023 10:58:20</t>
  </si>
  <si>
    <t>ÇAPAK TR-1 35-26-M00425_956612549_956612549</t>
  </si>
  <si>
    <t>16.04.2023 17:04:47</t>
  </si>
  <si>
    <t>16.04.2023 18:50:41</t>
  </si>
  <si>
    <t>BALLICA İM 45-72-A00005_BÜNYAN OSMANİYE L02_2327277</t>
  </si>
  <si>
    <t>16.04.2023 11:17:14</t>
  </si>
  <si>
    <t>16.04.2023 12:27:31</t>
  </si>
  <si>
    <t>16.04.2023 08:49:43</t>
  </si>
  <si>
    <t>16.04.2023 10:36:15</t>
  </si>
  <si>
    <t>M-2761 35-02-M02761_B_79914439_79914439</t>
  </si>
  <si>
    <t>16.04.2023 16:37:37</t>
  </si>
  <si>
    <t>16.04.2023 18:40:41</t>
  </si>
  <si>
    <t>16.04.2023 21:11:26</t>
  </si>
  <si>
    <t>16.04.2023 23:16:33</t>
  </si>
  <si>
    <t>16.04.2023 10:03:33</t>
  </si>
  <si>
    <t>16.04.2023 17:09:09</t>
  </si>
  <si>
    <t>16.04.2023 10:12:47</t>
  </si>
  <si>
    <t>16.04.2023 12:47:01</t>
  </si>
  <si>
    <t>ŞEMİKLER TM 35-04-A00003_ŞEMİKLER-3 K27_2311171</t>
  </si>
  <si>
    <t>16.04.2023 00:59:30</t>
  </si>
  <si>
    <t>16.04.2023 01:17:24</t>
  </si>
  <si>
    <t>AYRANCILAR DM-5 35-26-M00807_DM-5/13 M02_2125774</t>
  </si>
  <si>
    <t>16.04.2023 06:46:12</t>
  </si>
  <si>
    <t>16.04.2023 06:53:03</t>
  </si>
  <si>
    <t>16.04.2023 18:23:26</t>
  </si>
  <si>
    <t>16.04.2023 19:32:39</t>
  </si>
  <si>
    <t>K-3857 35-04-K03857_DIREK TIPI TRAFO HUCRESI H01_2064142</t>
  </si>
  <si>
    <t>16.04.2023 05:38:00</t>
  </si>
  <si>
    <t>16.04.2023 11:06:00</t>
  </si>
  <si>
    <t>TR-142 35-26-M00142_7478637_56359754_56359754</t>
  </si>
  <si>
    <t>16.04.2023 17:52:28</t>
  </si>
  <si>
    <t>16.04.2023 18:45:47</t>
  </si>
  <si>
    <t>ÇEPNİDERE TR-3 45-83-L00223_955176468_955176468</t>
  </si>
  <si>
    <t>16.04.2023 12:36:03</t>
  </si>
  <si>
    <t>16.04.2023 14:41:52</t>
  </si>
  <si>
    <t>KARAPINAR TR-3 45-74-M00341_A_75423142_75423142</t>
  </si>
  <si>
    <t>16.04.2023 09:21:26</t>
  </si>
  <si>
    <t>16.04.2023 11:38:11</t>
  </si>
  <si>
    <t>HAMZABEYLİ TR-1 45-71-M01771_B_56352588_56352588</t>
  </si>
  <si>
    <t>16.04.2023 12:01:19</t>
  </si>
  <si>
    <t>16.04.2023 14:27:05</t>
  </si>
  <si>
    <t>ULUKENT DM-1/9 35-28-M00574_35-28-M00574_66558250</t>
  </si>
  <si>
    <t>16.04.2023 13:30:00</t>
  </si>
  <si>
    <t>16.04.2023 14:30:45</t>
  </si>
  <si>
    <t>DEMİRKÖPRÜ TM 45-78-A00005_HatBaşıAyırıcı_53139700 M05_53139700</t>
  </si>
  <si>
    <t>16.04.2023 12:05:16</t>
  </si>
  <si>
    <t>16.04.2023 14:51:12</t>
  </si>
  <si>
    <t>MELİHA BİÇER SİTESİ TR 35-23-M00004_42097542 B1_42106640</t>
  </si>
  <si>
    <t>16.04.2023 00:36:48</t>
  </si>
  <si>
    <t>16.04.2023 02:35:00</t>
  </si>
  <si>
    <t>POYRAZDAMLARI TR-11 45-78-M00576_HatBaşıAyırıcı_53139443 M05_53139443</t>
  </si>
  <si>
    <t>16.04.2023 08:17:27</t>
  </si>
  <si>
    <t>16.04.2023 09:39:23</t>
  </si>
  <si>
    <t>UMURLU KAHVEÖNÜ TR-8 35-31-L00372_35-31-L00372_2365710</t>
  </si>
  <si>
    <t>16.04.2023 18:26:35</t>
  </si>
  <si>
    <t>16.04.2023 19:15:47</t>
  </si>
  <si>
    <t>SELÇUK İM/DM 35-13-A00004_TRAFO-1 (34500) M06_65986037</t>
  </si>
  <si>
    <t>16.04.2023 06:41:49</t>
  </si>
  <si>
    <t>BAHRİBABA TM 35-01-A00006_KONAK M05_92605145</t>
  </si>
  <si>
    <t>16.04.2023 01:49:11</t>
  </si>
  <si>
    <t>16.04.2023 03:28:28</t>
  </si>
  <si>
    <t>SELÇİKLİ KARAPINAR TR-1 45-72-L00161_A_91268442_91268442</t>
  </si>
  <si>
    <t>16.04.2023 11:24:16</t>
  </si>
  <si>
    <t>16.04.2023 17:39:41</t>
  </si>
  <si>
    <t>M-910 35-09-M00910_M-1147 M03_47727450</t>
  </si>
  <si>
    <t>16.04.2023 09:27:25</t>
  </si>
  <si>
    <t>16.04.2023 13:01:13</t>
  </si>
  <si>
    <t>UMURLU KAHVEÖNÜ TR-8 35-31-L00372_A_91245159_91245159</t>
  </si>
  <si>
    <t>16.04.2023 16:03:52</t>
  </si>
  <si>
    <t>16.04.2023 19:04:22</t>
  </si>
  <si>
    <t>SARIGÖL TR-41 45-79-M00041_TR-47 M02_2316120</t>
  </si>
  <si>
    <t>16.04.2023 12:39:23</t>
  </si>
  <si>
    <t>16.04.2023 13:10:57</t>
  </si>
  <si>
    <t>16.04.2023 19:06:30</t>
  </si>
  <si>
    <t>16.04.2023 19:12:23</t>
  </si>
  <si>
    <t>K-4024 35-01-K04024_B_56376846_56376846</t>
  </si>
  <si>
    <t>17.04.2023 10:05:22</t>
  </si>
  <si>
    <t>17.04.2023 10:49:20</t>
  </si>
  <si>
    <t>M-3290(YATIRIM REZERVE) 35-02-M03290_35-02-M03290_86030991</t>
  </si>
  <si>
    <t>17.04.2023 10:17:32</t>
  </si>
  <si>
    <t>17.04.2023 10:36:48</t>
  </si>
  <si>
    <t>M-1687 35-02-M01687_35-02-M01687_88391755</t>
  </si>
  <si>
    <t>17.04.2023 10:17:48</t>
  </si>
  <si>
    <t>17.04.2023 12:08:09</t>
  </si>
  <si>
    <t>TAŞLIYOL KÖK 35-27-M00495_TAŞLIYOL M03_72168863</t>
  </si>
  <si>
    <t>17.04.2023 10:28:37</t>
  </si>
  <si>
    <t>17.04.2023 11:39:29</t>
  </si>
  <si>
    <t>ÇUKURALTI M-27 35-25-M00075_35-25-M00075_2376935</t>
  </si>
  <si>
    <t>17.04.2023 10:28:23</t>
  </si>
  <si>
    <t>17.04.2023 11:07:09</t>
  </si>
  <si>
    <t>ÇUKURALTI M-37 35-25-M00078_DIREK TIPI TRAFO HUCRESI H01_2100986</t>
  </si>
  <si>
    <t>17.04.2023 10:34:20</t>
  </si>
  <si>
    <t>17.04.2023 11:02:15</t>
  </si>
  <si>
    <t>ULUKENT DM-4 35-28-M00004_35-28-M00004_66492820</t>
  </si>
  <si>
    <t>17.04.2023 10:35:10</t>
  </si>
  <si>
    <t>17.04.2023 11:37:22</t>
  </si>
  <si>
    <t>FOÇA TERMİNAL 35-23-M00309_35-23-M00309_2351784</t>
  </si>
  <si>
    <t>17.04.2023 10:41:35</t>
  </si>
  <si>
    <t>17.04.2023 11:58:01</t>
  </si>
  <si>
    <t>17.04.2023 10:40:37</t>
  </si>
  <si>
    <t>17.04.2023 10:50:00</t>
  </si>
  <si>
    <t>17.04.2023 10:40:53</t>
  </si>
  <si>
    <t>17.04.2023 14:06:38</t>
  </si>
  <si>
    <t>AHMET DİRİK SULAMA GRUBU TR 35-27-M00266_A_56356716_56356716</t>
  </si>
  <si>
    <t>17.04.2023 11:05:11</t>
  </si>
  <si>
    <t>17.04.2023 12:35:30</t>
  </si>
  <si>
    <t>K-1193 35-07-K01193_C_56379427_56379427</t>
  </si>
  <si>
    <t>17.04.2023 11:10:30</t>
  </si>
  <si>
    <t>17.04.2023 11:42:20</t>
  </si>
  <si>
    <t>17.04.2023 11:15:08</t>
  </si>
  <si>
    <t>17.04.2023 11:58:36</t>
  </si>
  <si>
    <t>İRFAN KARDEŞLER TARIMSAL SULAMA 35-29-M00137_B_56400327_56400327</t>
  </si>
  <si>
    <t>17.04.2023 11:05:39</t>
  </si>
  <si>
    <t>17.04.2023 13:05:06</t>
  </si>
  <si>
    <t>17.04.2023 11:21:14</t>
  </si>
  <si>
    <t>17.04.2023 15:14:23</t>
  </si>
  <si>
    <t>ÜÇPINAR DM 45-71-M00183_GÖKBEL M09_72249134</t>
  </si>
  <si>
    <t>17.04.2023 11:22:16</t>
  </si>
  <si>
    <t>17.04.2023 11:35:16</t>
  </si>
  <si>
    <t>ÇEŞME İM 35-18-A00001_ALTINYUNUS L10_2308111</t>
  </si>
  <si>
    <t>17.04.2023 10:12:41</t>
  </si>
  <si>
    <t>17.04.2023 12:39:00</t>
  </si>
  <si>
    <t>TR-77 45-78-L00077_49381693_56407639_56407639</t>
  </si>
  <si>
    <t>17.04.2023 11:28:06</t>
  </si>
  <si>
    <t>17.04.2023 13:33:30</t>
  </si>
  <si>
    <t>UZUNBURUN TR-1 35-30-M00158_966304283_966304283</t>
  </si>
  <si>
    <t>17.04.2023 11:30:41</t>
  </si>
  <si>
    <t>17.04.2023 13:05:52</t>
  </si>
  <si>
    <t>OKLUİSA KÖK 45-81-M00046_ESKİN GRUP M03_71994463</t>
  </si>
  <si>
    <t>17.04.2023 10:20:33</t>
  </si>
  <si>
    <t>17.04.2023 15:51:00</t>
  </si>
  <si>
    <t>PAŞAKÖY KÖK 45-80-M00052_SARUHANLI TM GİRİŞ/TR-13 M02_72063780</t>
  </si>
  <si>
    <t>17.04.2023 12:00:48</t>
  </si>
  <si>
    <t>17.04.2023 13:53:47</t>
  </si>
  <si>
    <t>DM-14/08 45-71-M00385_45-71-M00385_66509307</t>
  </si>
  <si>
    <t>17.04.2023 12:00:45</t>
  </si>
  <si>
    <t>17.04.2023 13:23:00</t>
  </si>
  <si>
    <t>GÖLCÜK TR-6 35-15-L00322_C_91143227_91143227</t>
  </si>
  <si>
    <t>17.04.2023 12:14:54</t>
  </si>
  <si>
    <t>17.04.2023 16:53:16</t>
  </si>
  <si>
    <t>17.04.2023 12:13:51</t>
  </si>
  <si>
    <t>17.04.2023 13:51:35</t>
  </si>
  <si>
    <t>ÇUKURALTI M-51 35-25-M00086_35-25-M00086_72115224</t>
  </si>
  <si>
    <t>17.04.2023 12:19:31</t>
  </si>
  <si>
    <t>17.04.2023 12:39:20</t>
  </si>
  <si>
    <t>GÜLBAHÇE İM 35-19-A00006_TAŞ OCAĞI M06_72213855</t>
  </si>
  <si>
    <t>17.04.2023 12:19:55</t>
  </si>
  <si>
    <t>17.04.2023 14:55:00</t>
  </si>
  <si>
    <t>17.04.2023 12:19:25</t>
  </si>
  <si>
    <t>17.04.2023 12:32:37</t>
  </si>
  <si>
    <t>KARAGÖZLER TR-6 45-72-M00600__72374781_72374781</t>
  </si>
  <si>
    <t>17.04.2023 12:17:42</t>
  </si>
  <si>
    <t>17.04.2023 14:21:54</t>
  </si>
  <si>
    <t>ERTEKLER İNŞAAT TR 35-26-M01201_DNZ PLASTİK KÖK M01_65960918</t>
  </si>
  <si>
    <t>17.04.2023 12:25:38</t>
  </si>
  <si>
    <t>17.04.2023 12:50:53</t>
  </si>
  <si>
    <t>KAMUKENT TR-5 35-21-M00042_95001173628_95001173628</t>
  </si>
  <si>
    <t>17.04.2023 12:27:46</t>
  </si>
  <si>
    <t>17.04.2023 15:56:53</t>
  </si>
  <si>
    <t>TR-15 35-19-L00015_D_91047672_91047672</t>
  </si>
  <si>
    <t>17.04.2023 12:36:28</t>
  </si>
  <si>
    <t>17.04.2023 14:19:15</t>
  </si>
  <si>
    <t>DM-14/08 45-71-M00385_DM-14/10 FORD PLAZA M03_66509303</t>
  </si>
  <si>
    <t>17.04.2023 12:04:11</t>
  </si>
  <si>
    <t>17.04.2023 12:48:11</t>
  </si>
  <si>
    <t>17.04.2023 12:48:57</t>
  </si>
  <si>
    <t>17.04.2023 15:31:36</t>
  </si>
  <si>
    <t>SOMA TR-1 45-82-M00001_945536500_945536500</t>
  </si>
  <si>
    <t>17.04.2023 12:47:54</t>
  </si>
  <si>
    <t>17.04.2023 13:32:28</t>
  </si>
  <si>
    <t>M-476 (DM-3/23) 35-17-M00476_35-17-M00476_66249280</t>
  </si>
  <si>
    <t>17.04.2023 13:01:13</t>
  </si>
  <si>
    <t>17.04.2023 14:13:33</t>
  </si>
  <si>
    <t>L-440 35-18-L00440_SA D03_79360920</t>
  </si>
  <si>
    <t>17.04.2023 12:58:30</t>
  </si>
  <si>
    <t>17.04.2023 17:19:23</t>
  </si>
  <si>
    <t>TR-47 35-15-M00047_950364711_950364711</t>
  </si>
  <si>
    <t>17.04.2023 13:02:47</t>
  </si>
  <si>
    <t>17.04.2023 15:32:35</t>
  </si>
  <si>
    <t>L-240 PTT TRAFO 35-18-L00240_950440494_950440494</t>
  </si>
  <si>
    <t>17.04.2023 13:02:57</t>
  </si>
  <si>
    <t>17.04.2023 17:40:20</t>
  </si>
  <si>
    <t>ULUKENT DM-3/26 35-28-M00054_7332195 f1b_5769591</t>
  </si>
  <si>
    <t>17.04.2023 13:08:27</t>
  </si>
  <si>
    <t>17.04.2023 15:57:48</t>
  </si>
  <si>
    <t>17.04.2023 13:06:44</t>
  </si>
  <si>
    <t>17.04.2023 13:42:32</t>
  </si>
  <si>
    <t>17.04.2023 13:14:37</t>
  </si>
  <si>
    <t>17.04.2023 14:23:55</t>
  </si>
  <si>
    <t>17.04.2023 13:41:36</t>
  </si>
  <si>
    <t>17.04.2023 16:22:09</t>
  </si>
  <si>
    <t>K-133 35-04-K00133_35-04-K00133_2350706</t>
  </si>
  <si>
    <t>17.04.2023 13:43:14</t>
  </si>
  <si>
    <t>17.04.2023 13:58:35</t>
  </si>
  <si>
    <t>ÖZDERE ORTA MAHALLE DM (M-1) 35-25-M00120_35-25-M00120_72127259</t>
  </si>
  <si>
    <t>17.04.2023 13:59:15</t>
  </si>
  <si>
    <t>17.04.2023 14:20:57</t>
  </si>
  <si>
    <t>L-117 OVACIK 35-18-L00117_950440319_950440319</t>
  </si>
  <si>
    <t>17.04.2023 14:03:15</t>
  </si>
  <si>
    <t>17.04.2023 16:51:08</t>
  </si>
  <si>
    <t>AKMESCİT TR-1 35-29-L00219_A_56391930_56391930</t>
  </si>
  <si>
    <t>17.04.2023 14:01:44</t>
  </si>
  <si>
    <t>17.04.2023 15:48:15</t>
  </si>
  <si>
    <t>GÖKÇEN DM 35-29-M00123_HatBaşıAyırıcı_53133384 M03_53133384</t>
  </si>
  <si>
    <t>17.04.2023 14:07:48</t>
  </si>
  <si>
    <t>17.04.2023 21:57:38</t>
  </si>
  <si>
    <t>SARUHANLI TM 45-80-A00001_ŞEHİR-2 M05_2312620</t>
  </si>
  <si>
    <t>17.04.2023 14:15:29</t>
  </si>
  <si>
    <t>17.04.2023 14:41:12</t>
  </si>
  <si>
    <t>SELÇİKLİ KARAPINAR TR-1 45-72-L00161_45-72-L00161_2367169</t>
  </si>
  <si>
    <t>17.04.2023 14:30:27</t>
  </si>
  <si>
    <t>17.04.2023 18:23:37</t>
  </si>
  <si>
    <t>TR-57 35-16-L00057_B_56352763_56352763</t>
  </si>
  <si>
    <t>17.04.2023 14:42:49</t>
  </si>
  <si>
    <t>17.04.2023 15:44:12</t>
  </si>
  <si>
    <t>K-681 35-04-K00681_912259596_912259596</t>
  </si>
  <si>
    <t>17.04.2023 14:41:02</t>
  </si>
  <si>
    <t>17.04.2023 19:15:19</t>
  </si>
  <si>
    <t>17.04.2023 14:43:51</t>
  </si>
  <si>
    <t>17.04.2023 15:30:17</t>
  </si>
  <si>
    <t>POYRAZDAMLARI TR-11 45-78-M00576_HatBaşıAyırıcı_53138947 M05_53138947</t>
  </si>
  <si>
    <t>17.04.2023 14:57:25</t>
  </si>
  <si>
    <t>17.04.2023 17:33:37</t>
  </si>
  <si>
    <t>17.04.2023 15:07:38</t>
  </si>
  <si>
    <t>17.04.2023 16:37:43</t>
  </si>
  <si>
    <t>DM-9/TR-1 45-72-M00628_TR-1/21 M012_92388954</t>
  </si>
  <si>
    <t>17.04.2023 15:13:11</t>
  </si>
  <si>
    <t>17.04.2023 16:00:13</t>
  </si>
  <si>
    <t>KARAVELİLER TR-3 35-20-L00142_A_56407434_56407434</t>
  </si>
  <si>
    <t>17.04.2023 15:15:08</t>
  </si>
  <si>
    <t>17.04.2023 18:00:30</t>
  </si>
  <si>
    <t>HİSARLIK TR-1 35-20-L00467_A_56356597_56356597</t>
  </si>
  <si>
    <t>17.04.2023 15:16:25</t>
  </si>
  <si>
    <t>17.04.2023 21:22:32</t>
  </si>
  <si>
    <t>17.04.2023 15:17:00</t>
  </si>
  <si>
    <t>17.04.2023 15:56:23</t>
  </si>
  <si>
    <t>K-3417 35-08-K03417_98904962_98904962</t>
  </si>
  <si>
    <t>17.04.2023 15:25:40</t>
  </si>
  <si>
    <t>17.04.2023 16:31:39</t>
  </si>
  <si>
    <t>17.04.2023 15:32:55</t>
  </si>
  <si>
    <t>17.04.2023 17:52:46</t>
  </si>
  <si>
    <t>GÖLCÜK TR-6 35-15-L00322_35-15-L00322_2357786</t>
  </si>
  <si>
    <t>17.04.2023 15:34:35</t>
  </si>
  <si>
    <t>17.04.2023 17:59:36</t>
  </si>
  <si>
    <t>YUKARI ÇOBANİSA TR-1 45-71-M00626_A_91075761_91075761</t>
  </si>
  <si>
    <t>17.04.2023 15:45:05</t>
  </si>
  <si>
    <t>17.04.2023 17:27:23</t>
  </si>
  <si>
    <t>YENİFOÇA TR-53 35-23-M00053_YENİFOÇA TR-51 M01_72156625</t>
  </si>
  <si>
    <t>17.04.2023 15:59:51</t>
  </si>
  <si>
    <t>17.04.2023 17:35:21</t>
  </si>
  <si>
    <t>BAŞIBÜYÜK TR-2 45-77-L00217_945492231_945492231</t>
  </si>
  <si>
    <t>17.04.2023 15:58:27</t>
  </si>
  <si>
    <t>17.04.2023 17:17:40</t>
  </si>
  <si>
    <t>BAĞARASI TR-13 35-23-M00360_950423990_950423990</t>
  </si>
  <si>
    <t>17.04.2023 16:02:28</t>
  </si>
  <si>
    <t>18.04.2023 00:00:12</t>
  </si>
  <si>
    <t>FOÇA TR-2 35-23-L00002_961503155_961503155</t>
  </si>
  <si>
    <t>17.04.2023 16:28:41</t>
  </si>
  <si>
    <t>17.04.2023 21:07:28</t>
  </si>
  <si>
    <t>DM-2/3 ESKİ ANIT YANI 35-18-L00581_950462855_950462855</t>
  </si>
  <si>
    <t>17.04.2023 16:29:03</t>
  </si>
  <si>
    <t>17.04.2023 22:14:41</t>
  </si>
  <si>
    <t>ADALA TR-1 45-78-M00284_ADALA TR-4 M01_83647783</t>
  </si>
  <si>
    <t>17.04.2023 16:39:02</t>
  </si>
  <si>
    <t>17.04.2023 18:46:10</t>
  </si>
  <si>
    <t>ÇEPNİBEKTAŞ TR-1 45-83-L00300_DIREK TIPI TRAFO HUCRESI H01_2107242</t>
  </si>
  <si>
    <t>17.04.2023 16:38:44</t>
  </si>
  <si>
    <t>17.04.2023 23:55:02</t>
  </si>
  <si>
    <t>TİRE İM-DM-1 35-29-A00001_GÖKÇEN SULAMA M26_2059026</t>
  </si>
  <si>
    <t>17.04.2023 16:53:13</t>
  </si>
  <si>
    <t>17.04.2023 16:58:30</t>
  </si>
  <si>
    <t>17.04.2023 16:57:11</t>
  </si>
  <si>
    <t>17.04.2023 17:03:21</t>
  </si>
  <si>
    <t>KUŞÇULAR TR-9 35-19-M00221_95002385594_95002385594</t>
  </si>
  <si>
    <t>17.04.2023 17:00:46</t>
  </si>
  <si>
    <t>17.04.2023 17:38:48</t>
  </si>
  <si>
    <t>K-3074 35-04-K03074_D_56359224_56359224</t>
  </si>
  <si>
    <t>17.04.2023 13:35:58</t>
  </si>
  <si>
    <t>17.04.2023 18:35:22</t>
  </si>
  <si>
    <t>KOVALIK SULAMA TR-3 35-16-M00258_47432535_56399678_56399678</t>
  </si>
  <si>
    <t>17.04.2023 17:06:13</t>
  </si>
  <si>
    <t>17.04.2023 19:04:39</t>
  </si>
  <si>
    <t>TR-123 35-16-L00123_47581852_60982208_60982208</t>
  </si>
  <si>
    <t>17.04.2023 17:13:44</t>
  </si>
  <si>
    <t>17.04.2023 17:42:01</t>
  </si>
  <si>
    <t>CEVİZLİ BALYAKASI TR-3 35-31-L00320_B_91234013_91234013</t>
  </si>
  <si>
    <t>17.04.2023 17:12:21</t>
  </si>
  <si>
    <t>17.04.2023 20:42:08</t>
  </si>
  <si>
    <t>YUKARIBEY DM (TR-3) 35-16-M00866_47479568_56396033_56396033</t>
  </si>
  <si>
    <t>17.04.2023 17:14:47</t>
  </si>
  <si>
    <t>17.04.2023 17:44:46</t>
  </si>
  <si>
    <t>SÜLEYMANLI KÖK 35-28-M00606_HatBaşıAyırıcı_53133606 M04_53133606</t>
  </si>
  <si>
    <t>17.04.2023 17:14:44</t>
  </si>
  <si>
    <t>17.04.2023 19:10:22</t>
  </si>
  <si>
    <t>DM-19/02A 45-71-M02184_AMCAOĞLU GIDA HATTI M09_65995559</t>
  </si>
  <si>
    <t>17.04.2023 17:21:19</t>
  </si>
  <si>
    <t>17.04.2023 18:11:26</t>
  </si>
  <si>
    <t>ULUCAK DM 35-27-M00792_ULUCAK ŞEHİR M04_2310310</t>
  </si>
  <si>
    <t>17.04.2023 17:21:31</t>
  </si>
  <si>
    <t>17.04.2023 17:31:00</t>
  </si>
  <si>
    <t>AYVATLAR TR-1 45-77-L00128_945498685_945498685</t>
  </si>
  <si>
    <t>17.04.2023 17:27:28</t>
  </si>
  <si>
    <t>17.04.2023 18:30:01</t>
  </si>
  <si>
    <t>TR-26 35-17-M00217_6149150_56394209_56394209</t>
  </si>
  <si>
    <t>17.04.2023 17:25:49</t>
  </si>
  <si>
    <t>17.04.2023 17:49:33</t>
  </si>
  <si>
    <t>ÇANDARLI DM-TR-20 35-30-M00020_ŞEHİR-2 M02_72352810</t>
  </si>
  <si>
    <t>17.04.2023 17:27:59</t>
  </si>
  <si>
    <t>17.04.2023 17:35:12</t>
  </si>
  <si>
    <t>VİLLAKENT TR-2 35-28-M00390_E e2b_5918674</t>
  </si>
  <si>
    <t>17.04.2023 17:35:15</t>
  </si>
  <si>
    <t>17.04.2023 18:08:16</t>
  </si>
  <si>
    <t>DM-2/3 ESKİ ANIT YANI 35-18-L00581_7002135_56389479_56389479</t>
  </si>
  <si>
    <t>17.04.2023 17:36:02</t>
  </si>
  <si>
    <t>18.04.2023 01:16:36</t>
  </si>
  <si>
    <t>17.04.2023 17:34:06</t>
  </si>
  <si>
    <t>17.04.2023 17:58:50</t>
  </si>
  <si>
    <t>DEĞİRMENDERE TR-5 35-22-M00201_955270644_955270644</t>
  </si>
  <si>
    <t>17.04.2023 17:37:21</t>
  </si>
  <si>
    <t>17.04.2023 18:24:04</t>
  </si>
  <si>
    <t>TR-64 35-30-L00064_A_91368465_91368465</t>
  </si>
  <si>
    <t>17.04.2023 18:07:54</t>
  </si>
  <si>
    <t>17.04.2023 18:55:00</t>
  </si>
  <si>
    <t>DEĞİRMENDERE DM 35-22-M00085_ÇAMÖNÜ - ATAKÖY M09_50066540</t>
  </si>
  <si>
    <t>17.04.2023 18:15:51</t>
  </si>
  <si>
    <t>17.04.2023 20:44:00</t>
  </si>
  <si>
    <t>KARABURUN TR-57 35-21-L00018_B B1_5770814</t>
  </si>
  <si>
    <t>17.04.2023 18:18:14</t>
  </si>
  <si>
    <t>17.04.2023 21:57:06</t>
  </si>
  <si>
    <t>FOÇA TR-2 35-23-L00002_42134976_56398193_56398193</t>
  </si>
  <si>
    <t>17.04.2023 18:23:39</t>
  </si>
  <si>
    <t>17.04.2023 21:18:10</t>
  </si>
  <si>
    <t>FOÇA TR-2 35-23-L00002_35-23-L00002_2361544</t>
  </si>
  <si>
    <t>17.04.2023 18:27:33</t>
  </si>
  <si>
    <t>17.04.2023 21:25:21</t>
  </si>
  <si>
    <t>ÇINARLIKUYU KÖK 45-71-M00188_CEZAEVİ M03_72248740</t>
  </si>
  <si>
    <t>17.04.2023 18:35:19</t>
  </si>
  <si>
    <t>17.04.2023 19:00:22</t>
  </si>
  <si>
    <t>M-198 ÇEVREKENT 35-14-M00198_A A2_5927781</t>
  </si>
  <si>
    <t>17.04.2023 18:40:50</t>
  </si>
  <si>
    <t>17.04.2023 22:30:03</t>
  </si>
  <si>
    <t>17.04.2023 18:42:05</t>
  </si>
  <si>
    <t>17.04.2023 21:36:03</t>
  </si>
  <si>
    <t>17.04.2023 18:40:25</t>
  </si>
  <si>
    <t>17.04.2023 19:06:47</t>
  </si>
  <si>
    <t>YAKACIK TR-5 35-20-L00243_955213505_955213505</t>
  </si>
  <si>
    <t>17.04.2023 18:40:46</t>
  </si>
  <si>
    <t>17.04.2023 19:51:48</t>
  </si>
  <si>
    <t>MEHMET AKİF BİLİR TR 35-17-M00496_957967582_957967582</t>
  </si>
  <si>
    <t>17.04.2023 18:40:54</t>
  </si>
  <si>
    <t>17.04.2023 21:38:51</t>
  </si>
  <si>
    <t>17.04.2023 18:50:38</t>
  </si>
  <si>
    <t>17.04.2023 18:54:04</t>
  </si>
  <si>
    <t>MENEMEN TR-13 35-28-L00013_953380236_953380236</t>
  </si>
  <si>
    <t>17.04.2023 18:49:29</t>
  </si>
  <si>
    <t>17.04.2023 21:40:34</t>
  </si>
  <si>
    <t>ÇERİKÖZÜ TR-1 35-29-L00326_35-29-L00326_2363098</t>
  </si>
  <si>
    <t>17.04.2023 18:54:21</t>
  </si>
  <si>
    <t>17.04.2023 19:32:17</t>
  </si>
  <si>
    <t>GÖKEYÜP TR-1 KÖK 45-78-M00798_HatBaşıAyırıcı_81593344 M04_81593344</t>
  </si>
  <si>
    <t>17.04.2023 18:56:20</t>
  </si>
  <si>
    <t>17.04.2023 22:07:50</t>
  </si>
  <si>
    <t>TR-68 35-30-L00068_43004765_56362703_56362703</t>
  </si>
  <si>
    <t>17.04.2023 19:14:52</t>
  </si>
  <si>
    <t>17.04.2023 20:32:54</t>
  </si>
  <si>
    <t>TR-40 35-17-M00040_E D03_5762906</t>
  </si>
  <si>
    <t>17.04.2023 19:15:46</t>
  </si>
  <si>
    <t>17.04.2023 19:33:14</t>
  </si>
  <si>
    <t>DM-3/TR-34 35-22-M00073_955261199_955261199</t>
  </si>
  <si>
    <t>17.04.2023 19:28:25</t>
  </si>
  <si>
    <t>17.04.2023 20:55:11</t>
  </si>
  <si>
    <t>HALİTPAŞA DM 45-80-M00060_DEVELİ-ÇAMLIYURT M03_72188716</t>
  </si>
  <si>
    <t>17.04.2023 19:32:22</t>
  </si>
  <si>
    <t>17.04.2023 20:39:09</t>
  </si>
  <si>
    <t>TR-19 35-30-M00019_955328191_955328191</t>
  </si>
  <si>
    <t>17.04.2023 19:41:08</t>
  </si>
  <si>
    <t>17.04.2023 21:56:29</t>
  </si>
  <si>
    <t>ŞAHYAR TR-4 45-73-M00193_B_56404617_56404617</t>
  </si>
  <si>
    <t>17.04.2023 20:02:03</t>
  </si>
  <si>
    <t>17.04.2023 21:34:45</t>
  </si>
  <si>
    <t>DM-3/TR-32 35-22-M00074_955260362_955260362</t>
  </si>
  <si>
    <t>17.04.2023 20:12:45</t>
  </si>
  <si>
    <t>17.04.2023 22:52:48</t>
  </si>
  <si>
    <t>GÖLCÜK TR-1 (ZEYTİNLİK) 35-15-L00749_35-15-L00749_2359588</t>
  </si>
  <si>
    <t>17.04.2023 20:36:41</t>
  </si>
  <si>
    <t>17.04.2023 20:59:26</t>
  </si>
  <si>
    <t>SALİHLİ TR-30/A 45-78-L00727_953276450_953276450</t>
  </si>
  <si>
    <t>17.04.2023 20:35:20</t>
  </si>
  <si>
    <t>17.04.2023 21:40:39</t>
  </si>
  <si>
    <t>BALIKLIOVA TR-2 35-19-L00272_D_81734361_81734361</t>
  </si>
  <si>
    <t>17.04.2023 20:51:06</t>
  </si>
  <si>
    <t>17.04.2023 21:46:16</t>
  </si>
  <si>
    <t>YENİFOÇA TR-44 35-23-M00044_950421014_950421014</t>
  </si>
  <si>
    <t>17.04.2023 22:30:07</t>
  </si>
  <si>
    <t>18.04.2023 02:13:29</t>
  </si>
  <si>
    <t>KARABURUN TR-14 35-21-L00003_95001201504_95001201504</t>
  </si>
  <si>
    <t>17.04.2023 22:36:18</t>
  </si>
  <si>
    <t>18.04.2023 01:39:12</t>
  </si>
  <si>
    <t>OĞLANANASI TR-10 35-22-M00263_A_56355294_56355294</t>
  </si>
  <si>
    <t>17.04.2023 22:47:58</t>
  </si>
  <si>
    <t>18.04.2023 01:53:42</t>
  </si>
  <si>
    <t>BAĞARASI TR-13 35-23-M00360_A_79385547_79385547</t>
  </si>
  <si>
    <t>17.04.2023 22:52:41</t>
  </si>
  <si>
    <t>18.04.2023 00:08:47</t>
  </si>
  <si>
    <t>YARBASAN KÖK 45-74-M00119_HatBaşıAyırıcı_77952729 M02_77952729</t>
  </si>
  <si>
    <t>17.04.2023 23:02:47</t>
  </si>
  <si>
    <t>18.04.2023 01:12:41</t>
  </si>
  <si>
    <t>L-133 MANİSALILAR SİTESİ 35-14-L00133_956660655_956660655</t>
  </si>
  <si>
    <t>17.04.2023 23:41:32</t>
  </si>
  <si>
    <t>18.04.2023 01:17:54</t>
  </si>
  <si>
    <t>18.04.2023 00:05:22</t>
  </si>
  <si>
    <t>18.04.2023 03:05:25</t>
  </si>
  <si>
    <t>IKLIKÇI TR-1 45-74-M00114_45-74-M00114_2349305</t>
  </si>
  <si>
    <t>18.04.2023 00:50:41</t>
  </si>
  <si>
    <t>18.04.2023 01:17:38</t>
  </si>
  <si>
    <t>TR-1805 35-28-M00565_C_56356939_56356939</t>
  </si>
  <si>
    <t>18.04.2023 00:56:00</t>
  </si>
  <si>
    <t>18.04.2023 01:42:00</t>
  </si>
  <si>
    <t>L-190 35-18-L00190_35-18-L00190_2356938</t>
  </si>
  <si>
    <t>18.04.2023 01:22:30</t>
  </si>
  <si>
    <t>18.04.2023 02:09:40</t>
  </si>
  <si>
    <t>GÖZTEPE İM 35-01-A00004_TR-2 10.5 K17_2036301</t>
  </si>
  <si>
    <t>18.04.2023 01:43:00</t>
  </si>
  <si>
    <t>18.04.2023 01:46:00</t>
  </si>
  <si>
    <t>DM-7/TR-2 35-22-M00053_95000070656_95000070656</t>
  </si>
  <si>
    <t>18.04.2023 02:20:37</t>
  </si>
  <si>
    <t>18.04.2023 04:28:15</t>
  </si>
  <si>
    <t>K-4553 35-02-K04553_K-555 K03_2060722</t>
  </si>
  <si>
    <t>18.04.2023 02:38:09</t>
  </si>
  <si>
    <t>18.04.2023 02:54:33</t>
  </si>
  <si>
    <t>KIZILCAAVLU TR-7 35-29-L00572_35-29-L00572_2351650</t>
  </si>
  <si>
    <t>18.04.2023 02:47:19</t>
  </si>
  <si>
    <t>18.04.2023 03:10:46</t>
  </si>
  <si>
    <t>YENİFOÇA TR-11 35-23-M00011_35-23-M00011_2364193</t>
  </si>
  <si>
    <t>18.04.2023 03:05:23</t>
  </si>
  <si>
    <t>18.04.2023 03:47:50</t>
  </si>
  <si>
    <t>K-511 35-01-K00511_912371544_912371544</t>
  </si>
  <si>
    <t>18.04.2023 03:15:02</t>
  </si>
  <si>
    <t>18.04.2023 06:21:58</t>
  </si>
  <si>
    <t>L-306 35-18-L00306_35-18-L00306_72104269</t>
  </si>
  <si>
    <t>18.04.2023 03:57:21</t>
  </si>
  <si>
    <t>18.04.2023 04:35:53</t>
  </si>
  <si>
    <t>KİRAZ İM 35-31-A00001_HALİLLER L13_2094984</t>
  </si>
  <si>
    <t>18.04.2023 04:34:53</t>
  </si>
  <si>
    <t>18.04.2023 04:42:33</t>
  </si>
  <si>
    <t>ALÇUK TM 35-17-A00001_HatBaşıAyırıcı_53133623 M30_53133623</t>
  </si>
  <si>
    <t>18.04.2023 04:46:28</t>
  </si>
  <si>
    <t>18.04.2023 06:03:25</t>
  </si>
  <si>
    <t>HALİLLER KÖK 35-31-L00228_KARABOLU L010_72238624</t>
  </si>
  <si>
    <t>18.04.2023 04:51:09</t>
  </si>
  <si>
    <t>18.04.2023 05:38:43</t>
  </si>
  <si>
    <t>KILAVUZLAR KÖK 45-74-M00198_SAYIK M02_72237277</t>
  </si>
  <si>
    <t>18.04.2023 05:21:31</t>
  </si>
  <si>
    <t>18.04.2023 06:08:15</t>
  </si>
  <si>
    <t>18.04.2023 05:39:42</t>
  </si>
  <si>
    <t>18.04.2023 08:49:59</t>
  </si>
  <si>
    <t>18.04.2023 06:37:54</t>
  </si>
  <si>
    <t>18.04.2023 06:59:05</t>
  </si>
  <si>
    <t>SİYEKLİ KÖK 45-71-M00185_SİYEKLİ M06_72256925</t>
  </si>
  <si>
    <t>18.04.2023 06:55:41</t>
  </si>
  <si>
    <t>18.04.2023 07:15:49</t>
  </si>
  <si>
    <t>MESCİTLİ DM 35-15-L00904_MESCİTLİ L05_72321000</t>
  </si>
  <si>
    <t>18.04.2023 06:59:00</t>
  </si>
  <si>
    <t>18.04.2023 09:35:06</t>
  </si>
  <si>
    <t>18.04.2023 06:58:09</t>
  </si>
  <si>
    <t>18.04.2023 10:14:07</t>
  </si>
  <si>
    <t>ILIPINAR KÖK 35-23-M00154_HatBaşıAyırıcı_90912701 M08_90912701</t>
  </si>
  <si>
    <t>18.04.2023 07:30:54</t>
  </si>
  <si>
    <t>18.04.2023 11:25:24</t>
  </si>
  <si>
    <t>K-840 35-01-K00840_C C1_5919593</t>
  </si>
  <si>
    <t>18.04.2023 07:53:57</t>
  </si>
  <si>
    <t>18.04.2023 09:58:50</t>
  </si>
  <si>
    <t>POYRAZDAMLARI TR-11 45-78-M00576_TR-16 İÇMESUYU M03_2106470</t>
  </si>
  <si>
    <t>18.04.2023 07:51:41</t>
  </si>
  <si>
    <t>18.04.2023 08:49:10</t>
  </si>
  <si>
    <t>KIRCALAR DM 35-16-M00261_SARICAOĞLU ENH GRUBU M05_72041793</t>
  </si>
  <si>
    <t>18.04.2023 08:25:00</t>
  </si>
  <si>
    <t>18.04.2023 08:44:29</t>
  </si>
  <si>
    <t>AKHİSAR İM 45-72-A00001_DM-8 ŞEHİR-2 L05_2058307</t>
  </si>
  <si>
    <t>18.04.2023 08:33:25</t>
  </si>
  <si>
    <t>18.04.2023 08:49:13</t>
  </si>
  <si>
    <t>M-996 35-03-M00996_35-03-M00996_41943276</t>
  </si>
  <si>
    <t>18.04.2023 08:35:19</t>
  </si>
  <si>
    <t>18.04.2023 13:36:52</t>
  </si>
  <si>
    <t>K-917 35-01-K00917_911662883_911662883</t>
  </si>
  <si>
    <t>18.04.2023 08:39:10</t>
  </si>
  <si>
    <t>18.04.2023 10:08:50</t>
  </si>
  <si>
    <t>K-840 35-01-K00840_35-01-K00840_2347650</t>
  </si>
  <si>
    <t>18.04.2023 08:45:13</t>
  </si>
  <si>
    <t>18.04.2023 10:01:30</t>
  </si>
  <si>
    <t>18.04.2023 08:44:01</t>
  </si>
  <si>
    <t>18.04.2023 08:49:00</t>
  </si>
  <si>
    <t>MIDIKLI KÖK 45-81-M00043_KINIK M03_2101974</t>
  </si>
  <si>
    <t>18.04.2023 08:46:23</t>
  </si>
  <si>
    <t>18.04.2023 08:47:03</t>
  </si>
  <si>
    <t>SUDELİĞİ KÖK 45-72-L00111_HatBaşıAyırıcı_53139805 L01_53139805</t>
  </si>
  <si>
    <t>18.04.2023 08:53:22</t>
  </si>
  <si>
    <t>18.04.2023 10:58:32</t>
  </si>
  <si>
    <t>CAMBAZLI TR-2 35-29-L00249_35-29-L00249_2371217</t>
  </si>
  <si>
    <t>18.04.2023 08:57:53</t>
  </si>
  <si>
    <t>18.04.2023 09:32:19</t>
  </si>
  <si>
    <t>ULUDERBENT DM 45-73-M00491_ULUDERBENT ŞEHİR-2 M04_66856613</t>
  </si>
  <si>
    <t>18.04.2023 08:57:19</t>
  </si>
  <si>
    <t>18.04.2023 09:48:28</t>
  </si>
  <si>
    <t>SEYİTOBA TR-1 45-80-L00177_45-80-L00177_2362719</t>
  </si>
  <si>
    <t>18.04.2023 08:59:41</t>
  </si>
  <si>
    <t>18.04.2023 10:22:17</t>
  </si>
  <si>
    <t>18.04.2023 09:00:07</t>
  </si>
  <si>
    <t>18.04.2023 14:53:16</t>
  </si>
  <si>
    <t>TR-104 35-16-L00104_35-16-L00104_73005944</t>
  </si>
  <si>
    <t>18.04.2023 09:05:28</t>
  </si>
  <si>
    <t>18.04.2023 11:17:20</t>
  </si>
  <si>
    <t>FOÇA TR-42 35-23-L00042_35-23-L00042_72151066</t>
  </si>
  <si>
    <t>18.04.2023 09:05:44</t>
  </si>
  <si>
    <t>18.04.2023 12:53:36</t>
  </si>
  <si>
    <t>18.04.2023 09:04:39</t>
  </si>
  <si>
    <t>18.04.2023 16:38:10</t>
  </si>
  <si>
    <t>ADALET DM 35-17-M00169_BERAK YÜKSEKKÖY GES ÇIKIŞI M10_53039680</t>
  </si>
  <si>
    <t>18.04.2023 09:08:35</t>
  </si>
  <si>
    <t>18.04.2023 13:51:01</t>
  </si>
  <si>
    <t>YENİKÖY-4 35-26-L00143_35-26-L00143_2363826</t>
  </si>
  <si>
    <t>18.04.2023 09:10:32</t>
  </si>
  <si>
    <t>18.04.2023 09:48:55</t>
  </si>
  <si>
    <t>18.04.2023 09:06:16</t>
  </si>
  <si>
    <t>18.04.2023 11:09:36</t>
  </si>
  <si>
    <t>K-3056 35-03-K03056_912710243_912710243</t>
  </si>
  <si>
    <t>18.04.2023 09:11:41</t>
  </si>
  <si>
    <t>18.04.2023 17:03:26</t>
  </si>
  <si>
    <t>MENEMEN DM-6/31 35-28-L00094_35-28-L00094_66728612</t>
  </si>
  <si>
    <t>18.04.2023 09:15:16</t>
  </si>
  <si>
    <t>18.04.2023 10:30:53</t>
  </si>
  <si>
    <t>BEYDERE KÖK 45-71-M00128_ESKİ KARAAĞAÇLI M07_50217162</t>
  </si>
  <si>
    <t>18.04.2023 09:23:22</t>
  </si>
  <si>
    <t>18.04.2023 13:15:38</t>
  </si>
  <si>
    <t>L-49 SAYKOP 35-14-L00049_956635613_956635613</t>
  </si>
  <si>
    <t>18.04.2023 09:17:59</t>
  </si>
  <si>
    <t>18.04.2023 13:40:58</t>
  </si>
  <si>
    <t>KARA KIZLAR TR-1 35-26-M00509_35-26-M00509_2364165</t>
  </si>
  <si>
    <t>18.04.2023 09:14:18</t>
  </si>
  <si>
    <t>18.04.2023 11:30:51</t>
  </si>
  <si>
    <t>K-489 35-04-K00489_99358984_99358984</t>
  </si>
  <si>
    <t>18.04.2023 09:23:18</t>
  </si>
  <si>
    <t>18.04.2023 13:22:33</t>
  </si>
  <si>
    <t>TR-147 35-19-L00147_TR-87 L02_72133303</t>
  </si>
  <si>
    <t>18.04.2023 09:25:41</t>
  </si>
  <si>
    <t>18.04.2023 14:02:57</t>
  </si>
  <si>
    <t>YENİFOÇA TR-44 35-23-M00044_B B38_42106653</t>
  </si>
  <si>
    <t>18.04.2023 09:26:15</t>
  </si>
  <si>
    <t>18.04.2023 13:36:16</t>
  </si>
  <si>
    <t>DM-13/15 45-71-M00322_DAĞITIM TRAFOSU M01_72100459</t>
  </si>
  <si>
    <t>18.04.2023 09:35:12</t>
  </si>
  <si>
    <t>18.04.2023 10:11:10</t>
  </si>
  <si>
    <t>GÖKGEDİK TR-1 45-83-L00255_45-83-L00255_2376011</t>
  </si>
  <si>
    <t>18.04.2023 09:00:06</t>
  </si>
  <si>
    <t>18.04.2023 09:52:33</t>
  </si>
  <si>
    <t>ILIPINAR KÖK 35-23-M00154_ILIPINAR SULAMA ÇIKIŞI M08_67163398</t>
  </si>
  <si>
    <t>18.04.2023 09:36:24</t>
  </si>
  <si>
    <t>18.04.2023 11:27:03</t>
  </si>
  <si>
    <t>18.04.2023 09:46:43</t>
  </si>
  <si>
    <t>18.04.2023 11:34:35</t>
  </si>
  <si>
    <t>CABBAR DM 45-73-M00100_KEMALİYE-1 ÇIKIŞ M09_2058104</t>
  </si>
  <si>
    <t>18.04.2023 09:37:21</t>
  </si>
  <si>
    <t>18.04.2023 10:23:01</t>
  </si>
  <si>
    <t>BÖLCEK DM 35-16-M00153_SARICALAR M07_82962745</t>
  </si>
  <si>
    <t>18.04.2023 09:48:49</t>
  </si>
  <si>
    <t>18.04.2023 12:24:34</t>
  </si>
  <si>
    <t>KARGIN KÖK 45-71-M00095_ŞİRVAN M04_2076271</t>
  </si>
  <si>
    <t>18.04.2023 09:35:39</t>
  </si>
  <si>
    <t>18.04.2023 11:38:37</t>
  </si>
  <si>
    <t>M-1122 35-02-M01122_910283798_910283798</t>
  </si>
  <si>
    <t>18.04.2023 09:52:26</t>
  </si>
  <si>
    <t>18.04.2023 15:41:01</t>
  </si>
  <si>
    <t>PİRİ REİS TR-1 35-30-M00034_DAĞITIM TRAFOSU M03_72083411</t>
  </si>
  <si>
    <t>18.04.2023 09:54:21</t>
  </si>
  <si>
    <t>18.04.2023 10:13:27</t>
  </si>
  <si>
    <t>K-208 35-02-K00208_B_56362349_56362349</t>
  </si>
  <si>
    <t>18.04.2023 09:56:04</t>
  </si>
  <si>
    <t>18.04.2023 11:12:50</t>
  </si>
  <si>
    <t>18.04.2023 09:55:30</t>
  </si>
  <si>
    <t>18.04.2023 10:00:43</t>
  </si>
  <si>
    <t>KABAKOZ TR-1 45-75-M00286_D_56398548_56398548</t>
  </si>
  <si>
    <t>18.04.2023 09:58:06</t>
  </si>
  <si>
    <t>18.04.2023 16:19:56</t>
  </si>
  <si>
    <t>K-208 35-02-K00208_C_56362363_56362363</t>
  </si>
  <si>
    <t>18.04.2023 09:59:29</t>
  </si>
  <si>
    <t>18.04.2023 11:07:02</t>
  </si>
  <si>
    <t>K-982 35-07-K00982_35-07-K00982_2363531</t>
  </si>
  <si>
    <t>18.04.2023 09:58:45</t>
  </si>
  <si>
    <t>18.04.2023 12:43:38</t>
  </si>
  <si>
    <t>KARAPINAR İM 45-78-A00002_HatBaşıAyırıcı_53139066 M05_53139066</t>
  </si>
  <si>
    <t>18.04.2023 09:54:15</t>
  </si>
  <si>
    <t>18.04.2023 10:52:00</t>
  </si>
  <si>
    <t>18.04.2023 09:57:51</t>
  </si>
  <si>
    <t>18.04.2023 10:57:57</t>
  </si>
  <si>
    <t>K-208 35-02-K00208_F_56362348_56362348</t>
  </si>
  <si>
    <t>18.04.2023 10:06:05</t>
  </si>
  <si>
    <t>18.04.2023 11:16:33</t>
  </si>
  <si>
    <t>18.04.2023 10:06:50</t>
  </si>
  <si>
    <t>18.04.2023 11:58:26</t>
  </si>
  <si>
    <t>K-1330 35-02-K01330_R R3B_5812986</t>
  </si>
  <si>
    <t>18.04.2023 09:42:20</t>
  </si>
  <si>
    <t>18.04.2023 13:11:59</t>
  </si>
  <si>
    <t>YENİKÖY-1 35-26-L00140_35-26-L00140_2363828</t>
  </si>
  <si>
    <t>18.04.2023 10:23:43</t>
  </si>
  <si>
    <t>18.04.2023 11:14:16</t>
  </si>
  <si>
    <t>TR-168 35-15-L00734_35-15-L00734_2350492</t>
  </si>
  <si>
    <t>18.04.2023 10:26:44</t>
  </si>
  <si>
    <t>18.04.2023 15:20:08</t>
  </si>
  <si>
    <t>KARAKOVA KÖK 35-15-L01205_SEYREKLİ M01_85268982</t>
  </si>
  <si>
    <t>18.04.2023 10:27:43</t>
  </si>
  <si>
    <t>18.04.2023 17:17:53</t>
  </si>
  <si>
    <t>TOLOZ KÖK 45-79-M00251_ERENKÖY-ÇEŞNELİ-OSMANİYE-KIZILDAĞ M02_66843654</t>
  </si>
  <si>
    <t>18.04.2023 10:23:27</t>
  </si>
  <si>
    <t>18.04.2023 11:02:58</t>
  </si>
  <si>
    <t>TOKATBAŞI TR-3 35-20-L00103__72509427_72509427</t>
  </si>
  <si>
    <t>18.04.2023 10:40:35</t>
  </si>
  <si>
    <t>18.04.2023 12:37:29</t>
  </si>
  <si>
    <t>BOYABAĞ TR-1 35-21-L00113_B_56376967_56376967</t>
  </si>
  <si>
    <t>18.04.2023 10:40:17</t>
  </si>
  <si>
    <t>18.04.2023 12:42:37</t>
  </si>
  <si>
    <t>M-2212 DOĞANCILAR TR-1 35-03-M02212_DIREK TIPI TRAFO HUCRESI H01_2070829</t>
  </si>
  <si>
    <t>18.04.2023 10:46:25</t>
  </si>
  <si>
    <t>18.04.2023 12:21:56</t>
  </si>
  <si>
    <t>GÜLBAHÇE İM 35-19-A00006_BALIKLIOVA L03_72213967</t>
  </si>
  <si>
    <t>18.04.2023 10:44:41</t>
  </si>
  <si>
    <t>18.04.2023 11:26:35</t>
  </si>
  <si>
    <t>K-3556 35-01-K03556_35-01-K03556_2369129</t>
  </si>
  <si>
    <t>18.04.2023 09:59:31</t>
  </si>
  <si>
    <t>18.04.2023 14:37:45</t>
  </si>
  <si>
    <t>K-1497 35-02-K01497_95002600914_95002600914</t>
  </si>
  <si>
    <t>18.04.2023 10:55:03</t>
  </si>
  <si>
    <t>18.04.2023 13:52:13</t>
  </si>
  <si>
    <t>TAYTAN TR-1 KÖK 45-78-M00305_TAYTAN MERKEZ ÇIKIŞ M01_65650963</t>
  </si>
  <si>
    <t>18.04.2023 11:01:31</t>
  </si>
  <si>
    <t>18.04.2023 11:14:51</t>
  </si>
  <si>
    <t>18.04.2023 11:02:27</t>
  </si>
  <si>
    <t>18.04.2023 15:50:24</t>
  </si>
  <si>
    <t>GÖKÇEKÖY TURGUTREİS TR-1 45-80-L00180_45-80-L00180_2361965</t>
  </si>
  <si>
    <t>18.04.2023 11:05:24</t>
  </si>
  <si>
    <t>18.04.2023 13:03:50</t>
  </si>
  <si>
    <t>18.04.2023 11:07:41</t>
  </si>
  <si>
    <t>18.04.2023 11:10:40</t>
  </si>
  <si>
    <t>18.04.2023 11:07:46</t>
  </si>
  <si>
    <t>18.04.2023 11:32:35</t>
  </si>
  <si>
    <t>KOYUNDERE TR-18 (DM-3/8) 35-28-M00141_35-28-M00141_66525452</t>
  </si>
  <si>
    <t>18.04.2023 11:10:19</t>
  </si>
  <si>
    <t>18.04.2023 12:01:25</t>
  </si>
  <si>
    <t>TR-55 KÖK 35-19-M00055_İM-2/TR-2(TR-292) L02_76783821</t>
  </si>
  <si>
    <t>18.04.2023 11:09:49</t>
  </si>
  <si>
    <t>18.04.2023 11:38:07</t>
  </si>
  <si>
    <t>TR-1/43 45-83-M00043_TR-1/40 M03_2096937</t>
  </si>
  <si>
    <t>18.04.2023 11:11:21</t>
  </si>
  <si>
    <t>18.04.2023 12:41:44</t>
  </si>
  <si>
    <t>TR-1/83 KAPTANOĞLU DM 45-83-M00083_DERBENT GİRİŞ M04_61291946</t>
  </si>
  <si>
    <t>18.04.2023 12:06:47</t>
  </si>
  <si>
    <t>ZEYTİNALAN İM 35-19-A00002_KEKLİKTEPE M10_2052154</t>
  </si>
  <si>
    <t>18.04.2023 11:11:26</t>
  </si>
  <si>
    <t>18.04.2023 11:28:42</t>
  </si>
  <si>
    <t>YENİFOÇA TR-1 DM 35-23-M00001_YENİFOÇA TR-2 M12_83358997</t>
  </si>
  <si>
    <t>18.04.2023 11:22:12</t>
  </si>
  <si>
    <t>18.04.2023 11:59:02</t>
  </si>
  <si>
    <t>DM-2/9 SEPETÇİK 35-18-L00589_950453802_950453802</t>
  </si>
  <si>
    <t>18.04.2023 11:24:40</t>
  </si>
  <si>
    <t>18.04.2023 18:06:17</t>
  </si>
  <si>
    <t>M-2846 35-03-M02846_ M01_82471940</t>
  </si>
  <si>
    <t>18.04.2023 11:29:31</t>
  </si>
  <si>
    <t>18.04.2023 12:18:31</t>
  </si>
  <si>
    <t>M-223 35-14-M00223_DAĞITIM TRAFO M-223 M03_72208871</t>
  </si>
  <si>
    <t>18.04.2023 11:21:36</t>
  </si>
  <si>
    <t>18.04.2023 11:55:59</t>
  </si>
  <si>
    <t>EVCİLER TR-1 45-82-M00339_DIREK TIPI TRAFO HUCRESI H01_2083280</t>
  </si>
  <si>
    <t>18.04.2023 11:34:42</t>
  </si>
  <si>
    <t>18.04.2023 12:46:39</t>
  </si>
  <si>
    <t>ŞİRİNCE TR 3 35-13-L00077_35-13-L00077_66481554</t>
  </si>
  <si>
    <t>18.04.2023 11:34:29</t>
  </si>
  <si>
    <t>18.04.2023 14:00:52</t>
  </si>
  <si>
    <t>ESENYURT TR-1 45-74-M00111_945578144_945578144</t>
  </si>
  <si>
    <t>18.04.2023 11:31:02</t>
  </si>
  <si>
    <t>18.04.2023 12:59:04</t>
  </si>
  <si>
    <t>ARAPBAŞI TR-1 35-20-L00082_A_56360874_56360874</t>
  </si>
  <si>
    <t>18.04.2023 11:34:19</t>
  </si>
  <si>
    <t>18.04.2023 14:06:57</t>
  </si>
  <si>
    <t>K-288 35-04-K00288_912676511_912676511</t>
  </si>
  <si>
    <t>18.04.2023 11:38:58</t>
  </si>
  <si>
    <t>18.04.2023 16:26:52</t>
  </si>
  <si>
    <t>KEMALPAŞA BÖCEK SİTESİ 35-27-M00142_915036607_915036607</t>
  </si>
  <si>
    <t>18.04.2023 11:45:06</t>
  </si>
  <si>
    <t>18.04.2023 12:48:15</t>
  </si>
  <si>
    <t>M-1148 35-09-M01148_M-360 M06_47617197</t>
  </si>
  <si>
    <t>18.04.2023 11:46:51</t>
  </si>
  <si>
    <t>18.04.2023 11:49:28</t>
  </si>
  <si>
    <t>L-29 35-14-L00029_DIREK TIPI TRAFO HUCRESI H01_2095773</t>
  </si>
  <si>
    <t>18.04.2023 11:47:35</t>
  </si>
  <si>
    <t>18.04.2023 12:10:51</t>
  </si>
  <si>
    <t>TR-54 YILDIZTEPE 35-19-L00054_C_90991517_90991517</t>
  </si>
  <si>
    <t>18.04.2023 11:45:00</t>
  </si>
  <si>
    <t>18.04.2023 18:27:35</t>
  </si>
  <si>
    <t>M-251 35-09-M00251_M-252 M03_47547415</t>
  </si>
  <si>
    <t>18.04.2023 11:53:01</t>
  </si>
  <si>
    <t>18.04.2023 12:00:25</t>
  </si>
  <si>
    <t>18.04.2023 12:04:40</t>
  </si>
  <si>
    <t>18.04.2023 15:35:36</t>
  </si>
  <si>
    <t>YENİ FOÇA TR-2 35-23-M00002_YENİ FOÇA DM M04_66039461</t>
  </si>
  <si>
    <t>18.04.2023 12:04:32</t>
  </si>
  <si>
    <t>18.04.2023 12:49:35</t>
  </si>
  <si>
    <t>YAHŞELLİ KÖK 35-28-M00293_HAYKIRAN M01_66582260</t>
  </si>
  <si>
    <t>18.04.2023 12:13:14</t>
  </si>
  <si>
    <t>18.04.2023 14:04:00</t>
  </si>
  <si>
    <t>DM-1/62 35-29-M00062_950318199_950318199</t>
  </si>
  <si>
    <t>18.04.2023 12:12:52</t>
  </si>
  <si>
    <t>18.04.2023 15:26:51</t>
  </si>
  <si>
    <t>DM-4/16 (BATI KIŞLA) 45-71-M00205_DM-4/18 CBÜ HASTANESİ M01_72058632</t>
  </si>
  <si>
    <t>18.04.2023 12:22:33</t>
  </si>
  <si>
    <t>18.04.2023 13:24:16</t>
  </si>
  <si>
    <t>K-489 35-04-K00489_35-04-K00489_2372944</t>
  </si>
  <si>
    <t>18.04.2023 12:27:41</t>
  </si>
  <si>
    <t>18.04.2023 13:27:54</t>
  </si>
  <si>
    <t>SİYEKLİ KÖK 45-71-M00185_MURADİYE DM M03_72256922</t>
  </si>
  <si>
    <t>18.04.2023 12:48:27</t>
  </si>
  <si>
    <t>MENEMEN İM 35-28-A00001_HatBaşıAyırıcı_53140727 L11_53140727</t>
  </si>
  <si>
    <t>18.04.2023 12:25:46</t>
  </si>
  <si>
    <t>18.04.2023 15:37:40</t>
  </si>
  <si>
    <t>SOLAKLAR TR-5 (HATİPLER) 35-31-L00462_35-31-L00462_65805280</t>
  </si>
  <si>
    <t>18.04.2023 12:29:36</t>
  </si>
  <si>
    <t>18.04.2023 13:50:15</t>
  </si>
  <si>
    <t>SEYREK TR-7 KÖK 35-28-M00379_HatBaşıAyırıcı_53133679 M05_53133679</t>
  </si>
  <si>
    <t>18.04.2023 12:22:57</t>
  </si>
  <si>
    <t>18.04.2023 13:40:55</t>
  </si>
  <si>
    <t>YENİ ŞAKRAN KÖK 35-17-M00174_KÖYLER M02_66296526</t>
  </si>
  <si>
    <t>18.04.2023 12:32:46</t>
  </si>
  <si>
    <t>18.04.2023 17:10:04</t>
  </si>
  <si>
    <t>L-36 35-14-L00036_DIREK TIPI TRAFO HUCRESI H01_2095781</t>
  </si>
  <si>
    <t>18.04.2023 12:36:41</t>
  </si>
  <si>
    <t>18.04.2023 13:11:18</t>
  </si>
  <si>
    <t>YENİOBA KÖK 35-29-M00125_İBRAHİM SEZEN M015_72191053</t>
  </si>
  <si>
    <t>18.04.2023 12:31:30</t>
  </si>
  <si>
    <t>18.04.2023 15:43:26</t>
  </si>
  <si>
    <t>BADEMLİ TR-1 DM 35-15-L01010_OVAKENT İM L01_67544150</t>
  </si>
  <si>
    <t>18.04.2023 12:23:10</t>
  </si>
  <si>
    <t>18.04.2023 13:35:56</t>
  </si>
  <si>
    <t>BARAJ KÖK 35-17-M00461_ÇALTIDERE DM M03_2122888</t>
  </si>
  <si>
    <t>18.04.2023 12:45:58</t>
  </si>
  <si>
    <t>18.04.2023 13:15:43</t>
  </si>
  <si>
    <t>K-982 35-07-K00982_912550974_912550974</t>
  </si>
  <si>
    <t>18.04.2023 12:46:15</t>
  </si>
  <si>
    <t>18.04.2023 14:07:07</t>
  </si>
  <si>
    <t>OLGU SİTESİ 35-30-M00116_35-30-M00116_2364976</t>
  </si>
  <si>
    <t>18.04.2023 12:54:06</t>
  </si>
  <si>
    <t>18.04.2023 14:24:21</t>
  </si>
  <si>
    <t>YENİFOÇA TR-52 35-23-M00052_95000636124_95000636124</t>
  </si>
  <si>
    <t>18.04.2023 12:44:46</t>
  </si>
  <si>
    <t>18.04.2023 16:00:02</t>
  </si>
  <si>
    <t>M-477 (DM-3/22) 35-17-M00477_35-17-M00477_66419806</t>
  </si>
  <si>
    <t>18.04.2023 12:56:07</t>
  </si>
  <si>
    <t>18.04.2023 14:42:24</t>
  </si>
  <si>
    <t>ÖZBEY TR-1 35-26-L00137_35-26-L00137_42450215</t>
  </si>
  <si>
    <t>18.04.2023 13:04:32</t>
  </si>
  <si>
    <t>18.04.2023 15:15:46</t>
  </si>
  <si>
    <t>MENEMEN DM-7/15 35-28-L00171_35-28-L00171_66875658</t>
  </si>
  <si>
    <t>18.04.2023 13:05:03</t>
  </si>
  <si>
    <t>18.04.2023 14:02:16</t>
  </si>
  <si>
    <t>M-1396 35-01-M01396_B_60984405_60984405</t>
  </si>
  <si>
    <t>18.04.2023 13:09:17</t>
  </si>
  <si>
    <t>18.04.2023 14:17:59</t>
  </si>
  <si>
    <t>SAİPALTI TR-1 35-21-L00101_E_90961108_90961108</t>
  </si>
  <si>
    <t>18.04.2023 13:11:55</t>
  </si>
  <si>
    <t>18.04.2023 13:53:20</t>
  </si>
  <si>
    <t>KARAKOCA TR-1 45-71-M00978_953180093_953180093</t>
  </si>
  <si>
    <t>18.04.2023 11:17:06</t>
  </si>
  <si>
    <t>18.04.2023 14:14:33</t>
  </si>
  <si>
    <t>ÇOMAKLAR KÖYÜ TR-1 35-32-L00077_A_91442057_91442057</t>
  </si>
  <si>
    <t>18.04.2023 13:31:41</t>
  </si>
  <si>
    <t>18.04.2023 14:21:02</t>
  </si>
  <si>
    <t>18.04.2023 13:36:30</t>
  </si>
  <si>
    <t>18.04.2023 14:48:56</t>
  </si>
  <si>
    <t>ORTA MAHALLE M-62 35-25-M00366_955257756_955257756</t>
  </si>
  <si>
    <t>18.04.2023 13:40:48</t>
  </si>
  <si>
    <t>18.04.2023 14:21:56</t>
  </si>
  <si>
    <t>18.04.2023 13:42:00</t>
  </si>
  <si>
    <t>18.04.2023 14:33:44</t>
  </si>
  <si>
    <t>BİRGİ DM 35-15-L01013_YOLÜSTÜ İM L10_67562409</t>
  </si>
  <si>
    <t>18.04.2023 13:39:14</t>
  </si>
  <si>
    <t>18.04.2023 14:00:20</t>
  </si>
  <si>
    <t>TR-39 35-19-L00039_956679990_956679990</t>
  </si>
  <si>
    <t>18.04.2023 13:43:33</t>
  </si>
  <si>
    <t>18.04.2023 14:28:08</t>
  </si>
  <si>
    <t>DM02/TR01 45-73-M00037_TR-26-27 M13_2319238</t>
  </si>
  <si>
    <t>18.04.2023 13:49:51</t>
  </si>
  <si>
    <t>18.04.2023 14:38:25</t>
  </si>
  <si>
    <t>18.04.2023 13:55:01</t>
  </si>
  <si>
    <t>18.04.2023 15:32:05</t>
  </si>
  <si>
    <t>FOÇA TR-3 35-23-L00003_35-23-L00003_72151854</t>
  </si>
  <si>
    <t>18.04.2023 14:00:53</t>
  </si>
  <si>
    <t>18.04.2023 14:38:12</t>
  </si>
  <si>
    <t>M-2313Ö DSİ SÜZBEYLİ ÖZEL KÖK 35-09-M02313Ö_HatBaşıAyırıcı_53133632 M01_53133632</t>
  </si>
  <si>
    <t>18.04.2023 14:00:03</t>
  </si>
  <si>
    <t>18.04.2023 18:06:31</t>
  </si>
  <si>
    <t>TR-77 ÇEŞMEALTI KÖK 35-19-M00077_TR-81 L01_76784765</t>
  </si>
  <si>
    <t>18.04.2023 14:13:48</t>
  </si>
  <si>
    <t>18.04.2023 19:04:41</t>
  </si>
  <si>
    <t>MENEMEN İM 35-28-A00001_DM-4/12 M23_2312043</t>
  </si>
  <si>
    <t>18.04.2023 14:08:49</t>
  </si>
  <si>
    <t>18.04.2023 14:27:00</t>
  </si>
  <si>
    <t>K-1666 35-02-K01666__88187249_88187249</t>
  </si>
  <si>
    <t>18.04.2023 14:18:13</t>
  </si>
  <si>
    <t>18.04.2023 16:23:55</t>
  </si>
  <si>
    <t>GÖLCÜK DM 35-15-L01153_ÖDEMİŞ TM -BOZDAĞ L01_67177080</t>
  </si>
  <si>
    <t>18.04.2023 14:34:27</t>
  </si>
  <si>
    <t>18.04.2023 15:15:32</t>
  </si>
  <si>
    <t>MENEMEN DM-7/2 35-28-L00097_35-28-L00097_66801155</t>
  </si>
  <si>
    <t>18.04.2023 14:35:34</t>
  </si>
  <si>
    <t>18.04.2023 15:23:04</t>
  </si>
  <si>
    <t>ULUKENT DM-3/26 35-28-M00054_953369220_953369220</t>
  </si>
  <si>
    <t>18.04.2023 13:33:40</t>
  </si>
  <si>
    <t>18.04.2023 18:58:26</t>
  </si>
  <si>
    <t>K-3610 35-01-K03610_913242928_913242928</t>
  </si>
  <si>
    <t>18.04.2023 14:35:23</t>
  </si>
  <si>
    <t>18.04.2023 17:44:24</t>
  </si>
  <si>
    <t>18.04.2023 14:46:01</t>
  </si>
  <si>
    <t>18.04.2023 16:04:43</t>
  </si>
  <si>
    <t>AYDOĞDU TR-2 35-31-L00086_A_91218172_91218172</t>
  </si>
  <si>
    <t>18.04.2023 14:46:41</t>
  </si>
  <si>
    <t>18.04.2023 15:42:11</t>
  </si>
  <si>
    <t>18.04.2023 14:51:33</t>
  </si>
  <si>
    <t>18.04.2023 16:18:44</t>
  </si>
  <si>
    <t>18.04.2023 14:52:10</t>
  </si>
  <si>
    <t>18.04.2023 15:45:52</t>
  </si>
  <si>
    <t>KARABEL KÖK(VİŞNELİ KÖK) 35-26-M01207_KARABEL RES M06_66051330</t>
  </si>
  <si>
    <t>18.04.2023 14:57:50</t>
  </si>
  <si>
    <t>18.04.2023 19:45:09</t>
  </si>
  <si>
    <t>18.04.2023 14:56:08</t>
  </si>
  <si>
    <t>18.04.2023 18:36:54</t>
  </si>
  <si>
    <t>FOÇA TR-66 35-23-L00066_35-23-L00066_72153942</t>
  </si>
  <si>
    <t>18.04.2023 15:10:08</t>
  </si>
  <si>
    <t>18.04.2023 15:55:02</t>
  </si>
  <si>
    <t>18.04.2023 15:09:06</t>
  </si>
  <si>
    <t>18.04.2023 18:39:15</t>
  </si>
  <si>
    <t>M-3250 35-04-M03250_99504927_99504927</t>
  </si>
  <si>
    <t>18.04.2023 15:29:08</t>
  </si>
  <si>
    <t>18.04.2023 18:49:16</t>
  </si>
  <si>
    <t>ÇIRPI TR-1/1 35-20-M00001_DAĞITIM TRAFO ÇIRPI TR-1/1 M02_66559964</t>
  </si>
  <si>
    <t>18.04.2023 15:33:14</t>
  </si>
  <si>
    <t>18.04.2023 16:26:11</t>
  </si>
  <si>
    <t>HAMZAHOCALI TR2 35-24-M00090_35-24-M00090_2373558</t>
  </si>
  <si>
    <t>18.04.2023 15:36:31</t>
  </si>
  <si>
    <t>18.04.2023 16:10:33</t>
  </si>
  <si>
    <t>ÇAMÖNÜ TR-2 45-72-L00272_B_56390598_56390598</t>
  </si>
  <si>
    <t>18.04.2023 15:37:03</t>
  </si>
  <si>
    <t>18.04.2023 18:22:46</t>
  </si>
  <si>
    <t>BADEMBÜKÜ TR-1 35-21-L00075_A_76840972_76840972</t>
  </si>
  <si>
    <t>18.04.2023 15:41:06</t>
  </si>
  <si>
    <t>18.04.2023 18:30:55</t>
  </si>
  <si>
    <t>KOYUNDERE TR-18 (DM-3/8) 35-28-M00141_DAĞITIM TRAFO KOYUNDERE TR-18(DM-3/8) M04_66525421</t>
  </si>
  <si>
    <t>18.04.2023 15:43:32</t>
  </si>
  <si>
    <t>18.04.2023 16:17:34</t>
  </si>
  <si>
    <t>YILMAZ TR-30 45-78-M00190_953249250_953249250</t>
  </si>
  <si>
    <t>18.04.2023 15:44:21</t>
  </si>
  <si>
    <t>18.04.2023 17:50:00</t>
  </si>
  <si>
    <t>18.04.2023 16:02:30</t>
  </si>
  <si>
    <t>18.04.2023 18:23:35</t>
  </si>
  <si>
    <t>YENİFOÇA M-274 35-23-M00274_C_56386157_56386157</t>
  </si>
  <si>
    <t>18.04.2023 16:08:50</t>
  </si>
  <si>
    <t>18.04.2023 16:56:29</t>
  </si>
  <si>
    <t>ÇAMLI KÖYÜ TR-1 35-10-L00024_35-10-L00024_2351573</t>
  </si>
  <si>
    <t>18.04.2023 16:09:25</t>
  </si>
  <si>
    <t>18.04.2023 16:45:00</t>
  </si>
  <si>
    <t>K-3452 35-08-K03452_97673996_97673996</t>
  </si>
  <si>
    <t>18.04.2023 16:09:54</t>
  </si>
  <si>
    <t>18.04.2023 18:45:21</t>
  </si>
  <si>
    <t>ILIPINAR KÖK 35-23-M00154_ILIPINAR SULAMA ÇIKIŞI M08_67163349</t>
  </si>
  <si>
    <t>18.04.2023 16:08:35</t>
  </si>
  <si>
    <t>18.04.2023 21:48:46</t>
  </si>
  <si>
    <t>18.04.2023 16:14:25</t>
  </si>
  <si>
    <t>18.04.2023 19:20:50</t>
  </si>
  <si>
    <t>SOMA DM-1 45-82-M00050_TR-41 M06_60207431</t>
  </si>
  <si>
    <t>18.04.2023 16:10:00</t>
  </si>
  <si>
    <t>18.04.2023 16:35:00</t>
  </si>
  <si>
    <t>K-4965 35-07-K04965_35-07-K04965_79214332</t>
  </si>
  <si>
    <t>18.04.2023 16:23:07</t>
  </si>
  <si>
    <t>18.04.2023 16:45:08</t>
  </si>
  <si>
    <t>K-3417 35-08-K03417_E_56384055_56384055</t>
  </si>
  <si>
    <t>18.04.2023 16:21:13</t>
  </si>
  <si>
    <t>18.04.2023 16:57:28</t>
  </si>
  <si>
    <t>KUŞÇULAR TR-4 (BEYDERESİ) 35-19-M00216_C_90988935_90988935</t>
  </si>
  <si>
    <t>18.04.2023 16:17:25</t>
  </si>
  <si>
    <t>18.04.2023 18:14:18</t>
  </si>
  <si>
    <t>TR-63 35-19-L00063_C_91309898_91309898</t>
  </si>
  <si>
    <t>18.04.2023 16:28:47</t>
  </si>
  <si>
    <t>18.04.2023 21:08:52</t>
  </si>
  <si>
    <t>M-1386 35-03-M01386_C_56363267_56363267</t>
  </si>
  <si>
    <t>18.04.2023 16:36:52</t>
  </si>
  <si>
    <t>18.04.2023 18:21:05</t>
  </si>
  <si>
    <t>M-85 ORHANLI TEMESALTI 35-14-M00085_B_91370896_91370896</t>
  </si>
  <si>
    <t>18.04.2023 16:49:51</t>
  </si>
  <si>
    <t>18.04.2023 20:05:52</t>
  </si>
  <si>
    <t>18.04.2023 17:21:09</t>
  </si>
  <si>
    <t>18.04.2023 17:32:49</t>
  </si>
  <si>
    <t>18.04.2023 17:21:31</t>
  </si>
  <si>
    <t>18.04.2023 18:17:31</t>
  </si>
  <si>
    <t>YANIKKÖY TR-1 35-28-M00215_953393892_953393892</t>
  </si>
  <si>
    <t>18.04.2023 17:23:34</t>
  </si>
  <si>
    <t>18.04.2023 19:27:07</t>
  </si>
  <si>
    <t>18.04.2023 17:31:32</t>
  </si>
  <si>
    <t>18.04.2023 17:41:38</t>
  </si>
  <si>
    <t>18.04.2023 17:41:40</t>
  </si>
  <si>
    <t>18.04.2023 17:48:43</t>
  </si>
  <si>
    <t>M-10 35-02-M00010_M-1437 M04_2320104</t>
  </si>
  <si>
    <t>18.04.2023 17:40:41</t>
  </si>
  <si>
    <t>18.04.2023 18:48:11</t>
  </si>
  <si>
    <t>M-13 35-02-M00013_M-320 M07_2064788</t>
  </si>
  <si>
    <t>18.04.2023 17:38:00</t>
  </si>
  <si>
    <t>18.04.2023 17:46:00</t>
  </si>
  <si>
    <t>K-3195 35-03-K03195_C_56367311_56367311</t>
  </si>
  <si>
    <t>18.04.2023 17:47:21</t>
  </si>
  <si>
    <t>18.04.2023 18:52:27</t>
  </si>
  <si>
    <t>18.04.2023 17:55:26</t>
  </si>
  <si>
    <t>18.04.2023 18:34:55</t>
  </si>
  <si>
    <t>KAREL DM 35-17-M00247_BAZTAŞ DM M05_66441215</t>
  </si>
  <si>
    <t>18.04.2023 18:02:40</t>
  </si>
  <si>
    <t>18.04.2023 18:41:19</t>
  </si>
  <si>
    <t>KAZANCI ÇAT ÇİFTLİĞİ KÖK 45-74-M00349_ÇATALOLUK M03_84530459</t>
  </si>
  <si>
    <t>18.04.2023 18:04:35</t>
  </si>
  <si>
    <t>18.04.2023 18:55:27</t>
  </si>
  <si>
    <t>M-945 35-04-M00945_35-04-M00945_2352096</t>
  </si>
  <si>
    <t>18.04.2023 18:12:57</t>
  </si>
  <si>
    <t>18.04.2023 18:24:25</t>
  </si>
  <si>
    <t>KIRKAĞAÇ TR-8 45-76-M00008_955250773_955250773</t>
  </si>
  <si>
    <t>18.04.2023 18:13:31</t>
  </si>
  <si>
    <t>18.04.2023 18:53:03</t>
  </si>
  <si>
    <t>18.04.2023 18:21:28</t>
  </si>
  <si>
    <t>18.04.2023 19:25:51</t>
  </si>
  <si>
    <t>ULUCAK DM-2 35-27-M00331_DAMLACIK M03_72170825</t>
  </si>
  <si>
    <t>18.04.2023 18:16:58</t>
  </si>
  <si>
    <t>18.04.2023 21:27:35</t>
  </si>
  <si>
    <t>TR-16 35-31-L00016_A_91018319_91018319</t>
  </si>
  <si>
    <t>18.04.2023 18:26:54</t>
  </si>
  <si>
    <t>18.04.2023 18:56:22</t>
  </si>
  <si>
    <t>DERE UZUNYER TR-1 35-15-L00480_A_56367902_56367902</t>
  </si>
  <si>
    <t>18.04.2023 18:24:18</t>
  </si>
  <si>
    <t>18.04.2023 22:16:49</t>
  </si>
  <si>
    <t>YANIKKÖY TR-1 35-28-M00215_A_56376904_56376904</t>
  </si>
  <si>
    <t>18.04.2023 18:53:50</t>
  </si>
  <si>
    <t>18.04.2023 19:32:20</t>
  </si>
  <si>
    <t>18.04.2023 18:53:52</t>
  </si>
  <si>
    <t>18.04.2023 20:31:40</t>
  </si>
  <si>
    <t>KARACAALİ TR-5 45-79-M00487_45-79-M00487_2348883</t>
  </si>
  <si>
    <t>18.04.2023 18:57:55</t>
  </si>
  <si>
    <t>18.04.2023 21:36:19</t>
  </si>
  <si>
    <t>DEYNEKLER TR-1 45-85-M00026_A_56375975_56375975</t>
  </si>
  <si>
    <t>18.04.2023 19:02:41</t>
  </si>
  <si>
    <t>18.04.2023 20:08:01</t>
  </si>
  <si>
    <t>18.04.2023 19:16:12</t>
  </si>
  <si>
    <t>18.04.2023 20:05:04</t>
  </si>
  <si>
    <t>ÇEBİTAŞ DM 35-17-M00266_ÖZKAN-2 GİRİŞ M06_66424892</t>
  </si>
  <si>
    <t>18.04.2023 19:16:17</t>
  </si>
  <si>
    <t>18.04.2023 19:38:03</t>
  </si>
  <si>
    <t>K-3556 35-01-K03556_910436370_910436370</t>
  </si>
  <si>
    <t>18.04.2023 19:15:39</t>
  </si>
  <si>
    <t>18.04.2023 21:36:08</t>
  </si>
  <si>
    <t>EMCELLİ TR-1 45-79-M00303_C_56385173_56385173</t>
  </si>
  <si>
    <t>18.04.2023 19:31:28</t>
  </si>
  <si>
    <t>18.04.2023 23:20:07</t>
  </si>
  <si>
    <t>GİRELLİ KÖPRÜBAŞI MAH. TR-1 45-73-M00773_C_56387148_56387148</t>
  </si>
  <si>
    <t>18.04.2023 19:36:44</t>
  </si>
  <si>
    <t>18.04.2023 22:23:11</t>
  </si>
  <si>
    <t>18.04.2023 19:47:14</t>
  </si>
  <si>
    <t>18.04.2023 22:25:54</t>
  </si>
  <si>
    <t>BADINCA TR-2 45-73-M00374_B_56385981_56385981</t>
  </si>
  <si>
    <t>18.04.2023 19:43:50</t>
  </si>
  <si>
    <t>18.04.2023 22:12:28</t>
  </si>
  <si>
    <t>KIZLARALANI KÖK 45-72-L00698_KIZLARALANI ÇIKIŞ L02_66587060</t>
  </si>
  <si>
    <t>18.04.2023 19:58:19</t>
  </si>
  <si>
    <t>18.04.2023 20:57:28</t>
  </si>
  <si>
    <t>K-3556 35-01-K03556_A_56380803_56380803</t>
  </si>
  <si>
    <t>18.04.2023 21:03:39</t>
  </si>
  <si>
    <t>18.04.2023 21:40:25</t>
  </si>
  <si>
    <t>TR-52 35-17-M00052_C_91025020_91025020</t>
  </si>
  <si>
    <t>18.04.2023 21:07:53</t>
  </si>
  <si>
    <t>18.04.2023 22:57:02</t>
  </si>
  <si>
    <t>DM-2/25 35-27-M01190_ H_82963969</t>
  </si>
  <si>
    <t>18.04.2023 21:09:59</t>
  </si>
  <si>
    <t>19.04.2023 03:10:39</t>
  </si>
  <si>
    <t>GÜLBAHÇE TR-4 35-19-L00144_956693971_956693971</t>
  </si>
  <si>
    <t>18.04.2023 21:07:59</t>
  </si>
  <si>
    <t>18.04.2023 21:39:28</t>
  </si>
  <si>
    <t>K-3773 35-04-K03773_99507757_99507757</t>
  </si>
  <si>
    <t>18.04.2023 21:19:30</t>
  </si>
  <si>
    <t>18.04.2023 22:15:01</t>
  </si>
  <si>
    <t>18.04.2023 22:08:54</t>
  </si>
  <si>
    <t>19.04.2023 05:56:00</t>
  </si>
  <si>
    <t>KARAKURT TR-4 45-76-M00088_955248557_955248557</t>
  </si>
  <si>
    <t>18.04.2023 22:21:54</t>
  </si>
  <si>
    <t>18.04.2023 23:28:00</t>
  </si>
  <si>
    <t>L-424 AKTAŞ MARKET 35-18-L00424_950458994_950458994</t>
  </si>
  <si>
    <t>18.04.2023 22:30:37</t>
  </si>
  <si>
    <t>18.04.2023 23:57:57</t>
  </si>
  <si>
    <t>L-215 35-18-L00215_8909375_56375228_56375228</t>
  </si>
  <si>
    <t>18.04.2023 22:42:35</t>
  </si>
  <si>
    <t>18.04.2023 23:25:01</t>
  </si>
  <si>
    <t>MORDOĞAN TR-23 35-21-L00152_E_56394851_56394851</t>
  </si>
  <si>
    <t>18.04.2023 23:19:30</t>
  </si>
  <si>
    <t>18.04.2023 23:57:32</t>
  </si>
  <si>
    <t>IŞIKLAR KÖK 45-73-M00467_HatBaşıAyırıcı_66075811 M06_66075811</t>
  </si>
  <si>
    <t>18.04.2023 23:57:08</t>
  </si>
  <si>
    <t>19.04.2023 00:46:32</t>
  </si>
  <si>
    <t>SOMA TR-44/2 45-82-M00077_DIREK TIPI TRAFO HUCRESI H01_2092772</t>
  </si>
  <si>
    <t>18.04.2023 17:13:00</t>
  </si>
  <si>
    <t>L-101 DÜZCE TORLAK 35-14-L00101_DIREK TIPI TRAFO HUCRESI H01_2102065</t>
  </si>
  <si>
    <t>19.04.2023 09:50:21</t>
  </si>
  <si>
    <t>19.04.2023 10:49:12</t>
  </si>
  <si>
    <t>BEĞENLER TR-1 45-75-M00179_945596189_945596189</t>
  </si>
  <si>
    <t>19.04.2023 17:36:01</t>
  </si>
  <si>
    <t>19.04.2023 19:57:08</t>
  </si>
  <si>
    <t>19.04.2023 12:34:07</t>
  </si>
  <si>
    <t>19.04.2023 14:20:27</t>
  </si>
  <si>
    <t>MASKİ KÖY GRUPLARI İÇME SUYU ÖZEL TR 45-71-M01713Ö_DIREK TIPI TRAFO HUCRESI H01_2085587</t>
  </si>
  <si>
    <t>19.04.2023 15:53:42</t>
  </si>
  <si>
    <t>19.04.2023 19:47:33</t>
  </si>
  <si>
    <t>İDRİS KEPEZ TR 35-30-M00231_DIREK TIPI TRAFO HUCRESI H01_2041808</t>
  </si>
  <si>
    <t>19.04.2023 21:26:24</t>
  </si>
  <si>
    <t>19.04.2023 22:41:57</t>
  </si>
  <si>
    <t>ELEK TR-1 45-74-M00133_45-74-M00133_2353834</t>
  </si>
  <si>
    <t>19.04.2023 09:18:08</t>
  </si>
  <si>
    <t>19.04.2023 10:30:57</t>
  </si>
  <si>
    <t>TR-3 35-16-L00003_35-16-L00003_2350169</t>
  </si>
  <si>
    <t>19.04.2023 18:50:30</t>
  </si>
  <si>
    <t>19.04.2023 18:58:27</t>
  </si>
  <si>
    <t>TAYTAN OFİS KÖK 45-78-M00314_HatBaşıAyırıcı_53139286 M06_53139286</t>
  </si>
  <si>
    <t>19.04.2023 09:10:00</t>
  </si>
  <si>
    <t>19.04.2023 10:29:10</t>
  </si>
  <si>
    <t>19.04.2023 12:08:05</t>
  </si>
  <si>
    <t>19.04.2023 13:37:58</t>
  </si>
  <si>
    <t>SEYİT EFE SLM TR 35-26-L00374_A_91245571_91245571</t>
  </si>
  <si>
    <t>19.04.2023 08:46:21</t>
  </si>
  <si>
    <t>19.04.2023 11:11:41</t>
  </si>
  <si>
    <t>KAVAKLIDERE TR-12 45-73-M00145_TR-13 M02_2317694</t>
  </si>
  <si>
    <t>19.04.2023 10:43:00</t>
  </si>
  <si>
    <t>19.04.2023 12:05:00</t>
  </si>
  <si>
    <t>M-1730 35-03-M01730_35-03-M01730_2375781</t>
  </si>
  <si>
    <t>19.04.2023 09:06:30</t>
  </si>
  <si>
    <t>19.04.2023 13:36:46</t>
  </si>
  <si>
    <t>ÇİNGE ÇAY BOYU SULAMA TR 35-16-M00268_A_56394926_56394926</t>
  </si>
  <si>
    <t>19.04.2023 19:41:00</t>
  </si>
  <si>
    <t>19.04.2023 23:17:34</t>
  </si>
  <si>
    <t>DEMİRKÖPRÜ TM 45-78-A00005_HatBaşıAyırıcı_53139462 M05_53139462</t>
  </si>
  <si>
    <t>19.04.2023 12:22:36</t>
  </si>
  <si>
    <t>19.04.2023 13:51:06</t>
  </si>
  <si>
    <t>DM-25/17 45-71-M00049_953183028_953183028</t>
  </si>
  <si>
    <t>19.04.2023 18:17:24</t>
  </si>
  <si>
    <t>19.04.2023 21:19:46</t>
  </si>
  <si>
    <t>ZEYTİNALAN İM 35-19-A00002_ZEYTİNALAN TR-101 L10_2051678</t>
  </si>
  <si>
    <t>19.04.2023 13:17:12</t>
  </si>
  <si>
    <t>19.04.2023 13:29:00</t>
  </si>
  <si>
    <t>19.04.2023 12:42:56</t>
  </si>
  <si>
    <t>19.04.2023 14:12:45</t>
  </si>
  <si>
    <t>L-424 AKTAŞ MARKET 35-18-L00424_950447099_950447099</t>
  </si>
  <si>
    <t>19.04.2023 10:35:12</t>
  </si>
  <si>
    <t>19.04.2023 17:22:14</t>
  </si>
  <si>
    <t>L-58 HAVACILAR SİTESİ 35-14-L00058_DAĞITIM TRAFO L-58 HAVACILAR SİTESİ L01_72205035</t>
  </si>
  <si>
    <t>19.04.2023 11:01:45</t>
  </si>
  <si>
    <t>19.04.2023 11:39:29</t>
  </si>
  <si>
    <t>SOMA TR-2 45-82-M00002_TR-2/1 M01_2114110</t>
  </si>
  <si>
    <t>19.04.2023 15:05:11</t>
  </si>
  <si>
    <t>19.04.2023 15:08:49</t>
  </si>
  <si>
    <t>GÖKÇEÖREN KÖK 45-77-M00024_GÖKÇEÖREN TR-1 M01_72216585</t>
  </si>
  <si>
    <t>19.04.2023 19:07:10</t>
  </si>
  <si>
    <t>19.04.2023 19:08:10</t>
  </si>
  <si>
    <t>YAYLA KÖYÜ SULAMA 45-83-L00239_45-83-L00239_2361588</t>
  </si>
  <si>
    <t>19.04.2023 18:45:30</t>
  </si>
  <si>
    <t>19.04.2023 19:39:04</t>
  </si>
  <si>
    <t>KARAKÖY TR-1 45-83-L00295_45-83-L00295_2356901</t>
  </si>
  <si>
    <t>19.04.2023 21:55:30</t>
  </si>
  <si>
    <t>19.04.2023 22:26:56</t>
  </si>
  <si>
    <t>19.04.2023 06:19:04</t>
  </si>
  <si>
    <t>19.04.2023 06:55:20</t>
  </si>
  <si>
    <t>TR-8 35-17-M00008_DAĞITIM TRAFO TR-8 M03_66377420</t>
  </si>
  <si>
    <t>19.04.2023 10:34:43</t>
  </si>
  <si>
    <t>19.04.2023 12:01:18</t>
  </si>
  <si>
    <t>DM-12/TR-1 45-73-M00067_ASKERİYE M02_65917903</t>
  </si>
  <si>
    <t>19.04.2023 16:44:45</t>
  </si>
  <si>
    <t>19.04.2023 19:38:04</t>
  </si>
  <si>
    <t>K-113 35-01-K00113_35-01-K00113_2375283</t>
  </si>
  <si>
    <t>19.04.2023 09:11:25</t>
  </si>
  <si>
    <t>19.04.2023 09:52:25</t>
  </si>
  <si>
    <t>K-4479 35-02-K04479_99802410_99802410</t>
  </si>
  <si>
    <t>19.04.2023 23:07:26</t>
  </si>
  <si>
    <t>20.04.2023 00:17:16</t>
  </si>
  <si>
    <t>M-2605 YELKİ DM 35-10-M02605_TEOS GES M05_2035520</t>
  </si>
  <si>
    <t>19.04.2023 16:58:37</t>
  </si>
  <si>
    <t>19.04.2023 18:57:53</t>
  </si>
  <si>
    <t>BALLICA İM 45-72-A00005_TR-B 34.5 M04_2034841</t>
  </si>
  <si>
    <t>19.04.2023 14:05:50</t>
  </si>
  <si>
    <t>19.04.2023 14:16:19</t>
  </si>
  <si>
    <t>19.04.2023 17:07:10</t>
  </si>
  <si>
    <t>19.04.2023 18:11:10</t>
  </si>
  <si>
    <t>TR-84 35-19-L00084_D_90947702_90947702</t>
  </si>
  <si>
    <t>19.04.2023 09:16:29</t>
  </si>
  <si>
    <t>19.04.2023 15:26:13</t>
  </si>
  <si>
    <t>19.04.2023 13:40:27</t>
  </si>
  <si>
    <t>19.04.2023 14:54:12</t>
  </si>
  <si>
    <t>DM-4/TR-14 35-26-M01288_G G01b_80898582</t>
  </si>
  <si>
    <t>19.04.2023 08:17:04</t>
  </si>
  <si>
    <t>19.04.2023 10:04:01</t>
  </si>
  <si>
    <t>M-3562(YATIRIM REZERVE) 35-02-M03562_913475440_913475440</t>
  </si>
  <si>
    <t>19.04.2023 10:05:31</t>
  </si>
  <si>
    <t>19.04.2023 11:47:51</t>
  </si>
  <si>
    <t>GÖRDES TR-34 45-75-M00034_945604662_945604662</t>
  </si>
  <si>
    <t>19.04.2023 15:37:48</t>
  </si>
  <si>
    <t>19.04.2023 16:56:49</t>
  </si>
  <si>
    <t>HACIALİLER OKUL YANI 45-73-M00734_DIREK TIPI TRAFO HUCRESI H01_2094178</t>
  </si>
  <si>
    <t>OG Hatta Ağaç Kesimi</t>
  </si>
  <si>
    <t>19.04.2023 10:48:52</t>
  </si>
  <si>
    <t>19.04.2023 11:29:05</t>
  </si>
  <si>
    <t>TR-3 35-16-L00003_A_91019671_91019671</t>
  </si>
  <si>
    <t>19.04.2023 18:27:10</t>
  </si>
  <si>
    <t>19.04.2023 18:53:24</t>
  </si>
  <si>
    <t>19.04.2023 19:08:07</t>
  </si>
  <si>
    <t>19.04.2023 22:21:14</t>
  </si>
  <si>
    <t>DM-14/16 45-71-M00397_A_56397529_56397529</t>
  </si>
  <si>
    <t>19.04.2023 17:47:29</t>
  </si>
  <si>
    <t>19.04.2023 19:22:36</t>
  </si>
  <si>
    <t>ASARLIK TR-4 35-28-M00179_953392198_953392198</t>
  </si>
  <si>
    <t>19.04.2023 13:52:20</t>
  </si>
  <si>
    <t>19.04.2023 15:57:30</t>
  </si>
  <si>
    <t>MENDERES DM-2/TR-1 35-22-M00300_MENDERES-1 M17_2328468</t>
  </si>
  <si>
    <t>19.04.2023 13:40:04</t>
  </si>
  <si>
    <t>19.04.2023 14:17:40</t>
  </si>
  <si>
    <t>19.04.2023 09:17:06</t>
  </si>
  <si>
    <t>19.04.2023 10:36:13</t>
  </si>
  <si>
    <t>SUDELİĞİ KÖK 45-72-L00111_HatBaşıAyırıcı_53139657 L04_53139657</t>
  </si>
  <si>
    <t>19.04.2023 20:48:16</t>
  </si>
  <si>
    <t>19.04.2023 21:40:37</t>
  </si>
  <si>
    <t>19.04.2023 09:34:02</t>
  </si>
  <si>
    <t>19.04.2023 11:51:16</t>
  </si>
  <si>
    <t>YENİFOÇA M-257 35-23-M00257_35-23-M00257_2374892</t>
  </si>
  <si>
    <t>19.04.2023 13:24:33</t>
  </si>
  <si>
    <t>19.04.2023 13:48:41</t>
  </si>
  <si>
    <t>TR-2/4 45-83-L00004_48078023_56386842_56386842</t>
  </si>
  <si>
    <t>19.04.2023 19:43:55</t>
  </si>
  <si>
    <t>19.04.2023 21:28:28</t>
  </si>
  <si>
    <t>GÖRDES TR-34 45-75-M00034_945604365_945604365</t>
  </si>
  <si>
    <t>19.04.2023 12:07:50</t>
  </si>
  <si>
    <t>19.04.2023 14:35:26</t>
  </si>
  <si>
    <t>K-2324 35-01-K02324_911725621_911725621</t>
  </si>
  <si>
    <t>19.04.2023 00:54:33</t>
  </si>
  <si>
    <t>19.04.2023 02:20:46</t>
  </si>
  <si>
    <t>19.04.2023 12:45:18</t>
  </si>
  <si>
    <t>19.04.2023 15:56:48</t>
  </si>
  <si>
    <t>YAHŞELLİ TR-3 35-28-M00495_B_56357170_56357170</t>
  </si>
  <si>
    <t>19.04.2023 20:18:56</t>
  </si>
  <si>
    <t>19.04.2023 21:15:34</t>
  </si>
  <si>
    <t>K-138 GÖRECE 35-22-K00138_A_91312071_91312071</t>
  </si>
  <si>
    <t>19.04.2023 12:58:13</t>
  </si>
  <si>
    <t>19.04.2023 18:04:55</t>
  </si>
  <si>
    <t>BARAJ KÖK 35-17-M00461_ÇITAK M04_2336610</t>
  </si>
  <si>
    <t>19.04.2023 16:46:34</t>
  </si>
  <si>
    <t>19.04.2023 18:30:22</t>
  </si>
  <si>
    <t>TROPİKAL DM 35-27-L00056_ÖRNEKKÖY L04_72201760</t>
  </si>
  <si>
    <t>19.04.2023 11:17:57</t>
  </si>
  <si>
    <t>19.04.2023 12:16:56</t>
  </si>
  <si>
    <t>UZUNHASANLAR TR-2 35-17-M00566_A_91446306_91446306</t>
  </si>
  <si>
    <t>19.04.2023 18:50:29</t>
  </si>
  <si>
    <t>19.04.2023 19:42:43</t>
  </si>
  <si>
    <t>GÜLBAHÇE TR-13 (KARAPINAR) 35-19-L00143_35-19-L00143_2361785</t>
  </si>
  <si>
    <t>19.04.2023 18:03:26</t>
  </si>
  <si>
    <t>19.04.2023 18:30:55</t>
  </si>
  <si>
    <t>19.04.2023 13:20:44</t>
  </si>
  <si>
    <t>19.04.2023 16:01:30</t>
  </si>
  <si>
    <t>K-618 35-04-K00618_B_56355996_56355996</t>
  </si>
  <si>
    <t>19.04.2023 11:37:10</t>
  </si>
  <si>
    <t>19.04.2023 14:38:25</t>
  </si>
  <si>
    <t>19.04.2023 22:50:35</t>
  </si>
  <si>
    <t>19.04.2023 23:43:27</t>
  </si>
  <si>
    <t>KARAYENİCE TR-2 45-71-M01507_45-71-M01507_2367636</t>
  </si>
  <si>
    <t>19.04.2023 11:52:12</t>
  </si>
  <si>
    <t>19.04.2023 13:22:21</t>
  </si>
  <si>
    <t>ALİAĞA TR-43 DM 35-17-M00043_GÜZELHİSAR ÇIKIŞI M13_2315084</t>
  </si>
  <si>
    <t>19.04.2023 12:08:11</t>
  </si>
  <si>
    <t>19.04.2023 13:39:20</t>
  </si>
  <si>
    <t>FOÇA TR-37 35-23-L00037_FOÇA TR-39 L02_72152337</t>
  </si>
  <si>
    <t>19.04.2023 21:36:52</t>
  </si>
  <si>
    <t>19.04.2023 23:10:53</t>
  </si>
  <si>
    <t>M-895 TAMER TUNCEL ÖZEL 35-22-M00615Ö_DIREK TIPI TRAFO HUCRESI H01_2127254</t>
  </si>
  <si>
    <t>19.04.2023 11:15:25</t>
  </si>
  <si>
    <t>19.04.2023 12:40:43</t>
  </si>
  <si>
    <t>TR-147 35-19-L00147_6902003_56354868_56354868</t>
  </si>
  <si>
    <t>19.04.2023 09:31:09</t>
  </si>
  <si>
    <t>19.04.2023 15:28:17</t>
  </si>
  <si>
    <t>ULACIK TR-2 45-74-M00307_C_91170871_91170871</t>
  </si>
  <si>
    <t>19.04.2023 11:18:37</t>
  </si>
  <si>
    <t>19.04.2023 13:47:10</t>
  </si>
  <si>
    <t>19.04.2023 18:39:42</t>
  </si>
  <si>
    <t>19.04.2023 19:25:30</t>
  </si>
  <si>
    <t>TR-21 35-31-L00021_B b3_47997360</t>
  </si>
  <si>
    <t>19.04.2023 19:26:19</t>
  </si>
  <si>
    <t>19.04.2023 21:12:11</t>
  </si>
  <si>
    <t>M-2318 35-03-M02318_35-03-M02318_66053426</t>
  </si>
  <si>
    <t>19.04.2023 05:47:43</t>
  </si>
  <si>
    <t>19.04.2023 14:53:18</t>
  </si>
  <si>
    <t>TR-55 35-16-L00055_47551981_56397111_56397111</t>
  </si>
  <si>
    <t>19.04.2023 13:29:15</t>
  </si>
  <si>
    <t>19.04.2023 13:50:30</t>
  </si>
  <si>
    <t>EYKO TR-7 35-30-M00033_B_56404564_56404564</t>
  </si>
  <si>
    <t>19.04.2023 18:05:11</t>
  </si>
  <si>
    <t>19.04.2023 18:53:21</t>
  </si>
  <si>
    <t>ÇIRPI İM 35-20-A00002_ÇIRPI SULAMA M09_2307615</t>
  </si>
  <si>
    <t>19.04.2023 14:28:01</t>
  </si>
  <si>
    <t>19.04.2023 16:20:37</t>
  </si>
  <si>
    <t>19.04.2023 13:17:09</t>
  </si>
  <si>
    <t>19.04.2023 13:45:58</t>
  </si>
  <si>
    <t>K-1921 35-10-K01921_35-10-K01921_80114777</t>
  </si>
  <si>
    <t>19.04.2023 10:28:00</t>
  </si>
  <si>
    <t>19.04.2023 11:06:00</t>
  </si>
  <si>
    <t>SELENDİ TR-8 45-81-M00008_A A03b_64573002</t>
  </si>
  <si>
    <t>19.04.2023 16:39:54</t>
  </si>
  <si>
    <t>19.04.2023 18:09:21</t>
  </si>
  <si>
    <t>TÜRKELLİ TR-2 35-28-M00463_D_56373978_56373978</t>
  </si>
  <si>
    <t>19.04.2023 09:30:49</t>
  </si>
  <si>
    <t>19.04.2023 10:15:49</t>
  </si>
  <si>
    <t>_953276230_953276230</t>
  </si>
  <si>
    <t>19.04.2023 15:55:15</t>
  </si>
  <si>
    <t>19.04.2023 18:55:42</t>
  </si>
  <si>
    <t>KAVAKLIDERE TR-12 45-73-M00145_TR-14 M05_2093011</t>
  </si>
  <si>
    <t>19.04.2023 06:39:58</t>
  </si>
  <si>
    <t>19.04.2023 08:08:54</t>
  </si>
  <si>
    <t>19.04.2023 13:45:29</t>
  </si>
  <si>
    <t>19.04.2023 14:32:02</t>
  </si>
  <si>
    <t>19.04.2023 11:59:42</t>
  </si>
  <si>
    <t>19.04.2023 13:54:21</t>
  </si>
  <si>
    <t>19.04.2023 12:53:04</t>
  </si>
  <si>
    <t>19.04.2023 13:19:30</t>
  </si>
  <si>
    <t>L-357 EGEM SAHİL SİT. 35-18-L00357_950441720_950441720</t>
  </si>
  <si>
    <t>19.04.2023 19:07:12</t>
  </si>
  <si>
    <t>19.04.2023 23:01:21</t>
  </si>
  <si>
    <t>OVAKENT İM 35-15-A00003_OVAKENT GİRİŞ M01_2057379</t>
  </si>
  <si>
    <t>19.04.2023 12:32:10</t>
  </si>
  <si>
    <t>19.04.2023 12:35:14</t>
  </si>
  <si>
    <t>TAHTALIÇAY KÖK (M-751) 35-22-M00145_M-52 BASIN YAYIN M05_2108669</t>
  </si>
  <si>
    <t>19.04.2023 12:14:54</t>
  </si>
  <si>
    <t>19.04.2023 12:37:39</t>
  </si>
  <si>
    <t>L-96 TURGUT KÖYÜ 35-14-L00096_DIREK TIPI TRAFO HUCRESI H01_2098891</t>
  </si>
  <si>
    <t>19.04.2023 09:11:32</t>
  </si>
  <si>
    <t>19.04.2023 09:41:46</t>
  </si>
  <si>
    <t>ÇATALOLUK DM 45-74-M00227_AYVAALAN M03_2328576</t>
  </si>
  <si>
    <t>19.04.2023 06:13:58</t>
  </si>
  <si>
    <t>19.04.2023 06:31:13</t>
  </si>
  <si>
    <t>GERENKÖY TR-3 35-23-M00149_35-23-M00149_72154818</t>
  </si>
  <si>
    <t>19.04.2023 08:50:10</t>
  </si>
  <si>
    <t>19.04.2023 09:26:20</t>
  </si>
  <si>
    <t>YALLIOĞLU KÖK 35-15-L00361_YENİKÖY L02_66935957</t>
  </si>
  <si>
    <t>19.04.2023 17:40:20</t>
  </si>
  <si>
    <t>19.04.2023 18:15:52</t>
  </si>
  <si>
    <t>TR-27(M-727) 35-30-M00727_E e2_43010690</t>
  </si>
  <si>
    <t>19.04.2023 18:20:33</t>
  </si>
  <si>
    <t>19.04.2023 21:17:04</t>
  </si>
  <si>
    <t>19.04.2023 22:16:15</t>
  </si>
  <si>
    <t>19.04.2023 22:18:43</t>
  </si>
  <si>
    <t>DM06-TR10 45-73-M01269_945678285_945678285</t>
  </si>
  <si>
    <t>19.04.2023 08:50:30</t>
  </si>
  <si>
    <t>19.04.2023 09:52:13</t>
  </si>
  <si>
    <t>19.04.2023 10:00:14</t>
  </si>
  <si>
    <t>19.04.2023 10:29:04</t>
  </si>
  <si>
    <t>GÜLBAHÇE TR-8 35-19-L00268_C_56376344_56376344</t>
  </si>
  <si>
    <t>19.04.2023 15:29:01</t>
  </si>
  <si>
    <t>19.04.2023 17:13:40</t>
  </si>
  <si>
    <t>SÜTÇÜLER DM 35-27-M00900_ÇAMBEL-1 ( YENMİŞ KÖK ) M21_92758194</t>
  </si>
  <si>
    <t>19.04.2023 09:50:40</t>
  </si>
  <si>
    <t>19.04.2023 10:46:13</t>
  </si>
  <si>
    <t>GÖKÇEÖREN TR-3 45-77-M00032_945503029_945503029</t>
  </si>
  <si>
    <t>19.04.2023 12:30:12</t>
  </si>
  <si>
    <t>19.04.2023 13:43:04</t>
  </si>
  <si>
    <t>K-697 35-02-K00697_910025100_910025100</t>
  </si>
  <si>
    <t>19.04.2023 19:48:00</t>
  </si>
  <si>
    <t>19.04.2023 22:31:18</t>
  </si>
  <si>
    <t>YAĞCILAR TR-3 45-71-M01442_C_56401671_56401671</t>
  </si>
  <si>
    <t>19.04.2023 11:36:59</t>
  </si>
  <si>
    <t>19.04.2023 12:26:31</t>
  </si>
  <si>
    <t>M-2522 35-01-M02522_35-01-M02522_48240075</t>
  </si>
  <si>
    <t>19.04.2023 12:02:46</t>
  </si>
  <si>
    <t>19.04.2023 12:23:36</t>
  </si>
  <si>
    <t>19.04.2023 15:45:29</t>
  </si>
  <si>
    <t>19.04.2023 15:53:37</t>
  </si>
  <si>
    <t>DM01/58(TR-1/02) 45-71-M00019_953201074_953201074</t>
  </si>
  <si>
    <t>19.04.2023 15:10:57</t>
  </si>
  <si>
    <t>19.04.2023 17:41:57</t>
  </si>
  <si>
    <t>K-4304 35-01-K04304_35-01-K04304_2359780</t>
  </si>
  <si>
    <t>19.04.2023 11:48:02</t>
  </si>
  <si>
    <t>19.04.2023 16:13:18</t>
  </si>
  <si>
    <t>ÇALTIDERE KÖK 35-17-M00231_HatBaşıAyırıcı_65358187 M06_65358187</t>
  </si>
  <si>
    <t>19.04.2023 13:40:05</t>
  </si>
  <si>
    <t>19.04.2023 15:41:38</t>
  </si>
  <si>
    <t>K-3551 35-03-K03551_B_56372023_56372023</t>
  </si>
  <si>
    <t>19.04.2023 12:15:09</t>
  </si>
  <si>
    <t>19.04.2023 18:23:15</t>
  </si>
  <si>
    <t>K-1001 35-03-K01001_K-1641 K02_41953203</t>
  </si>
  <si>
    <t>19.04.2023 10:19:46</t>
  </si>
  <si>
    <t>19.04.2023 12:46:25</t>
  </si>
  <si>
    <t>M-1148 35-09-M01148_95002397991_95002397991</t>
  </si>
  <si>
    <t>19.04.2023 09:12:05</t>
  </si>
  <si>
    <t>19.04.2023 10:42:45</t>
  </si>
  <si>
    <t>K-4786 35-04-K04786_99289436_99289436</t>
  </si>
  <si>
    <t>19.04.2023 17:59:29</t>
  </si>
  <si>
    <t>19.04.2023 18:46:30</t>
  </si>
  <si>
    <t>19.04.2023 09:37:16</t>
  </si>
  <si>
    <t>19.04.2023 16:32:21</t>
  </si>
  <si>
    <t>SEYREK TR-2/1 35-28-M00378_E E01_79677002</t>
  </si>
  <si>
    <t>19.04.2023 15:43:18</t>
  </si>
  <si>
    <t>19.04.2023 16:15:15</t>
  </si>
  <si>
    <t>K-3320 35-09-K03320_956423276_956423276</t>
  </si>
  <si>
    <t>19.04.2023 10:47:51</t>
  </si>
  <si>
    <t>TR-30 35-27-M00030_A_56372348_56372348</t>
  </si>
  <si>
    <t>19.04.2023 03:22:06</t>
  </si>
  <si>
    <t>19.04.2023 05:11:49</t>
  </si>
  <si>
    <t>19.04.2023 14:21:38</t>
  </si>
  <si>
    <t>19.04.2023 15:42:40</t>
  </si>
  <si>
    <t>VELİLER KÖK 35-31-L00116_CERİTLER TR-1 L03_2119151</t>
  </si>
  <si>
    <t>19.04.2023 09:00:42</t>
  </si>
  <si>
    <t>19.04.2023 09:02:00</t>
  </si>
  <si>
    <t>GÜNEŞLİ KÖK 45-75-M00056_HatBaşıAyırıcı_53135624 M03_53135624</t>
  </si>
  <si>
    <t>19.04.2023 11:25:27</t>
  </si>
  <si>
    <t>19.04.2023 13:47:38</t>
  </si>
  <si>
    <t>KARAKUYU-9 35-26-M00223_956631375_956631375</t>
  </si>
  <si>
    <t>19.04.2023 19:10:09</t>
  </si>
  <si>
    <t>19.04.2023 22:22:49</t>
  </si>
  <si>
    <t>ÇAKIRCA ALİ TR-4 45-73-M00367_B_91118617_91118617</t>
  </si>
  <si>
    <t>19.04.2023 19:23:26</t>
  </si>
  <si>
    <t>19.04.2023 21:24:24</t>
  </si>
  <si>
    <t>AKHİSAR İM 45-72-A00001_CAMÖNÜ L03_2058311</t>
  </si>
  <si>
    <t>19.04.2023 18:32:00</t>
  </si>
  <si>
    <t>19.04.2023 19:02:37</t>
  </si>
  <si>
    <t>K-1330 35-02-K01330_R R4B_5810012</t>
  </si>
  <si>
    <t>19.04.2023 09:17:42</t>
  </si>
  <si>
    <t>19.04.2023 12:22:17</t>
  </si>
  <si>
    <t>PANAZTEPE DM 35-28-M00732_KESİKKÖY-1 GİRİŞ M07_2315523</t>
  </si>
  <si>
    <t>19.04.2023 12:54:41</t>
  </si>
  <si>
    <t>19.04.2023 14:18:25</t>
  </si>
  <si>
    <t>19.04.2023 10:17:02</t>
  </si>
  <si>
    <t>19.04.2023 11:50:33</t>
  </si>
  <si>
    <t>TR-2 GÖLCÜKLER 35-22-M00002_DIREK TIPI TRAFO HUCRESI H01_2125082</t>
  </si>
  <si>
    <t>19.04.2023 12:54:53</t>
  </si>
  <si>
    <t>19.04.2023 15:12:06</t>
  </si>
  <si>
    <t>IŞIKLAR TM 35-02-A00006_CUMAOVASI-1 M06_2307647</t>
  </si>
  <si>
    <t>19.04.2023 12:34:20</t>
  </si>
  <si>
    <t>19.04.2023 12:44:00</t>
  </si>
  <si>
    <t>DAĞDERE DM 45-72-M00097_AKHİSAR TM M09_66536617</t>
  </si>
  <si>
    <t>19.04.2023 18:37:00</t>
  </si>
  <si>
    <t>19.04.2023 18:40:12</t>
  </si>
  <si>
    <t>19.04.2023 17:54:00</t>
  </si>
  <si>
    <t>19.04.2023 18:34:27</t>
  </si>
  <si>
    <t>K-1447 35-01-K01447_911772225_911772225</t>
  </si>
  <si>
    <t>19.04.2023 22:35:24</t>
  </si>
  <si>
    <t>20.04.2023 01:37:30</t>
  </si>
  <si>
    <t>19.04.2023 01:30:27</t>
  </si>
  <si>
    <t>19.04.2023 01:48:53</t>
  </si>
  <si>
    <t>KARAAĞAÇLI TR-1 45-71-M01904_ M02_2334944</t>
  </si>
  <si>
    <t>19.04.2023 15:48:11</t>
  </si>
  <si>
    <t>19.04.2023 17:06:08</t>
  </si>
  <si>
    <t>HASAN KARALI SULAMA GRUBU 35-29-M00197_35-29-M00197_2371515</t>
  </si>
  <si>
    <t>19.04.2023 15:14:17</t>
  </si>
  <si>
    <t>19.04.2023 17:40:41</t>
  </si>
  <si>
    <t>K-3696 35-02-K03696_35-02-K03696_2351602</t>
  </si>
  <si>
    <t>19.04.2023 13:16:18</t>
  </si>
  <si>
    <t>19.04.2023 14:45:30</t>
  </si>
  <si>
    <t>K-3900 35-02-K03900_35-02-K03900_2350725</t>
  </si>
  <si>
    <t>19.04.2023 12:08:31</t>
  </si>
  <si>
    <t>19.04.2023 13:03:52</t>
  </si>
  <si>
    <t>OTOYOL DM 45-80-M02917_APPAK M01_72022605</t>
  </si>
  <si>
    <t>19.04.2023 11:17:41</t>
  </si>
  <si>
    <t>19.04.2023 12:06:35</t>
  </si>
  <si>
    <t>DERBENT TM 45-83-A00003_HALİLBEYLİ-1 M04_2312531</t>
  </si>
  <si>
    <t>19.04.2023 07:58:33</t>
  </si>
  <si>
    <t>19.04.2023 10:57:59</t>
  </si>
  <si>
    <t>L-39 35-14-L00039_956657346_956657346</t>
  </si>
  <si>
    <t>19.04.2023 06:05:38</t>
  </si>
  <si>
    <t>19.04.2023 07:53:19</t>
  </si>
  <si>
    <t>TAYTAN OFİS KÖK 45-78-M00314_HatBaşıAyırıcı_53140197 M014_53140197</t>
  </si>
  <si>
    <t>19.04.2023 09:07:06</t>
  </si>
  <si>
    <t>19.04.2023 16:24:08</t>
  </si>
  <si>
    <t>TR-125 ZEYTİNALANI 35-19-L00125_DÖRT MEVSİM ÖZEL TR L02_72153726</t>
  </si>
  <si>
    <t>19.04.2023 12:15:17</t>
  </si>
  <si>
    <t>19.04.2023 13:47:55</t>
  </si>
  <si>
    <t>TR-81 35-19-L00081_956694856_956694856</t>
  </si>
  <si>
    <t>19.04.2023 18:12:59</t>
  </si>
  <si>
    <t>19.04.2023 19:05:45</t>
  </si>
  <si>
    <t>BEYDERE KÖK 45-71-M00128_YENİ KARAAĞAÇLI M08_50217161</t>
  </si>
  <si>
    <t>19.04.2023 14:28:21</t>
  </si>
  <si>
    <t>19.04.2023 14:35:28</t>
  </si>
  <si>
    <t>KAHRAMANDERE İM 35-10-A00002_KÖYLER L04_2328940</t>
  </si>
  <si>
    <t>19.04.2023 11:37:00</t>
  </si>
  <si>
    <t>19.04.2023 12:15:00</t>
  </si>
  <si>
    <t>K-1372 35-04-K01372_99682522_99682522</t>
  </si>
  <si>
    <t>19.04.2023 09:21:38</t>
  </si>
  <si>
    <t>19.04.2023 11:02:59</t>
  </si>
  <si>
    <t>DELİKTAŞ TR-1 35-30-M00155_DIREK TIPI TRAFO HUCRESI H01_2039248</t>
  </si>
  <si>
    <t>19.04.2023 16:32:50</t>
  </si>
  <si>
    <t>19.04.2023 17:47:04</t>
  </si>
  <si>
    <t>M-2014 35-01-M02014_D 1D_5845286</t>
  </si>
  <si>
    <t>19.04.2023 10:11:12</t>
  </si>
  <si>
    <t>19.04.2023 12:43:55</t>
  </si>
  <si>
    <t>K-823 35-03-K00823_TRAFO K03_2316267</t>
  </si>
  <si>
    <t>19.04.2023 12:47:00</t>
  </si>
  <si>
    <t>19.04.2023 16:21:51</t>
  </si>
  <si>
    <t>KARABURUN TR-4 35-21-L00145_A_56353981_56353981</t>
  </si>
  <si>
    <t>19.04.2023 10:39:50</t>
  </si>
  <si>
    <t>19.04.2023 11:20:54</t>
  </si>
  <si>
    <t>K-2729 35-04-K02729_D D1B_5875907</t>
  </si>
  <si>
    <t>19.04.2023 21:26:39</t>
  </si>
  <si>
    <t>20.04.2023 00:44:39</t>
  </si>
  <si>
    <t>K-2 35-01-K00002_911043687_911043687</t>
  </si>
  <si>
    <t>19.04.2023 20:16:20</t>
  </si>
  <si>
    <t>20.04.2023 00:39:58</t>
  </si>
  <si>
    <t>ÜRKMEZ DM-4 (ÜRKMEZ M-21) 35-25-M00155_ÜRKMEZ M-14 M05_72072838</t>
  </si>
  <si>
    <t>19.04.2023 13:07:06</t>
  </si>
  <si>
    <t>19.04.2023 13:38:15</t>
  </si>
  <si>
    <t>TARİŞ KÖK 45-73-M01049_HatBaşıAyırıcı_53135357 M02_53135357</t>
  </si>
  <si>
    <t>19.04.2023 15:55:43</t>
  </si>
  <si>
    <t>19.04.2023 17:49:07</t>
  </si>
  <si>
    <t>BAĞARASI TR-1 35-23-M00170_C_65502563_65502563</t>
  </si>
  <si>
    <t>19.04.2023 08:44:45</t>
  </si>
  <si>
    <t>19.04.2023 09:23:00</t>
  </si>
  <si>
    <t>KARAKÖY TR-1 45-83-L00295_B_91094793_91094793</t>
  </si>
  <si>
    <t>19.04.2023 18:51:35</t>
  </si>
  <si>
    <t>19.04.2023 22:19:33</t>
  </si>
  <si>
    <t>K-3453 35-08-K03453_35-08-K03453_42028660</t>
  </si>
  <si>
    <t>19.04.2023 17:24:49</t>
  </si>
  <si>
    <t>19.04.2023 17:45:48</t>
  </si>
  <si>
    <t>19.04.2023 06:41:46</t>
  </si>
  <si>
    <t>19.04.2023 06:49:23</t>
  </si>
  <si>
    <t>ALSANCAK TM 35-01-A00005_ALSANCAK K13_2308517</t>
  </si>
  <si>
    <t>19.04.2023 04:57:56</t>
  </si>
  <si>
    <t>19.04.2023 06:28:00</t>
  </si>
  <si>
    <t>19.04.2023 19:27:36</t>
  </si>
  <si>
    <t>19.04.2023 19:51:00</t>
  </si>
  <si>
    <t>USLU DEMİR KÖK 35-28-M00758_HatBaşıAyırıcı_53133593 M05_53133593</t>
  </si>
  <si>
    <t>19.04.2023 14:55:14</t>
  </si>
  <si>
    <t>19.04.2023 17:09:51</t>
  </si>
  <si>
    <t>K-136 35-01-K00136_911566352_911566352</t>
  </si>
  <si>
    <t>19.04.2023 18:15:45</t>
  </si>
  <si>
    <t>19.04.2023 20:21:34</t>
  </si>
  <si>
    <t>K-3826 35-10-K03826_B b1_5877683</t>
  </si>
  <si>
    <t>19.04.2023 17:38:34</t>
  </si>
  <si>
    <t>19.04.2023 21:09:07</t>
  </si>
  <si>
    <t>KAPAKLI DM 45-72-M00309_ZER SALÇA M05_2099421</t>
  </si>
  <si>
    <t>19.04.2023 11:32:50</t>
  </si>
  <si>
    <t>19.04.2023 11:47:52</t>
  </si>
  <si>
    <t>19.04.2023 07:32:51</t>
  </si>
  <si>
    <t>19.04.2023 07:43:05</t>
  </si>
  <si>
    <t>DM-08/10-B 45-71-M00289_DIREK TIPI TRAFO HUCRESI H01_2075616</t>
  </si>
  <si>
    <t>19.04.2023 22:21:50</t>
  </si>
  <si>
    <t>19.04.2023 23:10:44</t>
  </si>
  <si>
    <t>TÜRKELLİ TR-1 35-28-M00462_953379638_953379638</t>
  </si>
  <si>
    <t>19.04.2023 16:04:52</t>
  </si>
  <si>
    <t>19.04.2023 18:06:21</t>
  </si>
  <si>
    <t>ÇAMLIK DM 35-17-M00173_ŞAKRAN GİRİŞ M10_66328134</t>
  </si>
  <si>
    <t>19.04.2023 16:54:04</t>
  </si>
  <si>
    <t>19.04.2023 17:28:05</t>
  </si>
  <si>
    <t>19.04.2023 12:13:16</t>
  </si>
  <si>
    <t>19.04.2023 12:36:01</t>
  </si>
  <si>
    <t>ZEYTİNALAN İM 35-19-A00002_TR-69 L12_2308008</t>
  </si>
  <si>
    <t>19.04.2023 11:26:50</t>
  </si>
  <si>
    <t>19.04.2023 12:02:12</t>
  </si>
  <si>
    <t>MENEMEN TR-13 35-28-L00013_953380237_953380237</t>
  </si>
  <si>
    <t>19.04.2023 08:52:21</t>
  </si>
  <si>
    <t>19.04.2023 12:29:24</t>
  </si>
  <si>
    <t>M-271 KARAKAYALAR DM 35-14-M00271_SAZLIGÖL M02_2326227</t>
  </si>
  <si>
    <t>19.04.2023 13:24:14</t>
  </si>
  <si>
    <t>19.04.2023 13:37:16</t>
  </si>
  <si>
    <t>TR-147 35-19-L00147_E E01_81636014</t>
  </si>
  <si>
    <t>19.04.2023 10:02:23</t>
  </si>
  <si>
    <t>19.04.2023 15:30:00</t>
  </si>
  <si>
    <t>M-246 35-02-M00246_35-02-M00246_2348761</t>
  </si>
  <si>
    <t>19.04.2023 12:28:12</t>
  </si>
  <si>
    <t>19.04.2023 13:41:10</t>
  </si>
  <si>
    <t>TR-70 35-30-L00070_D_60983140_60983140</t>
  </si>
  <si>
    <t>19.04.2023 00:58:57</t>
  </si>
  <si>
    <t>19.04.2023 01:41:42</t>
  </si>
  <si>
    <t>L-128/1 35-18-L00603_950436111_950436111</t>
  </si>
  <si>
    <t>19.04.2023 13:33:35</t>
  </si>
  <si>
    <t>19.04.2023 17:29:46</t>
  </si>
  <si>
    <t>MENEMEN DM-4/TR-16 35-28-M00811_H H04_60782671</t>
  </si>
  <si>
    <t>19.04.2023 13:18:20</t>
  </si>
  <si>
    <t>19.04.2023 13:49:06</t>
  </si>
  <si>
    <t>ULUKENT DM-5/13 35-28-M00653__72372956_72372956</t>
  </si>
  <si>
    <t>19.04.2023 11:31:21</t>
  </si>
  <si>
    <t>19.04.2023 12:10:16</t>
  </si>
  <si>
    <t>SUBAŞI İM 35-26-A00002_NAİME L03_2304032</t>
  </si>
  <si>
    <t>19.04.2023 11:57:52</t>
  </si>
  <si>
    <t>19.04.2023 13:55:06</t>
  </si>
  <si>
    <t>SEYREK TR-7 KÖK 35-28-M00379_HatBaşıAyırıcı_65679902 M04_65679902</t>
  </si>
  <si>
    <t>19.04.2023 17:03:16</t>
  </si>
  <si>
    <t>19.04.2023 18:54:13</t>
  </si>
  <si>
    <t>SUDELİĞİ KÖK 45-72-L00111_SELCİKLİ ÇIKIŞI L04_66544620</t>
  </si>
  <si>
    <t>19.04.2023 17:53:52</t>
  </si>
  <si>
    <t>19.04.2023 18:18:47</t>
  </si>
  <si>
    <t>KAVAKLIDERE TR-12 45-73-M00145_TR-17 M01_2093007</t>
  </si>
  <si>
    <t>19.04.2023 14:40:24</t>
  </si>
  <si>
    <t>19.04.2023 15:44:47</t>
  </si>
  <si>
    <t>K-2311 35-03-K02311_910446424_910446424</t>
  </si>
  <si>
    <t>19.04.2023 14:59:49</t>
  </si>
  <si>
    <t>19.04.2023 21:06:17</t>
  </si>
  <si>
    <t>MENDERES DM-4/TR-1 35-22-M00004_DM-4/TR-12 M14_2330245</t>
  </si>
  <si>
    <t>19.04.2023 14:20:00</t>
  </si>
  <si>
    <t>19.04.2023 18:56:33</t>
  </si>
  <si>
    <t>YUKARI İNEŞİR TR-1 35-16-M00098_47455143_56399378_56399378</t>
  </si>
  <si>
    <t>19.04.2023 19:07:36</t>
  </si>
  <si>
    <t>19.04.2023 21:05:58</t>
  </si>
  <si>
    <t>AKÇAŞEHİR KÖK 35-29-L00035_ALAYLI ENH L04_72208822</t>
  </si>
  <si>
    <t>19.04.2023 12:33:14</t>
  </si>
  <si>
    <t>19.04.2023 12:47:17</t>
  </si>
  <si>
    <t>19.04.2023 23:03:22</t>
  </si>
  <si>
    <t>20.04.2023 00:59:40</t>
  </si>
  <si>
    <t>KURUCUOVA TR-2 35-15-L00253_A_56407306_56407306</t>
  </si>
  <si>
    <t>19.04.2023 12:54:45</t>
  </si>
  <si>
    <t>19.04.2023 13:08:35</t>
  </si>
  <si>
    <t>YENMİŞ KÖK 35-27-M00366_DSİ M06_72163658</t>
  </si>
  <si>
    <t>19.04.2023 09:51:39</t>
  </si>
  <si>
    <t>19.04.2023 10:19:58</t>
  </si>
  <si>
    <t>19.04.2023 22:15:59</t>
  </si>
  <si>
    <t>19.04.2023 23:28:42</t>
  </si>
  <si>
    <t>TR-138 35-19-L00138_956700945_956700945</t>
  </si>
  <si>
    <t>19.04.2023 09:31:55</t>
  </si>
  <si>
    <t>19.04.2023 12:35:20</t>
  </si>
  <si>
    <t>DM-2/TR-6 35-22-M00807_955264916_955264916</t>
  </si>
  <si>
    <t>19.04.2023 09:10:33</t>
  </si>
  <si>
    <t>19.04.2023 09:49:26</t>
  </si>
  <si>
    <t>MENEMEN UĞUR SİTESİ TR 35-23-M00017_35-23-M00017_2360790</t>
  </si>
  <si>
    <t>19.04.2023 12:16:05</t>
  </si>
  <si>
    <t>19.04.2023 12:33:10</t>
  </si>
  <si>
    <t>ADİLOBA TR-1 45-80-M00178_45-80-M00178_76141129</t>
  </si>
  <si>
    <t>19.04.2023 08:40:35</t>
  </si>
  <si>
    <t>19.04.2023 09:25:01</t>
  </si>
  <si>
    <t>19.04.2023 15:38:08</t>
  </si>
  <si>
    <t>19.04.2023 16:08:06</t>
  </si>
  <si>
    <t>TÜRKELLİ DM (TR-4) 35-28-M00368_KESİKKÖY M12_56298997</t>
  </si>
  <si>
    <t>19.04.2023 12:41:20</t>
  </si>
  <si>
    <t>19.04.2023 12:49:16</t>
  </si>
  <si>
    <t>MÜTEVELLİ KÖK 45-80-M00100_MÜTEVELLİ ŞEHİR-2(MÜTEVELLİ TR-5/TR-6/TR-7) M04_72196215</t>
  </si>
  <si>
    <t>19.04.2023 12:20:17</t>
  </si>
  <si>
    <t>19.04.2023 13:08:40</t>
  </si>
  <si>
    <t>19.04.2023 15:46:57</t>
  </si>
  <si>
    <t>19.04.2023 16:12:58</t>
  </si>
  <si>
    <t>DAĞHACIYUSUF TR-3 45-73-M01227_ H_80760452</t>
  </si>
  <si>
    <t>19.04.2023 10:10:09</t>
  </si>
  <si>
    <t>19.04.2023 11:21:23</t>
  </si>
  <si>
    <t>BANKSİS TR-2 35-14-M00362_35-14-M00362_2372438</t>
  </si>
  <si>
    <t>19.04.2023 08:27:40</t>
  </si>
  <si>
    <t>19.04.2023 10:55:10</t>
  </si>
  <si>
    <t>BALLICA İM 45-72-A00005_BÜNYAN OSMANİYE L02_2095874</t>
  </si>
  <si>
    <t>19.04.2023 12:04:47</t>
  </si>
  <si>
    <t>19.04.2023 12:34:37</t>
  </si>
  <si>
    <t>19.04.2023 17:29:49</t>
  </si>
  <si>
    <t>19.04.2023 18:10:53</t>
  </si>
  <si>
    <t>TR-82 35-17-M00082_DAĞITIM TRAFO TR-82 M03_66228915</t>
  </si>
  <si>
    <t>19.04.2023 13:43:52</t>
  </si>
  <si>
    <t>19.04.2023 15:16:35</t>
  </si>
  <si>
    <t>TR-2/4 45-83-L00004_48078207_56386826_56386826</t>
  </si>
  <si>
    <t>19.04.2023 18:09:23</t>
  </si>
  <si>
    <t>19.04.2023 19:35:04</t>
  </si>
  <si>
    <t>MENDERES DM-2/TR-1 35-22-M00300_PERLİT M18_2095706</t>
  </si>
  <si>
    <t>19.04.2023 12:57:10</t>
  </si>
  <si>
    <t>19.04.2023 13:10:45</t>
  </si>
  <si>
    <t>M-2605 YELKİ DM 35-10-M02605_TEOS GES M05_2303619</t>
  </si>
  <si>
    <t>19.04.2023 22:39:03</t>
  </si>
  <si>
    <t>20.04.2023 02:59:02</t>
  </si>
  <si>
    <t>VEZİRKÖPRÜ İM 35-03-A00002_SEYHAN K02_2309365</t>
  </si>
  <si>
    <t>19.04.2023 09:44:12</t>
  </si>
  <si>
    <t>K-1408 35-01-K01408_912382905_912382905</t>
  </si>
  <si>
    <t>19.04.2023 16:12:49</t>
  </si>
  <si>
    <t>19.04.2023 18:50:53</t>
  </si>
  <si>
    <t>GERENKÖY TR-7 35-23-M00153_C_91090894_91090894</t>
  </si>
  <si>
    <t>19.04.2023 01:51:00</t>
  </si>
  <si>
    <t>19.04.2023 02:38:37</t>
  </si>
  <si>
    <t>TR-68 35-30-L00068_TR-70 L02_2335301</t>
  </si>
  <si>
    <t>19.04.2023 09:00:27</t>
  </si>
  <si>
    <t>19.04.2023 12:42:33</t>
  </si>
  <si>
    <t>19.04.2023 11:38:17</t>
  </si>
  <si>
    <t>19.04.2023 11:39:00</t>
  </si>
  <si>
    <t>TOKATBAŞI TR-2 35-20-L00102_35-20-L00102_2351469</t>
  </si>
  <si>
    <t>19.04.2023 11:56:27</t>
  </si>
  <si>
    <t>19.04.2023 14:25:27</t>
  </si>
  <si>
    <t>19.04.2023 21:23:17</t>
  </si>
  <si>
    <t>19.04.2023 21:56:27</t>
  </si>
  <si>
    <t>19.04.2023 19:05:29</t>
  </si>
  <si>
    <t>19.04.2023 23:38:28</t>
  </si>
  <si>
    <t>SAGLIK TR-1 35-26-L00360_DIREK TIPI TRAFO HUCRESI H01_2039794</t>
  </si>
  <si>
    <t>19.04.2023 12:13:18</t>
  </si>
  <si>
    <t>19.04.2023 13:59:41</t>
  </si>
  <si>
    <t>19.04.2023 14:40:57</t>
  </si>
  <si>
    <t>19.04.2023 15:38:00</t>
  </si>
  <si>
    <t>M-2441 35-04-M02441_99482864_99482864</t>
  </si>
  <si>
    <t>19.04.2023 17:18:45</t>
  </si>
  <si>
    <t>19.04.2023 18:39:32</t>
  </si>
  <si>
    <t>CENKYERİ TR-1 45-82-M00131_CENKYERİ TR-4 M04_72195032</t>
  </si>
  <si>
    <t>19.04.2023 09:07:00</t>
  </si>
  <si>
    <t>19.04.2023 09:24:00</t>
  </si>
  <si>
    <t>DM-8/27 45-71-M00304_953202671_953202671</t>
  </si>
  <si>
    <t>19.04.2023 10:56:27</t>
  </si>
  <si>
    <t>19.04.2023 12:34:01</t>
  </si>
  <si>
    <t>ÜRKMEZ DM-4 (ÜRKMEZ M-21) 35-25-M00155_ÜRKMEZ M-14 M05_72072822</t>
  </si>
  <si>
    <t>19.04.2023 10:18:32</t>
  </si>
  <si>
    <t>19.04.2023 10:27:16</t>
  </si>
  <si>
    <t>YAVAŞLAR TR-1 45-74-M00148_945576491_945576491</t>
  </si>
  <si>
    <t>19.04.2023 18:01:11</t>
  </si>
  <si>
    <t>19.04.2023 18:55:52</t>
  </si>
  <si>
    <t>KOLDERE TR-6 45-80-M00054_KOLDERE TR-3 M03_72196781</t>
  </si>
  <si>
    <t>19.04.2023 09:40:51</t>
  </si>
  <si>
    <t>19.04.2023 11:17:19</t>
  </si>
  <si>
    <t>YENİFOÇA M-274 35-23-M00274_B_56386156_56386156</t>
  </si>
  <si>
    <t>19.04.2023 12:39:00</t>
  </si>
  <si>
    <t>19.04.2023 13:20:50</t>
  </si>
  <si>
    <t>TOPLUCA TR-1 45-72-L00730_45-72-L00730_2348221</t>
  </si>
  <si>
    <t>AG Pano Arızası</t>
  </si>
  <si>
    <t>19.04.2023 12:34:39</t>
  </si>
  <si>
    <t>19.04.2023 10:43:13</t>
  </si>
  <si>
    <t>19.04.2023 11:09:39</t>
  </si>
  <si>
    <t>ALİAĞA GIS TM 35-17-A00014_EGE GÜBRE-1 (2H06) M019_66128139</t>
  </si>
  <si>
    <t>19.04.2023 15:44:03</t>
  </si>
  <si>
    <t>19.04.2023 16:33:48</t>
  </si>
  <si>
    <t>L-517 OVACIK 35-18-L00517_947769001_947769001</t>
  </si>
  <si>
    <t>19.04.2023 09:44:48</t>
  </si>
  <si>
    <t>19.04.2023 11:10:53</t>
  </si>
  <si>
    <t>MENEMEN TR-52 35-28-L00052_C_56362446_56362446</t>
  </si>
  <si>
    <t>19.04.2023 22:52:29</t>
  </si>
  <si>
    <t>19.04.2023 23:36:58</t>
  </si>
  <si>
    <t>SOMA TR-37 45-82-M00527_945523643_945523643</t>
  </si>
  <si>
    <t>19.04.2023 09:02:19</t>
  </si>
  <si>
    <t>19.04.2023 10:11:52</t>
  </si>
  <si>
    <t>KIRKAĞAÇ DM 45-76-M00043_GELENBE M03_72247570</t>
  </si>
  <si>
    <t>19.04.2023 16:54:52</t>
  </si>
  <si>
    <t>19.04.2023 16:57:52</t>
  </si>
  <si>
    <t>20.04.2023 00:14:54</t>
  </si>
  <si>
    <t>20.04.2023 01:26:20</t>
  </si>
  <si>
    <t>TR-131 35-19-L00131_35-19-L00131_2359907</t>
  </si>
  <si>
    <t>20.04.2023 00:55:10</t>
  </si>
  <si>
    <t>20.04.2023 01:21:51</t>
  </si>
  <si>
    <t>BARBAROS TR-2 35-19-M00200_35-19-M00200_2371639</t>
  </si>
  <si>
    <t>20.04.2023 01:47:55</t>
  </si>
  <si>
    <t>20.04.2023 02:16:16</t>
  </si>
  <si>
    <t>20.04.2023 02:25:47</t>
  </si>
  <si>
    <t>20.04.2023 03:22:46</t>
  </si>
  <si>
    <t>20.04.2023 02:25:26</t>
  </si>
  <si>
    <t>20.04.2023 07:43:18</t>
  </si>
  <si>
    <t>ÇİFTLİK İM 35-18-A00003_ÇİFTLİK DM-2/1 L10_2054618</t>
  </si>
  <si>
    <t>20.04.2023 02:29:53</t>
  </si>
  <si>
    <t>20.04.2023 04:11:07</t>
  </si>
  <si>
    <t>20.04.2023 02:40:42</t>
  </si>
  <si>
    <t>20.04.2023 06:14:00</t>
  </si>
  <si>
    <t>KARABURÇ MERKEZ TR-1 35-31-L00265_C_91234850_91234850</t>
  </si>
  <si>
    <t>20.04.2023 02:36:42</t>
  </si>
  <si>
    <t>20.04.2023 03:37:13</t>
  </si>
  <si>
    <t>GÖRDES TR-17 45-75-M00408_45-75-M00408_84599931</t>
  </si>
  <si>
    <t>20.04.2023 03:20:02</t>
  </si>
  <si>
    <t>20.04.2023 04:23:45</t>
  </si>
  <si>
    <t>TR-138 35-19-L00138_B_91184289_91184289</t>
  </si>
  <si>
    <t>20.04.2023 03:36:59</t>
  </si>
  <si>
    <t>20.04.2023 04:02:34</t>
  </si>
  <si>
    <t>YENİFOÇA M-274 35-23-M00274_A_91428984_91428984</t>
  </si>
  <si>
    <t>20.04.2023 03:45:17</t>
  </si>
  <si>
    <t>20.04.2023 04:31:45</t>
  </si>
  <si>
    <t>20.04.2023 05:21:20</t>
  </si>
  <si>
    <t>20.04.2023 07:46:31</t>
  </si>
  <si>
    <t>SARNIÇ YENİMAHALLE TR-2 45-72-L00264_B_56390441_56390441</t>
  </si>
  <si>
    <t>20.04.2023 05:36:22</t>
  </si>
  <si>
    <t>20.04.2023 10:15:37</t>
  </si>
  <si>
    <t>20.04.2023 05:43:38</t>
  </si>
  <si>
    <t>20.04.2023 06:25:41</t>
  </si>
  <si>
    <t>A.CANCAN SLM. GRB TR-3 35-27-M01146_914693554_914693554</t>
  </si>
  <si>
    <t>20.04.2023 05:52:11</t>
  </si>
  <si>
    <t>20.04.2023 11:35:58</t>
  </si>
  <si>
    <t>20.04.2023 06:34:48</t>
  </si>
  <si>
    <t>20.04.2023 06:54:34</t>
  </si>
  <si>
    <t>K-1717 35-03-K01717_910805499_910805499</t>
  </si>
  <si>
    <t>20.04.2023 07:13:43</t>
  </si>
  <si>
    <t>20.04.2023 08:03:57</t>
  </si>
  <si>
    <t>HİLAL KLASİK TM 35-01-A00011_BOĞAZİÇİ-2 M07_2313927</t>
  </si>
  <si>
    <t>20.04.2023 07:28:54</t>
  </si>
  <si>
    <t>20.04.2023 08:23:38</t>
  </si>
  <si>
    <t>SELENDİ DM 45-81-M00001_HatBaşıAyırıcı_92002711 M14_92002711</t>
  </si>
  <si>
    <t>20.04.2023 07:26:41</t>
  </si>
  <si>
    <t>20.04.2023 09:17:46</t>
  </si>
  <si>
    <t>TR-27/1 45-82-M00108_TR-28-29-30 M03_2325730</t>
  </si>
  <si>
    <t>20.04.2023 07:32:00</t>
  </si>
  <si>
    <t>20.04.2023 08:29:00</t>
  </si>
  <si>
    <t>CABBAR DM 45-73-M00100_KÖYLER ÇIKIŞI M04_2057594</t>
  </si>
  <si>
    <t>20.04.2023 07:46:09</t>
  </si>
  <si>
    <t>20.04.2023 07:50:17</t>
  </si>
  <si>
    <t>FUAR İM 35-01-A00003_ÇORAKKAPI M02_72278820</t>
  </si>
  <si>
    <t>20.04.2023 09:00:03</t>
  </si>
  <si>
    <t>TR-13 35-27-M00013_TR-17 M03_72169859</t>
  </si>
  <si>
    <t>20.04.2023 07:53:55</t>
  </si>
  <si>
    <t>20.04.2023 09:23:06</t>
  </si>
  <si>
    <t>L-97 35-18-L00097_950440011_950440011</t>
  </si>
  <si>
    <t>20.04.2023 08:07:48</t>
  </si>
  <si>
    <t>20.04.2023 09:29:41</t>
  </si>
  <si>
    <t>HACIRAHMANLI TR-18 45-80-M00082_HACIRAHMANLI TR-19/HACIRAHMANLI TR-20 M02_72199274</t>
  </si>
  <si>
    <t>20.04.2023 08:18:34</t>
  </si>
  <si>
    <t>20.04.2023 08:50:24</t>
  </si>
  <si>
    <t>20.04.2023 16:53:37</t>
  </si>
  <si>
    <t>20.04.2023 17:06:50</t>
  </si>
  <si>
    <t>TİRE İM-DM-1 35-29-A00001_ESKİOBA L03_2059644</t>
  </si>
  <si>
    <t>20.04.2023 17:02:32</t>
  </si>
  <si>
    <t>20.04.2023 17:28:04</t>
  </si>
  <si>
    <t>TR-146 35-16-L00146_E_83626843_83626843</t>
  </si>
  <si>
    <t>20.04.2023 17:16:39</t>
  </si>
  <si>
    <t>20.04.2023 18:30:48</t>
  </si>
  <si>
    <t>ZİHNİ ÖNEM SULAMA GRUBU 35-29-M00332_C_56366463_56366463</t>
  </si>
  <si>
    <t>20.04.2023 17:15:39</t>
  </si>
  <si>
    <t>20.04.2023 19:10:11</t>
  </si>
  <si>
    <t>SALİHLİ TM 45-78-A00004_SALİHLİ-2 M06_2054716</t>
  </si>
  <si>
    <t>20.04.2023 17:24:50</t>
  </si>
  <si>
    <t>20.04.2023 17:45:39</t>
  </si>
  <si>
    <t>MECİDİYE TR-1 KÖK 45-72-L00078_MECİDİYE TR-10 L08_66560901</t>
  </si>
  <si>
    <t>20.04.2023 17:31:29</t>
  </si>
  <si>
    <t>20.04.2023 20:12:20</t>
  </si>
  <si>
    <t>M-1682 35-01-M01682_912185887_912185887</t>
  </si>
  <si>
    <t>20.04.2023 17:29:34</t>
  </si>
  <si>
    <t>20.04.2023 18:46:57</t>
  </si>
  <si>
    <t>20.04.2023 17:37:49</t>
  </si>
  <si>
    <t>20.04.2023 19:49:30</t>
  </si>
  <si>
    <t>KAPAKLI DM 45-72-M00309_KAYIŞLAR M09_2099434</t>
  </si>
  <si>
    <t>20.04.2023 17:37:12</t>
  </si>
  <si>
    <t>20.04.2023 17:54:00</t>
  </si>
  <si>
    <t>DM08/TR18 45-73-M00001_945679370_945679370</t>
  </si>
  <si>
    <t>20.04.2023 17:30:55</t>
  </si>
  <si>
    <t>20.04.2023 19:03:41</t>
  </si>
  <si>
    <t>SANCAKLI BOZKÖY KÖK 45-71-M00087_KÖY İÇİ RİNG-2 M04_61320834</t>
  </si>
  <si>
    <t>20.04.2023 17:33:22</t>
  </si>
  <si>
    <t>20.04.2023 18:14:54</t>
  </si>
  <si>
    <t>K-215 35-04-K00215_A_56367550_56367550</t>
  </si>
  <si>
    <t>20.04.2023 17:44:04</t>
  </si>
  <si>
    <t>20.04.2023 22:35:46</t>
  </si>
  <si>
    <t>ÇAYPINAR MUSLUK GEDİĞİ TR 45-78-L00298_953278479_953278479</t>
  </si>
  <si>
    <t>20.04.2023 17:51:48</t>
  </si>
  <si>
    <t>SARUHANLI TR-37 45-80-M02889_949862139_949862139</t>
  </si>
  <si>
    <t>20.04.2023 18:03:00</t>
  </si>
  <si>
    <t>20.04.2023 19:52:27</t>
  </si>
  <si>
    <t>20.04.2023 18:10:37</t>
  </si>
  <si>
    <t>20.04.2023 18:35:52</t>
  </si>
  <si>
    <t>POYRAZ KÖK 45-78-M00651_POYRAZ MERKEZ-BOZAĞAÇ M03_2057460</t>
  </si>
  <si>
    <t>20.04.2023 18:15:07</t>
  </si>
  <si>
    <t>20.04.2023 20:07:32</t>
  </si>
  <si>
    <t>M-452 35-02-M00452__72750532_72750532</t>
  </si>
  <si>
    <t>20.04.2023 18:18:36</t>
  </si>
  <si>
    <t>20.04.2023 19:02:10</t>
  </si>
  <si>
    <t>20.04.2023 18:22:36</t>
  </si>
  <si>
    <t>20.04.2023 18:44:21</t>
  </si>
  <si>
    <t>_48136601_56385946_56385946</t>
  </si>
  <si>
    <t>20.04.2023 18:35:24</t>
  </si>
  <si>
    <t>20.04.2023 19:07:06</t>
  </si>
  <si>
    <t>20.04.2023 18:56:13</t>
  </si>
  <si>
    <t>20.04.2023 19:34:27</t>
  </si>
  <si>
    <t>ARIKBAŞI TR-1 35-20-L00218_35-20-L00218_2356862</t>
  </si>
  <si>
    <t>20.04.2023 19:02:20</t>
  </si>
  <si>
    <t>20.04.2023 19:37:31</t>
  </si>
  <si>
    <t>20.04.2023 19:00:13</t>
  </si>
  <si>
    <t>20.04.2023 21:01:15</t>
  </si>
  <si>
    <t>K-3582 35-01-K03582_910419925_910419925</t>
  </si>
  <si>
    <t>20.04.2023 19:26:47</t>
  </si>
  <si>
    <t>20.04.2023 20:55:22</t>
  </si>
  <si>
    <t>20.04.2023 19:30:56</t>
  </si>
  <si>
    <t>20.04.2023 19:37:13</t>
  </si>
  <si>
    <t>K-1517 35-01-K01517_B B1_83842287</t>
  </si>
  <si>
    <t>20.04.2023 19:23:01</t>
  </si>
  <si>
    <t>21.04.2023 00:51:39</t>
  </si>
  <si>
    <t>SOMA A SANTRALİ İM/DM 45-82-A00001_MADEN L16_2091661</t>
  </si>
  <si>
    <t>20.04.2023 19:41:36</t>
  </si>
  <si>
    <t>20.04.2023 19:52:42</t>
  </si>
  <si>
    <t>20.04.2023 19:32:00</t>
  </si>
  <si>
    <t>20.04.2023 19:35:00</t>
  </si>
  <si>
    <t>20.04.2023 19:45:53</t>
  </si>
  <si>
    <t>20.04.2023 21:15:23</t>
  </si>
  <si>
    <t>SARNIÇ YENİMAHALLE TR-2 45-72-L00264_ H_79215581</t>
  </si>
  <si>
    <t>20.04.2023 19:47:28</t>
  </si>
  <si>
    <t>20.04.2023 22:57:14</t>
  </si>
  <si>
    <t>TORUNLU TR-1 45-78-M01079_A_91347950_91347950</t>
  </si>
  <si>
    <t>20.04.2023 20:33:30</t>
  </si>
  <si>
    <t>20.04.2023 21:52:49</t>
  </si>
  <si>
    <t>L-498 35-18-L00498_950467676_950467676</t>
  </si>
  <si>
    <t>20.04.2023 21:18:46</t>
  </si>
  <si>
    <t>20.04.2023 21:59:54</t>
  </si>
  <si>
    <t>K-215 35-04-K00215_35-04-K00215_2372147</t>
  </si>
  <si>
    <t>20.04.2023 21:38:32</t>
  </si>
  <si>
    <t>20.04.2023 22:47:29</t>
  </si>
  <si>
    <t>DM-13/02-A(RAMİZ ŞİYAK) 45-71-M00331_953219372_953219372</t>
  </si>
  <si>
    <t>20.04.2023 21:35:36</t>
  </si>
  <si>
    <t>20.04.2023 22:10:19</t>
  </si>
  <si>
    <t>HELVACI TR-11 35-17-M00371_A_91336831_91336831</t>
  </si>
  <si>
    <t>20.04.2023 21:48:12</t>
  </si>
  <si>
    <t>20.04.2023 22:44:27</t>
  </si>
  <si>
    <t>ÇUKURALTI M-28 35-25-M00076_C_56368034_56368034</t>
  </si>
  <si>
    <t>20.04.2023 21:54:50</t>
  </si>
  <si>
    <t>20.04.2023 22:52:27</t>
  </si>
  <si>
    <t>20.04.2023 21:59:08</t>
  </si>
  <si>
    <t>21.04.2023 03:23:42</t>
  </si>
  <si>
    <t>L-428 35-18-L00428_950453316_950453316</t>
  </si>
  <si>
    <t>20.04.2023 22:09:51</t>
  </si>
  <si>
    <t>20.04.2023 23:51:24</t>
  </si>
  <si>
    <t>TAŞDİBİ TR-2 45-80-M02931_B_73432677_73432677</t>
  </si>
  <si>
    <t>20.04.2023 22:26:36</t>
  </si>
  <si>
    <t>20.04.2023 23:27:22</t>
  </si>
  <si>
    <t>GÖLMARMARA TR-17 45-85-L00017_945473601_945473601</t>
  </si>
  <si>
    <t>20.04.2023 23:24:56</t>
  </si>
  <si>
    <t>21.04.2023 01:22:07</t>
  </si>
  <si>
    <t>DOĞANPINAR TR-1 45-75-M00172_B_56393536_56393536</t>
  </si>
  <si>
    <t>21.04.2023 00:04:26</t>
  </si>
  <si>
    <t>21.04.2023 01:23:29</t>
  </si>
  <si>
    <t>GÜNEŞLİ TR-19 45-75-M00059_D_56384636_56384636</t>
  </si>
  <si>
    <t>21.04.2023 00:13:11</t>
  </si>
  <si>
    <t>21.04.2023 01:02:15</t>
  </si>
  <si>
    <t>BAKLACI TR-2 45-73-M00525_C_56384702_56384702</t>
  </si>
  <si>
    <t>21.04.2023 00:12:05</t>
  </si>
  <si>
    <t>21.04.2023 00:53:54</t>
  </si>
  <si>
    <t>SAĞRAKÇI TR-1 45-72-L00219_B_65512631_65512631</t>
  </si>
  <si>
    <t>21.04.2023 00:34:51</t>
  </si>
  <si>
    <t>21.04.2023 03:54:27</t>
  </si>
  <si>
    <t>KARAKUZU TR-1 35-17-M00466_DIREK TIPI TRAFO HUCRESI H01_2048767</t>
  </si>
  <si>
    <t>21.04.2023 01:13:16</t>
  </si>
  <si>
    <t>21.04.2023 02:00:09</t>
  </si>
  <si>
    <t>GERMİYAN İM 35-18-A00004_ILDIR-1 L02_2064606</t>
  </si>
  <si>
    <t>21.04.2023 01:48:31</t>
  </si>
  <si>
    <t>21.04.2023 02:07:16</t>
  </si>
  <si>
    <t>TR-51 35-27-M00051_E E02_72824757</t>
  </si>
  <si>
    <t>21.04.2023 02:37:34</t>
  </si>
  <si>
    <t>21.04.2023 04:56:48</t>
  </si>
  <si>
    <t>21.04.2023 06:38:11</t>
  </si>
  <si>
    <t>21.04.2023 06:43:10</t>
  </si>
  <si>
    <t>DM-4/2 45-72-M00614_TR-1/61 TR-1/62 TR-1/63 M03_79573891</t>
  </si>
  <si>
    <t>21.04.2023 06:36:50</t>
  </si>
  <si>
    <t>21.04.2023 08:28:41</t>
  </si>
  <si>
    <t>21.04.2023 06:52:16</t>
  </si>
  <si>
    <t>21.04.2023 07:33:07</t>
  </si>
  <si>
    <t>CABBAR FAKILI TR-3 45-73-M00631_A_65509791_65509791</t>
  </si>
  <si>
    <t>21.04.2023 06:53:04</t>
  </si>
  <si>
    <t>21.04.2023 07:41:22</t>
  </si>
  <si>
    <t>DM-12/05 45-71-M02403_953114467_953114467</t>
  </si>
  <si>
    <t>21.04.2023 07:16:41</t>
  </si>
  <si>
    <t>21.04.2023 12:45:00</t>
  </si>
  <si>
    <t>SANCAKLI BOZKÖY KÖK 45-71-M00087_KÖY İÇİ RİNG-2 M04_61320774</t>
  </si>
  <si>
    <t>21.04.2023 07:26:07</t>
  </si>
  <si>
    <t>21.04.2023 08:56:00</t>
  </si>
  <si>
    <t>TURGUTALP KÖK 45-71-M00260_KOOPERATİF M03_72233757</t>
  </si>
  <si>
    <t>21.04.2023 07:23:19</t>
  </si>
  <si>
    <t>21.04.2023 11:00:35</t>
  </si>
  <si>
    <t>KUZUKÖY TR-1 45-74-M00204_A_56353442_56353442</t>
  </si>
  <si>
    <t>21.04.2023 07:33:11</t>
  </si>
  <si>
    <t>21.04.2023 08:47:50</t>
  </si>
  <si>
    <t>21.04.2023 07:51:00</t>
  </si>
  <si>
    <t>21.04.2023 09:30:59</t>
  </si>
  <si>
    <t>DM-14/08 45-71-M00385_DM-14/10 FORD PLAZA M03_66509253</t>
  </si>
  <si>
    <t>21.04.2023 07:54:25</t>
  </si>
  <si>
    <t>21.04.2023 08:47:51</t>
  </si>
  <si>
    <t>UĞURLU KÖK 45-86-M00045_ALANYOLU KIRANŞEYH M04_72226023</t>
  </si>
  <si>
    <t>21.04.2023 07:59:52</t>
  </si>
  <si>
    <t>21.04.2023 08:27:26</t>
  </si>
  <si>
    <t>ÇAYBAŞI DM-1/19 35-26-M00182_ M11_2333049</t>
  </si>
  <si>
    <t>21.04.2023 08:02:31</t>
  </si>
  <si>
    <t>21.04.2023 08:57:14</t>
  </si>
  <si>
    <t>K-4919 35-01-K04919_912023228_912023228</t>
  </si>
  <si>
    <t>21.04.2023 08:31:34</t>
  </si>
  <si>
    <t>21.04.2023 11:17:37</t>
  </si>
  <si>
    <t>21.04.2023 08:34:37</t>
  </si>
  <si>
    <t>21.04.2023 12:12:38</t>
  </si>
  <si>
    <t>DM-22 45-71-M01177_ROSEBAY TR-1 M04_2310459</t>
  </si>
  <si>
    <t>21.04.2023 08:37:20</t>
  </si>
  <si>
    <t>21.04.2023 10:02:00</t>
  </si>
  <si>
    <t>M-3095(YATIRIM REZERVE) 35-07-M03095_TRAFO K03_48431984</t>
  </si>
  <si>
    <t>21.04.2023 08:42:23</t>
  </si>
  <si>
    <t>21.04.2023 09:07:50</t>
  </si>
  <si>
    <t>ÇAKIRBEYLİ TR-4 35-26-M01236_ H_53069865</t>
  </si>
  <si>
    <t>21.04.2023 08:39:43</t>
  </si>
  <si>
    <t>21.04.2023 13:58:52</t>
  </si>
  <si>
    <t>M. ALİ ÇETİN SULAMA GRUBU 35-27-M00172_35-27-M00172_2368441</t>
  </si>
  <si>
    <t>21.04.2023 08:49:18</t>
  </si>
  <si>
    <t>21.04.2023 10:26:45</t>
  </si>
  <si>
    <t>AKMESCİT TR-2 35-29-L00220_35-29-L00220_2375084</t>
  </si>
  <si>
    <t>21.04.2023 08:38:29</t>
  </si>
  <si>
    <t>21.04.2023 10:39:50</t>
  </si>
  <si>
    <t>ÇATALOLUK DM 45-74-M00227_HIRKALI-KÖYLER M07_2115046</t>
  </si>
  <si>
    <t>21.04.2023 09:04:13</t>
  </si>
  <si>
    <t>21.04.2023 09:12:22</t>
  </si>
  <si>
    <t>21.04.2023 09:03:14</t>
  </si>
  <si>
    <t>21.04.2023 09:39:15</t>
  </si>
  <si>
    <t>21.04.2023 09:00:45</t>
  </si>
  <si>
    <t>21.04.2023 09:35:13</t>
  </si>
  <si>
    <t>ÇARIKBALLI DÖRTYOL TR-1 45-77-L00185_C_90965160_90965160</t>
  </si>
  <si>
    <t>21.04.2023 09:14:28</t>
  </si>
  <si>
    <t>21.04.2023 11:09:39</t>
  </si>
  <si>
    <t>DM-22 45-71-M01177_GÖKTÜRK SİTESİ M05_2310460</t>
  </si>
  <si>
    <t>21.04.2023 08:59:20</t>
  </si>
  <si>
    <t>21.04.2023 10:05:09</t>
  </si>
  <si>
    <t>BERGAMA TM 35-16-A00004_TR-A M12_2314067</t>
  </si>
  <si>
    <t>21.04.2023 09:30:42</t>
  </si>
  <si>
    <t>21.04.2023 09:38:11</t>
  </si>
  <si>
    <t>BERGAMA TM 35-16-A00004_DİKİLİ-2 M16_2057520</t>
  </si>
  <si>
    <t>21.04.2023 09:42:13</t>
  </si>
  <si>
    <t>21.04.2023 10:13:28</t>
  </si>
  <si>
    <t>FERİZLER TR-1 35-16-M00072_ H_72337181</t>
  </si>
  <si>
    <t>21.04.2023 09:37:34</t>
  </si>
  <si>
    <t>21.04.2023 10:19:12</t>
  </si>
  <si>
    <t>AKÇAKİLİSE TR-1 35-21-L00044_B_76803841_76803841</t>
  </si>
  <si>
    <t>21.04.2023 09:46:13</t>
  </si>
  <si>
    <t>21.04.2023 12:02:49</t>
  </si>
  <si>
    <t>ULUCAK DM 35-27-M00792_HatBaşıAyırıcı_53137880 M18_53137880</t>
  </si>
  <si>
    <t>21.04.2023 10:02:30</t>
  </si>
  <si>
    <t>21.04.2023 14:37:34</t>
  </si>
  <si>
    <t>DM-22/07 45-71-M00658_ M02_2077739</t>
  </si>
  <si>
    <t>21.04.2023 09:56:22</t>
  </si>
  <si>
    <t>21.04.2023 16:46:35</t>
  </si>
  <si>
    <t>L-357 EGEM SAHİL SİT. 35-18-L00357_950441645_950441645</t>
  </si>
  <si>
    <t>21.04.2023 10:19:50</t>
  </si>
  <si>
    <t>21.04.2023 12:55:44</t>
  </si>
  <si>
    <t>21.04.2023 10:20:17</t>
  </si>
  <si>
    <t>21.04.2023 10:45:32</t>
  </si>
  <si>
    <t>21.04.2023 10:19:15</t>
  </si>
  <si>
    <t>21.04.2023 11:45:50</t>
  </si>
  <si>
    <t>ÇEŞME İM 35-18-A00001_ALAÇATI-2 M06_2326726</t>
  </si>
  <si>
    <t>21.04.2023 10:25:10</t>
  </si>
  <si>
    <t>21.04.2023 11:42:56</t>
  </si>
  <si>
    <t>KIDIRCIK TR-2 45-86-M00275_A_91171383_91171383</t>
  </si>
  <si>
    <t>21.04.2023 10:30:09</t>
  </si>
  <si>
    <t>21.04.2023 11:15:50</t>
  </si>
  <si>
    <t>21.04.2023 10:26:33</t>
  </si>
  <si>
    <t>21.04.2023 11:30:05</t>
  </si>
  <si>
    <t>TİRE İM-DM-1 35-29-A00001_DM-2 M06_2059510</t>
  </si>
  <si>
    <t>21.04.2023 10:35:48</t>
  </si>
  <si>
    <t>21.04.2023 10:43:51</t>
  </si>
  <si>
    <t>ÇAMÖNÜ TR-2 35-22-M00166_DIREK TIPI TRAFO HUCRESI H01_2126249</t>
  </si>
  <si>
    <t>21.04.2023 10:35:49</t>
  </si>
  <si>
    <t>21.04.2023 11:39:07</t>
  </si>
  <si>
    <t>21.04.2023 10:20:35</t>
  </si>
  <si>
    <t>21.04.2023 10:56:06</t>
  </si>
  <si>
    <t>ÖRENCİK TR-3 45-73-M00553_A_56401332_56401332</t>
  </si>
  <si>
    <t>21.04.2023 10:36:26</t>
  </si>
  <si>
    <t>21.04.2023 12:55:42</t>
  </si>
  <si>
    <t>SARIGÖL DM 45-79-M00069_SELİMİYE FİDERİ M18_2076606</t>
  </si>
  <si>
    <t>21.04.2023 11:02:10</t>
  </si>
  <si>
    <t>21.04.2023 11:07:03</t>
  </si>
  <si>
    <t>M-2742 35-10-M02742_B B1_66172782</t>
  </si>
  <si>
    <t>21.04.2023 11:07:45</t>
  </si>
  <si>
    <t>21.04.2023 12:16:12</t>
  </si>
  <si>
    <t>21.04.2023 11:14:33</t>
  </si>
  <si>
    <t>21.04.2023 11:38:59</t>
  </si>
  <si>
    <t>K-739 35-04-K00739_35-04-K00739_2349357</t>
  </si>
  <si>
    <t>21.04.2023 11:14:05</t>
  </si>
  <si>
    <t>21.04.2023 13:38:00</t>
  </si>
  <si>
    <t>KARŞIYAKA GIS TM 35-04-A00002_Karşıyaka-6 K13_2310423</t>
  </si>
  <si>
    <t>21.04.2023 11:22:02</t>
  </si>
  <si>
    <t>21.04.2023 11:34:40</t>
  </si>
  <si>
    <t>SOMA TR-26/4 45-82-M00121_945524117_945524117</t>
  </si>
  <si>
    <t>21.04.2023 11:18:33</t>
  </si>
  <si>
    <t>21.04.2023 12:30:32</t>
  </si>
  <si>
    <t>M-147 SAKIZLIKOY 35-18-M00147_L-158 ONTUR(34.5) M02_66031085</t>
  </si>
  <si>
    <t>21.04.2023 11:36:22</t>
  </si>
  <si>
    <t>21.04.2023 15:19:10</t>
  </si>
  <si>
    <t>21.04.2023 11:41:19</t>
  </si>
  <si>
    <t>21.04.2023 12:36:46</t>
  </si>
  <si>
    <t>ÇAMLICA TR-1 35-29-L00480_35-29-L00480_2373504</t>
  </si>
  <si>
    <t>21.04.2023 11:59:37</t>
  </si>
  <si>
    <t>21.04.2023 13:52:39</t>
  </si>
  <si>
    <t>Y. YAZAR SULAMA GRUBU TR 35-27-M00528_DIREK TIPI TRAFO HUCRESI H01_2052056</t>
  </si>
  <si>
    <t>21.04.2023 12:01:04</t>
  </si>
  <si>
    <t>21.04.2023 13:10:14</t>
  </si>
  <si>
    <t>21.04.2023 12:08:10</t>
  </si>
  <si>
    <t>21.04.2023 12:14:45</t>
  </si>
  <si>
    <t>21.04.2023 12:20:55</t>
  </si>
  <si>
    <t>21.04.2023 12:43:35</t>
  </si>
  <si>
    <t>AHMETBEYLİ MAYDANOZ M-7 35-22-M00245_955255051_955255051</t>
  </si>
  <si>
    <t>21.04.2023 12:29:19</t>
  </si>
  <si>
    <t>21.04.2023 14:46:44</t>
  </si>
  <si>
    <t>21.04.2023 12:39:50</t>
  </si>
  <si>
    <t>21.04.2023 12:48:25</t>
  </si>
  <si>
    <t>M-452 35-02-M00452_M-382 M01_2092648</t>
  </si>
  <si>
    <t>21.04.2023 12:39:22</t>
  </si>
  <si>
    <t>21.04.2023 12:49:00</t>
  </si>
  <si>
    <t>M-10 35-02-M00010_M-1437 M04_2046894</t>
  </si>
  <si>
    <t>21.04.2023 12:49:28</t>
  </si>
  <si>
    <t>21.04.2023 13:29:08</t>
  </si>
  <si>
    <t>K-3647 35-07-K03647_TRAFO K01_48413043</t>
  </si>
  <si>
    <t>21.04.2023 13:02:50</t>
  </si>
  <si>
    <t>21.04.2023 13:11:00</t>
  </si>
  <si>
    <t>K-4371 35-01-K04371_TRAFO K03_2117573</t>
  </si>
  <si>
    <t>21.04.2023 13:11:34</t>
  </si>
  <si>
    <t>21.04.2023 13:35:20</t>
  </si>
  <si>
    <t>SELENDİ DM 45-81-M00001_SATILMIŞ M14_2079213</t>
  </si>
  <si>
    <t>21.04.2023 13:09:28</t>
  </si>
  <si>
    <t>21.04.2023 13:37:37</t>
  </si>
  <si>
    <t>YEŞİLYURT TR-2 45-73-M00481_TR-1 GİRİŞ M05_66871950</t>
  </si>
  <si>
    <t>21.04.2023 13:18:24</t>
  </si>
  <si>
    <t>21.04.2023 14:15:06</t>
  </si>
  <si>
    <t>HALİTPAŞA DM 45-80-M00060_BELEN M02_72188652</t>
  </si>
  <si>
    <t>21.04.2023 13:17:00</t>
  </si>
  <si>
    <t>21.04.2023 13:18:00</t>
  </si>
  <si>
    <t>DUMANLAR KÖK 45-81-M00044_HatBaşıAyırıcı_53135186 M02_53135186</t>
  </si>
  <si>
    <t>21.04.2023 13:26:52</t>
  </si>
  <si>
    <t>21.04.2023 14:16:20</t>
  </si>
  <si>
    <t>TR-419 MASKİ HACIMUSA İÇME SUYU ÖZEL 45-80-L02419Ö_DIREK TIPI TRAFO HUCRESI H01_2085196</t>
  </si>
  <si>
    <t>21.04.2023 13:36:21</t>
  </si>
  <si>
    <t>21.04.2023 18:09:35</t>
  </si>
  <si>
    <t>TR-2/37 45-72-L00037_956496927_956496927</t>
  </si>
  <si>
    <t>21.04.2023 14:02:04</t>
  </si>
  <si>
    <t>21.04.2023 14:48:22</t>
  </si>
  <si>
    <t>21.04.2023 14:10:22</t>
  </si>
  <si>
    <t>21.04.2023 14:43:13</t>
  </si>
  <si>
    <t>ALİAĞA GIS TM 35-17-A00014_EGE GÜBRE-1 (2H06) M019_66127970</t>
  </si>
  <si>
    <t>21.04.2023 14:20:10</t>
  </si>
  <si>
    <t>21.04.2023 14:41:43</t>
  </si>
  <si>
    <t>21.04.2023 14:23:15</t>
  </si>
  <si>
    <t>21.04.2023 18:31:52</t>
  </si>
  <si>
    <t>21.04.2023 15:00:22</t>
  </si>
  <si>
    <t>21.04.2023 15:48:00</t>
  </si>
  <si>
    <t>K-3757 35-02-K03757_99831496_99831496</t>
  </si>
  <si>
    <t>21.04.2023 15:03:48</t>
  </si>
  <si>
    <t>21.04.2023 20:17:30</t>
  </si>
  <si>
    <t>METİN SILAY SULAMA GRUBU 35-29-M00269_35-29-M00269_2351203</t>
  </si>
  <si>
    <t>21.04.2023 15:12:49</t>
  </si>
  <si>
    <t>21.04.2023 18:09:58</t>
  </si>
  <si>
    <t>İĞDECİK KÖK 45-71-M00077_HatBaşıAyırıcı_53134181 M05_53134181</t>
  </si>
  <si>
    <t>21.04.2023 15:22:49</t>
  </si>
  <si>
    <t>21.04.2023 20:53:51</t>
  </si>
  <si>
    <t>KARAAĞAÇLI TR-3 45-71-M01083_953213321_953213321</t>
  </si>
  <si>
    <t>21.04.2023 15:21:12</t>
  </si>
  <si>
    <t>21.04.2023 17:16:42</t>
  </si>
  <si>
    <t>21.04.2023 15:20:35</t>
  </si>
  <si>
    <t>21.04.2023 16:41:46</t>
  </si>
  <si>
    <t>M-2704 35-01-M02704_35-01-M02704_82429107</t>
  </si>
  <si>
    <t>21.04.2023 16:23:50</t>
  </si>
  <si>
    <t>21.04.2023 16:45:20</t>
  </si>
  <si>
    <t>TR-66 35-30-L00066_955327686_955327686</t>
  </si>
  <si>
    <t>21.04.2023 16:28:25</t>
  </si>
  <si>
    <t>21.04.2023 18:08:48</t>
  </si>
  <si>
    <t>AYRANCILAR DM-5 35-26-M00807_HatBaşıAyırıcı_53133913 M03_53133913</t>
  </si>
  <si>
    <t>21.04.2023 16:28:11</t>
  </si>
  <si>
    <t>21.04.2023 17:49:18</t>
  </si>
  <si>
    <t>TR-1/89 45-72-M00089_45-72-M00089_2355560</t>
  </si>
  <si>
    <t>21.04.2023 16:36:30</t>
  </si>
  <si>
    <t>21.04.2023 17:10:18</t>
  </si>
  <si>
    <t>BÖLCEK DM 35-16-M00153_HatBaşıAyırıcı_53140670 M04_53140670</t>
  </si>
  <si>
    <t>21.04.2023 16:58:45</t>
  </si>
  <si>
    <t>21.04.2023 18:21:14</t>
  </si>
  <si>
    <t>ALÇUK TM 35-17-A00001_DERSAN-2 M27_2307837</t>
  </si>
  <si>
    <t>21.04.2023 17:05:19</t>
  </si>
  <si>
    <t>21.04.2023 17:12:15</t>
  </si>
  <si>
    <t>21.04.2023 17:11:39</t>
  </si>
  <si>
    <t>21.04.2023 18:57:31</t>
  </si>
  <si>
    <t>BADEMLER TR-6 35-19-L00296_956674748_956674748</t>
  </si>
  <si>
    <t>21.04.2023 17:19:31</t>
  </si>
  <si>
    <t>21.04.2023 18:31:02</t>
  </si>
  <si>
    <t>L-311 35-18-L00311_6335421 0_5943172</t>
  </si>
  <si>
    <t>21.04.2023 17:49:54</t>
  </si>
  <si>
    <t>21.04.2023 18:41:40</t>
  </si>
  <si>
    <t>21.04.2023 17:48:07</t>
  </si>
  <si>
    <t>21.04.2023 20:23:27</t>
  </si>
  <si>
    <t>KAVAKALANI TR-1 45-81-M00149_A_56402633_56402633</t>
  </si>
  <si>
    <t>21.04.2023 17:51:05</t>
  </si>
  <si>
    <t>21.04.2023 18:59:22</t>
  </si>
  <si>
    <t>SART TR-11 45-78-M00177_45-78-M00177_2355406</t>
  </si>
  <si>
    <t>21.04.2023 18:06:30</t>
  </si>
  <si>
    <t>21.04.2023 19:13:52</t>
  </si>
  <si>
    <t>CANYURT SİTESİ 35-30-M00289_DIREK TIPI TRAFO HUCRESI H01_2067380</t>
  </si>
  <si>
    <t>21.04.2023 18:03:52</t>
  </si>
  <si>
    <t>21.04.2023 19:19:15</t>
  </si>
  <si>
    <t>K-1187 35-01-K01187_910880884_910880884</t>
  </si>
  <si>
    <t>21.04.2023 18:07:48</t>
  </si>
  <si>
    <t>21.04.2023 21:16:02</t>
  </si>
  <si>
    <t>KABAYER TR 35-17-M00432_95000081643_95000081643</t>
  </si>
  <si>
    <t>21.04.2023 18:24:26</t>
  </si>
  <si>
    <t>21.04.2023 22:09:00</t>
  </si>
  <si>
    <t>M-452 35-02-M00452_910072478_910072478</t>
  </si>
  <si>
    <t>21.04.2023 18:26:51</t>
  </si>
  <si>
    <t>21.04.2023 21:24:41</t>
  </si>
  <si>
    <t>L-400 35-18-L00400_950459108_950459108</t>
  </si>
  <si>
    <t>21.04.2023 18:45:54</t>
  </si>
  <si>
    <t>21.04.2023 20:11:20</t>
  </si>
  <si>
    <t>21.04.2023 18:55:14</t>
  </si>
  <si>
    <t>21.04.2023 19:45:32</t>
  </si>
  <si>
    <t>ÇALTIDERE KÖK 35-17-M00231_HatBaşıAyırıcı_75209731 M03_75209731</t>
  </si>
  <si>
    <t>21.04.2023 19:03:30</t>
  </si>
  <si>
    <t>21.04.2023 20:06:18</t>
  </si>
  <si>
    <t>DM-13/14 45-71-M00321_DİREK TİPİ M05_67549949</t>
  </si>
  <si>
    <t>21.04.2023 19:04:00</t>
  </si>
  <si>
    <t>21.04.2023 19:27:52</t>
  </si>
  <si>
    <t>İBRAHİM SILAY SULAMA GRUBU 35-29-M00265_35-29-M00265_2351199</t>
  </si>
  <si>
    <t>21.04.2023 19:04:25</t>
  </si>
  <si>
    <t>22.04.2023 01:31:03</t>
  </si>
  <si>
    <t>21.04.2023 19:13:48</t>
  </si>
  <si>
    <t>21.04.2023 21:07:39</t>
  </si>
  <si>
    <t>21.04.2023 19:34:05</t>
  </si>
  <si>
    <t>21.04.2023 20:49:02</t>
  </si>
  <si>
    <t>BOYNUYOĞUN KÖK 35-29-L00051_HatBaşıAyırıcı_53138631 L05_53138631</t>
  </si>
  <si>
    <t>21.04.2023 19:44:00</t>
  </si>
  <si>
    <t>21.04.2023 20:32:44</t>
  </si>
  <si>
    <t>K-3757 35-02-K03757_TRAFO K02_42302091</t>
  </si>
  <si>
    <t>21.04.2023 19:50:10</t>
  </si>
  <si>
    <t>21.04.2023 20:21:08</t>
  </si>
  <si>
    <t>YAYLAKÖY TR-1 45-83-L00241_D_56395064_56395064</t>
  </si>
  <si>
    <t>21.04.2023 19:49:28</t>
  </si>
  <si>
    <t>21.04.2023 20:55:30</t>
  </si>
  <si>
    <t>OĞLANANASI TR-13 35-22-M00296_A_56357477_56357477</t>
  </si>
  <si>
    <t>21.04.2023 20:07:29</t>
  </si>
  <si>
    <t>21.04.2023 21:15:39</t>
  </si>
  <si>
    <t>ÇIPLAK KÖYÜ TR-1 35-20-L00117_35-20-L00117_2371230</t>
  </si>
  <si>
    <t>21.04.2023 20:14:10</t>
  </si>
  <si>
    <t>21.04.2023 21:04:39</t>
  </si>
  <si>
    <t>DM-3/19 35-19-M00019_956682446_956682446</t>
  </si>
  <si>
    <t>21.04.2023 20:21:54</t>
  </si>
  <si>
    <t>21.04.2023 21:26:26</t>
  </si>
  <si>
    <t>_956592284_956592284</t>
  </si>
  <si>
    <t>21.04.2023 20:37:15</t>
  </si>
  <si>
    <t>21.04.2023 21:16:36</t>
  </si>
  <si>
    <t>GÜLBAHÇE TR-7 35-19-L00167_956672802_956672802</t>
  </si>
  <si>
    <t>21.04.2023 21:10:18</t>
  </si>
  <si>
    <t>21.04.2023 23:48:29</t>
  </si>
  <si>
    <t>21.04.2023 21:33:09</t>
  </si>
  <si>
    <t>21.04.2023 22:29:58</t>
  </si>
  <si>
    <t>L-27 35-14-L00027_L-38 AKKUM L01_72206828</t>
  </si>
  <si>
    <t>21.04.2023 21:38:02</t>
  </si>
  <si>
    <t>21.04.2023 22:03:01</t>
  </si>
  <si>
    <t>K-385 35-01-K00385_D_56376796_56376796</t>
  </si>
  <si>
    <t>21.04.2023 21:47:35</t>
  </si>
  <si>
    <t>22.04.2023 00:43:16</t>
  </si>
  <si>
    <t>21.04.2023 22:12:20</t>
  </si>
  <si>
    <t>21.04.2023 22:15:57</t>
  </si>
  <si>
    <t>K-385 35-01-K00385_C_56376793_56376793</t>
  </si>
  <si>
    <t>21.04.2023 22:15:14</t>
  </si>
  <si>
    <t>22.04.2023 00:47:33</t>
  </si>
  <si>
    <t>PİRAHMET TR-1 45-82-M00177_A_56402139_56402139</t>
  </si>
  <si>
    <t>21.04.2023 22:45:46</t>
  </si>
  <si>
    <t>21.04.2023 23:42:15</t>
  </si>
  <si>
    <t>K-1879 35-09-K01879_A a2_5863046</t>
  </si>
  <si>
    <t>21.04.2023 23:23:28</t>
  </si>
  <si>
    <t>22.04.2023 01:23:17</t>
  </si>
  <si>
    <t>PİRAHMET TR-1 45-82-M00177_45-82-M00177_2353501</t>
  </si>
  <si>
    <t>21.04.2023 23:26:33</t>
  </si>
  <si>
    <t>21.04.2023 23:28:00</t>
  </si>
  <si>
    <t>MERCANKÖY TR-2 35-21-M00032_MERCANKÖY TR-1 - DAĞITIM TRAFO MERCANKÖY TR-2 M01_72181026</t>
  </si>
  <si>
    <t>22.04.2023 00:27:47</t>
  </si>
  <si>
    <t>22.04.2023 00:55:05</t>
  </si>
  <si>
    <t>22.04.2023 01:08:25</t>
  </si>
  <si>
    <t>22.04.2023 01:53:56</t>
  </si>
  <si>
    <t>K-1126 35-01-K01126_B 1B_5847635</t>
  </si>
  <si>
    <t>22.04.2023 02:40:08</t>
  </si>
  <si>
    <t>22.04.2023 04:00:48</t>
  </si>
  <si>
    <t>CANLI TR-1 KÖK 35-20-L00124_YEŞİLOVA ÇAYIR L04_66505830</t>
  </si>
  <si>
    <t>22.04.2023 05:59:57</t>
  </si>
  <si>
    <t>22.04.2023 07:44:22</t>
  </si>
  <si>
    <t>KARAAĞAÇLI TR-13 45-71-M01075_KARAAĞAÇLI TR-2 M06_2088481</t>
  </si>
  <si>
    <t>22.04.2023 06:02:54</t>
  </si>
  <si>
    <t>22.04.2023 07:13:56</t>
  </si>
  <si>
    <t>MÜTEVELLİ TR-8 45-80-M02954_TR-85 M02_84970626</t>
  </si>
  <si>
    <t>22.04.2023 06:18:51</t>
  </si>
  <si>
    <t>22.04.2023 06:52:48</t>
  </si>
  <si>
    <t>ULUKENT DM-3/16 35-28-M00576_ULUKENT DM-2/8 M02_66549080</t>
  </si>
  <si>
    <t>22.04.2023 06:31:18</t>
  </si>
  <si>
    <t>22.04.2023 06:38:25</t>
  </si>
  <si>
    <t>ARAPLIOVASI GES DM 35-16-M00811_BÖLCEK ENH ÇIKIŞ M022_48716674</t>
  </si>
  <si>
    <t>22.04.2023 06:14:41</t>
  </si>
  <si>
    <t>22.04.2023 07:29:10</t>
  </si>
  <si>
    <t>GÖLMARMARA TR-19 45-85-L00019_TR-17 L03_72105875</t>
  </si>
  <si>
    <t>22.04.2023 06:40:44</t>
  </si>
  <si>
    <t>22.04.2023 07:41:01</t>
  </si>
  <si>
    <t>SOMA MERKEZ DM-2 45-82-M00070_TR-44 M07_2322048</t>
  </si>
  <si>
    <t>22.04.2023 06:42:00</t>
  </si>
  <si>
    <t>22.04.2023 07:19:43</t>
  </si>
  <si>
    <t>ULUKENT DM-3/16 35-28-M00576_ULUKENT DM-1/5 M01_66549082</t>
  </si>
  <si>
    <t>22.04.2023 06:49:02</t>
  </si>
  <si>
    <t>22.04.2023 08:47:49</t>
  </si>
  <si>
    <t>22.04.2023 06:52:04</t>
  </si>
  <si>
    <t>22.04.2023 09:07:01</t>
  </si>
  <si>
    <t>ULUKENT DM-3 35-28-M00003_ULUKENT DM-2 M07_2317614</t>
  </si>
  <si>
    <t>22.04.2023 07:11:45</t>
  </si>
  <si>
    <t>22.04.2023 08:33:43</t>
  </si>
  <si>
    <t>BAHATTİN DOĞANER KÖK 35-27-M00482_KEMALPAŞA T.M. M02_72166792</t>
  </si>
  <si>
    <t>22.04.2023 07:59:44</t>
  </si>
  <si>
    <t>22.04.2023 09:01:11</t>
  </si>
  <si>
    <t>22.04.2023 08:13:52</t>
  </si>
  <si>
    <t>22.04.2023 08:26:00</t>
  </si>
  <si>
    <t>YAĞCILAR KÖK 45-71-M00179_YAĞCILAR KÖK GİRİŞ M01_72258024</t>
  </si>
  <si>
    <t>22.04.2023 08:33:16</t>
  </si>
  <si>
    <t>22.04.2023 10:30:42</t>
  </si>
  <si>
    <t>22.04.2023 08:25:49</t>
  </si>
  <si>
    <t>22.04.2023 09:21:22</t>
  </si>
  <si>
    <t>KAYAPINAR KÖK 45-71-M02146_KAYAPINAR M06_60777326</t>
  </si>
  <si>
    <t>22.04.2023 08:35:31</t>
  </si>
  <si>
    <t>22.04.2023 09:25:00</t>
  </si>
  <si>
    <t>M-865 ÇAMİÇİ KÖYÜ 35-02-M00865_DIREK TIPI TRAFO HUCRESI H01_2061800</t>
  </si>
  <si>
    <t>22.04.2023 08:47:35</t>
  </si>
  <si>
    <t>22.04.2023 11:05:06</t>
  </si>
  <si>
    <t>ÖRENCİK TR-2 45-73-M00552_A_91008740_91008740</t>
  </si>
  <si>
    <t>22.04.2023 09:18:36</t>
  </si>
  <si>
    <t>22.04.2023 12:45:27</t>
  </si>
  <si>
    <t>TR-123 35-26-M00123_956604538_956604538</t>
  </si>
  <si>
    <t>22.04.2023 09:32:34</t>
  </si>
  <si>
    <t>22.04.2023 10:37:45</t>
  </si>
  <si>
    <t>YAKAKÖY ULUBEY TR-2 45-75-M00223_C_56393748_56393748</t>
  </si>
  <si>
    <t>22.04.2023 09:35:41</t>
  </si>
  <si>
    <t>22.04.2023 11:09:33</t>
  </si>
  <si>
    <t>L-3 TEKEL 35-18-L00003_950436367_950436367</t>
  </si>
  <si>
    <t>22.04.2023 09:40:42</t>
  </si>
  <si>
    <t>22.04.2023 11:43:49</t>
  </si>
  <si>
    <t>DM-20 45-71-M00273_TR-20/12 TEKSTİLCİLER M06_2070237</t>
  </si>
  <si>
    <t>22.04.2023 09:53:45</t>
  </si>
  <si>
    <t>22.04.2023 10:44:50</t>
  </si>
  <si>
    <t>MECİDİYE TR-1 KÖK 45-72-L00078_HatBaşıAyırıcı_53137099 L010_53137099</t>
  </si>
  <si>
    <t>22.04.2023 10:12:06</t>
  </si>
  <si>
    <t>22.04.2023 10:23:22</t>
  </si>
  <si>
    <t>22.04.2023 10:07:18</t>
  </si>
  <si>
    <t>22.04.2023 11:23:20</t>
  </si>
  <si>
    <t>L-58 HAVACILAR SİTESİ 35-14-L00058_958046281_958046281</t>
  </si>
  <si>
    <t>22.04.2023 10:06:10</t>
  </si>
  <si>
    <t>22.04.2023 11:21:52</t>
  </si>
  <si>
    <t>22.04.2023 10:22:12</t>
  </si>
  <si>
    <t>22.04.2023 11:30:55</t>
  </si>
  <si>
    <t>MUSTAFA DAMLA SULAMA GRUBU 35-29-M00393_A_56398066_56398066</t>
  </si>
  <si>
    <t>22.04.2023 10:26:33</t>
  </si>
  <si>
    <t>22.04.2023 15:40:30</t>
  </si>
  <si>
    <t>TR-4 (M-704) 35-30-M00704_955295983_955295983</t>
  </si>
  <si>
    <t>22.04.2023 10:27:03</t>
  </si>
  <si>
    <t>22.04.2023 11:32:35</t>
  </si>
  <si>
    <t>DM-14/13 45-71-M00562_45-71-M00562_2356359</t>
  </si>
  <si>
    <t>22.04.2023 10:22:15</t>
  </si>
  <si>
    <t>22.04.2023 13:40:02</t>
  </si>
  <si>
    <t>DİNDARLI KÖK TR-3 KAKLIK 45-79-M00395_HatBaşıAyırıcı_72341736 M01_72341736</t>
  </si>
  <si>
    <t>22.04.2023 10:29:29</t>
  </si>
  <si>
    <t>22.04.2023 11:15:57</t>
  </si>
  <si>
    <t>ALSANCAK TM 35-01-A00005_ŞARK SANAYİ K18_2308243</t>
  </si>
  <si>
    <t>22.04.2023 10:35:06</t>
  </si>
  <si>
    <t>22.04.2023 11:39:54</t>
  </si>
  <si>
    <t>22.04.2023 10:46:22</t>
  </si>
  <si>
    <t>22.04.2023 10:52:12</t>
  </si>
  <si>
    <t>TORBALI M-1380 35-26-M01380_956619229_956619229</t>
  </si>
  <si>
    <t>22.04.2023 11:04:53</t>
  </si>
  <si>
    <t>22.04.2023 13:05:47</t>
  </si>
  <si>
    <t>DM-3/TR-15 45-72-M00613_956481405_956481405</t>
  </si>
  <si>
    <t>22.04.2023 11:02:00</t>
  </si>
  <si>
    <t>22.04.2023 14:08:09</t>
  </si>
  <si>
    <t>KAYIŞLAR KÖK 45-80-M00183_DİLEK M03_72195716</t>
  </si>
  <si>
    <t>22.04.2023 10:57:25</t>
  </si>
  <si>
    <t>22.04.2023 11:57:56</t>
  </si>
  <si>
    <t>22.04.2023 11:20:19</t>
  </si>
  <si>
    <t>22.04.2023 11:46:37</t>
  </si>
  <si>
    <t>SELÇİKLİ ULUYOL TR-2 45-72-L00150_B_56393574_56393574</t>
  </si>
  <si>
    <t>22.04.2023 11:13:31</t>
  </si>
  <si>
    <t>22.04.2023 12:13:53</t>
  </si>
  <si>
    <t>22.04.2023 11:13:53</t>
  </si>
  <si>
    <t>22.04.2023 13:09:54</t>
  </si>
  <si>
    <t>22.04.2023 11:26:24</t>
  </si>
  <si>
    <t>M-2929 35-01-M02929_911370871_911370871</t>
  </si>
  <si>
    <t>22.04.2023 11:57:43</t>
  </si>
  <si>
    <t>22.04.2023 17:16:06</t>
  </si>
  <si>
    <t>SARISU TR-3 35-31-L00081_47816444_56352574_56352574</t>
  </si>
  <si>
    <t>22.04.2023 12:07:54</t>
  </si>
  <si>
    <t>22.04.2023 13:24:06</t>
  </si>
  <si>
    <t>22.04.2023 12:16:43</t>
  </si>
  <si>
    <t>22.04.2023 12:19:06</t>
  </si>
  <si>
    <t>K-136 35-01-K00136_35-01-K00136_2375631</t>
  </si>
  <si>
    <t>22.04.2023 12:17:44</t>
  </si>
  <si>
    <t>22.04.2023 13:16:19</t>
  </si>
  <si>
    <t>YENİ ŞAKRAN TR-9 35-17-M00209_12346210_56394880_56394880</t>
  </si>
  <si>
    <t>22.04.2023 12:22:06</t>
  </si>
  <si>
    <t>22.04.2023 13:18:15</t>
  </si>
  <si>
    <t>L-400 35-18-L00400_950456603_950456603</t>
  </si>
  <si>
    <t>22.04.2023 12:31:41</t>
  </si>
  <si>
    <t>22.04.2023 13:43:52</t>
  </si>
  <si>
    <t>K-4689 35-04-K04689_98950197_98950197</t>
  </si>
  <si>
    <t>22.04.2023 12:42:10</t>
  </si>
  <si>
    <t>22.04.2023 14:03:45</t>
  </si>
  <si>
    <t>KARABURUN TR-57 35-21-L00018_953367454_953367454</t>
  </si>
  <si>
    <t>22.04.2023 12:39:21</t>
  </si>
  <si>
    <t>22.04.2023 13:41:37</t>
  </si>
  <si>
    <t>AŞAĞIÇOBANİSA TR-3 45-71-M00103_ M02_72236817</t>
  </si>
  <si>
    <t>22.04.2023 13:02:04</t>
  </si>
  <si>
    <t>22.04.2023 13:46:38</t>
  </si>
  <si>
    <t>DM-3/21 (AKMESCİD GİRİŞ) 45-71-M00101_953199277_953199277</t>
  </si>
  <si>
    <t>22.04.2023 13:03:13</t>
  </si>
  <si>
    <t>22.04.2023 15:25:04</t>
  </si>
  <si>
    <t>ÖRENCİK TR-4 45-73-M00554_B_91153535_91153535</t>
  </si>
  <si>
    <t>22.04.2023 13:09:29</t>
  </si>
  <si>
    <t>22.04.2023 13:47:15</t>
  </si>
  <si>
    <t>DURASILLI TR-24 45-78-M01138_TR-25 M03_2107482</t>
  </si>
  <si>
    <t>22.04.2023 13:10:28</t>
  </si>
  <si>
    <t>22.04.2023 13:41:50</t>
  </si>
  <si>
    <t>22.04.2023 13:20:24</t>
  </si>
  <si>
    <t>22.04.2023 14:00:09</t>
  </si>
  <si>
    <t>ORTA MAHALLE M-5 35-25-M00114_955276138_955276138</t>
  </si>
  <si>
    <t>22.04.2023 13:35:36</t>
  </si>
  <si>
    <t>22.04.2023 16:12:22</t>
  </si>
  <si>
    <t>L-192 35-18-L00192_950442447_950442447</t>
  </si>
  <si>
    <t>22.04.2023 13:42:09</t>
  </si>
  <si>
    <t>22.04.2023 19:11:22</t>
  </si>
  <si>
    <t>DM-2/9 SEPETÇİK 35-18-L00589_950453803_950453803</t>
  </si>
  <si>
    <t>22.04.2023 13:54:22</t>
  </si>
  <si>
    <t>22.04.2023 19:21:00</t>
  </si>
  <si>
    <t>GÖRDES TR-36 45-75-M00036_945604283_945604283</t>
  </si>
  <si>
    <t>22.04.2023 14:15:44</t>
  </si>
  <si>
    <t>22.04.2023 15:21:41</t>
  </si>
  <si>
    <t>TR-56 CEPHANELİK 35-19-L00056_956694491_956694491</t>
  </si>
  <si>
    <t>22.04.2023 14:13:21</t>
  </si>
  <si>
    <t>22.04.2023 17:50:17</t>
  </si>
  <si>
    <t>DM-19/02 45-71-M00713_ORTA ÖLÇEKLİ HAVAİ HAT M07_2321101</t>
  </si>
  <si>
    <t>22.04.2023 14:23:05</t>
  </si>
  <si>
    <t>22.04.2023 15:27:15</t>
  </si>
  <si>
    <t>TR-120 35-16-L00120_953319775_953319775</t>
  </si>
  <si>
    <t>22.04.2023 14:24:58</t>
  </si>
  <si>
    <t>22.04.2023 17:50:59</t>
  </si>
  <si>
    <t>22.04.2023 14:32:37</t>
  </si>
  <si>
    <t>22.04.2023 14:42:10</t>
  </si>
  <si>
    <t>ALAYAKA HORZUM TR-1 45-73-M01060_A_56389287_56389287</t>
  </si>
  <si>
    <t>22.04.2023 14:35:35</t>
  </si>
  <si>
    <t>22.04.2023 15:06:26</t>
  </si>
  <si>
    <t>22.04.2023 14:41:18</t>
  </si>
  <si>
    <t>22.04.2023 15:22:47</t>
  </si>
  <si>
    <t>TR-65 35-30-L00065_95000471038_95000471038</t>
  </si>
  <si>
    <t>22.04.2023 14:44:15</t>
  </si>
  <si>
    <t>22.04.2023 17:22:11</t>
  </si>
  <si>
    <t>KIRAN KÖYÜ TR-1 45-75-M00469_45-75-M00469_86397103</t>
  </si>
  <si>
    <t>22.04.2023 14:49:57</t>
  </si>
  <si>
    <t>22.04.2023 17:59:55</t>
  </si>
  <si>
    <t>ÖKSÜZLÜ TR-1 45-74-M00215_A_56354223_56354223</t>
  </si>
  <si>
    <t>22.04.2023 14:53:36</t>
  </si>
  <si>
    <t>22.04.2023 15:36:08</t>
  </si>
  <si>
    <t>SELÇUK İM/DM 35-13-A00004_BAYRAKÇIKULE (TEİAŞ GİRİŞ) M12_65986023</t>
  </si>
  <si>
    <t>22.04.2023 15:01:33</t>
  </si>
  <si>
    <t>22.04.2023 15:24:00</t>
  </si>
  <si>
    <t>GİRELLİ TR-3 45-73-M00759_945653572_945653572</t>
  </si>
  <si>
    <t>22.04.2023 15:03:59</t>
  </si>
  <si>
    <t>22.04.2023 16:34:32</t>
  </si>
  <si>
    <t>22.04.2023 15:01:13</t>
  </si>
  <si>
    <t>22.04.2023 16:52:20</t>
  </si>
  <si>
    <t>22.04.2023 15:09:55</t>
  </si>
  <si>
    <t>22.04.2023 19:13:20</t>
  </si>
  <si>
    <t>TURKUAZ VİLLALARI 35-30-M00215__72410675_72410675</t>
  </si>
  <si>
    <t>22.04.2023 15:17:50</t>
  </si>
  <si>
    <t>22.04.2023 16:06:00</t>
  </si>
  <si>
    <t>22.04.2023 15:20:36</t>
  </si>
  <si>
    <t>22.04.2023 15:24:55</t>
  </si>
  <si>
    <t>ESENYURT TR-1 45-74-M00111_945578098_945578098</t>
  </si>
  <si>
    <t>22.04.2023 15:23:54</t>
  </si>
  <si>
    <t>22.04.2023 17:05:00</t>
  </si>
  <si>
    <t>22.04.2023 15:23:37</t>
  </si>
  <si>
    <t>22.04.2023 15:51:17</t>
  </si>
  <si>
    <t>SELÇUK İM/DM 35-13-A00004_ŞEHİR-3 M15_65986026</t>
  </si>
  <si>
    <t>22.04.2023 14:24:00</t>
  </si>
  <si>
    <t>22.04.2023 15:37:39</t>
  </si>
  <si>
    <t>22.04.2023 15:19:30</t>
  </si>
  <si>
    <t>22.04.2023 15:22:30</t>
  </si>
  <si>
    <t>AZİZTEPE TR-1 45-73-M00214_C_56401068_56401068</t>
  </si>
  <si>
    <t>22.04.2023 15:27:59</t>
  </si>
  <si>
    <t>22.04.2023 17:45:33</t>
  </si>
  <si>
    <t>KUMKUYUCAK KÖK 45-80-M00093_KUMKUYUCAK ŞEHİR M05_72193247</t>
  </si>
  <si>
    <t>22.04.2023 15:37:09</t>
  </si>
  <si>
    <t>22.04.2023 16:46:00</t>
  </si>
  <si>
    <t>M-1432 35-02-M01432_910263552_910263552</t>
  </si>
  <si>
    <t>22.04.2023 15:54:53</t>
  </si>
  <si>
    <t>22.04.2023 19:01:42</t>
  </si>
  <si>
    <t>TR-15 35-13-M00015_TR-31 M02_66208445</t>
  </si>
  <si>
    <t>22.04.2023 15:52:22</t>
  </si>
  <si>
    <t>22.04.2023 16:45:28</t>
  </si>
  <si>
    <t>GÖKEYÜP TR-1 KÖK 45-78-M00798_SARISU M04_2328536</t>
  </si>
  <si>
    <t>22.04.2023 16:07:30</t>
  </si>
  <si>
    <t>22.04.2023 16:08:30</t>
  </si>
  <si>
    <t>MURADİYE TARIMSAL SULAMA TR-4 45-71-M01407_DIREK TIPI TRAFO HUCRESI H01_2083325</t>
  </si>
  <si>
    <t>22.04.2023 16:12:14</t>
  </si>
  <si>
    <t>22.04.2023 19:18:21</t>
  </si>
  <si>
    <t>22.04.2023 16:15:41</t>
  </si>
  <si>
    <t>22.04.2023 17:01:54</t>
  </si>
  <si>
    <t>ESBAŞ İM 35-08-A00001_ESBAŞ-10 K05_2307188</t>
  </si>
  <si>
    <t>22.04.2023 16:24:21</t>
  </si>
  <si>
    <t>22.04.2023 16:47:32</t>
  </si>
  <si>
    <t>22.04.2023 16:23:31</t>
  </si>
  <si>
    <t>22.04.2023 16:28:44</t>
  </si>
  <si>
    <t>TÜRKELLİ DM (TR-4) 35-28-M00368_HATUNDERE DM (HELVACI DM) M05_56298989</t>
  </si>
  <si>
    <t>22.04.2023 16:26:59</t>
  </si>
  <si>
    <t>22.04.2023 16:30:05</t>
  </si>
  <si>
    <t>22.04.2023 16:36:09</t>
  </si>
  <si>
    <t>22.04.2023 17:27:56</t>
  </si>
  <si>
    <t>DM-4/TR-19 35-13-M00034_TR-31 M01_66208584</t>
  </si>
  <si>
    <t>22.04.2023 16:39:28</t>
  </si>
  <si>
    <t>22.04.2023 19:03:45</t>
  </si>
  <si>
    <t>22.04.2023 16:43:40</t>
  </si>
  <si>
    <t>22.04.2023 18:33:17</t>
  </si>
  <si>
    <t>TR-1/40 45-83-M00040_TR-1/43 M01_2330137</t>
  </si>
  <si>
    <t>22.04.2023 16:48:25</t>
  </si>
  <si>
    <t>22.04.2023 17:32:13</t>
  </si>
  <si>
    <t>M-220 KOCAMEHMETLER TR-3 35-23-M00220_ H_83291087</t>
  </si>
  <si>
    <t>22.04.2023 16:55:44</t>
  </si>
  <si>
    <t>22.04.2023 17:55:55</t>
  </si>
  <si>
    <t>22.04.2023 17:06:58</t>
  </si>
  <si>
    <t>22.04.2023 20:40:21</t>
  </si>
  <si>
    <t>TR-120 35-16-L00120_35-16-L00120_2347006</t>
  </si>
  <si>
    <t>22.04.2023 17:07:31</t>
  </si>
  <si>
    <t>22.04.2023 17:54:09</t>
  </si>
  <si>
    <t>MENEMEN TR-77 35-28-L00077_953386480_953386480</t>
  </si>
  <si>
    <t>22.04.2023 17:11:06</t>
  </si>
  <si>
    <t>22.04.2023 20:32:51</t>
  </si>
  <si>
    <t>İ.İHSAN KURU SULAMA GRUBU 35-29-M00366_35-29-M00366_2373911</t>
  </si>
  <si>
    <t>22.04.2023 17:18:01</t>
  </si>
  <si>
    <t>22.04.2023 20:43:12</t>
  </si>
  <si>
    <t>M-2704 35-01-M02704_911374016_911374016</t>
  </si>
  <si>
    <t>22.04.2023 17:29:50</t>
  </si>
  <si>
    <t>22.04.2023 22:28:36</t>
  </si>
  <si>
    <t>OPET KÖK ÖZEL 35-17-M00431Ö_HatBaşıAyırıcı_73034292 M02_73034292</t>
  </si>
  <si>
    <t>22.04.2023 17:37:23</t>
  </si>
  <si>
    <t>22.04.2023 18:27:13</t>
  </si>
  <si>
    <t>KARABURUN TR-57 35-21-L00018_A_91376698_91376698</t>
  </si>
  <si>
    <t>22.04.2023 18:24:45</t>
  </si>
  <si>
    <t>22.04.2023 20:42:28</t>
  </si>
  <si>
    <t>22.04.2023 18:37:12</t>
  </si>
  <si>
    <t>22.04.2023 19:17:17</t>
  </si>
  <si>
    <t>K-379 35-01-K00379__79812643_79812643</t>
  </si>
  <si>
    <t>22.04.2023 18:48:21</t>
  </si>
  <si>
    <t>22.04.2023 19:44:19</t>
  </si>
  <si>
    <t>K-1623 35-01-K01623_F 1F_5873052</t>
  </si>
  <si>
    <t>22.04.2023 18:53:14</t>
  </si>
  <si>
    <t>22.04.2023 20:38:12</t>
  </si>
  <si>
    <t>DM-4/80 (YONCA SOKAK) 45-71-M00282_953196876_953196876</t>
  </si>
  <si>
    <t>22.04.2023 19:10:30</t>
  </si>
  <si>
    <t>22.04.2023 19:32:44</t>
  </si>
  <si>
    <t>K-816 35-04-K00816_99469273_99469273</t>
  </si>
  <si>
    <t>22.04.2023 19:14:42</t>
  </si>
  <si>
    <t>22.04.2023 20:49:09</t>
  </si>
  <si>
    <t>SALUR KÖK 45-75-M00062_HatBaşıAyırıcı_91843817 M03_91843817</t>
  </si>
  <si>
    <t>22.04.2023 19:32:02</t>
  </si>
  <si>
    <t>22.04.2023 20:28:23</t>
  </si>
  <si>
    <t>22.04.2023 19:37:49</t>
  </si>
  <si>
    <t>22.04.2023 20:44:20</t>
  </si>
  <si>
    <t>URGANLI YENİKÖY TR-3 45-83-L00444_C_56400088_56400088</t>
  </si>
  <si>
    <t>22.04.2023 19:47:37</t>
  </si>
  <si>
    <t>22.04.2023 22:02:36</t>
  </si>
  <si>
    <t>TR-83 35-30-L00083_955292923_955292923</t>
  </si>
  <si>
    <t>22.04.2023 19:49:47</t>
  </si>
  <si>
    <t>22.04.2023 22:07:08</t>
  </si>
  <si>
    <t>SART TR-3 45-78-M00175_B_56393341_56393341</t>
  </si>
  <si>
    <t>22.04.2023 19:57:39</t>
  </si>
  <si>
    <t>22.04.2023 20:47:17</t>
  </si>
  <si>
    <t>KARAKUZU TR-1 35-17-M00466_C_91186728_91186728</t>
  </si>
  <si>
    <t>22.04.2023 19:59:52</t>
  </si>
  <si>
    <t>22.04.2023 20:56:56</t>
  </si>
  <si>
    <t>M-2134 35-07-M02134_DAĞITIM TRF M-2134 M03_60504286</t>
  </si>
  <si>
    <t>22.04.2023 20:11:15</t>
  </si>
  <si>
    <t>22.04.2023 21:36:40</t>
  </si>
  <si>
    <t>TR-40 45-74-M00040_945588029_945588029</t>
  </si>
  <si>
    <t>22.04.2023 20:12:11</t>
  </si>
  <si>
    <t>22.04.2023 20:39:18</t>
  </si>
  <si>
    <t>22.04.2023 20:14:57</t>
  </si>
  <si>
    <t>22.04.2023 21:27:39</t>
  </si>
  <si>
    <t>22.04.2023 20:21:38</t>
  </si>
  <si>
    <t>22.04.2023 21:10:06</t>
  </si>
  <si>
    <t>KARABEYLER TELLİ TR-2 45-81-M00310_945625814_945625814</t>
  </si>
  <si>
    <t>22.04.2023 20:36:02</t>
  </si>
  <si>
    <t>22.04.2023 21:46:44</t>
  </si>
  <si>
    <t>ÇAMLICA TR-13 45-86-M00197_952999981_952999981</t>
  </si>
  <si>
    <t>22.04.2023 21:05:13</t>
  </si>
  <si>
    <t>22.04.2023 21:35:08</t>
  </si>
  <si>
    <t>TR-4 (M-704) 35-30-M00704_955310555_955310555</t>
  </si>
  <si>
    <t>22.04.2023 21:07:18</t>
  </si>
  <si>
    <t>22.04.2023 23:47:02</t>
  </si>
  <si>
    <t>22.04.2023 21:05:46</t>
  </si>
  <si>
    <t>22.04.2023 23:32:08</t>
  </si>
  <si>
    <t>YASEMİN DM 35-19-M00002_956688556_956688556</t>
  </si>
  <si>
    <t>22.04.2023 21:13:41</t>
  </si>
  <si>
    <t>22.04.2023 21:58:53</t>
  </si>
  <si>
    <t>22.04.2023 21:15:31</t>
  </si>
  <si>
    <t>23.04.2023 01:59:00</t>
  </si>
  <si>
    <t>DELEMENLER KÖK 45-73-M00490_CABBAR DM  - CENA M02_2081979</t>
  </si>
  <si>
    <t>22.04.2023 21:17:00</t>
  </si>
  <si>
    <t>22.04.2023 21:23:00</t>
  </si>
  <si>
    <t>M-2704 35-01-M02704_B_82429114_82429114</t>
  </si>
  <si>
    <t>22.04.2023 21:23:08</t>
  </si>
  <si>
    <t>22.04.2023 22:38:35</t>
  </si>
  <si>
    <t>ÇAVLU TR-3 45-78-L00626_953298643_953298643</t>
  </si>
  <si>
    <t>22.04.2023 22:18:10</t>
  </si>
  <si>
    <t>22.04.2023 23:15:00</t>
  </si>
  <si>
    <t>MORDOĞAN MANAL TR-49 35-21-L00176_DIREK TIPI TRAFO HUCRESI H01_2079807</t>
  </si>
  <si>
    <t>22.04.2023 22:19:59</t>
  </si>
  <si>
    <t>23.04.2023 00:46:16</t>
  </si>
  <si>
    <t>22.04.2023 22:56:05</t>
  </si>
  <si>
    <t>23.04.2023 00:15:23</t>
  </si>
  <si>
    <t>KENANPAŞA TR-2 45-73-M01170_C_91269199_91269199</t>
  </si>
  <si>
    <t>22.04.2023 23:23:37</t>
  </si>
  <si>
    <t>23.04.2023 00:42:27</t>
  </si>
  <si>
    <t>23.04.2023 00:00:39</t>
  </si>
  <si>
    <t>23.04.2023 00:36:43</t>
  </si>
  <si>
    <t>BÜYÜKBELEN KÖK 45-80-M00066__72410508_72410508</t>
  </si>
  <si>
    <t>23.04.2023 00:11:22</t>
  </si>
  <si>
    <t>23.04.2023 01:08:04</t>
  </si>
  <si>
    <t>MORDOĞAN TR-2 35-21-L00140_MORDOĞAN TR-3 L02_72182986</t>
  </si>
  <si>
    <t>23.04.2023 00:51:03</t>
  </si>
  <si>
    <t>23.04.2023 04:30:49</t>
  </si>
  <si>
    <t>K-2550 35-01-K02550_911981282_911981282</t>
  </si>
  <si>
    <t>23.04.2023 01:43:24</t>
  </si>
  <si>
    <t>23.04.2023 02:51:15</t>
  </si>
  <si>
    <t>GÜLPINAR TR-1 45-73-M01041_45-73-M01041_2353780</t>
  </si>
  <si>
    <t>23.04.2023 02:53:43</t>
  </si>
  <si>
    <t>23.04.2023 03:59:30</t>
  </si>
  <si>
    <t>MORDOĞAN TR-35 35-21-L00147_MORDOĞAN TR-34 L01_72193540</t>
  </si>
  <si>
    <t>23.04.2023 04:15:56</t>
  </si>
  <si>
    <t>23.04.2023 05:33:08</t>
  </si>
  <si>
    <t>YOLÜSTÜ İM 35-15-A00002_KAVAKKUYU M04_2074355</t>
  </si>
  <si>
    <t>23.04.2023 06:21:33</t>
  </si>
  <si>
    <t>23.04.2023 07:24:42</t>
  </si>
  <si>
    <t>KERESTECİLER TR-1 45-83-M00138_B_91387339_91387339</t>
  </si>
  <si>
    <t>23.04.2023 07:22:14</t>
  </si>
  <si>
    <t>23.04.2023 09:06:30</t>
  </si>
  <si>
    <t>M-2900 35-03-M02900_35-03-M02900_73146870</t>
  </si>
  <si>
    <t>23.04.2023 07:22:33</t>
  </si>
  <si>
    <t>23.04.2023 13:43:41</t>
  </si>
  <si>
    <t>ORTAKÖY TR-1 45-77-L00308_DIREK TIPI TRAFO HUCRESI H01_2050878</t>
  </si>
  <si>
    <t>23.04.2023 07:25:59</t>
  </si>
  <si>
    <t>23.04.2023 08:45:14</t>
  </si>
  <si>
    <t>AHMETLİ DM 45-77-M00187_HatBaşıAyırıcı_80386657 M08_80386657</t>
  </si>
  <si>
    <t>23.04.2023 07:27:09</t>
  </si>
  <si>
    <t>23.04.2023 07:29:11</t>
  </si>
  <si>
    <t>SARAYCIK MAH. TR-1 45-86-M00257_45-86-M00257_2362042</t>
  </si>
  <si>
    <t>23.04.2023 07:44:09</t>
  </si>
  <si>
    <t>23.04.2023 08:55:38</t>
  </si>
  <si>
    <t>GÜNEŞLİ KÖK 45-75-M00056_HatBaşıAyırıcı_66084832 M03_66084832</t>
  </si>
  <si>
    <t>23.04.2023 07:58:25</t>
  </si>
  <si>
    <t>23.04.2023 09:12:07</t>
  </si>
  <si>
    <t>23.04.2023 08:06:13</t>
  </si>
  <si>
    <t>23.04.2023 08:17:56</t>
  </si>
  <si>
    <t>IŞIKLAR KÖK 45-73-M00467_CABERFAKILI KÖY MERKEZ M010_85123173</t>
  </si>
  <si>
    <t>23.04.2023 08:20:43</t>
  </si>
  <si>
    <t>23.04.2023 09:10:02</t>
  </si>
  <si>
    <t>DAĞDERE DM 45-72-M00097_HatBaşıAyırıcı_53140454 M05_53140454</t>
  </si>
  <si>
    <t>23.04.2023 08:48:31</t>
  </si>
  <si>
    <t>23.04.2023 09:43:15</t>
  </si>
  <si>
    <t>23.04.2023 08:56:58</t>
  </si>
  <si>
    <t>23.04.2023 09:30:39</t>
  </si>
  <si>
    <t>23.04.2023 08:56:54</t>
  </si>
  <si>
    <t>23.04.2023 10:14:19</t>
  </si>
  <si>
    <t>23.04.2023 09:01:57</t>
  </si>
  <si>
    <t>23.04.2023 10:10:33</t>
  </si>
  <si>
    <t>23.04.2023 09:24:28</t>
  </si>
  <si>
    <t>23.04.2023 13:00:41</t>
  </si>
  <si>
    <t>MEHMET YELSELİ SULAMA GRUBU 35-29-M00257_35-29-M00257_2350767</t>
  </si>
  <si>
    <t>23.04.2023 09:43:28</t>
  </si>
  <si>
    <t>23.04.2023 13:12:06</t>
  </si>
  <si>
    <t>AKSELENDİ İM 45-72-A00004_AKSELENDİ TR2 L12_2097124</t>
  </si>
  <si>
    <t>23.04.2023 09:51:53</t>
  </si>
  <si>
    <t>23.04.2023 10:08:41</t>
  </si>
  <si>
    <t>23.04.2023 10:08:00</t>
  </si>
  <si>
    <t>23.04.2023 10:54:00</t>
  </si>
  <si>
    <t>23.04.2023 10:26:42</t>
  </si>
  <si>
    <t>23.04.2023 14:27:51</t>
  </si>
  <si>
    <t>BEYOBA TR-15 45-72-M00418_45-72-M00418_2373479</t>
  </si>
  <si>
    <t>23.04.2023 10:30:46</t>
  </si>
  <si>
    <t>23.04.2023 11:55:49</t>
  </si>
  <si>
    <t>KARAKURT TR-1 45-76-M00091_45-76-M00091_2375355</t>
  </si>
  <si>
    <t>23.04.2023 10:24:10</t>
  </si>
  <si>
    <t>23.04.2023 11:43:57</t>
  </si>
  <si>
    <t>ÇINARLIKUYU KÖK 45-71-M00188_ÇINARLIKUYU TR-1 M02_72248777</t>
  </si>
  <si>
    <t>23.04.2023 11:22:00</t>
  </si>
  <si>
    <t>23.04.2023 12:32:00</t>
  </si>
  <si>
    <t>23.04.2023 10:59:06</t>
  </si>
  <si>
    <t>23.04.2023 12:39:45</t>
  </si>
  <si>
    <t>GÜMÜLDÜR DM 35-25-M00100_BARAJ M01_2309330</t>
  </si>
  <si>
    <t>23.04.2023 11:01:32</t>
  </si>
  <si>
    <t>23.04.2023 11:07:51</t>
  </si>
  <si>
    <t>23.04.2023 11:03:25</t>
  </si>
  <si>
    <t>23.04.2023 12:05:05</t>
  </si>
  <si>
    <t>BAĞARASI TR-8 35-23-M00177_DIREK TIPI TRAFO HUCRESI H01_2057830</t>
  </si>
  <si>
    <t>23.04.2023 11:09:41</t>
  </si>
  <si>
    <t>23.04.2023 14:03:44</t>
  </si>
  <si>
    <t>23.04.2023 11:28:51</t>
  </si>
  <si>
    <t>23.04.2023 11:45:36</t>
  </si>
  <si>
    <t>23.04.2023 11:24:32</t>
  </si>
  <si>
    <t>23.04.2023 14:52:32</t>
  </si>
  <si>
    <t>BAKIR KÖK 45-76-M00047_BAKIR KASABA M07_72212578</t>
  </si>
  <si>
    <t>23.04.2023 11:21:00</t>
  </si>
  <si>
    <t>23.04.2023 12:14:42</t>
  </si>
  <si>
    <t>DM-2/8 BAŞKENT TR 35-18-L00588_950453748_950453748</t>
  </si>
  <si>
    <t>23.04.2023 11:43:19</t>
  </si>
  <si>
    <t>23.04.2023 13:18:21</t>
  </si>
  <si>
    <t>TOKATBAŞI TR-3 35-20-L00103_A_91275048_91275048</t>
  </si>
  <si>
    <t>23.04.2023 11:46:13</t>
  </si>
  <si>
    <t>23.04.2023 14:21:26</t>
  </si>
  <si>
    <t>YENİFOÇA TR-24 35-23-M00024_YENİFOÇA TR-25 M03_90827982</t>
  </si>
  <si>
    <t>23.04.2023 11:41:29</t>
  </si>
  <si>
    <t>23.04.2023 13:17:19</t>
  </si>
  <si>
    <t>23.04.2023 11:55:28</t>
  </si>
  <si>
    <t>23.04.2023 13:29:41</t>
  </si>
  <si>
    <t>23.04.2023 11:47:07</t>
  </si>
  <si>
    <t>23.04.2023 12:53:33</t>
  </si>
  <si>
    <t>SALİHLİ TR-117 45-78-L00256_95000462497_95000462497</t>
  </si>
  <si>
    <t>23.04.2023 12:02:31</t>
  </si>
  <si>
    <t>23.04.2023 19:49:55</t>
  </si>
  <si>
    <t>K-821 35-03-K00821_910403407_910403407</t>
  </si>
  <si>
    <t>23.04.2023 12:10:33</t>
  </si>
  <si>
    <t>23.04.2023 17:00:56</t>
  </si>
  <si>
    <t>TR-153 35-15-M00153_A _76198106</t>
  </si>
  <si>
    <t>23.04.2023 12:20:03</t>
  </si>
  <si>
    <t>23.04.2023 13:04:25</t>
  </si>
  <si>
    <t>SARNIÇ YENİMAHALLE TR-2 45-72-L00264_A_56390529_56390529</t>
  </si>
  <si>
    <t>23.04.2023 12:28:01</t>
  </si>
  <si>
    <t>23.04.2023 18:01:01</t>
  </si>
  <si>
    <t>MECİDİYE TR-3 45-72-L00576_45-72-L00576_2350894</t>
  </si>
  <si>
    <t>23.04.2023 12:31:32</t>
  </si>
  <si>
    <t>23.04.2023 14:31:19</t>
  </si>
  <si>
    <t>KİRELLİ KÖK 35-29-L00809_HatBaşıAyırıcı_53138789 L04_53138789</t>
  </si>
  <si>
    <t>23.04.2023 12:36:41</t>
  </si>
  <si>
    <t>23.04.2023 12:38:59</t>
  </si>
  <si>
    <t>23.04.2023 12:44:09</t>
  </si>
  <si>
    <t>23.04.2023 12:55:00</t>
  </si>
  <si>
    <t>ŞEYHYAYLA TR-2 45-75-M00456__84431235_84431235</t>
  </si>
  <si>
    <t>23.04.2023 13:06:41</t>
  </si>
  <si>
    <t>23.04.2023 14:01:04</t>
  </si>
  <si>
    <t>23.04.2023 13:12:47</t>
  </si>
  <si>
    <t>23.04.2023 14:59:00</t>
  </si>
  <si>
    <t>23.04.2023 13:17:29</t>
  </si>
  <si>
    <t>23.04.2023 13:26:59</t>
  </si>
  <si>
    <t>23.04.2023 13:19:29</t>
  </si>
  <si>
    <t>23.04.2023 13:21:32</t>
  </si>
  <si>
    <t>ÇAMLICA KÖK 45-81-M00048_ÇERİPAŞA M02_71996149</t>
  </si>
  <si>
    <t>23.04.2023 13:26:39</t>
  </si>
  <si>
    <t>23.04.2023 13:49:18</t>
  </si>
  <si>
    <t>YENİ FOÇA TR-29 35-23-M00029_YENİFOÇA TR-30 M01_2334908</t>
  </si>
  <si>
    <t>23.04.2023 13:26:36</t>
  </si>
  <si>
    <t>23.04.2023 14:13:38</t>
  </si>
  <si>
    <t>23.04.2023 13:33:37</t>
  </si>
  <si>
    <t>23.04.2023 17:56:51</t>
  </si>
  <si>
    <t>23.04.2023 13:48:49</t>
  </si>
  <si>
    <t>23.04.2023 16:06:54</t>
  </si>
  <si>
    <t>23.04.2023 13:42:48</t>
  </si>
  <si>
    <t>23.04.2023 14:37:00</t>
  </si>
  <si>
    <t>ÇAKIRBEYLİ TR-2 35-26-M00487_95002466827_95002466827</t>
  </si>
  <si>
    <t>23.04.2023 13:51:19</t>
  </si>
  <si>
    <t>23.04.2023 15:03:09</t>
  </si>
  <si>
    <t>23.04.2023 13:56:16</t>
  </si>
  <si>
    <t>23.04.2023 14:57:37</t>
  </si>
  <si>
    <t>FUNDACIK KÖK 45-75-M00068_HatBaşıAyırıcı_53135521 M03_53135521</t>
  </si>
  <si>
    <t>23.04.2023 13:23:15</t>
  </si>
  <si>
    <t>23.04.2023 15:15:00</t>
  </si>
  <si>
    <t>23.04.2023 13:59:18</t>
  </si>
  <si>
    <t>23.04.2023 14:59:20</t>
  </si>
  <si>
    <t>TR-27 35-15-L00027_950353178_950353178</t>
  </si>
  <si>
    <t>23.04.2023 14:23:54</t>
  </si>
  <si>
    <t>23.04.2023 20:00:42</t>
  </si>
  <si>
    <t>GÜNDOĞDU KÖYÜ TR-1 45-86-M00143_DIREK TIPI TRAFO HUCRESI H01_2082834</t>
  </si>
  <si>
    <t>23.04.2023 14:33:44</t>
  </si>
  <si>
    <t>23.04.2023 16:42:06</t>
  </si>
  <si>
    <t>BALLICA TR-3 45-72-L00549_45-72-L00549_2361614</t>
  </si>
  <si>
    <t>23.04.2023 14:48:03</t>
  </si>
  <si>
    <t>23.04.2023 15:52:02</t>
  </si>
  <si>
    <t>HALİTPAŞA DM 45-80-M00060_BELEN M02_72188659</t>
  </si>
  <si>
    <t>23.04.2023 14:57:10</t>
  </si>
  <si>
    <t>23.04.2023 16:25:22</t>
  </si>
  <si>
    <t>UĞURLU KÖK 45-86-M00045_HatBaşıAyırıcı_53135182 M02_53135182</t>
  </si>
  <si>
    <t>23.04.2023 15:20:51</t>
  </si>
  <si>
    <t>23.04.2023 15:21:31</t>
  </si>
  <si>
    <t>İZSU TEKELİ ARITMA ÖZEL 35-22-M00495Ö_ M02_2110925</t>
  </si>
  <si>
    <t>23.04.2023 15:19:45</t>
  </si>
  <si>
    <t>23.04.2023 17:32:15</t>
  </si>
  <si>
    <t>ÇAYAĞZI KÖK 35-31-L00259_ÇAYAGZI L05_2113765</t>
  </si>
  <si>
    <t>23.04.2023 15:32:53</t>
  </si>
  <si>
    <t>23.04.2023 16:08:44</t>
  </si>
  <si>
    <t>TR-15 35-26-M00015_956618738_956618738</t>
  </si>
  <si>
    <t>23.04.2023 16:03:55</t>
  </si>
  <si>
    <t>23.04.2023 16:43:36</t>
  </si>
  <si>
    <t>TR-40 45-77-L00040_B b1b_42437982</t>
  </si>
  <si>
    <t>23.04.2023 16:08:22</t>
  </si>
  <si>
    <t>23.04.2023 16:43:33</t>
  </si>
  <si>
    <t>23.04.2023 16:15:46</t>
  </si>
  <si>
    <t>23.04.2023 20:26:31</t>
  </si>
  <si>
    <t>DÜNDARLI KÖK 35-29-L00053_DİBEKÇİ L01_72215894</t>
  </si>
  <si>
    <t>23.04.2023 16:18:30</t>
  </si>
  <si>
    <t>24.04.2023 00:09:15</t>
  </si>
  <si>
    <t>GÜVERCİNLİK BURGAZ MAH. TR 45-77-L00328_A_91061553_91061553</t>
  </si>
  <si>
    <t>23.04.2023 16:22:06</t>
  </si>
  <si>
    <t>23.04.2023 20:29:30</t>
  </si>
  <si>
    <t>ÇIRPI İM 35-20-A00002_ASLANLAR GİRİŞ-1 M07_2055137</t>
  </si>
  <si>
    <t>23.04.2023 16:25:01</t>
  </si>
  <si>
    <t>23.04.2023 16:32:00</t>
  </si>
  <si>
    <t>AŞAĞIÇOBANİSA TR-3 45-71-M00103_ M01_72236822</t>
  </si>
  <si>
    <t>23.04.2023 16:25:38</t>
  </si>
  <si>
    <t>23.04.2023 18:08:18</t>
  </si>
  <si>
    <t>DOĞUCA TR-1 45-72-L01027_ H_80740398</t>
  </si>
  <si>
    <t>23.04.2023 16:33:17</t>
  </si>
  <si>
    <t>23.04.2023 17:02:34</t>
  </si>
  <si>
    <t>SÜLEYMANLI KÖK 35-28-M00606_PLATİN GES M03_66870927</t>
  </si>
  <si>
    <t>23.04.2023 16:32:39</t>
  </si>
  <si>
    <t>23.04.2023 16:36:24</t>
  </si>
  <si>
    <t>TR-1/89 45-72-M00089_956520567_956520567</t>
  </si>
  <si>
    <t>23.04.2023 16:28:31</t>
  </si>
  <si>
    <t>23.04.2023 17:32:38</t>
  </si>
  <si>
    <t>23.04.2023 16:35:07</t>
  </si>
  <si>
    <t>23.04.2023 18:22:53</t>
  </si>
  <si>
    <t>ARPALIK KÖK 45-83-M00137_45-83-M00137_2356678</t>
  </si>
  <si>
    <t>23.04.2023 17:03:17</t>
  </si>
  <si>
    <t>23.04.2023 18:42:09</t>
  </si>
  <si>
    <t>TR-67 35-19-L00067_A_91309841_91309841</t>
  </si>
  <si>
    <t>23.04.2023 17:26:25</t>
  </si>
  <si>
    <t>23.04.2023 20:20:35</t>
  </si>
  <si>
    <t>K-2008 35-02-K02008_C_56378333_56378333</t>
  </si>
  <si>
    <t>23.04.2023 17:32:02</t>
  </si>
  <si>
    <t>23.04.2023 21:14:01</t>
  </si>
  <si>
    <t>K-4543 35-01-K04543_C_56354913_56354913</t>
  </si>
  <si>
    <t>23.04.2023 16:54:28</t>
  </si>
  <si>
    <t>23.04.2023 20:32:11</t>
  </si>
  <si>
    <t>SART TR-3 45-78-M00175_45-78-M00175_2355226</t>
  </si>
  <si>
    <t>23.04.2023 17:44:51</t>
  </si>
  <si>
    <t>23.04.2023 18:34:30</t>
  </si>
  <si>
    <t>K-4142 35-01-K04142_911097134_911097134</t>
  </si>
  <si>
    <t>23.04.2023 17:46:04</t>
  </si>
  <si>
    <t>23.04.2023 18:52:56</t>
  </si>
  <si>
    <t>ÇOBANKÖY KÖK 35-29-L00066_EĞRİDERE FİDERİ L04_72212417</t>
  </si>
  <si>
    <t>23.04.2023 17:17:29</t>
  </si>
  <si>
    <t>23.04.2023 19:29:41</t>
  </si>
  <si>
    <t>GÖLMARMARA TR-18 45-85-L00018_45-85-L00018_2348473</t>
  </si>
  <si>
    <t>23.04.2023 17:55:53</t>
  </si>
  <si>
    <t>23.04.2023 20:13:35</t>
  </si>
  <si>
    <t>23.04.2023 18:10:07</t>
  </si>
  <si>
    <t>23.04.2023 19:35:36</t>
  </si>
  <si>
    <t>23.04.2023 18:10:15</t>
  </si>
  <si>
    <t>23.04.2023 18:20:40</t>
  </si>
  <si>
    <t>K-2008 35-02-K02008_35-02-K02008_42315971</t>
  </si>
  <si>
    <t>23.04.2023 18:13:39</t>
  </si>
  <si>
    <t>23.04.2023 18:37:22</t>
  </si>
  <si>
    <t>YEŞİLOCA ÇAYIR TR-4 35-20-L00129_35-20-L00129_2370875</t>
  </si>
  <si>
    <t>23.04.2023 18:18:58</t>
  </si>
  <si>
    <t>23.04.2023 19:58:18</t>
  </si>
  <si>
    <t>EFEOĞLU PETROL ÖZEL TR 35-30-L00095Ö_DIREK TIPI TRAFO HUCRESI H01_2044214</t>
  </si>
  <si>
    <t>23.04.2023 18:34:50</t>
  </si>
  <si>
    <t>23.04.2023 20:14:22</t>
  </si>
  <si>
    <t>M-2709 35-02-M02709_B_77269729_77269729</t>
  </si>
  <si>
    <t>23.04.2023 18:49:26</t>
  </si>
  <si>
    <t>23.04.2023 20:11:33</t>
  </si>
  <si>
    <t>23.04.2023 19:02:16</t>
  </si>
  <si>
    <t>23.04.2023 19:40:20</t>
  </si>
  <si>
    <t>TR-67 35-19-L00067_B_91309840_91309840</t>
  </si>
  <si>
    <t>23.04.2023 19:18:41</t>
  </si>
  <si>
    <t>23.04.2023 20:29:07</t>
  </si>
  <si>
    <t>KAYACIK YANIKDAĞ TR-3 45-75-M00200_DIREK TIPI TRAFO HUCRESI H01_2086120</t>
  </si>
  <si>
    <t>23.04.2023 17:16:58</t>
  </si>
  <si>
    <t>24.04.2023 00:07:01</t>
  </si>
  <si>
    <t>CAMBAZLI KÖK 45-84-M00005_HatBaşıAyırıcı_53137073 M03_53137073</t>
  </si>
  <si>
    <t>23.04.2023 19:40:49</t>
  </si>
  <si>
    <t>23.04.2023 22:15:12</t>
  </si>
  <si>
    <t>GÖRDES TR-6 45-75-M00006_945605501_945605501</t>
  </si>
  <si>
    <t>23.04.2023 19:46:42</t>
  </si>
  <si>
    <t>23.04.2023 20:39:57</t>
  </si>
  <si>
    <t>TR-264 HEKİMKÖY SİTESİ TR 35-14-L00132_956680670_956680670</t>
  </si>
  <si>
    <t>23.04.2023 19:43:13</t>
  </si>
  <si>
    <t>23.04.2023 20:48:41</t>
  </si>
  <si>
    <t>23.04.2023 20:43:09</t>
  </si>
  <si>
    <t>23.04.2023 21:19:46</t>
  </si>
  <si>
    <t>23.04.2023 20:47:09</t>
  </si>
  <si>
    <t>23.04.2023 21:33:00</t>
  </si>
  <si>
    <t>TR-21 35-17-M00021_950302900_950302900</t>
  </si>
  <si>
    <t>23.04.2023 20:51:28</t>
  </si>
  <si>
    <t>23.04.2023 21:56:11</t>
  </si>
  <si>
    <t>YENİ DOĞAN KÖK 45-72-M00633_YENİ DOĞAN M01_79260697</t>
  </si>
  <si>
    <t>23.04.2023 21:22:03</t>
  </si>
  <si>
    <t>23.04.2023 21:44:24</t>
  </si>
  <si>
    <t>SOMA DM-4/TR10 45-82-M00010_TR-11 M05_60208852</t>
  </si>
  <si>
    <t>23.04.2023 21:34:03</t>
  </si>
  <si>
    <t>23.04.2023 22:44:09</t>
  </si>
  <si>
    <t>HASAN KARALI SULAMA GRUBU 35-29-M00197_A_56361045_56361045</t>
  </si>
  <si>
    <t>23.04.2023 21:58:08</t>
  </si>
  <si>
    <t>23.04.2023 23:24:31</t>
  </si>
  <si>
    <t>23.04.2023 22:01:34</t>
  </si>
  <si>
    <t>23.04.2023 23:01:42</t>
  </si>
  <si>
    <t>M-328 35-03-M00328_910524637_910524637</t>
  </si>
  <si>
    <t>23.04.2023 23:08:14</t>
  </si>
  <si>
    <t>24.04.2023 00:55:21</t>
  </si>
  <si>
    <t>KORUBAŞI TR-2 45-75-M00367_B_90953444_90953444</t>
  </si>
  <si>
    <t>23.04.2023 23:12:35</t>
  </si>
  <si>
    <t>24.04.2023 02:25:17</t>
  </si>
  <si>
    <t>ÇAYAĞZI KÖK 35-31-L00259_ÇAYAGZI L05_2337271</t>
  </si>
  <si>
    <t>23.04.2023 23:58:42</t>
  </si>
  <si>
    <t>24.04.2023 02:54:26</t>
  </si>
  <si>
    <t>TR-20 45-74-M00020_DEMİRCİ TM M04_72239534</t>
  </si>
  <si>
    <t>23.04.2023 12:43:00</t>
  </si>
  <si>
    <t>23.04.2023 13:04:00</t>
  </si>
  <si>
    <t>24.04.2023 16:35:49</t>
  </si>
  <si>
    <t>24.04.2023 18:34:04</t>
  </si>
  <si>
    <t>24.04.2023 17:05:40</t>
  </si>
  <si>
    <t>24.04.2023 18:05:11</t>
  </si>
  <si>
    <t>K-2932 35-07-K02932_K-1981 K03_49837008</t>
  </si>
  <si>
    <t>24.04.2023 00:41:00</t>
  </si>
  <si>
    <t>24.04.2023 00:42:02</t>
  </si>
  <si>
    <t>TR-1 35-27-M00001_TR-2/3/4 M04_83485150</t>
  </si>
  <si>
    <t>24.04.2023 14:44:29</t>
  </si>
  <si>
    <t>24.04.2023 16:48:46</t>
  </si>
  <si>
    <t>TR-97 35-17-M00097_950300807_950300807</t>
  </si>
  <si>
    <t>24.04.2023 18:36:02</t>
  </si>
  <si>
    <t>24.04.2023 19:04:25</t>
  </si>
  <si>
    <t>ARMUTLU TR-21 35-27-M00615_35-27-M00615_2361050</t>
  </si>
  <si>
    <t>24.04.2023 10:05:11</t>
  </si>
  <si>
    <t>24.04.2023 12:45:52</t>
  </si>
  <si>
    <t>TİRE TM 35-29-A00003_TR-A M17_2061042</t>
  </si>
  <si>
    <t>24.04.2023 01:06:13</t>
  </si>
  <si>
    <t>24.04.2023 01:11:00</t>
  </si>
  <si>
    <t>24.04.2023 19:13:19</t>
  </si>
  <si>
    <t>24.04.2023 22:41:19</t>
  </si>
  <si>
    <t>ARMUTLU DM-2/TR-26 35-27-L00349_911936244_911936244</t>
  </si>
  <si>
    <t>24.04.2023 20:05:11</t>
  </si>
  <si>
    <t>24.04.2023 22:08:29</t>
  </si>
  <si>
    <t>ÖMER KIRANTA GRUBU 35-30-M00081_955329075_955329075</t>
  </si>
  <si>
    <t>24.04.2023 06:59:54</t>
  </si>
  <si>
    <t>24.04.2023 10:01:56</t>
  </si>
  <si>
    <t>TR-59 35-30-L00059_35-30-L00059_2350000</t>
  </si>
  <si>
    <t>24.04.2023 13:59:36</t>
  </si>
  <si>
    <t>24.04.2023 14:52:18</t>
  </si>
  <si>
    <t>YENİFOÇA TR-1 DM 35-23-M00001_FOTAŞ-2   SELİM DM M10_83359157</t>
  </si>
  <si>
    <t>24.04.2023 09:52:44</t>
  </si>
  <si>
    <t>24.04.2023 10:50:15</t>
  </si>
  <si>
    <t>24.04.2023 14:33:48</t>
  </si>
  <si>
    <t>24.04.2023 16:08:11</t>
  </si>
  <si>
    <t>POYRAZDAMLARI TR-3 45-78-M00574_953254539_953254539</t>
  </si>
  <si>
    <t>24.04.2023 17:31:11</t>
  </si>
  <si>
    <t>24.04.2023 19:38:35</t>
  </si>
  <si>
    <t>K-410 35-03-K00410_910244332_910244332</t>
  </si>
  <si>
    <t>24.04.2023 17:01:44</t>
  </si>
  <si>
    <t>24.04.2023 22:47:54</t>
  </si>
  <si>
    <t>M-2892 35-10-M02892_913207821_913207821</t>
  </si>
  <si>
    <t>24.04.2023 13:59:29</t>
  </si>
  <si>
    <t>24.04.2023 14:43:29</t>
  </si>
  <si>
    <t>K-854 35-01-K00854_912893678_912893678</t>
  </si>
  <si>
    <t>24.04.2023 13:22:17</t>
  </si>
  <si>
    <t>24.04.2023 14:35:11</t>
  </si>
  <si>
    <t>K-3102 35-04-K03102_912489368_912489368</t>
  </si>
  <si>
    <t>24.04.2023 12:54:24</t>
  </si>
  <si>
    <t>24.04.2023 13:53:41</t>
  </si>
  <si>
    <t>24.04.2023 09:14:29</t>
  </si>
  <si>
    <t>24.04.2023 10:10:23</t>
  </si>
  <si>
    <t>K-4575 35-10-K04575_913169640_913169640</t>
  </si>
  <si>
    <t>24.04.2023 11:48:59</t>
  </si>
  <si>
    <t>24.04.2023 14:07:57</t>
  </si>
  <si>
    <t>M-1058 35-02-M01058_912888452_912888452</t>
  </si>
  <si>
    <t>24.04.2023 20:29:53</t>
  </si>
  <si>
    <t>25.04.2023 04:07:05</t>
  </si>
  <si>
    <t>PAYAMLI M-9 35-25-M00165_956641349_956641349</t>
  </si>
  <si>
    <t>24.04.2023 23:15:50</t>
  </si>
  <si>
    <t>25.04.2023 00:42:15</t>
  </si>
  <si>
    <t>TR-1/11 45-72-M00011_956502688_956502688</t>
  </si>
  <si>
    <t>24.04.2023 09:48:31</t>
  </si>
  <si>
    <t>24.04.2023 11:14:55</t>
  </si>
  <si>
    <t>K-2760 35-04-K02760_912408137_912408137</t>
  </si>
  <si>
    <t>24.04.2023 15:19:08</t>
  </si>
  <si>
    <t>24.04.2023 16:14:50</t>
  </si>
  <si>
    <t>M-1765 35-02-M01765_KEMALPAŞA-2 M06_66096574</t>
  </si>
  <si>
    <t>24.04.2023 12:17:00</t>
  </si>
  <si>
    <t>24.04.2023 13:10:45</t>
  </si>
  <si>
    <t>KÜÇÜKKALE KÖK 35-29-L00036_MEHMETLER L02_2327050</t>
  </si>
  <si>
    <t>24.04.2023 07:30:07</t>
  </si>
  <si>
    <t>24.04.2023 09:37:23</t>
  </si>
  <si>
    <t>K-325 35-01-K00325_B_56374582_56374582</t>
  </si>
  <si>
    <t>24.04.2023 06:46:56</t>
  </si>
  <si>
    <t>24.04.2023 10:17:02</t>
  </si>
  <si>
    <t>TR-150 35-15-M00150_950360265_950360265</t>
  </si>
  <si>
    <t>24.04.2023 17:41:46</t>
  </si>
  <si>
    <t>24.04.2023 18:02:38</t>
  </si>
  <si>
    <t>ÇATALOLUK DM 45-74-M00227_HatBaşıAyırıcı_53134400 M10_53134400</t>
  </si>
  <si>
    <t>24.04.2023 10:01:19</t>
  </si>
  <si>
    <t>24.04.2023 11:58:02</t>
  </si>
  <si>
    <t>ALEMŞAHLI TR-4 HİSAR 45-79-M00454_C_56387443_56387443</t>
  </si>
  <si>
    <t>24.04.2023 19:31:07</t>
  </si>
  <si>
    <t>24.04.2023 20:12:20</t>
  </si>
  <si>
    <t>M-542 (DM-3/7) 35-17-M00542_950302426_950302426</t>
  </si>
  <si>
    <t>24.04.2023 18:42:31</t>
  </si>
  <si>
    <t>24.04.2023 20:59:29</t>
  </si>
  <si>
    <t>24.04.2023 10:26:26</t>
  </si>
  <si>
    <t>24.04.2023 10:49:12</t>
  </si>
  <si>
    <t>KARABAĞLAR TM 35-01-A00012_ESBAŞ-1 M09_2054519</t>
  </si>
  <si>
    <t>24.04.2023 08:40:31</t>
  </si>
  <si>
    <t>24.04.2023 09:15:06</t>
  </si>
  <si>
    <t>ÇAYAĞZI TR-1 35-31-L00413_DIREK TIPI TRAFO HUCRESI H01_2116736</t>
  </si>
  <si>
    <t>24.04.2023 03:36:26</t>
  </si>
  <si>
    <t>24.04.2023 04:52:03</t>
  </si>
  <si>
    <t>24.04.2023 15:40:22</t>
  </si>
  <si>
    <t>24.04.2023 17:10:48</t>
  </si>
  <si>
    <t>M-1148 35-09-M01148_M-1149 M03_47617194</t>
  </si>
  <si>
    <t>24.04.2023 09:39:54</t>
  </si>
  <si>
    <t>24.04.2023 09:53:00</t>
  </si>
  <si>
    <t>L-393 YENİ OKUL 35-18-L00393_950448597_950448597</t>
  </si>
  <si>
    <t>24.04.2023 12:28:33</t>
  </si>
  <si>
    <t>24.04.2023 14:12:37</t>
  </si>
  <si>
    <t>24.04.2023 12:36:44</t>
  </si>
  <si>
    <t>24.04.2023 13:05:50</t>
  </si>
  <si>
    <t>HASKÖY TR-1 45-72-L00255_45-72-L00255_2349827</t>
  </si>
  <si>
    <t>24.04.2023 09:07:43</t>
  </si>
  <si>
    <t>24.04.2023 10:17:57</t>
  </si>
  <si>
    <t>24.04.2023 19:12:56</t>
  </si>
  <si>
    <t>24.04.2023 21:46:26</t>
  </si>
  <si>
    <t>TR-16 ( M-716) 35-30-M00716_35-30-M00716_79435259</t>
  </si>
  <si>
    <t>24.04.2023 10:35:04</t>
  </si>
  <si>
    <t>24.04.2023 10:57:50</t>
  </si>
  <si>
    <t>K-2580 35-07-K02580_E E2_66163549</t>
  </si>
  <si>
    <t>24.04.2023 13:17:42</t>
  </si>
  <si>
    <t>24.04.2023 13:55:53</t>
  </si>
  <si>
    <t>LOKMANKUYU KÖK 35-15-L00903_DAĞITIM TRAFO LOKMANKUYU KÖK L06_67112582</t>
  </si>
  <si>
    <t>24.04.2023 21:15:31</t>
  </si>
  <si>
    <t>24.04.2023 22:20:55</t>
  </si>
  <si>
    <t>URLA TM-1 35-19-A00004_URLA-2 M12_2314055</t>
  </si>
  <si>
    <t>24.04.2023 02:05:50</t>
  </si>
  <si>
    <t>24.04.2023 02:21:00</t>
  </si>
  <si>
    <t>24.04.2023 16:25:16</t>
  </si>
  <si>
    <t>24.04.2023 16:44:45</t>
  </si>
  <si>
    <t>K-2926 35-01-K02926_C_56376730_56376730</t>
  </si>
  <si>
    <t>24.04.2023 08:02:17</t>
  </si>
  <si>
    <t>24.04.2023 10:54:43</t>
  </si>
  <si>
    <t>M-530 35-02-M00530_DIREK TIPI TRAFO HUCRESI H01_2059002</t>
  </si>
  <si>
    <t>24.04.2023 17:09:52</t>
  </si>
  <si>
    <t>24.04.2023 22:05:43</t>
  </si>
  <si>
    <t>24.04.2023 06:07:01</t>
  </si>
  <si>
    <t>24.04.2023 14:03:18</t>
  </si>
  <si>
    <t>M-1565 35-02-M01565_M-1086 M01_2310632</t>
  </si>
  <si>
    <t>24.04.2023 11:04:56</t>
  </si>
  <si>
    <t>24.04.2023 11:29:03</t>
  </si>
  <si>
    <t>SELENDİ TR-6 45-81-M00006_YILDIZ ENEZLER M04_2077918</t>
  </si>
  <si>
    <t>24.04.2023 09:04:54</t>
  </si>
  <si>
    <t>24.04.2023 11:10:45</t>
  </si>
  <si>
    <t>24.04.2023 10:41:20</t>
  </si>
  <si>
    <t>24.04.2023 13:03:29</t>
  </si>
  <si>
    <t>DEMİRKÖPRÜ TM 45-78-A00005_HatBaşıAyırıcı_53139856 M05_53139856</t>
  </si>
  <si>
    <t>24.04.2023 08:15:17</t>
  </si>
  <si>
    <t>24.04.2023 10:25:46</t>
  </si>
  <si>
    <t>24.04.2023 12:07:29</t>
  </si>
  <si>
    <t>24.04.2023 12:41:20</t>
  </si>
  <si>
    <t>K-854 35-01-K00854_E e2_5908339</t>
  </si>
  <si>
    <t>24.04.2023 16:49:24</t>
  </si>
  <si>
    <t>24.04.2023 18:31:31</t>
  </si>
  <si>
    <t>24.04.2023 10:06:06</t>
  </si>
  <si>
    <t>24.04.2023 10:12:25</t>
  </si>
  <si>
    <t>M-1850 ÇİÇEKLİ TR-1 35-02-M01850_99754442_99754442</t>
  </si>
  <si>
    <t>24.04.2023 19:05:37</t>
  </si>
  <si>
    <t>24.04.2023 21:50:06</t>
  </si>
  <si>
    <t>GÖLMARMARA TR-19 45-85-L00019_TR-20 L04_72105872</t>
  </si>
  <si>
    <t>24.04.2023 09:06:19</t>
  </si>
  <si>
    <t>24.04.2023 09:23:57</t>
  </si>
  <si>
    <t>YUKARIBEY TR-2 35-16-M00121_47479236_56395719_56395719</t>
  </si>
  <si>
    <t>24.04.2023 18:20:10</t>
  </si>
  <si>
    <t>24.04.2023 18:49:43</t>
  </si>
  <si>
    <t>24.04.2023 08:51:48</t>
  </si>
  <si>
    <t>24.04.2023 10:21:52</t>
  </si>
  <si>
    <t>24.04.2023 07:04:43</t>
  </si>
  <si>
    <t>24.04.2023 10:54:33</t>
  </si>
  <si>
    <t>24.04.2023 08:23:04</t>
  </si>
  <si>
    <t>24.04.2023 11:52:20</t>
  </si>
  <si>
    <t>24.04.2023 06:38:49</t>
  </si>
  <si>
    <t>24.04.2023 08:23:05</t>
  </si>
  <si>
    <t>TR-2/117 45-83-M00712_955169396_955169396</t>
  </si>
  <si>
    <t>24.04.2023 15:11:04</t>
  </si>
  <si>
    <t>24.04.2023 16:01:31</t>
  </si>
  <si>
    <t>AKALAN İÇME SUYU TR-2 35-27-M01025_35-27-M01025_50224844</t>
  </si>
  <si>
    <t>24.04.2023 12:48:53</t>
  </si>
  <si>
    <t>24.04.2023 16:13:11</t>
  </si>
  <si>
    <t>TR-1/11 45-83-M00011_SEMİZLER M03_83843135</t>
  </si>
  <si>
    <t>24.04.2023 08:04:53</t>
  </si>
  <si>
    <t>24.04.2023 09:21:25</t>
  </si>
  <si>
    <t>DOĞANCI TR-1 35-31-L00334_C_91238447_91238447</t>
  </si>
  <si>
    <t>24.04.2023 10:05:37</t>
  </si>
  <si>
    <t>24.04.2023 16:34:07</t>
  </si>
  <si>
    <t>GÖKÇEN DM 1-1/2 35-29-L00059_35-29-L00059_72210163</t>
  </si>
  <si>
    <t>24.04.2023 22:18:31</t>
  </si>
  <si>
    <t>24.04.2023 23:45:05</t>
  </si>
  <si>
    <t>24.04.2023 14:17:21</t>
  </si>
  <si>
    <t>24.04.2023 15:21:27</t>
  </si>
  <si>
    <t>TAYTAN OFİS KÖK 45-78-M00314_HatBaşıAyırıcı_53139468 M06_53139468</t>
  </si>
  <si>
    <t>24.04.2023 16:39:24</t>
  </si>
  <si>
    <t>24.04.2023 18:10:01</t>
  </si>
  <si>
    <t>TR-17 (M-717) 35-30-M00717_35-30-M00717_83483955</t>
  </si>
  <si>
    <t>24.04.2023 09:50:55</t>
  </si>
  <si>
    <t>24.04.2023 12:32:49</t>
  </si>
  <si>
    <t>BOZCAYAKA DM 35-15-M00399_OVAKENT M02_58047708</t>
  </si>
  <si>
    <t>24.04.2023 20:18:15</t>
  </si>
  <si>
    <t>24.04.2023 21:02:40</t>
  </si>
  <si>
    <t>YILDIZ KELMEHMETLER 45-81-M00041_B_56403304_56403304</t>
  </si>
  <si>
    <t>24.04.2023 17:28:05</t>
  </si>
  <si>
    <t>24.04.2023 19:16:04</t>
  </si>
  <si>
    <t>KİLLİK TR-11 45-73-M00852_B_56400365_56400365</t>
  </si>
  <si>
    <t>24.04.2023 19:01:18</t>
  </si>
  <si>
    <t>24.04.2023 19:41:50</t>
  </si>
  <si>
    <t>KUYUCAK KARAPINAR TR-1 45-75-M00091_DIREK TIPI TRAFO HUCRESI H01_2084784</t>
  </si>
  <si>
    <t>24.04.2023 17:35:55</t>
  </si>
  <si>
    <t>24.04.2023 18:00:51</t>
  </si>
  <si>
    <t>DEMİRCİ TM 45-74-A00001_HatBaşıAyırıcı_53135308 M15_53135308</t>
  </si>
  <si>
    <t>24.04.2023 09:15:59</t>
  </si>
  <si>
    <t>24.04.2023 10:48:36</t>
  </si>
  <si>
    <t>TİRE İM-DM-1 35-29-A00001_HatBaşıAyırıcı_53138549 L13_53138549</t>
  </si>
  <si>
    <t>24.04.2023 12:58:37</t>
  </si>
  <si>
    <t>24.04.2023 14:33:17</t>
  </si>
  <si>
    <t>TR-21 (M-721) 35-30-M00721_35-30-M00721_83485545</t>
  </si>
  <si>
    <t>24.04.2023 09:00:00</t>
  </si>
  <si>
    <t>24.04.2023 09:43:25</t>
  </si>
  <si>
    <t>K-4443 35-03-K04443__81571218_81571218</t>
  </si>
  <si>
    <t>24.04.2023 10:18:31</t>
  </si>
  <si>
    <t>24.04.2023 11:31:17</t>
  </si>
  <si>
    <t>TR-110 45-78-L00110_953259925_953259925</t>
  </si>
  <si>
    <t>24.04.2023 11:40:13</t>
  </si>
  <si>
    <t>24.04.2023 12:48:10</t>
  </si>
  <si>
    <t>MUSTAFA YILMAZ SULAMA GRUBU 35-29-M00226_35-29-M00226_2371106</t>
  </si>
  <si>
    <t>24.04.2023 13:06:31</t>
  </si>
  <si>
    <t>24.04.2023 18:32:20</t>
  </si>
  <si>
    <t>IŞIKLAR KÖK 45-73-M00467_BAKLACI M06_83813233</t>
  </si>
  <si>
    <t>24.04.2023 10:17:49</t>
  </si>
  <si>
    <t>24.04.2023 11:38:00</t>
  </si>
  <si>
    <t>M-531 KAVAKLIDERE KÖK 35-02-M00531_M-530 / M529 M11_72200023</t>
  </si>
  <si>
    <t>24.04.2023 20:25:42</t>
  </si>
  <si>
    <t>24.04.2023 21:42:43</t>
  </si>
  <si>
    <t>24.04.2023 12:25:10</t>
  </si>
  <si>
    <t>24.04.2023 13:33:01</t>
  </si>
  <si>
    <t>K-1186 35-03-K01186_911094434_911094434</t>
  </si>
  <si>
    <t>24.04.2023 18:54:26</t>
  </si>
  <si>
    <t>24.04.2023 21:15:43</t>
  </si>
  <si>
    <t>24.04.2023 09:18:14</t>
  </si>
  <si>
    <t>24.04.2023 10:40:15</t>
  </si>
  <si>
    <t>24.04.2023 08:58:53</t>
  </si>
  <si>
    <t>24.04.2023 09:59:33</t>
  </si>
  <si>
    <t>24.04.2023 09:58:15</t>
  </si>
  <si>
    <t>24.04.2023 12:11:26</t>
  </si>
  <si>
    <t>MARANGOZLAR SİTESİ TR-1 35-28-M00649_953392989_953392989</t>
  </si>
  <si>
    <t>24.04.2023 12:17:17</t>
  </si>
  <si>
    <t>24.04.2023 13:25:19</t>
  </si>
  <si>
    <t>BALABAN TAŞLI TR-2 35-24-M00256_35-24-M00256_49935138</t>
  </si>
  <si>
    <t>24.04.2023 13:03:25</t>
  </si>
  <si>
    <t>24.04.2023 13:53:03</t>
  </si>
  <si>
    <t>24.04.2023 01:55:40</t>
  </si>
  <si>
    <t>24.04.2023 02:05:01</t>
  </si>
  <si>
    <t>24.04.2023 07:07:49</t>
  </si>
  <si>
    <t>24.04.2023 10:05:29</t>
  </si>
  <si>
    <t>M-1851 ÇİÇEKLİ TR-2 35-02-M01851_A_79886252_79886252</t>
  </si>
  <si>
    <t>24.04.2023 09:49:57</t>
  </si>
  <si>
    <t>24.04.2023 12:10:51</t>
  </si>
  <si>
    <t>TR-7 35-17-M00007_950306809_950306809</t>
  </si>
  <si>
    <t>24.04.2023 10:36:34</t>
  </si>
  <si>
    <t>24.04.2023 11:57:52</t>
  </si>
  <si>
    <t>SANAYİ SİTESİ TR-4 35-17-M00299_5845935 tr4/a4b_5936389</t>
  </si>
  <si>
    <t>24.04.2023 21:21:53</t>
  </si>
  <si>
    <t>24.04.2023 23:05:04</t>
  </si>
  <si>
    <t>SUNULLAH BOYACIOĞLU SULAMA GRUBU 35-29-M00390_B_56398093_56398093</t>
  </si>
  <si>
    <t>24.04.2023 09:28:58</t>
  </si>
  <si>
    <t>24.04.2023 10:38:32</t>
  </si>
  <si>
    <t>KIRDAMLARI TR-1 45-78-M00504_953294745_953294745</t>
  </si>
  <si>
    <t>24.04.2023 14:05:57</t>
  </si>
  <si>
    <t>24.04.2023 15:54:35</t>
  </si>
  <si>
    <t>24.04.2023 08:15:06</t>
  </si>
  <si>
    <t>24.04.2023 08:26:47</t>
  </si>
  <si>
    <t>L-211 35-18-L00211_950452950_950452950</t>
  </si>
  <si>
    <t>24.04.2023 12:32:15</t>
  </si>
  <si>
    <t>24.04.2023 13:04:05</t>
  </si>
  <si>
    <t>TR-40 35-19-L00040_956687383_956687383</t>
  </si>
  <si>
    <t>24.04.2023 09:20:15</t>
  </si>
  <si>
    <t>24.04.2023 10:37:35</t>
  </si>
  <si>
    <t>24.04.2023 08:53:16</t>
  </si>
  <si>
    <t>24.04.2023 08:58:09</t>
  </si>
  <si>
    <t>24.04.2023 17:15:14</t>
  </si>
  <si>
    <t>24.04.2023 19:06:54</t>
  </si>
  <si>
    <t>ASARLIK TR-16 35-28-M00174_953383535_953383535</t>
  </si>
  <si>
    <t>24.04.2023 08:03:46</t>
  </si>
  <si>
    <t>24.04.2023 09:32:07</t>
  </si>
  <si>
    <t>IŞIKLAR KÖK 45-73-M00467_HatBaşıAyırıcı_53136482 M010_53136482</t>
  </si>
  <si>
    <t>24.04.2023 19:47:23</t>
  </si>
  <si>
    <t>24.04.2023 20:53:04</t>
  </si>
  <si>
    <t>ASARLIK TR-14 KÖK 35-28-M00168_ASARLIK TR-16(DM-1/5) M04_66531864</t>
  </si>
  <si>
    <t>24.04.2023 15:09:58</t>
  </si>
  <si>
    <t>24.04.2023 15:16:21</t>
  </si>
  <si>
    <t>AKÇAKİLİSE TR-1 35-21-L00044_35-21-L00044_76803836</t>
  </si>
  <si>
    <t>24.04.2023 22:16:54</t>
  </si>
  <si>
    <t>24.04.2023 22:48:59</t>
  </si>
  <si>
    <t>BOSTANLIK TARIMSAL SULAMA TR 45-83-M00327_A_56400709_56400709</t>
  </si>
  <si>
    <t>24.04.2023 18:43:50</t>
  </si>
  <si>
    <t>24.04.2023 20:11:53</t>
  </si>
  <si>
    <t>24.04.2023 11:18:18</t>
  </si>
  <si>
    <t>24.04.2023 12:15:44</t>
  </si>
  <si>
    <t>İRFAN YAY 35-24-M00211_A_91309527_91309527</t>
  </si>
  <si>
    <t>24.04.2023 17:44:24</t>
  </si>
  <si>
    <t>24.04.2023 18:46:11</t>
  </si>
  <si>
    <t>ALANLAR TR-2 35-24-M00066_35-24-M00066_2376350</t>
  </si>
  <si>
    <t>24.04.2023 09:22:35</t>
  </si>
  <si>
    <t>24.04.2023 11:13:56</t>
  </si>
  <si>
    <t>M-2441 35-04-M02441_945213878_945213878</t>
  </si>
  <si>
    <t>24.04.2023 16:32:29</t>
  </si>
  <si>
    <t>24.04.2023 18:36:11</t>
  </si>
  <si>
    <t>24.04.2023 07:53:22</t>
  </si>
  <si>
    <t>24.04.2023 10:35:38</t>
  </si>
  <si>
    <t>GÜNERLİ TR-2 35-28-M00416_A_60984709_60984709</t>
  </si>
  <si>
    <t>24.04.2023 18:55:18</t>
  </si>
  <si>
    <t>24.04.2023 19:48:24</t>
  </si>
  <si>
    <t>KAŞIKÇI BAHADIRLAR TR 45-75-M00097_A_91434096_91434096</t>
  </si>
  <si>
    <t>24.04.2023 13:48:24</t>
  </si>
  <si>
    <t>24.04.2023 16:13:56</t>
  </si>
  <si>
    <t>24.04.2023 12:49:48</t>
  </si>
  <si>
    <t>24.04.2023 13:25:07</t>
  </si>
  <si>
    <t>CUMHURİYET SİTESİ TR 35-30-M00280_A_91044444_91044444</t>
  </si>
  <si>
    <t>24.04.2023 13:26:39</t>
  </si>
  <si>
    <t>24.04.2023 14:06:53</t>
  </si>
  <si>
    <t>TR-65 35-30-L00065_35-30-L00065_2368888</t>
  </si>
  <si>
    <t>24.04.2023 15:13:14</t>
  </si>
  <si>
    <t>24.04.2023 15:51:10</t>
  </si>
  <si>
    <t>YILANLI TR-1 35-31-L00171_950400040_950400040</t>
  </si>
  <si>
    <t>24.04.2023 12:14:03</t>
  </si>
  <si>
    <t>24.04.2023 15:26:32</t>
  </si>
  <si>
    <t>YUKARIBEY TR-2 35-16-M00121_967152070_967152070</t>
  </si>
  <si>
    <t>24.04.2023 16:40:42</t>
  </si>
  <si>
    <t>24.04.2023 18:43:03</t>
  </si>
  <si>
    <t>M-1275 35-02-M01275_99865992_99865992</t>
  </si>
  <si>
    <t>24.04.2023 18:18:35</t>
  </si>
  <si>
    <t>24.04.2023 19:39:01</t>
  </si>
  <si>
    <t>HAMZALI SÜLEYMANİYE TR-2 35-16-M00829_35-16-M00829_83183243</t>
  </si>
  <si>
    <t>24.04.2023 20:18:47</t>
  </si>
  <si>
    <t>24.04.2023 21:28:45</t>
  </si>
  <si>
    <t>24.04.2023 09:25:39</t>
  </si>
  <si>
    <t>24.04.2023 15:11:35</t>
  </si>
  <si>
    <t>MENEMEN TR-77 35-28-L00077_C_56358006_56358006</t>
  </si>
  <si>
    <t>24.04.2023 14:37:48</t>
  </si>
  <si>
    <t>24.04.2023 15:47:44</t>
  </si>
  <si>
    <t>FOÇA CEZA İNFAZ KURUMU KÖK 35-23-M00302_ANDAK KÖK M01_67574131</t>
  </si>
  <si>
    <t>24.04.2023 19:11:00</t>
  </si>
  <si>
    <t>24.04.2023 19:21:00</t>
  </si>
  <si>
    <t>DM-2/TR-12 45-83-M00696__72372964_72372964</t>
  </si>
  <si>
    <t>24.04.2023 17:37:15</t>
  </si>
  <si>
    <t>24.04.2023 18:14:19</t>
  </si>
  <si>
    <t>M-528 35-02-M00528_C_79572398_79572398</t>
  </si>
  <si>
    <t>24.04.2023 13:52:39</t>
  </si>
  <si>
    <t>24.04.2023 14:44:54</t>
  </si>
  <si>
    <t>K-1953 35-09-K01953_915154309_915154309</t>
  </si>
  <si>
    <t>24.04.2023 06:35:37</t>
  </si>
  <si>
    <t>24.04.2023 08:21:53</t>
  </si>
  <si>
    <t>24.04.2023 13:03:00</t>
  </si>
  <si>
    <t>24.04.2023 13:40:31</t>
  </si>
  <si>
    <t>SEĞİRDİM TR-1 45-72-L01018_45-72-L01018_79700251</t>
  </si>
  <si>
    <t>24.04.2023 12:18:32</t>
  </si>
  <si>
    <t>24.04.2023 12:46:00</t>
  </si>
  <si>
    <t>24.04.2023 10:44:20</t>
  </si>
  <si>
    <t>UFUK KÖK 35-23-M00376_BAĞYURDU M01_72203875</t>
  </si>
  <si>
    <t>24.04.2023 15:50:28</t>
  </si>
  <si>
    <t>24.04.2023 16:35:31</t>
  </si>
  <si>
    <t>MENEMEN DM-3/20 35-28-M00735_953376083_953376083</t>
  </si>
  <si>
    <t>24.04.2023 16:41:08</t>
  </si>
  <si>
    <t>24.04.2023 17:48:59</t>
  </si>
  <si>
    <t>K-56 35-07-K00056_D_56376136_56376136</t>
  </si>
  <si>
    <t>24.04.2023 18:31:01</t>
  </si>
  <si>
    <t>24.04.2023 20:07:56</t>
  </si>
  <si>
    <t>MORALILAR İM 45-72-A00002_PINARCIK L03_2097901</t>
  </si>
  <si>
    <t>24.04.2023 22:46:23</t>
  </si>
  <si>
    <t>24.04.2023 22:47:00</t>
  </si>
  <si>
    <t>24.04.2023 07:02:49</t>
  </si>
  <si>
    <t>24.04.2023 07:09:00</t>
  </si>
  <si>
    <t>M-1549 35-03-M01549_D d1b_5785665</t>
  </si>
  <si>
    <t>24.04.2023 17:23:19</t>
  </si>
  <si>
    <t>24.04.2023 18:28:42</t>
  </si>
  <si>
    <t>24.04.2023 09:50:17</t>
  </si>
  <si>
    <t>24.04.2023 16:30:31</t>
  </si>
  <si>
    <t>L-347 MASİSA BURCU SİTESİ-2 35-18-L00347_950441881_950441881</t>
  </si>
  <si>
    <t>24.04.2023 21:17:41</t>
  </si>
  <si>
    <t>25.04.2023 00:14:10</t>
  </si>
  <si>
    <t>L-59 GÜVENTUR 35-14-L00059_958094557_958094557</t>
  </si>
  <si>
    <t>24.04.2023 11:58:34</t>
  </si>
  <si>
    <t>24.04.2023 14:46:08</t>
  </si>
  <si>
    <t>24.04.2023 23:11:41</t>
  </si>
  <si>
    <t>24.04.2023 23:57:13</t>
  </si>
  <si>
    <t>İĞDECİK KÖK 45-71-M00077_SULAMALAR M05_72234123</t>
  </si>
  <si>
    <t>24.04.2023 15:39:35</t>
  </si>
  <si>
    <t>24.04.2023 20:20:39</t>
  </si>
  <si>
    <t>ADALA TR-3 45-78-M00290_DIREK TIPI TRAFO HUCRESI H01_2125166</t>
  </si>
  <si>
    <t>24.04.2023 17:09:33</t>
  </si>
  <si>
    <t>24.04.2023 19:09:22</t>
  </si>
  <si>
    <t>BELEVİ İM 35-13-A00002_MEHMETLER L12_2064136</t>
  </si>
  <si>
    <t>24.04.2023 05:36:00</t>
  </si>
  <si>
    <t>24.04.2023 07:06:28</t>
  </si>
  <si>
    <t>TAŞÇILAR TR-1 45-72-L00722_45-72-L00722_2376947</t>
  </si>
  <si>
    <t>24.04.2023 14:02:26</t>
  </si>
  <si>
    <t>24.04.2023 15:00:23</t>
  </si>
  <si>
    <t>24.04.2023 07:23:49</t>
  </si>
  <si>
    <t>24.04.2023 08:05:55</t>
  </si>
  <si>
    <t>24.04.2023 13:37:19</t>
  </si>
  <si>
    <t>24.04.2023 14:55:05</t>
  </si>
  <si>
    <t>IŞIKLAR KÖK 45-73-M00467_HatBaşıAyırıcı_53135042 M010_53135042</t>
  </si>
  <si>
    <t>24.04.2023 14:40:11</t>
  </si>
  <si>
    <t>24.04.2023 17:25:28</t>
  </si>
  <si>
    <t>TR-37 45-78-L00037_953250340_953250340</t>
  </si>
  <si>
    <t>24.04.2023 18:42:20</t>
  </si>
  <si>
    <t>24.04.2023 21:36:47</t>
  </si>
  <si>
    <t>K-1483 35-04-K01483_A_56362468_56362468</t>
  </si>
  <si>
    <t>24.04.2023 09:23:28</t>
  </si>
  <si>
    <t>24.04.2023 11:28:56</t>
  </si>
  <si>
    <t>TİRE İM-DM-1 35-29-A00001_MAHMUTLAR L13_2312356</t>
  </si>
  <si>
    <t>24.04.2023 13:30:27</t>
  </si>
  <si>
    <t>24.04.2023 14:29:05</t>
  </si>
  <si>
    <t>URGANLI YENİKÖY TR-1 45-83-L00447_45-83-L00447_2358111</t>
  </si>
  <si>
    <t>24.04.2023 10:29:31</t>
  </si>
  <si>
    <t>24.04.2023 11:14:39</t>
  </si>
  <si>
    <t>SEYREK TR-9 35-28-M00766_953393277_953393277</t>
  </si>
  <si>
    <t>24.04.2023 23:42:02</t>
  </si>
  <si>
    <t>25.04.2023 01:12:01</t>
  </si>
  <si>
    <t>K-4485 35-08-K04485_B b1_5790656</t>
  </si>
  <si>
    <t>24.04.2023 17:17:45</t>
  </si>
  <si>
    <t>24.04.2023 18:29:11</t>
  </si>
  <si>
    <t>24.04.2023 01:47:39</t>
  </si>
  <si>
    <t>24.04.2023 03:08:25</t>
  </si>
  <si>
    <t>TR-2/17 45-72-L00017_961419531_961419531</t>
  </si>
  <si>
    <t>24.04.2023 14:42:27</t>
  </si>
  <si>
    <t>24.04.2023 17:13:58</t>
  </si>
  <si>
    <t>DM-20/20 45-71-M00445_45-71-M00445_65995974</t>
  </si>
  <si>
    <t>24.04.2023 15:39:49</t>
  </si>
  <si>
    <t>24.04.2023 16:14:36</t>
  </si>
  <si>
    <t>ÖRTÜLÜ TR 2 35-24-M00099_35-24-M00099_2373560</t>
  </si>
  <si>
    <t>24.04.2023 19:19:27</t>
  </si>
  <si>
    <t>24.04.2023 19:52:09</t>
  </si>
  <si>
    <t>24.04.2023 10:32:21</t>
  </si>
  <si>
    <t>24.04.2023 12:38:30</t>
  </si>
  <si>
    <t>FIRINLI TR-2 35-20-L00090_35-20-L00090_2371663</t>
  </si>
  <si>
    <t>24.04.2023 17:26:10</t>
  </si>
  <si>
    <t>24.04.2023 17:43:27</t>
  </si>
  <si>
    <t>DM-19/02 45-71-M00713_ORTA ÖLÇEKLİ HAVAİ HAT M07_2079029</t>
  </si>
  <si>
    <t>24.04.2023 08:47:24</t>
  </si>
  <si>
    <t>24.04.2023 12:04:23</t>
  </si>
  <si>
    <t>URGANLI YENİKÖY TR-3 45-83-L00444_45-83-L00444_2355051</t>
  </si>
  <si>
    <t>24.04.2023 09:16:12</t>
  </si>
  <si>
    <t>24.04.2023 10:06:04</t>
  </si>
  <si>
    <t>TR-70 35-30-L00070_95000513860_95000513860</t>
  </si>
  <si>
    <t>24.04.2023 18:05:42</t>
  </si>
  <si>
    <t>24.04.2023 19:26:49</t>
  </si>
  <si>
    <t>HALİLLER TR-1 35-31-L00230_35-31-L00230_2365172</t>
  </si>
  <si>
    <t>24.04.2023 18:57:45</t>
  </si>
  <si>
    <t>24.04.2023 19:55:51</t>
  </si>
  <si>
    <t>TR-73 ( M-773) 35-30-M00773_35-30-M00773_72053462</t>
  </si>
  <si>
    <t>24.04.2023 12:45:37</t>
  </si>
  <si>
    <t>24.04.2023 13:47:21</t>
  </si>
  <si>
    <t>24.04.2023 11:23:43</t>
  </si>
  <si>
    <t>24.04.2023 12:17:14</t>
  </si>
  <si>
    <t>TR-150 35-15-M00150_966708620_966708620</t>
  </si>
  <si>
    <t>24.04.2023 19:33:47</t>
  </si>
  <si>
    <t>24.04.2023 21:33:46</t>
  </si>
  <si>
    <t>HALİTPAŞA DM 45-80-M00060_HALİTPAŞA ŞEHİR M04_72188718</t>
  </si>
  <si>
    <t>24.04.2023 10:00:13</t>
  </si>
  <si>
    <t>24.04.2023 11:32:47</t>
  </si>
  <si>
    <t>24.04.2023 14:03:34</t>
  </si>
  <si>
    <t>24.04.2023 14:49:24</t>
  </si>
  <si>
    <t>24.04.2023 10:04:01</t>
  </si>
  <si>
    <t>24.04.2023 11:04:05</t>
  </si>
  <si>
    <t>24.04.2023 18:10:19</t>
  </si>
  <si>
    <t>24.04.2023 20:59:25</t>
  </si>
  <si>
    <t>24.04.2023 08:04:43</t>
  </si>
  <si>
    <t>24.04.2023 11:05:51</t>
  </si>
  <si>
    <t>K-2510 35-01-K02510_A_56375296_56375296</t>
  </si>
  <si>
    <t>24.04.2023 06:28:41</t>
  </si>
  <si>
    <t>24.04.2023 08:01:08</t>
  </si>
  <si>
    <t>KARABURUN TR-11 35-21-L00010_35-21-L00010_72175099</t>
  </si>
  <si>
    <t>24.04.2023 17:31:49</t>
  </si>
  <si>
    <t>24.04.2023 18:02:54</t>
  </si>
  <si>
    <t>K-1187 35-01-K01187_910851605_910851605</t>
  </si>
  <si>
    <t>24.04.2023 13:47:23</t>
  </si>
  <si>
    <t>24.04.2023 13:58:11</t>
  </si>
  <si>
    <t>GÖRECE M-1130 35-22-M00187_35-22-M00187_72142276</t>
  </si>
  <si>
    <t>24.04.2023 09:42:49</t>
  </si>
  <si>
    <t>24.04.2023 10:31:09</t>
  </si>
  <si>
    <t>GELENBE TR-1 45-76-L00060_45-76-L00060_2355433</t>
  </si>
  <si>
    <t>25.04.2023 00:05:20</t>
  </si>
  <si>
    <t>25.04.2023 01:43:54</t>
  </si>
  <si>
    <t>TR-62 35-17-M00062_11469107_56353484_56353484</t>
  </si>
  <si>
    <t>25.04.2023 00:58:25</t>
  </si>
  <si>
    <t>25.04.2023 01:53:00</t>
  </si>
  <si>
    <t>ÇAKMAKLI TR-2 35-17-M00346_B_83714177_83714177</t>
  </si>
  <si>
    <t>25.04.2023 02:24:34</t>
  </si>
  <si>
    <t>25.04.2023 03:46:02</t>
  </si>
  <si>
    <t>ARMUTLU DM-2/TR-37 35-27-L00346_35-27-L00346_61220695</t>
  </si>
  <si>
    <t>25.04.2023 04:54:11</t>
  </si>
  <si>
    <t>25.04.2023 06:49:14</t>
  </si>
  <si>
    <t>ASARLIK TR-16 35-28-M00174_953376201_953376201</t>
  </si>
  <si>
    <t>25.04.2023 06:39:11</t>
  </si>
  <si>
    <t>25.04.2023 07:26:12</t>
  </si>
  <si>
    <t>K-1181 35-04-K01181_DIREK TIPI TRAFO HUCRESI H01_2063989</t>
  </si>
  <si>
    <t>25.04.2023 06:59:05</t>
  </si>
  <si>
    <t>25.04.2023 09:08:21</t>
  </si>
  <si>
    <t>25.04.2023 07:46:54</t>
  </si>
  <si>
    <t>25.04.2023 13:59:26</t>
  </si>
  <si>
    <t>25.04.2023 07:52:24</t>
  </si>
  <si>
    <t>25.04.2023 09:23:27</t>
  </si>
  <si>
    <t>M-235 35-02-M00235_910061430_910061430</t>
  </si>
  <si>
    <t>25.04.2023 07:50:55</t>
  </si>
  <si>
    <t>25.04.2023 16:15:32</t>
  </si>
  <si>
    <t>DELEMENLER KÖK 45-73-M00490_HatBaşıAyırıcı_53136481 M03_53136481</t>
  </si>
  <si>
    <t>25.04.2023 07:58:17</t>
  </si>
  <si>
    <t>25.04.2023 09:12:17</t>
  </si>
  <si>
    <t>25.04.2023 14:01:04</t>
  </si>
  <si>
    <t>25.04.2023 16:02:36</t>
  </si>
  <si>
    <t>25.04.2023 14:00:58</t>
  </si>
  <si>
    <t>25.04.2023 19:48:37</t>
  </si>
  <si>
    <t>K-1867 35-09-K01867_E_56373572_56373572</t>
  </si>
  <si>
    <t>25.04.2023 14:07:41</t>
  </si>
  <si>
    <t>25.04.2023 14:42:37</t>
  </si>
  <si>
    <t>ÜÇYOL KÖK 45-82-M00128_HatBaşıAyırıcı_53136168 M06_53136168</t>
  </si>
  <si>
    <t>25.04.2023 14:11:58</t>
  </si>
  <si>
    <t>25.04.2023 15:22:50</t>
  </si>
  <si>
    <t>HACIRAHMANLI TR-4 45-80-M00150_A tr4-a1_49670004</t>
  </si>
  <si>
    <t>25.04.2023 14:17:42</t>
  </si>
  <si>
    <t>25.04.2023 16:47:34</t>
  </si>
  <si>
    <t>TR-50 35-15-M00050_950364775_950364775</t>
  </si>
  <si>
    <t>25.04.2023 14:17:31</t>
  </si>
  <si>
    <t>25.04.2023 14:48:01</t>
  </si>
  <si>
    <t>ÇIRPI TR-1-2/2 35-20-M00007_35-20-M00007_61273328</t>
  </si>
  <si>
    <t>25.04.2023 14:21:41</t>
  </si>
  <si>
    <t>25.04.2023 15:12:29</t>
  </si>
  <si>
    <t>HEYBELİ TR-1 45-80-M00094_45-80-M00094_2376567</t>
  </si>
  <si>
    <t>25.04.2023 14:24:09</t>
  </si>
  <si>
    <t>25.04.2023 15:39:27</t>
  </si>
  <si>
    <t>25.04.2023 14:46:50</t>
  </si>
  <si>
    <t>25.04.2023 15:06:16</t>
  </si>
  <si>
    <t>ULUKENT DM-3 35-28-M00003_ULUKENT DM-2 M07_2118033</t>
  </si>
  <si>
    <t>25.04.2023 14:45:35</t>
  </si>
  <si>
    <t>25.04.2023 15:14:30</t>
  </si>
  <si>
    <t>TR-55 KÖK 35-19-M00055_B_56393482_56393482</t>
  </si>
  <si>
    <t>25.04.2023 14:59:09</t>
  </si>
  <si>
    <t>25.04.2023 18:24:03</t>
  </si>
  <si>
    <t>ALİ ÜZER TR 35-30-M00130_35-30-M00130_2365948</t>
  </si>
  <si>
    <t>25.04.2023 15:12:55</t>
  </si>
  <si>
    <t>25.04.2023 15:52:33</t>
  </si>
  <si>
    <t>M-286 35-02-M00286_910199069_910199069</t>
  </si>
  <si>
    <t>25.04.2023 15:13:50</t>
  </si>
  <si>
    <t>25.04.2023 16:35:48</t>
  </si>
  <si>
    <t>K-304 35-02-K00304_914550320_914550320</t>
  </si>
  <si>
    <t>25.04.2023 15:12:06</t>
  </si>
  <si>
    <t>25.04.2023 17:42:27</t>
  </si>
  <si>
    <t>K-3550 35-03-K03550_910196551_910196551</t>
  </si>
  <si>
    <t>25.04.2023 15:28:06</t>
  </si>
  <si>
    <t>25.04.2023 19:47:14</t>
  </si>
  <si>
    <t>K-3735 35-03-K03735_910587949_910587949</t>
  </si>
  <si>
    <t>25.04.2023 15:19:22</t>
  </si>
  <si>
    <t>25.04.2023 16:45:22</t>
  </si>
  <si>
    <t>ALİAĞA TR-43 DM 35-17-M00043_HatBaşıAyırıcı_72823458 M13_72823458</t>
  </si>
  <si>
    <t>25.04.2023 15:25:07</t>
  </si>
  <si>
    <t>25.04.2023 17:44:35</t>
  </si>
  <si>
    <t>KULAKSIZLAR KÖK 45-72-L00839_HatBaşıAyırıcı_53139641 L03_53139641</t>
  </si>
  <si>
    <t>25.04.2023 15:27:55</t>
  </si>
  <si>
    <t>25.04.2023 19:07:52</t>
  </si>
  <si>
    <t>BOZDAĞ TR-9 35-15-L00293_35-15-L00293_2365131</t>
  </si>
  <si>
    <t>25.04.2023 15:33:48</t>
  </si>
  <si>
    <t>25.04.2023 22:59:32</t>
  </si>
  <si>
    <t>25.04.2023 15:38:40</t>
  </si>
  <si>
    <t>25.04.2023 15:42:19</t>
  </si>
  <si>
    <t>DOĞAKÖY TR-1 35-28-M00213_953386544_953386544</t>
  </si>
  <si>
    <t>25.04.2023 15:47:54</t>
  </si>
  <si>
    <t>25.04.2023 17:22:04</t>
  </si>
  <si>
    <t>25.04.2023 15:44:53</t>
  </si>
  <si>
    <t>25.04.2023 15:46:00</t>
  </si>
  <si>
    <t>İLYASLAR KÖK 45-76-M00048_İLYASLAR M02_72213067</t>
  </si>
  <si>
    <t>25.04.2023 15:49:29</t>
  </si>
  <si>
    <t>25.04.2023 16:56:28</t>
  </si>
  <si>
    <t>TR-19 35-32-L00019_B_91007865_91007865</t>
  </si>
  <si>
    <t>25.04.2023 15:47:57</t>
  </si>
  <si>
    <t>25.04.2023 16:03:42</t>
  </si>
  <si>
    <t>ÖREN TR-3 35-27-L00218_A_56364271_56364271</t>
  </si>
  <si>
    <t>25.04.2023 15:51:05</t>
  </si>
  <si>
    <t>25.04.2023 17:46:43</t>
  </si>
  <si>
    <t>M-255 35-09-M00255_DIREK TIPI TRAFO HUCRESI H01_2066435</t>
  </si>
  <si>
    <t>25.04.2023 16:01:50</t>
  </si>
  <si>
    <t>25.04.2023 17:22:07</t>
  </si>
  <si>
    <t>ARPALIK KÖK 45-83-M00137_HatBaşıAyırıcı_53137031 M06_53137031</t>
  </si>
  <si>
    <t>25.04.2023 16:09:41</t>
  </si>
  <si>
    <t>25.04.2023 17:29:55</t>
  </si>
  <si>
    <t>ÇARIKBALLI ALİ HOCALAR TR-1 45-77-L00189_945497192_945497192</t>
  </si>
  <si>
    <t>25.04.2023 16:09:36</t>
  </si>
  <si>
    <t>25.04.2023 17:58:40</t>
  </si>
  <si>
    <t>K-3735 35-03-K03735_35-03-K03735_41948546</t>
  </si>
  <si>
    <t>25.04.2023 16:28:39</t>
  </si>
  <si>
    <t>25.04.2023 17:03:03</t>
  </si>
  <si>
    <t>DOĞAKÖY TR-1 35-28-M00213_B_56357855_56357855</t>
  </si>
  <si>
    <t>25.04.2023 16:41:08</t>
  </si>
  <si>
    <t>25.04.2023 17:26:53</t>
  </si>
  <si>
    <t>M-1196 35-02-M01196_912243399_912243399</t>
  </si>
  <si>
    <t>25.04.2023 16:38:21</t>
  </si>
  <si>
    <t>25.04.2023 18:48:47</t>
  </si>
  <si>
    <t>ÇARIKKARALAR TR-1 45-73-M01075_A_56404488_56404488</t>
  </si>
  <si>
    <t>25.04.2023 16:51:23</t>
  </si>
  <si>
    <t>25.04.2023 18:49:54</t>
  </si>
  <si>
    <t>PINARLI TR-1 35-20-M00100_35-20-M00100_72366347</t>
  </si>
  <si>
    <t>25.04.2023 16:53:21</t>
  </si>
  <si>
    <t>25.04.2023 17:34:49</t>
  </si>
  <si>
    <t>M-251 35-09-M00251_M-252 M03_47547384</t>
  </si>
  <si>
    <t>25.04.2023 17:03:11</t>
  </si>
  <si>
    <t>25.04.2023 17:16:35</t>
  </si>
  <si>
    <t>K-1506 35-03-K01506_D d10b_5777374</t>
  </si>
  <si>
    <t>25.04.2023 17:12:51</t>
  </si>
  <si>
    <t>25.04.2023 20:10:06</t>
  </si>
  <si>
    <t>AKHİSAR İM 45-72-A00001_CAMÖNÜ L03_2058312</t>
  </si>
  <si>
    <t>25.04.2023 17:12:39</t>
  </si>
  <si>
    <t>25.04.2023 18:00:57</t>
  </si>
  <si>
    <t>M-287 35-02-M00287_35-02-M00287_2371809</t>
  </si>
  <si>
    <t>25.04.2023 17:15:42</t>
  </si>
  <si>
    <t>25.04.2023 18:12:13</t>
  </si>
  <si>
    <t>TR-56 TARIMSAL SULAMA 45-80-M01056_45-80-M01056_2375771</t>
  </si>
  <si>
    <t>25.04.2023 17:14:35</t>
  </si>
  <si>
    <t>25.04.2023 18:35:15</t>
  </si>
  <si>
    <t>ARPALIK KÖK 45-83-M00137_ÇAMPINAR TARIMSAL SULAMA - TR-6 M06_2096501</t>
  </si>
  <si>
    <t>25.04.2023 17:17:27</t>
  </si>
  <si>
    <t>25.04.2023 17:48:44</t>
  </si>
  <si>
    <t>25.04.2023 17:28:59</t>
  </si>
  <si>
    <t>25.04.2023 17:37:05</t>
  </si>
  <si>
    <t>25.04.2023 17:39:31</t>
  </si>
  <si>
    <t>25.04.2023 17:53:18</t>
  </si>
  <si>
    <t>KIZILÇUKUR TR-2 45-79-M00472_A_56388833_56388833</t>
  </si>
  <si>
    <t>25.04.2023 17:44:46</t>
  </si>
  <si>
    <t>25.04.2023 18:20:27</t>
  </si>
  <si>
    <t>25.04.2023 17:49:58</t>
  </si>
  <si>
    <t>25.04.2023 19:47:03</t>
  </si>
  <si>
    <t>SAKARLI KÖK 45-76-M00046_KOCAİSKAN M03_72214509</t>
  </si>
  <si>
    <t>25.04.2023 17:52:39</t>
  </si>
  <si>
    <t>25.04.2023 18:04:04</t>
  </si>
  <si>
    <t>BALABANLI KÖYÜ HÜSEYİN DEMİREL SULAMA GRB TR-8 35-15-M00317_35-15-M00317_79938159</t>
  </si>
  <si>
    <t>25.04.2023 17:56:36</t>
  </si>
  <si>
    <t>25.04.2023 22:14:50</t>
  </si>
  <si>
    <t>L-193 ESENEVLER 35-18-L00193_A_56368088_56368088</t>
  </si>
  <si>
    <t>25.04.2023 18:00:44</t>
  </si>
  <si>
    <t>25.04.2023 21:14:46</t>
  </si>
  <si>
    <t>M-367 35-02-M00367_914572722_914572722</t>
  </si>
  <si>
    <t>25.04.2023 17:52:54</t>
  </si>
  <si>
    <t>25.04.2023 20:09:24</t>
  </si>
  <si>
    <t>BAĞARASI TR-6 35-23-M00122__92435807_92435807</t>
  </si>
  <si>
    <t>25.04.2023 18:23:34</t>
  </si>
  <si>
    <t>25.04.2023 19:26:55</t>
  </si>
  <si>
    <t>TR-57 HALİL KÖŞKTEPE YANI 35-15-L00057_B_56372050_56372050</t>
  </si>
  <si>
    <t>25.04.2023 18:19:39</t>
  </si>
  <si>
    <t>25.04.2023 19:34:44</t>
  </si>
  <si>
    <t>K-3550 35-03-K03550_D D1_5805385</t>
  </si>
  <si>
    <t>25.04.2023 18:26:20</t>
  </si>
  <si>
    <t>25.04.2023 19:51:05</t>
  </si>
  <si>
    <t>M-2825 35-03-M02825_910799859_910799859</t>
  </si>
  <si>
    <t>25.04.2023 18:32:23</t>
  </si>
  <si>
    <t>25.04.2023 20:44:53</t>
  </si>
  <si>
    <t>GAZİLER TR-1 35-20-L00282_35-20-L00282_2375826</t>
  </si>
  <si>
    <t>25.04.2023 18:38:32</t>
  </si>
  <si>
    <t>25.04.2023 18:56:53</t>
  </si>
  <si>
    <t>KARAYAĞCI FIRINLI TR-1 45-72-L00862_45-72-L00862_2349502</t>
  </si>
  <si>
    <t>25.04.2023 18:40:19</t>
  </si>
  <si>
    <t>25.04.2023 19:12:22</t>
  </si>
  <si>
    <t>ULUKENT DM-4/6 35-28-M00027_35-28-M00027_66516779</t>
  </si>
  <si>
    <t>25.04.2023 18:41:31</t>
  </si>
  <si>
    <t>25.04.2023 19:15:18</t>
  </si>
  <si>
    <t>M-2777 35-04-M02777_99789063_99789063</t>
  </si>
  <si>
    <t>25.04.2023 18:38:26</t>
  </si>
  <si>
    <t>25.04.2023 19:39:33</t>
  </si>
  <si>
    <t>ÇAMLI KÖYÜ TR-1 35-10-L00024_97965580_97965580</t>
  </si>
  <si>
    <t>25.04.2023 18:41:00</t>
  </si>
  <si>
    <t>25.04.2023 21:50:32</t>
  </si>
  <si>
    <t>KAYALIOĞLU KÖK 45-72-L00070_KAYALIOĞLU L01_89345375</t>
  </si>
  <si>
    <t>25.04.2023 18:48:56</t>
  </si>
  <si>
    <t>25.04.2023 19:41:03</t>
  </si>
  <si>
    <t>HAMZABÜKÜ TR-1 35-21-L00069_A_56357903_56357903</t>
  </si>
  <si>
    <t>25.04.2023 18:51:17</t>
  </si>
  <si>
    <t>25.04.2023 20:51:49</t>
  </si>
  <si>
    <t>25.04.2023 19:04:19</t>
  </si>
  <si>
    <t>25.04.2023 19:20:01</t>
  </si>
  <si>
    <t>SARUHANLI TR-19 45-80-M00019_95000481831_95000481831</t>
  </si>
  <si>
    <t>25.04.2023 19:06:40</t>
  </si>
  <si>
    <t>25.04.2023 20:47:35</t>
  </si>
  <si>
    <t>BİMEYKO TR-4 35-30-M00051_B_56353167_56353167</t>
  </si>
  <si>
    <t>25.04.2023 19:10:04</t>
  </si>
  <si>
    <t>25.04.2023 19:40:32</t>
  </si>
  <si>
    <t>TR-147 35-19-L00147_956682973_956682973</t>
  </si>
  <si>
    <t>25.04.2023 19:13:31</t>
  </si>
  <si>
    <t>25.04.2023 20:26:18</t>
  </si>
  <si>
    <t>25.04.2023 19:40:00</t>
  </si>
  <si>
    <t>25.04.2023 21:38:33</t>
  </si>
  <si>
    <t>SELENDİ TR-16 45-81-M00016_A_56387237_56387237</t>
  </si>
  <si>
    <t>25.04.2023 19:42:23</t>
  </si>
  <si>
    <t>25.04.2023 20:45:14</t>
  </si>
  <si>
    <t>M-1193 35-02-M01193_913744217_913744217</t>
  </si>
  <si>
    <t>25.04.2023 19:52:53</t>
  </si>
  <si>
    <t>26.04.2023 01:52:04</t>
  </si>
  <si>
    <t>25.04.2023 20:07:17</t>
  </si>
  <si>
    <t>25.04.2023 20:56:02</t>
  </si>
  <si>
    <t>M-235 35-02-M00235_D_56380768_56380768</t>
  </si>
  <si>
    <t>25.04.2023 20:00:13</t>
  </si>
  <si>
    <t>25.04.2023 21:20:28</t>
  </si>
  <si>
    <t>EYKO TR-5 35-30-M00031_D_56380185_56380185</t>
  </si>
  <si>
    <t>25.04.2023 20:08:48</t>
  </si>
  <si>
    <t>25.04.2023 20:34:57</t>
  </si>
  <si>
    <t>DM-25/16 45-71-M00392_A_56403366_56403366</t>
  </si>
  <si>
    <t>25.04.2023 20:15:15</t>
  </si>
  <si>
    <t>25.04.2023 21:31:11</t>
  </si>
  <si>
    <t>BAĞARASI TR-10 KÖK 35-23-M00179_ESKİİBAĞARASI M02_72143144</t>
  </si>
  <si>
    <t>25.04.2023 20:28:00</t>
  </si>
  <si>
    <t>25.04.2023 20:51:10</t>
  </si>
  <si>
    <t>K-2906 35-07-K02906_912767640_912767640</t>
  </si>
  <si>
    <t>25.04.2023 20:26:50</t>
  </si>
  <si>
    <t>25.04.2023 22:35:45</t>
  </si>
  <si>
    <t>KOYUNDERE TR-6 35-28-M00158_B B02_92538192</t>
  </si>
  <si>
    <t>25.04.2023 20:38:33</t>
  </si>
  <si>
    <t>25.04.2023 21:19:08</t>
  </si>
  <si>
    <t>25.04.2023 20:43:49</t>
  </si>
  <si>
    <t>25.04.2023 21:29:58</t>
  </si>
  <si>
    <t>YAĞCILI TR-1 45-82-M00331_45-82-M00331_2353949</t>
  </si>
  <si>
    <t>25.04.2023 20:49:00</t>
  </si>
  <si>
    <t>25.04.2023 22:05:06</t>
  </si>
  <si>
    <t>TR-7(M-707) 35-30-M00707_C_56397616_56397616</t>
  </si>
  <si>
    <t>25.04.2023 20:49:16</t>
  </si>
  <si>
    <t>25.04.2023 22:07:22</t>
  </si>
  <si>
    <t>K-2362 35-02-K02362_35-02-K02362_2376380</t>
  </si>
  <si>
    <t>25.04.2023 21:11:49</t>
  </si>
  <si>
    <t>26.04.2023 01:37:45</t>
  </si>
  <si>
    <t>K-4717 35-02-K04717_99516867_99516867</t>
  </si>
  <si>
    <t>25.04.2023 21:25:35</t>
  </si>
  <si>
    <t>25.04.2023 22:53:28</t>
  </si>
  <si>
    <t>TR-97 35-17-M00097_11746089 tr/97A1b_5811804</t>
  </si>
  <si>
    <t>25.04.2023 21:44:04</t>
  </si>
  <si>
    <t>25.04.2023 23:42:58</t>
  </si>
  <si>
    <t>BACAKLAR TR-1 45-81-M00095_45-81-M00095_2356633</t>
  </si>
  <si>
    <t>25.04.2023 21:44:01</t>
  </si>
  <si>
    <t>25.04.2023 22:47:52</t>
  </si>
  <si>
    <t>FOÇAKÖY TR-3 35-23-M00224_C_83917664_83917664</t>
  </si>
  <si>
    <t>25.04.2023 21:51:48</t>
  </si>
  <si>
    <t>25.04.2023 22:31:46</t>
  </si>
  <si>
    <t>ÇAPAK TR-2 35-26-M00426_956612919_956612919</t>
  </si>
  <si>
    <t>25.04.2023 21:52:19</t>
  </si>
  <si>
    <t>25.04.2023 22:33:45</t>
  </si>
  <si>
    <t>25.04.2023 22:12:35</t>
  </si>
  <si>
    <t>25.04.2023 23:52:19</t>
  </si>
  <si>
    <t>YENİKÖY TR-4 45-71-M00125_C_56352536_56352536</t>
  </si>
  <si>
    <t>25.04.2023 23:00:53</t>
  </si>
  <si>
    <t>25.04.2023 23:53:08</t>
  </si>
  <si>
    <t>TR-110 45-78-L00110_D_56388422_56388422</t>
  </si>
  <si>
    <t>25.04.2023 23:02:03</t>
  </si>
  <si>
    <t>26.04.2023 00:29:07</t>
  </si>
  <si>
    <t>25.04.2023 23:07:51</t>
  </si>
  <si>
    <t>26.04.2023 01:43:41</t>
  </si>
  <si>
    <t>25.04.2023 23:36:47</t>
  </si>
  <si>
    <t>26.04.2023 00:00:50</t>
  </si>
  <si>
    <t>ULUCAK TM 35-28-A00002_ULUKENT-2 M17_2313763</t>
  </si>
  <si>
    <t>25.04.2023 14:31:00</t>
  </si>
  <si>
    <t>25.04.2023 14:45:13</t>
  </si>
  <si>
    <t>GÜZELKÖY TR 45-71-M00984_DIREK TIPI TRAFO HUCRESI H01_2087783</t>
  </si>
  <si>
    <t>25.04.2023 14:45:00</t>
  </si>
  <si>
    <t>25.04.2023 14:47:00</t>
  </si>
  <si>
    <t>HİSARLIK TR-2 35-20-L00468_35-20-L00468_2371246</t>
  </si>
  <si>
    <t>26.04.2023 17:58:37</t>
  </si>
  <si>
    <t>26.04.2023 18:46:46</t>
  </si>
  <si>
    <t>ASARLIK HAYVANAT BAHÇESİ GEÇİT 35-28-M00588_ASARLIK TR-10/TOKİ M02_66839890</t>
  </si>
  <si>
    <t>26.04.2023 16:55:31</t>
  </si>
  <si>
    <t>26.04.2023 18:09:54</t>
  </si>
  <si>
    <t>KARAKOCA TR-1 45-71-M00978_DIREK TIPI TRAFO HUCRESI H01_2091576</t>
  </si>
  <si>
    <t>26.04.2023 23:20:54</t>
  </si>
  <si>
    <t>27.04.2023 01:10:58</t>
  </si>
  <si>
    <t>TR-1804 35-28-M00566_A_56376381_56376381</t>
  </si>
  <si>
    <t>26.04.2023 18:56:48</t>
  </si>
  <si>
    <t>26.04.2023 19:52:04</t>
  </si>
  <si>
    <t>ALİBEYLİ DM 45-80-M00064_HatBaşıAyırıcı_53136247 M03_53136247</t>
  </si>
  <si>
    <t>26.04.2023 20:45:28</t>
  </si>
  <si>
    <t>27.04.2023 02:26:22</t>
  </si>
  <si>
    <t>26.04.2023 07:56:23</t>
  </si>
  <si>
    <t>26.04.2023 08:55:29</t>
  </si>
  <si>
    <t>26.04.2023 17:11:18</t>
  </si>
  <si>
    <t>26.04.2023 17:16:06</t>
  </si>
  <si>
    <t>26.04.2023 11:28:00</t>
  </si>
  <si>
    <t>26.04.2023 14:42:06</t>
  </si>
  <si>
    <t>26.04.2023 22:18:33</t>
  </si>
  <si>
    <t>26.04.2023 23:59:26</t>
  </si>
  <si>
    <t>TR-2/90 45-83-L00090_45-83-L00090_2354769</t>
  </si>
  <si>
    <t>26.04.2023 22:31:01</t>
  </si>
  <si>
    <t>26.04.2023 23:30:42</t>
  </si>
  <si>
    <t>26.04.2023 22:51:53</t>
  </si>
  <si>
    <t>27.04.2023 02:07:07</t>
  </si>
  <si>
    <t>TR-10 BABACAN 35-19-L00010_95000508425_95000508425</t>
  </si>
  <si>
    <t>26.04.2023 11:11:15</t>
  </si>
  <si>
    <t>26.04.2023 17:07:12</t>
  </si>
  <si>
    <t>TAYTAN OFİS KÖK 45-78-M00314_DEMİRKÖPRÜ DM-2 ÇIKIŞI (DEMİRKÖPRÜ-2) M06_60669850</t>
  </si>
  <si>
    <t>26.04.2023 09:41:54</t>
  </si>
  <si>
    <t>26.04.2023 10:13:08</t>
  </si>
  <si>
    <t>İSTASYONALTI KÖK 45-83-M00131_GÜRKÖY M09_2097306</t>
  </si>
  <si>
    <t>26.04.2023 14:54:57</t>
  </si>
  <si>
    <t>26.04.2023 15:41:07</t>
  </si>
  <si>
    <t>POYRACIK TR-4 35-24-L00027_A_56372758_56372758</t>
  </si>
  <si>
    <t>26.04.2023 17:51:10</t>
  </si>
  <si>
    <t>26.04.2023 18:31:24</t>
  </si>
  <si>
    <t>KARABURUN TR-15 35-21-L00013_965839105_965839105</t>
  </si>
  <si>
    <t>26.04.2023 11:38:26</t>
  </si>
  <si>
    <t>26.04.2023 12:59:49</t>
  </si>
  <si>
    <t>GELENBE İM 45-76-A00001_SAKARLI M03_2089839</t>
  </si>
  <si>
    <t>26.04.2023 23:02:30</t>
  </si>
  <si>
    <t>26.04.2023 23:07:27</t>
  </si>
  <si>
    <t>YAĞCILI TR-1 45-82-M00331_DIREK TIPI TRAFO HUCRESI H01_2082778</t>
  </si>
  <si>
    <t>26.04.2023 10:43:48</t>
  </si>
  <si>
    <t>26.04.2023 12:21:20</t>
  </si>
  <si>
    <t>26.04.2023 00:13:52</t>
  </si>
  <si>
    <t>26.04.2023 01:52:56</t>
  </si>
  <si>
    <t>L-3 TEKEL 35-18-L00003_950436388_950436388</t>
  </si>
  <si>
    <t>26.04.2023 13:57:45</t>
  </si>
  <si>
    <t>26.04.2023 18:23:40</t>
  </si>
  <si>
    <t>DM-21/03(CUMDURİYET MAH. MUHT.) 45-71-M00469_953193424_953193424</t>
  </si>
  <si>
    <t>26.04.2023 14:22:05</t>
  </si>
  <si>
    <t>26.04.2023 15:27:55</t>
  </si>
  <si>
    <t>YENİKÖY TR-4 45-71-M00125_YENİKÖY TR-3 M03_72244279</t>
  </si>
  <si>
    <t>26.04.2023 16:17:53</t>
  </si>
  <si>
    <t>26.04.2023 18:29:33</t>
  </si>
  <si>
    <t>26.04.2023 12:03:18</t>
  </si>
  <si>
    <t>26.04.2023 15:46:14</t>
  </si>
  <si>
    <t>26.04.2023 19:20:37</t>
  </si>
  <si>
    <t>27.04.2023 00:55:41</t>
  </si>
  <si>
    <t>26.04.2023 22:19:47</t>
  </si>
  <si>
    <t>27.04.2023 03:13:00</t>
  </si>
  <si>
    <t>26.04.2023 15:24:50</t>
  </si>
  <si>
    <t>26.04.2023 15:55:38</t>
  </si>
  <si>
    <t>ÜÇPINAR DM 45-71-M00183_HatBaşıAyırıcı_53134724 M03_53134724</t>
  </si>
  <si>
    <t>26.04.2023 13:11:19</t>
  </si>
  <si>
    <t>26.04.2023 13:53:01</t>
  </si>
  <si>
    <t>26.04.2023 21:32:09</t>
  </si>
  <si>
    <t>26.04.2023 21:33:09</t>
  </si>
  <si>
    <t>26.04.2023 10:26:43</t>
  </si>
  <si>
    <t>26.04.2023 11:13:31</t>
  </si>
  <si>
    <t>OĞLANANASI TR-8 35-22-M00261_35-22-M00261_2350442</t>
  </si>
  <si>
    <t>26.04.2023 11:41:09</t>
  </si>
  <si>
    <t>26.04.2023 14:43:46</t>
  </si>
  <si>
    <t>GELENBE İM 45-76-A00001_GEBELER L12_2092293</t>
  </si>
  <si>
    <t>26.04.2023 23:41:16</t>
  </si>
  <si>
    <t>26.04.2023 23:55:08</t>
  </si>
  <si>
    <t>YENİFOÇA TR-3 35-23-M00003_C_56406873_56406873</t>
  </si>
  <si>
    <t>26.04.2023 00:43:19</t>
  </si>
  <si>
    <t>26.04.2023 01:31:04</t>
  </si>
  <si>
    <t>26.04.2023 12:28:28</t>
  </si>
  <si>
    <t>26.04.2023 14:35:21</t>
  </si>
  <si>
    <t>K-4736 35-01-K04736_911741462_911741462</t>
  </si>
  <si>
    <t>26.04.2023 11:13:18</t>
  </si>
  <si>
    <t>26.04.2023 14:07:43</t>
  </si>
  <si>
    <t>26.04.2023 15:52:45</t>
  </si>
  <si>
    <t>26.04.2023 16:57:16</t>
  </si>
  <si>
    <t>26.04.2023 06:35:31</t>
  </si>
  <si>
    <t>26.04.2023 07:08:37</t>
  </si>
  <si>
    <t>K-4477 35-04-K04477_HAVAI HAT K04_2056166</t>
  </si>
  <si>
    <t>26.04.2023 11:49:14</t>
  </si>
  <si>
    <t>26.04.2023 13:53:14</t>
  </si>
  <si>
    <t>SİNİRLİ TR-2 45-83-M00458_A_91001088_91001088</t>
  </si>
  <si>
    <t>26.04.2023 22:32:35</t>
  </si>
  <si>
    <t>27.04.2023 00:38:51</t>
  </si>
  <si>
    <t>DÜVERLİK TR-1 35-26-M00457_956609598_956609598</t>
  </si>
  <si>
    <t>26.04.2023 10:50:12</t>
  </si>
  <si>
    <t>26.04.2023 12:21:15</t>
  </si>
  <si>
    <t>L-306 35-18-L00306_950446688_950446688</t>
  </si>
  <si>
    <t>26.04.2023 18:26:58</t>
  </si>
  <si>
    <t>27.04.2023 00:01:47</t>
  </si>
  <si>
    <t>ÇAYAĞZI TR-1 35-31-L00413_35-31-L00413_2358144</t>
  </si>
  <si>
    <t>26.04.2023 13:36:29</t>
  </si>
  <si>
    <t>26.04.2023 14:07:23</t>
  </si>
  <si>
    <t>26.04.2023 10:01:05</t>
  </si>
  <si>
    <t>26.04.2023 16:54:56</t>
  </si>
  <si>
    <t>26.04.2023 21:08:39</t>
  </si>
  <si>
    <t>26.04.2023 23:04:41</t>
  </si>
  <si>
    <t>K-3646 35-01-K03646_911567472_911567472</t>
  </si>
  <si>
    <t>26.04.2023 01:18:16</t>
  </si>
  <si>
    <t>26.04.2023 02:53:33</t>
  </si>
  <si>
    <t>26.04.2023 19:05:09</t>
  </si>
  <si>
    <t>26.04.2023 22:58:40</t>
  </si>
  <si>
    <t>KARABURUN İM 35-21-A00001_MORDOĞAN M04_2314238</t>
  </si>
  <si>
    <t>26.04.2023 19:53:00</t>
  </si>
  <si>
    <t>26.04.2023 20:03:00</t>
  </si>
  <si>
    <t>TR-1/67 45-72-M00682_45-72-M00682_92389980</t>
  </si>
  <si>
    <t>26.04.2023 21:52:05</t>
  </si>
  <si>
    <t>26.04.2023 22:32:27</t>
  </si>
  <si>
    <t>OKLUİSA KÖK 45-81-M00046_CINAN GRUP M04_71994464</t>
  </si>
  <si>
    <t>26.04.2023 13:56:23</t>
  </si>
  <si>
    <t>26.04.2023 14:06:00</t>
  </si>
  <si>
    <t>26.04.2023 13:08:31</t>
  </si>
  <si>
    <t>26.04.2023 13:50:06</t>
  </si>
  <si>
    <t>GÖRECE M-351 35-22-M00351_M-790 ADNAN MENDERES HAVALİMANI-GERİLİM M03_72143322</t>
  </si>
  <si>
    <t>26.04.2023 20:48:33</t>
  </si>
  <si>
    <t>26.04.2023 21:11:49</t>
  </si>
  <si>
    <t>K-4252 35-07-K04252_913404328_913404328</t>
  </si>
  <si>
    <t>26.04.2023 23:06:41</t>
  </si>
  <si>
    <t>27.04.2023 03:22:35</t>
  </si>
  <si>
    <t>DM-21 45-71-M00446_953190149_953190149</t>
  </si>
  <si>
    <t>26.04.2023 06:53:15</t>
  </si>
  <si>
    <t>26.04.2023 07:52:34</t>
  </si>
  <si>
    <t>ÖMER ÖZGÜR SULAMA GRUBU 35-29-M00345_DIREK TIPI TRAFO HUCRESI H01_2101155</t>
  </si>
  <si>
    <t>26.04.2023 11:13:15</t>
  </si>
  <si>
    <t>26.04.2023 12:36:24</t>
  </si>
  <si>
    <t>26.04.2023 09:00:05</t>
  </si>
  <si>
    <t>26.04.2023 10:47:51</t>
  </si>
  <si>
    <t>NARLIDERE TM 35-07-A00003_BİLEN M016_83593690</t>
  </si>
  <si>
    <t>26.04.2023 20:01:43</t>
  </si>
  <si>
    <t>26.04.2023 21:06:12</t>
  </si>
  <si>
    <t>K-3013 35-08-K03013_99110080_99110080</t>
  </si>
  <si>
    <t>26.04.2023 22:24:39</t>
  </si>
  <si>
    <t>27.04.2023 00:20:39</t>
  </si>
  <si>
    <t>26.04.2023 20:34:02</t>
  </si>
  <si>
    <t>26.04.2023 21:38:35</t>
  </si>
  <si>
    <t>K-418 35-03-K00418_A_56378133_56378133</t>
  </si>
  <si>
    <t>26.04.2023 10:49:13</t>
  </si>
  <si>
    <t>26.04.2023 17:17:06</t>
  </si>
  <si>
    <t>26.04.2023 10:23:40</t>
  </si>
  <si>
    <t>26.04.2023 14:53:45</t>
  </si>
  <si>
    <t>26.04.2023 22:53:03</t>
  </si>
  <si>
    <t>26.04.2023 23:01:00</t>
  </si>
  <si>
    <t>26.04.2023 20:56:14</t>
  </si>
  <si>
    <t>26.04.2023 22:00:47</t>
  </si>
  <si>
    <t>DM-1/3 GÜNEŞ YOLU TR 35-19-M00263_E E01_5845630</t>
  </si>
  <si>
    <t>26.04.2023 16:52:42</t>
  </si>
  <si>
    <t>26.04.2023 21:13:08</t>
  </si>
  <si>
    <t>M-3198 (YATIRIM REZERVE) 35-01-M03198_B_56378742_56378742</t>
  </si>
  <si>
    <t>26.04.2023 17:55:24</t>
  </si>
  <si>
    <t>26.04.2023 19:00:07</t>
  </si>
  <si>
    <t>M-287 35-02-M00287_99921986_99921986</t>
  </si>
  <si>
    <t>26.04.2023 15:18:10</t>
  </si>
  <si>
    <t>26.04.2023 17:25:17</t>
  </si>
  <si>
    <t>ALAŞEHİR TR-8 45-73-M00008_HatBaşıAyırıcı_66074883 M08_66074883</t>
  </si>
  <si>
    <t>26.04.2023 18:46:00</t>
  </si>
  <si>
    <t>26.04.2023 19:09:25</t>
  </si>
  <si>
    <t>ÖDEMİŞ İM 35-15-A00001_TR-110 M04_2309731</t>
  </si>
  <si>
    <t>26.04.2023 09:10:14</t>
  </si>
  <si>
    <t>26.04.2023 12:24:13</t>
  </si>
  <si>
    <t>26.04.2023 17:47:15</t>
  </si>
  <si>
    <t>26.04.2023 17:52:00</t>
  </si>
  <si>
    <t>TR-78 45-73-M01204_956438791_956438791</t>
  </si>
  <si>
    <t>26.04.2023 09:30:53</t>
  </si>
  <si>
    <t>26.04.2023 11:39:55</t>
  </si>
  <si>
    <t>YENİ HARMANDALI TR-1 45-71-M00893_45-71-M00893_2356815</t>
  </si>
  <si>
    <t>26.04.2023 14:58:21</t>
  </si>
  <si>
    <t>26.04.2023 15:32:10</t>
  </si>
  <si>
    <t>26.04.2023 10:12:32</t>
  </si>
  <si>
    <t>26.04.2023 11:55:11</t>
  </si>
  <si>
    <t>M-1169 35-01-M01169_TRAFO M03_2049128</t>
  </si>
  <si>
    <t>26.04.2023 11:44:22</t>
  </si>
  <si>
    <t>26.04.2023 12:21:39</t>
  </si>
  <si>
    <t>TR-66/B 45-78-L00750_TR-71 L02_61389460</t>
  </si>
  <si>
    <t>26.04.2023 08:49:09</t>
  </si>
  <si>
    <t>26.04.2023 09:02:03</t>
  </si>
  <si>
    <t>TR-1/67-A 45-72-M00581_ H_61394512</t>
  </si>
  <si>
    <t>26.04.2023 22:48:57</t>
  </si>
  <si>
    <t>26.04.2023 23:12:19</t>
  </si>
  <si>
    <t>26.04.2023 23:08:57</t>
  </si>
  <si>
    <t>26.04.2023 23:38:18</t>
  </si>
  <si>
    <t>KARAPINAR İM 45-78-A00002_HatBaşıAyırıcı_53140468 M02_53140468</t>
  </si>
  <si>
    <t>26.04.2023 04:03:30</t>
  </si>
  <si>
    <t>26.04.2023 05:46:22</t>
  </si>
  <si>
    <t>OĞLANANASI TR-10 35-22-M00263_961442124_961442124</t>
  </si>
  <si>
    <t>26.04.2023 12:46:19</t>
  </si>
  <si>
    <t>26.04.2023 18:41:42</t>
  </si>
  <si>
    <t>K-3092 35-02-K03092_99993829_99993829</t>
  </si>
  <si>
    <t>26.04.2023 09:13:46</t>
  </si>
  <si>
    <t>26.04.2023 10:28:50</t>
  </si>
  <si>
    <t>POYRAZDAMLARI TR-11 45-78-M00576_KEMERDAMLARI YUKARIKEMER M05_2106464</t>
  </si>
  <si>
    <t>26.04.2023 21:45:53</t>
  </si>
  <si>
    <t>26.04.2023 21:46:53</t>
  </si>
  <si>
    <t>ÜLKÜ KÖK 45-78-M01394_SERVET BLOK M03_83839759</t>
  </si>
  <si>
    <t>26.04.2023 10:18:17</t>
  </si>
  <si>
    <t>26.04.2023 11:27:51</t>
  </si>
  <si>
    <t>TR-30 35-19-M00030_956671012_956671012</t>
  </si>
  <si>
    <t>26.04.2023 12:30:14</t>
  </si>
  <si>
    <t>26.04.2023 15:45:08</t>
  </si>
  <si>
    <t>26.04.2023 11:01:05</t>
  </si>
  <si>
    <t>26.04.2023 14:32:05</t>
  </si>
  <si>
    <t>K-385 35-01-K00385_35-01-K00385_2375455</t>
  </si>
  <si>
    <t>26.04.2023 08:46:58</t>
  </si>
  <si>
    <t>26.04.2023 09:20:27</t>
  </si>
  <si>
    <t>26.04.2023 23:43:17</t>
  </si>
  <si>
    <t>27.04.2023 01:05:54</t>
  </si>
  <si>
    <t>TÜRKALİ KISACIKLAR TR-1 45-82-M00194_DIREK TIPI TRAFO HUCRESI H01_2091793</t>
  </si>
  <si>
    <t>26.04.2023 19:48:39</t>
  </si>
  <si>
    <t>26.04.2023 23:00:44</t>
  </si>
  <si>
    <t>26.04.2023 08:01:01</t>
  </si>
  <si>
    <t>26.04.2023 09:40:57</t>
  </si>
  <si>
    <t>26.04.2023 08:56:01</t>
  </si>
  <si>
    <t>26.04.2023 09:48:12</t>
  </si>
  <si>
    <t>DM-14/3 45-71-M00387_953243678_953243678</t>
  </si>
  <si>
    <t>26.04.2023 21:36:43</t>
  </si>
  <si>
    <t>27.04.2023 03:21:18</t>
  </si>
  <si>
    <t>SARUHANLI TR-22 45-80-M00022_D D06b_5981316</t>
  </si>
  <si>
    <t>26.04.2023 21:20:07</t>
  </si>
  <si>
    <t>26.04.2023 22:41:12</t>
  </si>
  <si>
    <t>26.04.2023 10:25:19</t>
  </si>
  <si>
    <t>26.04.2023 10:47:30</t>
  </si>
  <si>
    <t>TR-2/83 45-83-L00083_45-83-L00083_2357114</t>
  </si>
  <si>
    <t>26.04.2023 11:42:02</t>
  </si>
  <si>
    <t>26.04.2023 12:20:42</t>
  </si>
  <si>
    <t>EBSO TM 35-09-A00001_EBSO-14 K46_2312301</t>
  </si>
  <si>
    <t>26.04.2023 23:04:08</t>
  </si>
  <si>
    <t>27.04.2023 00:24:00</t>
  </si>
  <si>
    <t>K-300 35-01-K00300_B B2_5873572</t>
  </si>
  <si>
    <t>26.04.2023 11:09:00</t>
  </si>
  <si>
    <t>26.04.2023 12:21:16</t>
  </si>
  <si>
    <t>KESİMHANE HAYVANCILIK ÖZEL TR 35-27-M00227Ö_ M01_2309845</t>
  </si>
  <si>
    <t>26.04.2023 15:03:07</t>
  </si>
  <si>
    <t>26.04.2023 16:14:33</t>
  </si>
  <si>
    <t>K-289 35-04-K00289_99571100_99571100</t>
  </si>
  <si>
    <t>26.04.2023 10:20:10</t>
  </si>
  <si>
    <t>26.04.2023 15:31:20</t>
  </si>
  <si>
    <t>KARAYAĞCI TR-1 45-75-M00195_945610894_945610894</t>
  </si>
  <si>
    <t>26.04.2023 18:48:09</t>
  </si>
  <si>
    <t>26.04.2023 20:09:18</t>
  </si>
  <si>
    <t>26.04.2023 11:04:32</t>
  </si>
  <si>
    <t>26.04.2023 12:09:50</t>
  </si>
  <si>
    <t>ÖZBEK TR-5 35-19-M00235_956679046_956679046</t>
  </si>
  <si>
    <t>26.04.2023 13:29:43</t>
  </si>
  <si>
    <t>26.04.2023 18:11:42</t>
  </si>
  <si>
    <t>M-235 35-02-M00235_966864883_966864883</t>
  </si>
  <si>
    <t>26.04.2023 16:18:35</t>
  </si>
  <si>
    <t>26.04.2023 18:41:07</t>
  </si>
  <si>
    <t>K-1906 35-10-K01906_913182791_913182791</t>
  </si>
  <si>
    <t>26.04.2023 16:09:31</t>
  </si>
  <si>
    <t>26.04.2023 20:00:26</t>
  </si>
  <si>
    <t>TİRE TR-17 35-29-M00452_950325122_950325122</t>
  </si>
  <si>
    <t>26.04.2023 12:08:53</t>
  </si>
  <si>
    <t>26.04.2023 14:46:59</t>
  </si>
  <si>
    <t>M-2609 35-08-M02609_DAĞITIM TRAFOSU M02_53696943</t>
  </si>
  <si>
    <t>26.04.2023 09:36:22</t>
  </si>
  <si>
    <t>26.04.2023 13:26:25</t>
  </si>
  <si>
    <t>KARAPINAR İM 45-78-A00002_HatBaşıAyırıcı_53138920 M05_53138920</t>
  </si>
  <si>
    <t>26.04.2023 18:56:57</t>
  </si>
  <si>
    <t>26.04.2023 21:29:30</t>
  </si>
  <si>
    <t>M-860 GÖRECE 35-22-M00860_95000108383_95000108383</t>
  </si>
  <si>
    <t>26.04.2023 08:21:57</t>
  </si>
  <si>
    <t>26.04.2023 14:46:02</t>
  </si>
  <si>
    <t>GAZİEMİR GIS TM 35-08-A00006_HAVALİMANI-1 M08_2317308</t>
  </si>
  <si>
    <t>26.04.2023 20:55:00</t>
  </si>
  <si>
    <t>26.04.2023 21:14:01</t>
  </si>
  <si>
    <t>DM-2/TR-6 45-72-M00681_E C01b_92734800</t>
  </si>
  <si>
    <t>26.04.2023 21:21:04</t>
  </si>
  <si>
    <t>26.04.2023 22:10:38</t>
  </si>
  <si>
    <t>SANCAKLI BOZKÖY TR-7 45-71-M00529_953204517_953204517</t>
  </si>
  <si>
    <t>26.04.2023 15:36:02</t>
  </si>
  <si>
    <t>26.04.2023 17:31:17</t>
  </si>
  <si>
    <t>26.04.2023 11:35:53</t>
  </si>
  <si>
    <t>26.04.2023 15:08:58</t>
  </si>
  <si>
    <t>YEŞİLYURT DM 45-73-M00476_SOBRAN M02_2086192</t>
  </si>
  <si>
    <t>26.04.2023 22:16:02</t>
  </si>
  <si>
    <t>26.04.2023 23:47:12</t>
  </si>
  <si>
    <t>L-400 35-18-L00400_950459094_950459094</t>
  </si>
  <si>
    <t>26.04.2023 10:21:01</t>
  </si>
  <si>
    <t>26.04.2023 12:52:20</t>
  </si>
  <si>
    <t>ULUCAK DM 35-27-M00792_ESKİ ÇAMBEL M16_2052614</t>
  </si>
  <si>
    <t>26.04.2023 22:48:10</t>
  </si>
  <si>
    <t>26.04.2023 23:29:26</t>
  </si>
  <si>
    <t>TİRE İM-DM-1 35-29-A00001_DOYRANLI L11_2059658</t>
  </si>
  <si>
    <t>26.04.2023 11:12:35</t>
  </si>
  <si>
    <t>26.04.2023 11:21:11</t>
  </si>
  <si>
    <t>AHMETLİ İM 45-84-A00001_GÖKKAYA L16_2067187</t>
  </si>
  <si>
    <t>26.04.2023 15:15:40</t>
  </si>
  <si>
    <t>26.04.2023 18:33:00</t>
  </si>
  <si>
    <t>AHMETBEYLİ MAYDANOZ M-7 35-22-M00245_35-22-M00245_2361454</t>
  </si>
  <si>
    <t>26.04.2023 13:52:12</t>
  </si>
  <si>
    <t>26.04.2023 15:40:14</t>
  </si>
  <si>
    <t>M-17 UŞAKLILAR SİTESİ 35-18-M00017_DIREK TIPI TRAFO HUCRESI H01_2102116</t>
  </si>
  <si>
    <t>26.04.2023 19:25:29</t>
  </si>
  <si>
    <t>27.04.2023 00:31:40</t>
  </si>
  <si>
    <t>SARPINCIK TR-1 35-21-L00070_C_56375149_56375149</t>
  </si>
  <si>
    <t>26.04.2023 21:46:25</t>
  </si>
  <si>
    <t>26.04.2023 22:59:19</t>
  </si>
  <si>
    <t>26.04.2023 19:54:18</t>
  </si>
  <si>
    <t>26.04.2023 20:38:00</t>
  </si>
  <si>
    <t>DM-3/TR-8 45-83-L00482__82025119_82025119</t>
  </si>
  <si>
    <t>26.04.2023 21:06:02</t>
  </si>
  <si>
    <t>26.04.2023 22:46:04</t>
  </si>
  <si>
    <t>ASARLIK TR-10 35-28-M00593_953370802_953370802</t>
  </si>
  <si>
    <t>26.04.2023 16:16:59</t>
  </si>
  <si>
    <t>26.04.2023 18:04:26</t>
  </si>
  <si>
    <t>26.04.2023 10:00:15</t>
  </si>
  <si>
    <t>26.04.2023 11:06:13</t>
  </si>
  <si>
    <t>ALANYOLU TR-1 45-86-M00112_915792746_915792746</t>
  </si>
  <si>
    <t>26.04.2023 19:31:45</t>
  </si>
  <si>
    <t>26.04.2023 20:57:53</t>
  </si>
  <si>
    <t>TR-1/64 DM 45-72-M00064_TR-1/68 M18_66485115</t>
  </si>
  <si>
    <t>26.04.2023 23:12:58</t>
  </si>
  <si>
    <t>26.04.2023 23:50:51</t>
  </si>
  <si>
    <t>TR-40 35-19-L00040_6600963 tr40 a1b_5928979</t>
  </si>
  <si>
    <t>26.04.2023 09:29:52</t>
  </si>
  <si>
    <t>26.04.2023 11:57:56</t>
  </si>
  <si>
    <t>ÜÇYOL KÖK 45-82-M00128_HatBaşıAyırıcı_53136096 M05_53136096</t>
  </si>
  <si>
    <t>26.04.2023 19:12:59</t>
  </si>
  <si>
    <t>27.04.2023 00:30:55</t>
  </si>
  <si>
    <t>26.04.2023 15:17:48</t>
  </si>
  <si>
    <t>26.04.2023 17:30:56</t>
  </si>
  <si>
    <t>MUSTAFA HEZER SULAMA GRUBU 35-29-M00339_35-29-M00339_2370919</t>
  </si>
  <si>
    <t>26.04.2023 13:06:14</t>
  </si>
  <si>
    <t>26.04.2023 15:45:54</t>
  </si>
  <si>
    <t>HASAN  TEKİN SULAMA GRUBU 35-29-M00358_35-29-M00358_2349385</t>
  </si>
  <si>
    <t>26.04.2023 21:33:53</t>
  </si>
  <si>
    <t>26.04.2023 22:22:00</t>
  </si>
  <si>
    <t>26.04.2023 10:31:28</t>
  </si>
  <si>
    <t>26.04.2023 12:41:03</t>
  </si>
  <si>
    <t>K-4772 35-04-K04772_99264622_99264622</t>
  </si>
  <si>
    <t>26.04.2023 17:21:30</t>
  </si>
  <si>
    <t>26.04.2023 20:29:08</t>
  </si>
  <si>
    <t>OTOKENT İM 35-08-A00004_BEYAZEVLER K04_2308677</t>
  </si>
  <si>
    <t>26.04.2023 20:46:59</t>
  </si>
  <si>
    <t>26.04.2023 21:44:48</t>
  </si>
  <si>
    <t>26.04.2023 23:37:31</t>
  </si>
  <si>
    <t>26.04.2023 23:40:55</t>
  </si>
  <si>
    <t>26.04.2023 16:29:33</t>
  </si>
  <si>
    <t>26.04.2023 18:42:07</t>
  </si>
  <si>
    <t>AŞAĞIDOLMA TR-1 45-72-L00167_45-72-L00167_2368178</t>
  </si>
  <si>
    <t>26.04.2023 09:03:42</t>
  </si>
  <si>
    <t>26.04.2023 10:04:29</t>
  </si>
  <si>
    <t>26.04.2023 19:37:36</t>
  </si>
  <si>
    <t>26.04.2023 19:55:23</t>
  </si>
  <si>
    <t>EBSO TM 35-09-A00001_BALATCIK M16_2314254</t>
  </si>
  <si>
    <t>26.04.2023 10:47:49</t>
  </si>
  <si>
    <t>26.04.2023 10:58:00</t>
  </si>
  <si>
    <t>ÇARIKBALLI KÖSELER TR 45-77-L00187_DIREK TIPI TRAFO HUCRESI H01_2055901</t>
  </si>
  <si>
    <t>26.04.2023 11:57:19</t>
  </si>
  <si>
    <t>26.04.2023 13:05:42</t>
  </si>
  <si>
    <t>ÇAPAK KÖK 35-26-M00435_DAĞKIZILCA-1 GİRİŞ M03_76015960</t>
  </si>
  <si>
    <t>26.04.2023 13:37:59</t>
  </si>
  <si>
    <t>26.04.2023 13:56:29</t>
  </si>
  <si>
    <t>DM-16/02-C 45-71-M00606_45-71-M00606_2362162</t>
  </si>
  <si>
    <t>26.04.2023 22:20:21</t>
  </si>
  <si>
    <t>26.04.2023 23:53:00</t>
  </si>
  <si>
    <t>MENEMEN İM 35-28-A00001_KESİKKÖY-1 M17_2053664</t>
  </si>
  <si>
    <t>26.04.2023 20:07:00</t>
  </si>
  <si>
    <t>26.04.2023 20:11:00</t>
  </si>
  <si>
    <t>26.04.2023 10:36:32</t>
  </si>
  <si>
    <t>26.04.2023 12:58:09</t>
  </si>
  <si>
    <t>KUMKUYUCAK KÖK 45-80-M00093_ÇİFTLİK M04_72193246</t>
  </si>
  <si>
    <t>26.04.2023 15:25:50</t>
  </si>
  <si>
    <t>26.04.2023 17:36:43</t>
  </si>
  <si>
    <t>26.04.2023 09:00:55</t>
  </si>
  <si>
    <t>26.04.2023 15:47:34</t>
  </si>
  <si>
    <t>YASEMİN DM 35-19-M00002_ALAÇATI-1 M01_2326296</t>
  </si>
  <si>
    <t>26.04.2023 20:45:00</t>
  </si>
  <si>
    <t>26.04.2023 22:24:00</t>
  </si>
  <si>
    <t>ÇAPAK KÖK 35-26-M00435_HatBaşıAyırıcı_79961296 M05_79961296</t>
  </si>
  <si>
    <t>26.04.2023 13:10:05</t>
  </si>
  <si>
    <t>26.04.2023 13:56:45</t>
  </si>
  <si>
    <t>TR-55 KÖK 35-19-M00055_TR-77 KÖK M03_76783811</t>
  </si>
  <si>
    <t>26.04.2023 21:19:02</t>
  </si>
  <si>
    <t>26.04.2023 22:05:05</t>
  </si>
  <si>
    <t>26.04.2023 19:17:26</t>
  </si>
  <si>
    <t>26.04.2023 20:26:13</t>
  </si>
  <si>
    <t>26.04.2023 06:58:19</t>
  </si>
  <si>
    <t>26.04.2023 07:52:54</t>
  </si>
  <si>
    <t>YENİ BAĞARASI TR-3 35-23-M00209_A_56357395_56357395</t>
  </si>
  <si>
    <t>26.04.2023 17:38:06</t>
  </si>
  <si>
    <t>26.04.2023 18:07:08</t>
  </si>
  <si>
    <t>HALİLBEYLİ DM 35-27-M00620_Recloser M09_2313231</t>
  </si>
  <si>
    <t>26.04.2023 13:08:47</t>
  </si>
  <si>
    <t>26.04.2023 14:02:48</t>
  </si>
  <si>
    <t>26.04.2023 11:54:59</t>
  </si>
  <si>
    <t>26.04.2023 14:31:54</t>
  </si>
  <si>
    <t>TEKNOPET KÖK-2 35-27-M00593_ARMUTLU TR-21/TR-22/A.CANCAN SULAMA GRUBU M02_72162540</t>
  </si>
  <si>
    <t>26.04.2023 22:41:39</t>
  </si>
  <si>
    <t>26.04.2023 23:28:46</t>
  </si>
  <si>
    <t>KOYUNDERE TR-5 35-28-M00137_A_56364747_56364747</t>
  </si>
  <si>
    <t>26.04.2023 21:12:33</t>
  </si>
  <si>
    <t>26.04.2023 22:06:38</t>
  </si>
  <si>
    <t>SÜLEYMANLI KÖK 35-28-M00606_AYVACIK M11_66870923</t>
  </si>
  <si>
    <t>26.04.2023 18:32:28</t>
  </si>
  <si>
    <t>26.04.2023 18:36:06</t>
  </si>
  <si>
    <t>FUNDACIK KÖK 45-75-M00068_HatBaşıAyırıcı_53135125 M03_53135125</t>
  </si>
  <si>
    <t>26.04.2023 04:04:57</t>
  </si>
  <si>
    <t>26.04.2023 05:53:34</t>
  </si>
  <si>
    <t>HACIALİLER TR-1 45-73-M00732__72372843_72372843</t>
  </si>
  <si>
    <t>26.04.2023 22:48:40</t>
  </si>
  <si>
    <t>27.04.2023 00:38:46</t>
  </si>
  <si>
    <t>SAKARLI KÖK 45-76-M00046_GÖKÇUKUR GES-1 KÖK M06_72214981</t>
  </si>
  <si>
    <t>26.04.2023 15:23:17</t>
  </si>
  <si>
    <t>26.04.2023 16:50:58</t>
  </si>
  <si>
    <t>SANCAKLI BOZKÖY TR-7 45-71-M00529_45-71-M00529_2369636</t>
  </si>
  <si>
    <t>26.04.2023 17:00:19</t>
  </si>
  <si>
    <t>26.04.2023 17:34:55</t>
  </si>
  <si>
    <t>ESBAŞ İM 35-08-A00001_ESBAŞ-10 K05_2053330</t>
  </si>
  <si>
    <t>26.04.2023 20:43:00</t>
  </si>
  <si>
    <t>26.04.2023 20:56:00</t>
  </si>
  <si>
    <t>DM-14/05 (TR-14/19) 45-71-M00547_953242521_953242521</t>
  </si>
  <si>
    <t>26.04.2023 11:37:27</t>
  </si>
  <si>
    <t>26.04.2023 12:20:22</t>
  </si>
  <si>
    <t>GÜZELBAHÇE İM 35-10-A00001_TRAFO M09_77678572</t>
  </si>
  <si>
    <t>26.04.2023 20:10:43</t>
  </si>
  <si>
    <t>26.04.2023 21:28:29</t>
  </si>
  <si>
    <t>EBSO TM 35-09-A00001_EBSO-19 K47_2312302</t>
  </si>
  <si>
    <t>26.04.2023 23:42:00</t>
  </si>
  <si>
    <t>27.04.2023 01:08:33</t>
  </si>
  <si>
    <t>TAYTAN OFİS KÖK 45-78-M00314_SALİHLİ DM-1 GİRİŞİ (DEMİRKÖPRÜ-1) M011_60669726</t>
  </si>
  <si>
    <t>26.04.2023 07:32:59</t>
  </si>
  <si>
    <t>26.04.2023 07:33:29</t>
  </si>
  <si>
    <t>DURASILLI TR-14 45-78-M01150_DIREK TIPI TRAFO HUCRESI H01_2125915</t>
  </si>
  <si>
    <t>26.04.2023 09:36:52</t>
  </si>
  <si>
    <t>26.04.2023 11:39:41</t>
  </si>
  <si>
    <t>26.04.2023 19:49:30</t>
  </si>
  <si>
    <t>26.04.2023 21:58:02</t>
  </si>
  <si>
    <t>TR-97 35-17-M00097_950300814_950300814</t>
  </si>
  <si>
    <t>26.04.2023 09:15:30</t>
  </si>
  <si>
    <t>26.04.2023 10:03:06</t>
  </si>
  <si>
    <t>26.04.2023 19:28:33</t>
  </si>
  <si>
    <t>26.04.2023 22:54:27</t>
  </si>
  <si>
    <t>YALNIZCUMA TR 45-74-M00191_F_56394256_56394256</t>
  </si>
  <si>
    <t>26.04.2023 13:48:37</t>
  </si>
  <si>
    <t>26.04.2023 14:53:08</t>
  </si>
  <si>
    <t>EĞLENHOCA DM 35-21-M00013_KARABURUN-1 M05_72178729</t>
  </si>
  <si>
    <t>26.04.2023 18:52:06</t>
  </si>
  <si>
    <t>26.04.2023 18:59:45</t>
  </si>
  <si>
    <t>SANCAKLI UZUNÇINAR KÖYÜ 45-71-M00566_DIREK TIPI TRAFO HUCRESI H01_2078515</t>
  </si>
  <si>
    <t>26.04.2023 10:20:39</t>
  </si>
  <si>
    <t>26.04.2023 10:50:33</t>
  </si>
  <si>
    <t>K-1703 35-01-K01703_C C1_79833659</t>
  </si>
  <si>
    <t>26.04.2023 22:24:33</t>
  </si>
  <si>
    <t>27.04.2023 03:24:01</t>
  </si>
  <si>
    <t>BAŞLAMIŞ TR-1 45-72-L00209_45-72-L00209_2372333</t>
  </si>
  <si>
    <t>26.04.2023 13:31:01</t>
  </si>
  <si>
    <t>26.04.2023 14:19:01</t>
  </si>
  <si>
    <t>K-768 35-01-K00768_E_56381898_56381898</t>
  </si>
  <si>
    <t>26.04.2023 03:03:57</t>
  </si>
  <si>
    <t>26.04.2023 04:42:32</t>
  </si>
  <si>
    <t>K-289 35-04-K00289_35-04-K00289_2364386</t>
  </si>
  <si>
    <t>26.04.2023 14:50:49</t>
  </si>
  <si>
    <t>26.04.2023 15:34:13</t>
  </si>
  <si>
    <t>K-300 35-01-K00300_35-01-K00300_2366838</t>
  </si>
  <si>
    <t>26.04.2023 12:00:59</t>
  </si>
  <si>
    <t>26.04.2023 12:24:06</t>
  </si>
  <si>
    <t>26.04.2023 05:29:03</t>
  </si>
  <si>
    <t>26.04.2023 06:38:43</t>
  </si>
  <si>
    <t>ŞEHİT KEMAL KÖK 35-17-M00449_M-448 M01_66442994</t>
  </si>
  <si>
    <t>26.04.2023 16:47:09</t>
  </si>
  <si>
    <t>26.04.2023 17:29:50</t>
  </si>
  <si>
    <t>TR-1/43 45-83-M00043_TR-1/57 M05_2330135</t>
  </si>
  <si>
    <t>26.04.2023 21:20:49</t>
  </si>
  <si>
    <t>27.04.2023 01:16:01</t>
  </si>
  <si>
    <t>TR-21 35-17-M00021_950302957_950302957</t>
  </si>
  <si>
    <t>26.04.2023 22:52:35</t>
  </si>
  <si>
    <t>27.04.2023 00:01:10</t>
  </si>
  <si>
    <t>SUBAŞI İM 35-26-A00002_SUBAŞI/TAMSA M01_2035577</t>
  </si>
  <si>
    <t>26.04.2023 12:43:23</t>
  </si>
  <si>
    <t>26.04.2023 13:41:19</t>
  </si>
  <si>
    <t>26.04.2023 21:35:08</t>
  </si>
  <si>
    <t>26.04.2023 22:09:01</t>
  </si>
  <si>
    <t>26.04.2023 18:44:23</t>
  </si>
  <si>
    <t>26.04.2023 21:17:07</t>
  </si>
  <si>
    <t>L-59 GÜVENTUR 35-14-L00059_956654567_956654567</t>
  </si>
  <si>
    <t>26.04.2023 09:34:18</t>
  </si>
  <si>
    <t>26.04.2023 10:59:09</t>
  </si>
  <si>
    <t>K-1603 35-01-K01603_35-01-K01603_65792715</t>
  </si>
  <si>
    <t>26.04.2023 17:49:05</t>
  </si>
  <si>
    <t>26.04.2023 19:42:53</t>
  </si>
  <si>
    <t>İZZETTİN KÖK 45-83-M00132_SİNİRLİ M02_2107099</t>
  </si>
  <si>
    <t>26.04.2023 20:26:39</t>
  </si>
  <si>
    <t>26.04.2023 22:01:12</t>
  </si>
  <si>
    <t>KEMHALLI KÖK 45-86-M00044_UĞURLU KÖK M03_72224712</t>
  </si>
  <si>
    <t>26.04.2023 21:56:08</t>
  </si>
  <si>
    <t>26.04.2023 21:57:33</t>
  </si>
  <si>
    <t>K-2906 35-07-K02906_97550971_97550971</t>
  </si>
  <si>
    <t>26.04.2023 16:09:24</t>
  </si>
  <si>
    <t>26.04.2023 18:34:32</t>
  </si>
  <si>
    <t>26.04.2023 09:38:11</t>
  </si>
  <si>
    <t>26.04.2023 10:55:29</t>
  </si>
  <si>
    <t>ÜRKMEZ M-14 35-25-M00154_956644308_956644308</t>
  </si>
  <si>
    <t>26.04.2023 08:50:22</t>
  </si>
  <si>
    <t>26.04.2023 16:27:11</t>
  </si>
  <si>
    <t>26.04.2023 14:05:35</t>
  </si>
  <si>
    <t>26.04.2023 15:01:00</t>
  </si>
  <si>
    <t>AHMETLİ DM 45-77-M00187_HatBaşıAyırıcı_89227684 M08_89227684</t>
  </si>
  <si>
    <t>26.04.2023 19:32:07</t>
  </si>
  <si>
    <t>26.04.2023 20:53:38</t>
  </si>
  <si>
    <t>26.04.2023 21:02:50</t>
  </si>
  <si>
    <t>26.04.2023 22:24:56</t>
  </si>
  <si>
    <t>ERZA KAP KÖK 35-27-M00078_KLEMSAN KÖK M01_72177774</t>
  </si>
  <si>
    <t>26.04.2023 14:01:59</t>
  </si>
  <si>
    <t>26.04.2023 15:27:23</t>
  </si>
  <si>
    <t>26.04.2023 09:19:21</t>
  </si>
  <si>
    <t>26.04.2023 11:28:40</t>
  </si>
  <si>
    <t>26.04.2023 17:10:51</t>
  </si>
  <si>
    <t>26.04.2023 20:15:18</t>
  </si>
  <si>
    <t>ÇAYAĞZI TR-1 35-31-L00413_A_56406270_56406270</t>
  </si>
  <si>
    <t>26.04.2023 10:24:40</t>
  </si>
  <si>
    <t>26.04.2023 14:09:42</t>
  </si>
  <si>
    <t>BUCA TM 35-03-A00003_Buca-5 K07_2311885</t>
  </si>
  <si>
    <t>26.04.2023 00:59:17</t>
  </si>
  <si>
    <t>26.04.2023 01:03:48</t>
  </si>
  <si>
    <t>26.04.2023 14:43:18</t>
  </si>
  <si>
    <t>26.04.2023 15:25:18</t>
  </si>
  <si>
    <t>K-3 35-01-K00003_DAĞITIM TRAFO-1 K06_42445023</t>
  </si>
  <si>
    <t>26.04.2023 10:50:07</t>
  </si>
  <si>
    <t>26.04.2023 11:59:13</t>
  </si>
  <si>
    <t>26.04.2023 15:04:53</t>
  </si>
  <si>
    <t>26.04.2023 16:20:57</t>
  </si>
  <si>
    <t>26.04.2023 16:19:41</t>
  </si>
  <si>
    <t>26.04.2023 16:26:52</t>
  </si>
  <si>
    <t>26.04.2023 00:12:30</t>
  </si>
  <si>
    <t>26.04.2023 00:37:11</t>
  </si>
  <si>
    <t>TEPECİK KÖPRÜ DM 35-14-M00332_KARAKAYALAR DM M16_49833794</t>
  </si>
  <si>
    <t>26.04.2023 13:37:49</t>
  </si>
  <si>
    <t>26.04.2023 13:49:17</t>
  </si>
  <si>
    <t>ESBAŞ İM 35-08-A00001_IRMAK M10_2321228</t>
  </si>
  <si>
    <t>26.04.2023 08:54:00</t>
  </si>
  <si>
    <t>26.04.2023 09:52:00</t>
  </si>
  <si>
    <t>26.04.2023 21:43:36</t>
  </si>
  <si>
    <t>26.04.2023 22:02:07</t>
  </si>
  <si>
    <t>K-4521 35-04-K04521_35-04-K04521_2376202</t>
  </si>
  <si>
    <t>26.04.2023 10:27:54</t>
  </si>
  <si>
    <t>26.04.2023 13:42:47</t>
  </si>
  <si>
    <t>26.04.2023 13:09:55</t>
  </si>
  <si>
    <t>26.04.2023 13:18:27</t>
  </si>
  <si>
    <t>TROPİKAL DM 35-27-L00056_ÖRNEKKÖY L04_72201721</t>
  </si>
  <si>
    <t>26.04.2023 20:17:58</t>
  </si>
  <si>
    <t>26.04.2023 21:33:45</t>
  </si>
  <si>
    <t>DM-14/4b 45-71-M00543_45-71-M00543_2371345</t>
  </si>
  <si>
    <t>26.04.2023 17:08:04</t>
  </si>
  <si>
    <t>26.04.2023 18:49:00</t>
  </si>
  <si>
    <t>M-147 SAKIZLIKOY 35-18-M00147__56368076_56368076</t>
  </si>
  <si>
    <t>26.04.2023 09:16:11</t>
  </si>
  <si>
    <t>26.04.2023 10:16:15</t>
  </si>
  <si>
    <t>KEMALPAŞA TM 35-27-A00002_ARMUTLU-2 M01_2048973</t>
  </si>
  <si>
    <t>26.04.2023 23:40:48</t>
  </si>
  <si>
    <t>27.04.2023 01:40:28</t>
  </si>
  <si>
    <t>POYRAZDAMLARI TR-11 45-78-M00576_KEMERDAMLARI YUKARIKEMER M05_2328103</t>
  </si>
  <si>
    <t>26.04.2023 00:38:31</t>
  </si>
  <si>
    <t>26.04.2023 00:39:31</t>
  </si>
  <si>
    <t>K-3332 35-02-K03332_99852682_99852682</t>
  </si>
  <si>
    <t>26.04.2023 10:39:48</t>
  </si>
  <si>
    <t>26.04.2023 12:24:35</t>
  </si>
  <si>
    <t>26.04.2023 23:27:43</t>
  </si>
  <si>
    <t>27.04.2023 01:56:31</t>
  </si>
  <si>
    <t>ÇAMLIK DM 35-17-M00173_TR-10 M11_66328238</t>
  </si>
  <si>
    <t>26.04.2023 14:21:59</t>
  </si>
  <si>
    <t>26.04.2023 14:54:34</t>
  </si>
  <si>
    <t>ÇAMLIK DM 35-17-M00173_HatBaşıAyırıcı_65357338 M08_65357338</t>
  </si>
  <si>
    <t>26.04.2023 12:11:07</t>
  </si>
  <si>
    <t>26.04.2023 14:21:42</t>
  </si>
  <si>
    <t>DM-20/07 (VEZİROĞLU) 45-71-M00274_953200332_953200332</t>
  </si>
  <si>
    <t>26.04.2023 13:35:29</t>
  </si>
  <si>
    <t>26.04.2023 14:17:06</t>
  </si>
  <si>
    <t>26.04.2023 21:30:26</t>
  </si>
  <si>
    <t>26.04.2023 22:29:24</t>
  </si>
  <si>
    <t>26.04.2023 10:53:43</t>
  </si>
  <si>
    <t>26.04.2023 11:52:45</t>
  </si>
  <si>
    <t>KIRKAĞAÇ OTOYOL DM 45-76-M00235_AHMET EMEKLİ M04_66020990</t>
  </si>
  <si>
    <t>26.04.2023 23:21:39</t>
  </si>
  <si>
    <t>26.04.2023 23:34:52</t>
  </si>
  <si>
    <t>26.04.2023 16:11:00</t>
  </si>
  <si>
    <t>26.04.2023 16:24:05</t>
  </si>
  <si>
    <t>26.04.2023 10:39:57</t>
  </si>
  <si>
    <t>26.04.2023 11:25:53</t>
  </si>
  <si>
    <t>K-218 35-01-K00218_C 2C_5861430</t>
  </si>
  <si>
    <t>26.04.2023 22:04:17</t>
  </si>
  <si>
    <t>26.04.2023 22:51:27</t>
  </si>
  <si>
    <t>ASARLIK TR-16 35-28-M00174_953383541_953383541</t>
  </si>
  <si>
    <t>26.04.2023 11:16:07</t>
  </si>
  <si>
    <t>26.04.2023 12:09:52</t>
  </si>
  <si>
    <t>L-332 SERKANKENT 35-18-L00332_950450184_950450184</t>
  </si>
  <si>
    <t>26.04.2023 13:09:24</t>
  </si>
  <si>
    <t>26.04.2023 15:01:54</t>
  </si>
  <si>
    <t>TR-176 45-78-L00176_953259710_953259710</t>
  </si>
  <si>
    <t>26.04.2023 21:33:32</t>
  </si>
  <si>
    <t>26.04.2023 23:57:45</t>
  </si>
  <si>
    <t>SAKARLI KÖK 45-76-M00046_HACET M04_72214510</t>
  </si>
  <si>
    <t>26.04.2023 07:24:23</t>
  </si>
  <si>
    <t>26.04.2023 08:36:21</t>
  </si>
  <si>
    <t>HAMZABEYLİ TR-4 45-71-M01774_45-71-M01774_2368271</t>
  </si>
  <si>
    <t>26.04.2023 11:55:15</t>
  </si>
  <si>
    <t>26.04.2023 12:41:00</t>
  </si>
  <si>
    <t>26.04.2023 13:16:35</t>
  </si>
  <si>
    <t>26.04.2023 13:19:45</t>
  </si>
  <si>
    <t>26.04.2023 12:31:50</t>
  </si>
  <si>
    <t>26.04.2023 12:58:31</t>
  </si>
  <si>
    <t>MELİHA BİÇER SİTESİ TR 35-23-M00004_42097554 E1_42106643</t>
  </si>
  <si>
    <t>26.04.2023 10:15:59</t>
  </si>
  <si>
    <t>26.04.2023 12:08:31</t>
  </si>
  <si>
    <t>HILAL GIS TM 35-01-A00010_HİLAL-10 K01_2313230</t>
  </si>
  <si>
    <t>26.04.2023 02:03:31</t>
  </si>
  <si>
    <t>26.04.2023 02:03:46</t>
  </si>
  <si>
    <t>ALANYOLU TR-1 45-86-M00112_45-86-M00112_2357612</t>
  </si>
  <si>
    <t>26.04.2023 20:35:31</t>
  </si>
  <si>
    <t>26.04.2023 21:02:34</t>
  </si>
  <si>
    <t>26.04.2023 22:24:08</t>
  </si>
  <si>
    <t>27.04.2023 01:24:43</t>
  </si>
  <si>
    <t>BOZDAĞ TR-14 35-15-L00306_950406846_950406846</t>
  </si>
  <si>
    <t>26.04.2023 13:42:33</t>
  </si>
  <si>
    <t>26.04.2023 15:24:53</t>
  </si>
  <si>
    <t>YAĞBASAN AYDINLAR TR-1 45-78-M00559_DIREK TIPI TRAFO HUCRESI H01_2108237</t>
  </si>
  <si>
    <t>26.04.2023 14:48:10</t>
  </si>
  <si>
    <t>26.04.2023 18:17:21</t>
  </si>
  <si>
    <t>DM-2/40-A (SERİN SOKAK) 45-71-M00516_B_56403655_56403655</t>
  </si>
  <si>
    <t>26.04.2023 10:30:54</t>
  </si>
  <si>
    <t>26.04.2023 15:37:28</t>
  </si>
  <si>
    <t>KÜRKÇÜ TR-1 45-81-M00089_A_91161793_91161793</t>
  </si>
  <si>
    <t>26.04.2023 22:49:32</t>
  </si>
  <si>
    <t>27.04.2023 00:06:13</t>
  </si>
  <si>
    <t>26.04.2023 07:36:39</t>
  </si>
  <si>
    <t>26.04.2023 15:55:33</t>
  </si>
  <si>
    <t>M-3333 35-04-M03333_99495686_99495686</t>
  </si>
  <si>
    <t>26.04.2023 22:55:11</t>
  </si>
  <si>
    <t>27.04.2023 01:18:55</t>
  </si>
  <si>
    <t>L-272 35-18-L00272_950445076_950445076</t>
  </si>
  <si>
    <t>26.04.2023 15:18:39</t>
  </si>
  <si>
    <t>26.04.2023 19:21:43</t>
  </si>
  <si>
    <t>26.04.2023 21:37:42</t>
  </si>
  <si>
    <t>27.04.2023 00:54:59</t>
  </si>
  <si>
    <t>YENİ FOÇA TR-27 35-23-M00027_950419946_950419946</t>
  </si>
  <si>
    <t>26.04.2023 06:57:11</t>
  </si>
  <si>
    <t>26.04.2023 09:04:50</t>
  </si>
  <si>
    <t>K-1819 35-01-K01819_913045680_913045680</t>
  </si>
  <si>
    <t>26.04.2023 18:39:29</t>
  </si>
  <si>
    <t>26.04.2023 20:04:50</t>
  </si>
  <si>
    <t>AKHİSAR TM 45-72-A00006_AKHİSAR ŞEHİR-2 M15_2313122</t>
  </si>
  <si>
    <t>26.04.2023 12:33:29</t>
  </si>
  <si>
    <t>26.04.2023 14:08:54</t>
  </si>
  <si>
    <t>URGANLI TR-2 45-83-M00570_DAĞITIM TRAFOSU M06_2103503</t>
  </si>
  <si>
    <t>26.04.2023 13:49:21</t>
  </si>
  <si>
    <t>26.04.2023 17:24:00</t>
  </si>
  <si>
    <t>KISIKKÖY YENİ MAH. TR-1 35-22-M00137_A_56353907_56353907</t>
  </si>
  <si>
    <t>26.04.2023 17:45:30</t>
  </si>
  <si>
    <t>26.04.2023 19:33:43</t>
  </si>
  <si>
    <t>26.04.2023 09:07:32</t>
  </si>
  <si>
    <t>26.04.2023 15:46:59</t>
  </si>
  <si>
    <t>TAYTAN OFİS KÖK 45-78-M00314_HatBaşıAyırıcı_53139445 M06_53139445</t>
  </si>
  <si>
    <t>26.04.2023 09:31:23</t>
  </si>
  <si>
    <t>26.04.2023 10:15:39</t>
  </si>
  <si>
    <t>YEŞİLKÖY TR-2 45-71-M01822_45-71-M01822_2355186</t>
  </si>
  <si>
    <t>26.04.2023 13:38:26</t>
  </si>
  <si>
    <t>26.04.2023 14:09:07</t>
  </si>
  <si>
    <t>K-1332 35-03-K01332_TRAFO K03_41943904</t>
  </si>
  <si>
    <t>26.04.2023 01:15:43</t>
  </si>
  <si>
    <t>26.04.2023 01:17:00</t>
  </si>
  <si>
    <t>K-112 35-01-K00112_912912872_912912872</t>
  </si>
  <si>
    <t>27.04.2023 09:07:56</t>
  </si>
  <si>
    <t>27.04.2023 11:25:53</t>
  </si>
  <si>
    <t>TR-145 35-16-L00145_DIREK TIPI TRAFO HUCRESI H01_2040024</t>
  </si>
  <si>
    <t>27.04.2023 11:26:23</t>
  </si>
  <si>
    <t>27.04.2023 12:04:34</t>
  </si>
  <si>
    <t>27.04.2023 00:01:53</t>
  </si>
  <si>
    <t>27.04.2023 00:20:38</t>
  </si>
  <si>
    <t>27.04.2023 17:21:50</t>
  </si>
  <si>
    <t>27.04.2023 19:10:35</t>
  </si>
  <si>
    <t>27.04.2023 14:06:31</t>
  </si>
  <si>
    <t>27.04.2023 17:18:49</t>
  </si>
  <si>
    <t>27.04.2023 20:04:00</t>
  </si>
  <si>
    <t>27.04.2023 23:01:00</t>
  </si>
  <si>
    <t>KORAY GES KÖK 35-27-M01188_KORAY GES M03_74140274</t>
  </si>
  <si>
    <t>27.04.2023 00:54:22</t>
  </si>
  <si>
    <t>27.04.2023 07:45:16</t>
  </si>
  <si>
    <t>27.04.2023 15:16:20</t>
  </si>
  <si>
    <t>27.04.2023 15:25:21</t>
  </si>
  <si>
    <t>27.04.2023 10:42:33</t>
  </si>
  <si>
    <t>27.04.2023 13:02:18</t>
  </si>
  <si>
    <t>27.04.2023 08:34:57</t>
  </si>
  <si>
    <t>27.04.2023 09:19:28</t>
  </si>
  <si>
    <t>27.04.2023 06:33:16</t>
  </si>
  <si>
    <t>27.04.2023 06:47:47</t>
  </si>
  <si>
    <t>M-1451 35-01-M01451_35-01-M01451_65822981</t>
  </si>
  <si>
    <t>27.04.2023 10:16:51</t>
  </si>
  <si>
    <t>27.04.2023 11:04:10</t>
  </si>
  <si>
    <t>27.04.2023 07:09:43</t>
  </si>
  <si>
    <t>27.04.2023 07:25:47</t>
  </si>
  <si>
    <t>TR-1-1/1 BELEDİYE EVLERİ KABİN 35-20-L00001_955202383_955202383</t>
  </si>
  <si>
    <t>27.04.2023 07:46:27</t>
  </si>
  <si>
    <t>27.04.2023 08:59:55</t>
  </si>
  <si>
    <t>K-141 35-03-K00141_910518129_910518129</t>
  </si>
  <si>
    <t>27.04.2023 02:49:33</t>
  </si>
  <si>
    <t>27.04.2023 09:32:15</t>
  </si>
  <si>
    <t>ULUKENT DM-1/10 35-28-M00570_953382580_953382580</t>
  </si>
  <si>
    <t>27.04.2023 15:36:52</t>
  </si>
  <si>
    <t>27.04.2023 19:19:41</t>
  </si>
  <si>
    <t>ALSANCAK TM 35-01-A00005_ALTAY ANIL K23_2057717</t>
  </si>
  <si>
    <t>27.04.2023 11:58:30</t>
  </si>
  <si>
    <t>27.04.2023 12:07:22</t>
  </si>
  <si>
    <t>27.04.2023 12:30:49</t>
  </si>
  <si>
    <t>27.04.2023 15:32:42</t>
  </si>
  <si>
    <t>SART TR-23 45-78-M00181_953252280_953252280</t>
  </si>
  <si>
    <t>27.04.2023 20:17:07</t>
  </si>
  <si>
    <t>27.04.2023 22:27:36</t>
  </si>
  <si>
    <t>SOMA A SANTRALİ İM/DM 45-82-A00001_HatBaşıAyırıcı_53136119 L14_53136119</t>
  </si>
  <si>
    <t>27.04.2023 10:30:38</t>
  </si>
  <si>
    <t>27.04.2023 12:11:04</t>
  </si>
  <si>
    <t>ŞEMİKLER TM 35-04-A00003_ŞEMİKLER-9 K38_2312126</t>
  </si>
  <si>
    <t>27.04.2023 01:03:53</t>
  </si>
  <si>
    <t>27.04.2023 02:19:00</t>
  </si>
  <si>
    <t>KEMALİYE DM (TR-1) 45-73-M00150_AKKEÇİLİ ÇIKIŞ M01_66715933</t>
  </si>
  <si>
    <t>27.04.2023 03:39:33</t>
  </si>
  <si>
    <t>27.04.2023 04:46:40</t>
  </si>
  <si>
    <t>EMİRLİ TR-8 35-15-L00644_C_56372113_56372113</t>
  </si>
  <si>
    <t>27.04.2023 19:47:46</t>
  </si>
  <si>
    <t>27.04.2023 21:17:03</t>
  </si>
  <si>
    <t>AŞAĞI ÇOBAN İSA TR-15 45-71-M00574_953214399_953214399</t>
  </si>
  <si>
    <t>27.04.2023 14:31:26</t>
  </si>
  <si>
    <t>27.04.2023 16:54:39</t>
  </si>
  <si>
    <t>YAHŞELLİ KÖK 35-28-M00293_HatBaşıAyırıcı_53133860 M01_53133860</t>
  </si>
  <si>
    <t>27.04.2023 07:44:18</t>
  </si>
  <si>
    <t>27.04.2023 10:50:25</t>
  </si>
  <si>
    <t>27.04.2023 10:07:38</t>
  </si>
  <si>
    <t>27.04.2023 13:16:27</t>
  </si>
  <si>
    <t>TR-1/83 KAPTANOĞLU DM 45-83-M00083_ERBİLLER M03_61292035</t>
  </si>
  <si>
    <t>27.04.2023 07:39:34</t>
  </si>
  <si>
    <t>27.04.2023 11:11:24</t>
  </si>
  <si>
    <t>YENİ ŞAKRAN TR-19 35-17-M00216_C_65451228_65451228</t>
  </si>
  <si>
    <t>27.04.2023 13:12:10</t>
  </si>
  <si>
    <t>27.04.2023 14:10:09</t>
  </si>
  <si>
    <t>K-511 35-01-K00511_G 1G_5922926</t>
  </si>
  <si>
    <t>27.04.2023 22:31:26</t>
  </si>
  <si>
    <t>27.04.2023 23:50:38</t>
  </si>
  <si>
    <t>BAŞKÖY TR-1 35-29-L00229_35-29-L00229_2372130</t>
  </si>
  <si>
    <t>27.04.2023 21:14:16</t>
  </si>
  <si>
    <t>27.04.2023 21:28:19</t>
  </si>
  <si>
    <t>M-2017 35-01-M02017_910893806_910893806</t>
  </si>
  <si>
    <t>27.04.2023 13:34:10</t>
  </si>
  <si>
    <t>27.04.2023 19:58:25</t>
  </si>
  <si>
    <t>27.04.2023 06:38:08</t>
  </si>
  <si>
    <t>27.04.2023 08:52:08</t>
  </si>
  <si>
    <t>YAKAKÖY KÖK 45-75-M00067_HatBaşıAyırıcı_53136392 M05_53136392</t>
  </si>
  <si>
    <t>27.04.2023 18:51:39</t>
  </si>
  <si>
    <t>27.04.2023 20:03:34</t>
  </si>
  <si>
    <t>27.04.2023 09:05:28</t>
  </si>
  <si>
    <t>27.04.2023 10:27:14</t>
  </si>
  <si>
    <t>BAĞARASI TR-14 35-23-M00361_95002365847_95002365847</t>
  </si>
  <si>
    <t>27.04.2023 12:38:19</t>
  </si>
  <si>
    <t>27.04.2023 16:42:00</t>
  </si>
  <si>
    <t>ARDIÇ MAHALLESİ TR-17 35-21-L00128_959847174_959847174</t>
  </si>
  <si>
    <t>27.04.2023 15:36:59</t>
  </si>
  <si>
    <t>27.04.2023 18:22:48</t>
  </si>
  <si>
    <t>K-4317 35-07-K04317_913162754_913162754</t>
  </si>
  <si>
    <t>27.04.2023 23:34:50</t>
  </si>
  <si>
    <t>28.04.2023 02:07:21</t>
  </si>
  <si>
    <t>27.04.2023 06:55:11</t>
  </si>
  <si>
    <t>27.04.2023 07:25:26</t>
  </si>
  <si>
    <t>K-1692 35-04-K01692_C C1b_5774062</t>
  </si>
  <si>
    <t>27.04.2023 05:59:10</t>
  </si>
  <si>
    <t>27.04.2023 06:40:06</t>
  </si>
  <si>
    <t>YAKAKÖY KÖK 45-75-M00067_HatBaşıAyırıcı_53135534 M02_53135534</t>
  </si>
  <si>
    <t>27.04.2023 11:37:00</t>
  </si>
  <si>
    <t>27.04.2023 15:55:02</t>
  </si>
  <si>
    <t>L-5 35-18-L00005_950467673_950467673</t>
  </si>
  <si>
    <t>27.04.2023 09:39:27</t>
  </si>
  <si>
    <t>27.04.2023 14:00:29</t>
  </si>
  <si>
    <t>BAĞARASI TR-10 KÖK 35-23-M00179_CEZAEVİ M03_72143142</t>
  </si>
  <si>
    <t>27.04.2023 19:59:38</t>
  </si>
  <si>
    <t>27.04.2023 21:10:43</t>
  </si>
  <si>
    <t>TARİŞ KÖK 45-73-M01049_ULAŞTIRMA TABURU M02_66732611</t>
  </si>
  <si>
    <t>27.04.2023 10:02:39</t>
  </si>
  <si>
    <t>27.04.2023 12:06:31</t>
  </si>
  <si>
    <t>SALMAN KÖYÜ TR-1 35-21-L00076_A_93882156_93882156</t>
  </si>
  <si>
    <t>27.04.2023 15:37:30</t>
  </si>
  <si>
    <t>27.04.2023 01:00:08</t>
  </si>
  <si>
    <t>27.04.2023 03:40:06</t>
  </si>
  <si>
    <t>27.04.2023 09:18:45</t>
  </si>
  <si>
    <t>27.04.2023 10:51:28</t>
  </si>
  <si>
    <t>TR-69 35-16-L00069_TR-37 L01_72054110</t>
  </si>
  <si>
    <t>27.04.2023 15:03:19</t>
  </si>
  <si>
    <t>27.04.2023 15:52:50</t>
  </si>
  <si>
    <t>27.04.2023 16:35:25</t>
  </si>
  <si>
    <t>27.04.2023 22:05:11</t>
  </si>
  <si>
    <t>ULUKENT DM-1/11 35-28-M00569_915126241_915126241</t>
  </si>
  <si>
    <t>27.04.2023 11:29:58</t>
  </si>
  <si>
    <t>27.04.2023 12:28:21</t>
  </si>
  <si>
    <t>GÖKDERE TR 45-77-M00101_45-77-M00101_2374496</t>
  </si>
  <si>
    <t>27.04.2023 19:25:02</t>
  </si>
  <si>
    <t>27.04.2023 20:24:17</t>
  </si>
  <si>
    <t>27.04.2023 01:42:27</t>
  </si>
  <si>
    <t>27.04.2023 05:22:45</t>
  </si>
  <si>
    <t>GELENBE İM 45-76-A00001_GELENBE L09_2324154</t>
  </si>
  <si>
    <t>27.04.2023 00:15:00</t>
  </si>
  <si>
    <t>27.04.2023 01:50:00</t>
  </si>
  <si>
    <t>HALİLBEYLİ TR-6 35-27-M01055_915181157_915181157</t>
  </si>
  <si>
    <t>27.04.2023 18:24:44</t>
  </si>
  <si>
    <t>27.04.2023 20:16:36</t>
  </si>
  <si>
    <t>KALEMKÖY TR-1 35-24-M00087_DIREK TIPI TRAFO HUCRESI H01_2034379</t>
  </si>
  <si>
    <t>27.04.2023 10:44:22</t>
  </si>
  <si>
    <t>27.04.2023 12:41:47</t>
  </si>
  <si>
    <t>27.04.2023 06:52:30</t>
  </si>
  <si>
    <t>27.04.2023 08:05:06</t>
  </si>
  <si>
    <t>27.04.2023 22:09:00</t>
  </si>
  <si>
    <t>28.04.2023 02:48:13</t>
  </si>
  <si>
    <t>DM-2/38 ÜÇPINARLAR 35-26-M00849_956627222_956627222</t>
  </si>
  <si>
    <t>27.04.2023 14:43:00</t>
  </si>
  <si>
    <t>27.04.2023 14:56:08</t>
  </si>
  <si>
    <t>K-2 35-01-K00002_35-01-K00002_2374436</t>
  </si>
  <si>
    <t>27.04.2023 17:00:18</t>
  </si>
  <si>
    <t>27.04.2023 17:49:51</t>
  </si>
  <si>
    <t>DM-5/TR-8 (ESKİ TR-40) 35-26-M01360_95002658740_95002658740</t>
  </si>
  <si>
    <t>27.04.2023 13:50:43</t>
  </si>
  <si>
    <t>27.04.2023 15:10:40</t>
  </si>
  <si>
    <t>AHMETBEYLİ MAYDANOZ M-7 35-22-M00245_B_56353707_56353707</t>
  </si>
  <si>
    <t>27.04.2023 11:45:19</t>
  </si>
  <si>
    <t>27.04.2023 15:27:58</t>
  </si>
  <si>
    <t>KOYUNDERE TR-6 35-28-M00158_B B01_92538191</t>
  </si>
  <si>
    <t>27.04.2023 15:44:05</t>
  </si>
  <si>
    <t>27.04.2023 19:12:12</t>
  </si>
  <si>
    <t>YENİCE KÖK 45-86-M00234_İÇİKLER ÇIKIŞ M02_41955326</t>
  </si>
  <si>
    <t>27.04.2023 12:02:59</t>
  </si>
  <si>
    <t>27.04.2023 12:09:00</t>
  </si>
  <si>
    <t>TR-5 45-74-M00005_45-74-M00005_2355831</t>
  </si>
  <si>
    <t>27.04.2023 08:13:33</t>
  </si>
  <si>
    <t>27.04.2023 10:46:19</t>
  </si>
  <si>
    <t>27.04.2023 06:04:20</t>
  </si>
  <si>
    <t>27.04.2023 07:02:53</t>
  </si>
  <si>
    <t>K-126 35-01-K00126_K-4723 K02_2315472</t>
  </si>
  <si>
    <t>27.04.2023 07:32:27</t>
  </si>
  <si>
    <t>27.04.2023 11:09:58</t>
  </si>
  <si>
    <t>K-2 35-01-K00002_J_56377437_56377437</t>
  </si>
  <si>
    <t>27.04.2023 14:20:09</t>
  </si>
  <si>
    <t>27.04.2023 17:45:02</t>
  </si>
  <si>
    <t>K-622 35-01-K00622_960870605_960870605</t>
  </si>
  <si>
    <t>27.04.2023 17:59:21</t>
  </si>
  <si>
    <t>27.04.2023 18:39:03</t>
  </si>
  <si>
    <t>27.04.2023 05:42:23</t>
  </si>
  <si>
    <t>27.04.2023 06:39:50</t>
  </si>
  <si>
    <t>YAKAKÖY KÖK 45-75-M00067_HatBaşıAyırıcı_53135021 M05_53135021</t>
  </si>
  <si>
    <t>27.04.2023 09:29:46</t>
  </si>
  <si>
    <t>27.04.2023 09:58:43</t>
  </si>
  <si>
    <t>TR-15 35-32-L00015_946413997_946413997</t>
  </si>
  <si>
    <t>27.04.2023 14:20:15</t>
  </si>
  <si>
    <t>27.04.2023 17:41:59</t>
  </si>
  <si>
    <t>SEYREKLİ TR-14 35-15-L00437_B_56369969_56369969</t>
  </si>
  <si>
    <t>27.04.2023 00:25:01</t>
  </si>
  <si>
    <t>27.04.2023 02:42:45</t>
  </si>
  <si>
    <t>CANLI TR-3 35-20-L00134_A_91207256_91207256</t>
  </si>
  <si>
    <t>27.04.2023 19:14:13</t>
  </si>
  <si>
    <t>27.04.2023 20:19:13</t>
  </si>
  <si>
    <t>27.04.2023 10:38:41</t>
  </si>
  <si>
    <t>27.04.2023 11:08:20</t>
  </si>
  <si>
    <t>K-1357 35-07-K01357_954860444_954860444</t>
  </si>
  <si>
    <t>27.04.2023 08:55:01</t>
  </si>
  <si>
    <t>27.04.2023 10:14:59</t>
  </si>
  <si>
    <t>SOMA A SANTRALİ İM/DM 45-82-A00001_İM 34.5 ÇIKIŞ M01_2091323</t>
  </si>
  <si>
    <t>27.04.2023 20:04:44</t>
  </si>
  <si>
    <t>27.04.2023 21:24:00</t>
  </si>
  <si>
    <t>K-2380 35-08-K02380_35-08-K02380_42545599</t>
  </si>
  <si>
    <t>27.04.2023 10:22:15</t>
  </si>
  <si>
    <t>27.04.2023 11:55:23</t>
  </si>
  <si>
    <t>M-3394(YATIRIM REZERVE) 35-03-M03394_910502331_910502331</t>
  </si>
  <si>
    <t>27.04.2023 22:54:25</t>
  </si>
  <si>
    <t>28.04.2023 00:28:40</t>
  </si>
  <si>
    <t>27.04.2023 08:02:17</t>
  </si>
  <si>
    <t>27.04.2023 09:55:53</t>
  </si>
  <si>
    <t>ÇALTI TR-1 35-28-M00261_DIREK TIPI TRAFO HUCRESI H01_2069651</t>
  </si>
  <si>
    <t>27.04.2023 13:52:34</t>
  </si>
  <si>
    <t>27.04.2023 16:18:25</t>
  </si>
  <si>
    <t>27.04.2023 17:02:47</t>
  </si>
  <si>
    <t>27.04.2023 18:11:15</t>
  </si>
  <si>
    <t>BATAKLIK MAHALLESİ TR 35-16-M00008_A_56395399_56395399</t>
  </si>
  <si>
    <t>27.04.2023 18:13:34</t>
  </si>
  <si>
    <t>27.04.2023 19:30:58</t>
  </si>
  <si>
    <t>K-681 35-04-K00681_99373482_99373482</t>
  </si>
  <si>
    <t>27.04.2023 17:12:00</t>
  </si>
  <si>
    <t>27.04.2023 19:04:45</t>
  </si>
  <si>
    <t>KARAKURT TR-1 45-76-M00091_955238722_955238722</t>
  </si>
  <si>
    <t>27.04.2023 15:52:24</t>
  </si>
  <si>
    <t>27.04.2023 17:46:15</t>
  </si>
  <si>
    <t>HACIRAHMANLI TR-1 KÖK 45-80-M00070_HACIRAHMANLI M05_72197691</t>
  </si>
  <si>
    <t>27.04.2023 19:45:14</t>
  </si>
  <si>
    <t>27.04.2023 20:24:14</t>
  </si>
  <si>
    <t>BOZALAN TR-2 35-28-M00280_DIREK TIPI TRAFO HUCRESI H01_2110249</t>
  </si>
  <si>
    <t>27.04.2023 07:44:44</t>
  </si>
  <si>
    <t>27.04.2023 09:28:55</t>
  </si>
  <si>
    <t>METAL İŞLERİ TR-4 35-22-M00104_955269540_955269540</t>
  </si>
  <si>
    <t>27.04.2023 11:40:09</t>
  </si>
  <si>
    <t>27.04.2023 14:25:12</t>
  </si>
  <si>
    <t>SÜTÇÜLER DM 35-27-M00900_SÜTÇÜLER TR-3 M16_92758033</t>
  </si>
  <si>
    <t>27.04.2023 10:04:58</t>
  </si>
  <si>
    <t>27.04.2023 10:28:17</t>
  </si>
  <si>
    <t>TR-69 35-19-L00069_956682808_956682808</t>
  </si>
  <si>
    <t>27.04.2023 15:12:37</t>
  </si>
  <si>
    <t>27.04.2023 15:42:16</t>
  </si>
  <si>
    <t>27.04.2023 11:35:46</t>
  </si>
  <si>
    <t>27.04.2023 11:38:25</t>
  </si>
  <si>
    <t>BÜYÜKAVULCUK TR-1 35-15-L00701_D_56361925_56361925</t>
  </si>
  <si>
    <t>27.04.2023 15:09:04</t>
  </si>
  <si>
    <t>27.04.2023 19:17:08</t>
  </si>
  <si>
    <t>K-218 35-01-K00218_912657181_912657181</t>
  </si>
  <si>
    <t>27.04.2023 11:19:50</t>
  </si>
  <si>
    <t>27.04.2023 16:24:51</t>
  </si>
  <si>
    <t>27.04.2023 15:21:31</t>
  </si>
  <si>
    <t>27.04.2023 18:02:20</t>
  </si>
  <si>
    <t>SARIGÖL TR-4 45-79-M00004_HatBaşıAyırıcı_53139180 M01_53139180</t>
  </si>
  <si>
    <t>27.04.2023 11:49:58</t>
  </si>
  <si>
    <t>27.04.2023 13:21:36</t>
  </si>
  <si>
    <t>27.04.2023 06:24:37</t>
  </si>
  <si>
    <t>27.04.2023 12:43:36</t>
  </si>
  <si>
    <t>ÜRKMEZ M-22 35-25-M00156_956644442_956644442</t>
  </si>
  <si>
    <t>27.04.2023 16:52:47</t>
  </si>
  <si>
    <t>27.04.2023 23:23:25</t>
  </si>
  <si>
    <t>K-3719 35-04-K03719_K-4193 K04_2053149</t>
  </si>
  <si>
    <t>27.04.2023 02:20:04</t>
  </si>
  <si>
    <t>27.04.2023 02:41:56</t>
  </si>
  <si>
    <t>ÇAMLIK DM 35-17-M00173_ZEYTİNDAĞ-2 M04_66328243</t>
  </si>
  <si>
    <t>27.04.2023 08:13:20</t>
  </si>
  <si>
    <t>27.04.2023 09:35:42</t>
  </si>
  <si>
    <t>K-1948 35-08-K01948_97682510_97682510</t>
  </si>
  <si>
    <t>27.04.2023 18:36:31</t>
  </si>
  <si>
    <t>27.04.2023 21:06:52</t>
  </si>
  <si>
    <t>TR-35 35-16-L00035_DAĞITIM TRAFO TR-35 L04_67580183</t>
  </si>
  <si>
    <t>27.04.2023 12:42:27</t>
  </si>
  <si>
    <t>27.04.2023 12:56:38</t>
  </si>
  <si>
    <t>TM-1-2/5 ZEYTİNLİK 35-20-L00009_C C1_93722817</t>
  </si>
  <si>
    <t>27.04.2023 18:05:13</t>
  </si>
  <si>
    <t>27.04.2023 19:27:56</t>
  </si>
  <si>
    <t>TR-80 35-19-L00080_6873943_60983788_60983788</t>
  </si>
  <si>
    <t>27.04.2023 17:19:03</t>
  </si>
  <si>
    <t>27.04.2023 17:50:02</t>
  </si>
  <si>
    <t>27.04.2023 13:29:28</t>
  </si>
  <si>
    <t>27.04.2023 15:03:38</t>
  </si>
  <si>
    <t>HÜSEYİN HACI NEBİOĞLU SULAMA GRUBU 35-29-L00652_C_56392272_56392272</t>
  </si>
  <si>
    <t>27.04.2023 11:27:04</t>
  </si>
  <si>
    <t>27.04.2023 15:30:45</t>
  </si>
  <si>
    <t>TR-1/89 (DEMİRELLER) 45-83-M00089_45-83-M00089_72156202</t>
  </si>
  <si>
    <t>27.04.2023 09:00:47</t>
  </si>
  <si>
    <t>27.04.2023 11:16:12</t>
  </si>
  <si>
    <t>ÇİLE DM 35-22-M00086_AHMETBEYLİ M06_50064044</t>
  </si>
  <si>
    <t>27.04.2023 10:09:00</t>
  </si>
  <si>
    <t>27.04.2023 10:27:57</t>
  </si>
  <si>
    <t>DİNDARLI KÖK TR-3 KAKLIK 45-79-M00395_KIZILÇUKUR GÜNYAKA KARACAALİ BEYHARMAN M06_72035421</t>
  </si>
  <si>
    <t>27.04.2023 16:00:33</t>
  </si>
  <si>
    <t>27.04.2023 16:01:33</t>
  </si>
  <si>
    <t>FOÇA CEZA İNFAZ KURUMU KÖK 35-23-M00302_FOÇA İM M02_67574140</t>
  </si>
  <si>
    <t>27.04.2023 08:29:44</t>
  </si>
  <si>
    <t>27.04.2023 09:08:18</t>
  </si>
  <si>
    <t>GÖKTÜRK SİTESİ TR 45-71-M01179_953243461_953243461</t>
  </si>
  <si>
    <t>27.04.2023 22:01:47</t>
  </si>
  <si>
    <t>28.04.2023 02:50:38</t>
  </si>
  <si>
    <t>27.04.2023 19:39:40</t>
  </si>
  <si>
    <t>27.04.2023 20:23:49</t>
  </si>
  <si>
    <t>ULUCAK DM-2 35-27-M00331_HatBaşıAyırıcı_53132459 M02_53132459</t>
  </si>
  <si>
    <t>27.04.2023 07:47:23</t>
  </si>
  <si>
    <t>27.04.2023 08:56:08</t>
  </si>
  <si>
    <t>27.04.2023 00:39:20</t>
  </si>
  <si>
    <t>27.04.2023 01:15:39</t>
  </si>
  <si>
    <t>L-100 BELKENT 35-18-L00100_950463821_950463821</t>
  </si>
  <si>
    <t>27.04.2023 19:50:51</t>
  </si>
  <si>
    <t>27.04.2023 20:12:10</t>
  </si>
  <si>
    <t>27.04.2023 20:43:59</t>
  </si>
  <si>
    <t>M-3091(YATIRIM REZERVE) 35-07-M03091_C_56355067_56355067</t>
  </si>
  <si>
    <t>27.04.2023 09:23:21</t>
  </si>
  <si>
    <t>27.04.2023 15:39:31</t>
  </si>
  <si>
    <t>K-811 35-01-K00811_35-01-K00811_2368306</t>
  </si>
  <si>
    <t>27.04.2023 11:39:39</t>
  </si>
  <si>
    <t>27.04.2023 12:31:29</t>
  </si>
  <si>
    <t>YENİ FOÇA TR-2 35-23-M00002_TR-9 M01_66039430</t>
  </si>
  <si>
    <t>27.04.2023 09:12:13</t>
  </si>
  <si>
    <t>27.04.2023 09:59:19</t>
  </si>
  <si>
    <t>27.04.2023 04:14:08</t>
  </si>
  <si>
    <t>27.04.2023 05:55:26</t>
  </si>
  <si>
    <t>POYRAZDAMLARI TR-11 45-78-M00576_HatBaşıAyırıcı_53139061 M05_53139061</t>
  </si>
  <si>
    <t>27.04.2023 09:18:17</t>
  </si>
  <si>
    <t>27.04.2023 15:01:23</t>
  </si>
  <si>
    <t>TROPİKAL DM 35-27-L00056_Recloser L04_76015984</t>
  </si>
  <si>
    <t>27.04.2023 12:38:08</t>
  </si>
  <si>
    <t>27.04.2023 13:36:31</t>
  </si>
  <si>
    <t>AVDAN TR-5 KÖK 45-82-M00130_HatBaşıAyırıcı_53135909 M02_53135909</t>
  </si>
  <si>
    <t>27.04.2023 15:23:38</t>
  </si>
  <si>
    <t>27.04.2023 16:29:16</t>
  </si>
  <si>
    <t>IŞIKLAR TR-2 35-29-L00087_DIREK TIPI TRAFO HUCRESI H01_2051108</t>
  </si>
  <si>
    <t>27.04.2023 06:57:54</t>
  </si>
  <si>
    <t>27.04.2023 11:09:05</t>
  </si>
  <si>
    <t>27.04.2023 09:03:28</t>
  </si>
  <si>
    <t>27.04.2023 13:23:33</t>
  </si>
  <si>
    <t>K-1092 35-03-K01092_910822601_910822601</t>
  </si>
  <si>
    <t>27.04.2023 08:15:01</t>
  </si>
  <si>
    <t>27.04.2023 14:17:26</t>
  </si>
  <si>
    <t>K-33 35-01-K00033_35-01-K00033_45349879</t>
  </si>
  <si>
    <t>27.04.2023 03:49:16</t>
  </si>
  <si>
    <t>27.04.2023 04:02:21</t>
  </si>
  <si>
    <t>ÖRNEKKÖY TR-1 35-27-L00128_YAYLACIK L02_72169410</t>
  </si>
  <si>
    <t>27.04.2023 12:04:05</t>
  </si>
  <si>
    <t>27.04.2023 14:32:19</t>
  </si>
  <si>
    <t>TAYTAN OFİS KÖK 45-78-M00314_SALİHLİ DM-2 GİRİŞİ (DEMİRKÖPRÜ-2) M07_60669849</t>
  </si>
  <si>
    <t>27.04.2023 01:00:48</t>
  </si>
  <si>
    <t>27.04.2023 01:32:15</t>
  </si>
  <si>
    <t>ÇINARLIKUYU KÖK 45-71-M00188_HatBaşıAyırıcı_88207040 M02_88207040</t>
  </si>
  <si>
    <t>27.04.2023 15:52:48</t>
  </si>
  <si>
    <t>27.04.2023 19:26:58</t>
  </si>
  <si>
    <t>M-205(DM-2/16) 35-09-M00205_35-09-M00205_42966938</t>
  </si>
  <si>
    <t>27.04.2023 14:36:30</t>
  </si>
  <si>
    <t>27.04.2023 16:48:13</t>
  </si>
  <si>
    <t>ASSTAR KÖK 45-73-M00134_KÖYLER ÇIKIŞ M02_66686358</t>
  </si>
  <si>
    <t>OG Klemens Arızası</t>
  </si>
  <si>
    <t>27.04.2023 05:03:59</t>
  </si>
  <si>
    <t>27.04.2023 09:16:13</t>
  </si>
  <si>
    <t>KULA İM 45-77-A00001_KONURCA M01_2049991</t>
  </si>
  <si>
    <t>27.04.2023 10:01:36</t>
  </si>
  <si>
    <t>27.04.2023 16:02:14</t>
  </si>
  <si>
    <t>DEĞİRMENDERE DM 35-22-M00085_ÇİLEME-MALTA-SANCAKLI M08_50066539</t>
  </si>
  <si>
    <t>27.04.2023 08:52:50</t>
  </si>
  <si>
    <t>27.04.2023 09:51:45</t>
  </si>
  <si>
    <t>TR-11 45-77-L00011_945487947_945487947</t>
  </si>
  <si>
    <t>27.04.2023 21:26:29</t>
  </si>
  <si>
    <t>27.04.2023 23:31:53</t>
  </si>
  <si>
    <t>DUMANLAR KÖK 45-81-M00044_KARABEYLER M02_72038296</t>
  </si>
  <si>
    <t>27.04.2023 07:28:40</t>
  </si>
  <si>
    <t>27.04.2023 08:04:44</t>
  </si>
  <si>
    <t>DÜZLEN TR-1 45-71-M01744_953225655_953225655</t>
  </si>
  <si>
    <t>27.04.2023 13:53:59</t>
  </si>
  <si>
    <t>K-1703 35-01-K01703_35-01-K01703_64219849</t>
  </si>
  <si>
    <t>27.04.2023 10:46:03</t>
  </si>
  <si>
    <t>27.04.2023 12:58:50</t>
  </si>
  <si>
    <t>KIRKAĞAÇ TR-25 45-76-M00025_955248033_955248033</t>
  </si>
  <si>
    <t>27.04.2023 06:35:13</t>
  </si>
  <si>
    <t>27.04.2023 07:31:50</t>
  </si>
  <si>
    <t>KIZILAVLU KÖK 45-78-M00837_HatBaşıAyırıcı_53139854 M02_53139854</t>
  </si>
  <si>
    <t>27.04.2023 12:50:43</t>
  </si>
  <si>
    <t>27.04.2023 17:39:34</t>
  </si>
  <si>
    <t>A. CANCAN SLM GRB TR-5 35-27-M01173_A_82841573_82841573</t>
  </si>
  <si>
    <t>27.04.2023 08:54:17</t>
  </si>
  <si>
    <t>27.04.2023 11:47:56</t>
  </si>
  <si>
    <t>ALAŞEHİR TR-15 45-73-M00015_945683764_945683764</t>
  </si>
  <si>
    <t>27.04.2023 09:02:16</t>
  </si>
  <si>
    <t>27.04.2023 11:05:34</t>
  </si>
  <si>
    <t>K-3556 35-01-K03556_911299737_911299737</t>
  </si>
  <si>
    <t>27.04.2023 15:38:36</t>
  </si>
  <si>
    <t>27.04.2023 19:08:42</t>
  </si>
  <si>
    <t>27.04.2023 19:02:48</t>
  </si>
  <si>
    <t>27.04.2023 19:57:39</t>
  </si>
  <si>
    <t>OSMAN ÇUKUR SULAMA GRUBU 35-29-M00355_35-29-M00355_2351002</t>
  </si>
  <si>
    <t>27.04.2023 12:00:13</t>
  </si>
  <si>
    <t>27.04.2023 14:03:08</t>
  </si>
  <si>
    <t>YAĞCILI TR-2 45-82-M00367_TR-1 -TR-3 M02_72200407</t>
  </si>
  <si>
    <t>27.04.2023 19:48:43</t>
  </si>
  <si>
    <t>27.04.2023 20:38:55</t>
  </si>
  <si>
    <t>KEMALİYE DM (TR-1) 45-73-M00150_HatBaşıAyırıcı_92707613 M02_92707613</t>
  </si>
  <si>
    <t>27.04.2023 00:54:16</t>
  </si>
  <si>
    <t>27.04.2023 08:59:51</t>
  </si>
  <si>
    <t>K-2323 35-04-K02323_A_56355494_56355494</t>
  </si>
  <si>
    <t>27.04.2023 11:30:38</t>
  </si>
  <si>
    <t>27.04.2023 12:01:31</t>
  </si>
  <si>
    <t>SOMA A SANTRALİ İM/DM 45-82-A00001_MADEN L16_2091662</t>
  </si>
  <si>
    <t>27.04.2023 21:23:46</t>
  </si>
  <si>
    <t>27.04.2023 23:09:17</t>
  </si>
  <si>
    <t>TR-107 35-16-M00867_DAĞITIM TRAFO TR-107 L03_72051962</t>
  </si>
  <si>
    <t>27.04.2023 10:54:26</t>
  </si>
  <si>
    <t>27.04.2023 11:04:00</t>
  </si>
  <si>
    <t>ÇAMBEL KÖK 35-27-M00619_HatBaşıAyırıcı_53132491 M03_53132491</t>
  </si>
  <si>
    <t>27.04.2023 10:28:59</t>
  </si>
  <si>
    <t>27.04.2023 13:06:55</t>
  </si>
  <si>
    <t>27.04.2023 12:44:10</t>
  </si>
  <si>
    <t>27.04.2023 14:13:08</t>
  </si>
  <si>
    <t>TR-136 35-16-L00136_TR-137 L03_67575535</t>
  </si>
  <si>
    <t>27.04.2023 06:36:18</t>
  </si>
  <si>
    <t>27.04.2023 07:09:56</t>
  </si>
  <si>
    <t>27.04.2023 17:45:27</t>
  </si>
  <si>
    <t>27.04.2023 18:49:47</t>
  </si>
  <si>
    <t>K-3670 35-03-K03670_967125784_967125784</t>
  </si>
  <si>
    <t>27.04.2023 10:52:27</t>
  </si>
  <si>
    <t>27.04.2023 19:18:17</t>
  </si>
  <si>
    <t>TR-123 ZEYTİNALANI 35-19-L00123_B tr123 b1b_5935221</t>
  </si>
  <si>
    <t>27.04.2023 07:50:00</t>
  </si>
  <si>
    <t>27.04.2023 11:39:36</t>
  </si>
  <si>
    <t>ALMAK TM 35-17-A00003_YENİFOÇA-1 M27_2307151</t>
  </si>
  <si>
    <t>27.04.2023 07:17:28</t>
  </si>
  <si>
    <t>27.04.2023 07:29:17</t>
  </si>
  <si>
    <t>K-3269 35-08-K03269_35-08-K03269_72051199</t>
  </si>
  <si>
    <t>27.04.2023 10:05:22</t>
  </si>
  <si>
    <t>27.04.2023 13:18:34</t>
  </si>
  <si>
    <t>GÖKEYÜP TR-1 KÖK 45-78-M00798_DEMİRKÖPRÜ TM M05_2106979</t>
  </si>
  <si>
    <t>27.04.2023 15:30:28</t>
  </si>
  <si>
    <t>27.04.2023 15:32:33</t>
  </si>
  <si>
    <t>KARAKUYU KÖK 35-22-M00091_NOHUT GÖLÜ(KÖY SULAMA) M01_72111686</t>
  </si>
  <si>
    <t>27.04.2023 08:17:37</t>
  </si>
  <si>
    <t>27.04.2023 09:22:49</t>
  </si>
  <si>
    <t>27.04.2023 06:53:23</t>
  </si>
  <si>
    <t>27.04.2023 08:52:46</t>
  </si>
  <si>
    <t>M-2038 35-07-M02038_35-07-M02038_60557107</t>
  </si>
  <si>
    <t>27.04.2023 09:09:11</t>
  </si>
  <si>
    <t>27.04.2023 13:22:58</t>
  </si>
  <si>
    <t>TR-2 35-19-L00002_B_60983807_60983807</t>
  </si>
  <si>
    <t>27.04.2023 10:26:02</t>
  </si>
  <si>
    <t>27.04.2023 13:50:14</t>
  </si>
  <si>
    <t>27.04.2023 13:21:08</t>
  </si>
  <si>
    <t>27.04.2023 13:22:08</t>
  </si>
  <si>
    <t>ÇAKIRBEYLİ TR-1 35-26-M00486_DIREK TIPI TRAFO HUCRESI H01_2039664</t>
  </si>
  <si>
    <t>27.04.2023 15:41:27</t>
  </si>
  <si>
    <t>27.04.2023 16:18:20</t>
  </si>
  <si>
    <t>K-388 35-02-K00388_910217923_910217923</t>
  </si>
  <si>
    <t>27.04.2023 13:02:41</t>
  </si>
  <si>
    <t>27.04.2023 17:21:01</t>
  </si>
  <si>
    <t>M-2548 35-09-M02548_97656130_97656130</t>
  </si>
  <si>
    <t>27.04.2023 15:18:52</t>
  </si>
  <si>
    <t>27.04.2023 17:28:56</t>
  </si>
  <si>
    <t>YENİ LİMAN TR-2 35-21-L00051_C_56407065_56407065</t>
  </si>
  <si>
    <t>27.04.2023 20:04:02</t>
  </si>
  <si>
    <t>27.04.2023 22:05:20</t>
  </si>
  <si>
    <t>ARMUTLU DM-2/TR-29 35-27-L00351_35-27-L00351_61218790</t>
  </si>
  <si>
    <t>27.04.2023 06:05:41</t>
  </si>
  <si>
    <t>27.04.2023 10:42:46</t>
  </si>
  <si>
    <t>27.04.2023 10:02:47</t>
  </si>
  <si>
    <t>27.04.2023 13:43:28</t>
  </si>
  <si>
    <t>TEPECİK KÖPRÜ DM 35-14-M00332_TAŞKENT DM-2 (DOĞANBEY-2 477 H.H. SAĞ DEVRE) M07_49833970</t>
  </si>
  <si>
    <t>27.04.2023 11:30:20</t>
  </si>
  <si>
    <t>27.04.2023 12:02:17</t>
  </si>
  <si>
    <t>AYVALIK SİTESİ TR 35-30-M00329_955306812_955306812</t>
  </si>
  <si>
    <t>27.04.2023 09:24:57</t>
  </si>
  <si>
    <t>27.04.2023 14:29:34</t>
  </si>
  <si>
    <t>27.04.2023 04:21:41</t>
  </si>
  <si>
    <t>27.04.2023 12:21:29</t>
  </si>
  <si>
    <t>27.04.2023 09:14:06</t>
  </si>
  <si>
    <t>27.04.2023 12:32:14</t>
  </si>
  <si>
    <t>27.04.2023 11:00:02</t>
  </si>
  <si>
    <t>27.04.2023 11:05:57</t>
  </si>
  <si>
    <t>27.04.2023 01:24:32</t>
  </si>
  <si>
    <t>27.04.2023 04:23:46</t>
  </si>
  <si>
    <t>AKHİSAR İM 45-72-A00001_AKHİSAR TM  ŞEHİR-3 M07_42545374</t>
  </si>
  <si>
    <t>27.04.2023 09:51:18</t>
  </si>
  <si>
    <t>27.04.2023 10:16:00</t>
  </si>
  <si>
    <t>27.04.2023 14:39:37</t>
  </si>
  <si>
    <t>27.04.2023 15:51:18</t>
  </si>
  <si>
    <t>TR-52 45-78-L00052_953251584_953251584</t>
  </si>
  <si>
    <t>27.04.2023 23:28:46</t>
  </si>
  <si>
    <t>28.04.2023 00:05:04</t>
  </si>
  <si>
    <t>27.04.2023 15:43:19</t>
  </si>
  <si>
    <t>27.04.2023 18:22:46</t>
  </si>
  <si>
    <t>ULUDERBENT DM 45-73-M00491_ÖRENCİK M01_66856544</t>
  </si>
  <si>
    <t>27.04.2023 07:02:40</t>
  </si>
  <si>
    <t>27.04.2023 07:03:40</t>
  </si>
  <si>
    <t>YAKAKÖY KÖK 45-75-M00067_HatBaşıAyırıcı_78937785 M03_78937785</t>
  </si>
  <si>
    <t>27.04.2023 09:32:31</t>
  </si>
  <si>
    <t>27.04.2023 16:03:51</t>
  </si>
  <si>
    <t>YAHYA YAZAR TR-2 35-27-M01186_35-27-M01186_82864058</t>
  </si>
  <si>
    <t>27.04.2023 05:57:09</t>
  </si>
  <si>
    <t>27.04.2023 10:56:11</t>
  </si>
  <si>
    <t>27.04.2023 15:58:32</t>
  </si>
  <si>
    <t>27.04.2023 18:27:07</t>
  </si>
  <si>
    <t>M-2642 35-01-M02642_35-01-M02642_79700168</t>
  </si>
  <si>
    <t>27.04.2023 09:30:00</t>
  </si>
  <si>
    <t>27.04.2023 13:38:23</t>
  </si>
  <si>
    <t>AŞAĞIDOLMA TR-1 45-72-L00167_DIREK TIPI TRAFO HUCRESI H01_2046427</t>
  </si>
  <si>
    <t>27.04.2023 13:15:55</t>
  </si>
  <si>
    <t>27.04.2023 17:54:17</t>
  </si>
  <si>
    <t>ALÇUK TM 35-17-A00001_FOÇA-1 M32_2307957</t>
  </si>
  <si>
    <t>27.04.2023 07:31:38</t>
  </si>
  <si>
    <t>27.04.2023 07:51:27</t>
  </si>
  <si>
    <t>TR-15 35-17-M00015_950306839_950306839</t>
  </si>
  <si>
    <t>27.04.2023 14:20:06</t>
  </si>
  <si>
    <t>27.04.2023 15:38:23</t>
  </si>
  <si>
    <t>K-3291 35-08-K03291_99196077_99196077</t>
  </si>
  <si>
    <t>27.04.2023 08:28:21</t>
  </si>
  <si>
    <t>27.04.2023 09:12:56</t>
  </si>
  <si>
    <t>BÜYÜKAVULCUK TR-1 35-15-L00701_35-15-L00701_2364958</t>
  </si>
  <si>
    <t>27.04.2023 17:48:03</t>
  </si>
  <si>
    <t>27.04.2023 19:24:03</t>
  </si>
  <si>
    <t>K-718 35-01-K00718_913586506_913586506</t>
  </si>
  <si>
    <t>27.04.2023 18:30:50</t>
  </si>
  <si>
    <t>27.04.2023 20:33:58</t>
  </si>
  <si>
    <t>K-3291 35-08-K03291_97497410_97497410</t>
  </si>
  <si>
    <t>27.04.2023 11:34:22</t>
  </si>
  <si>
    <t>27.04.2023 12:28:11</t>
  </si>
  <si>
    <t>SARIGÖL DM 45-79-M00069_HatBaşıAyırıcı_53134483 M18_53134483</t>
  </si>
  <si>
    <t>27.04.2023 08:56:45</t>
  </si>
  <si>
    <t>27.04.2023 09:52:47</t>
  </si>
  <si>
    <t>27.04.2023 09:49:00</t>
  </si>
  <si>
    <t>27.04.2023 12:07:06</t>
  </si>
  <si>
    <t>L-127 ÇAKMAKKENT 35-14-L00127_95000150085_95000150085</t>
  </si>
  <si>
    <t>27.04.2023 09:12:51</t>
  </si>
  <si>
    <t>27.04.2023 11:57:47</t>
  </si>
  <si>
    <t>YAĞCILAR TR-2 35-19-M00227_956685322_956685322</t>
  </si>
  <si>
    <t>27.04.2023 12:34:27</t>
  </si>
  <si>
    <t>27.04.2023 14:35:21</t>
  </si>
  <si>
    <t>DİKİLİ İM 35-30-A00001_HatBaşıAyırıcı_82550250 L12_82550250</t>
  </si>
  <si>
    <t>27.04.2023 09:08:13</t>
  </si>
  <si>
    <t>27.04.2023 11:51:23</t>
  </si>
  <si>
    <t>ÇAPAK KÖK 35-26-M00435_DAĞKIZILCA-1 GİRİŞ M03_76015966</t>
  </si>
  <si>
    <t>27.04.2023 08:09:24</t>
  </si>
  <si>
    <t>ÇAPAKLI KÖK 45-78-M01161_HatBaşıAyırıcı_53139027 M06_53139027</t>
  </si>
  <si>
    <t>27.04.2023 18:36:33</t>
  </si>
  <si>
    <t>27.04.2023 20:13:42</t>
  </si>
  <si>
    <t>DM-3/TR-10 35-13-L00053_946425082_946425082</t>
  </si>
  <si>
    <t>27.04.2023 23:33:15</t>
  </si>
  <si>
    <t>28.04.2023 02:36:36</t>
  </si>
  <si>
    <t>HASAN KARS ÖZEL TR 35-27-M00445Ö_DIREK TIPI TRAFO HUCRESI H01_2051154</t>
  </si>
  <si>
    <t>27.04.2023 18:53:35</t>
  </si>
  <si>
    <t>27.04.2023 19:16:03</t>
  </si>
  <si>
    <t>AKSELENDİ İM 45-72-A00004_TR-B GİRİŞ L13_2327099</t>
  </si>
  <si>
    <t>27.04.2023 14:07:00</t>
  </si>
  <si>
    <t>27.04.2023 15:13:33</t>
  </si>
  <si>
    <t>K-3188 35-01-K03188_912956575_912956575</t>
  </si>
  <si>
    <t>27.04.2023 17:12:43</t>
  </si>
  <si>
    <t>27.04.2023 18:45:35</t>
  </si>
  <si>
    <t>TAYTAN GEDİZ MAH. TR-1 45-78-M00355_DIREK TIPI TRAFO HUCRESI H01_2110468</t>
  </si>
  <si>
    <t>27.04.2023 10:06:24</t>
  </si>
  <si>
    <t>27.04.2023 12:38:17</t>
  </si>
  <si>
    <t>27.04.2023 14:32:39</t>
  </si>
  <si>
    <t>27.04.2023 15:53:50</t>
  </si>
  <si>
    <t>M-3098 35-02-M03098_35-02-M03098_80995077</t>
  </si>
  <si>
    <t>27.04.2023 09:24:02</t>
  </si>
  <si>
    <t>27.04.2023 11:02:56</t>
  </si>
  <si>
    <t>ULUKENT DM-3/40 35-28-M00048_6372965 b1_5760113</t>
  </si>
  <si>
    <t>27.04.2023 19:51:32</t>
  </si>
  <si>
    <t>27.04.2023 20:16:34</t>
  </si>
  <si>
    <t>HİTİT KÖK 35-27-M01124_4 NO LU DİREK M04_72060325</t>
  </si>
  <si>
    <t>27.04.2023 18:23:35</t>
  </si>
  <si>
    <t>27.04.2023 21:10:22</t>
  </si>
  <si>
    <t>27.04.2023 09:58:26</t>
  </si>
  <si>
    <t>27.04.2023 17:00:15</t>
  </si>
  <si>
    <t>ULUKENT DM-1/11 35-28-M00569_10481548 d1b_5885256</t>
  </si>
  <si>
    <t>27.04.2023 21:13:13</t>
  </si>
  <si>
    <t>27.04.2023 21:48:34</t>
  </si>
  <si>
    <t>27.04.2023 12:01:10</t>
  </si>
  <si>
    <t>27.04.2023 14:42:45</t>
  </si>
  <si>
    <t>ÇANDARLI TR-1 35-30-M00001_B_56367285_56367285</t>
  </si>
  <si>
    <t>27.04.2023 09:37:27</t>
  </si>
  <si>
    <t>27.04.2023 11:07:45</t>
  </si>
  <si>
    <t>İLYASLAR KÖK 45-76-M00048_KARAKURT KÖK M03_72213143</t>
  </si>
  <si>
    <t>27.04.2023 09:23:07</t>
  </si>
  <si>
    <t>27.04.2023 12:02:54</t>
  </si>
  <si>
    <t>27.04.2023 07:16:20</t>
  </si>
  <si>
    <t>27.04.2023 07:27:00</t>
  </si>
  <si>
    <t>K-4477 35-04-K04477_35-04-K04477_2366538</t>
  </si>
  <si>
    <t>27.04.2023 09:05:33</t>
  </si>
  <si>
    <t>27.04.2023 10:04:45</t>
  </si>
  <si>
    <t>27.04.2023 14:55:49</t>
  </si>
  <si>
    <t>27.04.2023 17:41:47</t>
  </si>
  <si>
    <t>27.04.2023 12:26:50</t>
  </si>
  <si>
    <t>27.04.2023 12:44:59</t>
  </si>
  <si>
    <t>27.04.2023 03:03:38</t>
  </si>
  <si>
    <t>27.04.2023 04:12:09</t>
  </si>
  <si>
    <t>K-2323 35-04-K02323_F_56372343_56372343</t>
  </si>
  <si>
    <t>27.04.2023 13:31:13</t>
  </si>
  <si>
    <t>27.04.2023 14:53:03</t>
  </si>
  <si>
    <t>ÇANDARLI TR-11(CANKENT1) 35-30-M00011_955320160_955320160</t>
  </si>
  <si>
    <t>27.04.2023 14:54:17</t>
  </si>
  <si>
    <t>27.04.2023 20:54:55</t>
  </si>
  <si>
    <t>AVDAN TARIMSAL SULAMA KÖK 45-82-M00129_HatBaşıAyırıcı_77326877 M01_77326877</t>
  </si>
  <si>
    <t>27.04.2023 14:06:44</t>
  </si>
  <si>
    <t>27.04.2023 15:08:33</t>
  </si>
  <si>
    <t>27.04.2023 08:25:00</t>
  </si>
  <si>
    <t>27.04.2023 09:02:00</t>
  </si>
  <si>
    <t>27.04.2023 10:23:29</t>
  </si>
  <si>
    <t>27.04.2023 13:52:23</t>
  </si>
  <si>
    <t>K-4068 35-08-K04068_K-4760 K04_42455121</t>
  </si>
  <si>
    <t>27.04.2023 00:48:37</t>
  </si>
  <si>
    <t>27.04.2023 03:18:22</t>
  </si>
  <si>
    <t>M-893Ö 35-02-M00893Ö_ M02_2309479</t>
  </si>
  <si>
    <t>27.04.2023 15:07:18</t>
  </si>
  <si>
    <t>27.04.2023 16:38:19</t>
  </si>
  <si>
    <t>ÇAMURHAMAMI TR-2 45-78-L00272_953279442_953279442</t>
  </si>
  <si>
    <t>27.04.2023 20:02:46</t>
  </si>
  <si>
    <t>27.04.2023 22:02:36</t>
  </si>
  <si>
    <t>K-218 35-01-K00218_C 1C_5862477</t>
  </si>
  <si>
    <t>27.04.2023 06:26:53</t>
  </si>
  <si>
    <t>27.04.2023 09:47:08</t>
  </si>
  <si>
    <t>SARIPINAR KÖK 45-73-M01357_DAĞARLAR M03_95477867</t>
  </si>
  <si>
    <t>27.04.2023 22:37:08</t>
  </si>
  <si>
    <t>27.04.2023 22:38:08</t>
  </si>
  <si>
    <t>SOMA TR-3/1 45-82-M00081_A_56388273_56388273</t>
  </si>
  <si>
    <t>27.04.2023 12:13:33</t>
  </si>
  <si>
    <t>27.04.2023 13:40:30</t>
  </si>
  <si>
    <t>YAĞCILLI TR-3 45-82-M00329_DIREK TIPI TRAFO HUCRESI H01_2082776</t>
  </si>
  <si>
    <t>27.04.2023 20:15:13</t>
  </si>
  <si>
    <t>27.04.2023 20:32:39</t>
  </si>
  <si>
    <t>MÜTEVELLİ KÖK 45-80-M00100_MÜTEVELLİ ŞEHİR-2(MÜTEVELLİ TR-5/TR-6/TR-7) M04_72196255</t>
  </si>
  <si>
    <t>27.04.2023 13:41:08</t>
  </si>
  <si>
    <t>27.04.2023 15:05:42</t>
  </si>
  <si>
    <t>GÖCEK TR-1 45-72-M00239_45-72-M00239_79214909</t>
  </si>
  <si>
    <t>27.04.2023 09:54:48</t>
  </si>
  <si>
    <t>27.04.2023 10:51:03</t>
  </si>
  <si>
    <t>27.04.2023 20:27:58</t>
  </si>
  <si>
    <t>27.04.2023 21:20:48</t>
  </si>
  <si>
    <t>ŞEHİTLER TR-1 45-72-L00726_C_56406266_56406266</t>
  </si>
  <si>
    <t>27.04.2023 11:44:50</t>
  </si>
  <si>
    <t>27.04.2023 14:35:20</t>
  </si>
  <si>
    <t>TR-257(DM-2/7) 35-19-L00257_956438438_956438438</t>
  </si>
  <si>
    <t>27.04.2023 20:02:28</t>
  </si>
  <si>
    <t>27.04.2023 21:38:53</t>
  </si>
  <si>
    <t>SANCAKLI BOZKÖY TR-4 45-71-M00564_953204300_953204300</t>
  </si>
  <si>
    <t>27.04.2023 14:57:59</t>
  </si>
  <si>
    <t>27.04.2023 19:12:53</t>
  </si>
  <si>
    <t>MURADİYE TR-5 (ESKİ MEZARLIK YANI) 45-71-M00204_A_56400302_56400302</t>
  </si>
  <si>
    <t>27.04.2023 09:59:07</t>
  </si>
  <si>
    <t>27.04.2023 11:18:48</t>
  </si>
  <si>
    <t>TR-80 45-78-L00080_49364946_56384693_56384693</t>
  </si>
  <si>
    <t>27.04.2023 14:19:06</t>
  </si>
  <si>
    <t>27.04.2023 15:42:49</t>
  </si>
  <si>
    <t>GÜZELKÖY KÖK 45-71-M00123_HatBaşıAyırıcı_53135216 M07_53135216</t>
  </si>
  <si>
    <t>27.04.2023 07:31:08</t>
  </si>
  <si>
    <t>27.04.2023 10:22:10</t>
  </si>
  <si>
    <t>ÇATALOLUK DM 45-74-M00227_GÜVELİ M05_2328578</t>
  </si>
  <si>
    <t>27.04.2023 12:02:00</t>
  </si>
  <si>
    <t>27.04.2023 12:08:00</t>
  </si>
  <si>
    <t>SARUHANLI TR-13 45-80-M00013_956563272_956563272</t>
  </si>
  <si>
    <t>27.04.2023 09:19:07</t>
  </si>
  <si>
    <t>27.04.2023 12:16:52</t>
  </si>
  <si>
    <t>27.04.2023 10:36:23</t>
  </si>
  <si>
    <t>27.04.2023 11:47:50</t>
  </si>
  <si>
    <t>TR-1/111 45-83-M00111_45-83-M00111_2364667</t>
  </si>
  <si>
    <t>27.04.2023 11:17:54</t>
  </si>
  <si>
    <t>27.04.2023 12:25:59</t>
  </si>
  <si>
    <t>K-3359 ERPLAST 35-02-K03359Ö_HatBaşıAyırıcı_89285666 K03_89285666</t>
  </si>
  <si>
    <t>04.04.2023 23:07:19</t>
  </si>
  <si>
    <t>05.04.2023 00:20:28</t>
  </si>
  <si>
    <t>TR-34 45-78-L00034_45-78-L00034_65897205</t>
  </si>
  <si>
    <t>29.04.2023 09:19:15</t>
  </si>
  <si>
    <t>29.04.2023 10:03:05</t>
  </si>
  <si>
    <t>SÜTÇÜLER DM 35-27-M00900_TOKİ-1 M18_92758019</t>
  </si>
  <si>
    <t>17.04.2023 09:09:00</t>
  </si>
  <si>
    <t>17.04.2023 14:25:00</t>
  </si>
  <si>
    <t>KARAKUYU 1 GES ÖZEL TR 35-22-M00835Ö_ M01_45394016</t>
  </si>
  <si>
    <t>04.04.2023 20:12:57</t>
  </si>
  <si>
    <t>04.04.2023 22:12:28</t>
  </si>
  <si>
    <t>04.04.2023 14:22:32</t>
  </si>
  <si>
    <t>04.04.2023 15:49:05</t>
  </si>
  <si>
    <t>FATMA ŞENER TR-2 35-27-M01203_ H_92760232</t>
  </si>
  <si>
    <t>20.04.2023 11:53:17</t>
  </si>
  <si>
    <t>20.04.2023 15:17:31</t>
  </si>
  <si>
    <t>M-3230 35-02-M03230_M-3231 M07_85738384</t>
  </si>
  <si>
    <t>13.04.2023 11:50:19</t>
  </si>
  <si>
    <t>13.04.2023 12:35:47</t>
  </si>
  <si>
    <t>TR-159 35-16-L00159_DAĞITIM TRAFOSU L03_86808829</t>
  </si>
  <si>
    <t>02.04.2023 10:07:35</t>
  </si>
  <si>
    <t>02.04.2023 11:50:36</t>
  </si>
  <si>
    <t>K-1153 35-03-K01153_35-03-K01153_41927512</t>
  </si>
  <si>
    <t>10.04.2023 12:08:18</t>
  </si>
  <si>
    <t>10.04.2023 14:45:17</t>
  </si>
  <si>
    <t>KARAHIDIRLI KÖK 35-16-M00718_HatBaşıAyırıcı_52991895 M4_52991895</t>
  </si>
  <si>
    <t>02.04.2023 12:50:34</t>
  </si>
  <si>
    <t>02.04.2023 15:52:31</t>
  </si>
  <si>
    <t>K-1644 35-01-K01644_HİLAL GİS T.M. K02_2068233</t>
  </si>
  <si>
    <t>11.04.2023 12:38:03</t>
  </si>
  <si>
    <t>11.04.2023 13:14:52</t>
  </si>
  <si>
    <t>YENİDOĞAN TR-1 45-72-M00634_DIREK TIPI TRAFO HUCRESI H01_2127229</t>
  </si>
  <si>
    <t>23.04.2023 18:18:35</t>
  </si>
  <si>
    <t>23.04.2023 21:37:24</t>
  </si>
  <si>
    <t>SAKARLI KÖK 45-76-M00046_GÖKÇUKUR GES-1 KÖK M06_72214988</t>
  </si>
  <si>
    <t>05.04.2023 10:19:01</t>
  </si>
  <si>
    <t>05.04.2023 10:38:20</t>
  </si>
  <si>
    <t>M-1276 35-03-M01276_DAĞITIM TRAFO-2 M01_94997347</t>
  </si>
  <si>
    <t>12.04.2023 10:40:59</t>
  </si>
  <si>
    <t>12.04.2023 11:57:39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</si>
</sst>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-* #,##0.00_-;\-* #,##0.00_-;_-* &quot;-&quot;??_-;_-@_-"/>
    <numFmt numFmtId="164" formatCode="_(* #,##0_);_(* \(#,##0\);_(* &quot;-&quot;??_);_(@_)"/>
    <numFmt numFmtId="165" formatCode="_-* #,##0_-;\-* #,##0_-;_-* &quot;-&quot;??_-;_-@_-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b/>
      <sz val="10"/>
      <color indexed="8"/>
      <name val="Arial"/>
      <family val="2"/>
      <charset val="162"/>
    </font>
    <font>
      <sz val="10"/>
      <color indexed="8"/>
      <name val="Arial"/>
      <family val="2"/>
      <charset val="162"/>
    </font>
    <font>
      <sz val="11"/>
      <color indexed="8"/>
      <name val="Calibri"/>
      <family val="2"/>
      <charset val="162"/>
    </font>
    <font>
      <b/>
      <sz val="11"/>
      <color theme="1"/>
      <name val="Times New Roman"/>
      <family val="1"/>
      <charset val="162"/>
    </font>
    <font>
      <sz val="11"/>
      <color theme="1"/>
      <name val="Times New Roman"/>
      <family val="1"/>
      <charset val="162"/>
    </font>
    <font>
      <b/>
      <vertAlign val="subscript"/>
      <sz val="11"/>
      <color theme="1"/>
      <name val="Times New Roman"/>
      <family val="1"/>
      <charset val="162"/>
    </font>
    <font>
      <sz val="10"/>
      <name val="Arial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8">
    <xf numFmtId="0" fontId="0" fillId="0" borderId="0"/>
    <xf numFmtId="0" fontId="3" fillId="0" borderId="0" applyNumberFormat="0" applyFill="0" applyBorder="0" applyAlignment="0" applyProtection="0"/>
    <xf numFmtId="0" fontId="4" fillId="0" borderId="1" applyNumberFormat="0" applyFill="0" applyAlignment="0" applyProtection="0"/>
    <xf numFmtId="0" fontId="5" fillId="0" borderId="2" applyNumberFormat="0" applyFill="0" applyAlignment="0" applyProtection="0"/>
    <xf numFmtId="0" fontId="6" fillId="0" borderId="3" applyNumberFormat="0" applyFill="0" applyAlignment="0" applyProtection="0"/>
    <xf numFmtId="0" fontId="6" fillId="0" borderId="0" applyNumberFormat="0" applyFill="0" applyBorder="0" applyAlignment="0" applyProtection="0"/>
    <xf numFmtId="0" fontId="7" fillId="2" borderId="0" applyNumberFormat="0" applyBorder="0" applyAlignment="0" applyProtection="0"/>
    <xf numFmtId="0" fontId="8" fillId="3" borderId="0" applyNumberFormat="0" applyBorder="0" applyAlignment="0" applyProtection="0"/>
    <xf numFmtId="0" fontId="9" fillId="4" borderId="0" applyNumberFormat="0" applyBorder="0" applyAlignment="0" applyProtection="0"/>
    <xf numFmtId="0" fontId="10" fillId="5" borderId="4" applyNumberFormat="0" applyAlignment="0" applyProtection="0"/>
    <xf numFmtId="0" fontId="11" fillId="6" borderId="5" applyNumberFormat="0" applyAlignment="0" applyProtection="0"/>
    <xf numFmtId="0" fontId="12" fillId="6" borderId="4" applyNumberFormat="0" applyAlignment="0" applyProtection="0"/>
    <xf numFmtId="0" fontId="13" fillId="0" borderId="6" applyNumberFormat="0" applyFill="0" applyAlignment="0" applyProtection="0"/>
    <xf numFmtId="0" fontId="14" fillId="7" borderId="7" applyNumberFormat="0" applyAlignment="0" applyProtection="0"/>
    <xf numFmtId="0" fontId="15" fillId="0" borderId="0" applyNumberFormat="0" applyFill="0" applyBorder="0" applyAlignment="0" applyProtection="0"/>
    <xf numFmtId="0" fontId="2" fillId="8" borderId="8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18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18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0" borderId="0" applyNumberFormat="0" applyBorder="0" applyAlignment="0" applyProtection="0"/>
    <xf numFmtId="0" fontId="18" fillId="21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4" borderId="0" applyNumberFormat="0" applyBorder="0" applyAlignment="0" applyProtection="0"/>
    <xf numFmtId="0" fontId="18" fillId="25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28" borderId="0" applyNumberFormat="0" applyBorder="0" applyAlignment="0" applyProtection="0"/>
    <xf numFmtId="0" fontId="18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19" fillId="0" borderId="0"/>
    <xf numFmtId="0" fontId="22" fillId="0" borderId="0"/>
    <xf numFmtId="0" fontId="1" fillId="0" borderId="0"/>
    <xf numFmtId="43" fontId="1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</cellStyleXfs>
  <cellXfs count="40">
    <xf numFmtId="0" fontId="0" fillId="0" borderId="0" xfId="0"/>
    <xf numFmtId="0" fontId="17" fillId="0" borderId="10" xfId="0" applyFont="1" applyBorder="1"/>
    <xf numFmtId="0" fontId="20" fillId="0" borderId="12" xfId="0" applyFont="1" applyBorder="1" applyAlignment="1">
      <alignment vertical="center" wrapText="1"/>
    </xf>
    <xf numFmtId="0" fontId="20" fillId="0" borderId="10" xfId="0" applyFont="1" applyBorder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1" fontId="20" fillId="0" borderId="0" xfId="0" applyNumberFormat="1" applyFont="1" applyAlignment="1">
      <alignment vertical="center"/>
    </xf>
    <xf numFmtId="0" fontId="20" fillId="0" borderId="10" xfId="0" applyFont="1" applyBorder="1" applyAlignment="1">
      <alignment vertical="center" wrapText="1"/>
    </xf>
    <xf numFmtId="0" fontId="21" fillId="0" borderId="0" xfId="0" applyFont="1" applyAlignment="1">
      <alignment vertical="center" wrapText="1"/>
    </xf>
    <xf numFmtId="1" fontId="21" fillId="0" borderId="0" xfId="0" applyNumberFormat="1" applyFont="1" applyAlignment="1">
      <alignment vertical="center" wrapText="1"/>
    </xf>
    <xf numFmtId="1" fontId="20" fillId="0" borderId="0" xfId="0" applyNumberFormat="1" applyFont="1" applyAlignment="1" applyProtection="1">
      <alignment horizontal="left" vertical="center"/>
      <protection locked="0"/>
    </xf>
    <xf numFmtId="0" fontId="0" fillId="0" borderId="0" xfId="0" applyAlignment="1">
      <alignment horizontal="center"/>
    </xf>
    <xf numFmtId="2" fontId="24" fillId="0" borderId="10" xfId="0" applyNumberFormat="1" applyFont="1" applyBorder="1" applyAlignment="1">
      <alignment horizontal="center" vertical="center" wrapText="1"/>
    </xf>
    <xf numFmtId="0" fontId="21" fillId="0" borderId="0" xfId="0" applyFont="1" applyAlignment="1">
      <alignment vertical="center"/>
    </xf>
    <xf numFmtId="0" fontId="23" fillId="0" borderId="10" xfId="0" applyFont="1" applyBorder="1" applyAlignment="1">
      <alignment vertical="center" wrapText="1"/>
    </xf>
    <xf numFmtId="0" fontId="23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 wrapText="1"/>
    </xf>
    <xf numFmtId="2" fontId="0" fillId="0" borderId="10" xfId="0" applyNumberFormat="1" applyBorder="1" applyAlignment="1">
      <alignment horizontal="center"/>
    </xf>
    <xf numFmtId="0" fontId="23" fillId="0" borderId="0" xfId="0" applyFont="1" applyAlignment="1">
      <alignment horizontal="justify" vertical="center"/>
    </xf>
    <xf numFmtId="0" fontId="24" fillId="0" borderId="0" xfId="0" applyFont="1" applyAlignment="1">
      <alignment horizontal="left"/>
    </xf>
    <xf numFmtId="0" fontId="0" fillId="0" borderId="0" xfId="0" applyAlignment="1">
      <alignment horizontal="left"/>
    </xf>
    <xf numFmtId="0" fontId="0" fillId="0" borderId="10" xfId="0" applyBorder="1" applyAlignment="1">
      <alignment horizontal="center" vertical="center"/>
    </xf>
    <xf numFmtId="43" fontId="1" fillId="0" borderId="0" xfId="45" applyFont="1" applyFill="1"/>
    <xf numFmtId="0" fontId="0" fillId="0" borderId="0" xfId="0" applyBorder="1" applyAlignment="1">
      <alignment horizontal="center"/>
    </xf>
    <xf numFmtId="164" fontId="26" fillId="0" borderId="0" xfId="47" applyNumberFormat="1" applyFont="1" applyBorder="1" applyAlignment="1">
      <alignment horizontal="center"/>
    </xf>
    <xf numFmtId="165" fontId="1" fillId="0" borderId="10" xfId="45" applyNumberFormat="1" applyFont="1" applyFill="1" applyBorder="1"/>
    <xf numFmtId="0" fontId="24" fillId="0" borderId="0" xfId="0" applyFont="1" applyAlignment="1">
      <alignment horizontal="left" vertical="center"/>
    </xf>
    <xf numFmtId="49" fontId="20" fillId="0" borderId="13" xfId="0" applyNumberFormat="1" applyFont="1" applyBorder="1" applyAlignment="1" applyProtection="1">
      <alignment horizontal="left" vertical="center"/>
      <protection locked="0"/>
    </xf>
    <xf numFmtId="49" fontId="20" fillId="0" borderId="14" xfId="0" applyNumberFormat="1" applyFont="1" applyBorder="1" applyAlignment="1" applyProtection="1">
      <alignment horizontal="left" vertical="center"/>
      <protection locked="0"/>
    </xf>
    <xf numFmtId="49" fontId="20" fillId="0" borderId="13" xfId="0" applyNumberFormat="1" applyFont="1" applyBorder="1" applyAlignment="1" applyProtection="1">
      <alignment horizontal="left" vertical="center" wrapText="1"/>
      <protection locked="0"/>
    </xf>
    <xf numFmtId="49" fontId="20" fillId="0" borderId="14" xfId="0" applyNumberFormat="1" applyFont="1" applyBorder="1" applyAlignment="1" applyProtection="1">
      <alignment horizontal="left" vertical="center" wrapText="1"/>
      <protection locked="0"/>
    </xf>
    <xf numFmtId="1" fontId="20" fillId="0" borderId="10" xfId="0" applyNumberFormat="1" applyFont="1" applyBorder="1" applyAlignment="1" applyProtection="1">
      <alignment horizontal="left" vertical="center"/>
      <protection locked="0"/>
    </xf>
    <xf numFmtId="1" fontId="20" fillId="0" borderId="10" xfId="0" applyNumberFormat="1" applyFont="1" applyBorder="1" applyAlignment="1">
      <alignment horizontal="left" vertical="center"/>
    </xf>
    <xf numFmtId="0" fontId="23" fillId="0" borderId="10" xfId="0" applyFont="1" applyBorder="1" applyAlignment="1">
      <alignment horizontal="center" vertical="center"/>
    </xf>
    <xf numFmtId="0" fontId="23" fillId="0" borderId="10" xfId="0" applyFont="1" applyBorder="1" applyAlignment="1">
      <alignment vertical="center" wrapText="1"/>
    </xf>
    <xf numFmtId="0" fontId="20" fillId="0" borderId="11" xfId="0" applyFont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0" fillId="0" borderId="10" xfId="0" applyFont="1" applyBorder="1" applyAlignment="1">
      <alignment horizontal="left" vertical="center"/>
    </xf>
    <xf numFmtId="0" fontId="20" fillId="0" borderId="10" xfId="0" applyFont="1" applyBorder="1" applyAlignment="1">
      <alignment horizontal="left" vertical="center" wrapText="1"/>
    </xf>
    <xf numFmtId="0" fontId="23" fillId="0" borderId="10" xfId="0" applyFont="1" applyBorder="1" applyAlignment="1">
      <alignment horizontal="center" vertical="center" wrapText="1"/>
    </xf>
  </cellXfs>
  <cellStyles count="48">
    <cellStyle name="%20 - Vurgu1" xfId="19" builtinId="30" customBuiltin="1"/>
    <cellStyle name="%20 - Vurgu2" xfId="23" builtinId="34" customBuiltin="1"/>
    <cellStyle name="%20 - Vurgu3" xfId="27" builtinId="38" customBuiltin="1"/>
    <cellStyle name="%20 - Vurgu4" xfId="31" builtinId="42" customBuiltin="1"/>
    <cellStyle name="%20 - Vurgu5" xfId="35" builtinId="46" customBuiltin="1"/>
    <cellStyle name="%20 - Vurgu6" xfId="39" builtinId="50" customBuiltin="1"/>
    <cellStyle name="%40 - Vurgu1" xfId="20" builtinId="31" customBuiltin="1"/>
    <cellStyle name="%40 - Vurgu2" xfId="24" builtinId="35" customBuiltin="1"/>
    <cellStyle name="%40 - Vurgu3" xfId="28" builtinId="39" customBuiltin="1"/>
    <cellStyle name="%40 - Vurgu4" xfId="32" builtinId="43" customBuiltin="1"/>
    <cellStyle name="%40 - Vurgu5" xfId="36" builtinId="47" customBuiltin="1"/>
    <cellStyle name="%40 - Vurgu6" xfId="40" builtinId="51" customBuiltin="1"/>
    <cellStyle name="%60 - Vurgu1" xfId="21" builtinId="32" customBuiltin="1"/>
    <cellStyle name="%60 - Vurgu2" xfId="25" builtinId="36" customBuiltin="1"/>
    <cellStyle name="%60 - Vurgu3" xfId="29" builtinId="40" customBuiltin="1"/>
    <cellStyle name="%60 - Vurgu4" xfId="33" builtinId="44" customBuiltin="1"/>
    <cellStyle name="%60 - Vurgu5" xfId="37" builtinId="48" customBuiltin="1"/>
    <cellStyle name="%60 - Vurgu6" xfId="41" builtinId="52" customBuiltin="1"/>
    <cellStyle name="Açıklama Metni" xfId="16" builtinId="53" customBuiltin="1"/>
    <cellStyle name="Ana Başlık" xfId="1" builtinId="15" customBuiltin="1"/>
    <cellStyle name="Bağlı Hücre" xfId="12" builtinId="24" customBuiltin="1"/>
    <cellStyle name="Başlık 1" xfId="2" builtinId="16" customBuiltin="1"/>
    <cellStyle name="Başlık 2" xfId="3" builtinId="17" customBuiltin="1"/>
    <cellStyle name="Başlık 3" xfId="4" builtinId="18" customBuiltin="1"/>
    <cellStyle name="Başlık 4" xfId="5" builtinId="19" customBuiltin="1"/>
    <cellStyle name="Çıkış" xfId="10" builtinId="21" customBuiltin="1"/>
    <cellStyle name="Giriş" xfId="9" builtinId="20" customBuiltin="1"/>
    <cellStyle name="Hesaplama" xfId="11" builtinId="22" customBuiltin="1"/>
    <cellStyle name="İşaretli Hücre" xfId="13" builtinId="23" customBuiltin="1"/>
    <cellStyle name="İyi" xfId="6" builtinId="26" customBuiltin="1"/>
    <cellStyle name="Kötü" xfId="7" builtinId="27" customBuiltin="1"/>
    <cellStyle name="Normal" xfId="0" builtinId="0"/>
    <cellStyle name="Normal 12" xfId="42"/>
    <cellStyle name="Normal 2" xfId="43"/>
    <cellStyle name="Normal 3" xfId="44"/>
    <cellStyle name="Normal 4" xfId="46"/>
    <cellStyle name="Not" xfId="15" builtinId="10" customBuiltin="1"/>
    <cellStyle name="Nötr" xfId="8" builtinId="28" customBuiltin="1"/>
    <cellStyle name="Toplam" xfId="17" builtinId="25" customBuiltin="1"/>
    <cellStyle name="Uyarı Metni" xfId="14" builtinId="11" customBuiltin="1"/>
    <cellStyle name="Virgül 2" xfId="45"/>
    <cellStyle name="Virgül 3" xfId="47"/>
    <cellStyle name="Vurgu1" xfId="18" builtinId="29" customBuiltin="1"/>
    <cellStyle name="Vurgu2" xfId="22" builtinId="33" customBuiltin="1"/>
    <cellStyle name="Vurgu3" xfId="26" builtinId="37" customBuiltin="1"/>
    <cellStyle name="Vurgu4" xfId="30" builtinId="41" customBuiltin="1"/>
    <cellStyle name="Vurgu5" xfId="34" builtinId="45" customBuiltin="1"/>
    <cellStyle name="Vurgu6" xfId="38" builtinId="4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AE6583"/>
  <sheetViews>
    <sheetView workbookViewId="0">
      <pane ySplit="1" topLeftCell="A2" activePane="bottomLeft" state="frozen"/>
      <selection activeCell="C57" sqref="C57"/>
      <selection pane="bottomLeft" sqref="A1:XFD1048576"/>
    </sheetView>
  </sheetViews>
  <sheetFormatPr defaultColWidth="8.77734375" defaultRowHeight="14.4" x14ac:dyDescent="0.3"/>
  <cols>
    <col min="1" max="1" width="11" bestFit="1" customWidth="1"/>
    <col min="2" max="2" width="8.44140625" bestFit="1" customWidth="1"/>
    <col min="3" max="3" width="10" bestFit="1" customWidth="1"/>
    <col min="4" max="4" width="17.6640625" bestFit="1" customWidth="1"/>
    <col min="5" max="5" width="56.77734375" bestFit="1" customWidth="1"/>
    <col min="6" max="6" width="40.33203125" bestFit="1" customWidth="1"/>
    <col min="7" max="7" width="15.6640625" bestFit="1" customWidth="1"/>
    <col min="8" max="8" width="13.44140625" bestFit="1" customWidth="1"/>
    <col min="9" max="9" width="17.77734375" bestFit="1" customWidth="1"/>
    <col min="10" max="10" width="15.77734375" bestFit="1" customWidth="1"/>
    <col min="11" max="11" width="28.44140625" bestFit="1" customWidth="1"/>
    <col min="12" max="12" width="31.109375" bestFit="1" customWidth="1"/>
    <col min="13" max="13" width="14.77734375" bestFit="1" customWidth="1"/>
    <col min="14" max="14" width="17.33203125" bestFit="1" customWidth="1"/>
    <col min="15" max="15" width="42.77734375" bestFit="1" customWidth="1"/>
    <col min="16" max="16" width="42.6640625" bestFit="1" customWidth="1"/>
    <col min="17" max="18" width="44.44140625" bestFit="1" customWidth="1"/>
    <col min="19" max="19" width="47.6640625" bestFit="1" customWidth="1"/>
    <col min="20" max="20" width="47.44140625" bestFit="1" customWidth="1"/>
    <col min="21" max="21" width="42.109375" bestFit="1" customWidth="1"/>
    <col min="22" max="22" width="39.6640625" bestFit="1" customWidth="1"/>
    <col min="23" max="23" width="35" bestFit="1" customWidth="1"/>
    <col min="24" max="24" width="34.77734375" bestFit="1" customWidth="1"/>
    <col min="25" max="25" width="36.44140625" bestFit="1" customWidth="1"/>
    <col min="26" max="26" width="35.6640625" bestFit="1" customWidth="1"/>
    <col min="27" max="27" width="39.33203125" bestFit="1" customWidth="1"/>
    <col min="28" max="28" width="39.109375" bestFit="1" customWidth="1"/>
    <col min="29" max="29" width="33.44140625" bestFit="1" customWidth="1"/>
    <col min="30" max="30" width="33.33203125" bestFit="1" customWidth="1"/>
    <col min="31" max="31" width="30.44140625" bestFit="1" customWidth="1"/>
  </cols>
  <sheetData>
    <row r="1" spans="1:31" x14ac:dyDescent="0.3">
      <c r="A1" s="1" t="s">
        <v>29</v>
      </c>
      <c r="B1" s="1" t="s">
        <v>0</v>
      </c>
      <c r="C1" s="1" t="s">
        <v>30</v>
      </c>
      <c r="D1" s="1" t="s">
        <v>31</v>
      </c>
      <c r="E1" s="1" t="s">
        <v>32</v>
      </c>
      <c r="F1" s="1" t="s">
        <v>33</v>
      </c>
      <c r="G1" s="1" t="s">
        <v>34</v>
      </c>
      <c r="H1" s="1" t="s">
        <v>35</v>
      </c>
      <c r="I1" s="1" t="s">
        <v>36</v>
      </c>
      <c r="J1" s="1" t="s">
        <v>37</v>
      </c>
      <c r="K1" s="1" t="s">
        <v>38</v>
      </c>
      <c r="L1" s="1" t="s">
        <v>39</v>
      </c>
      <c r="M1" s="1" t="s">
        <v>40</v>
      </c>
      <c r="N1" s="1" t="s">
        <v>41</v>
      </c>
      <c r="O1" s="1" t="s">
        <v>42</v>
      </c>
      <c r="P1" s="1" t="s">
        <v>43</v>
      </c>
      <c r="Q1" s="1" t="s">
        <v>44</v>
      </c>
      <c r="R1" s="1" t="s">
        <v>45</v>
      </c>
      <c r="S1" s="1" t="s">
        <v>46</v>
      </c>
      <c r="T1" s="1" t="s">
        <v>47</v>
      </c>
      <c r="U1" s="1" t="s">
        <v>48</v>
      </c>
      <c r="V1" s="1" t="s">
        <v>49</v>
      </c>
      <c r="W1" s="1" t="s">
        <v>50</v>
      </c>
      <c r="X1" s="1" t="s">
        <v>51</v>
      </c>
      <c r="Y1" s="1" t="s">
        <v>52</v>
      </c>
      <c r="Z1" t="s">
        <v>53</v>
      </c>
      <c r="AA1" t="s">
        <v>54</v>
      </c>
      <c r="AB1" t="s">
        <v>55</v>
      </c>
      <c r="AC1" t="s">
        <v>56</v>
      </c>
      <c r="AD1" t="s">
        <v>57</v>
      </c>
      <c r="AE1" t="s">
        <v>58</v>
      </c>
    </row>
    <row r="2" spans="1:31" x14ac:dyDescent="0.3">
      <c r="A2">
        <v>2507690</v>
      </c>
      <c r="B2">
        <v>1</v>
      </c>
      <c r="C2" t="s">
        <v>80</v>
      </c>
      <c r="D2" t="s">
        <v>82</v>
      </c>
      <c r="E2" t="s">
        <v>132</v>
      </c>
      <c r="F2" t="s">
        <v>133</v>
      </c>
      <c r="G2" t="s">
        <v>134</v>
      </c>
      <c r="H2" t="s">
        <v>135</v>
      </c>
      <c r="I2" t="s">
        <v>136</v>
      </c>
      <c r="J2" t="s">
        <v>137</v>
      </c>
      <c r="K2" t="s">
        <v>138</v>
      </c>
      <c r="L2" t="s">
        <v>139</v>
      </c>
      <c r="M2" t="s">
        <v>140</v>
      </c>
      <c r="N2">
        <v>1.5958333330000001</v>
      </c>
      <c r="O2">
        <v>0</v>
      </c>
      <c r="P2">
        <v>1516</v>
      </c>
      <c r="Q2">
        <v>0</v>
      </c>
      <c r="R2">
        <v>0</v>
      </c>
      <c r="S2">
        <v>0</v>
      </c>
      <c r="T2">
        <v>105</v>
      </c>
      <c r="U2">
        <v>0</v>
      </c>
      <c r="V2">
        <v>0</v>
      </c>
      <c r="W2">
        <v>0</v>
      </c>
      <c r="X2">
        <v>702.95942148401809</v>
      </c>
      <c r="Y2">
        <v>0</v>
      </c>
      <c r="Z2">
        <v>0</v>
      </c>
      <c r="AA2">
        <v>0</v>
      </c>
      <c r="AB2">
        <v>145.1614168653839</v>
      </c>
      <c r="AC2">
        <v>0</v>
      </c>
      <c r="AD2">
        <v>0</v>
      </c>
      <c r="AE2">
        <v>848.12083834940199</v>
      </c>
    </row>
    <row r="3" spans="1:31" x14ac:dyDescent="0.3">
      <c r="A3">
        <v>2507939</v>
      </c>
      <c r="B3">
        <v>1</v>
      </c>
      <c r="C3" t="s">
        <v>81</v>
      </c>
      <c r="D3" t="s">
        <v>120</v>
      </c>
      <c r="E3" t="s">
        <v>141</v>
      </c>
      <c r="F3" t="s">
        <v>142</v>
      </c>
      <c r="G3" t="s">
        <v>143</v>
      </c>
      <c r="H3" t="s">
        <v>135</v>
      </c>
      <c r="I3" t="s">
        <v>136</v>
      </c>
      <c r="J3" t="s">
        <v>137</v>
      </c>
      <c r="K3" t="s">
        <v>144</v>
      </c>
      <c r="L3" t="s">
        <v>145</v>
      </c>
      <c r="M3" t="s">
        <v>146</v>
      </c>
      <c r="N3">
        <v>1.1274999999999999</v>
      </c>
      <c r="O3">
        <v>7</v>
      </c>
      <c r="P3">
        <v>1072</v>
      </c>
      <c r="Q3">
        <v>114</v>
      </c>
      <c r="R3">
        <v>54</v>
      </c>
      <c r="S3">
        <v>23</v>
      </c>
      <c r="T3">
        <v>56</v>
      </c>
      <c r="U3">
        <v>2</v>
      </c>
      <c r="V3">
        <v>0</v>
      </c>
      <c r="W3">
        <v>1.417665486202875</v>
      </c>
      <c r="X3">
        <v>182.83447079989259</v>
      </c>
      <c r="Y3">
        <v>44.026864518537089</v>
      </c>
      <c r="Z3">
        <v>10.54855757610868</v>
      </c>
      <c r="AA3">
        <v>78.220646867462733</v>
      </c>
      <c r="AB3">
        <v>29.557447281826061</v>
      </c>
      <c r="AC3">
        <v>84.563581670159238</v>
      </c>
      <c r="AD3">
        <v>0</v>
      </c>
      <c r="AE3">
        <v>431.16923420018929</v>
      </c>
    </row>
    <row r="4" spans="1:31" x14ac:dyDescent="0.3">
      <c r="A4">
        <v>2507550</v>
      </c>
      <c r="B4">
        <v>1</v>
      </c>
      <c r="C4" t="s">
        <v>80</v>
      </c>
      <c r="D4" t="s">
        <v>88</v>
      </c>
      <c r="E4" t="s">
        <v>147</v>
      </c>
      <c r="F4" t="s">
        <v>148</v>
      </c>
      <c r="G4" t="s">
        <v>149</v>
      </c>
      <c r="H4" t="s">
        <v>150</v>
      </c>
      <c r="I4" t="s">
        <v>136</v>
      </c>
      <c r="J4" t="s">
        <v>137</v>
      </c>
      <c r="K4" t="s">
        <v>144</v>
      </c>
      <c r="L4" t="s">
        <v>151</v>
      </c>
      <c r="M4" t="s">
        <v>152</v>
      </c>
      <c r="N4">
        <v>0.66388888800000001</v>
      </c>
      <c r="O4">
        <v>0</v>
      </c>
      <c r="P4">
        <v>0</v>
      </c>
      <c r="Q4">
        <v>0</v>
      </c>
      <c r="R4">
        <v>0</v>
      </c>
      <c r="S4">
        <v>0</v>
      </c>
      <c r="T4">
        <v>1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</row>
    <row r="5" spans="1:31" x14ac:dyDescent="0.3">
      <c r="A5">
        <v>2507899</v>
      </c>
      <c r="B5">
        <v>1</v>
      </c>
      <c r="C5" t="s">
        <v>81</v>
      </c>
      <c r="D5" t="s">
        <v>120</v>
      </c>
      <c r="E5" t="s">
        <v>141</v>
      </c>
      <c r="F5" t="s">
        <v>153</v>
      </c>
      <c r="G5" t="s">
        <v>143</v>
      </c>
      <c r="H5" t="s">
        <v>135</v>
      </c>
      <c r="I5" t="s">
        <v>136</v>
      </c>
      <c r="J5" t="s">
        <v>137</v>
      </c>
      <c r="K5" t="s">
        <v>144</v>
      </c>
      <c r="L5" t="s">
        <v>154</v>
      </c>
      <c r="M5" t="s">
        <v>155</v>
      </c>
      <c r="N5">
        <v>1.0449999999999999</v>
      </c>
      <c r="O5">
        <v>0</v>
      </c>
      <c r="P5">
        <v>521</v>
      </c>
      <c r="Q5">
        <v>0</v>
      </c>
      <c r="R5">
        <v>8</v>
      </c>
      <c r="S5">
        <v>0</v>
      </c>
      <c r="T5">
        <v>61</v>
      </c>
      <c r="U5">
        <v>0</v>
      </c>
      <c r="V5">
        <v>1</v>
      </c>
      <c r="W5">
        <v>0</v>
      </c>
      <c r="X5">
        <v>103.2364642172446</v>
      </c>
      <c r="Y5">
        <v>0</v>
      </c>
      <c r="Z5">
        <v>1.1950164311035003</v>
      </c>
      <c r="AA5">
        <v>0</v>
      </c>
      <c r="AB5">
        <v>55.01594338240448</v>
      </c>
      <c r="AC5">
        <v>0</v>
      </c>
      <c r="AD5">
        <v>1.4341544008776501</v>
      </c>
      <c r="AE5">
        <v>160.88157843163023</v>
      </c>
    </row>
    <row r="6" spans="1:31" x14ac:dyDescent="0.3">
      <c r="A6">
        <v>2507530</v>
      </c>
      <c r="B6">
        <v>1</v>
      </c>
      <c r="C6" t="s">
        <v>81</v>
      </c>
      <c r="D6" t="s">
        <v>121</v>
      </c>
      <c r="E6" t="s">
        <v>132</v>
      </c>
      <c r="F6" t="s">
        <v>156</v>
      </c>
      <c r="G6" t="s">
        <v>143</v>
      </c>
      <c r="H6" t="s">
        <v>135</v>
      </c>
      <c r="I6" t="s">
        <v>136</v>
      </c>
      <c r="J6" t="s">
        <v>137</v>
      </c>
      <c r="K6" t="s">
        <v>144</v>
      </c>
      <c r="L6" t="s">
        <v>157</v>
      </c>
      <c r="M6" t="s">
        <v>158</v>
      </c>
      <c r="N6">
        <v>0.33916666600000001</v>
      </c>
      <c r="O6">
        <v>0</v>
      </c>
      <c r="P6">
        <v>459</v>
      </c>
      <c r="Q6">
        <v>0</v>
      </c>
      <c r="R6">
        <v>120</v>
      </c>
      <c r="S6">
        <v>1</v>
      </c>
      <c r="T6">
        <v>72</v>
      </c>
      <c r="U6">
        <v>0</v>
      </c>
      <c r="V6">
        <v>0</v>
      </c>
      <c r="W6">
        <v>0</v>
      </c>
      <c r="X6">
        <v>27.072379236320771</v>
      </c>
      <c r="Y6">
        <v>0</v>
      </c>
      <c r="Z6">
        <v>3.9522039009647152</v>
      </c>
      <c r="AA6">
        <v>0.54650126125833332</v>
      </c>
      <c r="AB6">
        <v>12.353593883812025</v>
      </c>
      <c r="AC6">
        <v>0</v>
      </c>
      <c r="AD6">
        <v>0</v>
      </c>
      <c r="AE6">
        <v>43.924678282355842</v>
      </c>
    </row>
    <row r="7" spans="1:31" x14ac:dyDescent="0.3">
      <c r="A7">
        <v>2507816</v>
      </c>
      <c r="B7">
        <v>1</v>
      </c>
      <c r="C7" t="s">
        <v>81</v>
      </c>
      <c r="D7" t="s">
        <v>123</v>
      </c>
      <c r="E7" t="s">
        <v>159</v>
      </c>
      <c r="F7" t="s">
        <v>160</v>
      </c>
      <c r="G7" t="s">
        <v>161</v>
      </c>
      <c r="H7" t="s">
        <v>150</v>
      </c>
      <c r="I7" t="s">
        <v>136</v>
      </c>
      <c r="J7" t="s">
        <v>137</v>
      </c>
      <c r="K7" t="s">
        <v>144</v>
      </c>
      <c r="L7" t="s">
        <v>162</v>
      </c>
      <c r="M7" t="s">
        <v>163</v>
      </c>
      <c r="N7">
        <v>0.57277777699999999</v>
      </c>
      <c r="O7">
        <v>0</v>
      </c>
      <c r="P7">
        <v>0</v>
      </c>
      <c r="Q7">
        <v>0</v>
      </c>
      <c r="R7">
        <v>22</v>
      </c>
      <c r="S7">
        <v>0</v>
      </c>
      <c r="T7">
        <v>12</v>
      </c>
      <c r="U7">
        <v>0</v>
      </c>
      <c r="V7">
        <v>0</v>
      </c>
      <c r="W7">
        <v>0</v>
      </c>
      <c r="X7">
        <v>0</v>
      </c>
      <c r="Y7">
        <v>0</v>
      </c>
      <c r="Z7">
        <v>9.4843161992233647</v>
      </c>
      <c r="AA7">
        <v>0</v>
      </c>
      <c r="AB7">
        <v>8.4472596501932493</v>
      </c>
      <c r="AC7">
        <v>0</v>
      </c>
      <c r="AD7">
        <v>0</v>
      </c>
      <c r="AE7">
        <v>17.931575849416614</v>
      </c>
    </row>
    <row r="8" spans="1:31" x14ac:dyDescent="0.3">
      <c r="A8">
        <v>2507461</v>
      </c>
      <c r="B8">
        <v>1</v>
      </c>
      <c r="C8" t="s">
        <v>80</v>
      </c>
      <c r="D8" t="s">
        <v>97</v>
      </c>
      <c r="E8" t="s">
        <v>141</v>
      </c>
      <c r="F8" t="s">
        <v>164</v>
      </c>
      <c r="G8" t="s">
        <v>143</v>
      </c>
      <c r="H8" t="s">
        <v>135</v>
      </c>
      <c r="I8" t="s">
        <v>136</v>
      </c>
      <c r="J8" t="s">
        <v>137</v>
      </c>
      <c r="K8" t="s">
        <v>144</v>
      </c>
      <c r="L8" t="s">
        <v>165</v>
      </c>
      <c r="M8" t="s">
        <v>166</v>
      </c>
      <c r="N8">
        <v>9.8055555000000003E-2</v>
      </c>
      <c r="O8">
        <v>32</v>
      </c>
      <c r="P8">
        <v>7277</v>
      </c>
      <c r="Q8">
        <v>4</v>
      </c>
      <c r="R8">
        <v>138</v>
      </c>
      <c r="S8">
        <v>17</v>
      </c>
      <c r="T8">
        <v>796</v>
      </c>
      <c r="U8">
        <v>0</v>
      </c>
      <c r="V8">
        <v>1</v>
      </c>
      <c r="W8">
        <v>25.319098348657022</v>
      </c>
      <c r="X8">
        <v>299.80980739140296</v>
      </c>
      <c r="Y8">
        <v>0.16883895157077833</v>
      </c>
      <c r="Z8">
        <v>6.3796129536883841</v>
      </c>
      <c r="AA8">
        <v>38.667593028121914</v>
      </c>
      <c r="AB8">
        <v>80.411270664622478</v>
      </c>
      <c r="AC8">
        <v>0</v>
      </c>
      <c r="AD8">
        <v>0.12583073753428503</v>
      </c>
      <c r="AE8">
        <v>450.88205207559776</v>
      </c>
    </row>
    <row r="9" spans="1:31" x14ac:dyDescent="0.3">
      <c r="A9">
        <v>2507879</v>
      </c>
      <c r="B9">
        <v>1</v>
      </c>
      <c r="C9" t="s">
        <v>80</v>
      </c>
      <c r="D9" t="s">
        <v>96</v>
      </c>
      <c r="E9" t="s">
        <v>167</v>
      </c>
      <c r="F9" t="s">
        <v>168</v>
      </c>
      <c r="G9" t="s">
        <v>169</v>
      </c>
      <c r="H9" t="s">
        <v>150</v>
      </c>
      <c r="I9" t="s">
        <v>136</v>
      </c>
      <c r="J9" t="s">
        <v>137</v>
      </c>
      <c r="K9" t="s">
        <v>144</v>
      </c>
      <c r="L9" t="s">
        <v>170</v>
      </c>
      <c r="M9" t="s">
        <v>171</v>
      </c>
      <c r="N9">
        <v>2.3847222220000002</v>
      </c>
      <c r="O9">
        <v>0</v>
      </c>
      <c r="P9">
        <v>1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3.7029983458933087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3.7029983458933087</v>
      </c>
    </row>
    <row r="10" spans="1:31" x14ac:dyDescent="0.3">
      <c r="A10">
        <v>2507524</v>
      </c>
      <c r="B10">
        <v>1</v>
      </c>
      <c r="C10" t="s">
        <v>80</v>
      </c>
      <c r="D10" t="s">
        <v>103</v>
      </c>
      <c r="E10" t="s">
        <v>132</v>
      </c>
      <c r="F10" t="s">
        <v>172</v>
      </c>
      <c r="G10" t="s">
        <v>173</v>
      </c>
      <c r="H10" t="s">
        <v>135</v>
      </c>
      <c r="I10" t="s">
        <v>136</v>
      </c>
      <c r="J10" t="s">
        <v>137</v>
      </c>
      <c r="K10" t="s">
        <v>138</v>
      </c>
      <c r="L10" t="s">
        <v>174</v>
      </c>
      <c r="M10" t="s">
        <v>175</v>
      </c>
      <c r="N10">
        <v>2.3519444439999999</v>
      </c>
      <c r="O10">
        <v>0</v>
      </c>
      <c r="P10">
        <v>656</v>
      </c>
      <c r="Q10">
        <v>0</v>
      </c>
      <c r="R10">
        <v>2</v>
      </c>
      <c r="S10">
        <v>0</v>
      </c>
      <c r="T10">
        <v>71</v>
      </c>
      <c r="U10">
        <v>0</v>
      </c>
      <c r="V10">
        <v>0</v>
      </c>
      <c r="W10">
        <v>0</v>
      </c>
      <c r="X10">
        <v>342.09586912470053</v>
      </c>
      <c r="Y10">
        <v>0</v>
      </c>
      <c r="Z10">
        <v>0.83734023312500006</v>
      </c>
      <c r="AA10">
        <v>0</v>
      </c>
      <c r="AB10">
        <v>174.33696150348652</v>
      </c>
      <c r="AC10">
        <v>0</v>
      </c>
      <c r="AD10">
        <v>0</v>
      </c>
      <c r="AE10">
        <v>517.27017086131207</v>
      </c>
    </row>
    <row r="11" spans="1:31" x14ac:dyDescent="0.3">
      <c r="A11">
        <v>2507757</v>
      </c>
      <c r="B11">
        <v>2</v>
      </c>
      <c r="C11" t="s">
        <v>80</v>
      </c>
      <c r="D11" t="s">
        <v>88</v>
      </c>
      <c r="E11" t="s">
        <v>159</v>
      </c>
      <c r="F11" t="s">
        <v>176</v>
      </c>
      <c r="G11" t="s">
        <v>177</v>
      </c>
      <c r="H11" t="s">
        <v>150</v>
      </c>
      <c r="I11" t="s">
        <v>136</v>
      </c>
      <c r="J11" t="s">
        <v>137</v>
      </c>
      <c r="K11" t="s">
        <v>144</v>
      </c>
      <c r="L11" t="s">
        <v>178</v>
      </c>
      <c r="M11" t="s">
        <v>179</v>
      </c>
      <c r="N11">
        <v>5.7777777000000002E-2</v>
      </c>
      <c r="O11">
        <v>0</v>
      </c>
      <c r="P11">
        <v>18</v>
      </c>
      <c r="Q11">
        <v>0</v>
      </c>
      <c r="R11">
        <v>0</v>
      </c>
      <c r="S11">
        <v>0</v>
      </c>
      <c r="T11">
        <v>60</v>
      </c>
      <c r="U11">
        <v>0</v>
      </c>
      <c r="V11">
        <v>2</v>
      </c>
      <c r="W11">
        <v>0</v>
      </c>
      <c r="X11">
        <v>0.23814118983373334</v>
      </c>
      <c r="Y11">
        <v>0</v>
      </c>
      <c r="Z11">
        <v>0</v>
      </c>
      <c r="AA11">
        <v>0</v>
      </c>
      <c r="AB11">
        <v>7.6588557567936268</v>
      </c>
      <c r="AC11">
        <v>0</v>
      </c>
      <c r="AD11">
        <v>1.8659386816434</v>
      </c>
      <c r="AE11">
        <v>9.7629356282707604</v>
      </c>
    </row>
    <row r="12" spans="1:31" x14ac:dyDescent="0.3">
      <c r="A12">
        <v>2508065</v>
      </c>
      <c r="B12">
        <v>1</v>
      </c>
      <c r="C12" t="s">
        <v>80</v>
      </c>
      <c r="D12" t="s">
        <v>93</v>
      </c>
      <c r="E12" t="s">
        <v>159</v>
      </c>
      <c r="F12" t="s">
        <v>180</v>
      </c>
      <c r="G12" t="s">
        <v>181</v>
      </c>
      <c r="H12" t="s">
        <v>150</v>
      </c>
      <c r="I12" t="s">
        <v>136</v>
      </c>
      <c r="J12" t="s">
        <v>137</v>
      </c>
      <c r="K12" t="s">
        <v>144</v>
      </c>
      <c r="L12" t="s">
        <v>182</v>
      </c>
      <c r="M12" t="s">
        <v>183</v>
      </c>
      <c r="N12">
        <v>1.659166666</v>
      </c>
      <c r="O12">
        <v>0</v>
      </c>
      <c r="P12">
        <v>20</v>
      </c>
      <c r="Q12">
        <v>0</v>
      </c>
      <c r="R12">
        <v>16</v>
      </c>
      <c r="S12">
        <v>0</v>
      </c>
      <c r="T12">
        <v>10</v>
      </c>
      <c r="U12">
        <v>0</v>
      </c>
      <c r="V12">
        <v>0</v>
      </c>
      <c r="W12">
        <v>0</v>
      </c>
      <c r="X12">
        <v>6.6016075885591716</v>
      </c>
      <c r="Y12">
        <v>0</v>
      </c>
      <c r="Z12">
        <v>22.113599904009455</v>
      </c>
      <c r="AA12">
        <v>0</v>
      </c>
      <c r="AB12">
        <v>14.813507309636876</v>
      </c>
      <c r="AC12">
        <v>0</v>
      </c>
      <c r="AD12">
        <v>0</v>
      </c>
      <c r="AE12">
        <v>43.528714802205499</v>
      </c>
    </row>
    <row r="13" spans="1:31" x14ac:dyDescent="0.3">
      <c r="A13">
        <v>2508071</v>
      </c>
      <c r="B13">
        <v>1</v>
      </c>
      <c r="C13" t="s">
        <v>80</v>
      </c>
      <c r="D13" t="s">
        <v>93</v>
      </c>
      <c r="E13" t="s">
        <v>159</v>
      </c>
      <c r="F13" t="s">
        <v>184</v>
      </c>
      <c r="G13" t="s">
        <v>181</v>
      </c>
      <c r="H13" t="s">
        <v>150</v>
      </c>
      <c r="I13" t="s">
        <v>136</v>
      </c>
      <c r="J13" t="s">
        <v>137</v>
      </c>
      <c r="K13" t="s">
        <v>144</v>
      </c>
      <c r="L13" t="s">
        <v>185</v>
      </c>
      <c r="M13" t="s">
        <v>186</v>
      </c>
      <c r="N13">
        <v>5.8313888880000002</v>
      </c>
      <c r="O13">
        <v>0</v>
      </c>
      <c r="P13">
        <v>24</v>
      </c>
      <c r="Q13">
        <v>0</v>
      </c>
      <c r="R13">
        <v>15</v>
      </c>
      <c r="S13">
        <v>0</v>
      </c>
      <c r="T13">
        <v>9</v>
      </c>
      <c r="U13">
        <v>0</v>
      </c>
      <c r="V13">
        <v>0</v>
      </c>
      <c r="W13">
        <v>0</v>
      </c>
      <c r="X13">
        <v>61.36595886482791</v>
      </c>
      <c r="Y13">
        <v>0</v>
      </c>
      <c r="Z13">
        <v>46.155600171391988</v>
      </c>
      <c r="AA13">
        <v>0</v>
      </c>
      <c r="AB13">
        <v>18.234581154595567</v>
      </c>
      <c r="AC13">
        <v>0</v>
      </c>
      <c r="AD13">
        <v>0</v>
      </c>
      <c r="AE13">
        <v>125.75614019081547</v>
      </c>
    </row>
    <row r="14" spans="1:31" x14ac:dyDescent="0.3">
      <c r="A14">
        <v>2507673</v>
      </c>
      <c r="B14">
        <v>1</v>
      </c>
      <c r="C14" t="s">
        <v>81</v>
      </c>
      <c r="D14" t="s">
        <v>120</v>
      </c>
      <c r="E14" t="s">
        <v>187</v>
      </c>
      <c r="F14" t="s">
        <v>188</v>
      </c>
      <c r="G14" t="s">
        <v>143</v>
      </c>
      <c r="H14" t="s">
        <v>135</v>
      </c>
      <c r="I14" t="s">
        <v>136</v>
      </c>
      <c r="J14" t="s">
        <v>137</v>
      </c>
      <c r="K14" t="s">
        <v>144</v>
      </c>
      <c r="L14" t="s">
        <v>189</v>
      </c>
      <c r="M14" t="s">
        <v>190</v>
      </c>
      <c r="N14">
        <v>1.2763888880000001</v>
      </c>
      <c r="O14">
        <v>1</v>
      </c>
      <c r="P14">
        <v>135</v>
      </c>
      <c r="Q14">
        <v>36</v>
      </c>
      <c r="R14">
        <v>11</v>
      </c>
      <c r="S14">
        <v>1</v>
      </c>
      <c r="T14">
        <v>20</v>
      </c>
      <c r="U14">
        <v>0</v>
      </c>
      <c r="V14">
        <v>0</v>
      </c>
      <c r="W14">
        <v>0</v>
      </c>
      <c r="X14">
        <v>28.467152220843943</v>
      </c>
      <c r="Y14">
        <v>13.006303706889708</v>
      </c>
      <c r="Z14">
        <v>8.8577541197647296</v>
      </c>
      <c r="AA14">
        <v>0.19431075025598332</v>
      </c>
      <c r="AB14">
        <v>6.942308091164592</v>
      </c>
      <c r="AC14">
        <v>0</v>
      </c>
      <c r="AD14">
        <v>0</v>
      </c>
      <c r="AE14">
        <v>57.467828888918959</v>
      </c>
    </row>
    <row r="15" spans="1:31" x14ac:dyDescent="0.3">
      <c r="A15">
        <v>2507424</v>
      </c>
      <c r="B15">
        <v>1</v>
      </c>
      <c r="C15" t="s">
        <v>80</v>
      </c>
      <c r="D15" t="s">
        <v>82</v>
      </c>
      <c r="E15" t="s">
        <v>132</v>
      </c>
      <c r="F15" t="s">
        <v>191</v>
      </c>
      <c r="G15" t="s">
        <v>173</v>
      </c>
      <c r="H15" t="s">
        <v>135</v>
      </c>
      <c r="I15" t="s">
        <v>136</v>
      </c>
      <c r="J15" t="s">
        <v>137</v>
      </c>
      <c r="K15" t="s">
        <v>138</v>
      </c>
      <c r="L15" t="s">
        <v>192</v>
      </c>
      <c r="M15" t="s">
        <v>193</v>
      </c>
      <c r="N15">
        <v>2.8250000000000002</v>
      </c>
      <c r="O15">
        <v>0</v>
      </c>
      <c r="P15">
        <v>54</v>
      </c>
      <c r="Q15">
        <v>0</v>
      </c>
      <c r="R15">
        <v>0</v>
      </c>
      <c r="S15">
        <v>0</v>
      </c>
      <c r="T15">
        <v>762</v>
      </c>
      <c r="U15">
        <v>0</v>
      </c>
      <c r="V15">
        <v>2</v>
      </c>
      <c r="W15">
        <v>0</v>
      </c>
      <c r="X15">
        <v>36.462554730014709</v>
      </c>
      <c r="Y15">
        <v>0</v>
      </c>
      <c r="Z15">
        <v>0</v>
      </c>
      <c r="AA15">
        <v>0</v>
      </c>
      <c r="AB15">
        <v>826.41620483082852</v>
      </c>
      <c r="AC15">
        <v>0</v>
      </c>
      <c r="AD15">
        <v>33.05881702053</v>
      </c>
      <c r="AE15">
        <v>895.93757658137326</v>
      </c>
    </row>
    <row r="16" spans="1:31" x14ac:dyDescent="0.3">
      <c r="A16">
        <v>2508088</v>
      </c>
      <c r="B16">
        <v>1</v>
      </c>
      <c r="C16" t="s">
        <v>81</v>
      </c>
      <c r="D16" t="s">
        <v>113</v>
      </c>
      <c r="E16" t="s">
        <v>141</v>
      </c>
      <c r="F16" t="s">
        <v>194</v>
      </c>
      <c r="G16" t="s">
        <v>143</v>
      </c>
      <c r="H16" t="s">
        <v>135</v>
      </c>
      <c r="I16" t="s">
        <v>136</v>
      </c>
      <c r="J16" t="s">
        <v>137</v>
      </c>
      <c r="K16" t="s">
        <v>144</v>
      </c>
      <c r="L16" t="s">
        <v>195</v>
      </c>
      <c r="M16" t="s">
        <v>196</v>
      </c>
      <c r="N16">
        <v>1.757777777</v>
      </c>
      <c r="O16">
        <v>3</v>
      </c>
      <c r="P16">
        <v>856</v>
      </c>
      <c r="Q16">
        <v>45</v>
      </c>
      <c r="R16">
        <v>339</v>
      </c>
      <c r="S16">
        <v>8</v>
      </c>
      <c r="T16">
        <v>114</v>
      </c>
      <c r="U16">
        <v>4</v>
      </c>
      <c r="V16">
        <v>0</v>
      </c>
      <c r="W16">
        <v>0.90383613058678336</v>
      </c>
      <c r="X16">
        <v>273.16997893036</v>
      </c>
      <c r="Y16">
        <v>49.203141162290358</v>
      </c>
      <c r="Z16">
        <v>151.32270936737618</v>
      </c>
      <c r="AA16">
        <v>22.287883413237157</v>
      </c>
      <c r="AB16">
        <v>80.931935175131485</v>
      </c>
      <c r="AC16">
        <v>1093.1731277307408</v>
      </c>
      <c r="AD16">
        <v>0</v>
      </c>
      <c r="AE16">
        <v>1670.9926119097227</v>
      </c>
    </row>
    <row r="17" spans="1:31" x14ac:dyDescent="0.3">
      <c r="A17">
        <v>2507710</v>
      </c>
      <c r="B17">
        <v>1</v>
      </c>
      <c r="C17" t="s">
        <v>80</v>
      </c>
      <c r="D17" t="s">
        <v>96</v>
      </c>
      <c r="E17" t="s">
        <v>167</v>
      </c>
      <c r="F17" t="s">
        <v>197</v>
      </c>
      <c r="G17" t="s">
        <v>169</v>
      </c>
      <c r="H17" t="s">
        <v>150</v>
      </c>
      <c r="I17" t="s">
        <v>136</v>
      </c>
      <c r="J17" t="s">
        <v>137</v>
      </c>
      <c r="K17" t="s">
        <v>144</v>
      </c>
      <c r="L17" t="s">
        <v>198</v>
      </c>
      <c r="M17" t="s">
        <v>199</v>
      </c>
      <c r="N17">
        <v>5.3272222219999996</v>
      </c>
      <c r="O17">
        <v>0</v>
      </c>
      <c r="P17">
        <v>0</v>
      </c>
      <c r="Q17">
        <v>0</v>
      </c>
      <c r="R17">
        <v>1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0.54774716780664001</v>
      </c>
      <c r="AA17">
        <v>0</v>
      </c>
      <c r="AB17">
        <v>0</v>
      </c>
      <c r="AC17">
        <v>0</v>
      </c>
      <c r="AD17">
        <v>0</v>
      </c>
      <c r="AE17">
        <v>0.54774716780664001</v>
      </c>
    </row>
    <row r="18" spans="1:31" x14ac:dyDescent="0.3">
      <c r="A18">
        <v>2507441</v>
      </c>
      <c r="B18">
        <v>1</v>
      </c>
      <c r="C18" t="s">
        <v>80</v>
      </c>
      <c r="D18" t="s">
        <v>99</v>
      </c>
      <c r="E18" t="s">
        <v>141</v>
      </c>
      <c r="F18" t="s">
        <v>200</v>
      </c>
      <c r="G18" t="s">
        <v>143</v>
      </c>
      <c r="H18" t="s">
        <v>135</v>
      </c>
      <c r="I18" t="s">
        <v>136</v>
      </c>
      <c r="J18" t="s">
        <v>137</v>
      </c>
      <c r="K18" t="s">
        <v>144</v>
      </c>
      <c r="L18" t="s">
        <v>201</v>
      </c>
      <c r="M18" t="s">
        <v>202</v>
      </c>
      <c r="N18">
        <v>5.8888888E-2</v>
      </c>
      <c r="O18">
        <v>4</v>
      </c>
      <c r="P18">
        <v>922</v>
      </c>
      <c r="Q18">
        <v>13</v>
      </c>
      <c r="R18">
        <v>130</v>
      </c>
      <c r="S18">
        <v>20</v>
      </c>
      <c r="T18">
        <v>79</v>
      </c>
      <c r="U18">
        <v>0</v>
      </c>
      <c r="V18">
        <v>4</v>
      </c>
      <c r="W18">
        <v>0.59876301927771003</v>
      </c>
      <c r="X18">
        <v>7.5582505472350512</v>
      </c>
      <c r="Y18">
        <v>0.4772141013581333</v>
      </c>
      <c r="Z18">
        <v>1.9672909348373371</v>
      </c>
      <c r="AA18">
        <v>2.94000674076326</v>
      </c>
      <c r="AB18">
        <v>1.0326778287708998</v>
      </c>
      <c r="AC18">
        <v>0</v>
      </c>
      <c r="AD18">
        <v>0.22563114376646001</v>
      </c>
      <c r="AE18">
        <v>14.799834316008852</v>
      </c>
    </row>
    <row r="19" spans="1:31" x14ac:dyDescent="0.3">
      <c r="A19">
        <v>2507796</v>
      </c>
      <c r="B19">
        <v>1</v>
      </c>
      <c r="C19" t="s">
        <v>80</v>
      </c>
      <c r="D19" t="s">
        <v>101</v>
      </c>
      <c r="E19" t="s">
        <v>132</v>
      </c>
      <c r="F19" t="s">
        <v>203</v>
      </c>
      <c r="G19" t="s">
        <v>204</v>
      </c>
      <c r="H19" t="s">
        <v>135</v>
      </c>
      <c r="I19" t="s">
        <v>136</v>
      </c>
      <c r="J19" t="s">
        <v>137</v>
      </c>
      <c r="K19" t="s">
        <v>144</v>
      </c>
      <c r="L19" t="s">
        <v>205</v>
      </c>
      <c r="M19" t="s">
        <v>206</v>
      </c>
      <c r="N19">
        <v>3.5783333329999998</v>
      </c>
      <c r="O19">
        <v>0</v>
      </c>
      <c r="P19">
        <v>0</v>
      </c>
      <c r="Q19">
        <v>0</v>
      </c>
      <c r="R19">
        <v>0</v>
      </c>
      <c r="S19">
        <v>1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4.1838869170039317</v>
      </c>
      <c r="AB19">
        <v>0</v>
      </c>
      <c r="AC19">
        <v>0</v>
      </c>
      <c r="AD19">
        <v>0</v>
      </c>
      <c r="AE19">
        <v>4.1838869170039317</v>
      </c>
    </row>
    <row r="20" spans="1:31" x14ac:dyDescent="0.3">
      <c r="A20">
        <v>2508142</v>
      </c>
      <c r="B20">
        <v>2</v>
      </c>
      <c r="C20" t="s">
        <v>81</v>
      </c>
      <c r="D20" t="s">
        <v>113</v>
      </c>
      <c r="E20" t="s">
        <v>207</v>
      </c>
      <c r="F20" t="s">
        <v>208</v>
      </c>
      <c r="G20" t="s">
        <v>177</v>
      </c>
      <c r="H20" t="s">
        <v>150</v>
      </c>
      <c r="I20" t="s">
        <v>136</v>
      </c>
      <c r="J20" t="s">
        <v>137</v>
      </c>
      <c r="K20" t="s">
        <v>144</v>
      </c>
      <c r="L20" t="s">
        <v>209</v>
      </c>
      <c r="M20" t="s">
        <v>210</v>
      </c>
      <c r="N20">
        <v>2.304444444</v>
      </c>
      <c r="O20">
        <v>0</v>
      </c>
      <c r="P20">
        <v>5</v>
      </c>
      <c r="Q20">
        <v>0</v>
      </c>
      <c r="R20">
        <v>0</v>
      </c>
      <c r="S20">
        <v>0</v>
      </c>
      <c r="T20">
        <v>2</v>
      </c>
      <c r="U20">
        <v>0</v>
      </c>
      <c r="V20">
        <v>0</v>
      </c>
      <c r="W20">
        <v>0</v>
      </c>
      <c r="X20">
        <v>1.4246924020822576</v>
      </c>
      <c r="Y20">
        <v>0</v>
      </c>
      <c r="Z20">
        <v>0</v>
      </c>
      <c r="AA20">
        <v>0</v>
      </c>
      <c r="AB20">
        <v>3.3733333800643264</v>
      </c>
      <c r="AC20">
        <v>0</v>
      </c>
      <c r="AD20">
        <v>0</v>
      </c>
      <c r="AE20">
        <v>4.7980257821465839</v>
      </c>
    </row>
    <row r="21" spans="1:31" x14ac:dyDescent="0.3">
      <c r="A21">
        <v>2507902</v>
      </c>
      <c r="B21">
        <v>1</v>
      </c>
      <c r="C21" t="s">
        <v>81</v>
      </c>
      <c r="D21" t="s">
        <v>118</v>
      </c>
      <c r="E21" t="s">
        <v>187</v>
      </c>
      <c r="F21" t="s">
        <v>211</v>
      </c>
      <c r="G21" t="s">
        <v>143</v>
      </c>
      <c r="H21" t="s">
        <v>135</v>
      </c>
      <c r="I21" t="s">
        <v>136</v>
      </c>
      <c r="J21" t="s">
        <v>137</v>
      </c>
      <c r="K21" t="s">
        <v>144</v>
      </c>
      <c r="L21" t="s">
        <v>212</v>
      </c>
      <c r="M21" t="s">
        <v>213</v>
      </c>
      <c r="N21">
        <v>1.48</v>
      </c>
      <c r="O21">
        <v>1</v>
      </c>
      <c r="P21">
        <v>558</v>
      </c>
      <c r="Q21">
        <v>28</v>
      </c>
      <c r="R21">
        <v>14</v>
      </c>
      <c r="S21">
        <v>4</v>
      </c>
      <c r="T21">
        <v>42</v>
      </c>
      <c r="U21">
        <v>0</v>
      </c>
      <c r="V21">
        <v>0</v>
      </c>
      <c r="W21">
        <v>5.3307633777600005E-2</v>
      </c>
      <c r="X21">
        <v>199.36737356023039</v>
      </c>
      <c r="Y21">
        <v>53.158853999050798</v>
      </c>
      <c r="Z21">
        <v>7.990670595968755</v>
      </c>
      <c r="AA21">
        <v>40.713927706805698</v>
      </c>
      <c r="AB21">
        <v>30.875868797974665</v>
      </c>
      <c r="AC21">
        <v>0</v>
      </c>
      <c r="AD21">
        <v>0</v>
      </c>
      <c r="AE21">
        <v>332.16000229380785</v>
      </c>
    </row>
    <row r="22" spans="1:31" x14ac:dyDescent="0.3">
      <c r="A22">
        <v>2508048</v>
      </c>
      <c r="B22">
        <v>1</v>
      </c>
      <c r="C22" t="s">
        <v>80</v>
      </c>
      <c r="D22" t="s">
        <v>93</v>
      </c>
      <c r="E22" t="s">
        <v>141</v>
      </c>
      <c r="F22" t="s">
        <v>214</v>
      </c>
      <c r="G22" t="s">
        <v>143</v>
      </c>
      <c r="H22" t="s">
        <v>135</v>
      </c>
      <c r="I22" t="s">
        <v>136</v>
      </c>
      <c r="J22" t="s">
        <v>137</v>
      </c>
      <c r="K22" t="s">
        <v>144</v>
      </c>
      <c r="L22" t="s">
        <v>215</v>
      </c>
      <c r="M22" t="s">
        <v>216</v>
      </c>
      <c r="N22">
        <v>0.32277777699999999</v>
      </c>
      <c r="O22">
        <v>0</v>
      </c>
      <c r="P22">
        <v>428</v>
      </c>
      <c r="Q22">
        <v>47</v>
      </c>
      <c r="R22">
        <v>357</v>
      </c>
      <c r="S22">
        <v>13</v>
      </c>
      <c r="T22">
        <v>229</v>
      </c>
      <c r="U22">
        <v>0</v>
      </c>
      <c r="V22">
        <v>1</v>
      </c>
      <c r="W22">
        <v>0</v>
      </c>
      <c r="X22">
        <v>26.894344085975931</v>
      </c>
      <c r="Y22">
        <v>6.3318975431298696</v>
      </c>
      <c r="Z22">
        <v>57.914465895384758</v>
      </c>
      <c r="AA22">
        <v>15.217114948881367</v>
      </c>
      <c r="AB22">
        <v>57.718193543514609</v>
      </c>
      <c r="AC22">
        <v>0</v>
      </c>
      <c r="AD22">
        <v>1.7373430273333332E-5</v>
      </c>
      <c r="AE22">
        <v>164.07603339031681</v>
      </c>
    </row>
    <row r="23" spans="1:31" x14ac:dyDescent="0.3">
      <c r="A23">
        <v>2507839</v>
      </c>
      <c r="B23">
        <v>1</v>
      </c>
      <c r="C23" t="s">
        <v>81</v>
      </c>
      <c r="D23" t="s">
        <v>122</v>
      </c>
      <c r="E23" t="s">
        <v>141</v>
      </c>
      <c r="F23" t="s">
        <v>217</v>
      </c>
      <c r="G23" t="s">
        <v>143</v>
      </c>
      <c r="H23" t="s">
        <v>135</v>
      </c>
      <c r="I23" t="s">
        <v>136</v>
      </c>
      <c r="J23" t="s">
        <v>137</v>
      </c>
      <c r="K23" t="s">
        <v>144</v>
      </c>
      <c r="L23" t="s">
        <v>218</v>
      </c>
      <c r="M23" t="s">
        <v>219</v>
      </c>
      <c r="N23">
        <v>0.7</v>
      </c>
      <c r="O23">
        <v>25</v>
      </c>
      <c r="P23">
        <v>1903</v>
      </c>
      <c r="Q23">
        <v>265</v>
      </c>
      <c r="R23">
        <v>101</v>
      </c>
      <c r="S23">
        <v>56</v>
      </c>
      <c r="T23">
        <v>179</v>
      </c>
      <c r="U23">
        <v>4</v>
      </c>
      <c r="V23">
        <v>1</v>
      </c>
      <c r="W23">
        <v>3.0535293294712504</v>
      </c>
      <c r="X23">
        <v>163.22528096670689</v>
      </c>
      <c r="Y23">
        <v>111.73302733676988</v>
      </c>
      <c r="Z23">
        <v>18.31303012015259</v>
      </c>
      <c r="AA23">
        <v>306.06675381886782</v>
      </c>
      <c r="AB23">
        <v>81.229728223008735</v>
      </c>
      <c r="AC23">
        <v>13.2035905271571</v>
      </c>
      <c r="AD23">
        <v>0.4463611128396</v>
      </c>
      <c r="AE23">
        <v>697.27130143497379</v>
      </c>
    </row>
    <row r="24" spans="1:31" x14ac:dyDescent="0.3">
      <c r="A24">
        <v>2508148</v>
      </c>
      <c r="B24">
        <v>1</v>
      </c>
      <c r="C24" t="s">
        <v>80</v>
      </c>
      <c r="D24" t="s">
        <v>101</v>
      </c>
      <c r="E24" t="s">
        <v>167</v>
      </c>
      <c r="F24" t="s">
        <v>220</v>
      </c>
      <c r="G24" t="s">
        <v>169</v>
      </c>
      <c r="H24" t="s">
        <v>150</v>
      </c>
      <c r="I24" t="s">
        <v>136</v>
      </c>
      <c r="J24" t="s">
        <v>137</v>
      </c>
      <c r="K24" t="s">
        <v>144</v>
      </c>
      <c r="L24" t="s">
        <v>221</v>
      </c>
      <c r="M24" t="s">
        <v>222</v>
      </c>
      <c r="N24">
        <v>2.9986111110000002</v>
      </c>
      <c r="O24">
        <v>0</v>
      </c>
      <c r="P24">
        <v>2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1.0378472381226533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1.0378472381226533</v>
      </c>
    </row>
    <row r="25" spans="1:31" x14ac:dyDescent="0.3">
      <c r="A25">
        <v>2507882</v>
      </c>
      <c r="B25">
        <v>1</v>
      </c>
      <c r="C25" t="s">
        <v>80</v>
      </c>
      <c r="D25" t="s">
        <v>96</v>
      </c>
      <c r="E25" t="s">
        <v>207</v>
      </c>
      <c r="F25" t="s">
        <v>223</v>
      </c>
      <c r="G25" t="s">
        <v>224</v>
      </c>
      <c r="H25" t="s">
        <v>150</v>
      </c>
      <c r="I25" t="s">
        <v>136</v>
      </c>
      <c r="J25" t="s">
        <v>137</v>
      </c>
      <c r="K25" t="s">
        <v>144</v>
      </c>
      <c r="L25" t="s">
        <v>225</v>
      </c>
      <c r="M25" t="s">
        <v>226</v>
      </c>
      <c r="N25">
        <v>9.4183333329999996</v>
      </c>
      <c r="O25">
        <v>0</v>
      </c>
      <c r="P25">
        <v>10</v>
      </c>
      <c r="Q25">
        <v>0</v>
      </c>
      <c r="R25">
        <v>0</v>
      </c>
      <c r="S25">
        <v>0</v>
      </c>
      <c r="T25">
        <v>1</v>
      </c>
      <c r="U25">
        <v>0</v>
      </c>
      <c r="V25">
        <v>0</v>
      </c>
      <c r="W25">
        <v>0</v>
      </c>
      <c r="X25">
        <v>48.973635740910545</v>
      </c>
      <c r="Y25">
        <v>0</v>
      </c>
      <c r="Z25">
        <v>0</v>
      </c>
      <c r="AA25">
        <v>0</v>
      </c>
      <c r="AB25">
        <v>11.731674292821667</v>
      </c>
      <c r="AC25">
        <v>0</v>
      </c>
      <c r="AD25">
        <v>0</v>
      </c>
      <c r="AE25">
        <v>60.705310033732211</v>
      </c>
    </row>
    <row r="26" spans="1:31" x14ac:dyDescent="0.3">
      <c r="A26">
        <v>2507713</v>
      </c>
      <c r="B26">
        <v>1</v>
      </c>
      <c r="C26" t="s">
        <v>80</v>
      </c>
      <c r="D26" t="s">
        <v>97</v>
      </c>
      <c r="E26" t="s">
        <v>167</v>
      </c>
      <c r="F26" t="s">
        <v>227</v>
      </c>
      <c r="G26" t="s">
        <v>169</v>
      </c>
      <c r="H26" t="s">
        <v>150</v>
      </c>
      <c r="I26" t="s">
        <v>136</v>
      </c>
      <c r="J26" t="s">
        <v>137</v>
      </c>
      <c r="K26" t="s">
        <v>144</v>
      </c>
      <c r="L26" t="s">
        <v>228</v>
      </c>
      <c r="M26" t="s">
        <v>229</v>
      </c>
      <c r="N26">
        <v>6.1966666659999996</v>
      </c>
      <c r="O26">
        <v>0</v>
      </c>
      <c r="P26">
        <v>2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2.0849955643254003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2.0849955643254003</v>
      </c>
    </row>
    <row r="27" spans="1:31" x14ac:dyDescent="0.3">
      <c r="A27">
        <v>2507925</v>
      </c>
      <c r="B27">
        <v>1</v>
      </c>
      <c r="C27" t="s">
        <v>80</v>
      </c>
      <c r="D27" t="s">
        <v>105</v>
      </c>
      <c r="E27" t="s">
        <v>207</v>
      </c>
      <c r="F27" t="s">
        <v>230</v>
      </c>
      <c r="G27" t="s">
        <v>161</v>
      </c>
      <c r="H27" t="s">
        <v>150</v>
      </c>
      <c r="I27" t="s">
        <v>136</v>
      </c>
      <c r="J27" t="s">
        <v>137</v>
      </c>
      <c r="K27" t="s">
        <v>144</v>
      </c>
      <c r="L27" t="s">
        <v>231</v>
      </c>
      <c r="M27" t="s">
        <v>232</v>
      </c>
      <c r="N27">
        <v>0.80249999999999999</v>
      </c>
      <c r="O27">
        <v>0</v>
      </c>
      <c r="P27">
        <v>36</v>
      </c>
      <c r="Q27">
        <v>0</v>
      </c>
      <c r="R27">
        <v>0</v>
      </c>
      <c r="S27">
        <v>0</v>
      </c>
      <c r="T27">
        <v>6</v>
      </c>
      <c r="U27">
        <v>0</v>
      </c>
      <c r="V27">
        <v>0</v>
      </c>
      <c r="W27">
        <v>0</v>
      </c>
      <c r="X27">
        <v>9.0781937682745752</v>
      </c>
      <c r="Y27">
        <v>0</v>
      </c>
      <c r="Z27">
        <v>0</v>
      </c>
      <c r="AA27">
        <v>0</v>
      </c>
      <c r="AB27">
        <v>6.5517511474789361</v>
      </c>
      <c r="AC27">
        <v>0</v>
      </c>
      <c r="AD27">
        <v>0</v>
      </c>
      <c r="AE27">
        <v>15.629944915753512</v>
      </c>
    </row>
    <row r="28" spans="1:31" x14ac:dyDescent="0.3">
      <c r="A28">
        <v>2508174</v>
      </c>
      <c r="B28">
        <v>1</v>
      </c>
      <c r="C28" t="s">
        <v>80</v>
      </c>
      <c r="D28" t="s">
        <v>85</v>
      </c>
      <c r="E28" t="s">
        <v>167</v>
      </c>
      <c r="F28" t="s">
        <v>233</v>
      </c>
      <c r="G28" t="s">
        <v>234</v>
      </c>
      <c r="H28" t="s">
        <v>150</v>
      </c>
      <c r="I28" t="s">
        <v>136</v>
      </c>
      <c r="J28" t="s">
        <v>137</v>
      </c>
      <c r="K28" t="s">
        <v>144</v>
      </c>
      <c r="L28" t="s">
        <v>235</v>
      </c>
      <c r="M28" t="s">
        <v>236</v>
      </c>
      <c r="N28">
        <v>1.3405555549999999</v>
      </c>
      <c r="O28">
        <v>0</v>
      </c>
      <c r="P28">
        <v>22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10.22330729147366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10.22330729147366</v>
      </c>
    </row>
    <row r="29" spans="1:31" x14ac:dyDescent="0.3">
      <c r="A29">
        <v>2507570</v>
      </c>
      <c r="B29">
        <v>1</v>
      </c>
      <c r="C29" t="s">
        <v>80</v>
      </c>
      <c r="D29" t="s">
        <v>107</v>
      </c>
      <c r="E29" t="s">
        <v>167</v>
      </c>
      <c r="F29" t="s">
        <v>237</v>
      </c>
      <c r="G29" t="s">
        <v>169</v>
      </c>
      <c r="H29" t="s">
        <v>150</v>
      </c>
      <c r="I29" t="s">
        <v>136</v>
      </c>
      <c r="J29" t="s">
        <v>137</v>
      </c>
      <c r="K29" t="s">
        <v>144</v>
      </c>
      <c r="L29" t="s">
        <v>238</v>
      </c>
      <c r="M29" t="s">
        <v>239</v>
      </c>
      <c r="N29">
        <v>1.1825000000000001</v>
      </c>
      <c r="O29">
        <v>0</v>
      </c>
      <c r="P29">
        <v>1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1.2885976056250001E-3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1.2885976056250001E-3</v>
      </c>
    </row>
    <row r="30" spans="1:31" x14ac:dyDescent="0.3">
      <c r="A30">
        <v>2507776</v>
      </c>
      <c r="B30">
        <v>1</v>
      </c>
      <c r="C30" t="s">
        <v>80</v>
      </c>
      <c r="D30" t="s">
        <v>96</v>
      </c>
      <c r="E30" t="s">
        <v>141</v>
      </c>
      <c r="F30" t="s">
        <v>240</v>
      </c>
      <c r="G30" t="s">
        <v>143</v>
      </c>
      <c r="H30" t="s">
        <v>135</v>
      </c>
      <c r="I30" t="s">
        <v>136</v>
      </c>
      <c r="J30" t="s">
        <v>137</v>
      </c>
      <c r="K30" t="s">
        <v>144</v>
      </c>
      <c r="L30" t="s">
        <v>241</v>
      </c>
      <c r="M30" t="s">
        <v>242</v>
      </c>
      <c r="N30">
        <v>0.26361111100000001</v>
      </c>
      <c r="O30">
        <v>1</v>
      </c>
      <c r="P30">
        <v>1055</v>
      </c>
      <c r="Q30">
        <v>0</v>
      </c>
      <c r="R30">
        <v>0</v>
      </c>
      <c r="S30">
        <v>10</v>
      </c>
      <c r="T30">
        <v>31</v>
      </c>
      <c r="U30">
        <v>0</v>
      </c>
      <c r="V30">
        <v>1</v>
      </c>
      <c r="W30">
        <v>1.1632077591120893</v>
      </c>
      <c r="X30">
        <v>50.591044658725686</v>
      </c>
      <c r="Y30">
        <v>0</v>
      </c>
      <c r="Z30">
        <v>0</v>
      </c>
      <c r="AA30">
        <v>31.039307046531103</v>
      </c>
      <c r="AB30">
        <v>20.560862907589549</v>
      </c>
      <c r="AC30">
        <v>0</v>
      </c>
      <c r="AD30">
        <v>3.9522544696266671E-3</v>
      </c>
      <c r="AE30">
        <v>103.35837462642806</v>
      </c>
    </row>
    <row r="31" spans="1:31" x14ac:dyDescent="0.3">
      <c r="A31">
        <v>2507636</v>
      </c>
      <c r="B31">
        <v>1</v>
      </c>
      <c r="C31" t="s">
        <v>80</v>
      </c>
      <c r="D31" t="s">
        <v>88</v>
      </c>
      <c r="E31" t="s">
        <v>167</v>
      </c>
      <c r="F31" t="s">
        <v>243</v>
      </c>
      <c r="G31" t="s">
        <v>234</v>
      </c>
      <c r="H31" t="s">
        <v>150</v>
      </c>
      <c r="I31" t="s">
        <v>136</v>
      </c>
      <c r="J31" t="s">
        <v>137</v>
      </c>
      <c r="K31" t="s">
        <v>144</v>
      </c>
      <c r="L31" t="s">
        <v>244</v>
      </c>
      <c r="M31" t="s">
        <v>245</v>
      </c>
      <c r="N31">
        <v>3.3372222219999998</v>
      </c>
      <c r="O31">
        <v>0</v>
      </c>
      <c r="P31">
        <v>5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2.828740798007372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2.828740798007372</v>
      </c>
    </row>
    <row r="32" spans="1:31" x14ac:dyDescent="0.3">
      <c r="A32">
        <v>2507682</v>
      </c>
      <c r="B32">
        <v>1</v>
      </c>
      <c r="C32" t="s">
        <v>80</v>
      </c>
      <c r="D32" t="s">
        <v>95</v>
      </c>
      <c r="E32" t="s">
        <v>132</v>
      </c>
      <c r="F32" t="s">
        <v>246</v>
      </c>
      <c r="G32" t="s">
        <v>134</v>
      </c>
      <c r="H32" t="s">
        <v>135</v>
      </c>
      <c r="I32" t="s">
        <v>136</v>
      </c>
      <c r="J32" t="s">
        <v>137</v>
      </c>
      <c r="K32" t="s">
        <v>138</v>
      </c>
      <c r="L32" t="s">
        <v>247</v>
      </c>
      <c r="M32" t="s">
        <v>248</v>
      </c>
      <c r="N32">
        <v>0.41027777700000001</v>
      </c>
      <c r="O32">
        <v>0</v>
      </c>
      <c r="P32">
        <v>279</v>
      </c>
      <c r="Q32">
        <v>0</v>
      </c>
      <c r="R32">
        <v>0</v>
      </c>
      <c r="S32">
        <v>0</v>
      </c>
      <c r="T32">
        <v>19</v>
      </c>
      <c r="U32">
        <v>0</v>
      </c>
      <c r="V32">
        <v>0</v>
      </c>
      <c r="W32">
        <v>0</v>
      </c>
      <c r="X32">
        <v>33.707433859284116</v>
      </c>
      <c r="Y32">
        <v>0</v>
      </c>
      <c r="Z32">
        <v>0</v>
      </c>
      <c r="AA32">
        <v>0</v>
      </c>
      <c r="AB32">
        <v>26.467726708344649</v>
      </c>
      <c r="AC32">
        <v>0</v>
      </c>
      <c r="AD32">
        <v>0</v>
      </c>
      <c r="AE32">
        <v>60.175160567628765</v>
      </c>
    </row>
    <row r="33" spans="1:31" x14ac:dyDescent="0.3">
      <c r="A33">
        <v>2508014</v>
      </c>
      <c r="B33">
        <v>1</v>
      </c>
      <c r="C33" t="s">
        <v>80</v>
      </c>
      <c r="D33" t="s">
        <v>93</v>
      </c>
      <c r="E33" t="s">
        <v>141</v>
      </c>
      <c r="F33" t="s">
        <v>249</v>
      </c>
      <c r="G33" t="s">
        <v>143</v>
      </c>
      <c r="H33" t="s">
        <v>135</v>
      </c>
      <c r="I33" t="s">
        <v>136</v>
      </c>
      <c r="J33" t="s">
        <v>137</v>
      </c>
      <c r="K33" t="s">
        <v>144</v>
      </c>
      <c r="L33" t="s">
        <v>250</v>
      </c>
      <c r="M33" t="s">
        <v>251</v>
      </c>
      <c r="N33">
        <v>0.66722222200000003</v>
      </c>
      <c r="O33">
        <v>2</v>
      </c>
      <c r="P33">
        <v>265</v>
      </c>
      <c r="Q33">
        <v>37</v>
      </c>
      <c r="R33">
        <v>32</v>
      </c>
      <c r="S33">
        <v>5</v>
      </c>
      <c r="T33">
        <v>37</v>
      </c>
      <c r="U33">
        <v>0</v>
      </c>
      <c r="V33">
        <v>0</v>
      </c>
      <c r="W33">
        <v>0.82762381204983337</v>
      </c>
      <c r="X33">
        <v>29.470424637855341</v>
      </c>
      <c r="Y33">
        <v>18.570006021305822</v>
      </c>
      <c r="Z33">
        <v>22.659215419043655</v>
      </c>
      <c r="AA33">
        <v>16.713954872410277</v>
      </c>
      <c r="AB33">
        <v>13.312451778612887</v>
      </c>
      <c r="AC33">
        <v>0</v>
      </c>
      <c r="AD33">
        <v>0</v>
      </c>
      <c r="AE33">
        <v>101.55367654127781</v>
      </c>
    </row>
    <row r="34" spans="1:31" x14ac:dyDescent="0.3">
      <c r="A34">
        <v>2508037</v>
      </c>
      <c r="B34">
        <v>1</v>
      </c>
      <c r="C34" t="s">
        <v>81</v>
      </c>
      <c r="D34" t="s">
        <v>120</v>
      </c>
      <c r="E34" t="s">
        <v>187</v>
      </c>
      <c r="F34" t="s">
        <v>252</v>
      </c>
      <c r="G34" t="s">
        <v>143</v>
      </c>
      <c r="H34" t="s">
        <v>135</v>
      </c>
      <c r="I34" t="s">
        <v>136</v>
      </c>
      <c r="J34" t="s">
        <v>137</v>
      </c>
      <c r="K34" t="s">
        <v>144</v>
      </c>
      <c r="L34" t="s">
        <v>253</v>
      </c>
      <c r="M34" t="s">
        <v>254</v>
      </c>
      <c r="N34">
        <v>0.81583333300000005</v>
      </c>
      <c r="O34">
        <v>6</v>
      </c>
      <c r="P34">
        <v>2</v>
      </c>
      <c r="Q34">
        <v>100</v>
      </c>
      <c r="R34">
        <v>17</v>
      </c>
      <c r="S34">
        <v>6</v>
      </c>
      <c r="T34">
        <v>0</v>
      </c>
      <c r="U34">
        <v>0</v>
      </c>
      <c r="V34">
        <v>0</v>
      </c>
      <c r="W34">
        <v>0.86529370969944841</v>
      </c>
      <c r="X34">
        <v>8.9435937471706667E-2</v>
      </c>
      <c r="Y34">
        <v>51.458971371476451</v>
      </c>
      <c r="Z34">
        <v>9.8849058731730075</v>
      </c>
      <c r="AA34">
        <v>3.1257104082521199</v>
      </c>
      <c r="AB34">
        <v>0</v>
      </c>
      <c r="AC34">
        <v>0</v>
      </c>
      <c r="AD34">
        <v>0</v>
      </c>
      <c r="AE34">
        <v>65.42431730007273</v>
      </c>
    </row>
    <row r="35" spans="1:31" x14ac:dyDescent="0.3">
      <c r="A35">
        <v>2507642</v>
      </c>
      <c r="B35">
        <v>1</v>
      </c>
      <c r="C35" t="s">
        <v>80</v>
      </c>
      <c r="D35" t="s">
        <v>103</v>
      </c>
      <c r="E35" t="s">
        <v>132</v>
      </c>
      <c r="F35" t="s">
        <v>255</v>
      </c>
      <c r="G35" t="s">
        <v>256</v>
      </c>
      <c r="H35" t="s">
        <v>135</v>
      </c>
      <c r="I35" t="s">
        <v>136</v>
      </c>
      <c r="J35" t="s">
        <v>137</v>
      </c>
      <c r="K35" t="s">
        <v>138</v>
      </c>
      <c r="L35" t="s">
        <v>257</v>
      </c>
      <c r="M35" t="s">
        <v>258</v>
      </c>
      <c r="N35">
        <v>0.38166666599999999</v>
      </c>
      <c r="O35">
        <v>0</v>
      </c>
      <c r="P35">
        <v>204</v>
      </c>
      <c r="Q35">
        <v>0</v>
      </c>
      <c r="R35">
        <v>0</v>
      </c>
      <c r="S35">
        <v>0</v>
      </c>
      <c r="T35">
        <v>8</v>
      </c>
      <c r="U35">
        <v>0</v>
      </c>
      <c r="V35">
        <v>0</v>
      </c>
      <c r="W35">
        <v>0</v>
      </c>
      <c r="X35">
        <v>24.305216043906487</v>
      </c>
      <c r="Y35">
        <v>0</v>
      </c>
      <c r="Z35">
        <v>0</v>
      </c>
      <c r="AA35">
        <v>0</v>
      </c>
      <c r="AB35">
        <v>3.0821799242459598</v>
      </c>
      <c r="AC35">
        <v>0</v>
      </c>
      <c r="AD35">
        <v>0</v>
      </c>
      <c r="AE35">
        <v>27.387395968152447</v>
      </c>
    </row>
    <row r="36" spans="1:31" x14ac:dyDescent="0.3">
      <c r="A36">
        <v>2507559</v>
      </c>
      <c r="B36">
        <v>1</v>
      </c>
      <c r="C36" t="s">
        <v>80</v>
      </c>
      <c r="D36" t="s">
        <v>91</v>
      </c>
      <c r="E36" t="s">
        <v>167</v>
      </c>
      <c r="F36" t="s">
        <v>259</v>
      </c>
      <c r="G36" t="s">
        <v>169</v>
      </c>
      <c r="H36" t="s">
        <v>150</v>
      </c>
      <c r="I36" t="s">
        <v>136</v>
      </c>
      <c r="J36" t="s">
        <v>137</v>
      </c>
      <c r="K36" t="s">
        <v>144</v>
      </c>
      <c r="L36" t="s">
        <v>260</v>
      </c>
      <c r="M36" t="s">
        <v>261</v>
      </c>
      <c r="N36">
        <v>1.986388888</v>
      </c>
      <c r="O36">
        <v>0</v>
      </c>
      <c r="P36">
        <v>0</v>
      </c>
      <c r="Q36">
        <v>0</v>
      </c>
      <c r="R36">
        <v>0</v>
      </c>
      <c r="S36">
        <v>0</v>
      </c>
      <c r="T36">
        <v>1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6.8226761500514401</v>
      </c>
      <c r="AC36">
        <v>0</v>
      </c>
      <c r="AD36">
        <v>0</v>
      </c>
      <c r="AE36">
        <v>6.8226761500514401</v>
      </c>
    </row>
    <row r="37" spans="1:31" x14ac:dyDescent="0.3">
      <c r="A37">
        <v>2508137</v>
      </c>
      <c r="B37">
        <v>1</v>
      </c>
      <c r="C37" t="s">
        <v>81</v>
      </c>
      <c r="D37" t="s">
        <v>117</v>
      </c>
      <c r="E37" t="s">
        <v>167</v>
      </c>
      <c r="F37" t="s">
        <v>262</v>
      </c>
      <c r="G37" t="s">
        <v>263</v>
      </c>
      <c r="H37" t="s">
        <v>150</v>
      </c>
      <c r="I37" t="s">
        <v>136</v>
      </c>
      <c r="J37" t="s">
        <v>137</v>
      </c>
      <c r="K37" t="s">
        <v>144</v>
      </c>
      <c r="L37" t="s">
        <v>264</v>
      </c>
      <c r="M37" t="s">
        <v>265</v>
      </c>
      <c r="N37">
        <v>1.470277777</v>
      </c>
      <c r="O37">
        <v>0</v>
      </c>
      <c r="P37">
        <v>1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0.2542713685860617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0.2542713685860617</v>
      </c>
    </row>
    <row r="38" spans="1:31" x14ac:dyDescent="0.3">
      <c r="A38">
        <v>2507699</v>
      </c>
      <c r="B38">
        <v>1</v>
      </c>
      <c r="C38" t="s">
        <v>80</v>
      </c>
      <c r="D38" t="s">
        <v>95</v>
      </c>
      <c r="E38" t="s">
        <v>132</v>
      </c>
      <c r="F38" t="s">
        <v>266</v>
      </c>
      <c r="G38" t="s">
        <v>134</v>
      </c>
      <c r="H38" t="s">
        <v>135</v>
      </c>
      <c r="I38" t="s">
        <v>136</v>
      </c>
      <c r="J38" t="s">
        <v>137</v>
      </c>
      <c r="K38" t="s">
        <v>138</v>
      </c>
      <c r="L38" t="s">
        <v>267</v>
      </c>
      <c r="M38" t="s">
        <v>268</v>
      </c>
      <c r="N38">
        <v>0.48916666600000003</v>
      </c>
      <c r="O38">
        <v>0</v>
      </c>
      <c r="P38">
        <v>0</v>
      </c>
      <c r="Q38">
        <v>0</v>
      </c>
      <c r="R38">
        <v>0</v>
      </c>
      <c r="S38">
        <v>1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31.516460602926486</v>
      </c>
      <c r="AB38">
        <v>0</v>
      </c>
      <c r="AC38">
        <v>0</v>
      </c>
      <c r="AD38">
        <v>0</v>
      </c>
      <c r="AE38">
        <v>31.516460602926486</v>
      </c>
    </row>
    <row r="39" spans="1:31" x14ac:dyDescent="0.3">
      <c r="A39">
        <v>2507553</v>
      </c>
      <c r="B39">
        <v>1</v>
      </c>
      <c r="C39" t="s">
        <v>80</v>
      </c>
      <c r="D39" t="s">
        <v>88</v>
      </c>
      <c r="E39" t="s">
        <v>159</v>
      </c>
      <c r="F39" t="s">
        <v>269</v>
      </c>
      <c r="G39" t="s">
        <v>224</v>
      </c>
      <c r="H39" t="s">
        <v>150</v>
      </c>
      <c r="I39" t="s">
        <v>136</v>
      </c>
      <c r="J39" t="s">
        <v>137</v>
      </c>
      <c r="K39" t="s">
        <v>144</v>
      </c>
      <c r="L39" t="s">
        <v>270</v>
      </c>
      <c r="M39" t="s">
        <v>271</v>
      </c>
      <c r="N39">
        <v>4.2905555550000001</v>
      </c>
      <c r="O39">
        <v>0</v>
      </c>
      <c r="P39">
        <v>598</v>
      </c>
      <c r="Q39">
        <v>0</v>
      </c>
      <c r="R39">
        <v>0</v>
      </c>
      <c r="S39">
        <v>0</v>
      </c>
      <c r="T39">
        <v>16</v>
      </c>
      <c r="U39">
        <v>0</v>
      </c>
      <c r="V39">
        <v>0</v>
      </c>
      <c r="W39">
        <v>0</v>
      </c>
      <c r="X39">
        <v>544.56958232843999</v>
      </c>
      <c r="Y39">
        <v>0</v>
      </c>
      <c r="Z39">
        <v>0</v>
      </c>
      <c r="AA39">
        <v>0</v>
      </c>
      <c r="AB39">
        <v>16.142629857234724</v>
      </c>
      <c r="AC39">
        <v>0</v>
      </c>
      <c r="AD39">
        <v>0</v>
      </c>
      <c r="AE39">
        <v>560.71221218567473</v>
      </c>
    </row>
    <row r="40" spans="1:31" x14ac:dyDescent="0.3">
      <c r="A40">
        <v>2507927</v>
      </c>
      <c r="B40">
        <v>2</v>
      </c>
      <c r="C40" t="s">
        <v>81</v>
      </c>
      <c r="D40" t="s">
        <v>118</v>
      </c>
      <c r="E40" t="s">
        <v>187</v>
      </c>
      <c r="F40" t="s">
        <v>272</v>
      </c>
      <c r="G40" t="s">
        <v>161</v>
      </c>
      <c r="H40" t="s">
        <v>135</v>
      </c>
      <c r="I40" t="s">
        <v>136</v>
      </c>
      <c r="J40" t="s">
        <v>137</v>
      </c>
      <c r="K40" t="s">
        <v>144</v>
      </c>
      <c r="L40" t="s">
        <v>273</v>
      </c>
      <c r="M40" t="s">
        <v>274</v>
      </c>
      <c r="N40">
        <v>0.90722222200000002</v>
      </c>
      <c r="O40">
        <v>0</v>
      </c>
      <c r="P40">
        <v>350</v>
      </c>
      <c r="Q40">
        <v>17</v>
      </c>
      <c r="R40">
        <v>33</v>
      </c>
      <c r="S40">
        <v>5</v>
      </c>
      <c r="T40">
        <v>27</v>
      </c>
      <c r="U40">
        <v>5</v>
      </c>
      <c r="V40">
        <v>0</v>
      </c>
      <c r="W40">
        <v>0</v>
      </c>
      <c r="X40">
        <v>56.054012747161643</v>
      </c>
      <c r="Y40">
        <v>11.58590653111226</v>
      </c>
      <c r="Z40">
        <v>13.257799763568908</v>
      </c>
      <c r="AA40">
        <v>23.28632366261337</v>
      </c>
      <c r="AB40">
        <v>17.043256187560967</v>
      </c>
      <c r="AC40">
        <v>446.39055364034948</v>
      </c>
      <c r="AD40">
        <v>0</v>
      </c>
      <c r="AE40">
        <v>567.61785253236667</v>
      </c>
    </row>
    <row r="41" spans="1:31" x14ac:dyDescent="0.3">
      <c r="A41">
        <v>2507785</v>
      </c>
      <c r="B41">
        <v>1</v>
      </c>
      <c r="C41" t="s">
        <v>80</v>
      </c>
      <c r="D41" t="s">
        <v>103</v>
      </c>
      <c r="E41" t="s">
        <v>275</v>
      </c>
      <c r="F41" t="s">
        <v>276</v>
      </c>
      <c r="G41" t="s">
        <v>143</v>
      </c>
      <c r="H41" t="s">
        <v>135</v>
      </c>
      <c r="I41" t="s">
        <v>277</v>
      </c>
      <c r="J41" t="s">
        <v>137</v>
      </c>
      <c r="K41" t="s">
        <v>144</v>
      </c>
      <c r="L41" t="s">
        <v>278</v>
      </c>
      <c r="M41" t="s">
        <v>279</v>
      </c>
      <c r="N41">
        <v>4.3079444000000001E-2</v>
      </c>
      <c r="O41">
        <v>0</v>
      </c>
      <c r="P41">
        <v>0</v>
      </c>
      <c r="Q41">
        <v>1</v>
      </c>
      <c r="R41">
        <v>0</v>
      </c>
      <c r="S41">
        <v>9</v>
      </c>
      <c r="T41">
        <v>5</v>
      </c>
      <c r="U41">
        <v>13</v>
      </c>
      <c r="V41">
        <v>2</v>
      </c>
      <c r="W41">
        <v>0</v>
      </c>
      <c r="X41">
        <v>0</v>
      </c>
      <c r="Y41">
        <v>0</v>
      </c>
      <c r="Z41">
        <v>0</v>
      </c>
      <c r="AA41">
        <v>1.0882910889724431</v>
      </c>
      <c r="AB41">
        <v>1.6019279461017915</v>
      </c>
      <c r="AC41">
        <v>526.4328376563999</v>
      </c>
      <c r="AD41">
        <v>27.413108282075832</v>
      </c>
      <c r="AE41">
        <v>556.53616497355006</v>
      </c>
    </row>
    <row r="42" spans="1:31" x14ac:dyDescent="0.3">
      <c r="A42">
        <v>2508057</v>
      </c>
      <c r="B42">
        <v>1</v>
      </c>
      <c r="C42" t="s">
        <v>81</v>
      </c>
      <c r="D42" t="s">
        <v>115</v>
      </c>
      <c r="E42" t="s">
        <v>207</v>
      </c>
      <c r="F42" t="s">
        <v>280</v>
      </c>
      <c r="G42" t="s">
        <v>177</v>
      </c>
      <c r="H42" t="s">
        <v>150</v>
      </c>
      <c r="I42" t="s">
        <v>136</v>
      </c>
      <c r="J42" t="s">
        <v>137</v>
      </c>
      <c r="K42" t="s">
        <v>144</v>
      </c>
      <c r="L42" t="s">
        <v>281</v>
      </c>
      <c r="M42" t="s">
        <v>282</v>
      </c>
      <c r="N42">
        <v>2.1802777770000001</v>
      </c>
      <c r="O42">
        <v>0</v>
      </c>
      <c r="P42">
        <v>2</v>
      </c>
      <c r="Q42">
        <v>0</v>
      </c>
      <c r="R42">
        <v>2</v>
      </c>
      <c r="S42">
        <v>0</v>
      </c>
      <c r="T42">
        <v>0</v>
      </c>
      <c r="U42">
        <v>0</v>
      </c>
      <c r="V42">
        <v>0</v>
      </c>
      <c r="W42">
        <v>0</v>
      </c>
      <c r="X42">
        <v>0.28464391714232418</v>
      </c>
      <c r="Y42">
        <v>0</v>
      </c>
      <c r="Z42">
        <v>1.87113555639319</v>
      </c>
      <c r="AA42">
        <v>0</v>
      </c>
      <c r="AB42">
        <v>0</v>
      </c>
      <c r="AC42">
        <v>0</v>
      </c>
      <c r="AD42">
        <v>0</v>
      </c>
      <c r="AE42">
        <v>2.1557794735355142</v>
      </c>
    </row>
    <row r="43" spans="1:31" x14ac:dyDescent="0.3">
      <c r="A43">
        <v>2507536</v>
      </c>
      <c r="B43">
        <v>1</v>
      </c>
      <c r="C43" t="s">
        <v>81</v>
      </c>
      <c r="D43" t="s">
        <v>122</v>
      </c>
      <c r="E43" t="s">
        <v>141</v>
      </c>
      <c r="F43" t="s">
        <v>283</v>
      </c>
      <c r="G43" t="s">
        <v>134</v>
      </c>
      <c r="H43" t="s">
        <v>135</v>
      </c>
      <c r="I43" t="s">
        <v>136</v>
      </c>
      <c r="J43" t="s">
        <v>137</v>
      </c>
      <c r="K43" t="s">
        <v>138</v>
      </c>
      <c r="L43" t="s">
        <v>284</v>
      </c>
      <c r="M43" t="s">
        <v>285</v>
      </c>
      <c r="N43">
        <v>3.045555555</v>
      </c>
      <c r="O43">
        <v>14</v>
      </c>
      <c r="P43">
        <v>859</v>
      </c>
      <c r="Q43">
        <v>2</v>
      </c>
      <c r="R43">
        <v>25</v>
      </c>
      <c r="S43">
        <v>3</v>
      </c>
      <c r="T43">
        <v>64</v>
      </c>
      <c r="U43">
        <v>1</v>
      </c>
      <c r="V43">
        <v>0</v>
      </c>
      <c r="W43">
        <v>6.0452676273959689</v>
      </c>
      <c r="X43">
        <v>283.74666647298625</v>
      </c>
      <c r="Y43">
        <v>2.2331186358536481</v>
      </c>
      <c r="Z43">
        <v>14.005006762910066</v>
      </c>
      <c r="AA43">
        <v>14.672702463253335</v>
      </c>
      <c r="AB43">
        <v>87.217748225427712</v>
      </c>
      <c r="AC43">
        <v>17.026572045626224</v>
      </c>
      <c r="AD43">
        <v>0</v>
      </c>
      <c r="AE43">
        <v>424.94708223345322</v>
      </c>
    </row>
    <row r="44" spans="1:31" x14ac:dyDescent="0.3">
      <c r="A44">
        <v>2507928</v>
      </c>
      <c r="B44">
        <v>1</v>
      </c>
      <c r="C44" t="s">
        <v>80</v>
      </c>
      <c r="D44" t="s">
        <v>110</v>
      </c>
      <c r="E44" t="s">
        <v>159</v>
      </c>
      <c r="F44" t="s">
        <v>286</v>
      </c>
      <c r="G44" t="s">
        <v>287</v>
      </c>
      <c r="H44" t="s">
        <v>150</v>
      </c>
      <c r="I44" t="s">
        <v>136</v>
      </c>
      <c r="J44" t="s">
        <v>137</v>
      </c>
      <c r="K44" t="s">
        <v>144</v>
      </c>
      <c r="L44" t="s">
        <v>288</v>
      </c>
      <c r="M44" t="s">
        <v>289</v>
      </c>
      <c r="N44">
        <v>0.58333333300000001</v>
      </c>
      <c r="O44">
        <v>0</v>
      </c>
      <c r="P44">
        <v>112</v>
      </c>
      <c r="Q44">
        <v>0</v>
      </c>
      <c r="R44">
        <v>0</v>
      </c>
      <c r="S44">
        <v>0</v>
      </c>
      <c r="T44">
        <v>3</v>
      </c>
      <c r="U44">
        <v>0</v>
      </c>
      <c r="V44">
        <v>0</v>
      </c>
      <c r="W44">
        <v>0</v>
      </c>
      <c r="X44">
        <v>20.710795468338958</v>
      </c>
      <c r="Y44">
        <v>0</v>
      </c>
      <c r="Z44">
        <v>0</v>
      </c>
      <c r="AA44">
        <v>0</v>
      </c>
      <c r="AB44">
        <v>1.2514410225058725</v>
      </c>
      <c r="AC44">
        <v>0</v>
      </c>
      <c r="AD44">
        <v>0</v>
      </c>
      <c r="AE44">
        <v>21.96223649084483</v>
      </c>
    </row>
    <row r="45" spans="1:31" x14ac:dyDescent="0.3">
      <c r="A45">
        <v>2507573</v>
      </c>
      <c r="B45">
        <v>1</v>
      </c>
      <c r="C45" t="s">
        <v>80</v>
      </c>
      <c r="D45" t="s">
        <v>106</v>
      </c>
      <c r="E45" t="s">
        <v>207</v>
      </c>
      <c r="F45" t="s">
        <v>290</v>
      </c>
      <c r="G45" t="s">
        <v>291</v>
      </c>
      <c r="H45" t="s">
        <v>150</v>
      </c>
      <c r="I45" t="s">
        <v>136</v>
      </c>
      <c r="J45" t="s">
        <v>3</v>
      </c>
      <c r="K45" t="s">
        <v>144</v>
      </c>
      <c r="L45" t="s">
        <v>292</v>
      </c>
      <c r="M45" t="s">
        <v>293</v>
      </c>
      <c r="N45">
        <v>2.11</v>
      </c>
      <c r="O45">
        <v>0</v>
      </c>
      <c r="P45">
        <v>5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1.0420496847027658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1.0420496847027658</v>
      </c>
    </row>
    <row r="46" spans="1:31" x14ac:dyDescent="0.3">
      <c r="A46">
        <v>2507430</v>
      </c>
      <c r="B46">
        <v>1</v>
      </c>
      <c r="C46" t="s">
        <v>80</v>
      </c>
      <c r="D46" t="s">
        <v>82</v>
      </c>
      <c r="E46" t="s">
        <v>141</v>
      </c>
      <c r="F46" t="s">
        <v>294</v>
      </c>
      <c r="G46" t="s">
        <v>295</v>
      </c>
      <c r="H46" t="s">
        <v>135</v>
      </c>
      <c r="I46" t="s">
        <v>136</v>
      </c>
      <c r="J46" t="s">
        <v>137</v>
      </c>
      <c r="K46" t="s">
        <v>138</v>
      </c>
      <c r="L46" t="s">
        <v>296</v>
      </c>
      <c r="M46" t="s">
        <v>297</v>
      </c>
      <c r="N46">
        <v>0.25055555499999999</v>
      </c>
      <c r="O46">
        <v>1</v>
      </c>
      <c r="P46">
        <v>22810</v>
      </c>
      <c r="Q46">
        <v>0</v>
      </c>
      <c r="R46">
        <v>98</v>
      </c>
      <c r="S46">
        <v>5</v>
      </c>
      <c r="T46">
        <v>2403</v>
      </c>
      <c r="U46">
        <v>1</v>
      </c>
      <c r="V46">
        <v>6</v>
      </c>
      <c r="W46">
        <v>2.1038866804975576</v>
      </c>
      <c r="X46">
        <v>1359.5458305469574</v>
      </c>
      <c r="Y46">
        <v>0</v>
      </c>
      <c r="Z46">
        <v>8.2889365474279497</v>
      </c>
      <c r="AA46">
        <v>3.9443147042821347</v>
      </c>
      <c r="AB46">
        <v>395.78953395972627</v>
      </c>
      <c r="AC46">
        <v>38.827313301474128</v>
      </c>
      <c r="AD46">
        <v>10.546307515778082</v>
      </c>
      <c r="AE46">
        <v>1819.0461232561433</v>
      </c>
    </row>
    <row r="47" spans="1:31" x14ac:dyDescent="0.3">
      <c r="A47">
        <v>2508134</v>
      </c>
      <c r="B47">
        <v>1</v>
      </c>
      <c r="C47" t="s">
        <v>80</v>
      </c>
      <c r="D47" t="s">
        <v>85</v>
      </c>
      <c r="E47" t="s">
        <v>167</v>
      </c>
      <c r="F47" t="s">
        <v>298</v>
      </c>
      <c r="G47" t="s">
        <v>234</v>
      </c>
      <c r="H47" t="s">
        <v>150</v>
      </c>
      <c r="I47" t="s">
        <v>136</v>
      </c>
      <c r="J47" t="s">
        <v>137</v>
      </c>
      <c r="K47" t="s">
        <v>144</v>
      </c>
      <c r="L47" t="s">
        <v>299</v>
      </c>
      <c r="M47" t="s">
        <v>300</v>
      </c>
      <c r="N47">
        <v>1.305833333</v>
      </c>
      <c r="O47">
        <v>0</v>
      </c>
      <c r="P47">
        <v>6</v>
      </c>
      <c r="Q47">
        <v>0</v>
      </c>
      <c r="R47">
        <v>0</v>
      </c>
      <c r="S47">
        <v>0</v>
      </c>
      <c r="T47">
        <v>1</v>
      </c>
      <c r="U47">
        <v>0</v>
      </c>
      <c r="V47">
        <v>0</v>
      </c>
      <c r="W47">
        <v>0</v>
      </c>
      <c r="X47">
        <v>2.7610324534609534</v>
      </c>
      <c r="Y47">
        <v>0</v>
      </c>
      <c r="Z47">
        <v>0</v>
      </c>
      <c r="AA47">
        <v>0</v>
      </c>
      <c r="AB47">
        <v>6.747677384220001E-3</v>
      </c>
      <c r="AC47">
        <v>0</v>
      </c>
      <c r="AD47">
        <v>0</v>
      </c>
      <c r="AE47">
        <v>2.7677801308451735</v>
      </c>
    </row>
    <row r="48" spans="1:31" x14ac:dyDescent="0.3">
      <c r="A48">
        <v>2507470</v>
      </c>
      <c r="B48">
        <v>1</v>
      </c>
      <c r="C48" t="s">
        <v>80</v>
      </c>
      <c r="D48" t="s">
        <v>101</v>
      </c>
      <c r="E48" t="s">
        <v>132</v>
      </c>
      <c r="F48" t="s">
        <v>301</v>
      </c>
      <c r="G48" t="s">
        <v>204</v>
      </c>
      <c r="H48" t="s">
        <v>135</v>
      </c>
      <c r="I48" t="s">
        <v>136</v>
      </c>
      <c r="J48" t="s">
        <v>137</v>
      </c>
      <c r="K48" t="s">
        <v>144</v>
      </c>
      <c r="L48" t="s">
        <v>302</v>
      </c>
      <c r="M48" t="s">
        <v>303</v>
      </c>
      <c r="N48">
        <v>2.2688888880000002</v>
      </c>
      <c r="O48">
        <v>0</v>
      </c>
      <c r="P48">
        <v>0</v>
      </c>
      <c r="Q48">
        <v>1</v>
      </c>
      <c r="R48">
        <v>0</v>
      </c>
      <c r="S48">
        <v>3</v>
      </c>
      <c r="T48">
        <v>0</v>
      </c>
      <c r="U48">
        <v>0</v>
      </c>
      <c r="V48">
        <v>0</v>
      </c>
      <c r="W48">
        <v>0</v>
      </c>
      <c r="X48">
        <v>0</v>
      </c>
      <c r="Y48">
        <v>36.936754372553921</v>
      </c>
      <c r="Z48">
        <v>0</v>
      </c>
      <c r="AA48">
        <v>143.4444620934556</v>
      </c>
      <c r="AB48">
        <v>0</v>
      </c>
      <c r="AC48">
        <v>0</v>
      </c>
      <c r="AD48">
        <v>0</v>
      </c>
      <c r="AE48">
        <v>180.3812164660095</v>
      </c>
    </row>
    <row r="49" spans="1:31" x14ac:dyDescent="0.3">
      <c r="A49">
        <v>2507825</v>
      </c>
      <c r="B49">
        <v>1</v>
      </c>
      <c r="C49" t="s">
        <v>80</v>
      </c>
      <c r="D49" t="s">
        <v>82</v>
      </c>
      <c r="E49" t="s">
        <v>167</v>
      </c>
      <c r="F49" t="s">
        <v>304</v>
      </c>
      <c r="G49" t="s">
        <v>263</v>
      </c>
      <c r="H49" t="s">
        <v>150</v>
      </c>
      <c r="I49" t="s">
        <v>136</v>
      </c>
      <c r="J49" t="s">
        <v>137</v>
      </c>
      <c r="K49" t="s">
        <v>144</v>
      </c>
      <c r="L49" t="s">
        <v>305</v>
      </c>
      <c r="M49" t="s">
        <v>306</v>
      </c>
      <c r="N49">
        <v>2.2174999999999998</v>
      </c>
      <c r="O49">
        <v>0</v>
      </c>
      <c r="P49">
        <v>2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1.7058680186654758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1.7058680186654758</v>
      </c>
    </row>
    <row r="50" spans="1:31" x14ac:dyDescent="0.3">
      <c r="A50">
        <v>2507616</v>
      </c>
      <c r="B50">
        <v>1</v>
      </c>
      <c r="C50" t="s">
        <v>80</v>
      </c>
      <c r="D50" t="s">
        <v>89</v>
      </c>
      <c r="E50" t="s">
        <v>132</v>
      </c>
      <c r="F50" t="s">
        <v>307</v>
      </c>
      <c r="G50" t="s">
        <v>308</v>
      </c>
      <c r="H50" t="s">
        <v>135</v>
      </c>
      <c r="I50" t="s">
        <v>136</v>
      </c>
      <c r="J50" t="s">
        <v>137</v>
      </c>
      <c r="K50" t="s">
        <v>144</v>
      </c>
      <c r="L50" t="s">
        <v>309</v>
      </c>
      <c r="M50" t="s">
        <v>310</v>
      </c>
      <c r="N50">
        <v>6.99</v>
      </c>
      <c r="O50">
        <v>0</v>
      </c>
      <c r="P50">
        <v>144</v>
      </c>
      <c r="Q50">
        <v>0</v>
      </c>
      <c r="R50">
        <v>9</v>
      </c>
      <c r="S50">
        <v>0</v>
      </c>
      <c r="T50">
        <v>20</v>
      </c>
      <c r="U50">
        <v>0</v>
      </c>
      <c r="V50">
        <v>0</v>
      </c>
      <c r="W50">
        <v>0</v>
      </c>
      <c r="X50">
        <v>214.1565217087022</v>
      </c>
      <c r="Y50">
        <v>0</v>
      </c>
      <c r="Z50">
        <v>18.930119320131322</v>
      </c>
      <c r="AA50">
        <v>0</v>
      </c>
      <c r="AB50">
        <v>94.932065528756226</v>
      </c>
      <c r="AC50">
        <v>0</v>
      </c>
      <c r="AD50">
        <v>0</v>
      </c>
      <c r="AE50">
        <v>328.01870655758978</v>
      </c>
    </row>
    <row r="51" spans="1:31" x14ac:dyDescent="0.3">
      <c r="A51">
        <v>2507702</v>
      </c>
      <c r="B51">
        <v>1</v>
      </c>
      <c r="C51" t="s">
        <v>80</v>
      </c>
      <c r="D51" t="s">
        <v>95</v>
      </c>
      <c r="E51" t="s">
        <v>207</v>
      </c>
      <c r="F51" t="s">
        <v>311</v>
      </c>
      <c r="G51" t="s">
        <v>177</v>
      </c>
      <c r="H51" t="s">
        <v>150</v>
      </c>
      <c r="I51" t="s">
        <v>136</v>
      </c>
      <c r="J51" t="s">
        <v>137</v>
      </c>
      <c r="K51" t="s">
        <v>144</v>
      </c>
      <c r="L51" t="s">
        <v>312</v>
      </c>
      <c r="M51" t="s">
        <v>313</v>
      </c>
      <c r="N51">
        <v>1.7922222219999999</v>
      </c>
      <c r="O51">
        <v>0</v>
      </c>
      <c r="P51">
        <v>16</v>
      </c>
      <c r="Q51">
        <v>0</v>
      </c>
      <c r="R51">
        <v>0</v>
      </c>
      <c r="S51">
        <v>0</v>
      </c>
      <c r="T51">
        <v>1</v>
      </c>
      <c r="U51">
        <v>0</v>
      </c>
      <c r="V51">
        <v>0</v>
      </c>
      <c r="W51">
        <v>0</v>
      </c>
      <c r="X51">
        <v>2.6204279817772704</v>
      </c>
      <c r="Y51">
        <v>0</v>
      </c>
      <c r="Z51">
        <v>0</v>
      </c>
      <c r="AA51">
        <v>0</v>
      </c>
      <c r="AB51">
        <v>1.6138067215279102</v>
      </c>
      <c r="AC51">
        <v>0</v>
      </c>
      <c r="AD51">
        <v>0</v>
      </c>
      <c r="AE51">
        <v>4.2342347033051801</v>
      </c>
    </row>
    <row r="52" spans="1:31" x14ac:dyDescent="0.3">
      <c r="A52">
        <v>2508034</v>
      </c>
      <c r="B52">
        <v>1</v>
      </c>
      <c r="C52" t="s">
        <v>80</v>
      </c>
      <c r="D52" t="s">
        <v>88</v>
      </c>
      <c r="E52" t="s">
        <v>167</v>
      </c>
      <c r="F52" t="s">
        <v>314</v>
      </c>
      <c r="G52" t="s">
        <v>234</v>
      </c>
      <c r="H52" t="s">
        <v>150</v>
      </c>
      <c r="I52" t="s">
        <v>136</v>
      </c>
      <c r="J52" t="s">
        <v>137</v>
      </c>
      <c r="K52" t="s">
        <v>144</v>
      </c>
      <c r="L52" t="s">
        <v>315</v>
      </c>
      <c r="M52" t="s">
        <v>316</v>
      </c>
      <c r="N52">
        <v>1.85</v>
      </c>
      <c r="O52">
        <v>0</v>
      </c>
      <c r="P52">
        <v>3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1.3581894670333334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1.3581894670333334</v>
      </c>
    </row>
    <row r="53" spans="1:31" x14ac:dyDescent="0.3">
      <c r="A53">
        <v>2507510</v>
      </c>
      <c r="B53">
        <v>1</v>
      </c>
      <c r="C53" t="s">
        <v>80</v>
      </c>
      <c r="D53" t="s">
        <v>96</v>
      </c>
      <c r="E53" t="s">
        <v>141</v>
      </c>
      <c r="F53" t="s">
        <v>317</v>
      </c>
      <c r="G53" t="s">
        <v>143</v>
      </c>
      <c r="H53" t="s">
        <v>135</v>
      </c>
      <c r="I53" t="s">
        <v>136</v>
      </c>
      <c r="J53" t="s">
        <v>137</v>
      </c>
      <c r="K53" t="s">
        <v>144</v>
      </c>
      <c r="L53" t="s">
        <v>318</v>
      </c>
      <c r="M53" t="s">
        <v>319</v>
      </c>
      <c r="N53">
        <v>1.217777777</v>
      </c>
      <c r="O53">
        <v>2</v>
      </c>
      <c r="P53">
        <v>105</v>
      </c>
      <c r="Q53">
        <v>3</v>
      </c>
      <c r="R53">
        <v>0</v>
      </c>
      <c r="S53">
        <v>7</v>
      </c>
      <c r="T53">
        <v>1</v>
      </c>
      <c r="U53">
        <v>0</v>
      </c>
      <c r="V53">
        <v>0</v>
      </c>
      <c r="W53">
        <v>0.61567076666719012</v>
      </c>
      <c r="X53">
        <v>26.569856798395769</v>
      </c>
      <c r="Y53">
        <v>2.7278911687029015</v>
      </c>
      <c r="Z53">
        <v>0</v>
      </c>
      <c r="AA53">
        <v>103.06676237671046</v>
      </c>
      <c r="AB53">
        <v>0</v>
      </c>
      <c r="AC53">
        <v>0</v>
      </c>
      <c r="AD53">
        <v>0</v>
      </c>
      <c r="AE53">
        <v>132.98018111047631</v>
      </c>
    </row>
    <row r="54" spans="1:31" x14ac:dyDescent="0.3">
      <c r="A54">
        <v>2507556</v>
      </c>
      <c r="B54">
        <v>1</v>
      </c>
      <c r="C54" t="s">
        <v>80</v>
      </c>
      <c r="D54" t="s">
        <v>107</v>
      </c>
      <c r="E54" t="s">
        <v>159</v>
      </c>
      <c r="F54" t="s">
        <v>320</v>
      </c>
      <c r="G54" t="s">
        <v>161</v>
      </c>
      <c r="H54" t="s">
        <v>150</v>
      </c>
      <c r="I54" t="s">
        <v>136</v>
      </c>
      <c r="J54" t="s">
        <v>137</v>
      </c>
      <c r="K54" t="s">
        <v>144</v>
      </c>
      <c r="L54" t="s">
        <v>321</v>
      </c>
      <c r="M54" t="s">
        <v>322</v>
      </c>
      <c r="N54">
        <v>0.65666666600000001</v>
      </c>
      <c r="O54">
        <v>0</v>
      </c>
      <c r="P54">
        <v>50</v>
      </c>
      <c r="Q54">
        <v>0</v>
      </c>
      <c r="R54">
        <v>4</v>
      </c>
      <c r="S54">
        <v>0</v>
      </c>
      <c r="T54">
        <v>18</v>
      </c>
      <c r="U54">
        <v>0</v>
      </c>
      <c r="V54">
        <v>0</v>
      </c>
      <c r="W54">
        <v>0</v>
      </c>
      <c r="X54">
        <v>8.6373158812594184</v>
      </c>
      <c r="Y54">
        <v>0</v>
      </c>
      <c r="Z54">
        <v>0.49703036442333998</v>
      </c>
      <c r="AA54">
        <v>0</v>
      </c>
      <c r="AB54">
        <v>12.000393158374255</v>
      </c>
      <c r="AC54">
        <v>0</v>
      </c>
      <c r="AD54">
        <v>0</v>
      </c>
      <c r="AE54">
        <v>21.134739404057015</v>
      </c>
    </row>
    <row r="55" spans="1:31" x14ac:dyDescent="0.3">
      <c r="A55">
        <v>2507599</v>
      </c>
      <c r="B55">
        <v>1</v>
      </c>
      <c r="C55" t="s">
        <v>80</v>
      </c>
      <c r="D55" t="s">
        <v>106</v>
      </c>
      <c r="E55" t="s">
        <v>207</v>
      </c>
      <c r="F55" t="s">
        <v>323</v>
      </c>
      <c r="G55" t="s">
        <v>177</v>
      </c>
      <c r="H55" t="s">
        <v>150</v>
      </c>
      <c r="I55" t="s">
        <v>136</v>
      </c>
      <c r="J55" t="s">
        <v>137</v>
      </c>
      <c r="K55" t="s">
        <v>144</v>
      </c>
      <c r="L55" t="s">
        <v>324</v>
      </c>
      <c r="M55" t="s">
        <v>325</v>
      </c>
      <c r="N55">
        <v>2.7008333329999998</v>
      </c>
      <c r="O55">
        <v>0</v>
      </c>
      <c r="P55">
        <v>11</v>
      </c>
      <c r="Q55">
        <v>0</v>
      </c>
      <c r="R55">
        <v>3</v>
      </c>
      <c r="S55">
        <v>0</v>
      </c>
      <c r="T55">
        <v>0</v>
      </c>
      <c r="U55">
        <v>0</v>
      </c>
      <c r="V55">
        <v>0</v>
      </c>
      <c r="W55">
        <v>0</v>
      </c>
      <c r="X55">
        <v>6.2476491608434257</v>
      </c>
      <c r="Y55">
        <v>0</v>
      </c>
      <c r="Z55">
        <v>0.27801519471020664</v>
      </c>
      <c r="AA55">
        <v>0</v>
      </c>
      <c r="AB55">
        <v>0</v>
      </c>
      <c r="AC55">
        <v>0</v>
      </c>
      <c r="AD55">
        <v>0</v>
      </c>
      <c r="AE55">
        <v>6.5256643555536327</v>
      </c>
    </row>
    <row r="56" spans="1:31" x14ac:dyDescent="0.3">
      <c r="A56">
        <v>2508097</v>
      </c>
      <c r="B56">
        <v>1</v>
      </c>
      <c r="C56" t="s">
        <v>80</v>
      </c>
      <c r="D56" t="s">
        <v>93</v>
      </c>
      <c r="E56" t="s">
        <v>159</v>
      </c>
      <c r="F56" t="s">
        <v>326</v>
      </c>
      <c r="G56" t="s">
        <v>181</v>
      </c>
      <c r="H56" t="s">
        <v>150</v>
      </c>
      <c r="I56" t="s">
        <v>136</v>
      </c>
      <c r="J56" t="s">
        <v>137</v>
      </c>
      <c r="K56" t="s">
        <v>144</v>
      </c>
      <c r="L56" t="s">
        <v>327</v>
      </c>
      <c r="M56" t="s">
        <v>328</v>
      </c>
      <c r="N56">
        <v>3.8875000000000002</v>
      </c>
      <c r="O56">
        <v>0</v>
      </c>
      <c r="P56">
        <v>318</v>
      </c>
      <c r="Q56">
        <v>0</v>
      </c>
      <c r="R56">
        <v>0</v>
      </c>
      <c r="S56">
        <v>0</v>
      </c>
      <c r="T56">
        <v>72</v>
      </c>
      <c r="U56">
        <v>0</v>
      </c>
      <c r="V56">
        <v>0</v>
      </c>
      <c r="W56">
        <v>0</v>
      </c>
      <c r="X56">
        <v>255.00588906133814</v>
      </c>
      <c r="Y56">
        <v>0</v>
      </c>
      <c r="Z56">
        <v>0</v>
      </c>
      <c r="AA56">
        <v>0</v>
      </c>
      <c r="AB56">
        <v>160.32441650651094</v>
      </c>
      <c r="AC56">
        <v>0</v>
      </c>
      <c r="AD56">
        <v>0</v>
      </c>
      <c r="AE56">
        <v>415.33030556784911</v>
      </c>
    </row>
    <row r="57" spans="1:31" x14ac:dyDescent="0.3">
      <c r="A57">
        <v>2507954</v>
      </c>
      <c r="B57">
        <v>1</v>
      </c>
      <c r="C57" t="s">
        <v>81</v>
      </c>
      <c r="D57" t="s">
        <v>113</v>
      </c>
      <c r="E57" t="s">
        <v>147</v>
      </c>
      <c r="F57" t="s">
        <v>329</v>
      </c>
      <c r="G57" t="s">
        <v>177</v>
      </c>
      <c r="H57" t="s">
        <v>150</v>
      </c>
      <c r="I57" t="s">
        <v>136</v>
      </c>
      <c r="J57" t="s">
        <v>137</v>
      </c>
      <c r="K57" t="s">
        <v>144</v>
      </c>
      <c r="L57" t="s">
        <v>330</v>
      </c>
      <c r="M57" t="s">
        <v>331</v>
      </c>
      <c r="N57">
        <v>1.0677777770000001</v>
      </c>
      <c r="O57">
        <v>0</v>
      </c>
      <c r="P57">
        <v>20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5.1988361821175104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5.1988361821175104</v>
      </c>
    </row>
    <row r="58" spans="1:31" x14ac:dyDescent="0.3">
      <c r="A58">
        <v>2507931</v>
      </c>
      <c r="B58">
        <v>1</v>
      </c>
      <c r="C58" t="s">
        <v>81</v>
      </c>
      <c r="D58" t="s">
        <v>115</v>
      </c>
      <c r="E58" t="s">
        <v>132</v>
      </c>
      <c r="F58" t="s">
        <v>332</v>
      </c>
      <c r="G58" t="s">
        <v>333</v>
      </c>
      <c r="H58" t="s">
        <v>135</v>
      </c>
      <c r="I58" t="s">
        <v>136</v>
      </c>
      <c r="J58" t="s">
        <v>137</v>
      </c>
      <c r="K58" t="s">
        <v>144</v>
      </c>
      <c r="L58" t="s">
        <v>334</v>
      </c>
      <c r="M58" t="s">
        <v>335</v>
      </c>
      <c r="N58">
        <v>0.71333333300000001</v>
      </c>
      <c r="O58">
        <v>0</v>
      </c>
      <c r="P58">
        <v>10</v>
      </c>
      <c r="Q58">
        <v>0</v>
      </c>
      <c r="R58">
        <v>3</v>
      </c>
      <c r="S58">
        <v>0</v>
      </c>
      <c r="T58">
        <v>2</v>
      </c>
      <c r="U58">
        <v>0</v>
      </c>
      <c r="V58">
        <v>0</v>
      </c>
      <c r="W58">
        <v>0</v>
      </c>
      <c r="X58">
        <v>1.2921434792356801</v>
      </c>
      <c r="Y58">
        <v>0</v>
      </c>
      <c r="Z58">
        <v>5.4319282061058335E-2</v>
      </c>
      <c r="AA58">
        <v>0</v>
      </c>
      <c r="AB58">
        <v>0.11276773691532499</v>
      </c>
      <c r="AC58">
        <v>0</v>
      </c>
      <c r="AD58">
        <v>0</v>
      </c>
      <c r="AE58">
        <v>1.4592304982120634</v>
      </c>
    </row>
    <row r="59" spans="1:31" x14ac:dyDescent="0.3">
      <c r="A59">
        <v>2507725</v>
      </c>
      <c r="B59">
        <v>1</v>
      </c>
      <c r="C59" t="s">
        <v>80</v>
      </c>
      <c r="D59" t="s">
        <v>100</v>
      </c>
      <c r="E59" t="s">
        <v>167</v>
      </c>
      <c r="F59" t="s">
        <v>336</v>
      </c>
      <c r="G59" t="s">
        <v>169</v>
      </c>
      <c r="H59" t="s">
        <v>150</v>
      </c>
      <c r="I59" t="s">
        <v>136</v>
      </c>
      <c r="J59" t="s">
        <v>137</v>
      </c>
      <c r="K59" t="s">
        <v>144</v>
      </c>
      <c r="L59" t="s">
        <v>337</v>
      </c>
      <c r="M59" t="s">
        <v>338</v>
      </c>
      <c r="N59">
        <v>5.0208333329999997</v>
      </c>
      <c r="O59">
        <v>0</v>
      </c>
      <c r="P59">
        <v>6</v>
      </c>
      <c r="Q59">
        <v>0</v>
      </c>
      <c r="R59">
        <v>0</v>
      </c>
      <c r="S59">
        <v>0</v>
      </c>
      <c r="T59">
        <v>1</v>
      </c>
      <c r="U59">
        <v>0</v>
      </c>
      <c r="V59">
        <v>0</v>
      </c>
      <c r="W59">
        <v>0</v>
      </c>
      <c r="X59">
        <v>2.0658639452410221</v>
      </c>
      <c r="Y59">
        <v>0</v>
      </c>
      <c r="Z59">
        <v>0</v>
      </c>
      <c r="AA59">
        <v>0</v>
      </c>
      <c r="AB59">
        <v>2.0697085798951802</v>
      </c>
      <c r="AC59">
        <v>0</v>
      </c>
      <c r="AD59">
        <v>0</v>
      </c>
      <c r="AE59">
        <v>4.1355725251362028</v>
      </c>
    </row>
    <row r="60" spans="1:31" x14ac:dyDescent="0.3">
      <c r="A60">
        <v>2508011</v>
      </c>
      <c r="B60">
        <v>1</v>
      </c>
      <c r="C60" t="s">
        <v>80</v>
      </c>
      <c r="D60" t="s">
        <v>103</v>
      </c>
      <c r="E60" t="s">
        <v>132</v>
      </c>
      <c r="F60" t="s">
        <v>339</v>
      </c>
      <c r="G60" t="s">
        <v>143</v>
      </c>
      <c r="H60" t="s">
        <v>135</v>
      </c>
      <c r="I60" t="s">
        <v>136</v>
      </c>
      <c r="J60" t="s">
        <v>137</v>
      </c>
      <c r="K60" t="s">
        <v>144</v>
      </c>
      <c r="L60" t="s">
        <v>340</v>
      </c>
      <c r="M60" t="s">
        <v>341</v>
      </c>
      <c r="N60">
        <v>2.9494444440000001</v>
      </c>
      <c r="O60">
        <v>0</v>
      </c>
      <c r="P60">
        <v>110</v>
      </c>
      <c r="Q60">
        <v>0</v>
      </c>
      <c r="R60">
        <v>4</v>
      </c>
      <c r="S60">
        <v>0</v>
      </c>
      <c r="T60">
        <v>8</v>
      </c>
      <c r="U60">
        <v>0</v>
      </c>
      <c r="V60">
        <v>0</v>
      </c>
      <c r="W60">
        <v>0</v>
      </c>
      <c r="X60">
        <v>89.762824810569583</v>
      </c>
      <c r="Y60">
        <v>0</v>
      </c>
      <c r="Z60">
        <v>5.2475526788453397</v>
      </c>
      <c r="AA60">
        <v>0</v>
      </c>
      <c r="AB60">
        <v>5.8011345706006212</v>
      </c>
      <c r="AC60">
        <v>0</v>
      </c>
      <c r="AD60">
        <v>0</v>
      </c>
      <c r="AE60">
        <v>100.81151206001554</v>
      </c>
    </row>
    <row r="61" spans="1:31" x14ac:dyDescent="0.3">
      <c r="A61">
        <v>2507576</v>
      </c>
      <c r="B61">
        <v>1</v>
      </c>
      <c r="C61" t="s">
        <v>81</v>
      </c>
      <c r="D61" t="s">
        <v>113</v>
      </c>
      <c r="E61" t="s">
        <v>207</v>
      </c>
      <c r="F61" t="s">
        <v>342</v>
      </c>
      <c r="G61" t="s">
        <v>161</v>
      </c>
      <c r="H61" t="s">
        <v>150</v>
      </c>
      <c r="I61" t="s">
        <v>136</v>
      </c>
      <c r="J61" t="s">
        <v>137</v>
      </c>
      <c r="K61" t="s">
        <v>144</v>
      </c>
      <c r="L61" t="s">
        <v>343</v>
      </c>
      <c r="M61" t="s">
        <v>344</v>
      </c>
      <c r="N61">
        <v>2.8261111109999999</v>
      </c>
      <c r="O61">
        <v>0</v>
      </c>
      <c r="P61">
        <v>2</v>
      </c>
      <c r="Q61">
        <v>0</v>
      </c>
      <c r="R61">
        <v>4</v>
      </c>
      <c r="S61">
        <v>0</v>
      </c>
      <c r="T61">
        <v>0</v>
      </c>
      <c r="U61">
        <v>0</v>
      </c>
      <c r="V61">
        <v>0</v>
      </c>
      <c r="W61">
        <v>0</v>
      </c>
      <c r="X61">
        <v>0.24475424121245254</v>
      </c>
      <c r="Y61">
        <v>0</v>
      </c>
      <c r="Z61">
        <v>1.7234488457317831</v>
      </c>
      <c r="AA61">
        <v>0</v>
      </c>
      <c r="AB61">
        <v>0</v>
      </c>
      <c r="AC61">
        <v>0</v>
      </c>
      <c r="AD61">
        <v>0</v>
      </c>
      <c r="AE61">
        <v>1.9682030869442357</v>
      </c>
    </row>
    <row r="62" spans="1:31" x14ac:dyDescent="0.3">
      <c r="A62">
        <v>2507565</v>
      </c>
      <c r="B62">
        <v>1</v>
      </c>
      <c r="C62" t="s">
        <v>80</v>
      </c>
      <c r="D62" t="s">
        <v>92</v>
      </c>
      <c r="E62" t="s">
        <v>141</v>
      </c>
      <c r="F62" t="s">
        <v>345</v>
      </c>
      <c r="G62" t="s">
        <v>134</v>
      </c>
      <c r="H62" t="s">
        <v>135</v>
      </c>
      <c r="I62" t="s">
        <v>136</v>
      </c>
      <c r="J62" t="s">
        <v>137</v>
      </c>
      <c r="K62" t="s">
        <v>138</v>
      </c>
      <c r="L62" t="s">
        <v>346</v>
      </c>
      <c r="M62" t="s">
        <v>347</v>
      </c>
      <c r="N62">
        <v>5.3022222220000002</v>
      </c>
      <c r="O62">
        <v>4</v>
      </c>
      <c r="P62">
        <v>193</v>
      </c>
      <c r="Q62">
        <v>5</v>
      </c>
      <c r="R62">
        <v>3</v>
      </c>
      <c r="S62">
        <v>7</v>
      </c>
      <c r="T62">
        <v>26</v>
      </c>
      <c r="U62">
        <v>0</v>
      </c>
      <c r="V62">
        <v>0</v>
      </c>
      <c r="W62">
        <v>8.1617151683701685</v>
      </c>
      <c r="X62">
        <v>130.28660728485744</v>
      </c>
      <c r="Y62">
        <v>52.337435951045705</v>
      </c>
      <c r="Z62">
        <v>0.16905847760794668</v>
      </c>
      <c r="AA62">
        <v>58.472901979031974</v>
      </c>
      <c r="AB62">
        <v>125.41761233607909</v>
      </c>
      <c r="AC62">
        <v>0</v>
      </c>
      <c r="AD62">
        <v>0</v>
      </c>
      <c r="AE62">
        <v>374.84533119699233</v>
      </c>
    </row>
    <row r="63" spans="1:31" x14ac:dyDescent="0.3">
      <c r="A63">
        <v>2507542</v>
      </c>
      <c r="B63">
        <v>1</v>
      </c>
      <c r="C63" t="s">
        <v>80</v>
      </c>
      <c r="D63" t="s">
        <v>111</v>
      </c>
      <c r="E63" t="s">
        <v>159</v>
      </c>
      <c r="F63" t="s">
        <v>348</v>
      </c>
      <c r="G63" t="s">
        <v>173</v>
      </c>
      <c r="H63" t="s">
        <v>150</v>
      </c>
      <c r="I63" t="s">
        <v>136</v>
      </c>
      <c r="J63" t="s">
        <v>137</v>
      </c>
      <c r="K63" t="s">
        <v>138</v>
      </c>
      <c r="L63" t="s">
        <v>349</v>
      </c>
      <c r="M63" t="s">
        <v>350</v>
      </c>
      <c r="N63">
        <v>6.2536111109999997</v>
      </c>
      <c r="O63">
        <v>0</v>
      </c>
      <c r="P63">
        <v>713</v>
      </c>
      <c r="Q63">
        <v>0</v>
      </c>
      <c r="R63">
        <v>0</v>
      </c>
      <c r="S63">
        <v>0</v>
      </c>
      <c r="T63">
        <v>51</v>
      </c>
      <c r="U63">
        <v>0</v>
      </c>
      <c r="V63">
        <v>0</v>
      </c>
      <c r="W63">
        <v>0</v>
      </c>
      <c r="X63">
        <v>1160.2968400685882</v>
      </c>
      <c r="Y63">
        <v>0</v>
      </c>
      <c r="Z63">
        <v>0</v>
      </c>
      <c r="AA63">
        <v>0</v>
      </c>
      <c r="AB63">
        <v>472.42326041093179</v>
      </c>
      <c r="AC63">
        <v>0</v>
      </c>
      <c r="AD63">
        <v>0</v>
      </c>
      <c r="AE63">
        <v>1632.7201004795199</v>
      </c>
    </row>
    <row r="64" spans="1:31" x14ac:dyDescent="0.3">
      <c r="A64">
        <v>2508083</v>
      </c>
      <c r="B64">
        <v>1</v>
      </c>
      <c r="C64" t="s">
        <v>81</v>
      </c>
      <c r="D64" t="s">
        <v>112</v>
      </c>
      <c r="E64" t="s">
        <v>159</v>
      </c>
      <c r="F64" t="s">
        <v>351</v>
      </c>
      <c r="G64" t="s">
        <v>161</v>
      </c>
      <c r="H64" t="s">
        <v>150</v>
      </c>
      <c r="I64" t="s">
        <v>136</v>
      </c>
      <c r="J64" t="s">
        <v>137</v>
      </c>
      <c r="K64" t="s">
        <v>144</v>
      </c>
      <c r="L64" t="s">
        <v>352</v>
      </c>
      <c r="M64" t="s">
        <v>353</v>
      </c>
      <c r="N64">
        <v>3.1002777770000001</v>
      </c>
      <c r="O64">
        <v>0</v>
      </c>
      <c r="P64">
        <v>168</v>
      </c>
      <c r="Q64">
        <v>0</v>
      </c>
      <c r="R64">
        <v>4</v>
      </c>
      <c r="S64">
        <v>0</v>
      </c>
      <c r="T64">
        <v>12</v>
      </c>
      <c r="U64">
        <v>0</v>
      </c>
      <c r="V64">
        <v>0</v>
      </c>
      <c r="W64">
        <v>0</v>
      </c>
      <c r="X64">
        <v>55.237875102222205</v>
      </c>
      <c r="Y64">
        <v>0</v>
      </c>
      <c r="Z64">
        <v>0.1378349823865575</v>
      </c>
      <c r="AA64">
        <v>0</v>
      </c>
      <c r="AB64">
        <v>7.8373839290984062</v>
      </c>
      <c r="AC64">
        <v>0</v>
      </c>
      <c r="AD64">
        <v>0</v>
      </c>
      <c r="AE64">
        <v>63.21309401370717</v>
      </c>
    </row>
    <row r="65" spans="1:31" x14ac:dyDescent="0.3">
      <c r="A65">
        <v>2507442</v>
      </c>
      <c r="B65">
        <v>1</v>
      </c>
      <c r="C65" t="s">
        <v>80</v>
      </c>
      <c r="D65" t="s">
        <v>96</v>
      </c>
      <c r="E65" t="s">
        <v>275</v>
      </c>
      <c r="F65" t="s">
        <v>354</v>
      </c>
      <c r="G65" t="s">
        <v>143</v>
      </c>
      <c r="H65" t="s">
        <v>135</v>
      </c>
      <c r="I65" t="s">
        <v>136</v>
      </c>
      <c r="J65" t="s">
        <v>137</v>
      </c>
      <c r="K65" t="s">
        <v>144</v>
      </c>
      <c r="L65" t="s">
        <v>355</v>
      </c>
      <c r="M65" t="s">
        <v>356</v>
      </c>
      <c r="N65">
        <v>0.168427777</v>
      </c>
      <c r="O65">
        <v>0</v>
      </c>
      <c r="P65">
        <v>1625</v>
      </c>
      <c r="Q65">
        <v>1</v>
      </c>
      <c r="R65">
        <v>36</v>
      </c>
      <c r="S65">
        <v>4</v>
      </c>
      <c r="T65">
        <v>21</v>
      </c>
      <c r="U65">
        <v>0</v>
      </c>
      <c r="V65">
        <v>0</v>
      </c>
      <c r="W65">
        <v>0</v>
      </c>
      <c r="X65">
        <v>82.278010374308948</v>
      </c>
      <c r="Y65">
        <v>8.6542824650000003E-2</v>
      </c>
      <c r="Z65">
        <v>0.94688657115539532</v>
      </c>
      <c r="AA65">
        <v>2.9291229679376665</v>
      </c>
      <c r="AB65">
        <v>7.4941303235306362</v>
      </c>
      <c r="AC65">
        <v>0</v>
      </c>
      <c r="AD65">
        <v>0</v>
      </c>
      <c r="AE65">
        <v>93.734693061582647</v>
      </c>
    </row>
    <row r="66" spans="1:31" x14ac:dyDescent="0.3">
      <c r="A66">
        <v>2507997</v>
      </c>
      <c r="B66">
        <v>1</v>
      </c>
      <c r="C66" t="s">
        <v>81</v>
      </c>
      <c r="D66" t="s">
        <v>123</v>
      </c>
      <c r="E66" t="s">
        <v>132</v>
      </c>
      <c r="F66" t="s">
        <v>357</v>
      </c>
      <c r="G66" t="s">
        <v>143</v>
      </c>
      <c r="H66" t="s">
        <v>135</v>
      </c>
      <c r="I66" t="s">
        <v>136</v>
      </c>
      <c r="J66" t="s">
        <v>137</v>
      </c>
      <c r="K66" t="s">
        <v>144</v>
      </c>
      <c r="L66" t="s">
        <v>358</v>
      </c>
      <c r="M66" t="s">
        <v>359</v>
      </c>
      <c r="N66">
        <v>0.331666666</v>
      </c>
      <c r="O66">
        <v>0</v>
      </c>
      <c r="P66">
        <v>2426</v>
      </c>
      <c r="Q66">
        <v>0</v>
      </c>
      <c r="R66">
        <v>9</v>
      </c>
      <c r="S66">
        <v>4</v>
      </c>
      <c r="T66">
        <v>111</v>
      </c>
      <c r="U66">
        <v>3</v>
      </c>
      <c r="V66">
        <v>0</v>
      </c>
      <c r="W66">
        <v>0</v>
      </c>
      <c r="X66">
        <v>178.11007214786304</v>
      </c>
      <c r="Y66">
        <v>0</v>
      </c>
      <c r="Z66">
        <v>0.37920610859534998</v>
      </c>
      <c r="AA66">
        <v>0.84647014651993335</v>
      </c>
      <c r="AB66">
        <v>23.357879326193935</v>
      </c>
      <c r="AC66">
        <v>20.073371416681848</v>
      </c>
      <c r="AD66">
        <v>0</v>
      </c>
      <c r="AE66">
        <v>222.7669991458541</v>
      </c>
    </row>
    <row r="67" spans="1:31" x14ac:dyDescent="0.3">
      <c r="A67">
        <v>2507937</v>
      </c>
      <c r="B67">
        <v>1</v>
      </c>
      <c r="C67" t="s">
        <v>81</v>
      </c>
      <c r="D67" t="s">
        <v>118</v>
      </c>
      <c r="E67" t="s">
        <v>132</v>
      </c>
      <c r="F67" t="s">
        <v>360</v>
      </c>
      <c r="G67" t="s">
        <v>204</v>
      </c>
      <c r="H67" t="s">
        <v>135</v>
      </c>
      <c r="I67" t="s">
        <v>136</v>
      </c>
      <c r="J67" t="s">
        <v>137</v>
      </c>
      <c r="K67" t="s">
        <v>144</v>
      </c>
      <c r="L67" t="s">
        <v>361</v>
      </c>
      <c r="M67" t="s">
        <v>362</v>
      </c>
      <c r="N67">
        <v>2.6502777769999999</v>
      </c>
      <c r="O67">
        <v>0</v>
      </c>
      <c r="P67">
        <v>162</v>
      </c>
      <c r="Q67">
        <v>12</v>
      </c>
      <c r="R67">
        <v>23</v>
      </c>
      <c r="S67">
        <v>1</v>
      </c>
      <c r="T67">
        <v>9</v>
      </c>
      <c r="U67">
        <v>0</v>
      </c>
      <c r="V67">
        <v>0</v>
      </c>
      <c r="W67">
        <v>0</v>
      </c>
      <c r="X67">
        <v>53.037036942257537</v>
      </c>
      <c r="Y67">
        <v>13.9576739806684</v>
      </c>
      <c r="Z67">
        <v>18.198051635239349</v>
      </c>
      <c r="AA67">
        <v>3.2907459063899998</v>
      </c>
      <c r="AB67">
        <v>10.543740458314742</v>
      </c>
      <c r="AC67">
        <v>0</v>
      </c>
      <c r="AD67">
        <v>0</v>
      </c>
      <c r="AE67">
        <v>99.027248922870029</v>
      </c>
    </row>
    <row r="68" spans="1:31" x14ac:dyDescent="0.3">
      <c r="A68">
        <v>2507648</v>
      </c>
      <c r="B68">
        <v>1</v>
      </c>
      <c r="C68" t="s">
        <v>80</v>
      </c>
      <c r="D68" t="s">
        <v>92</v>
      </c>
      <c r="E68" t="s">
        <v>207</v>
      </c>
      <c r="F68" t="s">
        <v>363</v>
      </c>
      <c r="G68" t="s">
        <v>173</v>
      </c>
      <c r="H68" t="s">
        <v>150</v>
      </c>
      <c r="I68" t="s">
        <v>136</v>
      </c>
      <c r="J68" t="s">
        <v>137</v>
      </c>
      <c r="K68" t="s">
        <v>138</v>
      </c>
      <c r="L68" t="s">
        <v>364</v>
      </c>
      <c r="M68" t="s">
        <v>365</v>
      </c>
      <c r="N68">
        <v>8.34</v>
      </c>
      <c r="O68">
        <v>0</v>
      </c>
      <c r="P68">
        <v>27</v>
      </c>
      <c r="Q68">
        <v>0</v>
      </c>
      <c r="R68">
        <v>28</v>
      </c>
      <c r="S68">
        <v>0</v>
      </c>
      <c r="T68">
        <v>6</v>
      </c>
      <c r="U68">
        <v>0</v>
      </c>
      <c r="V68">
        <v>0</v>
      </c>
      <c r="W68">
        <v>0</v>
      </c>
      <c r="X68">
        <v>47.496185163574793</v>
      </c>
      <c r="Y68">
        <v>0</v>
      </c>
      <c r="Z68">
        <v>62.104416781131263</v>
      </c>
      <c r="AA68">
        <v>0</v>
      </c>
      <c r="AB68">
        <v>46.383816061597635</v>
      </c>
      <c r="AC68">
        <v>0</v>
      </c>
      <c r="AD68">
        <v>0</v>
      </c>
      <c r="AE68">
        <v>155.98441800630368</v>
      </c>
    </row>
    <row r="69" spans="1:31" x14ac:dyDescent="0.3">
      <c r="A69">
        <v>2507814</v>
      </c>
      <c r="B69">
        <v>1</v>
      </c>
      <c r="C69" t="s">
        <v>81</v>
      </c>
      <c r="D69" t="s">
        <v>118</v>
      </c>
      <c r="E69" t="s">
        <v>132</v>
      </c>
      <c r="F69" t="s">
        <v>366</v>
      </c>
      <c r="G69" t="s">
        <v>204</v>
      </c>
      <c r="H69" t="s">
        <v>135</v>
      </c>
      <c r="I69" t="s">
        <v>136</v>
      </c>
      <c r="J69" t="s">
        <v>137</v>
      </c>
      <c r="K69" t="s">
        <v>144</v>
      </c>
      <c r="L69" t="s">
        <v>367</v>
      </c>
      <c r="M69" t="s">
        <v>368</v>
      </c>
      <c r="N69">
        <v>2.563055555</v>
      </c>
      <c r="O69">
        <v>0</v>
      </c>
      <c r="P69">
        <v>541</v>
      </c>
      <c r="Q69">
        <v>27</v>
      </c>
      <c r="R69">
        <v>14</v>
      </c>
      <c r="S69">
        <v>4</v>
      </c>
      <c r="T69">
        <v>40</v>
      </c>
      <c r="U69">
        <v>0</v>
      </c>
      <c r="V69">
        <v>0</v>
      </c>
      <c r="W69">
        <v>0</v>
      </c>
      <c r="X69">
        <v>339.55371401631965</v>
      </c>
      <c r="Y69">
        <v>92.483556253322774</v>
      </c>
      <c r="Z69">
        <v>13.597035237684404</v>
      </c>
      <c r="AA69">
        <v>74.798329555334107</v>
      </c>
      <c r="AB69">
        <v>55.558306291487575</v>
      </c>
      <c r="AC69">
        <v>0</v>
      </c>
      <c r="AD69">
        <v>0</v>
      </c>
      <c r="AE69">
        <v>575.9909413541485</v>
      </c>
    </row>
    <row r="70" spans="1:31" x14ac:dyDescent="0.3">
      <c r="A70">
        <v>2507436</v>
      </c>
      <c r="B70">
        <v>1</v>
      </c>
      <c r="C70" t="s">
        <v>80</v>
      </c>
      <c r="D70" t="s">
        <v>96</v>
      </c>
      <c r="E70" t="s">
        <v>132</v>
      </c>
      <c r="F70" t="s">
        <v>369</v>
      </c>
      <c r="G70" t="s">
        <v>204</v>
      </c>
      <c r="H70" t="s">
        <v>135</v>
      </c>
      <c r="I70" t="s">
        <v>136</v>
      </c>
      <c r="J70" t="s">
        <v>137</v>
      </c>
      <c r="K70" t="s">
        <v>144</v>
      </c>
      <c r="L70" t="s">
        <v>370</v>
      </c>
      <c r="M70" t="s">
        <v>371</v>
      </c>
      <c r="N70">
        <v>4.5244444440000002</v>
      </c>
      <c r="O70">
        <v>0</v>
      </c>
      <c r="P70">
        <v>28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14.101780478473419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14.101780478473419</v>
      </c>
    </row>
    <row r="71" spans="1:31" x14ac:dyDescent="0.3">
      <c r="A71">
        <v>2507459</v>
      </c>
      <c r="B71">
        <v>1</v>
      </c>
      <c r="C71" t="s">
        <v>81</v>
      </c>
      <c r="D71" t="s">
        <v>123</v>
      </c>
      <c r="E71" t="s">
        <v>132</v>
      </c>
      <c r="F71" t="s">
        <v>372</v>
      </c>
      <c r="G71" t="s">
        <v>143</v>
      </c>
      <c r="H71" t="s">
        <v>135</v>
      </c>
      <c r="I71" t="s">
        <v>136</v>
      </c>
      <c r="J71" t="s">
        <v>137</v>
      </c>
      <c r="K71" t="s">
        <v>144</v>
      </c>
      <c r="L71" t="s">
        <v>373</v>
      </c>
      <c r="M71" t="s">
        <v>374</v>
      </c>
      <c r="N71">
        <v>0.69222222200000005</v>
      </c>
      <c r="O71">
        <v>0</v>
      </c>
      <c r="P71">
        <v>417</v>
      </c>
      <c r="Q71">
        <v>0</v>
      </c>
      <c r="R71">
        <v>0</v>
      </c>
      <c r="S71">
        <v>1</v>
      </c>
      <c r="T71">
        <v>61</v>
      </c>
      <c r="U71">
        <v>0</v>
      </c>
      <c r="V71">
        <v>1</v>
      </c>
      <c r="W71">
        <v>0</v>
      </c>
      <c r="X71">
        <v>53.596676994703387</v>
      </c>
      <c r="Y71">
        <v>0</v>
      </c>
      <c r="Z71">
        <v>0</v>
      </c>
      <c r="AA71">
        <v>0.87257007370166662</v>
      </c>
      <c r="AB71">
        <v>39.436898980386147</v>
      </c>
      <c r="AC71">
        <v>0</v>
      </c>
      <c r="AD71">
        <v>4.9110701400237762</v>
      </c>
      <c r="AE71">
        <v>98.817216188814982</v>
      </c>
    </row>
    <row r="72" spans="1:31" x14ac:dyDescent="0.3">
      <c r="A72">
        <v>2507977</v>
      </c>
      <c r="B72">
        <v>1</v>
      </c>
      <c r="C72" t="s">
        <v>80</v>
      </c>
      <c r="D72" t="s">
        <v>88</v>
      </c>
      <c r="E72" t="s">
        <v>159</v>
      </c>
      <c r="F72" t="s">
        <v>176</v>
      </c>
      <c r="G72" t="s">
        <v>161</v>
      </c>
      <c r="H72" t="s">
        <v>150</v>
      </c>
      <c r="I72" t="s">
        <v>136</v>
      </c>
      <c r="J72" t="s">
        <v>137</v>
      </c>
      <c r="K72" t="s">
        <v>144</v>
      </c>
      <c r="L72" t="s">
        <v>375</v>
      </c>
      <c r="M72" t="s">
        <v>376</v>
      </c>
      <c r="N72">
        <v>0.13388888800000001</v>
      </c>
      <c r="O72">
        <v>0</v>
      </c>
      <c r="P72">
        <v>18</v>
      </c>
      <c r="Q72">
        <v>0</v>
      </c>
      <c r="R72">
        <v>0</v>
      </c>
      <c r="S72">
        <v>0</v>
      </c>
      <c r="T72">
        <v>60</v>
      </c>
      <c r="U72">
        <v>0</v>
      </c>
      <c r="V72">
        <v>2</v>
      </c>
      <c r="W72">
        <v>0</v>
      </c>
      <c r="X72">
        <v>0.55525858540265782</v>
      </c>
      <c r="Y72">
        <v>0</v>
      </c>
      <c r="Z72">
        <v>0</v>
      </c>
      <c r="AA72">
        <v>0</v>
      </c>
      <c r="AB72">
        <v>16.642327245848506</v>
      </c>
      <c r="AC72">
        <v>0</v>
      </c>
      <c r="AD72">
        <v>3.0598529955430851</v>
      </c>
      <c r="AE72">
        <v>20.25743882679425</v>
      </c>
    </row>
    <row r="73" spans="1:31" x14ac:dyDescent="0.3">
      <c r="A73">
        <v>2508126</v>
      </c>
      <c r="B73">
        <v>1</v>
      </c>
      <c r="C73" t="s">
        <v>81</v>
      </c>
      <c r="D73" t="s">
        <v>118</v>
      </c>
      <c r="E73" t="s">
        <v>187</v>
      </c>
      <c r="F73" t="s">
        <v>211</v>
      </c>
      <c r="G73" t="s">
        <v>204</v>
      </c>
      <c r="H73" t="s">
        <v>135</v>
      </c>
      <c r="I73" t="s">
        <v>136</v>
      </c>
      <c r="J73" t="s">
        <v>137</v>
      </c>
      <c r="K73" t="s">
        <v>144</v>
      </c>
      <c r="L73" t="s">
        <v>377</v>
      </c>
      <c r="M73" t="s">
        <v>378</v>
      </c>
      <c r="N73">
        <v>3.8872222220000001</v>
      </c>
      <c r="O73">
        <v>1</v>
      </c>
      <c r="P73">
        <v>562</v>
      </c>
      <c r="Q73">
        <v>29</v>
      </c>
      <c r="R73">
        <v>14</v>
      </c>
      <c r="S73">
        <v>4</v>
      </c>
      <c r="T73">
        <v>42</v>
      </c>
      <c r="U73">
        <v>0</v>
      </c>
      <c r="V73">
        <v>0</v>
      </c>
      <c r="W73">
        <v>0.19695631190116666</v>
      </c>
      <c r="X73">
        <v>596.58734494750956</v>
      </c>
      <c r="Y73">
        <v>115.00747437080793</v>
      </c>
      <c r="Z73">
        <v>19.328834974348538</v>
      </c>
      <c r="AA73">
        <v>91.138413298231256</v>
      </c>
      <c r="AB73">
        <v>64.024527295092</v>
      </c>
      <c r="AC73">
        <v>0</v>
      </c>
      <c r="AD73">
        <v>0</v>
      </c>
      <c r="AE73">
        <v>886.28355119789046</v>
      </c>
    </row>
    <row r="74" spans="1:31" x14ac:dyDescent="0.3">
      <c r="A74">
        <v>2509469</v>
      </c>
      <c r="B74">
        <v>1</v>
      </c>
      <c r="C74" t="s">
        <v>80</v>
      </c>
      <c r="D74" t="s">
        <v>94</v>
      </c>
      <c r="E74" t="s">
        <v>207</v>
      </c>
      <c r="F74" t="s">
        <v>379</v>
      </c>
      <c r="G74" t="s">
        <v>177</v>
      </c>
      <c r="H74" t="s">
        <v>150</v>
      </c>
      <c r="I74" t="s">
        <v>136</v>
      </c>
      <c r="J74" t="s">
        <v>137</v>
      </c>
      <c r="K74" t="s">
        <v>144</v>
      </c>
      <c r="L74" t="s">
        <v>380</v>
      </c>
      <c r="M74" t="s">
        <v>381</v>
      </c>
      <c r="N74">
        <v>1.738888888</v>
      </c>
      <c r="O74">
        <v>0</v>
      </c>
      <c r="P74">
        <v>87</v>
      </c>
      <c r="Q74">
        <v>0</v>
      </c>
      <c r="R74">
        <v>0</v>
      </c>
      <c r="S74">
        <v>0</v>
      </c>
      <c r="T74">
        <v>11</v>
      </c>
      <c r="U74">
        <v>0</v>
      </c>
      <c r="V74">
        <v>0</v>
      </c>
      <c r="W74">
        <v>0</v>
      </c>
      <c r="X74">
        <v>14.180678738967927</v>
      </c>
      <c r="Y74">
        <v>0</v>
      </c>
      <c r="Z74">
        <v>0</v>
      </c>
      <c r="AA74">
        <v>0</v>
      </c>
      <c r="AB74">
        <v>11.558264345257326</v>
      </c>
      <c r="AC74">
        <v>0</v>
      </c>
      <c r="AD74">
        <v>0</v>
      </c>
      <c r="AE74">
        <v>25.738943084225255</v>
      </c>
    </row>
    <row r="75" spans="1:31" x14ac:dyDescent="0.3">
      <c r="A75">
        <v>2509077</v>
      </c>
      <c r="B75">
        <v>1</v>
      </c>
      <c r="C75" t="s">
        <v>80</v>
      </c>
      <c r="D75" t="s">
        <v>82</v>
      </c>
      <c r="E75" t="s">
        <v>167</v>
      </c>
      <c r="F75" t="s">
        <v>382</v>
      </c>
      <c r="G75" t="s">
        <v>263</v>
      </c>
      <c r="H75" t="s">
        <v>150</v>
      </c>
      <c r="I75" t="s">
        <v>136</v>
      </c>
      <c r="J75" t="s">
        <v>137</v>
      </c>
      <c r="K75" t="s">
        <v>144</v>
      </c>
      <c r="L75" t="s">
        <v>383</v>
      </c>
      <c r="M75" t="s">
        <v>384</v>
      </c>
      <c r="N75">
        <v>2.667777777</v>
      </c>
      <c r="O75">
        <v>0</v>
      </c>
      <c r="P75">
        <v>7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3.7327888490634225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3.7327888490634225</v>
      </c>
    </row>
    <row r="76" spans="1:31" x14ac:dyDescent="0.3">
      <c r="A76">
        <v>2509094</v>
      </c>
      <c r="B76">
        <v>1</v>
      </c>
      <c r="C76" t="s">
        <v>80</v>
      </c>
      <c r="D76" t="s">
        <v>90</v>
      </c>
      <c r="E76" t="s">
        <v>207</v>
      </c>
      <c r="F76" t="s">
        <v>385</v>
      </c>
      <c r="G76" t="s">
        <v>177</v>
      </c>
      <c r="H76" t="s">
        <v>150</v>
      </c>
      <c r="I76" t="s">
        <v>136</v>
      </c>
      <c r="J76" t="s">
        <v>137</v>
      </c>
      <c r="K76" t="s">
        <v>144</v>
      </c>
      <c r="L76" t="s">
        <v>386</v>
      </c>
      <c r="M76" t="s">
        <v>387</v>
      </c>
      <c r="N76">
        <v>1.488611111</v>
      </c>
      <c r="O76">
        <v>0</v>
      </c>
      <c r="P76">
        <v>76</v>
      </c>
      <c r="Q76">
        <v>0</v>
      </c>
      <c r="R76">
        <v>0</v>
      </c>
      <c r="S76">
        <v>0</v>
      </c>
      <c r="T76">
        <v>16</v>
      </c>
      <c r="U76">
        <v>0</v>
      </c>
      <c r="V76">
        <v>0</v>
      </c>
      <c r="W76">
        <v>0</v>
      </c>
      <c r="X76">
        <v>41.387954788695986</v>
      </c>
      <c r="Y76">
        <v>0</v>
      </c>
      <c r="Z76">
        <v>0</v>
      </c>
      <c r="AA76">
        <v>0</v>
      </c>
      <c r="AB76">
        <v>3.9197608336248142</v>
      </c>
      <c r="AC76">
        <v>0</v>
      </c>
      <c r="AD76">
        <v>0</v>
      </c>
      <c r="AE76">
        <v>45.307715622320799</v>
      </c>
    </row>
    <row r="77" spans="1:31" x14ac:dyDescent="0.3">
      <c r="A77">
        <v>2509143</v>
      </c>
      <c r="B77">
        <v>1</v>
      </c>
      <c r="C77" t="s">
        <v>81</v>
      </c>
      <c r="D77" t="s">
        <v>112</v>
      </c>
      <c r="E77" t="s">
        <v>132</v>
      </c>
      <c r="F77" t="s">
        <v>388</v>
      </c>
      <c r="G77" t="s">
        <v>143</v>
      </c>
      <c r="H77" t="s">
        <v>135</v>
      </c>
      <c r="I77" t="s">
        <v>136</v>
      </c>
      <c r="J77" t="s">
        <v>137</v>
      </c>
      <c r="K77" t="s">
        <v>144</v>
      </c>
      <c r="L77" t="s">
        <v>389</v>
      </c>
      <c r="M77" t="s">
        <v>390</v>
      </c>
      <c r="N77">
        <v>0.33555555500000001</v>
      </c>
      <c r="O77">
        <v>2</v>
      </c>
      <c r="P77">
        <v>2768</v>
      </c>
      <c r="Q77">
        <v>60</v>
      </c>
      <c r="R77">
        <v>586</v>
      </c>
      <c r="S77">
        <v>17</v>
      </c>
      <c r="T77">
        <v>385</v>
      </c>
      <c r="U77">
        <v>4</v>
      </c>
      <c r="V77">
        <v>1</v>
      </c>
      <c r="W77">
        <v>0.26136235243989114</v>
      </c>
      <c r="X77">
        <v>159.36291831505105</v>
      </c>
      <c r="Y77">
        <v>5.4317350028135216</v>
      </c>
      <c r="Z77">
        <v>26.789319436926814</v>
      </c>
      <c r="AA77">
        <v>30.071560643540366</v>
      </c>
      <c r="AB77">
        <v>48.628466649989299</v>
      </c>
      <c r="AC77">
        <v>81.257205197439021</v>
      </c>
      <c r="AD77">
        <v>4.3336255374434876</v>
      </c>
      <c r="AE77">
        <v>356.13619313564345</v>
      </c>
    </row>
    <row r="78" spans="1:31" x14ac:dyDescent="0.3">
      <c r="A78">
        <v>2509306</v>
      </c>
      <c r="B78">
        <v>1</v>
      </c>
      <c r="C78" t="s">
        <v>81</v>
      </c>
      <c r="D78" t="s">
        <v>112</v>
      </c>
      <c r="E78" t="s">
        <v>141</v>
      </c>
      <c r="F78" t="s">
        <v>391</v>
      </c>
      <c r="G78" t="s">
        <v>295</v>
      </c>
      <c r="H78" t="s">
        <v>135</v>
      </c>
      <c r="I78" t="s">
        <v>136</v>
      </c>
      <c r="J78" t="s">
        <v>137</v>
      </c>
      <c r="K78" t="s">
        <v>138</v>
      </c>
      <c r="L78" t="s">
        <v>392</v>
      </c>
      <c r="M78" t="s">
        <v>393</v>
      </c>
      <c r="N78">
        <v>0.152777777</v>
      </c>
      <c r="O78">
        <v>1</v>
      </c>
      <c r="P78">
        <v>10098</v>
      </c>
      <c r="Q78">
        <v>679</v>
      </c>
      <c r="R78">
        <v>856</v>
      </c>
      <c r="S78">
        <v>183</v>
      </c>
      <c r="T78">
        <v>2045</v>
      </c>
      <c r="U78">
        <v>24</v>
      </c>
      <c r="V78">
        <v>13</v>
      </c>
      <c r="W78">
        <v>6.1006845267500007E-3</v>
      </c>
      <c r="X78">
        <v>250.55200238772539</v>
      </c>
      <c r="Y78">
        <v>26.197793691791361</v>
      </c>
      <c r="Z78">
        <v>23.392860361563919</v>
      </c>
      <c r="AA78">
        <v>158.96445965130448</v>
      </c>
      <c r="AB78">
        <v>164.42737337978437</v>
      </c>
      <c r="AC78">
        <v>157.9306067998258</v>
      </c>
      <c r="AD78">
        <v>21.505762517918253</v>
      </c>
      <c r="AE78">
        <v>802.97695947444038</v>
      </c>
    </row>
    <row r="79" spans="1:31" x14ac:dyDescent="0.3">
      <c r="A79">
        <v>2509100</v>
      </c>
      <c r="B79">
        <v>1</v>
      </c>
      <c r="C79" t="s">
        <v>81</v>
      </c>
      <c r="D79" t="s">
        <v>112</v>
      </c>
      <c r="E79" t="s">
        <v>141</v>
      </c>
      <c r="F79" t="s">
        <v>394</v>
      </c>
      <c r="G79" t="s">
        <v>134</v>
      </c>
      <c r="H79" t="s">
        <v>135</v>
      </c>
      <c r="I79" t="s">
        <v>136</v>
      </c>
      <c r="J79" t="s">
        <v>137</v>
      </c>
      <c r="K79" t="s">
        <v>138</v>
      </c>
      <c r="L79" t="s">
        <v>395</v>
      </c>
      <c r="M79" t="s">
        <v>396</v>
      </c>
      <c r="N79">
        <v>5.6116666659999996</v>
      </c>
      <c r="O79">
        <v>1</v>
      </c>
      <c r="P79">
        <v>4932</v>
      </c>
      <c r="Q79">
        <v>678</v>
      </c>
      <c r="R79">
        <v>734</v>
      </c>
      <c r="S79">
        <v>91</v>
      </c>
      <c r="T79">
        <v>896</v>
      </c>
      <c r="U79">
        <v>15</v>
      </c>
      <c r="V79">
        <v>6</v>
      </c>
      <c r="W79">
        <v>0.20302927225221501</v>
      </c>
      <c r="X79">
        <v>3846.6046680997533</v>
      </c>
      <c r="Y79">
        <v>906.78454944189252</v>
      </c>
      <c r="Z79">
        <v>644.81243701059032</v>
      </c>
      <c r="AA79">
        <v>1853.3813551439923</v>
      </c>
      <c r="AB79">
        <v>1814.0321634998777</v>
      </c>
      <c r="AC79">
        <v>3897.9643413354283</v>
      </c>
      <c r="AD79">
        <v>213.43052949210104</v>
      </c>
      <c r="AE79">
        <v>13177.213073295889</v>
      </c>
    </row>
    <row r="80" spans="1:31" x14ac:dyDescent="0.3">
      <c r="A80">
        <v>2509455</v>
      </c>
      <c r="B80">
        <v>1</v>
      </c>
      <c r="C80" t="s">
        <v>81</v>
      </c>
      <c r="D80" t="s">
        <v>127</v>
      </c>
      <c r="E80" t="s">
        <v>275</v>
      </c>
      <c r="F80" t="s">
        <v>397</v>
      </c>
      <c r="G80" t="s">
        <v>143</v>
      </c>
      <c r="H80" t="s">
        <v>135</v>
      </c>
      <c r="I80" t="s">
        <v>136</v>
      </c>
      <c r="J80" t="s">
        <v>137</v>
      </c>
      <c r="K80" t="s">
        <v>144</v>
      </c>
      <c r="L80" t="s">
        <v>398</v>
      </c>
      <c r="M80" t="s">
        <v>399</v>
      </c>
      <c r="N80">
        <v>0.55222222200000004</v>
      </c>
      <c r="O80">
        <v>10</v>
      </c>
      <c r="P80">
        <v>135</v>
      </c>
      <c r="Q80">
        <v>205</v>
      </c>
      <c r="R80">
        <v>204</v>
      </c>
      <c r="S80">
        <v>13</v>
      </c>
      <c r="T80">
        <v>28</v>
      </c>
      <c r="U80">
        <v>0</v>
      </c>
      <c r="V80">
        <v>0</v>
      </c>
      <c r="W80">
        <v>2.1861278886766664</v>
      </c>
      <c r="X80">
        <v>14.102822072916288</v>
      </c>
      <c r="Y80">
        <v>52.225794549103469</v>
      </c>
      <c r="Z80">
        <v>67.670632287293486</v>
      </c>
      <c r="AA80">
        <v>2.4961309536958041</v>
      </c>
      <c r="AB80">
        <v>7.1923453029367863</v>
      </c>
      <c r="AC80">
        <v>0</v>
      </c>
      <c r="AD80">
        <v>0</v>
      </c>
      <c r="AE80">
        <v>145.87385305462251</v>
      </c>
    </row>
    <row r="81" spans="1:31" x14ac:dyDescent="0.3">
      <c r="A81">
        <v>2509492</v>
      </c>
      <c r="B81">
        <v>1</v>
      </c>
      <c r="C81" t="s">
        <v>80</v>
      </c>
      <c r="D81" t="s">
        <v>102</v>
      </c>
      <c r="E81" t="s">
        <v>167</v>
      </c>
      <c r="F81" t="s">
        <v>400</v>
      </c>
      <c r="G81" t="s">
        <v>263</v>
      </c>
      <c r="H81" t="s">
        <v>150</v>
      </c>
      <c r="I81" t="s">
        <v>136</v>
      </c>
      <c r="J81" t="s">
        <v>137</v>
      </c>
      <c r="K81" t="s">
        <v>144</v>
      </c>
      <c r="L81" t="s">
        <v>401</v>
      </c>
      <c r="M81" t="s">
        <v>402</v>
      </c>
      <c r="N81">
        <v>1.038611111</v>
      </c>
      <c r="O81">
        <v>0</v>
      </c>
      <c r="P81">
        <v>2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0.73125921541508343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0.73125921541508343</v>
      </c>
    </row>
    <row r="82" spans="1:31" x14ac:dyDescent="0.3">
      <c r="A82">
        <v>2509157</v>
      </c>
      <c r="B82">
        <v>1</v>
      </c>
      <c r="C82" t="s">
        <v>80</v>
      </c>
      <c r="D82" t="s">
        <v>99</v>
      </c>
      <c r="E82" t="s">
        <v>207</v>
      </c>
      <c r="F82" t="s">
        <v>403</v>
      </c>
      <c r="G82" t="s">
        <v>161</v>
      </c>
      <c r="H82" t="s">
        <v>150</v>
      </c>
      <c r="I82" t="s">
        <v>136</v>
      </c>
      <c r="J82" t="s">
        <v>137</v>
      </c>
      <c r="K82" t="s">
        <v>144</v>
      </c>
      <c r="L82" t="s">
        <v>404</v>
      </c>
      <c r="M82" t="s">
        <v>405</v>
      </c>
      <c r="N82">
        <v>1.0847222219999999</v>
      </c>
      <c r="O82">
        <v>0</v>
      </c>
      <c r="P82">
        <v>9</v>
      </c>
      <c r="Q82">
        <v>0</v>
      </c>
      <c r="R82">
        <v>0</v>
      </c>
      <c r="S82">
        <v>0</v>
      </c>
      <c r="T82">
        <v>6</v>
      </c>
      <c r="U82">
        <v>0</v>
      </c>
      <c r="V82">
        <v>0</v>
      </c>
      <c r="W82">
        <v>0</v>
      </c>
      <c r="X82">
        <v>2.5803353178286224</v>
      </c>
      <c r="Y82">
        <v>0</v>
      </c>
      <c r="Z82">
        <v>0</v>
      </c>
      <c r="AA82">
        <v>0</v>
      </c>
      <c r="AB82">
        <v>13.25821030263511</v>
      </c>
      <c r="AC82">
        <v>0</v>
      </c>
      <c r="AD82">
        <v>0</v>
      </c>
      <c r="AE82">
        <v>15.838545620463732</v>
      </c>
    </row>
    <row r="83" spans="1:31" x14ac:dyDescent="0.3">
      <c r="A83">
        <v>2509200</v>
      </c>
      <c r="B83">
        <v>1</v>
      </c>
      <c r="C83" t="s">
        <v>80</v>
      </c>
      <c r="D83" t="s">
        <v>96</v>
      </c>
      <c r="E83" t="s">
        <v>167</v>
      </c>
      <c r="F83" t="s">
        <v>406</v>
      </c>
      <c r="G83" t="s">
        <v>169</v>
      </c>
      <c r="H83" t="s">
        <v>150</v>
      </c>
      <c r="I83" t="s">
        <v>136</v>
      </c>
      <c r="J83" t="s">
        <v>137</v>
      </c>
      <c r="K83" t="s">
        <v>144</v>
      </c>
      <c r="L83" t="s">
        <v>407</v>
      </c>
      <c r="M83" t="s">
        <v>408</v>
      </c>
      <c r="N83">
        <v>1.2980555549999999</v>
      </c>
      <c r="O83">
        <v>0</v>
      </c>
      <c r="P83">
        <v>1</v>
      </c>
      <c r="Q83">
        <v>0</v>
      </c>
      <c r="R83">
        <v>0</v>
      </c>
      <c r="S83">
        <v>0</v>
      </c>
      <c r="T83">
        <v>1</v>
      </c>
      <c r="U83">
        <v>0</v>
      </c>
      <c r="V83">
        <v>0</v>
      </c>
      <c r="W83">
        <v>0</v>
      </c>
      <c r="X83">
        <v>1.4655754425459766</v>
      </c>
      <c r="Y83">
        <v>0</v>
      </c>
      <c r="Z83">
        <v>0</v>
      </c>
      <c r="AA83">
        <v>0</v>
      </c>
      <c r="AB83">
        <v>1.5158316664299094</v>
      </c>
      <c r="AC83">
        <v>0</v>
      </c>
      <c r="AD83">
        <v>0</v>
      </c>
      <c r="AE83">
        <v>2.981407108975886</v>
      </c>
    </row>
    <row r="84" spans="1:31" x14ac:dyDescent="0.3">
      <c r="A84">
        <v>2509366</v>
      </c>
      <c r="B84">
        <v>1</v>
      </c>
      <c r="C84" t="s">
        <v>80</v>
      </c>
      <c r="D84" t="s">
        <v>83</v>
      </c>
      <c r="E84" t="s">
        <v>132</v>
      </c>
      <c r="F84" t="s">
        <v>409</v>
      </c>
      <c r="G84" t="s">
        <v>143</v>
      </c>
      <c r="H84" t="s">
        <v>135</v>
      </c>
      <c r="I84" t="s">
        <v>136</v>
      </c>
      <c r="J84" t="s">
        <v>137</v>
      </c>
      <c r="K84" t="s">
        <v>144</v>
      </c>
      <c r="L84" t="s">
        <v>410</v>
      </c>
      <c r="M84" t="s">
        <v>411</v>
      </c>
      <c r="N84">
        <v>1.0647222220000001</v>
      </c>
      <c r="O84">
        <v>1</v>
      </c>
      <c r="P84">
        <v>805</v>
      </c>
      <c r="Q84">
        <v>0</v>
      </c>
      <c r="R84">
        <v>7</v>
      </c>
      <c r="S84">
        <v>10</v>
      </c>
      <c r="T84">
        <v>49</v>
      </c>
      <c r="U84">
        <v>1</v>
      </c>
      <c r="V84">
        <v>2</v>
      </c>
      <c r="W84">
        <v>0.24514483598555559</v>
      </c>
      <c r="X84">
        <v>297.00131541519585</v>
      </c>
      <c r="Y84">
        <v>0</v>
      </c>
      <c r="Z84">
        <v>16.579488554026636</v>
      </c>
      <c r="AA84">
        <v>84.307761167356688</v>
      </c>
      <c r="AB84">
        <v>139.07789241781663</v>
      </c>
      <c r="AC84">
        <v>14.803075012569627</v>
      </c>
      <c r="AD84">
        <v>19.699335918125502</v>
      </c>
      <c r="AE84">
        <v>571.71401332107644</v>
      </c>
    </row>
    <row r="85" spans="1:31" x14ac:dyDescent="0.3">
      <c r="A85">
        <v>2509412</v>
      </c>
      <c r="B85">
        <v>1</v>
      </c>
      <c r="C85" t="s">
        <v>80</v>
      </c>
      <c r="D85" t="s">
        <v>95</v>
      </c>
      <c r="E85" t="s">
        <v>207</v>
      </c>
      <c r="F85" t="s">
        <v>412</v>
      </c>
      <c r="G85" t="s">
        <v>413</v>
      </c>
      <c r="H85" t="s">
        <v>150</v>
      </c>
      <c r="I85" t="s">
        <v>136</v>
      </c>
      <c r="J85" t="s">
        <v>137</v>
      </c>
      <c r="K85" t="s">
        <v>144</v>
      </c>
      <c r="L85" t="s">
        <v>414</v>
      </c>
      <c r="M85" t="s">
        <v>415</v>
      </c>
      <c r="N85">
        <v>4.0477777770000003</v>
      </c>
      <c r="O85">
        <v>0</v>
      </c>
      <c r="P85">
        <v>78</v>
      </c>
      <c r="Q85">
        <v>0</v>
      </c>
      <c r="R85">
        <v>0</v>
      </c>
      <c r="S85">
        <v>0</v>
      </c>
      <c r="T85">
        <v>14</v>
      </c>
      <c r="U85">
        <v>0</v>
      </c>
      <c r="V85">
        <v>0</v>
      </c>
      <c r="W85">
        <v>0</v>
      </c>
      <c r="X85">
        <v>84.768175650405482</v>
      </c>
      <c r="Y85">
        <v>0</v>
      </c>
      <c r="Z85">
        <v>0</v>
      </c>
      <c r="AA85">
        <v>0</v>
      </c>
      <c r="AB85">
        <v>101.41033857266241</v>
      </c>
      <c r="AC85">
        <v>0</v>
      </c>
      <c r="AD85">
        <v>0</v>
      </c>
      <c r="AE85">
        <v>186.17851422306791</v>
      </c>
    </row>
    <row r="86" spans="1:31" x14ac:dyDescent="0.3">
      <c r="A86">
        <v>2509558</v>
      </c>
      <c r="B86">
        <v>1</v>
      </c>
      <c r="C86" t="s">
        <v>81</v>
      </c>
      <c r="D86" t="s">
        <v>123</v>
      </c>
      <c r="E86" t="s">
        <v>159</v>
      </c>
      <c r="F86" t="s">
        <v>416</v>
      </c>
      <c r="G86" t="s">
        <v>181</v>
      </c>
      <c r="H86" t="s">
        <v>150</v>
      </c>
      <c r="I86" t="s">
        <v>136</v>
      </c>
      <c r="J86" t="s">
        <v>137</v>
      </c>
      <c r="K86" t="s">
        <v>144</v>
      </c>
      <c r="L86" t="s">
        <v>417</v>
      </c>
      <c r="M86" t="s">
        <v>418</v>
      </c>
      <c r="N86">
        <v>3.7002777770000002</v>
      </c>
      <c r="O86">
        <v>0</v>
      </c>
      <c r="P86">
        <v>0</v>
      </c>
      <c r="Q86">
        <v>0</v>
      </c>
      <c r="R86">
        <v>7</v>
      </c>
      <c r="S86">
        <v>0</v>
      </c>
      <c r="T86">
        <v>23</v>
      </c>
      <c r="U86">
        <v>0</v>
      </c>
      <c r="V86">
        <v>1</v>
      </c>
      <c r="W86">
        <v>0</v>
      </c>
      <c r="X86">
        <v>0</v>
      </c>
      <c r="Y86">
        <v>0</v>
      </c>
      <c r="Z86">
        <v>3.8930238651576459</v>
      </c>
      <c r="AA86">
        <v>0</v>
      </c>
      <c r="AB86">
        <v>100.03065077158359</v>
      </c>
      <c r="AC86">
        <v>0</v>
      </c>
      <c r="AD86">
        <v>1.3273345272023949</v>
      </c>
      <c r="AE86">
        <v>105.25100916394364</v>
      </c>
    </row>
    <row r="87" spans="1:31" x14ac:dyDescent="0.3">
      <c r="A87">
        <v>2509266</v>
      </c>
      <c r="B87">
        <v>1</v>
      </c>
      <c r="C87" t="s">
        <v>80</v>
      </c>
      <c r="D87" t="s">
        <v>105</v>
      </c>
      <c r="E87" t="s">
        <v>167</v>
      </c>
      <c r="F87" t="s">
        <v>419</v>
      </c>
      <c r="G87" t="s">
        <v>234</v>
      </c>
      <c r="H87" t="s">
        <v>150</v>
      </c>
      <c r="I87" t="s">
        <v>136</v>
      </c>
      <c r="J87" t="s">
        <v>137</v>
      </c>
      <c r="K87" t="s">
        <v>144</v>
      </c>
      <c r="L87" t="s">
        <v>420</v>
      </c>
      <c r="M87" t="s">
        <v>421</v>
      </c>
      <c r="N87">
        <v>1.6088888880000001</v>
      </c>
      <c r="O87">
        <v>0</v>
      </c>
      <c r="P87">
        <v>13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5.336753412130542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5.336753412130542</v>
      </c>
    </row>
    <row r="88" spans="1:31" x14ac:dyDescent="0.3">
      <c r="A88">
        <v>2509621</v>
      </c>
      <c r="B88">
        <v>1</v>
      </c>
      <c r="C88" t="s">
        <v>80</v>
      </c>
      <c r="D88" t="s">
        <v>101</v>
      </c>
      <c r="E88" t="s">
        <v>167</v>
      </c>
      <c r="F88" t="s">
        <v>422</v>
      </c>
      <c r="G88" t="s">
        <v>234</v>
      </c>
      <c r="H88" t="s">
        <v>150</v>
      </c>
      <c r="I88" t="s">
        <v>136</v>
      </c>
      <c r="J88" t="s">
        <v>137</v>
      </c>
      <c r="K88" t="s">
        <v>144</v>
      </c>
      <c r="L88" t="s">
        <v>423</v>
      </c>
      <c r="M88" t="s">
        <v>424</v>
      </c>
      <c r="N88">
        <v>1.6188888880000001</v>
      </c>
      <c r="O88">
        <v>0</v>
      </c>
      <c r="P88">
        <v>1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0.43519061389947333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0.43519061389947333</v>
      </c>
    </row>
    <row r="89" spans="1:31" x14ac:dyDescent="0.3">
      <c r="A89">
        <v>2509326</v>
      </c>
      <c r="B89">
        <v>1</v>
      </c>
      <c r="C89" t="s">
        <v>80</v>
      </c>
      <c r="D89" t="s">
        <v>85</v>
      </c>
      <c r="E89" t="s">
        <v>147</v>
      </c>
      <c r="F89" t="s">
        <v>425</v>
      </c>
      <c r="G89" t="s">
        <v>161</v>
      </c>
      <c r="H89" t="s">
        <v>150</v>
      </c>
      <c r="I89" t="s">
        <v>136</v>
      </c>
      <c r="J89" t="s">
        <v>137</v>
      </c>
      <c r="K89" t="s">
        <v>144</v>
      </c>
      <c r="L89" t="s">
        <v>426</v>
      </c>
      <c r="M89" t="s">
        <v>427</v>
      </c>
      <c r="N89">
        <v>0.38250000000000001</v>
      </c>
      <c r="O89">
        <v>0</v>
      </c>
      <c r="P89">
        <v>62</v>
      </c>
      <c r="Q89">
        <v>0</v>
      </c>
      <c r="R89">
        <v>0</v>
      </c>
      <c r="S89">
        <v>0</v>
      </c>
      <c r="T89">
        <v>5</v>
      </c>
      <c r="U89">
        <v>0</v>
      </c>
      <c r="V89">
        <v>0</v>
      </c>
      <c r="W89">
        <v>0</v>
      </c>
      <c r="X89">
        <v>4.8560691691582649</v>
      </c>
      <c r="Y89">
        <v>0</v>
      </c>
      <c r="Z89">
        <v>0</v>
      </c>
      <c r="AA89">
        <v>0</v>
      </c>
      <c r="AB89">
        <v>0.14090376360955503</v>
      </c>
      <c r="AC89">
        <v>0</v>
      </c>
      <c r="AD89">
        <v>0</v>
      </c>
      <c r="AE89">
        <v>4.9969729327678198</v>
      </c>
    </row>
    <row r="90" spans="1:31" x14ac:dyDescent="0.3">
      <c r="A90">
        <v>2509180</v>
      </c>
      <c r="B90">
        <v>1</v>
      </c>
      <c r="C90" t="s">
        <v>81</v>
      </c>
      <c r="D90" t="s">
        <v>119</v>
      </c>
      <c r="E90" t="s">
        <v>132</v>
      </c>
      <c r="F90" t="s">
        <v>428</v>
      </c>
      <c r="G90" t="s">
        <v>134</v>
      </c>
      <c r="H90" t="s">
        <v>135</v>
      </c>
      <c r="I90" t="s">
        <v>136</v>
      </c>
      <c r="J90" t="s">
        <v>137</v>
      </c>
      <c r="K90" t="s">
        <v>138</v>
      </c>
      <c r="L90" t="s">
        <v>429</v>
      </c>
      <c r="M90" t="s">
        <v>430</v>
      </c>
      <c r="N90">
        <v>5.7702777770000004</v>
      </c>
      <c r="O90">
        <v>0</v>
      </c>
      <c r="P90">
        <v>297</v>
      </c>
      <c r="Q90">
        <v>0</v>
      </c>
      <c r="R90">
        <v>21</v>
      </c>
      <c r="S90">
        <v>0</v>
      </c>
      <c r="T90">
        <v>20</v>
      </c>
      <c r="U90">
        <v>0</v>
      </c>
      <c r="V90">
        <v>0</v>
      </c>
      <c r="W90">
        <v>0</v>
      </c>
      <c r="X90">
        <v>210.15120164186445</v>
      </c>
      <c r="Y90">
        <v>0</v>
      </c>
      <c r="Z90">
        <v>16.306214711940221</v>
      </c>
      <c r="AA90">
        <v>0</v>
      </c>
      <c r="AB90">
        <v>45.881200391497877</v>
      </c>
      <c r="AC90">
        <v>0</v>
      </c>
      <c r="AD90">
        <v>0</v>
      </c>
      <c r="AE90">
        <v>272.33861674530255</v>
      </c>
    </row>
    <row r="91" spans="1:31" x14ac:dyDescent="0.3">
      <c r="A91">
        <v>2509080</v>
      </c>
      <c r="B91">
        <v>1</v>
      </c>
      <c r="C91" t="s">
        <v>81</v>
      </c>
      <c r="D91" t="s">
        <v>112</v>
      </c>
      <c r="E91" t="s">
        <v>159</v>
      </c>
      <c r="F91" t="s">
        <v>431</v>
      </c>
      <c r="G91" t="s">
        <v>161</v>
      </c>
      <c r="H91" t="s">
        <v>150</v>
      </c>
      <c r="I91" t="s">
        <v>136</v>
      </c>
      <c r="J91" t="s">
        <v>137</v>
      </c>
      <c r="K91" t="s">
        <v>144</v>
      </c>
      <c r="L91" t="s">
        <v>432</v>
      </c>
      <c r="M91" t="s">
        <v>433</v>
      </c>
      <c r="N91">
        <v>2.7283333330000001</v>
      </c>
      <c r="O91">
        <v>0</v>
      </c>
      <c r="P91">
        <v>0</v>
      </c>
      <c r="Q91">
        <v>0</v>
      </c>
      <c r="R91">
        <v>0</v>
      </c>
      <c r="S91">
        <v>0</v>
      </c>
      <c r="T91">
        <v>67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48.716270181433089</v>
      </c>
      <c r="AC91">
        <v>0</v>
      </c>
      <c r="AD91">
        <v>0</v>
      </c>
      <c r="AE91">
        <v>48.716270181433089</v>
      </c>
    </row>
    <row r="92" spans="1:31" x14ac:dyDescent="0.3">
      <c r="A92">
        <v>2509226</v>
      </c>
      <c r="B92">
        <v>1</v>
      </c>
      <c r="C92" t="s">
        <v>80</v>
      </c>
      <c r="D92" t="s">
        <v>104</v>
      </c>
      <c r="E92" t="s">
        <v>275</v>
      </c>
      <c r="F92" t="s">
        <v>434</v>
      </c>
      <c r="G92" t="s">
        <v>134</v>
      </c>
      <c r="H92" t="s">
        <v>135</v>
      </c>
      <c r="I92" t="s">
        <v>136</v>
      </c>
      <c r="J92" t="s">
        <v>137</v>
      </c>
      <c r="K92" t="s">
        <v>138</v>
      </c>
      <c r="L92" t="s">
        <v>435</v>
      </c>
      <c r="M92" t="s">
        <v>436</v>
      </c>
      <c r="N92">
        <v>2.5191666659999998</v>
      </c>
      <c r="O92">
        <v>42</v>
      </c>
      <c r="P92">
        <v>1304</v>
      </c>
      <c r="Q92">
        <v>286</v>
      </c>
      <c r="R92">
        <v>477</v>
      </c>
      <c r="S92">
        <v>121</v>
      </c>
      <c r="T92">
        <v>371</v>
      </c>
      <c r="U92">
        <v>19</v>
      </c>
      <c r="V92">
        <v>0</v>
      </c>
      <c r="W92">
        <v>44.939175338544786</v>
      </c>
      <c r="X92">
        <v>708.13631030455747</v>
      </c>
      <c r="Y92">
        <v>1103.6271824832625</v>
      </c>
      <c r="Z92">
        <v>623.21539977572763</v>
      </c>
      <c r="AA92">
        <v>1459.2378165436301</v>
      </c>
      <c r="AB92">
        <v>462.69860061585774</v>
      </c>
      <c r="AC92">
        <v>4767.0922254955767</v>
      </c>
      <c r="AD92">
        <v>0</v>
      </c>
      <c r="AE92">
        <v>9168.9467105571566</v>
      </c>
    </row>
    <row r="93" spans="1:31" x14ac:dyDescent="0.3">
      <c r="A93">
        <v>2509117</v>
      </c>
      <c r="B93">
        <v>1</v>
      </c>
      <c r="C93" t="s">
        <v>81</v>
      </c>
      <c r="D93" t="s">
        <v>114</v>
      </c>
      <c r="E93" t="s">
        <v>207</v>
      </c>
      <c r="F93" t="s">
        <v>437</v>
      </c>
      <c r="G93" t="s">
        <v>161</v>
      </c>
      <c r="H93" t="s">
        <v>150</v>
      </c>
      <c r="I93" t="s">
        <v>136</v>
      </c>
      <c r="J93" t="s">
        <v>137</v>
      </c>
      <c r="K93" t="s">
        <v>144</v>
      </c>
      <c r="L93" t="s">
        <v>438</v>
      </c>
      <c r="M93" t="s">
        <v>439</v>
      </c>
      <c r="N93">
        <v>3.8849999999999998</v>
      </c>
      <c r="O93">
        <v>0</v>
      </c>
      <c r="P93">
        <v>34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10.758924793854392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10.758924793854392</v>
      </c>
    </row>
    <row r="94" spans="1:31" x14ac:dyDescent="0.3">
      <c r="A94">
        <v>2509452</v>
      </c>
      <c r="B94">
        <v>1</v>
      </c>
      <c r="C94" t="s">
        <v>81</v>
      </c>
      <c r="D94" t="s">
        <v>127</v>
      </c>
      <c r="E94" t="s">
        <v>141</v>
      </c>
      <c r="F94" t="s">
        <v>440</v>
      </c>
      <c r="G94" t="s">
        <v>143</v>
      </c>
      <c r="H94" t="s">
        <v>135</v>
      </c>
      <c r="I94" t="s">
        <v>136</v>
      </c>
      <c r="J94" t="s">
        <v>137</v>
      </c>
      <c r="K94" t="s">
        <v>144</v>
      </c>
      <c r="L94" t="s">
        <v>441</v>
      </c>
      <c r="M94" t="s">
        <v>442</v>
      </c>
      <c r="N94">
        <v>0.80472222199999999</v>
      </c>
      <c r="O94">
        <v>0</v>
      </c>
      <c r="P94">
        <v>951</v>
      </c>
      <c r="Q94">
        <v>0</v>
      </c>
      <c r="R94">
        <v>11</v>
      </c>
      <c r="S94">
        <v>4</v>
      </c>
      <c r="T94">
        <v>195</v>
      </c>
      <c r="U94">
        <v>5</v>
      </c>
      <c r="V94">
        <v>3</v>
      </c>
      <c r="W94">
        <v>0</v>
      </c>
      <c r="X94">
        <v>158.97405960837364</v>
      </c>
      <c r="Y94">
        <v>0</v>
      </c>
      <c r="Z94">
        <v>1.737058311301906</v>
      </c>
      <c r="AA94">
        <v>33.519419207693822</v>
      </c>
      <c r="AB94">
        <v>197.53449205652453</v>
      </c>
      <c r="AC94">
        <v>295.12692841326088</v>
      </c>
      <c r="AD94">
        <v>64.92801296917051</v>
      </c>
      <c r="AE94">
        <v>751.8199705663252</v>
      </c>
    </row>
    <row r="95" spans="1:31" x14ac:dyDescent="0.3">
      <c r="A95">
        <v>2509240</v>
      </c>
      <c r="B95">
        <v>1</v>
      </c>
      <c r="C95" t="s">
        <v>81</v>
      </c>
      <c r="D95" t="s">
        <v>113</v>
      </c>
      <c r="E95" t="s">
        <v>147</v>
      </c>
      <c r="F95" t="s">
        <v>443</v>
      </c>
      <c r="G95" t="s">
        <v>177</v>
      </c>
      <c r="H95" t="s">
        <v>150</v>
      </c>
      <c r="I95" t="s">
        <v>136</v>
      </c>
      <c r="J95" t="s">
        <v>137</v>
      </c>
      <c r="K95" t="s">
        <v>144</v>
      </c>
      <c r="L95" t="s">
        <v>444</v>
      </c>
      <c r="M95" t="s">
        <v>445</v>
      </c>
      <c r="N95">
        <v>3.3597222219999998</v>
      </c>
      <c r="O95">
        <v>0</v>
      </c>
      <c r="P95">
        <v>44</v>
      </c>
      <c r="Q95">
        <v>0</v>
      </c>
      <c r="R95">
        <v>0</v>
      </c>
      <c r="S95">
        <v>0</v>
      </c>
      <c r="T95">
        <v>1</v>
      </c>
      <c r="U95">
        <v>0</v>
      </c>
      <c r="V95">
        <v>0</v>
      </c>
      <c r="W95">
        <v>0</v>
      </c>
      <c r="X95">
        <v>29.321575988403985</v>
      </c>
      <c r="Y95">
        <v>0</v>
      </c>
      <c r="Z95">
        <v>0</v>
      </c>
      <c r="AA95">
        <v>0</v>
      </c>
      <c r="AB95">
        <v>1.9158425892400001E-2</v>
      </c>
      <c r="AC95">
        <v>0</v>
      </c>
      <c r="AD95">
        <v>0</v>
      </c>
      <c r="AE95">
        <v>29.340734414296385</v>
      </c>
    </row>
    <row r="96" spans="1:31" x14ac:dyDescent="0.3">
      <c r="A96">
        <v>2509140</v>
      </c>
      <c r="B96">
        <v>1</v>
      </c>
      <c r="C96" t="s">
        <v>80</v>
      </c>
      <c r="D96" t="s">
        <v>105</v>
      </c>
      <c r="E96" t="s">
        <v>141</v>
      </c>
      <c r="F96" t="s">
        <v>446</v>
      </c>
      <c r="G96" t="s">
        <v>173</v>
      </c>
      <c r="H96" t="s">
        <v>135</v>
      </c>
      <c r="I96" t="s">
        <v>136</v>
      </c>
      <c r="J96" t="s">
        <v>137</v>
      </c>
      <c r="K96" t="s">
        <v>138</v>
      </c>
      <c r="L96" t="s">
        <v>447</v>
      </c>
      <c r="M96" t="s">
        <v>448</v>
      </c>
      <c r="N96">
        <v>6.5833333329999997</v>
      </c>
      <c r="O96">
        <v>0</v>
      </c>
      <c r="P96">
        <v>1101</v>
      </c>
      <c r="Q96">
        <v>0</v>
      </c>
      <c r="R96">
        <v>19</v>
      </c>
      <c r="S96">
        <v>3</v>
      </c>
      <c r="T96">
        <v>90</v>
      </c>
      <c r="U96">
        <v>1</v>
      </c>
      <c r="V96">
        <v>0</v>
      </c>
      <c r="W96">
        <v>0</v>
      </c>
      <c r="X96">
        <v>2636.5209211230717</v>
      </c>
      <c r="Y96">
        <v>0</v>
      </c>
      <c r="Z96">
        <v>28.12959173614664</v>
      </c>
      <c r="AA96">
        <v>292.97784023070119</v>
      </c>
      <c r="AB96">
        <v>644.00786441027572</v>
      </c>
      <c r="AC96">
        <v>695.74419828632506</v>
      </c>
      <c r="AD96">
        <v>0</v>
      </c>
      <c r="AE96">
        <v>4297.3804157865197</v>
      </c>
    </row>
    <row r="97" spans="1:31" x14ac:dyDescent="0.3">
      <c r="A97">
        <v>2509309</v>
      </c>
      <c r="B97">
        <v>1</v>
      </c>
      <c r="C97" t="s">
        <v>80</v>
      </c>
      <c r="D97" t="s">
        <v>97</v>
      </c>
      <c r="E97" t="s">
        <v>132</v>
      </c>
      <c r="F97" t="s">
        <v>449</v>
      </c>
      <c r="G97" t="s">
        <v>450</v>
      </c>
      <c r="H97" t="s">
        <v>135</v>
      </c>
      <c r="I97" t="s">
        <v>136</v>
      </c>
      <c r="J97" t="s">
        <v>137</v>
      </c>
      <c r="K97" t="s">
        <v>144</v>
      </c>
      <c r="L97" t="s">
        <v>451</v>
      </c>
      <c r="M97" t="s">
        <v>452</v>
      </c>
      <c r="N97">
        <v>1.2641666659999999</v>
      </c>
      <c r="O97">
        <v>0</v>
      </c>
      <c r="P97">
        <v>98</v>
      </c>
      <c r="Q97">
        <v>0</v>
      </c>
      <c r="R97">
        <v>12</v>
      </c>
      <c r="S97">
        <v>0</v>
      </c>
      <c r="T97">
        <v>18</v>
      </c>
      <c r="U97">
        <v>0</v>
      </c>
      <c r="V97">
        <v>1</v>
      </c>
      <c r="W97">
        <v>0</v>
      </c>
      <c r="X97">
        <v>54.38948993979497</v>
      </c>
      <c r="Y97">
        <v>0</v>
      </c>
      <c r="Z97">
        <v>8.2620695105336246</v>
      </c>
      <c r="AA97">
        <v>0</v>
      </c>
      <c r="AB97">
        <v>12.78738952008336</v>
      </c>
      <c r="AC97">
        <v>0</v>
      </c>
      <c r="AD97">
        <v>1.7870453576702998</v>
      </c>
      <c r="AE97">
        <v>77.225994328082251</v>
      </c>
    </row>
    <row r="98" spans="1:31" x14ac:dyDescent="0.3">
      <c r="A98">
        <v>2509303</v>
      </c>
      <c r="B98">
        <v>1</v>
      </c>
      <c r="C98" t="s">
        <v>80</v>
      </c>
      <c r="D98" t="s">
        <v>90</v>
      </c>
      <c r="E98" t="s">
        <v>132</v>
      </c>
      <c r="F98" t="s">
        <v>453</v>
      </c>
      <c r="G98" t="s">
        <v>134</v>
      </c>
      <c r="H98" t="s">
        <v>135</v>
      </c>
      <c r="I98" t="s">
        <v>136</v>
      </c>
      <c r="J98" t="s">
        <v>137</v>
      </c>
      <c r="K98" t="s">
        <v>138</v>
      </c>
      <c r="L98" t="s">
        <v>454</v>
      </c>
      <c r="M98" t="s">
        <v>455</v>
      </c>
      <c r="N98">
        <v>1.4355555550000001</v>
      </c>
      <c r="O98">
        <v>0</v>
      </c>
      <c r="P98">
        <v>195</v>
      </c>
      <c r="Q98">
        <v>0</v>
      </c>
      <c r="R98">
        <v>0</v>
      </c>
      <c r="S98">
        <v>0</v>
      </c>
      <c r="T98">
        <v>6</v>
      </c>
      <c r="U98">
        <v>0</v>
      </c>
      <c r="V98">
        <v>0</v>
      </c>
      <c r="W98">
        <v>0</v>
      </c>
      <c r="X98">
        <v>75.976059623515624</v>
      </c>
      <c r="Y98">
        <v>0</v>
      </c>
      <c r="Z98">
        <v>0</v>
      </c>
      <c r="AA98">
        <v>0</v>
      </c>
      <c r="AB98">
        <v>4.837495815689012</v>
      </c>
      <c r="AC98">
        <v>0</v>
      </c>
      <c r="AD98">
        <v>0</v>
      </c>
      <c r="AE98">
        <v>80.813555439204634</v>
      </c>
    </row>
    <row r="99" spans="1:31" x14ac:dyDescent="0.3">
      <c r="A99">
        <v>2509106</v>
      </c>
      <c r="B99">
        <v>1</v>
      </c>
      <c r="C99" t="s">
        <v>81</v>
      </c>
      <c r="D99" t="s">
        <v>112</v>
      </c>
      <c r="E99" t="s">
        <v>141</v>
      </c>
      <c r="F99" t="s">
        <v>456</v>
      </c>
      <c r="G99" t="s">
        <v>134</v>
      </c>
      <c r="H99" t="s">
        <v>135</v>
      </c>
      <c r="I99" t="s">
        <v>136</v>
      </c>
      <c r="J99" t="s">
        <v>137</v>
      </c>
      <c r="K99" t="s">
        <v>138</v>
      </c>
      <c r="L99" t="s">
        <v>457</v>
      </c>
      <c r="M99" t="s">
        <v>458</v>
      </c>
      <c r="N99">
        <v>4.216111111</v>
      </c>
      <c r="O99">
        <v>0</v>
      </c>
      <c r="P99">
        <v>0</v>
      </c>
      <c r="Q99">
        <v>0</v>
      </c>
      <c r="R99">
        <v>0</v>
      </c>
      <c r="S99">
        <v>7</v>
      </c>
      <c r="T99">
        <v>0</v>
      </c>
      <c r="U99">
        <v>0</v>
      </c>
      <c r="V99">
        <v>0</v>
      </c>
      <c r="W99">
        <v>0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0</v>
      </c>
      <c r="AE99">
        <v>0</v>
      </c>
    </row>
    <row r="100" spans="1:31" x14ac:dyDescent="0.3">
      <c r="A100">
        <v>2509129</v>
      </c>
      <c r="B100">
        <v>1</v>
      </c>
      <c r="C100" t="s">
        <v>81</v>
      </c>
      <c r="D100" t="s">
        <v>128</v>
      </c>
      <c r="E100" t="s">
        <v>132</v>
      </c>
      <c r="F100" t="s">
        <v>459</v>
      </c>
      <c r="G100" t="s">
        <v>460</v>
      </c>
      <c r="H100" t="s">
        <v>135</v>
      </c>
      <c r="I100" t="s">
        <v>136</v>
      </c>
      <c r="J100" t="s">
        <v>137</v>
      </c>
      <c r="K100" t="s">
        <v>144</v>
      </c>
      <c r="L100" t="s">
        <v>461</v>
      </c>
      <c r="M100" t="s">
        <v>462</v>
      </c>
      <c r="N100">
        <v>1.2194444440000001</v>
      </c>
      <c r="O100">
        <v>0</v>
      </c>
      <c r="P100">
        <v>1128</v>
      </c>
      <c r="Q100">
        <v>0</v>
      </c>
      <c r="R100">
        <v>2</v>
      </c>
      <c r="S100">
        <v>0</v>
      </c>
      <c r="T100">
        <v>75</v>
      </c>
      <c r="U100">
        <v>0</v>
      </c>
      <c r="V100">
        <v>0</v>
      </c>
      <c r="W100">
        <v>0</v>
      </c>
      <c r="X100">
        <v>309.29939579265857</v>
      </c>
      <c r="Y100">
        <v>0</v>
      </c>
      <c r="Z100">
        <v>0.47053199184516664</v>
      </c>
      <c r="AA100">
        <v>0</v>
      </c>
      <c r="AB100">
        <v>29.786261690862755</v>
      </c>
      <c r="AC100">
        <v>0</v>
      </c>
      <c r="AD100">
        <v>0</v>
      </c>
      <c r="AE100">
        <v>339.55618947536652</v>
      </c>
    </row>
    <row r="101" spans="1:31" x14ac:dyDescent="0.3">
      <c r="A101">
        <v>2509461</v>
      </c>
      <c r="B101">
        <v>1</v>
      </c>
      <c r="C101" t="s">
        <v>81</v>
      </c>
      <c r="D101" t="s">
        <v>113</v>
      </c>
      <c r="E101" t="s">
        <v>167</v>
      </c>
      <c r="F101" t="s">
        <v>463</v>
      </c>
      <c r="G101" t="s">
        <v>263</v>
      </c>
      <c r="H101" t="s">
        <v>150</v>
      </c>
      <c r="I101" t="s">
        <v>136</v>
      </c>
      <c r="J101" t="s">
        <v>137</v>
      </c>
      <c r="K101" t="s">
        <v>144</v>
      </c>
      <c r="L101" t="s">
        <v>464</v>
      </c>
      <c r="M101" t="s">
        <v>465</v>
      </c>
      <c r="N101">
        <v>1.930833333</v>
      </c>
      <c r="O101">
        <v>0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0.62790067384208004</v>
      </c>
      <c r="AA101">
        <v>0</v>
      </c>
      <c r="AB101">
        <v>0</v>
      </c>
      <c r="AC101">
        <v>0</v>
      </c>
      <c r="AD101">
        <v>0</v>
      </c>
      <c r="AE101">
        <v>0.62790067384208004</v>
      </c>
    </row>
    <row r="102" spans="1:31" x14ac:dyDescent="0.3">
      <c r="A102">
        <v>2509123</v>
      </c>
      <c r="B102">
        <v>1</v>
      </c>
      <c r="C102" t="s">
        <v>80</v>
      </c>
      <c r="D102" t="s">
        <v>99</v>
      </c>
      <c r="E102" t="s">
        <v>167</v>
      </c>
      <c r="F102" t="s">
        <v>466</v>
      </c>
      <c r="G102" t="s">
        <v>263</v>
      </c>
      <c r="H102" t="s">
        <v>150</v>
      </c>
      <c r="I102" t="s">
        <v>136</v>
      </c>
      <c r="J102" t="s">
        <v>137</v>
      </c>
      <c r="K102" t="s">
        <v>144</v>
      </c>
      <c r="L102" t="s">
        <v>467</v>
      </c>
      <c r="M102" t="s">
        <v>468</v>
      </c>
      <c r="N102">
        <v>1.540277777</v>
      </c>
      <c r="O102">
        <v>0</v>
      </c>
      <c r="P102">
        <v>2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0.77495639804607497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0.77495639804607497</v>
      </c>
    </row>
    <row r="103" spans="1:31" x14ac:dyDescent="0.3">
      <c r="A103">
        <v>2509229</v>
      </c>
      <c r="B103">
        <v>1</v>
      </c>
      <c r="C103" t="s">
        <v>80</v>
      </c>
      <c r="D103" t="s">
        <v>84</v>
      </c>
      <c r="E103" t="s">
        <v>132</v>
      </c>
      <c r="F103" t="s">
        <v>469</v>
      </c>
      <c r="G103" t="s">
        <v>173</v>
      </c>
      <c r="H103" t="s">
        <v>135</v>
      </c>
      <c r="I103" t="s">
        <v>136</v>
      </c>
      <c r="J103" t="s">
        <v>137</v>
      </c>
      <c r="K103" t="s">
        <v>138</v>
      </c>
      <c r="L103" t="s">
        <v>470</v>
      </c>
      <c r="M103" t="s">
        <v>471</v>
      </c>
      <c r="N103">
        <v>7.37</v>
      </c>
      <c r="O103">
        <v>0</v>
      </c>
      <c r="P103">
        <v>58</v>
      </c>
      <c r="Q103">
        <v>0</v>
      </c>
      <c r="R103">
        <v>2</v>
      </c>
      <c r="S103">
        <v>8</v>
      </c>
      <c r="T103">
        <v>197</v>
      </c>
      <c r="U103">
        <v>0</v>
      </c>
      <c r="V103">
        <v>0</v>
      </c>
      <c r="W103">
        <v>0</v>
      </c>
      <c r="X103">
        <v>503.63020773075294</v>
      </c>
      <c r="Y103">
        <v>0</v>
      </c>
      <c r="Z103">
        <v>2.920288907412115</v>
      </c>
      <c r="AA103">
        <v>916.82732147149159</v>
      </c>
      <c r="AB103">
        <v>2248.8835904684443</v>
      </c>
      <c r="AC103">
        <v>0</v>
      </c>
      <c r="AD103">
        <v>0</v>
      </c>
      <c r="AE103">
        <v>3672.2614085781006</v>
      </c>
    </row>
    <row r="104" spans="1:31" x14ac:dyDescent="0.3">
      <c r="A104">
        <v>2509315</v>
      </c>
      <c r="B104">
        <v>1</v>
      </c>
      <c r="C104" t="s">
        <v>81</v>
      </c>
      <c r="D104" t="s">
        <v>113</v>
      </c>
      <c r="E104" t="s">
        <v>132</v>
      </c>
      <c r="F104" t="s">
        <v>472</v>
      </c>
      <c r="G104" t="s">
        <v>143</v>
      </c>
      <c r="H104" t="s">
        <v>135</v>
      </c>
      <c r="I104" t="s">
        <v>136</v>
      </c>
      <c r="J104" t="s">
        <v>137</v>
      </c>
      <c r="K104" t="s">
        <v>144</v>
      </c>
      <c r="L104" t="s">
        <v>473</v>
      </c>
      <c r="M104" t="s">
        <v>474</v>
      </c>
      <c r="N104">
        <v>0.55000000000000004</v>
      </c>
      <c r="O104">
        <v>1</v>
      </c>
      <c r="P104">
        <v>3295</v>
      </c>
      <c r="Q104">
        <v>3</v>
      </c>
      <c r="R104">
        <v>18</v>
      </c>
      <c r="S104">
        <v>0</v>
      </c>
      <c r="T104">
        <v>222</v>
      </c>
      <c r="U104">
        <v>0</v>
      </c>
      <c r="V104">
        <v>1</v>
      </c>
      <c r="W104">
        <v>0.1313870338</v>
      </c>
      <c r="X104">
        <v>363.94723693837142</v>
      </c>
      <c r="Y104">
        <v>0.28117711721880001</v>
      </c>
      <c r="Z104">
        <v>2.8311621869388</v>
      </c>
      <c r="AA104">
        <v>0</v>
      </c>
      <c r="AB104">
        <v>68.488870333946167</v>
      </c>
      <c r="AC104">
        <v>0</v>
      </c>
      <c r="AD104">
        <v>1.4978905748367004</v>
      </c>
      <c r="AE104">
        <v>437.17772418511191</v>
      </c>
    </row>
    <row r="105" spans="1:31" x14ac:dyDescent="0.3">
      <c r="A105">
        <v>2509521</v>
      </c>
      <c r="B105">
        <v>1</v>
      </c>
      <c r="C105" t="s">
        <v>81</v>
      </c>
      <c r="D105" t="s">
        <v>127</v>
      </c>
      <c r="E105" t="s">
        <v>207</v>
      </c>
      <c r="F105" t="s">
        <v>475</v>
      </c>
      <c r="G105" t="s">
        <v>177</v>
      </c>
      <c r="H105" t="s">
        <v>150</v>
      </c>
      <c r="I105" t="s">
        <v>136</v>
      </c>
      <c r="J105" t="s">
        <v>137</v>
      </c>
      <c r="K105" t="s">
        <v>144</v>
      </c>
      <c r="L105" t="s">
        <v>476</v>
      </c>
      <c r="M105" t="s">
        <v>477</v>
      </c>
      <c r="N105">
        <v>3.8219444440000001</v>
      </c>
      <c r="O105">
        <v>0</v>
      </c>
      <c r="P105">
        <v>44</v>
      </c>
      <c r="Q105">
        <v>0</v>
      </c>
      <c r="R105">
        <v>0</v>
      </c>
      <c r="S105">
        <v>0</v>
      </c>
      <c r="T105">
        <v>1</v>
      </c>
      <c r="U105">
        <v>0</v>
      </c>
      <c r="V105">
        <v>0</v>
      </c>
      <c r="W105">
        <v>0</v>
      </c>
      <c r="X105">
        <v>54.772796132231719</v>
      </c>
      <c r="Y105">
        <v>0</v>
      </c>
      <c r="Z105">
        <v>0</v>
      </c>
      <c r="AA105">
        <v>0</v>
      </c>
      <c r="AB105">
        <v>0.58903015129180758</v>
      </c>
      <c r="AC105">
        <v>0</v>
      </c>
      <c r="AD105">
        <v>0</v>
      </c>
      <c r="AE105">
        <v>55.361826283523527</v>
      </c>
    </row>
    <row r="106" spans="1:31" x14ac:dyDescent="0.3">
      <c r="A106">
        <v>2509498</v>
      </c>
      <c r="B106">
        <v>1</v>
      </c>
      <c r="C106" t="s">
        <v>80</v>
      </c>
      <c r="D106" t="s">
        <v>83</v>
      </c>
      <c r="E106" t="s">
        <v>132</v>
      </c>
      <c r="F106" t="s">
        <v>478</v>
      </c>
      <c r="G106" t="s">
        <v>204</v>
      </c>
      <c r="H106" t="s">
        <v>135</v>
      </c>
      <c r="I106" t="s">
        <v>136</v>
      </c>
      <c r="J106" t="s">
        <v>137</v>
      </c>
      <c r="K106" t="s">
        <v>144</v>
      </c>
      <c r="L106" t="s">
        <v>479</v>
      </c>
      <c r="M106" t="s">
        <v>480</v>
      </c>
      <c r="N106">
        <v>4.244722222</v>
      </c>
      <c r="O106">
        <v>0</v>
      </c>
      <c r="P106">
        <v>0</v>
      </c>
      <c r="Q106">
        <v>0</v>
      </c>
      <c r="R106">
        <v>0</v>
      </c>
      <c r="S106">
        <v>0</v>
      </c>
      <c r="T106">
        <v>97</v>
      </c>
      <c r="U106">
        <v>0</v>
      </c>
      <c r="V106">
        <v>6</v>
      </c>
      <c r="W106">
        <v>0</v>
      </c>
      <c r="X106">
        <v>0</v>
      </c>
      <c r="Y106">
        <v>0</v>
      </c>
      <c r="Z106">
        <v>0</v>
      </c>
      <c r="AA106">
        <v>0</v>
      </c>
      <c r="AB106">
        <v>890.98831256167432</v>
      </c>
      <c r="AC106">
        <v>0</v>
      </c>
      <c r="AD106">
        <v>74.106616457275194</v>
      </c>
      <c r="AE106">
        <v>965.09492901894953</v>
      </c>
    </row>
    <row r="107" spans="1:31" x14ac:dyDescent="0.3">
      <c r="A107">
        <v>2509378</v>
      </c>
      <c r="B107">
        <v>1</v>
      </c>
      <c r="C107" t="s">
        <v>80</v>
      </c>
      <c r="D107" t="s">
        <v>93</v>
      </c>
      <c r="E107" t="s">
        <v>141</v>
      </c>
      <c r="F107" t="s">
        <v>481</v>
      </c>
      <c r="G107" t="s">
        <v>143</v>
      </c>
      <c r="H107" t="s">
        <v>135</v>
      </c>
      <c r="I107" t="s">
        <v>136</v>
      </c>
      <c r="J107" t="s">
        <v>137</v>
      </c>
      <c r="K107" t="s">
        <v>144</v>
      </c>
      <c r="L107" t="s">
        <v>482</v>
      </c>
      <c r="M107" t="s">
        <v>483</v>
      </c>
      <c r="N107">
        <v>0.49833333299999999</v>
      </c>
      <c r="O107">
        <v>0</v>
      </c>
      <c r="P107">
        <v>1414</v>
      </c>
      <c r="Q107">
        <v>26</v>
      </c>
      <c r="R107">
        <v>64</v>
      </c>
      <c r="S107">
        <v>12</v>
      </c>
      <c r="T107">
        <v>210</v>
      </c>
      <c r="U107">
        <v>1</v>
      </c>
      <c r="V107">
        <v>1</v>
      </c>
      <c r="W107">
        <v>0</v>
      </c>
      <c r="X107">
        <v>146.07923917501995</v>
      </c>
      <c r="Y107">
        <v>31.5882347150295</v>
      </c>
      <c r="Z107">
        <v>16.114122415917588</v>
      </c>
      <c r="AA107">
        <v>19.067012113061079</v>
      </c>
      <c r="AB107">
        <v>55.356406230409277</v>
      </c>
      <c r="AC107">
        <v>143.66079390704948</v>
      </c>
      <c r="AD107">
        <v>14.615159467607999</v>
      </c>
      <c r="AE107">
        <v>426.48096802409492</v>
      </c>
    </row>
    <row r="108" spans="1:31" x14ac:dyDescent="0.3">
      <c r="A108">
        <v>2509186</v>
      </c>
      <c r="B108">
        <v>1</v>
      </c>
      <c r="C108" t="s">
        <v>80</v>
      </c>
      <c r="D108" t="s">
        <v>85</v>
      </c>
      <c r="E108" t="s">
        <v>167</v>
      </c>
      <c r="F108" t="s">
        <v>484</v>
      </c>
      <c r="G108" t="s">
        <v>169</v>
      </c>
      <c r="H108" t="s">
        <v>150</v>
      </c>
      <c r="I108" t="s">
        <v>136</v>
      </c>
      <c r="J108" t="s">
        <v>137</v>
      </c>
      <c r="K108" t="s">
        <v>144</v>
      </c>
      <c r="L108" t="s">
        <v>485</v>
      </c>
      <c r="M108" t="s">
        <v>486</v>
      </c>
      <c r="N108">
        <v>4.8061111109999999</v>
      </c>
      <c r="O108">
        <v>0</v>
      </c>
      <c r="P108">
        <v>0</v>
      </c>
      <c r="Q108">
        <v>0</v>
      </c>
      <c r="R108">
        <v>0</v>
      </c>
      <c r="S108">
        <v>0</v>
      </c>
      <c r="T108">
        <v>1</v>
      </c>
      <c r="U108">
        <v>0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0.63826257693861088</v>
      </c>
      <c r="AC108">
        <v>0</v>
      </c>
      <c r="AD108">
        <v>0</v>
      </c>
      <c r="AE108">
        <v>0.63826257693861088</v>
      </c>
    </row>
    <row r="109" spans="1:31" x14ac:dyDescent="0.3">
      <c r="A109">
        <v>2509192</v>
      </c>
      <c r="B109">
        <v>1</v>
      </c>
      <c r="C109" t="s">
        <v>81</v>
      </c>
      <c r="D109" t="s">
        <v>128</v>
      </c>
      <c r="E109" t="s">
        <v>159</v>
      </c>
      <c r="F109" t="s">
        <v>487</v>
      </c>
      <c r="G109" t="s">
        <v>173</v>
      </c>
      <c r="H109" t="s">
        <v>150</v>
      </c>
      <c r="I109" t="s">
        <v>136</v>
      </c>
      <c r="J109" t="s">
        <v>137</v>
      </c>
      <c r="K109" t="s">
        <v>138</v>
      </c>
      <c r="L109" t="s">
        <v>488</v>
      </c>
      <c r="M109" t="s">
        <v>489</v>
      </c>
      <c r="N109">
        <v>6.1497222220000003</v>
      </c>
      <c r="O109">
        <v>0</v>
      </c>
      <c r="P109">
        <v>444</v>
      </c>
      <c r="Q109">
        <v>0</v>
      </c>
      <c r="R109">
        <v>3</v>
      </c>
      <c r="S109">
        <v>0</v>
      </c>
      <c r="T109">
        <v>7</v>
      </c>
      <c r="U109">
        <v>0</v>
      </c>
      <c r="V109">
        <v>0</v>
      </c>
      <c r="W109">
        <v>0</v>
      </c>
      <c r="X109">
        <v>615.37422830365654</v>
      </c>
      <c r="Y109">
        <v>0</v>
      </c>
      <c r="Z109">
        <v>6.1765395130227825</v>
      </c>
      <c r="AA109">
        <v>0</v>
      </c>
      <c r="AB109">
        <v>97.17873864722452</v>
      </c>
      <c r="AC109">
        <v>0</v>
      </c>
      <c r="AD109">
        <v>0</v>
      </c>
      <c r="AE109">
        <v>718.72950646390382</v>
      </c>
    </row>
    <row r="110" spans="1:31" x14ac:dyDescent="0.3">
      <c r="A110">
        <v>2509312</v>
      </c>
      <c r="B110">
        <v>1</v>
      </c>
      <c r="C110" t="s">
        <v>80</v>
      </c>
      <c r="D110" t="s">
        <v>96</v>
      </c>
      <c r="E110" t="s">
        <v>167</v>
      </c>
      <c r="F110" t="s">
        <v>490</v>
      </c>
      <c r="G110" t="s">
        <v>169</v>
      </c>
      <c r="H110" t="s">
        <v>150</v>
      </c>
      <c r="I110" t="s">
        <v>136</v>
      </c>
      <c r="J110" t="s">
        <v>137</v>
      </c>
      <c r="K110" t="s">
        <v>144</v>
      </c>
      <c r="L110" t="s">
        <v>491</v>
      </c>
      <c r="M110" t="s">
        <v>492</v>
      </c>
      <c r="N110">
        <v>3.2119444439999998</v>
      </c>
      <c r="O110">
        <v>0</v>
      </c>
      <c r="P110">
        <v>0</v>
      </c>
      <c r="Q110">
        <v>0</v>
      </c>
      <c r="R110">
        <v>0</v>
      </c>
      <c r="S110">
        <v>0</v>
      </c>
      <c r="T110">
        <v>1</v>
      </c>
      <c r="U110">
        <v>0</v>
      </c>
      <c r="V110">
        <v>0</v>
      </c>
      <c r="W110">
        <v>0</v>
      </c>
      <c r="X110">
        <v>0</v>
      </c>
      <c r="Y110">
        <v>0</v>
      </c>
      <c r="Z110">
        <v>0</v>
      </c>
      <c r="AA110">
        <v>0</v>
      </c>
      <c r="AB110">
        <v>4.3944505471150004</v>
      </c>
      <c r="AC110">
        <v>0</v>
      </c>
      <c r="AD110">
        <v>0</v>
      </c>
      <c r="AE110">
        <v>4.3944505471150004</v>
      </c>
    </row>
    <row r="111" spans="1:31" x14ac:dyDescent="0.3">
      <c r="A111">
        <v>2509212</v>
      </c>
      <c r="B111">
        <v>1</v>
      </c>
      <c r="C111" t="s">
        <v>81</v>
      </c>
      <c r="D111" t="s">
        <v>128</v>
      </c>
      <c r="E111" t="s">
        <v>187</v>
      </c>
      <c r="F111" t="s">
        <v>493</v>
      </c>
      <c r="G111" t="s">
        <v>173</v>
      </c>
      <c r="H111" t="s">
        <v>135</v>
      </c>
      <c r="I111" t="s">
        <v>136</v>
      </c>
      <c r="J111" t="s">
        <v>137</v>
      </c>
      <c r="K111" t="s">
        <v>138</v>
      </c>
      <c r="L111" t="s">
        <v>494</v>
      </c>
      <c r="M111" t="s">
        <v>495</v>
      </c>
      <c r="N111">
        <v>4.8716666660000003</v>
      </c>
      <c r="O111">
        <v>5</v>
      </c>
      <c r="P111">
        <v>357</v>
      </c>
      <c r="Q111">
        <v>2</v>
      </c>
      <c r="R111">
        <v>15</v>
      </c>
      <c r="S111">
        <v>14</v>
      </c>
      <c r="T111">
        <v>13</v>
      </c>
      <c r="U111">
        <v>0</v>
      </c>
      <c r="V111">
        <v>0</v>
      </c>
      <c r="W111">
        <v>3.4985769849522463</v>
      </c>
      <c r="X111">
        <v>352.27883252454251</v>
      </c>
      <c r="Y111">
        <v>10.035296874785741</v>
      </c>
      <c r="Z111">
        <v>9.5010033900016211</v>
      </c>
      <c r="AA111">
        <v>332.96641503897615</v>
      </c>
      <c r="AB111">
        <v>27.152830311602504</v>
      </c>
      <c r="AC111">
        <v>0</v>
      </c>
      <c r="AD111">
        <v>0</v>
      </c>
      <c r="AE111">
        <v>735.43295512486077</v>
      </c>
    </row>
    <row r="112" spans="1:31" x14ac:dyDescent="0.3">
      <c r="A112">
        <v>2509255</v>
      </c>
      <c r="B112">
        <v>1</v>
      </c>
      <c r="C112" t="s">
        <v>80</v>
      </c>
      <c r="D112" t="s">
        <v>90</v>
      </c>
      <c r="E112" t="s">
        <v>132</v>
      </c>
      <c r="F112" t="s">
        <v>496</v>
      </c>
      <c r="G112" t="s">
        <v>143</v>
      </c>
      <c r="H112" t="s">
        <v>135</v>
      </c>
      <c r="I112" t="s">
        <v>136</v>
      </c>
      <c r="J112" t="s">
        <v>137</v>
      </c>
      <c r="K112" t="s">
        <v>144</v>
      </c>
      <c r="L112" t="s">
        <v>497</v>
      </c>
      <c r="M112" t="s">
        <v>498</v>
      </c>
      <c r="N112">
        <v>1.2722222219999999</v>
      </c>
      <c r="O112">
        <v>0</v>
      </c>
      <c r="P112">
        <v>286</v>
      </c>
      <c r="Q112">
        <v>0</v>
      </c>
      <c r="R112">
        <v>4</v>
      </c>
      <c r="S112">
        <v>0</v>
      </c>
      <c r="T112">
        <v>15</v>
      </c>
      <c r="U112">
        <v>0</v>
      </c>
      <c r="V112">
        <v>0</v>
      </c>
      <c r="W112">
        <v>0</v>
      </c>
      <c r="X112">
        <v>73.095081575916723</v>
      </c>
      <c r="Y112">
        <v>0</v>
      </c>
      <c r="Z112">
        <v>0.95224220488846667</v>
      </c>
      <c r="AA112">
        <v>0</v>
      </c>
      <c r="AB112">
        <v>10.889244052604861</v>
      </c>
      <c r="AC112">
        <v>0</v>
      </c>
      <c r="AD112">
        <v>0</v>
      </c>
      <c r="AE112">
        <v>84.936567833410052</v>
      </c>
    </row>
    <row r="113" spans="1:31" x14ac:dyDescent="0.3">
      <c r="A113">
        <v>2509541</v>
      </c>
      <c r="B113">
        <v>1</v>
      </c>
      <c r="C113" t="s">
        <v>80</v>
      </c>
      <c r="D113" t="s">
        <v>104</v>
      </c>
      <c r="E113" t="s">
        <v>187</v>
      </c>
      <c r="F113" t="s">
        <v>499</v>
      </c>
      <c r="G113" t="s">
        <v>143</v>
      </c>
      <c r="H113" t="s">
        <v>135</v>
      </c>
      <c r="I113" t="s">
        <v>136</v>
      </c>
      <c r="J113" t="s">
        <v>137</v>
      </c>
      <c r="K113" t="s">
        <v>144</v>
      </c>
      <c r="L113" t="s">
        <v>500</v>
      </c>
      <c r="M113" t="s">
        <v>501</v>
      </c>
      <c r="N113">
        <v>3.0805555550000001</v>
      </c>
      <c r="O113">
        <v>5</v>
      </c>
      <c r="P113">
        <v>18</v>
      </c>
      <c r="Q113">
        <v>49</v>
      </c>
      <c r="R113">
        <v>19</v>
      </c>
      <c r="S113">
        <v>7</v>
      </c>
      <c r="T113">
        <v>1</v>
      </c>
      <c r="U113">
        <v>4</v>
      </c>
      <c r="V113">
        <v>0</v>
      </c>
      <c r="W113">
        <v>1.6660087258201111</v>
      </c>
      <c r="X113">
        <v>17.478282503630997</v>
      </c>
      <c r="Y113">
        <v>180.18749267411332</v>
      </c>
      <c r="Z113">
        <v>29.40798702810449</v>
      </c>
      <c r="AA113">
        <v>223.62275147893916</v>
      </c>
      <c r="AB113">
        <v>6.8353425405201662</v>
      </c>
      <c r="AC113">
        <v>709.26515989124732</v>
      </c>
      <c r="AD113">
        <v>0</v>
      </c>
      <c r="AE113">
        <v>1168.4630248423755</v>
      </c>
    </row>
    <row r="114" spans="1:31" x14ac:dyDescent="0.3">
      <c r="A114">
        <v>2509149</v>
      </c>
      <c r="B114">
        <v>1</v>
      </c>
      <c r="C114" t="s">
        <v>80</v>
      </c>
      <c r="D114" t="s">
        <v>91</v>
      </c>
      <c r="E114" t="s">
        <v>159</v>
      </c>
      <c r="F114" t="s">
        <v>502</v>
      </c>
      <c r="G114" t="s">
        <v>134</v>
      </c>
      <c r="H114" t="s">
        <v>150</v>
      </c>
      <c r="I114" t="s">
        <v>136</v>
      </c>
      <c r="J114" t="s">
        <v>137</v>
      </c>
      <c r="K114" t="s">
        <v>138</v>
      </c>
      <c r="L114" t="s">
        <v>503</v>
      </c>
      <c r="M114" t="s">
        <v>504</v>
      </c>
      <c r="N114">
        <v>5.965833333</v>
      </c>
      <c r="O114">
        <v>0</v>
      </c>
      <c r="P114">
        <v>406</v>
      </c>
      <c r="Q114">
        <v>0</v>
      </c>
      <c r="R114">
        <v>0</v>
      </c>
      <c r="S114">
        <v>0</v>
      </c>
      <c r="T114">
        <v>77</v>
      </c>
      <c r="U114">
        <v>0</v>
      </c>
      <c r="V114">
        <v>0</v>
      </c>
      <c r="W114">
        <v>0</v>
      </c>
      <c r="X114">
        <v>534.45050905167705</v>
      </c>
      <c r="Y114">
        <v>0</v>
      </c>
      <c r="Z114">
        <v>0</v>
      </c>
      <c r="AA114">
        <v>0</v>
      </c>
      <c r="AB114">
        <v>224.47459678953044</v>
      </c>
      <c r="AC114">
        <v>0</v>
      </c>
      <c r="AD114">
        <v>0</v>
      </c>
      <c r="AE114">
        <v>758.92510584120748</v>
      </c>
    </row>
    <row r="115" spans="1:31" x14ac:dyDescent="0.3">
      <c r="A115">
        <v>2509398</v>
      </c>
      <c r="B115">
        <v>1</v>
      </c>
      <c r="C115" t="s">
        <v>80</v>
      </c>
      <c r="D115" t="s">
        <v>88</v>
      </c>
      <c r="E115" t="s">
        <v>132</v>
      </c>
      <c r="F115" t="s">
        <v>505</v>
      </c>
      <c r="G115" t="s">
        <v>143</v>
      </c>
      <c r="H115" t="s">
        <v>135</v>
      </c>
      <c r="I115" t="s">
        <v>136</v>
      </c>
      <c r="J115" t="s">
        <v>137</v>
      </c>
      <c r="K115" t="s">
        <v>144</v>
      </c>
      <c r="L115" t="s">
        <v>506</v>
      </c>
      <c r="M115" t="s">
        <v>507</v>
      </c>
      <c r="N115">
        <v>0.93638888799999997</v>
      </c>
      <c r="O115">
        <v>2</v>
      </c>
      <c r="P115">
        <v>1146</v>
      </c>
      <c r="Q115">
        <v>0</v>
      </c>
      <c r="R115">
        <v>0</v>
      </c>
      <c r="S115">
        <v>17</v>
      </c>
      <c r="T115">
        <v>217</v>
      </c>
      <c r="U115">
        <v>7</v>
      </c>
      <c r="V115">
        <v>3</v>
      </c>
      <c r="W115">
        <v>54.97601347701471</v>
      </c>
      <c r="X115">
        <v>490.91573438724083</v>
      </c>
      <c r="Y115">
        <v>0</v>
      </c>
      <c r="Z115">
        <v>0</v>
      </c>
      <c r="AA115">
        <v>280.62457236297564</v>
      </c>
      <c r="AB115">
        <v>240.38834327128257</v>
      </c>
      <c r="AC115">
        <v>392.43951698580571</v>
      </c>
      <c r="AD115">
        <v>33.523525240115404</v>
      </c>
      <c r="AE115">
        <v>1492.8677057244349</v>
      </c>
    </row>
    <row r="116" spans="1:31" x14ac:dyDescent="0.3">
      <c r="A116">
        <v>2509249</v>
      </c>
      <c r="B116">
        <v>1</v>
      </c>
      <c r="C116" t="s">
        <v>81</v>
      </c>
      <c r="D116" t="s">
        <v>118</v>
      </c>
      <c r="E116" t="s">
        <v>132</v>
      </c>
      <c r="F116" t="s">
        <v>508</v>
      </c>
      <c r="G116" t="s">
        <v>173</v>
      </c>
      <c r="H116" t="s">
        <v>135</v>
      </c>
      <c r="I116" t="s">
        <v>136</v>
      </c>
      <c r="J116" t="s">
        <v>137</v>
      </c>
      <c r="K116" t="s">
        <v>138</v>
      </c>
      <c r="L116" t="s">
        <v>509</v>
      </c>
      <c r="M116" t="s">
        <v>510</v>
      </c>
      <c r="N116">
        <v>6.3174999999999999</v>
      </c>
      <c r="O116">
        <v>0</v>
      </c>
      <c r="P116">
        <v>0</v>
      </c>
      <c r="Q116">
        <v>0</v>
      </c>
      <c r="R116">
        <v>0</v>
      </c>
      <c r="S116">
        <v>0</v>
      </c>
      <c r="T116">
        <v>9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45.313908210787268</v>
      </c>
      <c r="AC116">
        <v>0</v>
      </c>
      <c r="AD116">
        <v>0</v>
      </c>
      <c r="AE116">
        <v>45.313908210787268</v>
      </c>
    </row>
    <row r="117" spans="1:31" x14ac:dyDescent="0.3">
      <c r="A117">
        <v>2509109</v>
      </c>
      <c r="B117">
        <v>1</v>
      </c>
      <c r="C117" t="s">
        <v>81</v>
      </c>
      <c r="D117" t="s">
        <v>128</v>
      </c>
      <c r="E117" t="s">
        <v>187</v>
      </c>
      <c r="F117" t="s">
        <v>511</v>
      </c>
      <c r="G117" t="s">
        <v>143</v>
      </c>
      <c r="H117" t="s">
        <v>135</v>
      </c>
      <c r="I117" t="s">
        <v>136</v>
      </c>
      <c r="J117" t="s">
        <v>137</v>
      </c>
      <c r="K117" t="s">
        <v>144</v>
      </c>
      <c r="L117" t="s">
        <v>512</v>
      </c>
      <c r="M117" t="s">
        <v>513</v>
      </c>
      <c r="N117">
        <v>0.15583333299999999</v>
      </c>
      <c r="O117">
        <v>1</v>
      </c>
      <c r="P117">
        <v>603</v>
      </c>
      <c r="Q117">
        <v>3</v>
      </c>
      <c r="R117">
        <v>4</v>
      </c>
      <c r="S117">
        <v>8</v>
      </c>
      <c r="T117">
        <v>50</v>
      </c>
      <c r="U117">
        <v>0</v>
      </c>
      <c r="V117">
        <v>0</v>
      </c>
      <c r="W117">
        <v>3.0042239037999997E-2</v>
      </c>
      <c r="X117">
        <v>8.9365888739933634</v>
      </c>
      <c r="Y117">
        <v>0.37895870175250335</v>
      </c>
      <c r="Z117">
        <v>0.27601604702770666</v>
      </c>
      <c r="AA117">
        <v>3.1587630855566311</v>
      </c>
      <c r="AB117">
        <v>2.7228680728734798</v>
      </c>
      <c r="AC117">
        <v>0</v>
      </c>
      <c r="AD117">
        <v>0</v>
      </c>
      <c r="AE117">
        <v>15.503237020241684</v>
      </c>
    </row>
    <row r="118" spans="1:31" x14ac:dyDescent="0.3">
      <c r="A118">
        <v>2509481</v>
      </c>
      <c r="B118">
        <v>1</v>
      </c>
      <c r="C118" t="s">
        <v>80</v>
      </c>
      <c r="D118" t="s">
        <v>90</v>
      </c>
      <c r="E118" t="s">
        <v>167</v>
      </c>
      <c r="F118" t="s">
        <v>514</v>
      </c>
      <c r="G118" t="s">
        <v>169</v>
      </c>
      <c r="H118" t="s">
        <v>150</v>
      </c>
      <c r="I118" t="s">
        <v>136</v>
      </c>
      <c r="J118" t="s">
        <v>137</v>
      </c>
      <c r="K118" t="s">
        <v>144</v>
      </c>
      <c r="L118" t="s">
        <v>515</v>
      </c>
      <c r="M118" t="s">
        <v>516</v>
      </c>
      <c r="N118">
        <v>1.104166666</v>
      </c>
      <c r="O118">
        <v>0</v>
      </c>
      <c r="P118">
        <v>2</v>
      </c>
      <c r="Q118">
        <v>0</v>
      </c>
      <c r="R118">
        <v>0</v>
      </c>
      <c r="S118">
        <v>0</v>
      </c>
      <c r="T118">
        <v>1</v>
      </c>
      <c r="U118">
        <v>0</v>
      </c>
      <c r="V118">
        <v>0</v>
      </c>
      <c r="W118">
        <v>0</v>
      </c>
      <c r="X118">
        <v>1.9279389888878931</v>
      </c>
      <c r="Y118">
        <v>0</v>
      </c>
      <c r="Z118">
        <v>0</v>
      </c>
      <c r="AA118">
        <v>0</v>
      </c>
      <c r="AB118">
        <v>0.217984069889125</v>
      </c>
      <c r="AC118">
        <v>0</v>
      </c>
      <c r="AD118">
        <v>0</v>
      </c>
      <c r="AE118">
        <v>2.1459230587770182</v>
      </c>
    </row>
    <row r="119" spans="1:31" x14ac:dyDescent="0.3">
      <c r="A119">
        <v>2509581</v>
      </c>
      <c r="B119">
        <v>1</v>
      </c>
      <c r="C119" t="s">
        <v>81</v>
      </c>
      <c r="D119" t="s">
        <v>122</v>
      </c>
      <c r="E119" t="s">
        <v>159</v>
      </c>
      <c r="F119" t="s">
        <v>517</v>
      </c>
      <c r="G119" t="s">
        <v>181</v>
      </c>
      <c r="H119" t="s">
        <v>150</v>
      </c>
      <c r="I119" t="s">
        <v>136</v>
      </c>
      <c r="J119" t="s">
        <v>137</v>
      </c>
      <c r="K119" t="s">
        <v>144</v>
      </c>
      <c r="L119" t="s">
        <v>518</v>
      </c>
      <c r="M119" t="s">
        <v>519</v>
      </c>
      <c r="N119">
        <v>1.1200000000000001</v>
      </c>
      <c r="O119">
        <v>0</v>
      </c>
      <c r="P119">
        <v>51</v>
      </c>
      <c r="Q119">
        <v>0</v>
      </c>
      <c r="R119">
        <v>0</v>
      </c>
      <c r="S119">
        <v>0</v>
      </c>
      <c r="T119">
        <v>1</v>
      </c>
      <c r="U119">
        <v>0</v>
      </c>
      <c r="V119">
        <v>0</v>
      </c>
      <c r="W119">
        <v>0</v>
      </c>
      <c r="X119">
        <v>5.6011353951086935</v>
      </c>
      <c r="Y119">
        <v>0</v>
      </c>
      <c r="Z119">
        <v>0</v>
      </c>
      <c r="AA119">
        <v>0</v>
      </c>
      <c r="AB119">
        <v>1.6137095580320004E-2</v>
      </c>
      <c r="AC119">
        <v>0</v>
      </c>
      <c r="AD119">
        <v>0</v>
      </c>
      <c r="AE119">
        <v>5.6172724906890137</v>
      </c>
    </row>
    <row r="120" spans="1:31" x14ac:dyDescent="0.3">
      <c r="A120">
        <v>2509232</v>
      </c>
      <c r="B120">
        <v>1</v>
      </c>
      <c r="C120" t="s">
        <v>81</v>
      </c>
      <c r="D120" t="s">
        <v>112</v>
      </c>
      <c r="E120" t="s">
        <v>141</v>
      </c>
      <c r="F120" t="s">
        <v>520</v>
      </c>
      <c r="G120" t="s">
        <v>143</v>
      </c>
      <c r="H120" t="s">
        <v>135</v>
      </c>
      <c r="I120" t="s">
        <v>136</v>
      </c>
      <c r="J120" t="s">
        <v>137</v>
      </c>
      <c r="K120" t="s">
        <v>144</v>
      </c>
      <c r="L120" t="s">
        <v>521</v>
      </c>
      <c r="M120" t="s">
        <v>522</v>
      </c>
      <c r="N120">
        <v>1.4911111109999999</v>
      </c>
      <c r="O120">
        <v>0</v>
      </c>
      <c r="P120">
        <v>0</v>
      </c>
      <c r="Q120">
        <v>23</v>
      </c>
      <c r="R120">
        <v>18</v>
      </c>
      <c r="S120">
        <v>4</v>
      </c>
      <c r="T120">
        <v>1</v>
      </c>
      <c r="U120">
        <v>0</v>
      </c>
      <c r="V120">
        <v>0</v>
      </c>
      <c r="W120">
        <v>0</v>
      </c>
      <c r="X120">
        <v>0</v>
      </c>
      <c r="Y120">
        <v>40.46173792605142</v>
      </c>
      <c r="Z120">
        <v>46.957114087025623</v>
      </c>
      <c r="AA120">
        <v>7.1877701652883124</v>
      </c>
      <c r="AB120">
        <v>2.0596976658388888</v>
      </c>
      <c r="AC120">
        <v>0</v>
      </c>
      <c r="AD120">
        <v>0</v>
      </c>
      <c r="AE120">
        <v>96.666319844204239</v>
      </c>
    </row>
    <row r="121" spans="1:31" x14ac:dyDescent="0.3">
      <c r="A121">
        <v>2509564</v>
      </c>
      <c r="B121">
        <v>1</v>
      </c>
      <c r="C121" t="s">
        <v>80</v>
      </c>
      <c r="D121" t="s">
        <v>88</v>
      </c>
      <c r="E121" t="s">
        <v>132</v>
      </c>
      <c r="F121" t="s">
        <v>523</v>
      </c>
      <c r="G121" t="s">
        <v>143</v>
      </c>
      <c r="H121" t="s">
        <v>135</v>
      </c>
      <c r="I121" t="s">
        <v>136</v>
      </c>
      <c r="J121" t="s">
        <v>137</v>
      </c>
      <c r="K121" t="s">
        <v>144</v>
      </c>
      <c r="L121" t="s">
        <v>524</v>
      </c>
      <c r="M121" t="s">
        <v>525</v>
      </c>
      <c r="N121">
        <v>0.70138888799999999</v>
      </c>
      <c r="O121">
        <v>2</v>
      </c>
      <c r="P121">
        <v>830</v>
      </c>
      <c r="Q121">
        <v>0</v>
      </c>
      <c r="R121">
        <v>0</v>
      </c>
      <c r="S121">
        <v>17</v>
      </c>
      <c r="T121">
        <v>198</v>
      </c>
      <c r="U121">
        <v>7</v>
      </c>
      <c r="V121">
        <v>3</v>
      </c>
      <c r="W121">
        <v>50.523960333358758</v>
      </c>
      <c r="X121">
        <v>244.97021369538726</v>
      </c>
      <c r="Y121">
        <v>0</v>
      </c>
      <c r="Z121">
        <v>0</v>
      </c>
      <c r="AA121">
        <v>192.73373549874071</v>
      </c>
      <c r="AB121">
        <v>152.50797110393998</v>
      </c>
      <c r="AC121">
        <v>143.47985320815184</v>
      </c>
      <c r="AD121">
        <v>11.074498600136375</v>
      </c>
      <c r="AE121">
        <v>795.29023243971483</v>
      </c>
    </row>
    <row r="122" spans="1:31" x14ac:dyDescent="0.3">
      <c r="A122">
        <v>2509166</v>
      </c>
      <c r="B122">
        <v>1</v>
      </c>
      <c r="C122" t="s">
        <v>80</v>
      </c>
      <c r="D122" t="s">
        <v>103</v>
      </c>
      <c r="E122" t="s">
        <v>187</v>
      </c>
      <c r="F122" t="s">
        <v>526</v>
      </c>
      <c r="G122" t="s">
        <v>161</v>
      </c>
      <c r="H122" t="s">
        <v>135</v>
      </c>
      <c r="I122" t="s">
        <v>136</v>
      </c>
      <c r="J122" t="s">
        <v>137</v>
      </c>
      <c r="K122" t="s">
        <v>144</v>
      </c>
      <c r="L122" t="s">
        <v>527</v>
      </c>
      <c r="M122" t="s">
        <v>528</v>
      </c>
      <c r="N122">
        <v>7.5113888879999999</v>
      </c>
      <c r="O122">
        <v>0</v>
      </c>
      <c r="P122">
        <v>0</v>
      </c>
      <c r="Q122">
        <v>1</v>
      </c>
      <c r="R122">
        <v>0</v>
      </c>
      <c r="S122">
        <v>2</v>
      </c>
      <c r="T122">
        <v>0</v>
      </c>
      <c r="U122">
        <v>4</v>
      </c>
      <c r="V122">
        <v>0</v>
      </c>
      <c r="W122">
        <v>0</v>
      </c>
      <c r="X122">
        <v>0</v>
      </c>
      <c r="Y122">
        <v>2.1916532918799998</v>
      </c>
      <c r="Z122">
        <v>0</v>
      </c>
      <c r="AA122">
        <v>116.61805534967762</v>
      </c>
      <c r="AB122">
        <v>0</v>
      </c>
      <c r="AC122">
        <v>35918.536000747401</v>
      </c>
      <c r="AD122">
        <v>0</v>
      </c>
      <c r="AE122">
        <v>36037.345709388959</v>
      </c>
    </row>
    <row r="123" spans="1:31" x14ac:dyDescent="0.3">
      <c r="A123">
        <v>2509209</v>
      </c>
      <c r="B123">
        <v>1</v>
      </c>
      <c r="C123" t="s">
        <v>81</v>
      </c>
      <c r="D123" t="s">
        <v>120</v>
      </c>
      <c r="E123" t="s">
        <v>187</v>
      </c>
      <c r="F123" t="s">
        <v>529</v>
      </c>
      <c r="G123" t="s">
        <v>134</v>
      </c>
      <c r="H123" t="s">
        <v>135</v>
      </c>
      <c r="I123" t="s">
        <v>136</v>
      </c>
      <c r="J123" t="s">
        <v>137</v>
      </c>
      <c r="K123" t="s">
        <v>138</v>
      </c>
      <c r="L123" t="s">
        <v>530</v>
      </c>
      <c r="M123" t="s">
        <v>531</v>
      </c>
      <c r="N123">
        <v>6.9816666659999997</v>
      </c>
      <c r="O123">
        <v>2</v>
      </c>
      <c r="P123">
        <v>97</v>
      </c>
      <c r="Q123">
        <v>50</v>
      </c>
      <c r="R123">
        <v>1</v>
      </c>
      <c r="S123">
        <v>10</v>
      </c>
      <c r="T123">
        <v>5</v>
      </c>
      <c r="U123">
        <v>0</v>
      </c>
      <c r="V123">
        <v>0</v>
      </c>
      <c r="W123">
        <v>3.2636048150399994</v>
      </c>
      <c r="X123">
        <v>201.20537464980751</v>
      </c>
      <c r="Y123">
        <v>311.37173854903182</v>
      </c>
      <c r="Z123">
        <v>0.12906182220648169</v>
      </c>
      <c r="AA123">
        <v>195.61430096326114</v>
      </c>
      <c r="AB123">
        <v>21.636725792418847</v>
      </c>
      <c r="AC123">
        <v>0</v>
      </c>
      <c r="AD123">
        <v>0</v>
      </c>
      <c r="AE123">
        <v>733.22080659176572</v>
      </c>
    </row>
    <row r="124" spans="1:31" x14ac:dyDescent="0.3">
      <c r="A124">
        <v>2509103</v>
      </c>
      <c r="B124">
        <v>1</v>
      </c>
      <c r="C124" t="s">
        <v>81</v>
      </c>
      <c r="D124" t="s">
        <v>112</v>
      </c>
      <c r="E124" t="s">
        <v>141</v>
      </c>
      <c r="F124" t="s">
        <v>391</v>
      </c>
      <c r="G124" t="s">
        <v>295</v>
      </c>
      <c r="H124" t="s">
        <v>135</v>
      </c>
      <c r="I124" t="s">
        <v>136</v>
      </c>
      <c r="J124" t="s">
        <v>137</v>
      </c>
      <c r="K124" t="s">
        <v>138</v>
      </c>
      <c r="L124" t="s">
        <v>532</v>
      </c>
      <c r="M124" t="s">
        <v>533</v>
      </c>
      <c r="N124">
        <v>0.26361111100000001</v>
      </c>
      <c r="O124">
        <v>0</v>
      </c>
      <c r="P124">
        <v>5166</v>
      </c>
      <c r="Q124">
        <v>1</v>
      </c>
      <c r="R124">
        <v>122</v>
      </c>
      <c r="S124">
        <v>92</v>
      </c>
      <c r="T124">
        <v>1149</v>
      </c>
      <c r="U124">
        <v>9</v>
      </c>
      <c r="V124">
        <v>7</v>
      </c>
      <c r="W124">
        <v>0</v>
      </c>
      <c r="X124">
        <v>218.10193090192735</v>
      </c>
      <c r="Y124">
        <v>0.2582888404757484</v>
      </c>
      <c r="Z124">
        <v>6.4642381808078309</v>
      </c>
      <c r="AA124">
        <v>142.61234461414034</v>
      </c>
      <c r="AB124">
        <v>128.52914512936422</v>
      </c>
      <c r="AC124">
        <v>59.99679639664955</v>
      </c>
      <c r="AD124">
        <v>18.050517050748979</v>
      </c>
      <c r="AE124">
        <v>574.01326111411402</v>
      </c>
    </row>
    <row r="125" spans="1:31" x14ac:dyDescent="0.3">
      <c r="A125">
        <v>2509252</v>
      </c>
      <c r="B125">
        <v>1</v>
      </c>
      <c r="C125" t="s">
        <v>80</v>
      </c>
      <c r="D125" t="s">
        <v>105</v>
      </c>
      <c r="E125" t="s">
        <v>132</v>
      </c>
      <c r="F125" t="s">
        <v>534</v>
      </c>
      <c r="G125" t="s">
        <v>173</v>
      </c>
      <c r="H125" t="s">
        <v>135</v>
      </c>
      <c r="I125" t="s">
        <v>136</v>
      </c>
      <c r="J125" t="s">
        <v>137</v>
      </c>
      <c r="K125" t="s">
        <v>138</v>
      </c>
      <c r="L125" t="s">
        <v>535</v>
      </c>
      <c r="M125" t="s">
        <v>536</v>
      </c>
      <c r="N125">
        <v>5.8302777770000001</v>
      </c>
      <c r="O125">
        <v>0</v>
      </c>
      <c r="P125">
        <v>545</v>
      </c>
      <c r="Q125">
        <v>0</v>
      </c>
      <c r="R125">
        <v>0</v>
      </c>
      <c r="S125">
        <v>0</v>
      </c>
      <c r="T125">
        <v>43</v>
      </c>
      <c r="U125">
        <v>0</v>
      </c>
      <c r="V125">
        <v>0</v>
      </c>
      <c r="W125">
        <v>0</v>
      </c>
      <c r="X125">
        <v>844.29883964628516</v>
      </c>
      <c r="Y125">
        <v>0</v>
      </c>
      <c r="Z125">
        <v>0</v>
      </c>
      <c r="AA125">
        <v>0</v>
      </c>
      <c r="AB125">
        <v>116.9124075501342</v>
      </c>
      <c r="AC125">
        <v>0</v>
      </c>
      <c r="AD125">
        <v>0</v>
      </c>
      <c r="AE125">
        <v>961.21124719641932</v>
      </c>
    </row>
    <row r="126" spans="1:31" x14ac:dyDescent="0.3">
      <c r="A126">
        <v>2509395</v>
      </c>
      <c r="B126">
        <v>1</v>
      </c>
      <c r="C126" t="s">
        <v>80</v>
      </c>
      <c r="D126" t="s">
        <v>82</v>
      </c>
      <c r="E126" t="s">
        <v>167</v>
      </c>
      <c r="F126" t="s">
        <v>537</v>
      </c>
      <c r="G126" t="s">
        <v>538</v>
      </c>
      <c r="H126" t="s">
        <v>150</v>
      </c>
      <c r="I126" t="s">
        <v>136</v>
      </c>
      <c r="J126" t="s">
        <v>3</v>
      </c>
      <c r="K126" t="s">
        <v>144</v>
      </c>
      <c r="L126" t="s">
        <v>539</v>
      </c>
      <c r="M126" t="s">
        <v>540</v>
      </c>
      <c r="N126">
        <v>5.0408333330000001</v>
      </c>
      <c r="O126">
        <v>0</v>
      </c>
      <c r="P126">
        <v>2</v>
      </c>
      <c r="Q126">
        <v>0</v>
      </c>
      <c r="R126">
        <v>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3.5103582484742772</v>
      </c>
      <c r="Y126">
        <v>0</v>
      </c>
      <c r="Z126">
        <v>0</v>
      </c>
      <c r="AA126">
        <v>0</v>
      </c>
      <c r="AB126">
        <v>0</v>
      </c>
      <c r="AC126">
        <v>0</v>
      </c>
      <c r="AD126">
        <v>0</v>
      </c>
      <c r="AE126">
        <v>3.5103582484742772</v>
      </c>
    </row>
    <row r="127" spans="1:31" x14ac:dyDescent="0.3">
      <c r="A127">
        <v>2509367</v>
      </c>
      <c r="B127">
        <v>1</v>
      </c>
      <c r="C127" t="s">
        <v>80</v>
      </c>
      <c r="D127" t="s">
        <v>89</v>
      </c>
      <c r="E127" t="s">
        <v>167</v>
      </c>
      <c r="F127" t="s">
        <v>541</v>
      </c>
      <c r="G127" t="s">
        <v>169</v>
      </c>
      <c r="H127" t="s">
        <v>150</v>
      </c>
      <c r="I127" t="s">
        <v>136</v>
      </c>
      <c r="J127" t="s">
        <v>137</v>
      </c>
      <c r="K127" t="s">
        <v>144</v>
      </c>
      <c r="L127" t="s">
        <v>542</v>
      </c>
      <c r="M127" t="s">
        <v>543</v>
      </c>
      <c r="N127">
        <v>5.9897222220000002</v>
      </c>
      <c r="O127">
        <v>0</v>
      </c>
      <c r="P127">
        <v>1</v>
      </c>
      <c r="Q127">
        <v>0</v>
      </c>
      <c r="R127">
        <v>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3.8159041766763862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0</v>
      </c>
      <c r="AE127">
        <v>3.8159041766763862</v>
      </c>
    </row>
    <row r="128" spans="1:31" x14ac:dyDescent="0.3">
      <c r="A128">
        <v>2509344</v>
      </c>
      <c r="B128">
        <v>1</v>
      </c>
      <c r="C128" t="s">
        <v>80</v>
      </c>
      <c r="D128" t="s">
        <v>100</v>
      </c>
      <c r="E128" t="s">
        <v>167</v>
      </c>
      <c r="F128" t="s">
        <v>544</v>
      </c>
      <c r="G128" t="s">
        <v>263</v>
      </c>
      <c r="H128" t="s">
        <v>150</v>
      </c>
      <c r="I128" t="s">
        <v>136</v>
      </c>
      <c r="J128" t="s">
        <v>137</v>
      </c>
      <c r="K128" t="s">
        <v>144</v>
      </c>
      <c r="L128" t="s">
        <v>545</v>
      </c>
      <c r="M128" t="s">
        <v>546</v>
      </c>
      <c r="N128">
        <v>2.7008333329999998</v>
      </c>
      <c r="O128">
        <v>0</v>
      </c>
      <c r="P128">
        <v>1</v>
      </c>
      <c r="Q128">
        <v>0</v>
      </c>
      <c r="R128">
        <v>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0.14005565549559917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0.14005565549559917</v>
      </c>
    </row>
    <row r="129" spans="1:31" x14ac:dyDescent="0.3">
      <c r="A129">
        <v>2509630</v>
      </c>
      <c r="B129">
        <v>1</v>
      </c>
      <c r="C129" t="s">
        <v>80</v>
      </c>
      <c r="D129" t="s">
        <v>90</v>
      </c>
      <c r="E129" t="s">
        <v>167</v>
      </c>
      <c r="F129" t="s">
        <v>547</v>
      </c>
      <c r="G129" t="s">
        <v>169</v>
      </c>
      <c r="H129" t="s">
        <v>150</v>
      </c>
      <c r="I129" t="s">
        <v>136</v>
      </c>
      <c r="J129" t="s">
        <v>137</v>
      </c>
      <c r="K129" t="s">
        <v>144</v>
      </c>
      <c r="L129" t="s">
        <v>548</v>
      </c>
      <c r="M129" t="s">
        <v>549</v>
      </c>
      <c r="N129">
        <v>2.4358333330000002</v>
      </c>
      <c r="O129">
        <v>0</v>
      </c>
      <c r="P129">
        <v>20</v>
      </c>
      <c r="Q129">
        <v>0</v>
      </c>
      <c r="R129">
        <v>0</v>
      </c>
      <c r="S129">
        <v>0</v>
      </c>
      <c r="T129">
        <v>2</v>
      </c>
      <c r="U129">
        <v>0</v>
      </c>
      <c r="V129">
        <v>0</v>
      </c>
      <c r="W129">
        <v>0</v>
      </c>
      <c r="X129">
        <v>13.792568952739519</v>
      </c>
      <c r="Y129">
        <v>0</v>
      </c>
      <c r="Z129">
        <v>0</v>
      </c>
      <c r="AA129">
        <v>0</v>
      </c>
      <c r="AB129">
        <v>0.68992328399210257</v>
      </c>
      <c r="AC129">
        <v>0</v>
      </c>
      <c r="AD129">
        <v>0</v>
      </c>
      <c r="AE129">
        <v>14.482492236731622</v>
      </c>
    </row>
    <row r="130" spans="1:31" x14ac:dyDescent="0.3">
      <c r="A130">
        <v>2509507</v>
      </c>
      <c r="B130">
        <v>1</v>
      </c>
      <c r="C130" t="s">
        <v>80</v>
      </c>
      <c r="D130" t="s">
        <v>100</v>
      </c>
      <c r="E130" t="s">
        <v>207</v>
      </c>
      <c r="F130" t="s">
        <v>550</v>
      </c>
      <c r="G130" t="s">
        <v>551</v>
      </c>
      <c r="H130" t="s">
        <v>150</v>
      </c>
      <c r="I130" t="s">
        <v>136</v>
      </c>
      <c r="J130" t="s">
        <v>137</v>
      </c>
      <c r="K130" t="s">
        <v>144</v>
      </c>
      <c r="L130" t="s">
        <v>552</v>
      </c>
      <c r="M130" t="s">
        <v>553</v>
      </c>
      <c r="N130">
        <v>1.540277777</v>
      </c>
      <c r="O130">
        <v>0</v>
      </c>
      <c r="P130">
        <v>10</v>
      </c>
      <c r="Q130">
        <v>0</v>
      </c>
      <c r="R130">
        <v>5</v>
      </c>
      <c r="S130">
        <v>0</v>
      </c>
      <c r="T130">
        <v>4</v>
      </c>
      <c r="U130">
        <v>0</v>
      </c>
      <c r="V130">
        <v>0</v>
      </c>
      <c r="W130">
        <v>0</v>
      </c>
      <c r="X130">
        <v>3.6697185208314367</v>
      </c>
      <c r="Y130">
        <v>0</v>
      </c>
      <c r="Z130">
        <v>6.3822318651964673</v>
      </c>
      <c r="AA130">
        <v>0</v>
      </c>
      <c r="AB130">
        <v>15.182534785069468</v>
      </c>
      <c r="AC130">
        <v>0</v>
      </c>
      <c r="AD130">
        <v>0</v>
      </c>
      <c r="AE130">
        <v>25.234485171097372</v>
      </c>
    </row>
    <row r="131" spans="1:31" x14ac:dyDescent="0.3">
      <c r="A131">
        <v>2509404</v>
      </c>
      <c r="B131">
        <v>1</v>
      </c>
      <c r="C131" t="s">
        <v>81</v>
      </c>
      <c r="D131" t="s">
        <v>116</v>
      </c>
      <c r="E131" t="s">
        <v>141</v>
      </c>
      <c r="F131" t="s">
        <v>554</v>
      </c>
      <c r="G131" t="s">
        <v>143</v>
      </c>
      <c r="H131" t="s">
        <v>135</v>
      </c>
      <c r="I131" t="s">
        <v>136</v>
      </c>
      <c r="J131" t="s">
        <v>137</v>
      </c>
      <c r="K131" t="s">
        <v>144</v>
      </c>
      <c r="L131" t="s">
        <v>555</v>
      </c>
      <c r="M131" t="s">
        <v>556</v>
      </c>
      <c r="N131">
        <v>0.887222222</v>
      </c>
      <c r="O131">
        <v>0</v>
      </c>
      <c r="P131">
        <v>0</v>
      </c>
      <c r="Q131">
        <v>17</v>
      </c>
      <c r="R131">
        <v>0</v>
      </c>
      <c r="S131">
        <v>1</v>
      </c>
      <c r="T131">
        <v>0</v>
      </c>
      <c r="U131">
        <v>0</v>
      </c>
      <c r="V131">
        <v>0</v>
      </c>
      <c r="W131">
        <v>0</v>
      </c>
      <c r="X131">
        <v>0</v>
      </c>
      <c r="Y131">
        <v>5.6312931613686263</v>
      </c>
      <c r="Z131">
        <v>0</v>
      </c>
      <c r="AA131">
        <v>33.769427794154986</v>
      </c>
      <c r="AB131">
        <v>0</v>
      </c>
      <c r="AC131">
        <v>0</v>
      </c>
      <c r="AD131">
        <v>0</v>
      </c>
      <c r="AE131">
        <v>39.40072095552361</v>
      </c>
    </row>
    <row r="132" spans="1:31" x14ac:dyDescent="0.3">
      <c r="A132">
        <v>2509427</v>
      </c>
      <c r="B132">
        <v>1</v>
      </c>
      <c r="C132" t="s">
        <v>80</v>
      </c>
      <c r="D132" t="s">
        <v>92</v>
      </c>
      <c r="E132" t="s">
        <v>167</v>
      </c>
      <c r="F132" t="s">
        <v>557</v>
      </c>
      <c r="G132" t="s">
        <v>263</v>
      </c>
      <c r="H132" t="s">
        <v>150</v>
      </c>
      <c r="I132" t="s">
        <v>136</v>
      </c>
      <c r="J132" t="s">
        <v>137</v>
      </c>
      <c r="K132" t="s">
        <v>144</v>
      </c>
      <c r="L132" t="s">
        <v>558</v>
      </c>
      <c r="M132" t="s">
        <v>559</v>
      </c>
      <c r="N132">
        <v>3.9558333330000002</v>
      </c>
      <c r="O132">
        <v>0</v>
      </c>
      <c r="P132">
        <v>7</v>
      </c>
      <c r="Q132">
        <v>0</v>
      </c>
      <c r="R132">
        <v>0</v>
      </c>
      <c r="S132">
        <v>0</v>
      </c>
      <c r="T132">
        <v>0</v>
      </c>
      <c r="U132">
        <v>0</v>
      </c>
      <c r="V132">
        <v>0</v>
      </c>
      <c r="W132">
        <v>0</v>
      </c>
      <c r="X132">
        <v>8.777805198397953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8.777805198397953</v>
      </c>
    </row>
    <row r="133" spans="1:31" x14ac:dyDescent="0.3">
      <c r="A133">
        <v>2509112</v>
      </c>
      <c r="B133">
        <v>1</v>
      </c>
      <c r="C133" t="s">
        <v>81</v>
      </c>
      <c r="D133" t="s">
        <v>128</v>
      </c>
      <c r="E133" t="s">
        <v>141</v>
      </c>
      <c r="F133" t="s">
        <v>560</v>
      </c>
      <c r="G133" t="s">
        <v>143</v>
      </c>
      <c r="H133" t="s">
        <v>135</v>
      </c>
      <c r="I133" t="s">
        <v>136</v>
      </c>
      <c r="J133" t="s">
        <v>137</v>
      </c>
      <c r="K133" t="s">
        <v>144</v>
      </c>
      <c r="L133" t="s">
        <v>561</v>
      </c>
      <c r="M133" t="s">
        <v>562</v>
      </c>
      <c r="N133">
        <v>0.69194444399999999</v>
      </c>
      <c r="O133">
        <v>0</v>
      </c>
      <c r="P133">
        <v>4853</v>
      </c>
      <c r="Q133">
        <v>0</v>
      </c>
      <c r="R133">
        <v>0</v>
      </c>
      <c r="S133">
        <v>8</v>
      </c>
      <c r="T133">
        <v>128</v>
      </c>
      <c r="U133">
        <v>0</v>
      </c>
      <c r="V133">
        <v>0</v>
      </c>
      <c r="W133">
        <v>0</v>
      </c>
      <c r="X133">
        <v>853.66531475009401</v>
      </c>
      <c r="Y133">
        <v>0</v>
      </c>
      <c r="Z133">
        <v>0</v>
      </c>
      <c r="AA133">
        <v>30.628117293849886</v>
      </c>
      <c r="AB133">
        <v>122.60337372698432</v>
      </c>
      <c r="AC133">
        <v>0</v>
      </c>
      <c r="AD133">
        <v>0</v>
      </c>
      <c r="AE133">
        <v>1006.8968057709282</v>
      </c>
    </row>
    <row r="134" spans="1:31" x14ac:dyDescent="0.3">
      <c r="A134">
        <v>2509590</v>
      </c>
      <c r="B134">
        <v>1</v>
      </c>
      <c r="C134" t="s">
        <v>80</v>
      </c>
      <c r="D134" t="s">
        <v>88</v>
      </c>
      <c r="E134" t="s">
        <v>132</v>
      </c>
      <c r="F134" t="s">
        <v>563</v>
      </c>
      <c r="G134" t="s">
        <v>143</v>
      </c>
      <c r="H134" t="s">
        <v>135</v>
      </c>
      <c r="I134" t="s">
        <v>136</v>
      </c>
      <c r="J134" t="s">
        <v>137</v>
      </c>
      <c r="K134" t="s">
        <v>144</v>
      </c>
      <c r="L134" t="s">
        <v>564</v>
      </c>
      <c r="M134" t="s">
        <v>565</v>
      </c>
      <c r="N134">
        <v>0.33805555500000001</v>
      </c>
      <c r="O134">
        <v>0</v>
      </c>
      <c r="P134">
        <v>156</v>
      </c>
      <c r="Q134">
        <v>0</v>
      </c>
      <c r="R134">
        <v>0</v>
      </c>
      <c r="S134">
        <v>0</v>
      </c>
      <c r="T134">
        <v>4</v>
      </c>
      <c r="U134">
        <v>0</v>
      </c>
      <c r="V134">
        <v>0</v>
      </c>
      <c r="W134">
        <v>0</v>
      </c>
      <c r="X134">
        <v>41.59011010101343</v>
      </c>
      <c r="Y134">
        <v>0</v>
      </c>
      <c r="Z134">
        <v>0</v>
      </c>
      <c r="AA134">
        <v>0</v>
      </c>
      <c r="AB134">
        <v>2.1334376504167838</v>
      </c>
      <c r="AC134">
        <v>0</v>
      </c>
      <c r="AD134">
        <v>0</v>
      </c>
      <c r="AE134">
        <v>43.72354775143021</v>
      </c>
    </row>
    <row r="135" spans="1:31" x14ac:dyDescent="0.3">
      <c r="A135">
        <v>2509155</v>
      </c>
      <c r="B135">
        <v>1</v>
      </c>
      <c r="C135" t="s">
        <v>80</v>
      </c>
      <c r="D135" t="s">
        <v>95</v>
      </c>
      <c r="E135" t="s">
        <v>207</v>
      </c>
      <c r="F135" t="s">
        <v>566</v>
      </c>
      <c r="G135" t="s">
        <v>173</v>
      </c>
      <c r="H135" t="s">
        <v>150</v>
      </c>
      <c r="I135" t="s">
        <v>136</v>
      </c>
      <c r="J135" t="s">
        <v>137</v>
      </c>
      <c r="K135" t="s">
        <v>138</v>
      </c>
      <c r="L135" t="s">
        <v>567</v>
      </c>
      <c r="M135" t="s">
        <v>568</v>
      </c>
      <c r="N135">
        <v>6.2283333330000001</v>
      </c>
      <c r="O135">
        <v>0</v>
      </c>
      <c r="P135">
        <v>0</v>
      </c>
      <c r="Q135">
        <v>0</v>
      </c>
      <c r="R135">
        <v>0</v>
      </c>
      <c r="S135">
        <v>0</v>
      </c>
      <c r="T135">
        <v>6</v>
      </c>
      <c r="U135">
        <v>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3.8869820602493208</v>
      </c>
      <c r="AC135">
        <v>0</v>
      </c>
      <c r="AD135">
        <v>0</v>
      </c>
      <c r="AE135">
        <v>3.8869820602493208</v>
      </c>
    </row>
    <row r="136" spans="1:31" x14ac:dyDescent="0.3">
      <c r="A136">
        <v>2509487</v>
      </c>
      <c r="B136">
        <v>1</v>
      </c>
      <c r="C136" t="s">
        <v>80</v>
      </c>
      <c r="D136" t="s">
        <v>104</v>
      </c>
      <c r="E136" t="s">
        <v>167</v>
      </c>
      <c r="F136" t="s">
        <v>569</v>
      </c>
      <c r="G136" t="s">
        <v>263</v>
      </c>
      <c r="H136" t="s">
        <v>150</v>
      </c>
      <c r="I136" t="s">
        <v>136</v>
      </c>
      <c r="J136" t="s">
        <v>137</v>
      </c>
      <c r="K136" t="s">
        <v>144</v>
      </c>
      <c r="L136" t="s">
        <v>570</v>
      </c>
      <c r="M136" t="s">
        <v>571</v>
      </c>
      <c r="N136">
        <v>4.5425000000000004</v>
      </c>
      <c r="O136">
        <v>0</v>
      </c>
      <c r="P136">
        <v>2</v>
      </c>
      <c r="Q136">
        <v>0</v>
      </c>
      <c r="R136">
        <v>0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2.3030951669060351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2.3030951669060351</v>
      </c>
    </row>
    <row r="137" spans="1:31" x14ac:dyDescent="0.3">
      <c r="A137">
        <v>2509132</v>
      </c>
      <c r="B137">
        <v>1</v>
      </c>
      <c r="C137" t="s">
        <v>80</v>
      </c>
      <c r="D137" t="s">
        <v>101</v>
      </c>
      <c r="E137" t="s">
        <v>132</v>
      </c>
      <c r="F137" t="s">
        <v>572</v>
      </c>
      <c r="G137" t="s">
        <v>173</v>
      </c>
      <c r="H137" t="s">
        <v>135</v>
      </c>
      <c r="I137" t="s">
        <v>136</v>
      </c>
      <c r="J137" t="s">
        <v>137</v>
      </c>
      <c r="K137" t="s">
        <v>138</v>
      </c>
      <c r="L137" t="s">
        <v>573</v>
      </c>
      <c r="M137" t="s">
        <v>574</v>
      </c>
      <c r="N137">
        <v>2.2258333330000002</v>
      </c>
      <c r="O137">
        <v>0</v>
      </c>
      <c r="P137">
        <v>27</v>
      </c>
      <c r="Q137">
        <v>0</v>
      </c>
      <c r="R137">
        <v>7</v>
      </c>
      <c r="S137">
        <v>0</v>
      </c>
      <c r="T137">
        <v>9</v>
      </c>
      <c r="U137">
        <v>0</v>
      </c>
      <c r="V137">
        <v>0</v>
      </c>
      <c r="W137">
        <v>0</v>
      </c>
      <c r="X137">
        <v>11.778755250029059</v>
      </c>
      <c r="Y137">
        <v>0</v>
      </c>
      <c r="Z137">
        <v>1.8124110232279098</v>
      </c>
      <c r="AA137">
        <v>0</v>
      </c>
      <c r="AB137">
        <v>40.869086763612344</v>
      </c>
      <c r="AC137">
        <v>0</v>
      </c>
      <c r="AD137">
        <v>0</v>
      </c>
      <c r="AE137">
        <v>54.460253036869311</v>
      </c>
    </row>
    <row r="138" spans="1:31" x14ac:dyDescent="0.3">
      <c r="A138">
        <v>2509464</v>
      </c>
      <c r="B138">
        <v>1</v>
      </c>
      <c r="C138" t="s">
        <v>80</v>
      </c>
      <c r="D138" t="s">
        <v>82</v>
      </c>
      <c r="E138" t="s">
        <v>167</v>
      </c>
      <c r="F138" t="s">
        <v>575</v>
      </c>
      <c r="G138" t="s">
        <v>234</v>
      </c>
      <c r="H138" t="s">
        <v>150</v>
      </c>
      <c r="I138" t="s">
        <v>136</v>
      </c>
      <c r="J138" t="s">
        <v>137</v>
      </c>
      <c r="K138" t="s">
        <v>144</v>
      </c>
      <c r="L138" t="s">
        <v>576</v>
      </c>
      <c r="M138" t="s">
        <v>577</v>
      </c>
      <c r="N138">
        <v>2.6036111110000002</v>
      </c>
      <c r="O138">
        <v>0</v>
      </c>
      <c r="P138">
        <v>0</v>
      </c>
      <c r="Q138">
        <v>0</v>
      </c>
      <c r="R138">
        <v>0</v>
      </c>
      <c r="S138">
        <v>0</v>
      </c>
      <c r="T138">
        <v>2</v>
      </c>
      <c r="U138">
        <v>0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3.3273633796379167</v>
      </c>
      <c r="AC138">
        <v>0</v>
      </c>
      <c r="AD138">
        <v>0</v>
      </c>
      <c r="AE138">
        <v>3.3273633796379167</v>
      </c>
    </row>
    <row r="139" spans="1:31" x14ac:dyDescent="0.3">
      <c r="A139">
        <v>2509364</v>
      </c>
      <c r="B139">
        <v>1</v>
      </c>
      <c r="C139" t="s">
        <v>80</v>
      </c>
      <c r="D139" t="s">
        <v>107</v>
      </c>
      <c r="E139" t="s">
        <v>207</v>
      </c>
      <c r="F139" t="s">
        <v>578</v>
      </c>
      <c r="G139" t="s">
        <v>538</v>
      </c>
      <c r="H139" t="s">
        <v>150</v>
      </c>
      <c r="I139" t="s">
        <v>136</v>
      </c>
      <c r="J139" t="s">
        <v>3</v>
      </c>
      <c r="K139" t="s">
        <v>144</v>
      </c>
      <c r="L139" t="s">
        <v>579</v>
      </c>
      <c r="M139" t="s">
        <v>580</v>
      </c>
      <c r="N139">
        <v>2.528333333</v>
      </c>
      <c r="O139">
        <v>0</v>
      </c>
      <c r="P139">
        <v>8</v>
      </c>
      <c r="Q139">
        <v>0</v>
      </c>
      <c r="R139">
        <v>0</v>
      </c>
      <c r="S139">
        <v>0</v>
      </c>
      <c r="T139">
        <v>2</v>
      </c>
      <c r="U139">
        <v>0</v>
      </c>
      <c r="V139">
        <v>0</v>
      </c>
      <c r="W139">
        <v>0</v>
      </c>
      <c r="X139">
        <v>6.3463230618422006</v>
      </c>
      <c r="Y139">
        <v>0</v>
      </c>
      <c r="Z139">
        <v>0</v>
      </c>
      <c r="AA139">
        <v>0</v>
      </c>
      <c r="AB139">
        <v>0.81866798186366663</v>
      </c>
      <c r="AC139">
        <v>0</v>
      </c>
      <c r="AD139">
        <v>0</v>
      </c>
      <c r="AE139">
        <v>7.164991043705867</v>
      </c>
    </row>
    <row r="140" spans="1:31" x14ac:dyDescent="0.3">
      <c r="A140">
        <v>2509172</v>
      </c>
      <c r="B140">
        <v>1</v>
      </c>
      <c r="C140" t="s">
        <v>80</v>
      </c>
      <c r="D140" t="s">
        <v>101</v>
      </c>
      <c r="E140" t="s">
        <v>207</v>
      </c>
      <c r="F140" t="s">
        <v>581</v>
      </c>
      <c r="G140" t="s">
        <v>161</v>
      </c>
      <c r="H140" t="s">
        <v>150</v>
      </c>
      <c r="I140" t="s">
        <v>136</v>
      </c>
      <c r="J140" t="s">
        <v>137</v>
      </c>
      <c r="K140" t="s">
        <v>144</v>
      </c>
      <c r="L140" t="s">
        <v>582</v>
      </c>
      <c r="M140" t="s">
        <v>583</v>
      </c>
      <c r="N140">
        <v>1.176388888</v>
      </c>
      <c r="O140">
        <v>0</v>
      </c>
      <c r="P140">
        <v>25</v>
      </c>
      <c r="Q140">
        <v>0</v>
      </c>
      <c r="R140">
        <v>0</v>
      </c>
      <c r="S140">
        <v>0</v>
      </c>
      <c r="T140">
        <v>5</v>
      </c>
      <c r="U140">
        <v>0</v>
      </c>
      <c r="V140">
        <v>0</v>
      </c>
      <c r="W140">
        <v>0</v>
      </c>
      <c r="X140">
        <v>4.7267323254720246</v>
      </c>
      <c r="Y140">
        <v>0</v>
      </c>
      <c r="Z140">
        <v>0</v>
      </c>
      <c r="AA140">
        <v>0</v>
      </c>
      <c r="AB140">
        <v>2.6107173061446556</v>
      </c>
      <c r="AC140">
        <v>0</v>
      </c>
      <c r="AD140">
        <v>0</v>
      </c>
      <c r="AE140">
        <v>7.3374496316166802</v>
      </c>
    </row>
    <row r="141" spans="1:31" x14ac:dyDescent="0.3">
      <c r="A141">
        <v>2509470</v>
      </c>
      <c r="B141">
        <v>1</v>
      </c>
      <c r="C141" t="s">
        <v>80</v>
      </c>
      <c r="D141" t="s">
        <v>103</v>
      </c>
      <c r="E141" t="s">
        <v>159</v>
      </c>
      <c r="F141" t="s">
        <v>584</v>
      </c>
      <c r="G141" t="s">
        <v>161</v>
      </c>
      <c r="H141" t="s">
        <v>150</v>
      </c>
      <c r="I141" t="s">
        <v>136</v>
      </c>
      <c r="J141" t="s">
        <v>137</v>
      </c>
      <c r="K141" t="s">
        <v>144</v>
      </c>
      <c r="L141" t="s">
        <v>585</v>
      </c>
      <c r="M141" t="s">
        <v>586</v>
      </c>
      <c r="N141">
        <v>0.35472222199999998</v>
      </c>
      <c r="O141">
        <v>0</v>
      </c>
      <c r="P141">
        <v>432</v>
      </c>
      <c r="Q141">
        <v>0</v>
      </c>
      <c r="R141">
        <v>0</v>
      </c>
      <c r="S141">
        <v>0</v>
      </c>
      <c r="T141">
        <v>51</v>
      </c>
      <c r="U141">
        <v>0</v>
      </c>
      <c r="V141">
        <v>0</v>
      </c>
      <c r="W141">
        <v>0</v>
      </c>
      <c r="X141">
        <v>34.279423466984177</v>
      </c>
      <c r="Y141">
        <v>0</v>
      </c>
      <c r="Z141">
        <v>0</v>
      </c>
      <c r="AA141">
        <v>0</v>
      </c>
      <c r="AB141">
        <v>12.638175609337578</v>
      </c>
      <c r="AC141">
        <v>0</v>
      </c>
      <c r="AD141">
        <v>0</v>
      </c>
      <c r="AE141">
        <v>46.917599076321757</v>
      </c>
    </row>
    <row r="142" spans="1:31" x14ac:dyDescent="0.3">
      <c r="A142">
        <v>2509450</v>
      </c>
      <c r="B142">
        <v>1</v>
      </c>
      <c r="C142" t="s">
        <v>80</v>
      </c>
      <c r="D142" t="s">
        <v>84</v>
      </c>
      <c r="E142" t="s">
        <v>207</v>
      </c>
      <c r="F142" t="s">
        <v>587</v>
      </c>
      <c r="G142" t="s">
        <v>588</v>
      </c>
      <c r="H142" t="s">
        <v>150</v>
      </c>
      <c r="I142" t="s">
        <v>136</v>
      </c>
      <c r="J142" t="s">
        <v>137</v>
      </c>
      <c r="K142" t="s">
        <v>144</v>
      </c>
      <c r="L142" t="s">
        <v>589</v>
      </c>
      <c r="M142" t="s">
        <v>590</v>
      </c>
      <c r="N142">
        <v>2.6469444439999998</v>
      </c>
      <c r="O142">
        <v>0</v>
      </c>
      <c r="P142">
        <v>184</v>
      </c>
      <c r="Q142">
        <v>0</v>
      </c>
      <c r="R142">
        <v>0</v>
      </c>
      <c r="S142">
        <v>0</v>
      </c>
      <c r="T142">
        <v>19</v>
      </c>
      <c r="U142">
        <v>0</v>
      </c>
      <c r="V142">
        <v>0</v>
      </c>
      <c r="W142">
        <v>0</v>
      </c>
      <c r="X142">
        <v>100.50634379392892</v>
      </c>
      <c r="Y142">
        <v>0</v>
      </c>
      <c r="Z142">
        <v>0</v>
      </c>
      <c r="AA142">
        <v>0</v>
      </c>
      <c r="AB142">
        <v>20.385731908865161</v>
      </c>
      <c r="AC142">
        <v>0</v>
      </c>
      <c r="AD142">
        <v>0</v>
      </c>
      <c r="AE142">
        <v>120.89207570279407</v>
      </c>
    </row>
    <row r="143" spans="1:31" x14ac:dyDescent="0.3">
      <c r="A143">
        <v>2509095</v>
      </c>
      <c r="B143">
        <v>1</v>
      </c>
      <c r="C143" t="s">
        <v>80</v>
      </c>
      <c r="D143" t="s">
        <v>94</v>
      </c>
      <c r="E143" t="s">
        <v>167</v>
      </c>
      <c r="F143" t="s">
        <v>591</v>
      </c>
      <c r="G143" t="s">
        <v>169</v>
      </c>
      <c r="H143" t="s">
        <v>150</v>
      </c>
      <c r="I143" t="s">
        <v>136</v>
      </c>
      <c r="J143" t="s">
        <v>137</v>
      </c>
      <c r="K143" t="s">
        <v>144</v>
      </c>
      <c r="L143" t="s">
        <v>592</v>
      </c>
      <c r="M143" t="s">
        <v>593</v>
      </c>
      <c r="N143">
        <v>3.2433333329999998</v>
      </c>
      <c r="O143">
        <v>0</v>
      </c>
      <c r="P143">
        <v>4</v>
      </c>
      <c r="Q143">
        <v>0</v>
      </c>
      <c r="R143">
        <v>0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1.3008043168877026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0</v>
      </c>
      <c r="AE143">
        <v>1.3008043168877026</v>
      </c>
    </row>
    <row r="144" spans="1:31" x14ac:dyDescent="0.3">
      <c r="A144">
        <v>2509281</v>
      </c>
      <c r="B144">
        <v>1</v>
      </c>
      <c r="C144" t="s">
        <v>80</v>
      </c>
      <c r="D144" t="s">
        <v>93</v>
      </c>
      <c r="E144" t="s">
        <v>207</v>
      </c>
      <c r="F144" t="s">
        <v>594</v>
      </c>
      <c r="G144" t="s">
        <v>177</v>
      </c>
      <c r="H144" t="s">
        <v>150</v>
      </c>
      <c r="I144" t="s">
        <v>136</v>
      </c>
      <c r="J144" t="s">
        <v>137</v>
      </c>
      <c r="K144" t="s">
        <v>144</v>
      </c>
      <c r="L144" t="s">
        <v>595</v>
      </c>
      <c r="M144" t="s">
        <v>596</v>
      </c>
      <c r="N144">
        <v>0.96694444400000001</v>
      </c>
      <c r="O144">
        <v>0</v>
      </c>
      <c r="P144">
        <v>3</v>
      </c>
      <c r="Q144">
        <v>0</v>
      </c>
      <c r="R144">
        <v>3</v>
      </c>
      <c r="S144">
        <v>0</v>
      </c>
      <c r="T144">
        <v>1</v>
      </c>
      <c r="U144">
        <v>0</v>
      </c>
      <c r="V144">
        <v>0</v>
      </c>
      <c r="W144">
        <v>0</v>
      </c>
      <c r="X144">
        <v>0.52322134780093676</v>
      </c>
      <c r="Y144">
        <v>0</v>
      </c>
      <c r="Z144">
        <v>6.0861886979999174</v>
      </c>
      <c r="AA144">
        <v>0</v>
      </c>
      <c r="AB144">
        <v>0.21086731645872581</v>
      </c>
      <c r="AC144">
        <v>0</v>
      </c>
      <c r="AD144">
        <v>0</v>
      </c>
      <c r="AE144">
        <v>6.8202773622595796</v>
      </c>
    </row>
    <row r="145" spans="1:31" x14ac:dyDescent="0.3">
      <c r="A145">
        <v>2510977</v>
      </c>
      <c r="B145">
        <v>1</v>
      </c>
      <c r="C145" t="s">
        <v>80</v>
      </c>
      <c r="D145" t="s">
        <v>92</v>
      </c>
      <c r="E145" t="s">
        <v>141</v>
      </c>
      <c r="F145" t="s">
        <v>597</v>
      </c>
      <c r="G145" t="s">
        <v>134</v>
      </c>
      <c r="H145" t="s">
        <v>135</v>
      </c>
      <c r="I145" t="s">
        <v>136</v>
      </c>
      <c r="J145" t="s">
        <v>137</v>
      </c>
      <c r="K145" t="s">
        <v>138</v>
      </c>
      <c r="L145" t="s">
        <v>598</v>
      </c>
      <c r="M145" t="s">
        <v>599</v>
      </c>
      <c r="N145">
        <v>5.3538888880000002</v>
      </c>
      <c r="O145">
        <v>1</v>
      </c>
      <c r="P145">
        <v>3666</v>
      </c>
      <c r="Q145">
        <v>0</v>
      </c>
      <c r="R145">
        <v>7</v>
      </c>
      <c r="S145">
        <v>7</v>
      </c>
      <c r="T145">
        <v>224</v>
      </c>
      <c r="U145">
        <v>0</v>
      </c>
      <c r="V145">
        <v>0</v>
      </c>
      <c r="W145">
        <v>31.239661210464803</v>
      </c>
      <c r="X145">
        <v>2774.5643896690044</v>
      </c>
      <c r="Y145">
        <v>0</v>
      </c>
      <c r="Z145">
        <v>1.4595021616623334</v>
      </c>
      <c r="AA145">
        <v>788.96915916572289</v>
      </c>
      <c r="AB145">
        <v>1011.1888419294227</v>
      </c>
      <c r="AC145">
        <v>0</v>
      </c>
      <c r="AD145">
        <v>0</v>
      </c>
      <c r="AE145">
        <v>4607.4215541362773</v>
      </c>
    </row>
    <row r="146" spans="1:31" x14ac:dyDescent="0.3">
      <c r="A146">
        <v>2510954</v>
      </c>
      <c r="B146">
        <v>1</v>
      </c>
      <c r="C146" t="s">
        <v>80</v>
      </c>
      <c r="D146" t="s">
        <v>82</v>
      </c>
      <c r="E146" t="s">
        <v>167</v>
      </c>
      <c r="F146" t="s">
        <v>600</v>
      </c>
      <c r="G146" t="s">
        <v>234</v>
      </c>
      <c r="H146" t="s">
        <v>150</v>
      </c>
      <c r="I146" t="s">
        <v>136</v>
      </c>
      <c r="J146" t="s">
        <v>137</v>
      </c>
      <c r="K146" t="s">
        <v>144</v>
      </c>
      <c r="L146" t="s">
        <v>601</v>
      </c>
      <c r="M146" t="s">
        <v>602</v>
      </c>
      <c r="N146">
        <v>1.4583333329999999</v>
      </c>
      <c r="O146">
        <v>0</v>
      </c>
      <c r="P146">
        <v>1</v>
      </c>
      <c r="Q146">
        <v>0</v>
      </c>
      <c r="R146">
        <v>0</v>
      </c>
      <c r="S146">
        <v>0</v>
      </c>
      <c r="T146">
        <v>5</v>
      </c>
      <c r="U146">
        <v>0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2.4340042184476269</v>
      </c>
      <c r="AC146">
        <v>0</v>
      </c>
      <c r="AD146">
        <v>0</v>
      </c>
      <c r="AE146">
        <v>2.4340042184476269</v>
      </c>
    </row>
    <row r="147" spans="1:31" x14ac:dyDescent="0.3">
      <c r="A147">
        <v>2510931</v>
      </c>
      <c r="B147">
        <v>1</v>
      </c>
      <c r="C147" t="s">
        <v>80</v>
      </c>
      <c r="D147" t="s">
        <v>101</v>
      </c>
      <c r="E147" t="s">
        <v>207</v>
      </c>
      <c r="F147" t="s">
        <v>603</v>
      </c>
      <c r="G147" t="s">
        <v>173</v>
      </c>
      <c r="H147" t="s">
        <v>150</v>
      </c>
      <c r="I147" t="s">
        <v>136</v>
      </c>
      <c r="J147" t="s">
        <v>137</v>
      </c>
      <c r="K147" t="s">
        <v>138</v>
      </c>
      <c r="L147" t="s">
        <v>604</v>
      </c>
      <c r="M147" t="s">
        <v>605</v>
      </c>
      <c r="N147">
        <v>2.9616666660000002</v>
      </c>
      <c r="O147">
        <v>0</v>
      </c>
      <c r="P147">
        <v>10</v>
      </c>
      <c r="Q147">
        <v>0</v>
      </c>
      <c r="R147">
        <v>0</v>
      </c>
      <c r="S147">
        <v>0</v>
      </c>
      <c r="T147">
        <v>5</v>
      </c>
      <c r="U147">
        <v>0</v>
      </c>
      <c r="V147">
        <v>0</v>
      </c>
      <c r="W147">
        <v>0</v>
      </c>
      <c r="X147">
        <v>7.3749076849901947</v>
      </c>
      <c r="Y147">
        <v>0</v>
      </c>
      <c r="Z147">
        <v>0</v>
      </c>
      <c r="AA147">
        <v>0</v>
      </c>
      <c r="AB147">
        <v>40.027395583292375</v>
      </c>
      <c r="AC147">
        <v>0</v>
      </c>
      <c r="AD147">
        <v>0</v>
      </c>
      <c r="AE147">
        <v>47.402303268282566</v>
      </c>
    </row>
    <row r="148" spans="1:31" x14ac:dyDescent="0.3">
      <c r="A148">
        <v>2511495</v>
      </c>
      <c r="B148">
        <v>1</v>
      </c>
      <c r="C148" t="s">
        <v>80</v>
      </c>
      <c r="D148" t="s">
        <v>93</v>
      </c>
      <c r="E148" t="s">
        <v>159</v>
      </c>
      <c r="F148" t="s">
        <v>606</v>
      </c>
      <c r="G148" t="s">
        <v>161</v>
      </c>
      <c r="H148" t="s">
        <v>150</v>
      </c>
      <c r="I148" t="s">
        <v>136</v>
      </c>
      <c r="J148" t="s">
        <v>137</v>
      </c>
      <c r="K148" t="s">
        <v>144</v>
      </c>
      <c r="L148" t="s">
        <v>607</v>
      </c>
      <c r="M148" t="s">
        <v>608</v>
      </c>
      <c r="N148">
        <v>0.48388888800000002</v>
      </c>
      <c r="O148">
        <v>0</v>
      </c>
      <c r="P148">
        <v>170</v>
      </c>
      <c r="Q148">
        <v>0</v>
      </c>
      <c r="R148">
        <v>17</v>
      </c>
      <c r="S148">
        <v>0</v>
      </c>
      <c r="T148">
        <v>32</v>
      </c>
      <c r="U148">
        <v>0</v>
      </c>
      <c r="V148">
        <v>0</v>
      </c>
      <c r="W148">
        <v>0</v>
      </c>
      <c r="X148">
        <v>18.931985472508291</v>
      </c>
      <c r="Y148">
        <v>0</v>
      </c>
      <c r="Z148">
        <v>5.2905742134602498</v>
      </c>
      <c r="AA148">
        <v>0</v>
      </c>
      <c r="AB148">
        <v>8.754311025040229</v>
      </c>
      <c r="AC148">
        <v>0</v>
      </c>
      <c r="AD148">
        <v>0</v>
      </c>
      <c r="AE148">
        <v>32.976870711008772</v>
      </c>
    </row>
    <row r="149" spans="1:31" x14ac:dyDescent="0.3">
      <c r="A149">
        <v>2511541</v>
      </c>
      <c r="B149">
        <v>1</v>
      </c>
      <c r="C149" t="s">
        <v>80</v>
      </c>
      <c r="D149" t="s">
        <v>83</v>
      </c>
      <c r="E149" t="s">
        <v>132</v>
      </c>
      <c r="F149" t="s">
        <v>609</v>
      </c>
      <c r="G149" t="s">
        <v>333</v>
      </c>
      <c r="H149" t="s">
        <v>135</v>
      </c>
      <c r="I149" t="s">
        <v>136</v>
      </c>
      <c r="J149" t="s">
        <v>137</v>
      </c>
      <c r="K149" t="s">
        <v>144</v>
      </c>
      <c r="L149" t="s">
        <v>610</v>
      </c>
      <c r="M149" t="s">
        <v>611</v>
      </c>
      <c r="N149">
        <v>4.1244444439999999</v>
      </c>
      <c r="O149">
        <v>0</v>
      </c>
      <c r="P149">
        <v>0</v>
      </c>
      <c r="Q149">
        <v>0</v>
      </c>
      <c r="R149">
        <v>0</v>
      </c>
      <c r="S149">
        <v>5</v>
      </c>
      <c r="T149">
        <v>0</v>
      </c>
      <c r="U149">
        <v>6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74.913256412316002</v>
      </c>
      <c r="AB149">
        <v>0</v>
      </c>
      <c r="AC149">
        <v>1867.5506726012911</v>
      </c>
      <c r="AD149">
        <v>0</v>
      </c>
      <c r="AE149">
        <v>1942.4639290136072</v>
      </c>
    </row>
    <row r="150" spans="1:31" x14ac:dyDescent="0.3">
      <c r="A150">
        <v>2511000</v>
      </c>
      <c r="B150">
        <v>1</v>
      </c>
      <c r="C150" t="s">
        <v>81</v>
      </c>
      <c r="D150" t="s">
        <v>117</v>
      </c>
      <c r="E150" t="s">
        <v>132</v>
      </c>
      <c r="F150" t="s">
        <v>612</v>
      </c>
      <c r="G150" t="s">
        <v>134</v>
      </c>
      <c r="H150" t="s">
        <v>135</v>
      </c>
      <c r="I150" t="s">
        <v>136</v>
      </c>
      <c r="J150" t="s">
        <v>137</v>
      </c>
      <c r="K150" t="s">
        <v>138</v>
      </c>
      <c r="L150" t="s">
        <v>613</v>
      </c>
      <c r="M150" t="s">
        <v>614</v>
      </c>
      <c r="N150">
        <v>1.300277777</v>
      </c>
      <c r="O150">
        <v>0</v>
      </c>
      <c r="P150">
        <v>289</v>
      </c>
      <c r="Q150">
        <v>0</v>
      </c>
      <c r="R150">
        <v>0</v>
      </c>
      <c r="S150">
        <v>0</v>
      </c>
      <c r="T150">
        <v>56</v>
      </c>
      <c r="U150">
        <v>0</v>
      </c>
      <c r="V150">
        <v>0</v>
      </c>
      <c r="W150">
        <v>0</v>
      </c>
      <c r="X150">
        <v>67.111427511135858</v>
      </c>
      <c r="Y150">
        <v>0</v>
      </c>
      <c r="Z150">
        <v>0</v>
      </c>
      <c r="AA150">
        <v>0</v>
      </c>
      <c r="AB150">
        <v>22.230612554061356</v>
      </c>
      <c r="AC150">
        <v>0</v>
      </c>
      <c r="AD150">
        <v>0</v>
      </c>
      <c r="AE150">
        <v>89.34204006519721</v>
      </c>
    </row>
    <row r="151" spans="1:31" x14ac:dyDescent="0.3">
      <c r="A151">
        <v>2511538</v>
      </c>
      <c r="B151">
        <v>1</v>
      </c>
      <c r="C151" t="s">
        <v>81</v>
      </c>
      <c r="D151" t="s">
        <v>128</v>
      </c>
      <c r="E151" t="s">
        <v>187</v>
      </c>
      <c r="F151" t="s">
        <v>615</v>
      </c>
      <c r="G151" t="s">
        <v>143</v>
      </c>
      <c r="H151" t="s">
        <v>135</v>
      </c>
      <c r="I151" t="s">
        <v>136</v>
      </c>
      <c r="J151" t="s">
        <v>137</v>
      </c>
      <c r="K151" t="s">
        <v>144</v>
      </c>
      <c r="L151" t="s">
        <v>616</v>
      </c>
      <c r="M151" t="s">
        <v>617</v>
      </c>
      <c r="N151">
        <v>0.51861111100000001</v>
      </c>
      <c r="O151">
        <v>3</v>
      </c>
      <c r="P151">
        <v>588</v>
      </c>
      <c r="Q151">
        <v>99</v>
      </c>
      <c r="R151">
        <v>29</v>
      </c>
      <c r="S151">
        <v>9</v>
      </c>
      <c r="T151">
        <v>69</v>
      </c>
      <c r="U151">
        <v>0</v>
      </c>
      <c r="V151">
        <v>0</v>
      </c>
      <c r="W151">
        <v>0.80007758078551328</v>
      </c>
      <c r="X151">
        <v>62.197427200484988</v>
      </c>
      <c r="Y151">
        <v>20.858629456572881</v>
      </c>
      <c r="Z151">
        <v>2.5013934362493413</v>
      </c>
      <c r="AA151">
        <v>56.110837634893436</v>
      </c>
      <c r="AB151">
        <v>15.287007671122907</v>
      </c>
      <c r="AC151">
        <v>0</v>
      </c>
      <c r="AD151">
        <v>0</v>
      </c>
      <c r="AE151">
        <v>157.75537298010909</v>
      </c>
    </row>
    <row r="152" spans="1:31" x14ac:dyDescent="0.3">
      <c r="A152">
        <v>2511372</v>
      </c>
      <c r="B152">
        <v>1</v>
      </c>
      <c r="C152" t="s">
        <v>80</v>
      </c>
      <c r="D152" t="s">
        <v>90</v>
      </c>
      <c r="E152" t="s">
        <v>167</v>
      </c>
      <c r="F152" t="s">
        <v>618</v>
      </c>
      <c r="G152" t="s">
        <v>263</v>
      </c>
      <c r="H152" t="s">
        <v>150</v>
      </c>
      <c r="I152" t="s">
        <v>136</v>
      </c>
      <c r="J152" t="s">
        <v>137</v>
      </c>
      <c r="K152" t="s">
        <v>144</v>
      </c>
      <c r="L152" t="s">
        <v>619</v>
      </c>
      <c r="M152" t="s">
        <v>620</v>
      </c>
      <c r="N152">
        <v>4.0580555550000001</v>
      </c>
      <c r="O152">
        <v>0</v>
      </c>
      <c r="P152">
        <v>2</v>
      </c>
      <c r="Q152">
        <v>0</v>
      </c>
      <c r="R152">
        <v>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1.6391641137209845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0</v>
      </c>
      <c r="AE152">
        <v>1.6391641137209845</v>
      </c>
    </row>
    <row r="153" spans="1:31" x14ac:dyDescent="0.3">
      <c r="A153">
        <v>2511515</v>
      </c>
      <c r="B153">
        <v>1</v>
      </c>
      <c r="C153" t="s">
        <v>80</v>
      </c>
      <c r="D153" t="s">
        <v>101</v>
      </c>
      <c r="E153" t="s">
        <v>207</v>
      </c>
      <c r="F153" t="s">
        <v>621</v>
      </c>
      <c r="G153" t="s">
        <v>161</v>
      </c>
      <c r="H153" t="s">
        <v>150</v>
      </c>
      <c r="I153" t="s">
        <v>136</v>
      </c>
      <c r="J153" t="s">
        <v>137</v>
      </c>
      <c r="K153" t="s">
        <v>144</v>
      </c>
      <c r="L153" t="s">
        <v>622</v>
      </c>
      <c r="M153" t="s">
        <v>623</v>
      </c>
      <c r="N153">
        <v>0.5575</v>
      </c>
      <c r="O153">
        <v>0</v>
      </c>
      <c r="P153">
        <v>24</v>
      </c>
      <c r="Q153">
        <v>0</v>
      </c>
      <c r="R153">
        <v>0</v>
      </c>
      <c r="S153">
        <v>0</v>
      </c>
      <c r="T153">
        <v>5</v>
      </c>
      <c r="U153">
        <v>0</v>
      </c>
      <c r="V153">
        <v>0</v>
      </c>
      <c r="W153">
        <v>0</v>
      </c>
      <c r="X153">
        <v>10.155230617864362</v>
      </c>
      <c r="Y153">
        <v>0</v>
      </c>
      <c r="Z153">
        <v>0</v>
      </c>
      <c r="AA153">
        <v>0</v>
      </c>
      <c r="AB153">
        <v>1.1383310195725649</v>
      </c>
      <c r="AC153">
        <v>0</v>
      </c>
      <c r="AD153">
        <v>0</v>
      </c>
      <c r="AE153">
        <v>11.293561637436927</v>
      </c>
    </row>
    <row r="154" spans="1:31" x14ac:dyDescent="0.3">
      <c r="A154">
        <v>2511160</v>
      </c>
      <c r="B154">
        <v>1</v>
      </c>
      <c r="C154" t="s">
        <v>80</v>
      </c>
      <c r="D154" t="s">
        <v>87</v>
      </c>
      <c r="E154" t="s">
        <v>207</v>
      </c>
      <c r="F154" t="s">
        <v>624</v>
      </c>
      <c r="G154" t="s">
        <v>177</v>
      </c>
      <c r="H154" t="s">
        <v>150</v>
      </c>
      <c r="I154" t="s">
        <v>136</v>
      </c>
      <c r="J154" t="s">
        <v>137</v>
      </c>
      <c r="K154" t="s">
        <v>144</v>
      </c>
      <c r="L154" t="s">
        <v>625</v>
      </c>
      <c r="M154" t="s">
        <v>626</v>
      </c>
      <c r="N154">
        <v>0.97861111099999998</v>
      </c>
      <c r="O154">
        <v>0</v>
      </c>
      <c r="P154">
        <v>62</v>
      </c>
      <c r="Q154">
        <v>0</v>
      </c>
      <c r="R154">
        <v>0</v>
      </c>
      <c r="S154">
        <v>0</v>
      </c>
      <c r="T154">
        <v>4</v>
      </c>
      <c r="U154">
        <v>0</v>
      </c>
      <c r="V154">
        <v>0</v>
      </c>
      <c r="W154">
        <v>0</v>
      </c>
      <c r="X154">
        <v>17.059615194632851</v>
      </c>
      <c r="Y154">
        <v>0</v>
      </c>
      <c r="Z154">
        <v>0</v>
      </c>
      <c r="AA154">
        <v>0</v>
      </c>
      <c r="AB154">
        <v>27.784445673842853</v>
      </c>
      <c r="AC154">
        <v>0</v>
      </c>
      <c r="AD154">
        <v>0</v>
      </c>
      <c r="AE154">
        <v>44.844060868475708</v>
      </c>
    </row>
    <row r="155" spans="1:31" x14ac:dyDescent="0.3">
      <c r="A155">
        <v>2510974</v>
      </c>
      <c r="B155">
        <v>1</v>
      </c>
      <c r="C155" t="s">
        <v>80</v>
      </c>
      <c r="D155" t="s">
        <v>84</v>
      </c>
      <c r="E155" t="s">
        <v>132</v>
      </c>
      <c r="F155" t="s">
        <v>627</v>
      </c>
      <c r="G155" t="s">
        <v>173</v>
      </c>
      <c r="H155" t="s">
        <v>135</v>
      </c>
      <c r="I155" t="s">
        <v>136</v>
      </c>
      <c r="J155" t="s">
        <v>137</v>
      </c>
      <c r="K155" t="s">
        <v>138</v>
      </c>
      <c r="L155" t="s">
        <v>628</v>
      </c>
      <c r="M155" t="s">
        <v>629</v>
      </c>
      <c r="N155">
        <v>7.06</v>
      </c>
      <c r="O155">
        <v>0</v>
      </c>
      <c r="P155">
        <v>219</v>
      </c>
      <c r="Q155">
        <v>0</v>
      </c>
      <c r="R155">
        <v>0</v>
      </c>
      <c r="S155">
        <v>0</v>
      </c>
      <c r="T155">
        <v>0</v>
      </c>
      <c r="U155">
        <v>0</v>
      </c>
      <c r="V155">
        <v>0</v>
      </c>
      <c r="W155">
        <v>0</v>
      </c>
      <c r="X155">
        <v>334.12429410053056</v>
      </c>
      <c r="Y155">
        <v>0</v>
      </c>
      <c r="Z155">
        <v>0</v>
      </c>
      <c r="AA155">
        <v>0</v>
      </c>
      <c r="AB155">
        <v>0</v>
      </c>
      <c r="AC155">
        <v>0</v>
      </c>
      <c r="AD155">
        <v>0</v>
      </c>
      <c r="AE155">
        <v>334.12429410053056</v>
      </c>
    </row>
    <row r="156" spans="1:31" x14ac:dyDescent="0.3">
      <c r="A156">
        <v>2510868</v>
      </c>
      <c r="B156">
        <v>1</v>
      </c>
      <c r="C156" t="s">
        <v>81</v>
      </c>
      <c r="D156" t="s">
        <v>117</v>
      </c>
      <c r="E156" t="s">
        <v>187</v>
      </c>
      <c r="F156" t="s">
        <v>630</v>
      </c>
      <c r="G156" t="s">
        <v>143</v>
      </c>
      <c r="H156" t="s">
        <v>135</v>
      </c>
      <c r="I156" t="s">
        <v>277</v>
      </c>
      <c r="J156" t="s">
        <v>137</v>
      </c>
      <c r="K156" t="s">
        <v>144</v>
      </c>
      <c r="L156" t="s">
        <v>631</v>
      </c>
      <c r="M156" t="s">
        <v>632</v>
      </c>
      <c r="N156">
        <v>1.6666666E-2</v>
      </c>
      <c r="O156">
        <v>0</v>
      </c>
      <c r="P156">
        <v>1044</v>
      </c>
      <c r="Q156">
        <v>9</v>
      </c>
      <c r="R156">
        <v>54</v>
      </c>
      <c r="S156">
        <v>6</v>
      </c>
      <c r="T156">
        <v>125</v>
      </c>
      <c r="U156">
        <v>2</v>
      </c>
      <c r="V156">
        <v>0</v>
      </c>
      <c r="W156">
        <v>0</v>
      </c>
      <c r="X156">
        <v>2.0513956561692344</v>
      </c>
      <c r="Y156">
        <v>2.0218308435152004</v>
      </c>
      <c r="Z156">
        <v>0.13780933092469999</v>
      </c>
      <c r="AA156">
        <v>0.44859062067183331</v>
      </c>
      <c r="AB156">
        <v>1.388176796852467</v>
      </c>
      <c r="AC156">
        <v>3.9590395291720002</v>
      </c>
      <c r="AD156">
        <v>0</v>
      </c>
      <c r="AE156">
        <v>10.006842777305435</v>
      </c>
    </row>
    <row r="157" spans="1:31" x14ac:dyDescent="0.3">
      <c r="A157">
        <v>2511558</v>
      </c>
      <c r="B157">
        <v>1</v>
      </c>
      <c r="C157" t="s">
        <v>81</v>
      </c>
      <c r="D157" t="s">
        <v>128</v>
      </c>
      <c r="E157" t="s">
        <v>132</v>
      </c>
      <c r="F157" t="s">
        <v>633</v>
      </c>
      <c r="G157" t="s">
        <v>204</v>
      </c>
      <c r="H157" t="s">
        <v>135</v>
      </c>
      <c r="I157" t="s">
        <v>136</v>
      </c>
      <c r="J157" t="s">
        <v>137</v>
      </c>
      <c r="K157" t="s">
        <v>144</v>
      </c>
      <c r="L157" t="s">
        <v>634</v>
      </c>
      <c r="M157" t="s">
        <v>635</v>
      </c>
      <c r="N157">
        <v>7.6966666659999996</v>
      </c>
      <c r="O157">
        <v>0</v>
      </c>
      <c r="P157">
        <v>0</v>
      </c>
      <c r="Q157">
        <v>0</v>
      </c>
      <c r="R157">
        <v>0</v>
      </c>
      <c r="S157">
        <v>2</v>
      </c>
      <c r="T157">
        <v>0</v>
      </c>
      <c r="U157">
        <v>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11.10212404705667</v>
      </c>
      <c r="AB157">
        <v>0</v>
      </c>
      <c r="AC157">
        <v>75.602536304059328</v>
      </c>
      <c r="AD157">
        <v>0</v>
      </c>
      <c r="AE157">
        <v>86.70466035111599</v>
      </c>
    </row>
    <row r="158" spans="1:31" x14ac:dyDescent="0.3">
      <c r="A158">
        <v>2511415</v>
      </c>
      <c r="B158">
        <v>1</v>
      </c>
      <c r="C158" t="s">
        <v>81</v>
      </c>
      <c r="D158" t="s">
        <v>123</v>
      </c>
      <c r="E158" t="s">
        <v>132</v>
      </c>
      <c r="F158" t="s">
        <v>636</v>
      </c>
      <c r="G158" t="s">
        <v>143</v>
      </c>
      <c r="H158" t="s">
        <v>135</v>
      </c>
      <c r="I158" t="s">
        <v>136</v>
      </c>
      <c r="J158" t="s">
        <v>137</v>
      </c>
      <c r="K158" t="s">
        <v>144</v>
      </c>
      <c r="L158" t="s">
        <v>637</v>
      </c>
      <c r="M158" t="s">
        <v>638</v>
      </c>
      <c r="N158">
        <v>2.0036111110000001</v>
      </c>
      <c r="O158">
        <v>0</v>
      </c>
      <c r="P158">
        <v>0</v>
      </c>
      <c r="Q158">
        <v>0</v>
      </c>
      <c r="R158">
        <v>0</v>
      </c>
      <c r="S158">
        <v>0</v>
      </c>
      <c r="T158">
        <v>1</v>
      </c>
      <c r="U158">
        <v>2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1.1574577515235049</v>
      </c>
      <c r="AC158">
        <v>2030.2527326427382</v>
      </c>
      <c r="AD158">
        <v>0</v>
      </c>
      <c r="AE158">
        <v>2031.4101903942617</v>
      </c>
    </row>
    <row r="159" spans="1:31" x14ac:dyDescent="0.3">
      <c r="A159">
        <v>2511475</v>
      </c>
      <c r="B159">
        <v>1</v>
      </c>
      <c r="C159" t="s">
        <v>80</v>
      </c>
      <c r="D159" t="s">
        <v>111</v>
      </c>
      <c r="E159" t="s">
        <v>167</v>
      </c>
      <c r="F159" t="s">
        <v>639</v>
      </c>
      <c r="G159" t="s">
        <v>263</v>
      </c>
      <c r="H159" t="s">
        <v>150</v>
      </c>
      <c r="I159" t="s">
        <v>136</v>
      </c>
      <c r="J159" t="s">
        <v>137</v>
      </c>
      <c r="K159" t="s">
        <v>144</v>
      </c>
      <c r="L159" t="s">
        <v>640</v>
      </c>
      <c r="M159" t="s">
        <v>641</v>
      </c>
      <c r="N159">
        <v>1.7977777770000001</v>
      </c>
      <c r="O159">
        <v>0</v>
      </c>
      <c r="P159">
        <v>1</v>
      </c>
      <c r="Q159">
        <v>0</v>
      </c>
      <c r="R159">
        <v>0</v>
      </c>
      <c r="S159">
        <v>0</v>
      </c>
      <c r="T159">
        <v>2</v>
      </c>
      <c r="U159">
        <v>0</v>
      </c>
      <c r="V159">
        <v>0</v>
      </c>
      <c r="W159">
        <v>0</v>
      </c>
      <c r="X159">
        <v>0.7963529589201167</v>
      </c>
      <c r="Y159">
        <v>0</v>
      </c>
      <c r="Z159">
        <v>0</v>
      </c>
      <c r="AA159">
        <v>0</v>
      </c>
      <c r="AB159">
        <v>1.048894525220025</v>
      </c>
      <c r="AC159">
        <v>0</v>
      </c>
      <c r="AD159">
        <v>0</v>
      </c>
      <c r="AE159">
        <v>1.8452474841401418</v>
      </c>
    </row>
    <row r="160" spans="1:31" x14ac:dyDescent="0.3">
      <c r="A160">
        <v>2510934</v>
      </c>
      <c r="B160">
        <v>1</v>
      </c>
      <c r="C160" t="s">
        <v>81</v>
      </c>
      <c r="D160" t="s">
        <v>123</v>
      </c>
      <c r="E160" t="s">
        <v>132</v>
      </c>
      <c r="F160" t="s">
        <v>642</v>
      </c>
      <c r="G160" t="s">
        <v>173</v>
      </c>
      <c r="H160" t="s">
        <v>135</v>
      </c>
      <c r="I160" t="s">
        <v>136</v>
      </c>
      <c r="J160" t="s">
        <v>137</v>
      </c>
      <c r="K160" t="s">
        <v>138</v>
      </c>
      <c r="L160" t="s">
        <v>643</v>
      </c>
      <c r="M160" t="s">
        <v>644</v>
      </c>
      <c r="N160">
        <v>9.4833333329999991</v>
      </c>
      <c r="O160">
        <v>0</v>
      </c>
      <c r="P160">
        <v>379</v>
      </c>
      <c r="Q160">
        <v>0</v>
      </c>
      <c r="R160">
        <v>13</v>
      </c>
      <c r="S160">
        <v>0</v>
      </c>
      <c r="T160">
        <v>17</v>
      </c>
      <c r="U160">
        <v>0</v>
      </c>
      <c r="V160">
        <v>0</v>
      </c>
      <c r="W160">
        <v>0</v>
      </c>
      <c r="X160">
        <v>718.00890724846522</v>
      </c>
      <c r="Y160">
        <v>0</v>
      </c>
      <c r="Z160">
        <v>25.977600929599792</v>
      </c>
      <c r="AA160">
        <v>0</v>
      </c>
      <c r="AB160">
        <v>122.03970696879153</v>
      </c>
      <c r="AC160">
        <v>0</v>
      </c>
      <c r="AD160">
        <v>0</v>
      </c>
      <c r="AE160">
        <v>866.02621514685654</v>
      </c>
    </row>
    <row r="161" spans="1:31" x14ac:dyDescent="0.3">
      <c r="A161">
        <v>2510834</v>
      </c>
      <c r="B161">
        <v>1</v>
      </c>
      <c r="C161" t="s">
        <v>80</v>
      </c>
      <c r="D161" t="s">
        <v>107</v>
      </c>
      <c r="E161" t="s">
        <v>207</v>
      </c>
      <c r="F161" t="s">
        <v>645</v>
      </c>
      <c r="G161" t="s">
        <v>161</v>
      </c>
      <c r="H161" t="s">
        <v>150</v>
      </c>
      <c r="I161" t="s">
        <v>136</v>
      </c>
      <c r="J161" t="s">
        <v>137</v>
      </c>
      <c r="K161" t="s">
        <v>144</v>
      </c>
      <c r="L161" t="s">
        <v>646</v>
      </c>
      <c r="M161" t="s">
        <v>647</v>
      </c>
      <c r="N161">
        <v>0.65805555500000001</v>
      </c>
      <c r="O161">
        <v>0</v>
      </c>
      <c r="P161">
        <v>47</v>
      </c>
      <c r="Q161">
        <v>0</v>
      </c>
      <c r="R161">
        <v>8</v>
      </c>
      <c r="S161">
        <v>0</v>
      </c>
      <c r="T161">
        <v>6</v>
      </c>
      <c r="U161">
        <v>0</v>
      </c>
      <c r="V161">
        <v>0</v>
      </c>
      <c r="W161">
        <v>0</v>
      </c>
      <c r="X161">
        <v>9.1065106845609733</v>
      </c>
      <c r="Y161">
        <v>0</v>
      </c>
      <c r="Z161">
        <v>0.22044994742716001</v>
      </c>
      <c r="AA161">
        <v>0</v>
      </c>
      <c r="AB161">
        <v>13.190857919926238</v>
      </c>
      <c r="AC161">
        <v>0</v>
      </c>
      <c r="AD161">
        <v>0</v>
      </c>
      <c r="AE161">
        <v>22.51781855191437</v>
      </c>
    </row>
    <row r="162" spans="1:31" x14ac:dyDescent="0.3">
      <c r="A162">
        <v>2510997</v>
      </c>
      <c r="B162">
        <v>1</v>
      </c>
      <c r="C162" t="s">
        <v>80</v>
      </c>
      <c r="D162" t="s">
        <v>105</v>
      </c>
      <c r="E162" t="s">
        <v>132</v>
      </c>
      <c r="F162" t="s">
        <v>648</v>
      </c>
      <c r="G162" t="s">
        <v>204</v>
      </c>
      <c r="H162" t="s">
        <v>135</v>
      </c>
      <c r="I162" t="s">
        <v>136</v>
      </c>
      <c r="J162" t="s">
        <v>137</v>
      </c>
      <c r="K162" t="s">
        <v>144</v>
      </c>
      <c r="L162" t="s">
        <v>649</v>
      </c>
      <c r="M162" t="s">
        <v>650</v>
      </c>
      <c r="N162">
        <v>3.7127777769999999</v>
      </c>
      <c r="O162">
        <v>0</v>
      </c>
      <c r="P162">
        <v>0</v>
      </c>
      <c r="Q162">
        <v>0</v>
      </c>
      <c r="R162">
        <v>0</v>
      </c>
      <c r="S162">
        <v>1</v>
      </c>
      <c r="T162">
        <v>2</v>
      </c>
      <c r="U162">
        <v>5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0.32161556961562665</v>
      </c>
      <c r="AB162">
        <v>83.485246171043215</v>
      </c>
      <c r="AC162">
        <v>1464.9024174705739</v>
      </c>
      <c r="AD162">
        <v>0</v>
      </c>
      <c r="AE162">
        <v>1548.7092792112328</v>
      </c>
    </row>
    <row r="163" spans="1:31" x14ac:dyDescent="0.3">
      <c r="A163">
        <v>2510894</v>
      </c>
      <c r="B163">
        <v>1</v>
      </c>
      <c r="C163" t="s">
        <v>80</v>
      </c>
      <c r="D163" t="s">
        <v>105</v>
      </c>
      <c r="E163" t="s">
        <v>187</v>
      </c>
      <c r="F163" t="s">
        <v>651</v>
      </c>
      <c r="G163" t="s">
        <v>134</v>
      </c>
      <c r="H163" t="s">
        <v>135</v>
      </c>
      <c r="I163" t="s">
        <v>136</v>
      </c>
      <c r="J163" t="s">
        <v>137</v>
      </c>
      <c r="K163" t="s">
        <v>138</v>
      </c>
      <c r="L163" t="s">
        <v>652</v>
      </c>
      <c r="M163" t="s">
        <v>653</v>
      </c>
      <c r="N163">
        <v>5.6741666659999996</v>
      </c>
      <c r="O163">
        <v>5</v>
      </c>
      <c r="P163">
        <v>682</v>
      </c>
      <c r="Q163">
        <v>13</v>
      </c>
      <c r="R163">
        <v>91</v>
      </c>
      <c r="S163">
        <v>15</v>
      </c>
      <c r="T163">
        <v>75</v>
      </c>
      <c r="U163">
        <v>0</v>
      </c>
      <c r="V163">
        <v>0</v>
      </c>
      <c r="W163">
        <v>7.0093194655618616</v>
      </c>
      <c r="X163">
        <v>863.50984944951927</v>
      </c>
      <c r="Y163">
        <v>337.99659967182475</v>
      </c>
      <c r="Z163">
        <v>87.023758821483369</v>
      </c>
      <c r="AA163">
        <v>56.258118790086598</v>
      </c>
      <c r="AB163">
        <v>280.27148516864872</v>
      </c>
      <c r="AC163">
        <v>0</v>
      </c>
      <c r="AD163">
        <v>0</v>
      </c>
      <c r="AE163">
        <v>1632.0691313671246</v>
      </c>
    </row>
    <row r="164" spans="1:31" x14ac:dyDescent="0.3">
      <c r="A164">
        <v>2510848</v>
      </c>
      <c r="B164">
        <v>1</v>
      </c>
      <c r="C164" t="s">
        <v>80</v>
      </c>
      <c r="D164" t="s">
        <v>82</v>
      </c>
      <c r="E164" t="s">
        <v>167</v>
      </c>
      <c r="F164" t="s">
        <v>654</v>
      </c>
      <c r="G164" t="s">
        <v>169</v>
      </c>
      <c r="H164" t="s">
        <v>150</v>
      </c>
      <c r="I164" t="s">
        <v>136</v>
      </c>
      <c r="J164" t="s">
        <v>137</v>
      </c>
      <c r="K164" t="s">
        <v>144</v>
      </c>
      <c r="L164" t="s">
        <v>655</v>
      </c>
      <c r="M164" t="s">
        <v>656</v>
      </c>
      <c r="N164">
        <v>1.4750000000000001</v>
      </c>
      <c r="O164">
        <v>0</v>
      </c>
      <c r="P164">
        <v>0</v>
      </c>
      <c r="Q164">
        <v>0</v>
      </c>
      <c r="R164">
        <v>0</v>
      </c>
      <c r="S164">
        <v>0</v>
      </c>
      <c r="T164">
        <v>3</v>
      </c>
      <c r="U164">
        <v>0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2.5594445248497255</v>
      </c>
      <c r="AC164">
        <v>0</v>
      </c>
      <c r="AD164">
        <v>0</v>
      </c>
      <c r="AE164">
        <v>2.5594445248497255</v>
      </c>
    </row>
    <row r="165" spans="1:31" x14ac:dyDescent="0.3">
      <c r="A165">
        <v>2511040</v>
      </c>
      <c r="B165">
        <v>1</v>
      </c>
      <c r="C165" t="s">
        <v>80</v>
      </c>
      <c r="D165" t="s">
        <v>105</v>
      </c>
      <c r="E165" t="s">
        <v>132</v>
      </c>
      <c r="F165" t="s">
        <v>657</v>
      </c>
      <c r="G165" t="s">
        <v>658</v>
      </c>
      <c r="H165" t="s">
        <v>135</v>
      </c>
      <c r="I165" t="s">
        <v>136</v>
      </c>
      <c r="J165" t="s">
        <v>137</v>
      </c>
      <c r="K165" t="s">
        <v>144</v>
      </c>
      <c r="L165" t="s">
        <v>659</v>
      </c>
      <c r="M165" t="s">
        <v>660</v>
      </c>
      <c r="N165">
        <v>0.67277777699999997</v>
      </c>
      <c r="O165">
        <v>0</v>
      </c>
      <c r="P165">
        <v>60</v>
      </c>
      <c r="Q165">
        <v>0</v>
      </c>
      <c r="R165">
        <v>1</v>
      </c>
      <c r="S165">
        <v>0</v>
      </c>
      <c r="T165">
        <v>20</v>
      </c>
      <c r="U165">
        <v>0</v>
      </c>
      <c r="V165">
        <v>0</v>
      </c>
      <c r="W165">
        <v>0</v>
      </c>
      <c r="X165">
        <v>7.9540778395222045</v>
      </c>
      <c r="Y165">
        <v>0</v>
      </c>
      <c r="Z165">
        <v>2.5713720563299998E-3</v>
      </c>
      <c r="AA165">
        <v>0</v>
      </c>
      <c r="AB165">
        <v>4.1638055965590937</v>
      </c>
      <c r="AC165">
        <v>0</v>
      </c>
      <c r="AD165">
        <v>0</v>
      </c>
      <c r="AE165">
        <v>12.120454808137628</v>
      </c>
    </row>
    <row r="166" spans="1:31" x14ac:dyDescent="0.3">
      <c r="A166">
        <v>2510828</v>
      </c>
      <c r="B166">
        <v>1</v>
      </c>
      <c r="C166" t="s">
        <v>81</v>
      </c>
      <c r="D166" t="s">
        <v>128</v>
      </c>
      <c r="E166" t="s">
        <v>187</v>
      </c>
      <c r="F166" t="s">
        <v>661</v>
      </c>
      <c r="G166" t="s">
        <v>143</v>
      </c>
      <c r="H166" t="s">
        <v>135</v>
      </c>
      <c r="I166" t="s">
        <v>136</v>
      </c>
      <c r="J166" t="s">
        <v>137</v>
      </c>
      <c r="K166" t="s">
        <v>144</v>
      </c>
      <c r="L166" t="s">
        <v>662</v>
      </c>
      <c r="M166" t="s">
        <v>663</v>
      </c>
      <c r="N166">
        <v>0.86388888799999997</v>
      </c>
      <c r="O166">
        <v>6</v>
      </c>
      <c r="P166">
        <v>364</v>
      </c>
      <c r="Q166">
        <v>2</v>
      </c>
      <c r="R166">
        <v>15</v>
      </c>
      <c r="S166">
        <v>13</v>
      </c>
      <c r="T166">
        <v>13</v>
      </c>
      <c r="U166">
        <v>0</v>
      </c>
      <c r="V166">
        <v>0</v>
      </c>
      <c r="W166">
        <v>0.6690282490231757</v>
      </c>
      <c r="X166">
        <v>62.146685224951113</v>
      </c>
      <c r="Y166">
        <v>1.1899814465938003</v>
      </c>
      <c r="Z166">
        <v>1.0215436376246383</v>
      </c>
      <c r="AA166">
        <v>50.671393547631325</v>
      </c>
      <c r="AB166">
        <v>3.1432349234321464</v>
      </c>
      <c r="AC166">
        <v>0</v>
      </c>
      <c r="AD166">
        <v>0</v>
      </c>
      <c r="AE166">
        <v>118.84186702925619</v>
      </c>
    </row>
    <row r="167" spans="1:31" x14ac:dyDescent="0.3">
      <c r="A167">
        <v>2511369</v>
      </c>
      <c r="B167">
        <v>1</v>
      </c>
      <c r="C167" t="s">
        <v>81</v>
      </c>
      <c r="D167" t="s">
        <v>122</v>
      </c>
      <c r="E167" t="s">
        <v>141</v>
      </c>
      <c r="F167" t="s">
        <v>664</v>
      </c>
      <c r="G167" t="s">
        <v>143</v>
      </c>
      <c r="H167" t="s">
        <v>135</v>
      </c>
      <c r="I167" t="s">
        <v>136</v>
      </c>
      <c r="J167" t="s">
        <v>137</v>
      </c>
      <c r="K167" t="s">
        <v>144</v>
      </c>
      <c r="L167" t="s">
        <v>665</v>
      </c>
      <c r="M167" t="s">
        <v>666</v>
      </c>
      <c r="N167">
        <v>0.88277777700000004</v>
      </c>
      <c r="O167">
        <v>0</v>
      </c>
      <c r="P167">
        <v>5731</v>
      </c>
      <c r="Q167">
        <v>0</v>
      </c>
      <c r="R167">
        <v>12</v>
      </c>
      <c r="S167">
        <v>8</v>
      </c>
      <c r="T167">
        <v>421</v>
      </c>
      <c r="U167">
        <v>0</v>
      </c>
      <c r="V167">
        <v>2</v>
      </c>
      <c r="W167">
        <v>0</v>
      </c>
      <c r="X167">
        <v>1222.9273024905694</v>
      </c>
      <c r="Y167">
        <v>0</v>
      </c>
      <c r="Z167">
        <v>3.3839936033062497</v>
      </c>
      <c r="AA167">
        <v>71.921666429049893</v>
      </c>
      <c r="AB167">
        <v>354.58421807883843</v>
      </c>
      <c r="AC167">
        <v>0</v>
      </c>
      <c r="AD167">
        <v>27.12467756642479</v>
      </c>
      <c r="AE167">
        <v>1679.9418581681887</v>
      </c>
    </row>
    <row r="168" spans="1:31" x14ac:dyDescent="0.3">
      <c r="A168">
        <v>2511349</v>
      </c>
      <c r="B168">
        <v>1</v>
      </c>
      <c r="C168" t="s">
        <v>80</v>
      </c>
      <c r="D168" t="s">
        <v>98</v>
      </c>
      <c r="E168" t="s">
        <v>207</v>
      </c>
      <c r="F168" t="s">
        <v>667</v>
      </c>
      <c r="G168" t="s">
        <v>413</v>
      </c>
      <c r="H168" t="s">
        <v>150</v>
      </c>
      <c r="I168" t="s">
        <v>136</v>
      </c>
      <c r="J168" t="s">
        <v>137</v>
      </c>
      <c r="K168" t="s">
        <v>144</v>
      </c>
      <c r="L168" t="s">
        <v>668</v>
      </c>
      <c r="M168" t="s">
        <v>669</v>
      </c>
      <c r="N168">
        <v>5.2666666659999999</v>
      </c>
      <c r="O168">
        <v>0</v>
      </c>
      <c r="P168">
        <v>20</v>
      </c>
      <c r="Q168">
        <v>0</v>
      </c>
      <c r="R168">
        <v>8</v>
      </c>
      <c r="S168">
        <v>0</v>
      </c>
      <c r="T168">
        <v>16</v>
      </c>
      <c r="U168">
        <v>0</v>
      </c>
      <c r="V168">
        <v>0</v>
      </c>
      <c r="W168">
        <v>0</v>
      </c>
      <c r="X168">
        <v>30.797996375234366</v>
      </c>
      <c r="Y168">
        <v>0</v>
      </c>
      <c r="Z168">
        <v>20.132427254589082</v>
      </c>
      <c r="AA168">
        <v>0</v>
      </c>
      <c r="AB168">
        <v>38.323502328747466</v>
      </c>
      <c r="AC168">
        <v>0</v>
      </c>
      <c r="AD168">
        <v>0</v>
      </c>
      <c r="AE168">
        <v>89.253925958570917</v>
      </c>
    </row>
    <row r="169" spans="1:31" x14ac:dyDescent="0.3">
      <c r="A169">
        <v>2511375</v>
      </c>
      <c r="B169">
        <v>1</v>
      </c>
      <c r="C169" t="s">
        <v>80</v>
      </c>
      <c r="D169" t="s">
        <v>98</v>
      </c>
      <c r="E169" t="s">
        <v>187</v>
      </c>
      <c r="F169" t="s">
        <v>670</v>
      </c>
      <c r="G169" t="s">
        <v>143</v>
      </c>
      <c r="H169" t="s">
        <v>135</v>
      </c>
      <c r="I169" t="s">
        <v>136</v>
      </c>
      <c r="J169" t="s">
        <v>137</v>
      </c>
      <c r="K169" t="s">
        <v>144</v>
      </c>
      <c r="L169" t="s">
        <v>671</v>
      </c>
      <c r="M169" t="s">
        <v>672</v>
      </c>
      <c r="N169">
        <v>1.1188888880000001</v>
      </c>
      <c r="O169">
        <v>0</v>
      </c>
      <c r="P169">
        <v>85</v>
      </c>
      <c r="Q169">
        <v>0</v>
      </c>
      <c r="R169">
        <v>20</v>
      </c>
      <c r="S169">
        <v>0</v>
      </c>
      <c r="T169">
        <v>29</v>
      </c>
      <c r="U169">
        <v>0</v>
      </c>
      <c r="V169">
        <v>0</v>
      </c>
      <c r="W169">
        <v>0</v>
      </c>
      <c r="X169">
        <v>32.592665844260551</v>
      </c>
      <c r="Y169">
        <v>0</v>
      </c>
      <c r="Z169">
        <v>20.006200376025468</v>
      </c>
      <c r="AA169">
        <v>0</v>
      </c>
      <c r="AB169">
        <v>22.592324556362552</v>
      </c>
      <c r="AC169">
        <v>0</v>
      </c>
      <c r="AD169">
        <v>0</v>
      </c>
      <c r="AE169">
        <v>75.191190776648568</v>
      </c>
    </row>
    <row r="170" spans="1:31" x14ac:dyDescent="0.3">
      <c r="A170">
        <v>2511163</v>
      </c>
      <c r="B170">
        <v>1</v>
      </c>
      <c r="C170" t="s">
        <v>80</v>
      </c>
      <c r="D170" t="s">
        <v>88</v>
      </c>
      <c r="E170" t="s">
        <v>132</v>
      </c>
      <c r="F170" t="s">
        <v>673</v>
      </c>
      <c r="G170" t="s">
        <v>674</v>
      </c>
      <c r="H170" t="s">
        <v>135</v>
      </c>
      <c r="I170" t="s">
        <v>136</v>
      </c>
      <c r="J170" t="s">
        <v>137</v>
      </c>
      <c r="K170" t="s">
        <v>144</v>
      </c>
      <c r="L170" t="s">
        <v>675</v>
      </c>
      <c r="M170" t="s">
        <v>676</v>
      </c>
      <c r="N170">
        <v>1.606944444</v>
      </c>
      <c r="O170">
        <v>0</v>
      </c>
      <c r="P170">
        <v>3689</v>
      </c>
      <c r="Q170">
        <v>0</v>
      </c>
      <c r="R170">
        <v>1</v>
      </c>
      <c r="S170">
        <v>2</v>
      </c>
      <c r="T170">
        <v>92</v>
      </c>
      <c r="U170">
        <v>0</v>
      </c>
      <c r="V170">
        <v>0</v>
      </c>
      <c r="W170">
        <v>0</v>
      </c>
      <c r="X170">
        <v>1478.8275995590323</v>
      </c>
      <c r="Y170">
        <v>0</v>
      </c>
      <c r="Z170">
        <v>0.38357424382900007</v>
      </c>
      <c r="AA170">
        <v>5.0784031132333336</v>
      </c>
      <c r="AB170">
        <v>157.97088183941054</v>
      </c>
      <c r="AC170">
        <v>0</v>
      </c>
      <c r="AD170">
        <v>0</v>
      </c>
      <c r="AE170">
        <v>1642.2604587555052</v>
      </c>
    </row>
    <row r="171" spans="1:31" x14ac:dyDescent="0.3">
      <c r="A171">
        <v>2511518</v>
      </c>
      <c r="B171">
        <v>1</v>
      </c>
      <c r="C171" t="s">
        <v>80</v>
      </c>
      <c r="D171" t="s">
        <v>110</v>
      </c>
      <c r="E171" t="s">
        <v>167</v>
      </c>
      <c r="F171" t="s">
        <v>677</v>
      </c>
      <c r="G171" t="s">
        <v>263</v>
      </c>
      <c r="H171" t="s">
        <v>150</v>
      </c>
      <c r="I171" t="s">
        <v>136</v>
      </c>
      <c r="J171" t="s">
        <v>137</v>
      </c>
      <c r="K171" t="s">
        <v>144</v>
      </c>
      <c r="L171" t="s">
        <v>678</v>
      </c>
      <c r="M171" t="s">
        <v>679</v>
      </c>
      <c r="N171">
        <v>1.4424999999999999</v>
      </c>
      <c r="O171">
        <v>0</v>
      </c>
      <c r="P171">
        <v>1</v>
      </c>
      <c r="Q171">
        <v>0</v>
      </c>
      <c r="R171">
        <v>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0.69343310540439007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0</v>
      </c>
      <c r="AE171">
        <v>0.69343310540439007</v>
      </c>
    </row>
    <row r="172" spans="1:31" x14ac:dyDescent="0.3">
      <c r="A172">
        <v>2511020</v>
      </c>
      <c r="B172">
        <v>1</v>
      </c>
      <c r="C172" t="s">
        <v>81</v>
      </c>
      <c r="D172" t="s">
        <v>113</v>
      </c>
      <c r="E172" t="s">
        <v>132</v>
      </c>
      <c r="F172" t="s">
        <v>680</v>
      </c>
      <c r="G172" t="s">
        <v>134</v>
      </c>
      <c r="H172" t="s">
        <v>135</v>
      </c>
      <c r="I172" t="s">
        <v>136</v>
      </c>
      <c r="J172" t="s">
        <v>137</v>
      </c>
      <c r="K172" t="s">
        <v>138</v>
      </c>
      <c r="L172" t="s">
        <v>681</v>
      </c>
      <c r="M172" t="s">
        <v>682</v>
      </c>
      <c r="N172">
        <v>4.2850000000000001</v>
      </c>
      <c r="O172">
        <v>0</v>
      </c>
      <c r="P172">
        <v>31</v>
      </c>
      <c r="Q172">
        <v>0</v>
      </c>
      <c r="R172">
        <v>3</v>
      </c>
      <c r="S172">
        <v>0</v>
      </c>
      <c r="T172">
        <v>2</v>
      </c>
      <c r="U172">
        <v>0</v>
      </c>
      <c r="V172">
        <v>0</v>
      </c>
      <c r="W172">
        <v>0</v>
      </c>
      <c r="X172">
        <v>15.759903065057507</v>
      </c>
      <c r="Y172">
        <v>0</v>
      </c>
      <c r="Z172">
        <v>2.3044786466689904</v>
      </c>
      <c r="AA172">
        <v>0</v>
      </c>
      <c r="AB172">
        <v>14.234796634757778</v>
      </c>
      <c r="AC172">
        <v>0</v>
      </c>
      <c r="AD172">
        <v>0</v>
      </c>
      <c r="AE172">
        <v>32.299178346484275</v>
      </c>
    </row>
    <row r="173" spans="1:31" x14ac:dyDescent="0.3">
      <c r="A173">
        <v>2510837</v>
      </c>
      <c r="B173">
        <v>1</v>
      </c>
      <c r="C173" t="s">
        <v>81</v>
      </c>
      <c r="D173" t="s">
        <v>112</v>
      </c>
      <c r="E173" t="s">
        <v>207</v>
      </c>
      <c r="F173" t="s">
        <v>683</v>
      </c>
      <c r="G173" t="s">
        <v>177</v>
      </c>
      <c r="H173" t="s">
        <v>150</v>
      </c>
      <c r="I173" t="s">
        <v>136</v>
      </c>
      <c r="J173" t="s">
        <v>137</v>
      </c>
      <c r="K173" t="s">
        <v>144</v>
      </c>
      <c r="L173" t="s">
        <v>684</v>
      </c>
      <c r="M173" t="s">
        <v>685</v>
      </c>
      <c r="N173">
        <v>1.5833333329999999</v>
      </c>
      <c r="O173">
        <v>0</v>
      </c>
      <c r="P173">
        <v>16</v>
      </c>
      <c r="Q173">
        <v>0</v>
      </c>
      <c r="R173">
        <v>0</v>
      </c>
      <c r="S173">
        <v>0</v>
      </c>
      <c r="T173">
        <v>3</v>
      </c>
      <c r="U173">
        <v>0</v>
      </c>
      <c r="V173">
        <v>0</v>
      </c>
      <c r="W173">
        <v>0</v>
      </c>
      <c r="X173">
        <v>3.0541508089347258</v>
      </c>
      <c r="Y173">
        <v>0</v>
      </c>
      <c r="Z173">
        <v>0</v>
      </c>
      <c r="AA173">
        <v>0</v>
      </c>
      <c r="AB173">
        <v>1.3739327610712502</v>
      </c>
      <c r="AC173">
        <v>0</v>
      </c>
      <c r="AD173">
        <v>0</v>
      </c>
      <c r="AE173">
        <v>4.4280835700059757</v>
      </c>
    </row>
    <row r="174" spans="1:31" x14ac:dyDescent="0.3">
      <c r="A174">
        <v>2510960</v>
      </c>
      <c r="B174">
        <v>1</v>
      </c>
      <c r="C174" t="s">
        <v>80</v>
      </c>
      <c r="D174" t="s">
        <v>94</v>
      </c>
      <c r="E174" t="s">
        <v>167</v>
      </c>
      <c r="F174" t="s">
        <v>686</v>
      </c>
      <c r="G174" t="s">
        <v>263</v>
      </c>
      <c r="H174" t="s">
        <v>150</v>
      </c>
      <c r="I174" t="s">
        <v>136</v>
      </c>
      <c r="J174" t="s">
        <v>137</v>
      </c>
      <c r="K174" t="s">
        <v>144</v>
      </c>
      <c r="L174" t="s">
        <v>687</v>
      </c>
      <c r="M174" t="s">
        <v>688</v>
      </c>
      <c r="N174">
        <v>0.49166666599999997</v>
      </c>
      <c r="O174">
        <v>0</v>
      </c>
      <c r="P174">
        <v>1</v>
      </c>
      <c r="Q174">
        <v>0</v>
      </c>
      <c r="R174">
        <v>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0.11851102329721666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0.11851102329721666</v>
      </c>
    </row>
    <row r="175" spans="1:31" x14ac:dyDescent="0.3">
      <c r="A175">
        <v>2511524</v>
      </c>
      <c r="B175">
        <v>1</v>
      </c>
      <c r="C175" t="s">
        <v>81</v>
      </c>
      <c r="D175" t="s">
        <v>113</v>
      </c>
      <c r="E175" t="s">
        <v>132</v>
      </c>
      <c r="F175" t="s">
        <v>689</v>
      </c>
      <c r="G175" t="s">
        <v>204</v>
      </c>
      <c r="H175" t="s">
        <v>135</v>
      </c>
      <c r="I175" t="s">
        <v>136</v>
      </c>
      <c r="J175" t="s">
        <v>137</v>
      </c>
      <c r="K175" t="s">
        <v>144</v>
      </c>
      <c r="L175" t="s">
        <v>690</v>
      </c>
      <c r="M175" t="s">
        <v>691</v>
      </c>
      <c r="N175">
        <v>2.5452777769999999</v>
      </c>
      <c r="O175">
        <v>0</v>
      </c>
      <c r="P175">
        <v>145</v>
      </c>
      <c r="Q175">
        <v>0</v>
      </c>
      <c r="R175">
        <v>0</v>
      </c>
      <c r="S175">
        <v>0</v>
      </c>
      <c r="T175">
        <v>21</v>
      </c>
      <c r="U175">
        <v>0</v>
      </c>
      <c r="V175">
        <v>0</v>
      </c>
      <c r="W175">
        <v>0</v>
      </c>
      <c r="X175">
        <v>83.190039004211528</v>
      </c>
      <c r="Y175">
        <v>0</v>
      </c>
      <c r="Z175">
        <v>0</v>
      </c>
      <c r="AA175">
        <v>0</v>
      </c>
      <c r="AB175">
        <v>22.760756570007395</v>
      </c>
      <c r="AC175">
        <v>0</v>
      </c>
      <c r="AD175">
        <v>0</v>
      </c>
      <c r="AE175">
        <v>105.95079557421892</v>
      </c>
    </row>
    <row r="176" spans="1:31" x14ac:dyDescent="0.3">
      <c r="A176">
        <v>2510860</v>
      </c>
      <c r="B176">
        <v>1</v>
      </c>
      <c r="C176" t="s">
        <v>81</v>
      </c>
      <c r="D176" t="s">
        <v>128</v>
      </c>
      <c r="E176" t="s">
        <v>132</v>
      </c>
      <c r="F176" t="s">
        <v>692</v>
      </c>
      <c r="G176" t="s">
        <v>693</v>
      </c>
      <c r="H176" t="s">
        <v>135</v>
      </c>
      <c r="I176" t="s">
        <v>136</v>
      </c>
      <c r="J176" t="s">
        <v>137</v>
      </c>
      <c r="K176" t="s">
        <v>144</v>
      </c>
      <c r="L176" t="s">
        <v>694</v>
      </c>
      <c r="M176" t="s">
        <v>695</v>
      </c>
      <c r="N176">
        <v>2.403888888</v>
      </c>
      <c r="O176">
        <v>6</v>
      </c>
      <c r="P176">
        <v>184</v>
      </c>
      <c r="Q176">
        <v>2</v>
      </c>
      <c r="R176">
        <v>14</v>
      </c>
      <c r="S176">
        <v>13</v>
      </c>
      <c r="T176">
        <v>6</v>
      </c>
      <c r="U176">
        <v>0</v>
      </c>
      <c r="V176">
        <v>0</v>
      </c>
      <c r="W176">
        <v>2.1619027448096837</v>
      </c>
      <c r="X176">
        <v>65.107145431117942</v>
      </c>
      <c r="Y176">
        <v>4.8917062426428082</v>
      </c>
      <c r="Z176">
        <v>2.720708580781463</v>
      </c>
      <c r="AA176">
        <v>213.87543818473654</v>
      </c>
      <c r="AB176">
        <v>7.0082674563356795</v>
      </c>
      <c r="AC176">
        <v>0</v>
      </c>
      <c r="AD176">
        <v>0</v>
      </c>
      <c r="AE176">
        <v>295.76516864042406</v>
      </c>
    </row>
    <row r="177" spans="1:31" x14ac:dyDescent="0.3">
      <c r="A177">
        <v>2511547</v>
      </c>
      <c r="B177">
        <v>1</v>
      </c>
      <c r="C177" t="s">
        <v>80</v>
      </c>
      <c r="D177" t="s">
        <v>86</v>
      </c>
      <c r="E177" t="s">
        <v>167</v>
      </c>
      <c r="F177" t="s">
        <v>696</v>
      </c>
      <c r="G177" t="s">
        <v>234</v>
      </c>
      <c r="H177" t="s">
        <v>150</v>
      </c>
      <c r="I177" t="s">
        <v>136</v>
      </c>
      <c r="J177" t="s">
        <v>137</v>
      </c>
      <c r="K177" t="s">
        <v>144</v>
      </c>
      <c r="L177" t="s">
        <v>697</v>
      </c>
      <c r="M177" t="s">
        <v>698</v>
      </c>
      <c r="N177">
        <v>1.1972222219999999</v>
      </c>
      <c r="O177">
        <v>0</v>
      </c>
      <c r="P177">
        <v>1</v>
      </c>
      <c r="Q177">
        <v>0</v>
      </c>
      <c r="R177">
        <v>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0.32519647266625917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0</v>
      </c>
      <c r="AE177">
        <v>0.32519647266625917</v>
      </c>
    </row>
    <row r="178" spans="1:31" x14ac:dyDescent="0.3">
      <c r="A178">
        <v>2511152</v>
      </c>
      <c r="B178">
        <v>1</v>
      </c>
      <c r="C178" t="s">
        <v>81</v>
      </c>
      <c r="D178" t="s">
        <v>122</v>
      </c>
      <c r="E178" t="s">
        <v>207</v>
      </c>
      <c r="F178" t="s">
        <v>699</v>
      </c>
      <c r="G178" t="s">
        <v>700</v>
      </c>
      <c r="H178" t="s">
        <v>150</v>
      </c>
      <c r="I178" t="s">
        <v>136</v>
      </c>
      <c r="J178" t="s">
        <v>137</v>
      </c>
      <c r="K178" t="s">
        <v>144</v>
      </c>
      <c r="L178" t="s">
        <v>701</v>
      </c>
      <c r="M178" t="s">
        <v>702</v>
      </c>
      <c r="N178">
        <v>1.304166666</v>
      </c>
      <c r="O178">
        <v>0</v>
      </c>
      <c r="P178">
        <v>176</v>
      </c>
      <c r="Q178">
        <v>0</v>
      </c>
      <c r="R178">
        <v>0</v>
      </c>
      <c r="S178">
        <v>0</v>
      </c>
      <c r="T178">
        <v>5</v>
      </c>
      <c r="U178">
        <v>0</v>
      </c>
      <c r="V178">
        <v>0</v>
      </c>
      <c r="W178">
        <v>0</v>
      </c>
      <c r="X178">
        <v>49.721370471516359</v>
      </c>
      <c r="Y178">
        <v>0</v>
      </c>
      <c r="Z178">
        <v>0</v>
      </c>
      <c r="AA178">
        <v>0</v>
      </c>
      <c r="AB178">
        <v>1.8762783950957</v>
      </c>
      <c r="AC178">
        <v>0</v>
      </c>
      <c r="AD178">
        <v>0</v>
      </c>
      <c r="AE178">
        <v>51.597648866612062</v>
      </c>
    </row>
    <row r="179" spans="1:31" x14ac:dyDescent="0.3">
      <c r="A179">
        <v>2511378</v>
      </c>
      <c r="B179">
        <v>1</v>
      </c>
      <c r="C179" t="s">
        <v>80</v>
      </c>
      <c r="D179" t="s">
        <v>86</v>
      </c>
      <c r="E179" t="s">
        <v>159</v>
      </c>
      <c r="F179" t="s">
        <v>703</v>
      </c>
      <c r="G179" t="s">
        <v>161</v>
      </c>
      <c r="H179" t="s">
        <v>150</v>
      </c>
      <c r="I179" t="s">
        <v>136</v>
      </c>
      <c r="J179" t="s">
        <v>137</v>
      </c>
      <c r="K179" t="s">
        <v>144</v>
      </c>
      <c r="L179" t="s">
        <v>704</v>
      </c>
      <c r="M179" t="s">
        <v>705</v>
      </c>
      <c r="N179">
        <v>1.0149999999999999</v>
      </c>
      <c r="O179">
        <v>0</v>
      </c>
      <c r="P179">
        <v>190</v>
      </c>
      <c r="Q179">
        <v>0</v>
      </c>
      <c r="R179">
        <v>0</v>
      </c>
      <c r="S179">
        <v>0</v>
      </c>
      <c r="T179">
        <v>25</v>
      </c>
      <c r="U179">
        <v>0</v>
      </c>
      <c r="V179">
        <v>0</v>
      </c>
      <c r="W179">
        <v>0</v>
      </c>
      <c r="X179">
        <v>117.1507910146687</v>
      </c>
      <c r="Y179">
        <v>0</v>
      </c>
      <c r="Z179">
        <v>0</v>
      </c>
      <c r="AA179">
        <v>0</v>
      </c>
      <c r="AB179">
        <v>107.20991544902006</v>
      </c>
      <c r="AC179">
        <v>0</v>
      </c>
      <c r="AD179">
        <v>0</v>
      </c>
      <c r="AE179">
        <v>224.36070646368876</v>
      </c>
    </row>
    <row r="180" spans="1:31" x14ac:dyDescent="0.3">
      <c r="A180">
        <v>2510946</v>
      </c>
      <c r="B180">
        <v>1</v>
      </c>
      <c r="C180" t="s">
        <v>80</v>
      </c>
      <c r="D180" t="s">
        <v>83</v>
      </c>
      <c r="E180" t="s">
        <v>159</v>
      </c>
      <c r="F180" t="s">
        <v>706</v>
      </c>
      <c r="G180" t="s">
        <v>173</v>
      </c>
      <c r="H180" t="s">
        <v>150</v>
      </c>
      <c r="I180" t="s">
        <v>136</v>
      </c>
      <c r="J180" t="s">
        <v>137</v>
      </c>
      <c r="K180" t="s">
        <v>138</v>
      </c>
      <c r="L180" t="s">
        <v>707</v>
      </c>
      <c r="M180" t="s">
        <v>708</v>
      </c>
      <c r="N180">
        <v>1.7236111110000001</v>
      </c>
      <c r="O180">
        <v>0</v>
      </c>
      <c r="P180">
        <v>167</v>
      </c>
      <c r="Q180">
        <v>0</v>
      </c>
      <c r="R180">
        <v>0</v>
      </c>
      <c r="S180">
        <v>0</v>
      </c>
      <c r="T180">
        <v>18</v>
      </c>
      <c r="U180">
        <v>0</v>
      </c>
      <c r="V180">
        <v>0</v>
      </c>
      <c r="W180">
        <v>0</v>
      </c>
      <c r="X180">
        <v>146.34118546383411</v>
      </c>
      <c r="Y180">
        <v>0</v>
      </c>
      <c r="Z180">
        <v>0</v>
      </c>
      <c r="AA180">
        <v>0</v>
      </c>
      <c r="AB180">
        <v>29.489633841950791</v>
      </c>
      <c r="AC180">
        <v>0</v>
      </c>
      <c r="AD180">
        <v>0</v>
      </c>
      <c r="AE180">
        <v>175.8308193057849</v>
      </c>
    </row>
    <row r="181" spans="1:31" x14ac:dyDescent="0.3">
      <c r="A181">
        <v>2511192</v>
      </c>
      <c r="B181">
        <v>1</v>
      </c>
      <c r="C181" t="s">
        <v>80</v>
      </c>
      <c r="D181" t="s">
        <v>84</v>
      </c>
      <c r="E181" t="s">
        <v>167</v>
      </c>
      <c r="F181" t="s">
        <v>709</v>
      </c>
      <c r="G181" t="s">
        <v>169</v>
      </c>
      <c r="H181" t="s">
        <v>150</v>
      </c>
      <c r="I181" t="s">
        <v>136</v>
      </c>
      <c r="J181" t="s">
        <v>137</v>
      </c>
      <c r="K181" t="s">
        <v>144</v>
      </c>
      <c r="L181" t="s">
        <v>710</v>
      </c>
      <c r="M181" t="s">
        <v>711</v>
      </c>
      <c r="N181">
        <v>3.4627777769999999</v>
      </c>
      <c r="O181">
        <v>0</v>
      </c>
      <c r="P181">
        <v>13</v>
      </c>
      <c r="Q181">
        <v>0</v>
      </c>
      <c r="R181">
        <v>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9.6171695789649352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9.6171695789649352</v>
      </c>
    </row>
    <row r="182" spans="1:31" x14ac:dyDescent="0.3">
      <c r="A182">
        <v>2510897</v>
      </c>
      <c r="B182">
        <v>1</v>
      </c>
      <c r="C182" t="s">
        <v>81</v>
      </c>
      <c r="D182" t="s">
        <v>121</v>
      </c>
      <c r="E182" t="s">
        <v>167</v>
      </c>
      <c r="F182" t="s">
        <v>712</v>
      </c>
      <c r="G182" t="s">
        <v>538</v>
      </c>
      <c r="H182" t="s">
        <v>150</v>
      </c>
      <c r="I182" t="s">
        <v>136</v>
      </c>
      <c r="J182" t="s">
        <v>3</v>
      </c>
      <c r="K182" t="s">
        <v>144</v>
      </c>
      <c r="L182" t="s">
        <v>713</v>
      </c>
      <c r="M182" t="s">
        <v>714</v>
      </c>
      <c r="N182">
        <v>1.9372222219999999</v>
      </c>
      <c r="O182">
        <v>0</v>
      </c>
      <c r="P182">
        <v>1</v>
      </c>
      <c r="Q182">
        <v>0</v>
      </c>
      <c r="R182">
        <v>1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0.36015367926046671</v>
      </c>
      <c r="Y182">
        <v>0</v>
      </c>
      <c r="Z182">
        <v>0.9651660528584749</v>
      </c>
      <c r="AA182">
        <v>0</v>
      </c>
      <c r="AB182">
        <v>0</v>
      </c>
      <c r="AC182">
        <v>0</v>
      </c>
      <c r="AD182">
        <v>0</v>
      </c>
      <c r="AE182">
        <v>1.3253197321189416</v>
      </c>
    </row>
    <row r="183" spans="1:31" x14ac:dyDescent="0.3">
      <c r="A183">
        <v>2511421</v>
      </c>
      <c r="B183">
        <v>1</v>
      </c>
      <c r="C183" t="s">
        <v>80</v>
      </c>
      <c r="D183" t="s">
        <v>93</v>
      </c>
      <c r="E183" t="s">
        <v>159</v>
      </c>
      <c r="F183" t="s">
        <v>715</v>
      </c>
      <c r="G183" t="s">
        <v>161</v>
      </c>
      <c r="H183" t="s">
        <v>150</v>
      </c>
      <c r="I183" t="s">
        <v>136</v>
      </c>
      <c r="J183" t="s">
        <v>137</v>
      </c>
      <c r="K183" t="s">
        <v>144</v>
      </c>
      <c r="L183" t="s">
        <v>716</v>
      </c>
      <c r="M183" t="s">
        <v>717</v>
      </c>
      <c r="N183">
        <v>0.40944444400000002</v>
      </c>
      <c r="O183">
        <v>0</v>
      </c>
      <c r="P183">
        <v>254</v>
      </c>
      <c r="Q183">
        <v>0</v>
      </c>
      <c r="R183">
        <v>0</v>
      </c>
      <c r="S183">
        <v>0</v>
      </c>
      <c r="T183">
        <v>6</v>
      </c>
      <c r="U183">
        <v>0</v>
      </c>
      <c r="V183">
        <v>0</v>
      </c>
      <c r="W183">
        <v>0</v>
      </c>
      <c r="X183">
        <v>17.115025731090547</v>
      </c>
      <c r="Y183">
        <v>0</v>
      </c>
      <c r="Z183">
        <v>0</v>
      </c>
      <c r="AA183">
        <v>0</v>
      </c>
      <c r="AB183">
        <v>0.78301768704664998</v>
      </c>
      <c r="AC183">
        <v>0</v>
      </c>
      <c r="AD183">
        <v>0</v>
      </c>
      <c r="AE183">
        <v>17.898043418137199</v>
      </c>
    </row>
    <row r="184" spans="1:31" x14ac:dyDescent="0.3">
      <c r="A184">
        <v>2511401</v>
      </c>
      <c r="B184">
        <v>1</v>
      </c>
      <c r="C184" t="s">
        <v>81</v>
      </c>
      <c r="D184" t="s">
        <v>127</v>
      </c>
      <c r="E184" t="s">
        <v>207</v>
      </c>
      <c r="F184" t="s">
        <v>718</v>
      </c>
      <c r="G184" t="s">
        <v>538</v>
      </c>
      <c r="H184" t="s">
        <v>150</v>
      </c>
      <c r="I184" t="s">
        <v>136</v>
      </c>
      <c r="J184" t="s">
        <v>3</v>
      </c>
      <c r="K184" t="s">
        <v>144</v>
      </c>
      <c r="L184" t="s">
        <v>719</v>
      </c>
      <c r="M184" t="s">
        <v>720</v>
      </c>
      <c r="N184">
        <v>3.1438888880000002</v>
      </c>
      <c r="O184">
        <v>0</v>
      </c>
      <c r="P184">
        <v>17</v>
      </c>
      <c r="Q184">
        <v>0</v>
      </c>
      <c r="R184">
        <v>0</v>
      </c>
      <c r="S184">
        <v>0</v>
      </c>
      <c r="T184">
        <v>13</v>
      </c>
      <c r="U184">
        <v>0</v>
      </c>
      <c r="V184">
        <v>0</v>
      </c>
      <c r="W184">
        <v>0</v>
      </c>
      <c r="X184">
        <v>16.322234026378286</v>
      </c>
      <c r="Y184">
        <v>0</v>
      </c>
      <c r="Z184">
        <v>0</v>
      </c>
      <c r="AA184">
        <v>0</v>
      </c>
      <c r="AB184">
        <v>38.533299242802386</v>
      </c>
      <c r="AC184">
        <v>0</v>
      </c>
      <c r="AD184">
        <v>0</v>
      </c>
      <c r="AE184">
        <v>54.855533269180668</v>
      </c>
    </row>
    <row r="185" spans="1:31" x14ac:dyDescent="0.3">
      <c r="A185">
        <v>2511023</v>
      </c>
      <c r="B185">
        <v>1</v>
      </c>
      <c r="C185" t="s">
        <v>80</v>
      </c>
      <c r="D185" t="s">
        <v>103</v>
      </c>
      <c r="E185" t="s">
        <v>187</v>
      </c>
      <c r="F185" t="s">
        <v>721</v>
      </c>
      <c r="G185" t="s">
        <v>143</v>
      </c>
      <c r="H185" t="s">
        <v>135</v>
      </c>
      <c r="I185" t="s">
        <v>136</v>
      </c>
      <c r="J185" t="s">
        <v>137</v>
      </c>
      <c r="K185" t="s">
        <v>144</v>
      </c>
      <c r="L185" t="s">
        <v>722</v>
      </c>
      <c r="M185" t="s">
        <v>723</v>
      </c>
      <c r="N185">
        <v>0.645277777</v>
      </c>
      <c r="O185">
        <v>0</v>
      </c>
      <c r="P185">
        <v>0</v>
      </c>
      <c r="Q185">
        <v>0</v>
      </c>
      <c r="R185">
        <v>0</v>
      </c>
      <c r="S185">
        <v>16</v>
      </c>
      <c r="T185">
        <v>0</v>
      </c>
      <c r="U185">
        <v>17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56.481379737954853</v>
      </c>
      <c r="AB185">
        <v>0</v>
      </c>
      <c r="AC185">
        <v>999.73236927955952</v>
      </c>
      <c r="AD185">
        <v>0</v>
      </c>
      <c r="AE185">
        <v>1056.2137490175144</v>
      </c>
    </row>
    <row r="186" spans="1:31" x14ac:dyDescent="0.3">
      <c r="A186">
        <v>2511272</v>
      </c>
      <c r="B186">
        <v>1</v>
      </c>
      <c r="C186" t="s">
        <v>80</v>
      </c>
      <c r="D186" t="s">
        <v>100</v>
      </c>
      <c r="E186" t="s">
        <v>187</v>
      </c>
      <c r="F186" t="s">
        <v>724</v>
      </c>
      <c r="G186" t="s">
        <v>143</v>
      </c>
      <c r="H186" t="s">
        <v>135</v>
      </c>
      <c r="I186" t="s">
        <v>136</v>
      </c>
      <c r="J186" t="s">
        <v>137</v>
      </c>
      <c r="K186" t="s">
        <v>144</v>
      </c>
      <c r="L186" t="s">
        <v>725</v>
      </c>
      <c r="M186" t="s">
        <v>726</v>
      </c>
      <c r="N186">
        <v>0.79138888799999996</v>
      </c>
      <c r="O186">
        <v>1</v>
      </c>
      <c r="P186">
        <v>387</v>
      </c>
      <c r="Q186">
        <v>119</v>
      </c>
      <c r="R186">
        <v>133</v>
      </c>
      <c r="S186">
        <v>14</v>
      </c>
      <c r="T186">
        <v>45</v>
      </c>
      <c r="U186">
        <v>1</v>
      </c>
      <c r="V186">
        <v>0</v>
      </c>
      <c r="W186">
        <v>0.91954820241488999</v>
      </c>
      <c r="X186">
        <v>98.266414232859375</v>
      </c>
      <c r="Y186">
        <v>200.72762626854961</v>
      </c>
      <c r="Z186">
        <v>205.47991683344554</v>
      </c>
      <c r="AA186">
        <v>35.59501670727343</v>
      </c>
      <c r="AB186">
        <v>27.955512240373317</v>
      </c>
      <c r="AC186">
        <v>206.91325383607193</v>
      </c>
      <c r="AD186">
        <v>0</v>
      </c>
      <c r="AE186">
        <v>775.857288320988</v>
      </c>
    </row>
    <row r="187" spans="1:31" x14ac:dyDescent="0.3">
      <c r="A187">
        <v>2511066</v>
      </c>
      <c r="B187">
        <v>1</v>
      </c>
      <c r="C187" t="s">
        <v>81</v>
      </c>
      <c r="D187" t="s">
        <v>127</v>
      </c>
      <c r="E187" t="s">
        <v>132</v>
      </c>
      <c r="F187" t="s">
        <v>727</v>
      </c>
      <c r="G187" t="s">
        <v>134</v>
      </c>
      <c r="H187" t="s">
        <v>135</v>
      </c>
      <c r="I187" t="s">
        <v>136</v>
      </c>
      <c r="J187" t="s">
        <v>137</v>
      </c>
      <c r="K187" t="s">
        <v>138</v>
      </c>
      <c r="L187" t="s">
        <v>728</v>
      </c>
      <c r="M187" t="s">
        <v>729</v>
      </c>
      <c r="N187">
        <v>2.2808333329999999</v>
      </c>
      <c r="O187">
        <v>6</v>
      </c>
      <c r="P187">
        <v>0</v>
      </c>
      <c r="Q187">
        <v>156</v>
      </c>
      <c r="R187">
        <v>6</v>
      </c>
      <c r="S187">
        <v>10</v>
      </c>
      <c r="T187">
        <v>0</v>
      </c>
      <c r="U187">
        <v>0</v>
      </c>
      <c r="V187">
        <v>0</v>
      </c>
      <c r="W187">
        <v>3.2240824342224332</v>
      </c>
      <c r="X187">
        <v>0</v>
      </c>
      <c r="Y187">
        <v>122.0094624226973</v>
      </c>
      <c r="Z187">
        <v>6.3043375265404578</v>
      </c>
      <c r="AA187">
        <v>150.16379968603428</v>
      </c>
      <c r="AB187">
        <v>0</v>
      </c>
      <c r="AC187">
        <v>0</v>
      </c>
      <c r="AD187">
        <v>0</v>
      </c>
      <c r="AE187">
        <v>281.7016820694945</v>
      </c>
    </row>
    <row r="188" spans="1:31" x14ac:dyDescent="0.3">
      <c r="A188">
        <v>2511315</v>
      </c>
      <c r="B188">
        <v>1</v>
      </c>
      <c r="C188" t="s">
        <v>80</v>
      </c>
      <c r="D188" t="s">
        <v>96</v>
      </c>
      <c r="E188" t="s">
        <v>207</v>
      </c>
      <c r="F188" t="s">
        <v>730</v>
      </c>
      <c r="G188" t="s">
        <v>538</v>
      </c>
      <c r="H188" t="s">
        <v>150</v>
      </c>
      <c r="I188" t="s">
        <v>136</v>
      </c>
      <c r="J188" t="s">
        <v>3</v>
      </c>
      <c r="K188" t="s">
        <v>144</v>
      </c>
      <c r="L188" t="s">
        <v>731</v>
      </c>
      <c r="M188" t="s">
        <v>732</v>
      </c>
      <c r="N188">
        <v>1.710555555</v>
      </c>
      <c r="O188">
        <v>0</v>
      </c>
      <c r="P188">
        <v>22</v>
      </c>
      <c r="Q188">
        <v>0</v>
      </c>
      <c r="R188">
        <v>0</v>
      </c>
      <c r="S188">
        <v>0</v>
      </c>
      <c r="T188">
        <v>18</v>
      </c>
      <c r="U188">
        <v>0</v>
      </c>
      <c r="V188">
        <v>0</v>
      </c>
      <c r="W188">
        <v>0</v>
      </c>
      <c r="X188">
        <v>21.908833134705638</v>
      </c>
      <c r="Y188">
        <v>0</v>
      </c>
      <c r="Z188">
        <v>0</v>
      </c>
      <c r="AA188">
        <v>0</v>
      </c>
      <c r="AB188">
        <v>37.645600492212708</v>
      </c>
      <c r="AC188">
        <v>0</v>
      </c>
      <c r="AD188">
        <v>0</v>
      </c>
      <c r="AE188">
        <v>59.554433626918346</v>
      </c>
    </row>
    <row r="189" spans="1:31" x14ac:dyDescent="0.3">
      <c r="A189">
        <v>2510966</v>
      </c>
      <c r="B189">
        <v>1</v>
      </c>
      <c r="C189" t="s">
        <v>80</v>
      </c>
      <c r="D189" t="s">
        <v>85</v>
      </c>
      <c r="E189" t="s">
        <v>207</v>
      </c>
      <c r="F189" t="s">
        <v>733</v>
      </c>
      <c r="G189" t="s">
        <v>538</v>
      </c>
      <c r="H189" t="s">
        <v>150</v>
      </c>
      <c r="I189" t="s">
        <v>136</v>
      </c>
      <c r="J189" t="s">
        <v>3</v>
      </c>
      <c r="K189" t="s">
        <v>144</v>
      </c>
      <c r="L189" t="s">
        <v>734</v>
      </c>
      <c r="M189" t="s">
        <v>735</v>
      </c>
      <c r="N189">
        <v>1.964722222</v>
      </c>
      <c r="O189">
        <v>0</v>
      </c>
      <c r="P189">
        <v>116</v>
      </c>
      <c r="Q189">
        <v>0</v>
      </c>
      <c r="R189">
        <v>0</v>
      </c>
      <c r="S189">
        <v>0</v>
      </c>
      <c r="T189">
        <v>7</v>
      </c>
      <c r="U189">
        <v>0</v>
      </c>
      <c r="V189">
        <v>0</v>
      </c>
      <c r="W189">
        <v>0</v>
      </c>
      <c r="X189">
        <v>48.84526371916224</v>
      </c>
      <c r="Y189">
        <v>0</v>
      </c>
      <c r="Z189">
        <v>0</v>
      </c>
      <c r="AA189">
        <v>0</v>
      </c>
      <c r="AB189">
        <v>4.6789020092613338</v>
      </c>
      <c r="AC189">
        <v>0</v>
      </c>
      <c r="AD189">
        <v>0</v>
      </c>
      <c r="AE189">
        <v>53.524165728423576</v>
      </c>
    </row>
    <row r="190" spans="1:31" x14ac:dyDescent="0.3">
      <c r="A190">
        <v>2510980</v>
      </c>
      <c r="B190">
        <v>1</v>
      </c>
      <c r="C190" t="s">
        <v>80</v>
      </c>
      <c r="D190" t="s">
        <v>100</v>
      </c>
      <c r="E190" t="s">
        <v>159</v>
      </c>
      <c r="F190" t="s">
        <v>736</v>
      </c>
      <c r="G190" t="s">
        <v>173</v>
      </c>
      <c r="H190" t="s">
        <v>150</v>
      </c>
      <c r="I190" t="s">
        <v>136</v>
      </c>
      <c r="J190" t="s">
        <v>137</v>
      </c>
      <c r="K190" t="s">
        <v>138</v>
      </c>
      <c r="L190" t="s">
        <v>737</v>
      </c>
      <c r="M190" t="s">
        <v>738</v>
      </c>
      <c r="N190">
        <v>7.8530555550000001</v>
      </c>
      <c r="O190">
        <v>0</v>
      </c>
      <c r="P190">
        <v>110</v>
      </c>
      <c r="Q190">
        <v>0</v>
      </c>
      <c r="R190">
        <v>4</v>
      </c>
      <c r="S190">
        <v>0</v>
      </c>
      <c r="T190">
        <v>7</v>
      </c>
      <c r="U190">
        <v>0</v>
      </c>
      <c r="V190">
        <v>0</v>
      </c>
      <c r="W190">
        <v>0</v>
      </c>
      <c r="X190">
        <v>315.09225910901978</v>
      </c>
      <c r="Y190">
        <v>0</v>
      </c>
      <c r="Z190">
        <v>8.8222335339624198</v>
      </c>
      <c r="AA190">
        <v>0</v>
      </c>
      <c r="AB190">
        <v>37.81442107184369</v>
      </c>
      <c r="AC190">
        <v>0</v>
      </c>
      <c r="AD190">
        <v>0</v>
      </c>
      <c r="AE190">
        <v>361.72891371482592</v>
      </c>
    </row>
    <row r="191" spans="1:31" x14ac:dyDescent="0.3">
      <c r="A191">
        <v>2511335</v>
      </c>
      <c r="B191">
        <v>1</v>
      </c>
      <c r="C191" t="s">
        <v>81</v>
      </c>
      <c r="D191" t="s">
        <v>128</v>
      </c>
      <c r="E191" t="s">
        <v>141</v>
      </c>
      <c r="F191" t="s">
        <v>739</v>
      </c>
      <c r="G191" t="s">
        <v>143</v>
      </c>
      <c r="H191" t="s">
        <v>135</v>
      </c>
      <c r="I191" t="s">
        <v>136</v>
      </c>
      <c r="J191" t="s">
        <v>137</v>
      </c>
      <c r="K191" t="s">
        <v>144</v>
      </c>
      <c r="L191" t="s">
        <v>740</v>
      </c>
      <c r="M191" t="s">
        <v>741</v>
      </c>
      <c r="N191">
        <v>0.44027777699999998</v>
      </c>
      <c r="O191">
        <v>88</v>
      </c>
      <c r="P191">
        <v>7014</v>
      </c>
      <c r="Q191">
        <v>544</v>
      </c>
      <c r="R191">
        <v>334</v>
      </c>
      <c r="S191">
        <v>82</v>
      </c>
      <c r="T191">
        <v>685</v>
      </c>
      <c r="U191">
        <v>4</v>
      </c>
      <c r="V191">
        <v>0</v>
      </c>
      <c r="W191">
        <v>12.191513634050311</v>
      </c>
      <c r="X191">
        <v>448.86754971274991</v>
      </c>
      <c r="Y191">
        <v>210.64255016611125</v>
      </c>
      <c r="Z191">
        <v>47.113928455510532</v>
      </c>
      <c r="AA191">
        <v>390.97852339311243</v>
      </c>
      <c r="AB191">
        <v>140.08531115112405</v>
      </c>
      <c r="AC191">
        <v>338.74633575276152</v>
      </c>
      <c r="AD191">
        <v>0</v>
      </c>
      <c r="AE191">
        <v>1588.6257122654199</v>
      </c>
    </row>
    <row r="192" spans="1:31" x14ac:dyDescent="0.3">
      <c r="A192">
        <v>2511358</v>
      </c>
      <c r="B192">
        <v>1</v>
      </c>
      <c r="C192" t="s">
        <v>81</v>
      </c>
      <c r="D192" t="s">
        <v>116</v>
      </c>
      <c r="E192" t="s">
        <v>187</v>
      </c>
      <c r="F192" t="s">
        <v>742</v>
      </c>
      <c r="G192" t="s">
        <v>143</v>
      </c>
      <c r="H192" t="s">
        <v>135</v>
      </c>
      <c r="I192" t="s">
        <v>136</v>
      </c>
      <c r="J192" t="s">
        <v>137</v>
      </c>
      <c r="K192" t="s">
        <v>144</v>
      </c>
      <c r="L192" t="s">
        <v>743</v>
      </c>
      <c r="M192" t="s">
        <v>744</v>
      </c>
      <c r="N192">
        <v>0.67</v>
      </c>
      <c r="O192">
        <v>0</v>
      </c>
      <c r="P192">
        <v>779</v>
      </c>
      <c r="Q192">
        <v>4</v>
      </c>
      <c r="R192">
        <v>41</v>
      </c>
      <c r="S192">
        <v>0</v>
      </c>
      <c r="T192">
        <v>103</v>
      </c>
      <c r="U192">
        <v>1</v>
      </c>
      <c r="V192">
        <v>0</v>
      </c>
      <c r="W192">
        <v>0</v>
      </c>
      <c r="X192">
        <v>92.592424100988438</v>
      </c>
      <c r="Y192">
        <v>5.3862005663891406</v>
      </c>
      <c r="Z192">
        <v>4.2309309923334002</v>
      </c>
      <c r="AA192">
        <v>0</v>
      </c>
      <c r="AB192">
        <v>22.536920533208637</v>
      </c>
      <c r="AC192">
        <v>12.94942888926354</v>
      </c>
      <c r="AD192">
        <v>0</v>
      </c>
      <c r="AE192">
        <v>137.69590508218315</v>
      </c>
    </row>
    <row r="193" spans="1:31" x14ac:dyDescent="0.3">
      <c r="A193">
        <v>2511026</v>
      </c>
      <c r="B193">
        <v>1</v>
      </c>
      <c r="C193" t="s">
        <v>80</v>
      </c>
      <c r="D193" t="s">
        <v>108</v>
      </c>
      <c r="E193" t="s">
        <v>207</v>
      </c>
      <c r="F193" t="s">
        <v>745</v>
      </c>
      <c r="G193" t="s">
        <v>177</v>
      </c>
      <c r="H193" t="s">
        <v>150</v>
      </c>
      <c r="I193" t="s">
        <v>136</v>
      </c>
      <c r="J193" t="s">
        <v>137</v>
      </c>
      <c r="K193" t="s">
        <v>144</v>
      </c>
      <c r="L193" t="s">
        <v>746</v>
      </c>
      <c r="M193" t="s">
        <v>747</v>
      </c>
      <c r="N193">
        <v>3.369444444</v>
      </c>
      <c r="O193">
        <v>0</v>
      </c>
      <c r="P193">
        <v>13</v>
      </c>
      <c r="Q193">
        <v>0</v>
      </c>
      <c r="R193">
        <v>11</v>
      </c>
      <c r="S193">
        <v>0</v>
      </c>
      <c r="T193">
        <v>8</v>
      </c>
      <c r="U193">
        <v>0</v>
      </c>
      <c r="V193">
        <v>0</v>
      </c>
      <c r="W193">
        <v>0</v>
      </c>
      <c r="X193">
        <v>8.2717404939492525</v>
      </c>
      <c r="Y193">
        <v>0</v>
      </c>
      <c r="Z193">
        <v>11.329922654309744</v>
      </c>
      <c r="AA193">
        <v>0</v>
      </c>
      <c r="AB193">
        <v>18.414299528969746</v>
      </c>
      <c r="AC193">
        <v>0</v>
      </c>
      <c r="AD193">
        <v>0</v>
      </c>
      <c r="AE193">
        <v>38.015962677228742</v>
      </c>
    </row>
    <row r="194" spans="1:31" x14ac:dyDescent="0.3">
      <c r="A194">
        <v>2511527</v>
      </c>
      <c r="B194">
        <v>1</v>
      </c>
      <c r="C194" t="s">
        <v>81</v>
      </c>
      <c r="D194" t="s">
        <v>118</v>
      </c>
      <c r="E194" t="s">
        <v>207</v>
      </c>
      <c r="F194" t="s">
        <v>748</v>
      </c>
      <c r="G194" t="s">
        <v>700</v>
      </c>
      <c r="H194" t="s">
        <v>150</v>
      </c>
      <c r="I194" t="s">
        <v>136</v>
      </c>
      <c r="J194" t="s">
        <v>137</v>
      </c>
      <c r="K194" t="s">
        <v>144</v>
      </c>
      <c r="L194" t="s">
        <v>749</v>
      </c>
      <c r="M194" t="s">
        <v>750</v>
      </c>
      <c r="N194">
        <v>1.271666666</v>
      </c>
      <c r="O194">
        <v>0</v>
      </c>
      <c r="P194">
        <v>61</v>
      </c>
      <c r="Q194">
        <v>0</v>
      </c>
      <c r="R194">
        <v>1</v>
      </c>
      <c r="S194">
        <v>0</v>
      </c>
      <c r="T194">
        <v>5</v>
      </c>
      <c r="U194">
        <v>0</v>
      </c>
      <c r="V194">
        <v>0</v>
      </c>
      <c r="W194">
        <v>0</v>
      </c>
      <c r="X194">
        <v>16.911156664205482</v>
      </c>
      <c r="Y194">
        <v>0</v>
      </c>
      <c r="Z194">
        <v>0</v>
      </c>
      <c r="AA194">
        <v>0</v>
      </c>
      <c r="AB194">
        <v>4.6490690936718932</v>
      </c>
      <c r="AC194">
        <v>0</v>
      </c>
      <c r="AD194">
        <v>0</v>
      </c>
      <c r="AE194">
        <v>21.560225757877376</v>
      </c>
    </row>
    <row r="195" spans="1:31" x14ac:dyDescent="0.3">
      <c r="A195">
        <v>2511172</v>
      </c>
      <c r="B195">
        <v>1</v>
      </c>
      <c r="C195" t="s">
        <v>81</v>
      </c>
      <c r="D195" t="s">
        <v>115</v>
      </c>
      <c r="E195" t="s">
        <v>187</v>
      </c>
      <c r="F195" t="s">
        <v>751</v>
      </c>
      <c r="G195" t="s">
        <v>295</v>
      </c>
      <c r="H195" t="s">
        <v>135</v>
      </c>
      <c r="I195" t="s">
        <v>136</v>
      </c>
      <c r="J195" t="s">
        <v>137</v>
      </c>
      <c r="K195" t="s">
        <v>138</v>
      </c>
      <c r="L195" t="s">
        <v>752</v>
      </c>
      <c r="M195" t="s">
        <v>753</v>
      </c>
      <c r="N195">
        <v>0.11</v>
      </c>
      <c r="O195">
        <v>1</v>
      </c>
      <c r="P195">
        <v>17147</v>
      </c>
      <c r="Q195">
        <v>38</v>
      </c>
      <c r="R195">
        <v>845</v>
      </c>
      <c r="S195">
        <v>72</v>
      </c>
      <c r="T195">
        <v>2085</v>
      </c>
      <c r="U195">
        <v>7</v>
      </c>
      <c r="V195">
        <v>2</v>
      </c>
      <c r="W195">
        <v>7.2807001739999995E-3</v>
      </c>
      <c r="X195">
        <v>196.31886889775311</v>
      </c>
      <c r="Y195">
        <v>7.3681908088588806</v>
      </c>
      <c r="Z195">
        <v>20.21737862209228</v>
      </c>
      <c r="AA195">
        <v>33.756719926601448</v>
      </c>
      <c r="AB195">
        <v>117.69315826524584</v>
      </c>
      <c r="AC195">
        <v>49.043112486588008</v>
      </c>
      <c r="AD195">
        <v>2.31367159752465</v>
      </c>
      <c r="AE195">
        <v>426.71838130483826</v>
      </c>
    </row>
    <row r="196" spans="1:31" x14ac:dyDescent="0.3">
      <c r="A196">
        <v>2511504</v>
      </c>
      <c r="B196">
        <v>1</v>
      </c>
      <c r="C196" t="s">
        <v>81</v>
      </c>
      <c r="D196" t="s">
        <v>127</v>
      </c>
      <c r="E196" t="s">
        <v>187</v>
      </c>
      <c r="F196" t="s">
        <v>754</v>
      </c>
      <c r="G196" t="s">
        <v>143</v>
      </c>
      <c r="H196" t="s">
        <v>135</v>
      </c>
      <c r="I196" t="s">
        <v>136</v>
      </c>
      <c r="J196" t="s">
        <v>137</v>
      </c>
      <c r="K196" t="s">
        <v>144</v>
      </c>
      <c r="L196" t="s">
        <v>755</v>
      </c>
      <c r="M196" t="s">
        <v>756</v>
      </c>
      <c r="N196">
        <v>2.2094444439999998</v>
      </c>
      <c r="O196">
        <v>5</v>
      </c>
      <c r="P196">
        <v>12</v>
      </c>
      <c r="Q196">
        <v>182</v>
      </c>
      <c r="R196">
        <v>121</v>
      </c>
      <c r="S196">
        <v>17</v>
      </c>
      <c r="T196">
        <v>8</v>
      </c>
      <c r="U196">
        <v>0</v>
      </c>
      <c r="V196">
        <v>0</v>
      </c>
      <c r="W196">
        <v>4.8246553638312299</v>
      </c>
      <c r="X196">
        <v>1.4196550343008436</v>
      </c>
      <c r="Y196">
        <v>129.59425724015423</v>
      </c>
      <c r="Z196">
        <v>103.6372733423687</v>
      </c>
      <c r="AA196">
        <v>46.309387732581229</v>
      </c>
      <c r="AB196">
        <v>13.537291391619608</v>
      </c>
      <c r="AC196">
        <v>0</v>
      </c>
      <c r="AD196">
        <v>0</v>
      </c>
      <c r="AE196">
        <v>299.32252010485587</v>
      </c>
    </row>
    <row r="197" spans="1:31" x14ac:dyDescent="0.3">
      <c r="A197">
        <v>2511381</v>
      </c>
      <c r="B197">
        <v>1</v>
      </c>
      <c r="C197" t="s">
        <v>80</v>
      </c>
      <c r="D197" t="s">
        <v>97</v>
      </c>
      <c r="E197" t="s">
        <v>167</v>
      </c>
      <c r="F197" t="s">
        <v>757</v>
      </c>
      <c r="G197" t="s">
        <v>538</v>
      </c>
      <c r="H197" t="s">
        <v>150</v>
      </c>
      <c r="I197" t="s">
        <v>136</v>
      </c>
      <c r="J197" t="s">
        <v>3</v>
      </c>
      <c r="K197" t="s">
        <v>144</v>
      </c>
      <c r="L197" t="s">
        <v>758</v>
      </c>
      <c r="M197" t="s">
        <v>759</v>
      </c>
      <c r="N197">
        <v>2.4700000000000002</v>
      </c>
      <c r="O197">
        <v>0</v>
      </c>
      <c r="P197">
        <v>1</v>
      </c>
      <c r="Q197">
        <v>0</v>
      </c>
      <c r="R197">
        <v>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0.69653457462727997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0.69653457462727997</v>
      </c>
    </row>
    <row r="198" spans="1:31" x14ac:dyDescent="0.3">
      <c r="A198">
        <v>2511126</v>
      </c>
      <c r="B198">
        <v>1</v>
      </c>
      <c r="C198" t="s">
        <v>80</v>
      </c>
      <c r="D198" t="s">
        <v>94</v>
      </c>
      <c r="E198" t="s">
        <v>167</v>
      </c>
      <c r="F198" t="s">
        <v>760</v>
      </c>
      <c r="G198" t="s">
        <v>169</v>
      </c>
      <c r="H198" t="s">
        <v>150</v>
      </c>
      <c r="I198" t="s">
        <v>136</v>
      </c>
      <c r="J198" t="s">
        <v>137</v>
      </c>
      <c r="K198" t="s">
        <v>144</v>
      </c>
      <c r="L198" t="s">
        <v>761</v>
      </c>
      <c r="M198" t="s">
        <v>762</v>
      </c>
      <c r="N198">
        <v>1.602777777</v>
      </c>
      <c r="O198">
        <v>0</v>
      </c>
      <c r="P198">
        <v>3</v>
      </c>
      <c r="Q198">
        <v>0</v>
      </c>
      <c r="R198">
        <v>0</v>
      </c>
      <c r="S198">
        <v>0</v>
      </c>
      <c r="T198">
        <v>1</v>
      </c>
      <c r="U198">
        <v>0</v>
      </c>
      <c r="V198">
        <v>0</v>
      </c>
      <c r="W198">
        <v>0</v>
      </c>
      <c r="X198">
        <v>0.35374566539250002</v>
      </c>
      <c r="Y198">
        <v>0</v>
      </c>
      <c r="Z198">
        <v>0</v>
      </c>
      <c r="AA198">
        <v>0</v>
      </c>
      <c r="AB198">
        <v>3.1959726770850001E-3</v>
      </c>
      <c r="AC198">
        <v>0</v>
      </c>
      <c r="AD198">
        <v>0</v>
      </c>
      <c r="AE198">
        <v>0.35694163806958501</v>
      </c>
    </row>
    <row r="199" spans="1:31" x14ac:dyDescent="0.3">
      <c r="A199">
        <v>2510857</v>
      </c>
      <c r="B199">
        <v>1</v>
      </c>
      <c r="C199" t="s">
        <v>80</v>
      </c>
      <c r="D199" t="s">
        <v>82</v>
      </c>
      <c r="E199" t="s">
        <v>167</v>
      </c>
      <c r="F199" t="s">
        <v>763</v>
      </c>
      <c r="G199" t="s">
        <v>234</v>
      </c>
      <c r="H199" t="s">
        <v>150</v>
      </c>
      <c r="I199" t="s">
        <v>136</v>
      </c>
      <c r="J199" t="s">
        <v>137</v>
      </c>
      <c r="K199" t="s">
        <v>144</v>
      </c>
      <c r="L199" t="s">
        <v>764</v>
      </c>
      <c r="M199" t="s">
        <v>765</v>
      </c>
      <c r="N199">
        <v>1.464722222</v>
      </c>
      <c r="O199">
        <v>0</v>
      </c>
      <c r="P199">
        <v>11</v>
      </c>
      <c r="Q199">
        <v>0</v>
      </c>
      <c r="R199">
        <v>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3.6093019238353938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3.6093019238353938</v>
      </c>
    </row>
    <row r="200" spans="1:31" x14ac:dyDescent="0.3">
      <c r="A200">
        <v>2511521</v>
      </c>
      <c r="B200">
        <v>1</v>
      </c>
      <c r="C200" t="s">
        <v>80</v>
      </c>
      <c r="D200" t="s">
        <v>85</v>
      </c>
      <c r="E200" t="s">
        <v>167</v>
      </c>
      <c r="F200" t="s">
        <v>766</v>
      </c>
      <c r="G200" t="s">
        <v>234</v>
      </c>
      <c r="H200" t="s">
        <v>150</v>
      </c>
      <c r="I200" t="s">
        <v>136</v>
      </c>
      <c r="J200" t="s">
        <v>137</v>
      </c>
      <c r="K200" t="s">
        <v>144</v>
      </c>
      <c r="L200" t="s">
        <v>767</v>
      </c>
      <c r="M200" t="s">
        <v>768</v>
      </c>
      <c r="N200">
        <v>2.159166666</v>
      </c>
      <c r="O200">
        <v>0</v>
      </c>
      <c r="P200">
        <v>9</v>
      </c>
      <c r="Q200">
        <v>0</v>
      </c>
      <c r="R200">
        <v>0</v>
      </c>
      <c r="S200">
        <v>0</v>
      </c>
      <c r="T200">
        <v>2</v>
      </c>
      <c r="U200">
        <v>0</v>
      </c>
      <c r="V200">
        <v>0</v>
      </c>
      <c r="W200">
        <v>0</v>
      </c>
      <c r="X200">
        <v>8.2172358859682024</v>
      </c>
      <c r="Y200">
        <v>0</v>
      </c>
      <c r="Z200">
        <v>0</v>
      </c>
      <c r="AA200">
        <v>0</v>
      </c>
      <c r="AB200">
        <v>3.4500949526725178</v>
      </c>
      <c r="AC200">
        <v>0</v>
      </c>
      <c r="AD200">
        <v>0</v>
      </c>
      <c r="AE200">
        <v>11.667330838640719</v>
      </c>
    </row>
    <row r="201" spans="1:31" x14ac:dyDescent="0.3">
      <c r="A201">
        <v>2510903</v>
      </c>
      <c r="B201">
        <v>1</v>
      </c>
      <c r="C201" t="s">
        <v>80</v>
      </c>
      <c r="D201" t="s">
        <v>106</v>
      </c>
      <c r="E201" t="s">
        <v>132</v>
      </c>
      <c r="F201" t="s">
        <v>769</v>
      </c>
      <c r="G201" t="s">
        <v>204</v>
      </c>
      <c r="H201" t="s">
        <v>135</v>
      </c>
      <c r="I201" t="s">
        <v>136</v>
      </c>
      <c r="J201" t="s">
        <v>137</v>
      </c>
      <c r="K201" t="s">
        <v>144</v>
      </c>
      <c r="L201" t="s">
        <v>770</v>
      </c>
      <c r="M201" t="s">
        <v>771</v>
      </c>
      <c r="N201">
        <v>3.3250000000000002</v>
      </c>
      <c r="O201">
        <v>0</v>
      </c>
      <c r="P201">
        <v>78</v>
      </c>
      <c r="Q201">
        <v>0</v>
      </c>
      <c r="R201">
        <v>16</v>
      </c>
      <c r="S201">
        <v>0</v>
      </c>
      <c r="T201">
        <v>9</v>
      </c>
      <c r="U201">
        <v>0</v>
      </c>
      <c r="V201">
        <v>0</v>
      </c>
      <c r="W201">
        <v>0</v>
      </c>
      <c r="X201">
        <v>36.480778501427828</v>
      </c>
      <c r="Y201">
        <v>0</v>
      </c>
      <c r="Z201">
        <v>19.216887898507668</v>
      </c>
      <c r="AA201">
        <v>0</v>
      </c>
      <c r="AB201">
        <v>15.364315007772131</v>
      </c>
      <c r="AC201">
        <v>0</v>
      </c>
      <c r="AD201">
        <v>0</v>
      </c>
      <c r="AE201">
        <v>71.061981407707634</v>
      </c>
    </row>
    <row r="202" spans="1:31" x14ac:dyDescent="0.3">
      <c r="A202">
        <v>2510986</v>
      </c>
      <c r="B202">
        <v>1</v>
      </c>
      <c r="C202" t="s">
        <v>80</v>
      </c>
      <c r="D202" t="s">
        <v>97</v>
      </c>
      <c r="E202" t="s">
        <v>207</v>
      </c>
      <c r="F202" t="s">
        <v>772</v>
      </c>
      <c r="G202" t="s">
        <v>161</v>
      </c>
      <c r="H202" t="s">
        <v>150</v>
      </c>
      <c r="I202" t="s">
        <v>136</v>
      </c>
      <c r="J202" t="s">
        <v>137</v>
      </c>
      <c r="K202" t="s">
        <v>144</v>
      </c>
      <c r="L202" t="s">
        <v>773</v>
      </c>
      <c r="M202" t="s">
        <v>774</v>
      </c>
      <c r="N202">
        <v>0.81944444400000005</v>
      </c>
      <c r="O202">
        <v>0</v>
      </c>
      <c r="P202">
        <v>40</v>
      </c>
      <c r="Q202">
        <v>0</v>
      </c>
      <c r="R202">
        <v>0</v>
      </c>
      <c r="S202">
        <v>0</v>
      </c>
      <c r="T202">
        <v>4</v>
      </c>
      <c r="U202">
        <v>0</v>
      </c>
      <c r="V202">
        <v>0</v>
      </c>
      <c r="W202">
        <v>0</v>
      </c>
      <c r="X202">
        <v>10.042341355506279</v>
      </c>
      <c r="Y202">
        <v>0</v>
      </c>
      <c r="Z202">
        <v>0</v>
      </c>
      <c r="AA202">
        <v>0</v>
      </c>
      <c r="AB202">
        <v>1.6693171748805138</v>
      </c>
      <c r="AC202">
        <v>0</v>
      </c>
      <c r="AD202">
        <v>0</v>
      </c>
      <c r="AE202">
        <v>11.711658530386792</v>
      </c>
    </row>
    <row r="203" spans="1:31" x14ac:dyDescent="0.3">
      <c r="A203">
        <v>2510940</v>
      </c>
      <c r="B203">
        <v>1</v>
      </c>
      <c r="C203" t="s">
        <v>80</v>
      </c>
      <c r="D203" t="s">
        <v>102</v>
      </c>
      <c r="E203" t="s">
        <v>167</v>
      </c>
      <c r="F203" t="s">
        <v>775</v>
      </c>
      <c r="G203" t="s">
        <v>234</v>
      </c>
      <c r="H203" t="s">
        <v>150</v>
      </c>
      <c r="I203" t="s">
        <v>136</v>
      </c>
      <c r="J203" t="s">
        <v>137</v>
      </c>
      <c r="K203" t="s">
        <v>144</v>
      </c>
      <c r="L203" t="s">
        <v>776</v>
      </c>
      <c r="M203" t="s">
        <v>777</v>
      </c>
      <c r="N203">
        <v>1.3902777770000001</v>
      </c>
      <c r="O203">
        <v>0</v>
      </c>
      <c r="P203">
        <v>1</v>
      </c>
      <c r="Q203">
        <v>0</v>
      </c>
      <c r="R203">
        <v>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0.33661640442777774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0.33661640442777774</v>
      </c>
    </row>
    <row r="204" spans="1:31" x14ac:dyDescent="0.3">
      <c r="A204">
        <v>2511295</v>
      </c>
      <c r="B204">
        <v>1</v>
      </c>
      <c r="C204" t="s">
        <v>80</v>
      </c>
      <c r="D204" t="s">
        <v>84</v>
      </c>
      <c r="E204" t="s">
        <v>207</v>
      </c>
      <c r="F204" t="s">
        <v>778</v>
      </c>
      <c r="G204" t="s">
        <v>779</v>
      </c>
      <c r="H204" t="s">
        <v>150</v>
      </c>
      <c r="I204" t="s">
        <v>136</v>
      </c>
      <c r="J204" t="s">
        <v>137</v>
      </c>
      <c r="K204" t="s">
        <v>144</v>
      </c>
      <c r="L204" t="s">
        <v>780</v>
      </c>
      <c r="M204" t="s">
        <v>781</v>
      </c>
      <c r="N204">
        <v>2.0105555549999998</v>
      </c>
      <c r="O204">
        <v>0</v>
      </c>
      <c r="P204">
        <v>58</v>
      </c>
      <c r="Q204">
        <v>0</v>
      </c>
      <c r="R204">
        <v>0</v>
      </c>
      <c r="S204">
        <v>0</v>
      </c>
      <c r="T204">
        <v>40</v>
      </c>
      <c r="U204">
        <v>0</v>
      </c>
      <c r="V204">
        <v>0</v>
      </c>
      <c r="W204">
        <v>0</v>
      </c>
      <c r="X204">
        <v>39.492953060276186</v>
      </c>
      <c r="Y204">
        <v>0</v>
      </c>
      <c r="Z204">
        <v>0</v>
      </c>
      <c r="AA204">
        <v>0</v>
      </c>
      <c r="AB204">
        <v>62.128894311959641</v>
      </c>
      <c r="AC204">
        <v>0</v>
      </c>
      <c r="AD204">
        <v>0</v>
      </c>
      <c r="AE204">
        <v>101.62184737223583</v>
      </c>
    </row>
    <row r="205" spans="1:31" x14ac:dyDescent="0.3">
      <c r="A205">
        <v>2511481</v>
      </c>
      <c r="B205">
        <v>1</v>
      </c>
      <c r="C205" t="s">
        <v>81</v>
      </c>
      <c r="D205" t="s">
        <v>113</v>
      </c>
      <c r="E205" t="s">
        <v>132</v>
      </c>
      <c r="F205" t="s">
        <v>782</v>
      </c>
      <c r="G205" t="s">
        <v>143</v>
      </c>
      <c r="H205" t="s">
        <v>135</v>
      </c>
      <c r="I205" t="s">
        <v>277</v>
      </c>
      <c r="J205" t="s">
        <v>137</v>
      </c>
      <c r="K205" t="s">
        <v>144</v>
      </c>
      <c r="L205" t="s">
        <v>783</v>
      </c>
      <c r="M205" t="s">
        <v>784</v>
      </c>
      <c r="N205">
        <v>9.1666660000000004E-3</v>
      </c>
      <c r="O205">
        <v>0</v>
      </c>
      <c r="P205">
        <v>240</v>
      </c>
      <c r="Q205">
        <v>1</v>
      </c>
      <c r="R205">
        <v>22</v>
      </c>
      <c r="S205">
        <v>0</v>
      </c>
      <c r="T205">
        <v>10</v>
      </c>
      <c r="U205">
        <v>0</v>
      </c>
      <c r="V205">
        <v>0</v>
      </c>
      <c r="W205">
        <v>0</v>
      </c>
      <c r="X205">
        <v>0.33794176925047015</v>
      </c>
      <c r="Y205">
        <v>6.7573330317900002E-3</v>
      </c>
      <c r="Z205">
        <v>0.12581592631190003</v>
      </c>
      <c r="AA205">
        <v>0</v>
      </c>
      <c r="AB205">
        <v>4.3698952029150001E-2</v>
      </c>
      <c r="AC205">
        <v>0</v>
      </c>
      <c r="AD205">
        <v>0</v>
      </c>
      <c r="AE205">
        <v>0.51421398062331014</v>
      </c>
    </row>
    <row r="206" spans="1:31" x14ac:dyDescent="0.3">
      <c r="A206">
        <v>2511487</v>
      </c>
      <c r="B206">
        <v>1</v>
      </c>
      <c r="C206" t="s">
        <v>80</v>
      </c>
      <c r="D206" t="s">
        <v>92</v>
      </c>
      <c r="E206" t="s">
        <v>167</v>
      </c>
      <c r="F206" t="s">
        <v>785</v>
      </c>
      <c r="G206" t="s">
        <v>234</v>
      </c>
      <c r="H206" t="s">
        <v>150</v>
      </c>
      <c r="I206" t="s">
        <v>136</v>
      </c>
      <c r="J206" t="s">
        <v>137</v>
      </c>
      <c r="K206" t="s">
        <v>144</v>
      </c>
      <c r="L206" t="s">
        <v>786</v>
      </c>
      <c r="M206" t="s">
        <v>787</v>
      </c>
      <c r="N206">
        <v>2.2658333329999998</v>
      </c>
      <c r="O206">
        <v>0</v>
      </c>
      <c r="P206">
        <v>1</v>
      </c>
      <c r="Q206">
        <v>0</v>
      </c>
      <c r="R206">
        <v>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3.4787816263170752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3.4787816263170752</v>
      </c>
    </row>
    <row r="207" spans="1:31" x14ac:dyDescent="0.3">
      <c r="A207">
        <v>2511043</v>
      </c>
      <c r="B207">
        <v>1</v>
      </c>
      <c r="C207" t="s">
        <v>80</v>
      </c>
      <c r="D207" t="s">
        <v>84</v>
      </c>
      <c r="E207" t="s">
        <v>275</v>
      </c>
      <c r="F207" t="s">
        <v>788</v>
      </c>
      <c r="G207" t="s">
        <v>538</v>
      </c>
      <c r="H207" t="s">
        <v>135</v>
      </c>
      <c r="I207" t="s">
        <v>136</v>
      </c>
      <c r="J207" t="s">
        <v>3</v>
      </c>
      <c r="K207" t="s">
        <v>144</v>
      </c>
      <c r="L207" t="s">
        <v>789</v>
      </c>
      <c r="M207" t="s">
        <v>790</v>
      </c>
      <c r="N207">
        <v>0.91666666600000002</v>
      </c>
      <c r="O207">
        <v>0</v>
      </c>
      <c r="P207">
        <v>3068</v>
      </c>
      <c r="Q207">
        <v>0</v>
      </c>
      <c r="R207">
        <v>0</v>
      </c>
      <c r="S207">
        <v>1</v>
      </c>
      <c r="T207">
        <v>165</v>
      </c>
      <c r="U207">
        <v>0</v>
      </c>
      <c r="V207">
        <v>0</v>
      </c>
      <c r="W207">
        <v>0</v>
      </c>
      <c r="X207">
        <v>612.46491028531364</v>
      </c>
      <c r="Y207">
        <v>0</v>
      </c>
      <c r="Z207">
        <v>0</v>
      </c>
      <c r="AA207">
        <v>39.129190565864</v>
      </c>
      <c r="AB207">
        <v>172.96319572239054</v>
      </c>
      <c r="AC207">
        <v>0</v>
      </c>
      <c r="AD207">
        <v>0</v>
      </c>
      <c r="AE207">
        <v>824.55729657356812</v>
      </c>
    </row>
    <row r="208" spans="1:31" x14ac:dyDescent="0.3">
      <c r="A208">
        <v>2511112</v>
      </c>
      <c r="B208">
        <v>1</v>
      </c>
      <c r="C208" t="s">
        <v>80</v>
      </c>
      <c r="D208" t="s">
        <v>86</v>
      </c>
      <c r="E208" t="s">
        <v>167</v>
      </c>
      <c r="F208" t="s">
        <v>791</v>
      </c>
      <c r="G208" t="s">
        <v>538</v>
      </c>
      <c r="H208" t="s">
        <v>150</v>
      </c>
      <c r="I208" t="s">
        <v>136</v>
      </c>
      <c r="J208" t="s">
        <v>3</v>
      </c>
      <c r="K208" t="s">
        <v>144</v>
      </c>
      <c r="L208" t="s">
        <v>792</v>
      </c>
      <c r="M208" t="s">
        <v>793</v>
      </c>
      <c r="N208">
        <v>3.51</v>
      </c>
      <c r="O208">
        <v>0</v>
      </c>
      <c r="P208">
        <v>48</v>
      </c>
      <c r="Q208">
        <v>0</v>
      </c>
      <c r="R208">
        <v>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39.115323641640686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39.115323641640686</v>
      </c>
    </row>
    <row r="209" spans="1:31" x14ac:dyDescent="0.3">
      <c r="A209">
        <v>2511255</v>
      </c>
      <c r="B209">
        <v>1</v>
      </c>
      <c r="C209" t="s">
        <v>80</v>
      </c>
      <c r="D209" t="s">
        <v>96</v>
      </c>
      <c r="E209" t="s">
        <v>167</v>
      </c>
      <c r="F209" t="s">
        <v>794</v>
      </c>
      <c r="G209" t="s">
        <v>263</v>
      </c>
      <c r="H209" t="s">
        <v>150</v>
      </c>
      <c r="I209" t="s">
        <v>136</v>
      </c>
      <c r="J209" t="s">
        <v>137</v>
      </c>
      <c r="K209" t="s">
        <v>144</v>
      </c>
      <c r="L209" t="s">
        <v>795</v>
      </c>
      <c r="M209" t="s">
        <v>796</v>
      </c>
      <c r="N209">
        <v>2.2599999999999998</v>
      </c>
      <c r="O209">
        <v>0</v>
      </c>
      <c r="P209">
        <v>1</v>
      </c>
      <c r="Q209">
        <v>0</v>
      </c>
      <c r="R209">
        <v>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5.917401322150001E-2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5.917401322150001E-2</v>
      </c>
    </row>
    <row r="210" spans="1:31" x14ac:dyDescent="0.3">
      <c r="A210">
        <v>2511318</v>
      </c>
      <c r="B210">
        <v>1</v>
      </c>
      <c r="C210" t="s">
        <v>80</v>
      </c>
      <c r="D210" t="s">
        <v>99</v>
      </c>
      <c r="E210" t="s">
        <v>207</v>
      </c>
      <c r="F210" t="s">
        <v>797</v>
      </c>
      <c r="G210" t="s">
        <v>177</v>
      </c>
      <c r="H210" t="s">
        <v>150</v>
      </c>
      <c r="I210" t="s">
        <v>136</v>
      </c>
      <c r="J210" t="s">
        <v>137</v>
      </c>
      <c r="K210" t="s">
        <v>144</v>
      </c>
      <c r="L210" t="s">
        <v>798</v>
      </c>
      <c r="M210" t="s">
        <v>799</v>
      </c>
      <c r="N210">
        <v>5.4005555550000004</v>
      </c>
      <c r="O210">
        <v>0</v>
      </c>
      <c r="P210">
        <v>2</v>
      </c>
      <c r="Q210">
        <v>0</v>
      </c>
      <c r="R210">
        <v>0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0.60470703390991676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0.60470703390991676</v>
      </c>
    </row>
    <row r="211" spans="1:31" x14ac:dyDescent="0.3">
      <c r="A211">
        <v>2511461</v>
      </c>
      <c r="B211">
        <v>1</v>
      </c>
      <c r="C211" t="s">
        <v>80</v>
      </c>
      <c r="D211" t="s">
        <v>105</v>
      </c>
      <c r="E211" t="s">
        <v>147</v>
      </c>
      <c r="F211" t="s">
        <v>800</v>
      </c>
      <c r="G211" t="s">
        <v>161</v>
      </c>
      <c r="H211" t="s">
        <v>150</v>
      </c>
      <c r="I211" t="s">
        <v>136</v>
      </c>
      <c r="J211" t="s">
        <v>137</v>
      </c>
      <c r="K211" t="s">
        <v>144</v>
      </c>
      <c r="L211" t="s">
        <v>801</v>
      </c>
      <c r="M211" t="s">
        <v>802</v>
      </c>
      <c r="N211">
        <v>0.37444444399999999</v>
      </c>
      <c r="O211">
        <v>0</v>
      </c>
      <c r="P211">
        <v>36</v>
      </c>
      <c r="Q211">
        <v>0</v>
      </c>
      <c r="R211">
        <v>0</v>
      </c>
      <c r="S211">
        <v>0</v>
      </c>
      <c r="T211">
        <v>16</v>
      </c>
      <c r="U211">
        <v>0</v>
      </c>
      <c r="V211">
        <v>0</v>
      </c>
      <c r="W211">
        <v>0</v>
      </c>
      <c r="X211">
        <v>4.2384583767029786</v>
      </c>
      <c r="Y211">
        <v>0</v>
      </c>
      <c r="Z211">
        <v>0</v>
      </c>
      <c r="AA211">
        <v>0</v>
      </c>
      <c r="AB211">
        <v>3.854142918313566</v>
      </c>
      <c r="AC211">
        <v>0</v>
      </c>
      <c r="AD211">
        <v>0</v>
      </c>
      <c r="AE211">
        <v>8.0926012950165447</v>
      </c>
    </row>
    <row r="212" spans="1:31" x14ac:dyDescent="0.3">
      <c r="A212">
        <v>2512071</v>
      </c>
      <c r="B212">
        <v>1</v>
      </c>
      <c r="C212" t="s">
        <v>81</v>
      </c>
      <c r="D212" t="s">
        <v>123</v>
      </c>
      <c r="E212" t="s">
        <v>159</v>
      </c>
      <c r="F212" t="s">
        <v>803</v>
      </c>
      <c r="G212" t="s">
        <v>181</v>
      </c>
      <c r="H212" t="s">
        <v>150</v>
      </c>
      <c r="I212" t="s">
        <v>136</v>
      </c>
      <c r="J212" t="s">
        <v>137</v>
      </c>
      <c r="K212" t="s">
        <v>144</v>
      </c>
      <c r="L212" t="s">
        <v>804</v>
      </c>
      <c r="M212" t="s">
        <v>805</v>
      </c>
      <c r="N212">
        <v>3.349722222</v>
      </c>
      <c r="O212">
        <v>0</v>
      </c>
      <c r="P212">
        <v>73</v>
      </c>
      <c r="Q212">
        <v>0</v>
      </c>
      <c r="R212">
        <v>3</v>
      </c>
      <c r="S212">
        <v>0</v>
      </c>
      <c r="T212">
        <v>4</v>
      </c>
      <c r="U212">
        <v>0</v>
      </c>
      <c r="V212">
        <v>0</v>
      </c>
      <c r="W212">
        <v>0</v>
      </c>
      <c r="X212">
        <v>18.740201416366101</v>
      </c>
      <c r="Y212">
        <v>0</v>
      </c>
      <c r="Z212">
        <v>5.878086043446E-2</v>
      </c>
      <c r="AA212">
        <v>0</v>
      </c>
      <c r="AB212">
        <v>1.0896448872688134</v>
      </c>
      <c r="AC212">
        <v>0</v>
      </c>
      <c r="AD212">
        <v>0</v>
      </c>
      <c r="AE212">
        <v>19.888627164069376</v>
      </c>
    </row>
    <row r="213" spans="1:31" x14ac:dyDescent="0.3">
      <c r="A213">
        <v>2511593</v>
      </c>
      <c r="B213">
        <v>1</v>
      </c>
      <c r="C213" t="s">
        <v>81</v>
      </c>
      <c r="D213" t="s">
        <v>127</v>
      </c>
      <c r="E213" t="s">
        <v>132</v>
      </c>
      <c r="F213" t="s">
        <v>806</v>
      </c>
      <c r="G213" t="s">
        <v>143</v>
      </c>
      <c r="H213" t="s">
        <v>135</v>
      </c>
      <c r="I213" t="s">
        <v>136</v>
      </c>
      <c r="J213" t="s">
        <v>137</v>
      </c>
      <c r="K213" t="s">
        <v>144</v>
      </c>
      <c r="L213" t="s">
        <v>807</v>
      </c>
      <c r="M213" t="s">
        <v>808</v>
      </c>
      <c r="N213">
        <v>0.60250000000000004</v>
      </c>
      <c r="O213">
        <v>0</v>
      </c>
      <c r="P213">
        <v>391</v>
      </c>
      <c r="Q213">
        <v>8</v>
      </c>
      <c r="R213">
        <v>17</v>
      </c>
      <c r="S213">
        <v>1</v>
      </c>
      <c r="T213">
        <v>70</v>
      </c>
      <c r="U213">
        <v>0</v>
      </c>
      <c r="V213">
        <v>0</v>
      </c>
      <c r="W213">
        <v>0</v>
      </c>
      <c r="X213">
        <v>74.440425755110994</v>
      </c>
      <c r="Y213">
        <v>1.3204717099509375</v>
      </c>
      <c r="Z213">
        <v>1.5917034583107901</v>
      </c>
      <c r="AA213">
        <v>0.86149216107000004</v>
      </c>
      <c r="AB213">
        <v>28.304547571481329</v>
      </c>
      <c r="AC213">
        <v>0</v>
      </c>
      <c r="AD213">
        <v>0</v>
      </c>
      <c r="AE213">
        <v>106.51864065592406</v>
      </c>
    </row>
    <row r="214" spans="1:31" x14ac:dyDescent="0.3">
      <c r="A214">
        <v>2511576</v>
      </c>
      <c r="B214">
        <v>1</v>
      </c>
      <c r="C214" t="s">
        <v>80</v>
      </c>
      <c r="D214" t="s">
        <v>110</v>
      </c>
      <c r="E214" t="s">
        <v>167</v>
      </c>
      <c r="F214" t="s">
        <v>809</v>
      </c>
      <c r="G214" t="s">
        <v>169</v>
      </c>
      <c r="H214" t="s">
        <v>150</v>
      </c>
      <c r="I214" t="s">
        <v>136</v>
      </c>
      <c r="J214" t="s">
        <v>137</v>
      </c>
      <c r="K214" t="s">
        <v>144</v>
      </c>
      <c r="L214" t="s">
        <v>810</v>
      </c>
      <c r="M214" t="s">
        <v>811</v>
      </c>
      <c r="N214">
        <v>1.875277777</v>
      </c>
      <c r="O214">
        <v>0</v>
      </c>
      <c r="P214">
        <v>7</v>
      </c>
      <c r="Q214">
        <v>0</v>
      </c>
      <c r="R214">
        <v>0</v>
      </c>
      <c r="S214">
        <v>0</v>
      </c>
      <c r="T214">
        <v>3</v>
      </c>
      <c r="U214">
        <v>0</v>
      </c>
      <c r="V214">
        <v>0</v>
      </c>
      <c r="W214">
        <v>0</v>
      </c>
      <c r="X214">
        <v>2.8553713899040809</v>
      </c>
      <c r="Y214">
        <v>0</v>
      </c>
      <c r="Z214">
        <v>0</v>
      </c>
      <c r="AA214">
        <v>0</v>
      </c>
      <c r="AB214">
        <v>3.6839592349107972</v>
      </c>
      <c r="AC214">
        <v>0</v>
      </c>
      <c r="AD214">
        <v>0</v>
      </c>
      <c r="AE214">
        <v>6.5393306248148786</v>
      </c>
    </row>
    <row r="215" spans="1:31" x14ac:dyDescent="0.3">
      <c r="A215">
        <v>2512140</v>
      </c>
      <c r="B215">
        <v>1</v>
      </c>
      <c r="C215" t="s">
        <v>81</v>
      </c>
      <c r="D215" t="s">
        <v>119</v>
      </c>
      <c r="E215" t="s">
        <v>207</v>
      </c>
      <c r="F215" t="s">
        <v>812</v>
      </c>
      <c r="G215" t="s">
        <v>177</v>
      </c>
      <c r="H215" t="s">
        <v>150</v>
      </c>
      <c r="I215" t="s">
        <v>136</v>
      </c>
      <c r="J215" t="s">
        <v>137</v>
      </c>
      <c r="K215" t="s">
        <v>144</v>
      </c>
      <c r="L215" t="s">
        <v>813</v>
      </c>
      <c r="M215" t="s">
        <v>814</v>
      </c>
      <c r="N215">
        <v>0.69805555500000005</v>
      </c>
      <c r="O215">
        <v>0</v>
      </c>
      <c r="P215">
        <v>151</v>
      </c>
      <c r="Q215">
        <v>0</v>
      </c>
      <c r="R215">
        <v>2</v>
      </c>
      <c r="S215">
        <v>0</v>
      </c>
      <c r="T215">
        <v>4</v>
      </c>
      <c r="U215">
        <v>0</v>
      </c>
      <c r="V215">
        <v>0</v>
      </c>
      <c r="W215">
        <v>0</v>
      </c>
      <c r="X215">
        <v>27.180537886135951</v>
      </c>
      <c r="Y215">
        <v>0</v>
      </c>
      <c r="Z215">
        <v>0.22800815365844834</v>
      </c>
      <c r="AA215">
        <v>0</v>
      </c>
      <c r="AB215">
        <v>1.9318133770035417</v>
      </c>
      <c r="AC215">
        <v>0</v>
      </c>
      <c r="AD215">
        <v>0</v>
      </c>
      <c r="AE215">
        <v>29.340359416797941</v>
      </c>
    </row>
    <row r="216" spans="1:31" x14ac:dyDescent="0.3">
      <c r="A216">
        <v>2511639</v>
      </c>
      <c r="B216">
        <v>1</v>
      </c>
      <c r="C216" t="s">
        <v>80</v>
      </c>
      <c r="D216" t="s">
        <v>103</v>
      </c>
      <c r="E216" t="s">
        <v>159</v>
      </c>
      <c r="F216" t="s">
        <v>815</v>
      </c>
      <c r="G216" t="s">
        <v>173</v>
      </c>
      <c r="H216" t="s">
        <v>150</v>
      </c>
      <c r="I216" t="s">
        <v>136</v>
      </c>
      <c r="J216" t="s">
        <v>137</v>
      </c>
      <c r="K216" t="s">
        <v>138</v>
      </c>
      <c r="L216" t="s">
        <v>816</v>
      </c>
      <c r="M216" t="s">
        <v>817</v>
      </c>
      <c r="N216">
        <v>6.3041666660000004</v>
      </c>
      <c r="O216">
        <v>0</v>
      </c>
      <c r="P216">
        <v>117</v>
      </c>
      <c r="Q216">
        <v>0</v>
      </c>
      <c r="R216">
        <v>18</v>
      </c>
      <c r="S216">
        <v>0</v>
      </c>
      <c r="T216">
        <v>17</v>
      </c>
      <c r="U216">
        <v>0</v>
      </c>
      <c r="V216">
        <v>0</v>
      </c>
      <c r="W216">
        <v>0</v>
      </c>
      <c r="X216">
        <v>169.49515814041496</v>
      </c>
      <c r="Y216">
        <v>0</v>
      </c>
      <c r="Z216">
        <v>144.06047738147967</v>
      </c>
      <c r="AA216">
        <v>0</v>
      </c>
      <c r="AB216">
        <v>145.02931182032356</v>
      </c>
      <c r="AC216">
        <v>0</v>
      </c>
      <c r="AD216">
        <v>0</v>
      </c>
      <c r="AE216">
        <v>458.58494734221813</v>
      </c>
    </row>
    <row r="217" spans="1:31" x14ac:dyDescent="0.3">
      <c r="A217">
        <v>2513543</v>
      </c>
      <c r="B217">
        <v>1</v>
      </c>
      <c r="C217" t="s">
        <v>80</v>
      </c>
      <c r="D217" t="s">
        <v>93</v>
      </c>
      <c r="E217" t="s">
        <v>167</v>
      </c>
      <c r="F217" t="s">
        <v>818</v>
      </c>
      <c r="G217" t="s">
        <v>169</v>
      </c>
      <c r="H217" t="s">
        <v>150</v>
      </c>
      <c r="I217" t="s">
        <v>136</v>
      </c>
      <c r="J217" t="s">
        <v>137</v>
      </c>
      <c r="K217" t="s">
        <v>144</v>
      </c>
      <c r="L217" t="s">
        <v>819</v>
      </c>
      <c r="M217" t="s">
        <v>820</v>
      </c>
      <c r="N217">
        <v>2.9136111109999998</v>
      </c>
      <c r="O217">
        <v>0</v>
      </c>
      <c r="P217">
        <v>1</v>
      </c>
      <c r="Q217">
        <v>0</v>
      </c>
      <c r="R217">
        <v>0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0.29967708216020833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0</v>
      </c>
      <c r="AE217">
        <v>0.29967708216020833</v>
      </c>
    </row>
    <row r="218" spans="1:31" x14ac:dyDescent="0.3">
      <c r="A218">
        <v>2513420</v>
      </c>
      <c r="B218">
        <v>1</v>
      </c>
      <c r="C218" t="s">
        <v>80</v>
      </c>
      <c r="D218" t="s">
        <v>97</v>
      </c>
      <c r="E218" t="s">
        <v>167</v>
      </c>
      <c r="F218" t="s">
        <v>821</v>
      </c>
      <c r="G218" t="s">
        <v>263</v>
      </c>
      <c r="H218" t="s">
        <v>150</v>
      </c>
      <c r="I218" t="s">
        <v>136</v>
      </c>
      <c r="J218" t="s">
        <v>137</v>
      </c>
      <c r="K218" t="s">
        <v>144</v>
      </c>
      <c r="L218" t="s">
        <v>822</v>
      </c>
      <c r="M218" t="s">
        <v>823</v>
      </c>
      <c r="N218">
        <v>6.4863888879999996</v>
      </c>
      <c r="O218">
        <v>0</v>
      </c>
      <c r="P218">
        <v>1</v>
      </c>
      <c r="Q218">
        <v>0</v>
      </c>
      <c r="R218">
        <v>0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1.3165681462616625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1.3165681462616625</v>
      </c>
    </row>
    <row r="219" spans="1:31" x14ac:dyDescent="0.3">
      <c r="A219">
        <v>2513071</v>
      </c>
      <c r="B219">
        <v>1</v>
      </c>
      <c r="C219" t="s">
        <v>80</v>
      </c>
      <c r="D219" t="s">
        <v>96</v>
      </c>
      <c r="E219" t="s">
        <v>132</v>
      </c>
      <c r="F219" t="s">
        <v>824</v>
      </c>
      <c r="G219" t="s">
        <v>204</v>
      </c>
      <c r="H219" t="s">
        <v>135</v>
      </c>
      <c r="I219" t="s">
        <v>136</v>
      </c>
      <c r="J219" t="s">
        <v>137</v>
      </c>
      <c r="K219" t="s">
        <v>144</v>
      </c>
      <c r="L219" t="s">
        <v>825</v>
      </c>
      <c r="M219" t="s">
        <v>826</v>
      </c>
      <c r="N219">
        <v>1.791388888</v>
      </c>
      <c r="O219">
        <v>0</v>
      </c>
      <c r="P219">
        <v>0</v>
      </c>
      <c r="Q219">
        <v>0</v>
      </c>
      <c r="R219">
        <v>0</v>
      </c>
      <c r="S219">
        <v>2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41.71106066582982</v>
      </c>
      <c r="AB219">
        <v>0</v>
      </c>
      <c r="AC219">
        <v>0</v>
      </c>
      <c r="AD219">
        <v>0</v>
      </c>
      <c r="AE219">
        <v>41.71106066582982</v>
      </c>
    </row>
    <row r="220" spans="1:31" x14ac:dyDescent="0.3">
      <c r="A220">
        <v>2513357</v>
      </c>
      <c r="B220">
        <v>1</v>
      </c>
      <c r="C220" t="s">
        <v>80</v>
      </c>
      <c r="D220" t="s">
        <v>88</v>
      </c>
      <c r="E220" t="s">
        <v>132</v>
      </c>
      <c r="F220" t="s">
        <v>827</v>
      </c>
      <c r="G220" t="s">
        <v>828</v>
      </c>
      <c r="H220" t="s">
        <v>135</v>
      </c>
      <c r="I220" t="s">
        <v>136</v>
      </c>
      <c r="J220" t="s">
        <v>137</v>
      </c>
      <c r="K220" t="s">
        <v>144</v>
      </c>
      <c r="L220" t="s">
        <v>829</v>
      </c>
      <c r="M220" t="s">
        <v>830</v>
      </c>
      <c r="N220">
        <v>4.9213888880000001</v>
      </c>
      <c r="O220">
        <v>0</v>
      </c>
      <c r="P220">
        <v>675</v>
      </c>
      <c r="Q220">
        <v>0</v>
      </c>
      <c r="R220">
        <v>0</v>
      </c>
      <c r="S220">
        <v>1</v>
      </c>
      <c r="T220">
        <v>110</v>
      </c>
      <c r="U220">
        <v>0</v>
      </c>
      <c r="V220">
        <v>0</v>
      </c>
      <c r="W220">
        <v>0</v>
      </c>
      <c r="X220">
        <v>1098.0246104101495</v>
      </c>
      <c r="Y220">
        <v>0</v>
      </c>
      <c r="Z220">
        <v>0</v>
      </c>
      <c r="AA220">
        <v>442.22126114007574</v>
      </c>
      <c r="AB220">
        <v>530.98022118062966</v>
      </c>
      <c r="AC220">
        <v>0</v>
      </c>
      <c r="AD220">
        <v>0</v>
      </c>
      <c r="AE220">
        <v>2071.2260927308548</v>
      </c>
    </row>
    <row r="221" spans="1:31" x14ac:dyDescent="0.3">
      <c r="A221">
        <v>2513002</v>
      </c>
      <c r="B221">
        <v>1</v>
      </c>
      <c r="C221" t="s">
        <v>80</v>
      </c>
      <c r="D221" t="s">
        <v>103</v>
      </c>
      <c r="E221" t="s">
        <v>141</v>
      </c>
      <c r="F221" t="s">
        <v>831</v>
      </c>
      <c r="G221" t="s">
        <v>143</v>
      </c>
      <c r="H221" t="s">
        <v>135</v>
      </c>
      <c r="I221" t="s">
        <v>136</v>
      </c>
      <c r="J221" t="s">
        <v>137</v>
      </c>
      <c r="K221" t="s">
        <v>144</v>
      </c>
      <c r="L221" t="s">
        <v>832</v>
      </c>
      <c r="M221" t="s">
        <v>833</v>
      </c>
      <c r="N221">
        <v>0.20944444400000001</v>
      </c>
      <c r="O221">
        <v>1</v>
      </c>
      <c r="P221">
        <v>0</v>
      </c>
      <c r="Q221">
        <v>1</v>
      </c>
      <c r="R221">
        <v>0</v>
      </c>
      <c r="S221">
        <v>2</v>
      </c>
      <c r="T221">
        <v>7</v>
      </c>
      <c r="U221">
        <v>2</v>
      </c>
      <c r="V221">
        <v>0</v>
      </c>
      <c r="W221">
        <v>0.11222208245248001</v>
      </c>
      <c r="X221">
        <v>0</v>
      </c>
      <c r="Y221">
        <v>0.11581300717035835</v>
      </c>
      <c r="Z221">
        <v>0</v>
      </c>
      <c r="AA221">
        <v>2.38710779044608</v>
      </c>
      <c r="AB221">
        <v>1.3831144339293233</v>
      </c>
      <c r="AC221">
        <v>111.8298849896475</v>
      </c>
      <c r="AD221">
        <v>0</v>
      </c>
      <c r="AE221">
        <v>115.82814230364573</v>
      </c>
    </row>
    <row r="222" spans="1:31" x14ac:dyDescent="0.3">
      <c r="A222">
        <v>2513297</v>
      </c>
      <c r="B222">
        <v>1</v>
      </c>
      <c r="C222" t="s">
        <v>80</v>
      </c>
      <c r="D222" t="s">
        <v>104</v>
      </c>
      <c r="E222" t="s">
        <v>159</v>
      </c>
      <c r="F222" t="s">
        <v>834</v>
      </c>
      <c r="G222" t="s">
        <v>181</v>
      </c>
      <c r="H222" t="s">
        <v>150</v>
      </c>
      <c r="I222" t="s">
        <v>136</v>
      </c>
      <c r="J222" t="s">
        <v>137</v>
      </c>
      <c r="K222" t="s">
        <v>144</v>
      </c>
      <c r="L222" t="s">
        <v>835</v>
      </c>
      <c r="M222" t="s">
        <v>836</v>
      </c>
      <c r="N222">
        <v>2.5724999999999998</v>
      </c>
      <c r="O222">
        <v>0</v>
      </c>
      <c r="P222">
        <v>93</v>
      </c>
      <c r="Q222">
        <v>0</v>
      </c>
      <c r="R222">
        <v>7</v>
      </c>
      <c r="S222">
        <v>0</v>
      </c>
      <c r="T222">
        <v>10</v>
      </c>
      <c r="U222">
        <v>0</v>
      </c>
      <c r="V222">
        <v>0</v>
      </c>
      <c r="W222">
        <v>0</v>
      </c>
      <c r="X222">
        <v>50.321946855695863</v>
      </c>
      <c r="Y222">
        <v>0</v>
      </c>
      <c r="Z222">
        <v>3.9123510926668281</v>
      </c>
      <c r="AA222">
        <v>0</v>
      </c>
      <c r="AB222">
        <v>5.5454378165786906</v>
      </c>
      <c r="AC222">
        <v>0</v>
      </c>
      <c r="AD222">
        <v>0</v>
      </c>
      <c r="AE222">
        <v>59.779735764941385</v>
      </c>
    </row>
    <row r="223" spans="1:31" x14ac:dyDescent="0.3">
      <c r="A223">
        <v>2512965</v>
      </c>
      <c r="B223">
        <v>1</v>
      </c>
      <c r="C223" t="s">
        <v>80</v>
      </c>
      <c r="D223" t="s">
        <v>101</v>
      </c>
      <c r="E223" t="s">
        <v>207</v>
      </c>
      <c r="F223" t="s">
        <v>837</v>
      </c>
      <c r="G223" t="s">
        <v>161</v>
      </c>
      <c r="H223" t="s">
        <v>150</v>
      </c>
      <c r="I223" t="s">
        <v>136</v>
      </c>
      <c r="J223" t="s">
        <v>137</v>
      </c>
      <c r="K223" t="s">
        <v>144</v>
      </c>
      <c r="L223" t="s">
        <v>838</v>
      </c>
      <c r="M223" t="s">
        <v>839</v>
      </c>
      <c r="N223">
        <v>0.58666666599999995</v>
      </c>
      <c r="O223">
        <v>0</v>
      </c>
      <c r="P223">
        <v>71</v>
      </c>
      <c r="Q223">
        <v>0</v>
      </c>
      <c r="R223">
        <v>0</v>
      </c>
      <c r="S223">
        <v>0</v>
      </c>
      <c r="T223">
        <v>1</v>
      </c>
      <c r="U223">
        <v>0</v>
      </c>
      <c r="V223">
        <v>0</v>
      </c>
      <c r="W223">
        <v>0</v>
      </c>
      <c r="X223">
        <v>19.393702490473839</v>
      </c>
      <c r="Y223">
        <v>0</v>
      </c>
      <c r="Z223">
        <v>0</v>
      </c>
      <c r="AA223">
        <v>0</v>
      </c>
      <c r="AB223">
        <v>0.51940597420666668</v>
      </c>
      <c r="AC223">
        <v>0</v>
      </c>
      <c r="AD223">
        <v>0</v>
      </c>
      <c r="AE223">
        <v>19.913108464680505</v>
      </c>
    </row>
    <row r="224" spans="1:31" x14ac:dyDescent="0.3">
      <c r="A224">
        <v>2513251</v>
      </c>
      <c r="B224">
        <v>1</v>
      </c>
      <c r="C224" t="s">
        <v>81</v>
      </c>
      <c r="D224" t="s">
        <v>121</v>
      </c>
      <c r="E224" t="s">
        <v>159</v>
      </c>
      <c r="F224" t="s">
        <v>840</v>
      </c>
      <c r="G224" t="s">
        <v>134</v>
      </c>
      <c r="H224" t="s">
        <v>150</v>
      </c>
      <c r="I224" t="s">
        <v>136</v>
      </c>
      <c r="J224" t="s">
        <v>137</v>
      </c>
      <c r="K224" t="s">
        <v>138</v>
      </c>
      <c r="L224" t="s">
        <v>841</v>
      </c>
      <c r="M224" t="s">
        <v>842</v>
      </c>
      <c r="N224">
        <v>3.04</v>
      </c>
      <c r="O224">
        <v>0</v>
      </c>
      <c r="P224">
        <v>19</v>
      </c>
      <c r="Q224">
        <v>0</v>
      </c>
      <c r="R224">
        <v>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4.8485211481385102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0</v>
      </c>
      <c r="AE224">
        <v>4.8485211481385102</v>
      </c>
    </row>
    <row r="225" spans="1:31" x14ac:dyDescent="0.3">
      <c r="A225">
        <v>2513211</v>
      </c>
      <c r="B225">
        <v>1</v>
      </c>
      <c r="C225" t="s">
        <v>80</v>
      </c>
      <c r="D225" t="s">
        <v>96</v>
      </c>
      <c r="E225" t="s">
        <v>275</v>
      </c>
      <c r="F225" t="s">
        <v>843</v>
      </c>
      <c r="G225" t="s">
        <v>143</v>
      </c>
      <c r="H225" t="s">
        <v>135</v>
      </c>
      <c r="I225" t="s">
        <v>136</v>
      </c>
      <c r="J225" t="s">
        <v>137</v>
      </c>
      <c r="K225" t="s">
        <v>144</v>
      </c>
      <c r="L225" t="s">
        <v>844</v>
      </c>
      <c r="M225" t="s">
        <v>845</v>
      </c>
      <c r="N225">
        <v>0.90833333299999997</v>
      </c>
      <c r="O225">
        <v>0</v>
      </c>
      <c r="P225">
        <v>0</v>
      </c>
      <c r="Q225">
        <v>4</v>
      </c>
      <c r="R225">
        <v>0</v>
      </c>
      <c r="S225">
        <v>11</v>
      </c>
      <c r="T225">
        <v>0</v>
      </c>
      <c r="U225">
        <v>2</v>
      </c>
      <c r="V225">
        <v>0</v>
      </c>
      <c r="W225">
        <v>0</v>
      </c>
      <c r="X225">
        <v>0</v>
      </c>
      <c r="Y225">
        <v>16.533890138080576</v>
      </c>
      <c r="Z225">
        <v>0</v>
      </c>
      <c r="AA225">
        <v>102.35100034554912</v>
      </c>
      <c r="AB225">
        <v>0</v>
      </c>
      <c r="AC225">
        <v>485.84956484041277</v>
      </c>
      <c r="AD225">
        <v>0</v>
      </c>
      <c r="AE225">
        <v>604.73445532404253</v>
      </c>
    </row>
    <row r="226" spans="1:31" x14ac:dyDescent="0.3">
      <c r="A226">
        <v>2513549</v>
      </c>
      <c r="B226">
        <v>1</v>
      </c>
      <c r="C226" t="s">
        <v>80</v>
      </c>
      <c r="D226" t="s">
        <v>103</v>
      </c>
      <c r="E226" t="s">
        <v>167</v>
      </c>
      <c r="F226" t="s">
        <v>846</v>
      </c>
      <c r="G226" t="s">
        <v>263</v>
      </c>
      <c r="H226" t="s">
        <v>150</v>
      </c>
      <c r="I226" t="s">
        <v>136</v>
      </c>
      <c r="J226" t="s">
        <v>137</v>
      </c>
      <c r="K226" t="s">
        <v>144</v>
      </c>
      <c r="L226" t="s">
        <v>847</v>
      </c>
      <c r="M226" t="s">
        <v>848</v>
      </c>
      <c r="N226">
        <v>2.5119444440000001</v>
      </c>
      <c r="O226">
        <v>0</v>
      </c>
      <c r="P226">
        <v>1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1.0036187589907377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1.0036187589907377</v>
      </c>
    </row>
    <row r="227" spans="1:31" x14ac:dyDescent="0.3">
      <c r="A227">
        <v>2513652</v>
      </c>
      <c r="B227">
        <v>1</v>
      </c>
      <c r="C227" t="s">
        <v>80</v>
      </c>
      <c r="D227" t="s">
        <v>105</v>
      </c>
      <c r="E227" t="s">
        <v>132</v>
      </c>
      <c r="F227" t="s">
        <v>849</v>
      </c>
      <c r="G227" t="s">
        <v>143</v>
      </c>
      <c r="H227" t="s">
        <v>135</v>
      </c>
      <c r="I227" t="s">
        <v>136</v>
      </c>
      <c r="J227" t="s">
        <v>137</v>
      </c>
      <c r="K227" t="s">
        <v>144</v>
      </c>
      <c r="L227" t="s">
        <v>850</v>
      </c>
      <c r="M227" t="s">
        <v>851</v>
      </c>
      <c r="N227">
        <v>0.60972222200000004</v>
      </c>
      <c r="O227">
        <v>0</v>
      </c>
      <c r="P227">
        <v>3108</v>
      </c>
      <c r="Q227">
        <v>0</v>
      </c>
      <c r="R227">
        <v>0</v>
      </c>
      <c r="S227">
        <v>0</v>
      </c>
      <c r="T227">
        <v>160</v>
      </c>
      <c r="U227">
        <v>0</v>
      </c>
      <c r="V227">
        <v>0</v>
      </c>
      <c r="W227">
        <v>0</v>
      </c>
      <c r="X227">
        <v>437.71752382693825</v>
      </c>
      <c r="Y227">
        <v>0</v>
      </c>
      <c r="Z227">
        <v>0</v>
      </c>
      <c r="AA227">
        <v>0</v>
      </c>
      <c r="AB227">
        <v>96.037801695617574</v>
      </c>
      <c r="AC227">
        <v>0</v>
      </c>
      <c r="AD227">
        <v>0</v>
      </c>
      <c r="AE227">
        <v>533.75532552255584</v>
      </c>
    </row>
    <row r="228" spans="1:31" x14ac:dyDescent="0.3">
      <c r="A228">
        <v>2513403</v>
      </c>
      <c r="B228">
        <v>1</v>
      </c>
      <c r="C228" t="s">
        <v>81</v>
      </c>
      <c r="D228" t="s">
        <v>115</v>
      </c>
      <c r="E228" t="s">
        <v>187</v>
      </c>
      <c r="F228" t="s">
        <v>852</v>
      </c>
      <c r="G228" t="s">
        <v>143</v>
      </c>
      <c r="H228" t="s">
        <v>135</v>
      </c>
      <c r="I228" t="s">
        <v>136</v>
      </c>
      <c r="J228" t="s">
        <v>137</v>
      </c>
      <c r="K228" t="s">
        <v>144</v>
      </c>
      <c r="L228" t="s">
        <v>853</v>
      </c>
      <c r="M228" t="s">
        <v>854</v>
      </c>
      <c r="N228">
        <v>0.16250000000000001</v>
      </c>
      <c r="O228">
        <v>0</v>
      </c>
      <c r="P228">
        <v>1185</v>
      </c>
      <c r="Q228">
        <v>3</v>
      </c>
      <c r="R228">
        <v>141</v>
      </c>
      <c r="S228">
        <v>7</v>
      </c>
      <c r="T228">
        <v>77</v>
      </c>
      <c r="U228">
        <v>0</v>
      </c>
      <c r="V228">
        <v>0</v>
      </c>
      <c r="W228">
        <v>0</v>
      </c>
      <c r="X228">
        <v>15.729032798857656</v>
      </c>
      <c r="Y228">
        <v>0.51967873886760008</v>
      </c>
      <c r="Z228">
        <v>3.1840804485204006</v>
      </c>
      <c r="AA228">
        <v>1.835508311273</v>
      </c>
      <c r="AB228">
        <v>4.2061565083570498</v>
      </c>
      <c r="AC228">
        <v>0</v>
      </c>
      <c r="AD228">
        <v>0</v>
      </c>
      <c r="AE228">
        <v>25.474456805875707</v>
      </c>
    </row>
    <row r="229" spans="1:31" x14ac:dyDescent="0.3">
      <c r="A229">
        <v>2513257</v>
      </c>
      <c r="B229">
        <v>1</v>
      </c>
      <c r="C229" t="s">
        <v>80</v>
      </c>
      <c r="D229" t="s">
        <v>84</v>
      </c>
      <c r="E229" t="s">
        <v>207</v>
      </c>
      <c r="F229" t="s">
        <v>855</v>
      </c>
      <c r="G229" t="s">
        <v>856</v>
      </c>
      <c r="H229" t="s">
        <v>150</v>
      </c>
      <c r="I229" t="s">
        <v>136</v>
      </c>
      <c r="J229" t="s">
        <v>137</v>
      </c>
      <c r="K229" t="s">
        <v>144</v>
      </c>
      <c r="L229" t="s">
        <v>857</v>
      </c>
      <c r="M229" t="s">
        <v>858</v>
      </c>
      <c r="N229">
        <v>1.486388888</v>
      </c>
      <c r="O229">
        <v>0</v>
      </c>
      <c r="P229">
        <v>112</v>
      </c>
      <c r="Q229">
        <v>0</v>
      </c>
      <c r="R229">
        <v>0</v>
      </c>
      <c r="S229">
        <v>0</v>
      </c>
      <c r="T229">
        <v>28</v>
      </c>
      <c r="U229">
        <v>0</v>
      </c>
      <c r="V229">
        <v>0</v>
      </c>
      <c r="W229">
        <v>0</v>
      </c>
      <c r="X229">
        <v>41.014818529685094</v>
      </c>
      <c r="Y229">
        <v>0</v>
      </c>
      <c r="Z229">
        <v>0</v>
      </c>
      <c r="AA229">
        <v>0</v>
      </c>
      <c r="AB229">
        <v>24.499441770311783</v>
      </c>
      <c r="AC229">
        <v>0</v>
      </c>
      <c r="AD229">
        <v>0</v>
      </c>
      <c r="AE229">
        <v>65.514260299996877</v>
      </c>
    </row>
    <row r="230" spans="1:31" x14ac:dyDescent="0.3">
      <c r="A230">
        <v>2513506</v>
      </c>
      <c r="B230">
        <v>1</v>
      </c>
      <c r="C230" t="s">
        <v>80</v>
      </c>
      <c r="D230" t="s">
        <v>103</v>
      </c>
      <c r="E230" t="s">
        <v>167</v>
      </c>
      <c r="F230" t="s">
        <v>859</v>
      </c>
      <c r="G230" t="s">
        <v>263</v>
      </c>
      <c r="H230" t="s">
        <v>150</v>
      </c>
      <c r="I230" t="s">
        <v>136</v>
      </c>
      <c r="J230" t="s">
        <v>137</v>
      </c>
      <c r="K230" t="s">
        <v>144</v>
      </c>
      <c r="L230" t="s">
        <v>860</v>
      </c>
      <c r="M230" t="s">
        <v>861</v>
      </c>
      <c r="N230">
        <v>2.4927777770000001</v>
      </c>
      <c r="O230">
        <v>0</v>
      </c>
      <c r="P230">
        <v>1</v>
      </c>
      <c r="Q230">
        <v>0</v>
      </c>
      <c r="R230">
        <v>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1.1338819748253275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1.1338819748253275</v>
      </c>
    </row>
    <row r="231" spans="1:31" x14ac:dyDescent="0.3">
      <c r="A231">
        <v>2513148</v>
      </c>
      <c r="B231">
        <v>1</v>
      </c>
      <c r="C231" t="s">
        <v>80</v>
      </c>
      <c r="D231" t="s">
        <v>95</v>
      </c>
      <c r="E231" t="s">
        <v>207</v>
      </c>
      <c r="F231" t="s">
        <v>862</v>
      </c>
      <c r="G231" t="s">
        <v>551</v>
      </c>
      <c r="H231" t="s">
        <v>150</v>
      </c>
      <c r="I231" t="s">
        <v>136</v>
      </c>
      <c r="J231" t="s">
        <v>137</v>
      </c>
      <c r="K231" t="s">
        <v>144</v>
      </c>
      <c r="L231" t="s">
        <v>863</v>
      </c>
      <c r="M231" t="s">
        <v>864</v>
      </c>
      <c r="N231">
        <v>1.268888888</v>
      </c>
      <c r="O231">
        <v>0</v>
      </c>
      <c r="P231">
        <v>17</v>
      </c>
      <c r="Q231">
        <v>0</v>
      </c>
      <c r="R231">
        <v>0</v>
      </c>
      <c r="S231">
        <v>0</v>
      </c>
      <c r="T231">
        <v>18</v>
      </c>
      <c r="U231">
        <v>0</v>
      </c>
      <c r="V231">
        <v>0</v>
      </c>
      <c r="W231">
        <v>0</v>
      </c>
      <c r="X231">
        <v>6.1146555848247717</v>
      </c>
      <c r="Y231">
        <v>0</v>
      </c>
      <c r="Z231">
        <v>0</v>
      </c>
      <c r="AA231">
        <v>0</v>
      </c>
      <c r="AB231">
        <v>73.986642996614407</v>
      </c>
      <c r="AC231">
        <v>0</v>
      </c>
      <c r="AD231">
        <v>0</v>
      </c>
      <c r="AE231">
        <v>80.101298581439181</v>
      </c>
    </row>
    <row r="232" spans="1:31" x14ac:dyDescent="0.3">
      <c r="A232">
        <v>2513171</v>
      </c>
      <c r="B232">
        <v>1</v>
      </c>
      <c r="C232" t="s">
        <v>80</v>
      </c>
      <c r="D232" t="s">
        <v>94</v>
      </c>
      <c r="E232" t="s">
        <v>132</v>
      </c>
      <c r="F232" t="s">
        <v>865</v>
      </c>
      <c r="G232" t="s">
        <v>173</v>
      </c>
      <c r="H232" t="s">
        <v>135</v>
      </c>
      <c r="I232" t="s">
        <v>136</v>
      </c>
      <c r="J232" t="s">
        <v>137</v>
      </c>
      <c r="K232" t="s">
        <v>138</v>
      </c>
      <c r="L232" t="s">
        <v>866</v>
      </c>
      <c r="M232" t="s">
        <v>867</v>
      </c>
      <c r="N232">
        <v>7.1336111109999996</v>
      </c>
      <c r="O232">
        <v>0</v>
      </c>
      <c r="P232">
        <v>800</v>
      </c>
      <c r="Q232">
        <v>0</v>
      </c>
      <c r="R232">
        <v>0</v>
      </c>
      <c r="S232">
        <v>0</v>
      </c>
      <c r="T232">
        <v>44</v>
      </c>
      <c r="U232">
        <v>0</v>
      </c>
      <c r="V232">
        <v>0</v>
      </c>
      <c r="W232">
        <v>0</v>
      </c>
      <c r="X232">
        <v>1473.8790483052292</v>
      </c>
      <c r="Y232">
        <v>0</v>
      </c>
      <c r="Z232">
        <v>0</v>
      </c>
      <c r="AA232">
        <v>0</v>
      </c>
      <c r="AB232">
        <v>755.77663286425889</v>
      </c>
      <c r="AC232">
        <v>0</v>
      </c>
      <c r="AD232">
        <v>0</v>
      </c>
      <c r="AE232">
        <v>2229.6556811694882</v>
      </c>
    </row>
    <row r="233" spans="1:31" x14ac:dyDescent="0.3">
      <c r="A233">
        <v>2513277</v>
      </c>
      <c r="B233">
        <v>1</v>
      </c>
      <c r="C233" t="s">
        <v>80</v>
      </c>
      <c r="D233" t="s">
        <v>104</v>
      </c>
      <c r="E233" t="s">
        <v>141</v>
      </c>
      <c r="F233" t="s">
        <v>868</v>
      </c>
      <c r="G233" t="s">
        <v>143</v>
      </c>
      <c r="H233" t="s">
        <v>135</v>
      </c>
      <c r="I233" t="s">
        <v>136</v>
      </c>
      <c r="J233" t="s">
        <v>137</v>
      </c>
      <c r="K233" t="s">
        <v>144</v>
      </c>
      <c r="L233" t="s">
        <v>869</v>
      </c>
      <c r="M233" t="s">
        <v>870</v>
      </c>
      <c r="N233">
        <v>5.0952777769999997</v>
      </c>
      <c r="O233">
        <v>12</v>
      </c>
      <c r="P233">
        <v>116</v>
      </c>
      <c r="Q233">
        <v>86</v>
      </c>
      <c r="R233">
        <v>119</v>
      </c>
      <c r="S233">
        <v>29</v>
      </c>
      <c r="T233">
        <v>46</v>
      </c>
      <c r="U233">
        <v>8</v>
      </c>
      <c r="V233">
        <v>0</v>
      </c>
      <c r="W233">
        <v>14.187810181579326</v>
      </c>
      <c r="X233">
        <v>84.667307923237601</v>
      </c>
      <c r="Y233">
        <v>466.75309588323489</v>
      </c>
      <c r="Z233">
        <v>520.95861166546695</v>
      </c>
      <c r="AA233">
        <v>1365.9182314976633</v>
      </c>
      <c r="AB233">
        <v>97.2363480057369</v>
      </c>
      <c r="AC233">
        <v>7870.9895504129345</v>
      </c>
      <c r="AD233">
        <v>0</v>
      </c>
      <c r="AE233">
        <v>10420.710955569853</v>
      </c>
    </row>
    <row r="234" spans="1:31" x14ac:dyDescent="0.3">
      <c r="A234">
        <v>2513383</v>
      </c>
      <c r="B234">
        <v>1</v>
      </c>
      <c r="C234" t="s">
        <v>80</v>
      </c>
      <c r="D234" t="s">
        <v>88</v>
      </c>
      <c r="E234" t="s">
        <v>147</v>
      </c>
      <c r="F234" t="s">
        <v>871</v>
      </c>
      <c r="G234" t="s">
        <v>177</v>
      </c>
      <c r="H234" t="s">
        <v>150</v>
      </c>
      <c r="I234" t="s">
        <v>136</v>
      </c>
      <c r="J234" t="s">
        <v>137</v>
      </c>
      <c r="K234" t="s">
        <v>144</v>
      </c>
      <c r="L234" t="s">
        <v>872</v>
      </c>
      <c r="M234" t="s">
        <v>873</v>
      </c>
      <c r="N234">
        <v>3.233333333</v>
      </c>
      <c r="O234">
        <v>0</v>
      </c>
      <c r="P234">
        <v>1</v>
      </c>
      <c r="Q234">
        <v>0</v>
      </c>
      <c r="R234">
        <v>0</v>
      </c>
      <c r="S234">
        <v>0</v>
      </c>
      <c r="T234">
        <v>1</v>
      </c>
      <c r="U234">
        <v>0</v>
      </c>
      <c r="V234">
        <v>0</v>
      </c>
      <c r="W234">
        <v>0</v>
      </c>
      <c r="X234">
        <v>0.73785599269333335</v>
      </c>
      <c r="Y234">
        <v>0</v>
      </c>
      <c r="Z234">
        <v>0</v>
      </c>
      <c r="AA234">
        <v>0</v>
      </c>
      <c r="AB234">
        <v>12.458805976912162</v>
      </c>
      <c r="AC234">
        <v>0</v>
      </c>
      <c r="AD234">
        <v>0</v>
      </c>
      <c r="AE234">
        <v>13.196661969605495</v>
      </c>
    </row>
    <row r="235" spans="1:31" x14ac:dyDescent="0.3">
      <c r="A235">
        <v>2512985</v>
      </c>
      <c r="B235">
        <v>1</v>
      </c>
      <c r="C235" t="s">
        <v>81</v>
      </c>
      <c r="D235" t="s">
        <v>126</v>
      </c>
      <c r="E235" t="s">
        <v>207</v>
      </c>
      <c r="F235" t="s">
        <v>874</v>
      </c>
      <c r="G235" t="s">
        <v>177</v>
      </c>
      <c r="H235" t="s">
        <v>150</v>
      </c>
      <c r="I235" t="s">
        <v>136</v>
      </c>
      <c r="J235" t="s">
        <v>137</v>
      </c>
      <c r="K235" t="s">
        <v>144</v>
      </c>
      <c r="L235" t="s">
        <v>875</v>
      </c>
      <c r="M235" t="s">
        <v>876</v>
      </c>
      <c r="N235">
        <v>1.284444444</v>
      </c>
      <c r="O235">
        <v>0</v>
      </c>
      <c r="P235">
        <v>45</v>
      </c>
      <c r="Q235">
        <v>0</v>
      </c>
      <c r="R235">
        <v>5</v>
      </c>
      <c r="S235">
        <v>0</v>
      </c>
      <c r="T235">
        <v>3</v>
      </c>
      <c r="U235">
        <v>0</v>
      </c>
      <c r="V235">
        <v>0</v>
      </c>
      <c r="W235">
        <v>0</v>
      </c>
      <c r="X235">
        <v>2.8429254750783324</v>
      </c>
      <c r="Y235">
        <v>0</v>
      </c>
      <c r="Z235">
        <v>6.6307163231300011E-3</v>
      </c>
      <c r="AA235">
        <v>0</v>
      </c>
      <c r="AB235">
        <v>0</v>
      </c>
      <c r="AC235">
        <v>0</v>
      </c>
      <c r="AD235">
        <v>0</v>
      </c>
      <c r="AE235">
        <v>2.8495561914014624</v>
      </c>
    </row>
    <row r="236" spans="1:31" x14ac:dyDescent="0.3">
      <c r="A236">
        <v>2513778</v>
      </c>
      <c r="B236">
        <v>1</v>
      </c>
      <c r="C236" t="s">
        <v>80</v>
      </c>
      <c r="D236" t="s">
        <v>90</v>
      </c>
      <c r="E236" t="s">
        <v>207</v>
      </c>
      <c r="F236" t="s">
        <v>877</v>
      </c>
      <c r="G236" t="s">
        <v>413</v>
      </c>
      <c r="H236" t="s">
        <v>150</v>
      </c>
      <c r="I236" t="s">
        <v>136</v>
      </c>
      <c r="J236" t="s">
        <v>137</v>
      </c>
      <c r="K236" t="s">
        <v>144</v>
      </c>
      <c r="L236" t="s">
        <v>878</v>
      </c>
      <c r="M236" t="s">
        <v>879</v>
      </c>
      <c r="N236">
        <v>1.2024999999999999</v>
      </c>
      <c r="O236">
        <v>0</v>
      </c>
      <c r="P236">
        <v>172</v>
      </c>
      <c r="Q236">
        <v>0</v>
      </c>
      <c r="R236">
        <v>0</v>
      </c>
      <c r="S236">
        <v>0</v>
      </c>
      <c r="T236">
        <v>8</v>
      </c>
      <c r="U236">
        <v>0</v>
      </c>
      <c r="V236">
        <v>0</v>
      </c>
      <c r="W236">
        <v>0</v>
      </c>
      <c r="X236">
        <v>71.321917610048942</v>
      </c>
      <c r="Y236">
        <v>0</v>
      </c>
      <c r="Z236">
        <v>0</v>
      </c>
      <c r="AA236">
        <v>0</v>
      </c>
      <c r="AB236">
        <v>2.9303827708041896</v>
      </c>
      <c r="AC236">
        <v>0</v>
      </c>
      <c r="AD236">
        <v>0</v>
      </c>
      <c r="AE236">
        <v>74.252300380853129</v>
      </c>
    </row>
    <row r="237" spans="1:31" x14ac:dyDescent="0.3">
      <c r="A237">
        <v>2513068</v>
      </c>
      <c r="B237">
        <v>1</v>
      </c>
      <c r="C237" t="s">
        <v>80</v>
      </c>
      <c r="D237" t="s">
        <v>88</v>
      </c>
      <c r="E237" t="s">
        <v>147</v>
      </c>
      <c r="F237" t="s">
        <v>880</v>
      </c>
      <c r="G237" t="s">
        <v>134</v>
      </c>
      <c r="H237" t="s">
        <v>150</v>
      </c>
      <c r="I237" t="s">
        <v>136</v>
      </c>
      <c r="J237" t="s">
        <v>137</v>
      </c>
      <c r="K237" t="s">
        <v>138</v>
      </c>
      <c r="L237" t="s">
        <v>881</v>
      </c>
      <c r="M237" t="s">
        <v>882</v>
      </c>
      <c r="N237">
        <v>3.9933333329999998</v>
      </c>
      <c r="O237">
        <v>0</v>
      </c>
      <c r="P237">
        <v>78</v>
      </c>
      <c r="Q237">
        <v>0</v>
      </c>
      <c r="R237">
        <v>0</v>
      </c>
      <c r="S237">
        <v>0</v>
      </c>
      <c r="T237">
        <v>10</v>
      </c>
      <c r="U237">
        <v>0</v>
      </c>
      <c r="V237">
        <v>0</v>
      </c>
      <c r="W237">
        <v>0</v>
      </c>
      <c r="X237">
        <v>80.761670215071646</v>
      </c>
      <c r="Y237">
        <v>0</v>
      </c>
      <c r="Z237">
        <v>0</v>
      </c>
      <c r="AA237">
        <v>0</v>
      </c>
      <c r="AB237">
        <v>45.553754799964246</v>
      </c>
      <c r="AC237">
        <v>0</v>
      </c>
      <c r="AD237">
        <v>0</v>
      </c>
      <c r="AE237">
        <v>126.31542501503588</v>
      </c>
    </row>
    <row r="238" spans="1:31" x14ac:dyDescent="0.3">
      <c r="A238">
        <v>2513586</v>
      </c>
      <c r="B238">
        <v>1</v>
      </c>
      <c r="C238" t="s">
        <v>80</v>
      </c>
      <c r="D238" t="s">
        <v>91</v>
      </c>
      <c r="E238" t="s">
        <v>141</v>
      </c>
      <c r="F238" t="s">
        <v>883</v>
      </c>
      <c r="G238" t="s">
        <v>143</v>
      </c>
      <c r="H238" t="s">
        <v>135</v>
      </c>
      <c r="I238" t="s">
        <v>136</v>
      </c>
      <c r="J238" t="s">
        <v>137</v>
      </c>
      <c r="K238" t="s">
        <v>144</v>
      </c>
      <c r="L238" t="s">
        <v>884</v>
      </c>
      <c r="M238" t="s">
        <v>885</v>
      </c>
      <c r="N238">
        <v>0.23222222200000001</v>
      </c>
      <c r="O238">
        <v>29</v>
      </c>
      <c r="P238">
        <v>1428</v>
      </c>
      <c r="Q238">
        <v>56</v>
      </c>
      <c r="R238">
        <v>130</v>
      </c>
      <c r="S238">
        <v>30</v>
      </c>
      <c r="T238">
        <v>216</v>
      </c>
      <c r="U238">
        <v>6</v>
      </c>
      <c r="V238">
        <v>1</v>
      </c>
      <c r="W238">
        <v>2.8023157546843431</v>
      </c>
      <c r="X238">
        <v>78.172975581714283</v>
      </c>
      <c r="Y238">
        <v>6.4462338303792022</v>
      </c>
      <c r="Z238">
        <v>6.5656233568460713</v>
      </c>
      <c r="AA238">
        <v>21.407965250210371</v>
      </c>
      <c r="AB238">
        <v>25.974521785566665</v>
      </c>
      <c r="AC238">
        <v>17.691358071752969</v>
      </c>
      <c r="AD238">
        <v>8.8613628940631664</v>
      </c>
      <c r="AE238">
        <v>167.92235652521708</v>
      </c>
    </row>
    <row r="239" spans="1:31" x14ac:dyDescent="0.3">
      <c r="A239">
        <v>2513563</v>
      </c>
      <c r="B239">
        <v>1</v>
      </c>
      <c r="C239" t="s">
        <v>81</v>
      </c>
      <c r="D239" t="s">
        <v>117</v>
      </c>
      <c r="E239" t="s">
        <v>207</v>
      </c>
      <c r="F239" t="s">
        <v>886</v>
      </c>
      <c r="G239" t="s">
        <v>177</v>
      </c>
      <c r="H239" t="s">
        <v>150</v>
      </c>
      <c r="I239" t="s">
        <v>136</v>
      </c>
      <c r="J239" t="s">
        <v>137</v>
      </c>
      <c r="K239" t="s">
        <v>144</v>
      </c>
      <c r="L239" t="s">
        <v>887</v>
      </c>
      <c r="M239" t="s">
        <v>888</v>
      </c>
      <c r="N239">
        <v>2.008888888</v>
      </c>
      <c r="O239">
        <v>0</v>
      </c>
      <c r="P239">
        <v>20</v>
      </c>
      <c r="Q239">
        <v>0</v>
      </c>
      <c r="R239">
        <v>0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3.6821948095327608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3.6821948095327608</v>
      </c>
    </row>
    <row r="240" spans="1:31" x14ac:dyDescent="0.3">
      <c r="A240">
        <v>2513795</v>
      </c>
      <c r="B240">
        <v>1</v>
      </c>
      <c r="C240" t="s">
        <v>80</v>
      </c>
      <c r="D240" t="s">
        <v>96</v>
      </c>
      <c r="E240" t="s">
        <v>141</v>
      </c>
      <c r="F240" t="s">
        <v>889</v>
      </c>
      <c r="G240" t="s">
        <v>161</v>
      </c>
      <c r="H240" t="s">
        <v>135</v>
      </c>
      <c r="I240" t="s">
        <v>136</v>
      </c>
      <c r="J240" t="s">
        <v>137</v>
      </c>
      <c r="K240" t="s">
        <v>144</v>
      </c>
      <c r="L240" t="s">
        <v>890</v>
      </c>
      <c r="M240" t="s">
        <v>891</v>
      </c>
      <c r="N240">
        <v>0.38055555499999999</v>
      </c>
      <c r="O240">
        <v>2</v>
      </c>
      <c r="P240">
        <v>105</v>
      </c>
      <c r="Q240">
        <v>3</v>
      </c>
      <c r="R240">
        <v>0</v>
      </c>
      <c r="S240">
        <v>7</v>
      </c>
      <c r="T240">
        <v>1</v>
      </c>
      <c r="U240">
        <v>0</v>
      </c>
      <c r="V240">
        <v>0</v>
      </c>
      <c r="W240">
        <v>0.26041412784590168</v>
      </c>
      <c r="X240">
        <v>8.9122983659381312</v>
      </c>
      <c r="Y240">
        <v>0.73149759179920326</v>
      </c>
      <c r="Z240">
        <v>0</v>
      </c>
      <c r="AA240">
        <v>23.842230349246559</v>
      </c>
      <c r="AB240">
        <v>0</v>
      </c>
      <c r="AC240">
        <v>0</v>
      </c>
      <c r="AD240">
        <v>0</v>
      </c>
      <c r="AE240">
        <v>33.746440434829793</v>
      </c>
    </row>
    <row r="241" spans="1:31" x14ac:dyDescent="0.3">
      <c r="A241">
        <v>2513154</v>
      </c>
      <c r="B241">
        <v>1</v>
      </c>
      <c r="C241" t="s">
        <v>80</v>
      </c>
      <c r="D241" t="s">
        <v>101</v>
      </c>
      <c r="E241" t="s">
        <v>167</v>
      </c>
      <c r="F241" t="s">
        <v>892</v>
      </c>
      <c r="G241" t="s">
        <v>169</v>
      </c>
      <c r="H241" t="s">
        <v>150</v>
      </c>
      <c r="I241" t="s">
        <v>136</v>
      </c>
      <c r="J241" t="s">
        <v>137</v>
      </c>
      <c r="K241" t="s">
        <v>144</v>
      </c>
      <c r="L241" t="s">
        <v>893</v>
      </c>
      <c r="M241" t="s">
        <v>894</v>
      </c>
      <c r="N241">
        <v>5.6683333329999996</v>
      </c>
      <c r="O241">
        <v>0</v>
      </c>
      <c r="P241">
        <v>1</v>
      </c>
      <c r="Q241">
        <v>0</v>
      </c>
      <c r="R241">
        <v>0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0.19229292538456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0.19229292538456</v>
      </c>
    </row>
    <row r="242" spans="1:31" x14ac:dyDescent="0.3">
      <c r="A242">
        <v>2513546</v>
      </c>
      <c r="B242">
        <v>1</v>
      </c>
      <c r="C242" t="s">
        <v>80</v>
      </c>
      <c r="D242" t="s">
        <v>91</v>
      </c>
      <c r="E242" t="s">
        <v>132</v>
      </c>
      <c r="F242" t="s">
        <v>895</v>
      </c>
      <c r="G242" t="s">
        <v>333</v>
      </c>
      <c r="H242" t="s">
        <v>135</v>
      </c>
      <c r="I242" t="s">
        <v>136</v>
      </c>
      <c r="J242" t="s">
        <v>137</v>
      </c>
      <c r="K242" t="s">
        <v>144</v>
      </c>
      <c r="L242" t="s">
        <v>896</v>
      </c>
      <c r="M242" t="s">
        <v>897</v>
      </c>
      <c r="N242">
        <v>0.66111111099999997</v>
      </c>
      <c r="O242">
        <v>0</v>
      </c>
      <c r="P242">
        <v>68</v>
      </c>
      <c r="Q242">
        <v>0</v>
      </c>
      <c r="R242">
        <v>2</v>
      </c>
      <c r="S242">
        <v>0</v>
      </c>
      <c r="T242">
        <v>9</v>
      </c>
      <c r="U242">
        <v>0</v>
      </c>
      <c r="V242">
        <v>0</v>
      </c>
      <c r="W242">
        <v>0</v>
      </c>
      <c r="X242">
        <v>9.6990209543457375</v>
      </c>
      <c r="Y242">
        <v>0</v>
      </c>
      <c r="Z242">
        <v>1.0246060987576668E-2</v>
      </c>
      <c r="AA242">
        <v>0</v>
      </c>
      <c r="AB242">
        <v>3.1482986439983489</v>
      </c>
      <c r="AC242">
        <v>0</v>
      </c>
      <c r="AD242">
        <v>0</v>
      </c>
      <c r="AE242">
        <v>12.857565659331662</v>
      </c>
    </row>
    <row r="243" spans="1:31" x14ac:dyDescent="0.3">
      <c r="A243">
        <v>2513300</v>
      </c>
      <c r="B243">
        <v>1</v>
      </c>
      <c r="C243" t="s">
        <v>80</v>
      </c>
      <c r="D243" t="s">
        <v>93</v>
      </c>
      <c r="E243" t="s">
        <v>159</v>
      </c>
      <c r="F243" t="s">
        <v>898</v>
      </c>
      <c r="G243" t="s">
        <v>161</v>
      </c>
      <c r="H243" t="s">
        <v>150</v>
      </c>
      <c r="I243" t="s">
        <v>136</v>
      </c>
      <c r="J243" t="s">
        <v>137</v>
      </c>
      <c r="K243" t="s">
        <v>144</v>
      </c>
      <c r="L243" t="s">
        <v>899</v>
      </c>
      <c r="M243" t="s">
        <v>900</v>
      </c>
      <c r="N243">
        <v>0.37083333299999999</v>
      </c>
      <c r="O243">
        <v>0</v>
      </c>
      <c r="P243">
        <v>7</v>
      </c>
      <c r="Q243">
        <v>0</v>
      </c>
      <c r="R243">
        <v>25</v>
      </c>
      <c r="S243">
        <v>0</v>
      </c>
      <c r="T243">
        <v>2</v>
      </c>
      <c r="U243">
        <v>0</v>
      </c>
      <c r="V243">
        <v>0</v>
      </c>
      <c r="W243">
        <v>0</v>
      </c>
      <c r="X243">
        <v>0.30508687170022086</v>
      </c>
      <c r="Y243">
        <v>0</v>
      </c>
      <c r="Z243">
        <v>6.2640247808920986</v>
      </c>
      <c r="AA243">
        <v>0</v>
      </c>
      <c r="AB243">
        <v>0.60103582607655004</v>
      </c>
      <c r="AC243">
        <v>0</v>
      </c>
      <c r="AD243">
        <v>0</v>
      </c>
      <c r="AE243">
        <v>7.170147478668869</v>
      </c>
    </row>
    <row r="244" spans="1:31" x14ac:dyDescent="0.3">
      <c r="A244">
        <v>2513360</v>
      </c>
      <c r="B244">
        <v>1</v>
      </c>
      <c r="C244" t="s">
        <v>81</v>
      </c>
      <c r="D244" t="s">
        <v>117</v>
      </c>
      <c r="E244" t="s">
        <v>132</v>
      </c>
      <c r="F244" t="s">
        <v>901</v>
      </c>
      <c r="G244" t="s">
        <v>204</v>
      </c>
      <c r="H244" t="s">
        <v>135</v>
      </c>
      <c r="I244" t="s">
        <v>136</v>
      </c>
      <c r="J244" t="s">
        <v>137</v>
      </c>
      <c r="K244" t="s">
        <v>144</v>
      </c>
      <c r="L244" t="s">
        <v>902</v>
      </c>
      <c r="M244" t="s">
        <v>903</v>
      </c>
      <c r="N244">
        <v>1.7680555549999999</v>
      </c>
      <c r="O244">
        <v>0</v>
      </c>
      <c r="P244">
        <v>519</v>
      </c>
      <c r="Q244">
        <v>0</v>
      </c>
      <c r="R244">
        <v>0</v>
      </c>
      <c r="S244">
        <v>0</v>
      </c>
      <c r="T244">
        <v>13</v>
      </c>
      <c r="U244">
        <v>0</v>
      </c>
      <c r="V244">
        <v>0</v>
      </c>
      <c r="W244">
        <v>0</v>
      </c>
      <c r="X244">
        <v>120.90475178303225</v>
      </c>
      <c r="Y244">
        <v>0</v>
      </c>
      <c r="Z244">
        <v>0</v>
      </c>
      <c r="AA244">
        <v>0</v>
      </c>
      <c r="AB244">
        <v>10.448533790177709</v>
      </c>
      <c r="AC244">
        <v>0</v>
      </c>
      <c r="AD244">
        <v>0</v>
      </c>
      <c r="AE244">
        <v>131.35328557320997</v>
      </c>
    </row>
    <row r="245" spans="1:31" x14ac:dyDescent="0.3">
      <c r="A245">
        <v>2512962</v>
      </c>
      <c r="B245">
        <v>1</v>
      </c>
      <c r="C245" t="s">
        <v>80</v>
      </c>
      <c r="D245" t="s">
        <v>82</v>
      </c>
      <c r="E245" t="s">
        <v>147</v>
      </c>
      <c r="F245" t="s">
        <v>904</v>
      </c>
      <c r="G245" t="s">
        <v>134</v>
      </c>
      <c r="H245" t="s">
        <v>150</v>
      </c>
      <c r="I245" t="s">
        <v>136</v>
      </c>
      <c r="J245" t="s">
        <v>137</v>
      </c>
      <c r="K245" t="s">
        <v>138</v>
      </c>
      <c r="L245" t="s">
        <v>905</v>
      </c>
      <c r="M245" t="s">
        <v>906</v>
      </c>
      <c r="N245">
        <v>4.0772222219999996</v>
      </c>
      <c r="O245">
        <v>0</v>
      </c>
      <c r="P245">
        <v>0</v>
      </c>
      <c r="Q245">
        <v>0</v>
      </c>
      <c r="R245">
        <v>0</v>
      </c>
      <c r="S245">
        <v>0</v>
      </c>
      <c r="T245">
        <v>183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134.55873259004647</v>
      </c>
      <c r="AC245">
        <v>0</v>
      </c>
      <c r="AD245">
        <v>0</v>
      </c>
      <c r="AE245">
        <v>134.55873259004647</v>
      </c>
    </row>
    <row r="246" spans="1:31" x14ac:dyDescent="0.3">
      <c r="A246">
        <v>2512982</v>
      </c>
      <c r="B246">
        <v>1</v>
      </c>
      <c r="C246" t="s">
        <v>81</v>
      </c>
      <c r="D246" t="s">
        <v>118</v>
      </c>
      <c r="E246" t="s">
        <v>167</v>
      </c>
      <c r="F246" t="s">
        <v>907</v>
      </c>
      <c r="G246" t="s">
        <v>169</v>
      </c>
      <c r="H246" t="s">
        <v>150</v>
      </c>
      <c r="I246" t="s">
        <v>136</v>
      </c>
      <c r="J246" t="s">
        <v>137</v>
      </c>
      <c r="K246" t="s">
        <v>144</v>
      </c>
      <c r="L246" t="s">
        <v>908</v>
      </c>
      <c r="M246" t="s">
        <v>909</v>
      </c>
      <c r="N246">
        <v>1.1569444440000001</v>
      </c>
      <c r="O246">
        <v>0</v>
      </c>
      <c r="P246">
        <v>23</v>
      </c>
      <c r="Q246">
        <v>0</v>
      </c>
      <c r="R246">
        <v>0</v>
      </c>
      <c r="S246">
        <v>0</v>
      </c>
      <c r="T246">
        <v>2</v>
      </c>
      <c r="U246">
        <v>0</v>
      </c>
      <c r="V246">
        <v>0</v>
      </c>
      <c r="W246">
        <v>0</v>
      </c>
      <c r="X246">
        <v>5.291707880191848</v>
      </c>
      <c r="Y246">
        <v>0</v>
      </c>
      <c r="Z246">
        <v>0</v>
      </c>
      <c r="AA246">
        <v>0</v>
      </c>
      <c r="AB246">
        <v>6.3051165495145511</v>
      </c>
      <c r="AC246">
        <v>0</v>
      </c>
      <c r="AD246">
        <v>0</v>
      </c>
      <c r="AE246">
        <v>11.596824429706398</v>
      </c>
    </row>
    <row r="247" spans="1:31" x14ac:dyDescent="0.3">
      <c r="A247">
        <v>2513715</v>
      </c>
      <c r="B247">
        <v>1</v>
      </c>
      <c r="C247" t="s">
        <v>80</v>
      </c>
      <c r="D247" t="s">
        <v>106</v>
      </c>
      <c r="E247" t="s">
        <v>187</v>
      </c>
      <c r="F247" t="s">
        <v>910</v>
      </c>
      <c r="G247" t="s">
        <v>143</v>
      </c>
      <c r="H247" t="s">
        <v>135</v>
      </c>
      <c r="I247" t="s">
        <v>136</v>
      </c>
      <c r="J247" t="s">
        <v>137</v>
      </c>
      <c r="K247" t="s">
        <v>144</v>
      </c>
      <c r="L247" t="s">
        <v>911</v>
      </c>
      <c r="M247" t="s">
        <v>912</v>
      </c>
      <c r="N247">
        <v>1.532777777</v>
      </c>
      <c r="O247">
        <v>1</v>
      </c>
      <c r="P247">
        <v>2</v>
      </c>
      <c r="Q247">
        <v>14</v>
      </c>
      <c r="R247">
        <v>17</v>
      </c>
      <c r="S247">
        <v>0</v>
      </c>
      <c r="T247">
        <v>1</v>
      </c>
      <c r="U247">
        <v>0</v>
      </c>
      <c r="V247">
        <v>0</v>
      </c>
      <c r="W247">
        <v>1.062396522004005</v>
      </c>
      <c r="X247">
        <v>1.6473105212397119</v>
      </c>
      <c r="Y247">
        <v>27.260001740377302</v>
      </c>
      <c r="Z247">
        <v>38.490810318706274</v>
      </c>
      <c r="AA247">
        <v>0</v>
      </c>
      <c r="AB247">
        <v>2.1399179789936669E-2</v>
      </c>
      <c r="AC247">
        <v>0</v>
      </c>
      <c r="AD247">
        <v>0</v>
      </c>
      <c r="AE247">
        <v>68.481918282117235</v>
      </c>
    </row>
    <row r="248" spans="1:31" x14ac:dyDescent="0.3">
      <c r="A248">
        <v>2513317</v>
      </c>
      <c r="B248">
        <v>1</v>
      </c>
      <c r="C248" t="s">
        <v>80</v>
      </c>
      <c r="D248" t="s">
        <v>93</v>
      </c>
      <c r="E248" t="s">
        <v>207</v>
      </c>
      <c r="F248" t="s">
        <v>913</v>
      </c>
      <c r="G248" t="s">
        <v>177</v>
      </c>
      <c r="H248" t="s">
        <v>150</v>
      </c>
      <c r="I248" t="s">
        <v>136</v>
      </c>
      <c r="J248" t="s">
        <v>137</v>
      </c>
      <c r="K248" t="s">
        <v>144</v>
      </c>
      <c r="L248" t="s">
        <v>914</v>
      </c>
      <c r="M248" t="s">
        <v>915</v>
      </c>
      <c r="N248">
        <v>6.3436111110000004</v>
      </c>
      <c r="O248">
        <v>0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0.32090562477320339</v>
      </c>
      <c r="AA248">
        <v>0</v>
      </c>
      <c r="AB248">
        <v>0</v>
      </c>
      <c r="AC248">
        <v>0</v>
      </c>
      <c r="AD248">
        <v>0</v>
      </c>
      <c r="AE248">
        <v>0.32090562477320339</v>
      </c>
    </row>
    <row r="249" spans="1:31" x14ac:dyDescent="0.3">
      <c r="A249">
        <v>2513523</v>
      </c>
      <c r="B249">
        <v>1</v>
      </c>
      <c r="C249" t="s">
        <v>81</v>
      </c>
      <c r="D249" t="s">
        <v>128</v>
      </c>
      <c r="E249" t="s">
        <v>167</v>
      </c>
      <c r="F249" t="s">
        <v>916</v>
      </c>
      <c r="G249" t="s">
        <v>169</v>
      </c>
      <c r="H249" t="s">
        <v>150</v>
      </c>
      <c r="I249" t="s">
        <v>136</v>
      </c>
      <c r="J249" t="s">
        <v>137</v>
      </c>
      <c r="K249" t="s">
        <v>144</v>
      </c>
      <c r="L249" t="s">
        <v>917</v>
      </c>
      <c r="M249" t="s">
        <v>918</v>
      </c>
      <c r="N249">
        <v>3.1355555549999998</v>
      </c>
      <c r="O249">
        <v>0</v>
      </c>
      <c r="P249">
        <v>9</v>
      </c>
      <c r="Q249">
        <v>0</v>
      </c>
      <c r="R249">
        <v>0</v>
      </c>
      <c r="S249">
        <v>0</v>
      </c>
      <c r="T249">
        <v>2</v>
      </c>
      <c r="U249">
        <v>0</v>
      </c>
      <c r="V249">
        <v>0</v>
      </c>
      <c r="W249">
        <v>0</v>
      </c>
      <c r="X249">
        <v>6.6889783973603931</v>
      </c>
      <c r="Y249">
        <v>0</v>
      </c>
      <c r="Z249">
        <v>0</v>
      </c>
      <c r="AA249">
        <v>0</v>
      </c>
      <c r="AB249">
        <v>5.2667281408584898</v>
      </c>
      <c r="AC249">
        <v>0</v>
      </c>
      <c r="AD249">
        <v>0</v>
      </c>
      <c r="AE249">
        <v>11.955706538218884</v>
      </c>
    </row>
    <row r="250" spans="1:31" x14ac:dyDescent="0.3">
      <c r="A250">
        <v>2513025</v>
      </c>
      <c r="B250">
        <v>1</v>
      </c>
      <c r="C250" t="s">
        <v>80</v>
      </c>
      <c r="D250" t="s">
        <v>110</v>
      </c>
      <c r="E250" t="s">
        <v>159</v>
      </c>
      <c r="F250" t="s">
        <v>919</v>
      </c>
      <c r="G250" t="s">
        <v>856</v>
      </c>
      <c r="H250" t="s">
        <v>150</v>
      </c>
      <c r="I250" t="s">
        <v>136</v>
      </c>
      <c r="J250" t="s">
        <v>137</v>
      </c>
      <c r="K250" t="s">
        <v>144</v>
      </c>
      <c r="L250" t="s">
        <v>920</v>
      </c>
      <c r="M250" t="s">
        <v>921</v>
      </c>
      <c r="N250">
        <v>2.0444444439999998</v>
      </c>
      <c r="O250">
        <v>0</v>
      </c>
      <c r="P250">
        <v>232</v>
      </c>
      <c r="Q250">
        <v>0</v>
      </c>
      <c r="R250">
        <v>0</v>
      </c>
      <c r="S250">
        <v>0</v>
      </c>
      <c r="T250">
        <v>6</v>
      </c>
      <c r="U250">
        <v>0</v>
      </c>
      <c r="V250">
        <v>0</v>
      </c>
      <c r="W250">
        <v>0</v>
      </c>
      <c r="X250">
        <v>112.60260759924846</v>
      </c>
      <c r="Y250">
        <v>0</v>
      </c>
      <c r="Z250">
        <v>0</v>
      </c>
      <c r="AA250">
        <v>0</v>
      </c>
      <c r="AB250">
        <v>13.220032059333585</v>
      </c>
      <c r="AC250">
        <v>0</v>
      </c>
      <c r="AD250">
        <v>0</v>
      </c>
      <c r="AE250">
        <v>125.82263965858205</v>
      </c>
    </row>
    <row r="251" spans="1:31" x14ac:dyDescent="0.3">
      <c r="A251">
        <v>2513088</v>
      </c>
      <c r="B251">
        <v>1</v>
      </c>
      <c r="C251" t="s">
        <v>80</v>
      </c>
      <c r="D251" t="s">
        <v>90</v>
      </c>
      <c r="E251" t="s">
        <v>132</v>
      </c>
      <c r="F251" t="s">
        <v>922</v>
      </c>
      <c r="G251" t="s">
        <v>134</v>
      </c>
      <c r="H251" t="s">
        <v>135</v>
      </c>
      <c r="I251" t="s">
        <v>136</v>
      </c>
      <c r="J251" t="s">
        <v>137</v>
      </c>
      <c r="K251" t="s">
        <v>138</v>
      </c>
      <c r="L251" t="s">
        <v>923</v>
      </c>
      <c r="M251" t="s">
        <v>924</v>
      </c>
      <c r="N251">
        <v>0.47527777700000001</v>
      </c>
      <c r="O251">
        <v>0</v>
      </c>
      <c r="P251">
        <v>720</v>
      </c>
      <c r="Q251">
        <v>0</v>
      </c>
      <c r="R251">
        <v>0</v>
      </c>
      <c r="S251">
        <v>0</v>
      </c>
      <c r="T251">
        <v>30</v>
      </c>
      <c r="U251">
        <v>0</v>
      </c>
      <c r="V251">
        <v>0</v>
      </c>
      <c r="W251">
        <v>0</v>
      </c>
      <c r="X251">
        <v>92.013171190628285</v>
      </c>
      <c r="Y251">
        <v>0</v>
      </c>
      <c r="Z251">
        <v>0</v>
      </c>
      <c r="AA251">
        <v>0</v>
      </c>
      <c r="AB251">
        <v>8.2860055501071361</v>
      </c>
      <c r="AC251">
        <v>0</v>
      </c>
      <c r="AD251">
        <v>0</v>
      </c>
      <c r="AE251">
        <v>100.29917674073542</v>
      </c>
    </row>
    <row r="252" spans="1:31" x14ac:dyDescent="0.3">
      <c r="A252">
        <v>2513231</v>
      </c>
      <c r="B252">
        <v>1</v>
      </c>
      <c r="C252" t="s">
        <v>80</v>
      </c>
      <c r="D252" t="s">
        <v>95</v>
      </c>
      <c r="E252" t="s">
        <v>132</v>
      </c>
      <c r="F252" t="s">
        <v>925</v>
      </c>
      <c r="G252" t="s">
        <v>204</v>
      </c>
      <c r="H252" t="s">
        <v>135</v>
      </c>
      <c r="I252" t="s">
        <v>136</v>
      </c>
      <c r="J252" t="s">
        <v>137</v>
      </c>
      <c r="K252" t="s">
        <v>144</v>
      </c>
      <c r="L252" t="s">
        <v>926</v>
      </c>
      <c r="M252" t="s">
        <v>927</v>
      </c>
      <c r="N252">
        <v>1.7102777769999999</v>
      </c>
      <c r="O252">
        <v>0</v>
      </c>
      <c r="P252">
        <v>0</v>
      </c>
      <c r="Q252">
        <v>0</v>
      </c>
      <c r="R252">
        <v>0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122.72175501560361</v>
      </c>
      <c r="AD252">
        <v>0</v>
      </c>
      <c r="AE252">
        <v>122.72175501560361</v>
      </c>
    </row>
    <row r="253" spans="1:31" x14ac:dyDescent="0.3">
      <c r="A253">
        <v>2512988</v>
      </c>
      <c r="B253">
        <v>1</v>
      </c>
      <c r="C253" t="s">
        <v>80</v>
      </c>
      <c r="D253" t="s">
        <v>104</v>
      </c>
      <c r="E253" t="s">
        <v>187</v>
      </c>
      <c r="F253" t="s">
        <v>928</v>
      </c>
      <c r="G253" t="s">
        <v>143</v>
      </c>
      <c r="H253" t="s">
        <v>135</v>
      </c>
      <c r="I253" t="s">
        <v>136</v>
      </c>
      <c r="J253" t="s">
        <v>137</v>
      </c>
      <c r="K253" t="s">
        <v>144</v>
      </c>
      <c r="L253" t="s">
        <v>929</v>
      </c>
      <c r="M253" t="s">
        <v>930</v>
      </c>
      <c r="N253">
        <v>2.8030555549999998</v>
      </c>
      <c r="O253">
        <v>2</v>
      </c>
      <c r="P253">
        <v>419</v>
      </c>
      <c r="Q253">
        <v>6</v>
      </c>
      <c r="R253">
        <v>30</v>
      </c>
      <c r="S253">
        <v>6</v>
      </c>
      <c r="T253">
        <v>77</v>
      </c>
      <c r="U253">
        <v>0</v>
      </c>
      <c r="V253">
        <v>0</v>
      </c>
      <c r="W253">
        <v>2.6609163985825632</v>
      </c>
      <c r="X253">
        <v>198.2910405989328</v>
      </c>
      <c r="Y253">
        <v>7.9028695594466845</v>
      </c>
      <c r="Z253">
        <v>30.332726769142614</v>
      </c>
      <c r="AA253">
        <v>41.934655347119445</v>
      </c>
      <c r="AB253">
        <v>62.963309905074567</v>
      </c>
      <c r="AC253">
        <v>0</v>
      </c>
      <c r="AD253">
        <v>0</v>
      </c>
      <c r="AE253">
        <v>344.08551857829866</v>
      </c>
    </row>
    <row r="254" spans="1:31" x14ac:dyDescent="0.3">
      <c r="A254">
        <v>2512971</v>
      </c>
      <c r="B254">
        <v>1</v>
      </c>
      <c r="C254" t="s">
        <v>80</v>
      </c>
      <c r="D254" t="s">
        <v>102</v>
      </c>
      <c r="E254" t="s">
        <v>132</v>
      </c>
      <c r="F254" t="s">
        <v>931</v>
      </c>
      <c r="G254" t="s">
        <v>204</v>
      </c>
      <c r="H254" t="s">
        <v>135</v>
      </c>
      <c r="I254" t="s">
        <v>136</v>
      </c>
      <c r="J254" t="s">
        <v>137</v>
      </c>
      <c r="K254" t="s">
        <v>144</v>
      </c>
      <c r="L254" t="s">
        <v>932</v>
      </c>
      <c r="M254" t="s">
        <v>933</v>
      </c>
      <c r="N254">
        <v>2.5277777769999998</v>
      </c>
      <c r="O254">
        <v>0</v>
      </c>
      <c r="P254">
        <v>14</v>
      </c>
      <c r="Q254">
        <v>0</v>
      </c>
      <c r="R254">
        <v>0</v>
      </c>
      <c r="S254">
        <v>0</v>
      </c>
      <c r="T254">
        <v>7</v>
      </c>
      <c r="U254">
        <v>0</v>
      </c>
      <c r="V254">
        <v>0</v>
      </c>
      <c r="W254">
        <v>0</v>
      </c>
      <c r="X254">
        <v>3.623567409862523</v>
      </c>
      <c r="Y254">
        <v>0</v>
      </c>
      <c r="Z254">
        <v>0</v>
      </c>
      <c r="AA254">
        <v>0</v>
      </c>
      <c r="AB254">
        <v>6.6589662463819383</v>
      </c>
      <c r="AC254">
        <v>0</v>
      </c>
      <c r="AD254">
        <v>0</v>
      </c>
      <c r="AE254">
        <v>10.28253365624446</v>
      </c>
    </row>
    <row r="255" spans="1:31" x14ac:dyDescent="0.3">
      <c r="A255">
        <v>2513094</v>
      </c>
      <c r="B255">
        <v>1</v>
      </c>
      <c r="C255" t="s">
        <v>80</v>
      </c>
      <c r="D255" t="s">
        <v>106</v>
      </c>
      <c r="E255" t="s">
        <v>207</v>
      </c>
      <c r="F255" t="s">
        <v>934</v>
      </c>
      <c r="G255" t="s">
        <v>134</v>
      </c>
      <c r="H255" t="s">
        <v>150</v>
      </c>
      <c r="I255" t="s">
        <v>136</v>
      </c>
      <c r="J255" t="s">
        <v>137</v>
      </c>
      <c r="K255" t="s">
        <v>138</v>
      </c>
      <c r="L255" t="s">
        <v>935</v>
      </c>
      <c r="M255" t="s">
        <v>936</v>
      </c>
      <c r="N255">
        <v>1.9530555549999999</v>
      </c>
      <c r="O255">
        <v>0</v>
      </c>
      <c r="P255">
        <v>37</v>
      </c>
      <c r="Q255">
        <v>0</v>
      </c>
      <c r="R255">
        <v>1</v>
      </c>
      <c r="S255">
        <v>0</v>
      </c>
      <c r="T255">
        <v>3</v>
      </c>
      <c r="U255">
        <v>0</v>
      </c>
      <c r="V255">
        <v>0</v>
      </c>
      <c r="W255">
        <v>0</v>
      </c>
      <c r="X255">
        <v>7.7581949763325619</v>
      </c>
      <c r="Y255">
        <v>0</v>
      </c>
      <c r="Z255">
        <v>2.4253458712813263</v>
      </c>
      <c r="AA255">
        <v>0</v>
      </c>
      <c r="AB255">
        <v>3.1478480026558482</v>
      </c>
      <c r="AC255">
        <v>0</v>
      </c>
      <c r="AD255">
        <v>0</v>
      </c>
      <c r="AE255">
        <v>13.331388850269736</v>
      </c>
    </row>
    <row r="256" spans="1:31" x14ac:dyDescent="0.3">
      <c r="A256">
        <v>2513595</v>
      </c>
      <c r="B256">
        <v>1</v>
      </c>
      <c r="C256" t="s">
        <v>81</v>
      </c>
      <c r="D256" t="s">
        <v>118</v>
      </c>
      <c r="E256" t="s">
        <v>167</v>
      </c>
      <c r="F256" t="s">
        <v>937</v>
      </c>
      <c r="G256" t="s">
        <v>263</v>
      </c>
      <c r="H256" t="s">
        <v>150</v>
      </c>
      <c r="I256" t="s">
        <v>136</v>
      </c>
      <c r="J256" t="s">
        <v>137</v>
      </c>
      <c r="K256" t="s">
        <v>144</v>
      </c>
      <c r="L256" t="s">
        <v>938</v>
      </c>
      <c r="M256" t="s">
        <v>939</v>
      </c>
      <c r="N256">
        <v>2.3424999999999998</v>
      </c>
      <c r="O256">
        <v>0</v>
      </c>
      <c r="P256">
        <v>1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0.57270286618999999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0.57270286618999999</v>
      </c>
    </row>
    <row r="257" spans="1:31" x14ac:dyDescent="0.3">
      <c r="A257">
        <v>2513057</v>
      </c>
      <c r="B257">
        <v>1</v>
      </c>
      <c r="C257" t="s">
        <v>80</v>
      </c>
      <c r="D257" t="s">
        <v>105</v>
      </c>
      <c r="E257" t="s">
        <v>159</v>
      </c>
      <c r="F257" t="s">
        <v>940</v>
      </c>
      <c r="G257" t="s">
        <v>173</v>
      </c>
      <c r="H257" t="s">
        <v>150</v>
      </c>
      <c r="I257" t="s">
        <v>136</v>
      </c>
      <c r="J257" t="s">
        <v>137</v>
      </c>
      <c r="K257" t="s">
        <v>138</v>
      </c>
      <c r="L257" t="s">
        <v>941</v>
      </c>
      <c r="M257" t="s">
        <v>942</v>
      </c>
      <c r="N257">
        <v>7.8933333330000002</v>
      </c>
      <c r="O257">
        <v>0</v>
      </c>
      <c r="P257">
        <v>204</v>
      </c>
      <c r="Q257">
        <v>0</v>
      </c>
      <c r="R257">
        <v>12</v>
      </c>
      <c r="S257">
        <v>0</v>
      </c>
      <c r="T257">
        <v>6</v>
      </c>
      <c r="U257">
        <v>0</v>
      </c>
      <c r="V257">
        <v>0</v>
      </c>
      <c r="W257">
        <v>0</v>
      </c>
      <c r="X257">
        <v>351.34051600918093</v>
      </c>
      <c r="Y257">
        <v>0</v>
      </c>
      <c r="Z257">
        <v>4.3508265050976203</v>
      </c>
      <c r="AA257">
        <v>0</v>
      </c>
      <c r="AB257">
        <v>13.708395014487937</v>
      </c>
      <c r="AC257">
        <v>0</v>
      </c>
      <c r="AD257">
        <v>0</v>
      </c>
      <c r="AE257">
        <v>369.39973752876654</v>
      </c>
    </row>
    <row r="258" spans="1:31" x14ac:dyDescent="0.3">
      <c r="A258">
        <v>2513197</v>
      </c>
      <c r="B258">
        <v>1</v>
      </c>
      <c r="C258" t="s">
        <v>81</v>
      </c>
      <c r="D258" t="s">
        <v>123</v>
      </c>
      <c r="E258" t="s">
        <v>132</v>
      </c>
      <c r="F258" t="s">
        <v>943</v>
      </c>
      <c r="G258" t="s">
        <v>143</v>
      </c>
      <c r="H258" t="s">
        <v>135</v>
      </c>
      <c r="I258" t="s">
        <v>136</v>
      </c>
      <c r="J258" t="s">
        <v>137</v>
      </c>
      <c r="K258" t="s">
        <v>144</v>
      </c>
      <c r="L258" t="s">
        <v>944</v>
      </c>
      <c r="M258" t="s">
        <v>945</v>
      </c>
      <c r="N258">
        <v>1.1299999999999999</v>
      </c>
      <c r="O258">
        <v>0</v>
      </c>
      <c r="P258">
        <v>3714</v>
      </c>
      <c r="Q258">
        <v>0</v>
      </c>
      <c r="R258">
        <v>3</v>
      </c>
      <c r="S258">
        <v>0</v>
      </c>
      <c r="T258">
        <v>127</v>
      </c>
      <c r="U258">
        <v>0</v>
      </c>
      <c r="V258">
        <v>0</v>
      </c>
      <c r="W258">
        <v>0</v>
      </c>
      <c r="X258">
        <v>744.87691675001224</v>
      </c>
      <c r="Y258">
        <v>0</v>
      </c>
      <c r="Z258">
        <v>0.56068942577425762</v>
      </c>
      <c r="AA258">
        <v>0</v>
      </c>
      <c r="AB258">
        <v>142.51945996598491</v>
      </c>
      <c r="AC258">
        <v>0</v>
      </c>
      <c r="AD258">
        <v>0</v>
      </c>
      <c r="AE258">
        <v>887.95706614177141</v>
      </c>
    </row>
    <row r="259" spans="1:31" x14ac:dyDescent="0.3">
      <c r="A259">
        <v>2513363</v>
      </c>
      <c r="B259">
        <v>1</v>
      </c>
      <c r="C259" t="s">
        <v>80</v>
      </c>
      <c r="D259" t="s">
        <v>84</v>
      </c>
      <c r="E259" t="s">
        <v>132</v>
      </c>
      <c r="F259" t="s">
        <v>946</v>
      </c>
      <c r="G259" t="s">
        <v>134</v>
      </c>
      <c r="H259" t="s">
        <v>135</v>
      </c>
      <c r="I259" t="s">
        <v>136</v>
      </c>
      <c r="J259" t="s">
        <v>137</v>
      </c>
      <c r="K259" t="s">
        <v>138</v>
      </c>
      <c r="L259" t="s">
        <v>947</v>
      </c>
      <c r="M259" t="s">
        <v>948</v>
      </c>
      <c r="N259">
        <v>1.321111111</v>
      </c>
      <c r="O259">
        <v>0</v>
      </c>
      <c r="P259">
        <v>78</v>
      </c>
      <c r="Q259">
        <v>0</v>
      </c>
      <c r="R259">
        <v>0</v>
      </c>
      <c r="S259">
        <v>0</v>
      </c>
      <c r="T259">
        <v>492</v>
      </c>
      <c r="U259">
        <v>0</v>
      </c>
      <c r="V259">
        <v>7</v>
      </c>
      <c r="W259">
        <v>0</v>
      </c>
      <c r="X259">
        <v>22.627358981440217</v>
      </c>
      <c r="Y259">
        <v>0</v>
      </c>
      <c r="Z259">
        <v>0</v>
      </c>
      <c r="AA259">
        <v>0</v>
      </c>
      <c r="AB259">
        <v>502.6543757703883</v>
      </c>
      <c r="AC259">
        <v>0</v>
      </c>
      <c r="AD259">
        <v>200.15114043047237</v>
      </c>
      <c r="AE259">
        <v>725.4328751823009</v>
      </c>
    </row>
    <row r="260" spans="1:31" x14ac:dyDescent="0.3">
      <c r="A260">
        <v>2513097</v>
      </c>
      <c r="B260">
        <v>1</v>
      </c>
      <c r="C260" t="s">
        <v>81</v>
      </c>
      <c r="D260" t="s">
        <v>113</v>
      </c>
      <c r="E260" t="s">
        <v>159</v>
      </c>
      <c r="F260" t="s">
        <v>949</v>
      </c>
      <c r="G260" t="s">
        <v>134</v>
      </c>
      <c r="H260" t="s">
        <v>150</v>
      </c>
      <c r="I260" t="s">
        <v>136</v>
      </c>
      <c r="J260" t="s">
        <v>137</v>
      </c>
      <c r="K260" t="s">
        <v>138</v>
      </c>
      <c r="L260" t="s">
        <v>950</v>
      </c>
      <c r="M260" t="s">
        <v>951</v>
      </c>
      <c r="N260">
        <v>4.1147222220000002</v>
      </c>
      <c r="O260">
        <v>0</v>
      </c>
      <c r="P260">
        <v>35</v>
      </c>
      <c r="Q260">
        <v>0</v>
      </c>
      <c r="R260">
        <v>5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14.246971866470968</v>
      </c>
      <c r="Y260">
        <v>0</v>
      </c>
      <c r="Z260">
        <v>1.2391573544310031</v>
      </c>
      <c r="AA260">
        <v>0</v>
      </c>
      <c r="AB260">
        <v>0</v>
      </c>
      <c r="AC260">
        <v>0</v>
      </c>
      <c r="AD260">
        <v>0</v>
      </c>
      <c r="AE260">
        <v>15.486129220901971</v>
      </c>
    </row>
    <row r="261" spans="1:31" x14ac:dyDescent="0.3">
      <c r="A261">
        <v>2513618</v>
      </c>
      <c r="B261">
        <v>1</v>
      </c>
      <c r="C261" t="s">
        <v>81</v>
      </c>
      <c r="D261" t="s">
        <v>113</v>
      </c>
      <c r="E261" t="s">
        <v>207</v>
      </c>
      <c r="F261" t="s">
        <v>952</v>
      </c>
      <c r="G261" t="s">
        <v>953</v>
      </c>
      <c r="H261" t="s">
        <v>150</v>
      </c>
      <c r="I261" t="s">
        <v>136</v>
      </c>
      <c r="J261" t="s">
        <v>137</v>
      </c>
      <c r="K261" t="s">
        <v>144</v>
      </c>
      <c r="L261" t="s">
        <v>954</v>
      </c>
      <c r="M261" t="s">
        <v>955</v>
      </c>
      <c r="N261">
        <v>2.7722222219999999</v>
      </c>
      <c r="O261">
        <v>0</v>
      </c>
      <c r="P261">
        <v>12</v>
      </c>
      <c r="Q261">
        <v>0</v>
      </c>
      <c r="R261">
        <v>0</v>
      </c>
      <c r="S261">
        <v>0</v>
      </c>
      <c r="T261">
        <v>1</v>
      </c>
      <c r="U261">
        <v>0</v>
      </c>
      <c r="V261">
        <v>0</v>
      </c>
      <c r="W261">
        <v>0</v>
      </c>
      <c r="X261">
        <v>1.3121010935020165</v>
      </c>
      <c r="Y261">
        <v>0</v>
      </c>
      <c r="Z261">
        <v>0</v>
      </c>
      <c r="AA261">
        <v>0</v>
      </c>
      <c r="AB261">
        <v>3.5866595282355553</v>
      </c>
      <c r="AC261">
        <v>0</v>
      </c>
      <c r="AD261">
        <v>0</v>
      </c>
      <c r="AE261">
        <v>4.8987606217375719</v>
      </c>
    </row>
    <row r="262" spans="1:31" x14ac:dyDescent="0.3">
      <c r="A262">
        <v>2513369</v>
      </c>
      <c r="B262">
        <v>1</v>
      </c>
      <c r="C262" t="s">
        <v>80</v>
      </c>
      <c r="D262" t="s">
        <v>93</v>
      </c>
      <c r="E262" t="s">
        <v>167</v>
      </c>
      <c r="F262" t="s">
        <v>956</v>
      </c>
      <c r="G262" t="s">
        <v>169</v>
      </c>
      <c r="H262" t="s">
        <v>150</v>
      </c>
      <c r="I262" t="s">
        <v>136</v>
      </c>
      <c r="J262" t="s">
        <v>137</v>
      </c>
      <c r="K262" t="s">
        <v>144</v>
      </c>
      <c r="L262" t="s">
        <v>957</v>
      </c>
      <c r="M262" t="s">
        <v>958</v>
      </c>
      <c r="N262">
        <v>3.2583333329999999</v>
      </c>
      <c r="O262">
        <v>0</v>
      </c>
      <c r="P262">
        <v>9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4.9014084543508503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4.9014084543508503</v>
      </c>
    </row>
    <row r="263" spans="1:31" x14ac:dyDescent="0.3">
      <c r="A263">
        <v>2513240</v>
      </c>
      <c r="B263">
        <v>1</v>
      </c>
      <c r="C263" t="s">
        <v>80</v>
      </c>
      <c r="D263" t="s">
        <v>94</v>
      </c>
      <c r="E263" t="s">
        <v>132</v>
      </c>
      <c r="F263" t="s">
        <v>959</v>
      </c>
      <c r="G263" t="s">
        <v>173</v>
      </c>
      <c r="H263" t="s">
        <v>135</v>
      </c>
      <c r="I263" t="s">
        <v>136</v>
      </c>
      <c r="J263" t="s">
        <v>137</v>
      </c>
      <c r="K263" t="s">
        <v>138</v>
      </c>
      <c r="L263" t="s">
        <v>960</v>
      </c>
      <c r="M263" t="s">
        <v>961</v>
      </c>
      <c r="N263">
        <v>6.6236111109999998</v>
      </c>
      <c r="O263">
        <v>0</v>
      </c>
      <c r="P263">
        <v>482</v>
      </c>
      <c r="Q263">
        <v>0</v>
      </c>
      <c r="R263">
        <v>0</v>
      </c>
      <c r="S263">
        <v>0</v>
      </c>
      <c r="T263">
        <v>20</v>
      </c>
      <c r="U263">
        <v>0</v>
      </c>
      <c r="V263">
        <v>0</v>
      </c>
      <c r="W263">
        <v>0</v>
      </c>
      <c r="X263">
        <v>663.44308667019004</v>
      </c>
      <c r="Y263">
        <v>0</v>
      </c>
      <c r="Z263">
        <v>0</v>
      </c>
      <c r="AA263">
        <v>0</v>
      </c>
      <c r="AB263">
        <v>38.540839805649249</v>
      </c>
      <c r="AC263">
        <v>0</v>
      </c>
      <c r="AD263">
        <v>0</v>
      </c>
      <c r="AE263">
        <v>701.98392647583933</v>
      </c>
    </row>
    <row r="264" spans="1:31" x14ac:dyDescent="0.3">
      <c r="A264">
        <v>2513283</v>
      </c>
      <c r="B264">
        <v>1</v>
      </c>
      <c r="C264" t="s">
        <v>80</v>
      </c>
      <c r="D264" t="s">
        <v>90</v>
      </c>
      <c r="E264" t="s">
        <v>132</v>
      </c>
      <c r="F264" t="s">
        <v>962</v>
      </c>
      <c r="G264" t="s">
        <v>134</v>
      </c>
      <c r="H264" t="s">
        <v>135</v>
      </c>
      <c r="I264" t="s">
        <v>136</v>
      </c>
      <c r="J264" t="s">
        <v>137</v>
      </c>
      <c r="K264" t="s">
        <v>138</v>
      </c>
      <c r="L264" t="s">
        <v>963</v>
      </c>
      <c r="M264" t="s">
        <v>964</v>
      </c>
      <c r="N264">
        <v>0.40500000000000003</v>
      </c>
      <c r="O264">
        <v>0</v>
      </c>
      <c r="P264">
        <v>387</v>
      </c>
      <c r="Q264">
        <v>0</v>
      </c>
      <c r="R264">
        <v>0</v>
      </c>
      <c r="S264">
        <v>0</v>
      </c>
      <c r="T264">
        <v>16</v>
      </c>
      <c r="U264">
        <v>0</v>
      </c>
      <c r="V264">
        <v>0</v>
      </c>
      <c r="W264">
        <v>0</v>
      </c>
      <c r="X264">
        <v>37.859936265578725</v>
      </c>
      <c r="Y264">
        <v>0</v>
      </c>
      <c r="Z264">
        <v>0</v>
      </c>
      <c r="AA264">
        <v>0</v>
      </c>
      <c r="AB264">
        <v>10.409131664803708</v>
      </c>
      <c r="AC264">
        <v>0</v>
      </c>
      <c r="AD264">
        <v>0</v>
      </c>
      <c r="AE264">
        <v>48.269067930382434</v>
      </c>
    </row>
    <row r="265" spans="1:31" x14ac:dyDescent="0.3">
      <c r="A265">
        <v>2513532</v>
      </c>
      <c r="B265">
        <v>1</v>
      </c>
      <c r="C265" t="s">
        <v>80</v>
      </c>
      <c r="D265" t="s">
        <v>107</v>
      </c>
      <c r="E265" t="s">
        <v>167</v>
      </c>
      <c r="F265" t="s">
        <v>965</v>
      </c>
      <c r="G265" t="s">
        <v>169</v>
      </c>
      <c r="H265" t="s">
        <v>150</v>
      </c>
      <c r="I265" t="s">
        <v>136</v>
      </c>
      <c r="J265" t="s">
        <v>137</v>
      </c>
      <c r="K265" t="s">
        <v>144</v>
      </c>
      <c r="L265" t="s">
        <v>966</v>
      </c>
      <c r="M265" t="s">
        <v>967</v>
      </c>
      <c r="N265">
        <v>3.4855555549999999</v>
      </c>
      <c r="O265">
        <v>0</v>
      </c>
      <c r="P265">
        <v>1</v>
      </c>
      <c r="Q265">
        <v>0</v>
      </c>
      <c r="R265">
        <v>0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</row>
    <row r="266" spans="1:31" x14ac:dyDescent="0.3">
      <c r="A266">
        <v>2513183</v>
      </c>
      <c r="B266">
        <v>1</v>
      </c>
      <c r="C266" t="s">
        <v>81</v>
      </c>
      <c r="D266" t="s">
        <v>114</v>
      </c>
      <c r="E266" t="s">
        <v>207</v>
      </c>
      <c r="F266" t="s">
        <v>968</v>
      </c>
      <c r="G266" t="s">
        <v>177</v>
      </c>
      <c r="H266" t="s">
        <v>150</v>
      </c>
      <c r="I266" t="s">
        <v>136</v>
      </c>
      <c r="J266" t="s">
        <v>137</v>
      </c>
      <c r="K266" t="s">
        <v>144</v>
      </c>
      <c r="L266" t="s">
        <v>969</v>
      </c>
      <c r="M266" t="s">
        <v>970</v>
      </c>
      <c r="N266">
        <v>1.77</v>
      </c>
      <c r="O266">
        <v>0</v>
      </c>
      <c r="P266">
        <v>27</v>
      </c>
      <c r="Q266">
        <v>0</v>
      </c>
      <c r="R266">
        <v>0</v>
      </c>
      <c r="S266">
        <v>0</v>
      </c>
      <c r="T266">
        <v>3</v>
      </c>
      <c r="U266">
        <v>0</v>
      </c>
      <c r="V266">
        <v>0</v>
      </c>
      <c r="W266">
        <v>0</v>
      </c>
      <c r="X266">
        <v>3.8711509570346432</v>
      </c>
      <c r="Y266">
        <v>0</v>
      </c>
      <c r="Z266">
        <v>0</v>
      </c>
      <c r="AA266">
        <v>0</v>
      </c>
      <c r="AB266">
        <v>0.85480746150982512</v>
      </c>
      <c r="AC266">
        <v>0</v>
      </c>
      <c r="AD266">
        <v>0</v>
      </c>
      <c r="AE266">
        <v>4.7259584185444687</v>
      </c>
    </row>
    <row r="267" spans="1:31" x14ac:dyDescent="0.3">
      <c r="A267">
        <v>2513446</v>
      </c>
      <c r="B267">
        <v>1</v>
      </c>
      <c r="C267" t="s">
        <v>80</v>
      </c>
      <c r="D267" t="s">
        <v>92</v>
      </c>
      <c r="E267" t="s">
        <v>207</v>
      </c>
      <c r="F267" t="s">
        <v>971</v>
      </c>
      <c r="G267" t="s">
        <v>161</v>
      </c>
      <c r="H267" t="s">
        <v>150</v>
      </c>
      <c r="I267" t="s">
        <v>136</v>
      </c>
      <c r="J267" t="s">
        <v>137</v>
      </c>
      <c r="K267" t="s">
        <v>144</v>
      </c>
      <c r="L267" t="s">
        <v>972</v>
      </c>
      <c r="M267" t="s">
        <v>973</v>
      </c>
      <c r="N267">
        <v>0.322222222</v>
      </c>
      <c r="O267">
        <v>0</v>
      </c>
      <c r="P267">
        <v>11</v>
      </c>
      <c r="Q267">
        <v>0</v>
      </c>
      <c r="R267">
        <v>4</v>
      </c>
      <c r="S267">
        <v>0</v>
      </c>
      <c r="T267">
        <v>3</v>
      </c>
      <c r="U267">
        <v>0</v>
      </c>
      <c r="V267">
        <v>0</v>
      </c>
      <c r="W267">
        <v>0</v>
      </c>
      <c r="X267">
        <v>0.97160591297511123</v>
      </c>
      <c r="Y267">
        <v>0</v>
      </c>
      <c r="Z267">
        <v>0.33343142709010004</v>
      </c>
      <c r="AA267">
        <v>0</v>
      </c>
      <c r="AB267">
        <v>0.65350072231593348</v>
      </c>
      <c r="AC267">
        <v>0</v>
      </c>
      <c r="AD267">
        <v>0</v>
      </c>
      <c r="AE267">
        <v>1.9585380623811448</v>
      </c>
    </row>
    <row r="268" spans="1:31" x14ac:dyDescent="0.3">
      <c r="A268">
        <v>2513801</v>
      </c>
      <c r="B268">
        <v>1</v>
      </c>
      <c r="C268" t="s">
        <v>81</v>
      </c>
      <c r="D268" t="s">
        <v>128</v>
      </c>
      <c r="E268" t="s">
        <v>147</v>
      </c>
      <c r="F268" t="s">
        <v>974</v>
      </c>
      <c r="G268" t="s">
        <v>149</v>
      </c>
      <c r="H268" t="s">
        <v>150</v>
      </c>
      <c r="I268" t="s">
        <v>136</v>
      </c>
      <c r="J268" t="s">
        <v>137</v>
      </c>
      <c r="K268" t="s">
        <v>144</v>
      </c>
      <c r="L268" t="s">
        <v>975</v>
      </c>
      <c r="M268" t="s">
        <v>976</v>
      </c>
      <c r="N268">
        <v>0.92472222199999998</v>
      </c>
      <c r="O268">
        <v>0</v>
      </c>
      <c r="P268">
        <v>105</v>
      </c>
      <c r="Q268">
        <v>0</v>
      </c>
      <c r="R268">
        <v>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20.396887384080699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20.396887384080699</v>
      </c>
    </row>
    <row r="269" spans="1:31" x14ac:dyDescent="0.3">
      <c r="A269">
        <v>2513592</v>
      </c>
      <c r="B269">
        <v>1</v>
      </c>
      <c r="C269" t="s">
        <v>80</v>
      </c>
      <c r="D269" t="s">
        <v>106</v>
      </c>
      <c r="E269" t="s">
        <v>141</v>
      </c>
      <c r="F269" t="s">
        <v>977</v>
      </c>
      <c r="G269" t="s">
        <v>295</v>
      </c>
      <c r="H269" t="s">
        <v>135</v>
      </c>
      <c r="I269" t="s">
        <v>136</v>
      </c>
      <c r="J269" t="s">
        <v>137</v>
      </c>
      <c r="K269" t="s">
        <v>144</v>
      </c>
      <c r="L269" t="s">
        <v>978</v>
      </c>
      <c r="M269" t="s">
        <v>979</v>
      </c>
      <c r="N269">
        <v>1.4908333330000001</v>
      </c>
      <c r="O269">
        <v>1</v>
      </c>
      <c r="P269">
        <v>0</v>
      </c>
      <c r="Q269">
        <v>11</v>
      </c>
      <c r="R269">
        <v>123</v>
      </c>
      <c r="S269">
        <v>5</v>
      </c>
      <c r="T269">
        <v>39</v>
      </c>
      <c r="U269">
        <v>0</v>
      </c>
      <c r="V269">
        <v>0</v>
      </c>
      <c r="W269">
        <v>6.5499044371524668</v>
      </c>
      <c r="X269">
        <v>0</v>
      </c>
      <c r="Y269">
        <v>3.0705450489318165</v>
      </c>
      <c r="Z269">
        <v>148.21868972931296</v>
      </c>
      <c r="AA269">
        <v>79.742853976649741</v>
      </c>
      <c r="AB269">
        <v>57.904502401186868</v>
      </c>
      <c r="AC269">
        <v>0</v>
      </c>
      <c r="AD269">
        <v>0</v>
      </c>
      <c r="AE269">
        <v>295.48649559323383</v>
      </c>
    </row>
    <row r="270" spans="1:31" x14ac:dyDescent="0.3">
      <c r="A270">
        <v>2513492</v>
      </c>
      <c r="B270">
        <v>1</v>
      </c>
      <c r="C270" t="s">
        <v>81</v>
      </c>
      <c r="D270" t="s">
        <v>118</v>
      </c>
      <c r="E270" t="s">
        <v>207</v>
      </c>
      <c r="F270" t="s">
        <v>980</v>
      </c>
      <c r="G270" t="s">
        <v>981</v>
      </c>
      <c r="H270" t="s">
        <v>150</v>
      </c>
      <c r="I270" t="s">
        <v>136</v>
      </c>
      <c r="J270" t="s">
        <v>137</v>
      </c>
      <c r="K270" t="s">
        <v>144</v>
      </c>
      <c r="L270" t="s">
        <v>982</v>
      </c>
      <c r="M270" t="s">
        <v>983</v>
      </c>
      <c r="N270">
        <v>2.8936111109999998</v>
      </c>
      <c r="O270">
        <v>0</v>
      </c>
      <c r="P270">
        <v>254</v>
      </c>
      <c r="Q270">
        <v>0</v>
      </c>
      <c r="R270">
        <v>0</v>
      </c>
      <c r="S270">
        <v>0</v>
      </c>
      <c r="T270">
        <v>28</v>
      </c>
      <c r="U270">
        <v>0</v>
      </c>
      <c r="V270">
        <v>0</v>
      </c>
      <c r="W270">
        <v>0</v>
      </c>
      <c r="X270">
        <v>170.67875880712191</v>
      </c>
      <c r="Y270">
        <v>0</v>
      </c>
      <c r="Z270">
        <v>0</v>
      </c>
      <c r="AA270">
        <v>0</v>
      </c>
      <c r="AB270">
        <v>81.970444784135495</v>
      </c>
      <c r="AC270">
        <v>0</v>
      </c>
      <c r="AD270">
        <v>0</v>
      </c>
      <c r="AE270">
        <v>252.64920359125739</v>
      </c>
    </row>
    <row r="271" spans="1:31" x14ac:dyDescent="0.3">
      <c r="A271">
        <v>2512974</v>
      </c>
      <c r="B271">
        <v>1</v>
      </c>
      <c r="C271" t="s">
        <v>81</v>
      </c>
      <c r="D271" t="s">
        <v>128</v>
      </c>
      <c r="E271" t="s">
        <v>159</v>
      </c>
      <c r="F271" t="s">
        <v>984</v>
      </c>
      <c r="G271" t="s">
        <v>181</v>
      </c>
      <c r="H271" t="s">
        <v>150</v>
      </c>
      <c r="I271" t="s">
        <v>136</v>
      </c>
      <c r="J271" t="s">
        <v>137</v>
      </c>
      <c r="K271" t="s">
        <v>144</v>
      </c>
      <c r="L271" t="s">
        <v>985</v>
      </c>
      <c r="M271" t="s">
        <v>986</v>
      </c>
      <c r="N271">
        <v>2.3394444440000002</v>
      </c>
      <c r="O271">
        <v>0</v>
      </c>
      <c r="P271">
        <v>83</v>
      </c>
      <c r="Q271">
        <v>0</v>
      </c>
      <c r="R271">
        <v>1</v>
      </c>
      <c r="S271">
        <v>0</v>
      </c>
      <c r="T271">
        <v>6</v>
      </c>
      <c r="U271">
        <v>0</v>
      </c>
      <c r="V271">
        <v>0</v>
      </c>
      <c r="W271">
        <v>0</v>
      </c>
      <c r="X271">
        <v>25.478659280401409</v>
      </c>
      <c r="Y271">
        <v>0</v>
      </c>
      <c r="Z271">
        <v>0.34039160044457667</v>
      </c>
      <c r="AA271">
        <v>0</v>
      </c>
      <c r="AB271">
        <v>0.76506190928462503</v>
      </c>
      <c r="AC271">
        <v>0</v>
      </c>
      <c r="AD271">
        <v>0</v>
      </c>
      <c r="AE271">
        <v>26.584112790130611</v>
      </c>
    </row>
    <row r="272" spans="1:31" x14ac:dyDescent="0.3">
      <c r="A272">
        <v>2513120</v>
      </c>
      <c r="B272">
        <v>1</v>
      </c>
      <c r="C272" t="s">
        <v>80</v>
      </c>
      <c r="D272" t="s">
        <v>92</v>
      </c>
      <c r="E272" t="s">
        <v>141</v>
      </c>
      <c r="F272" t="s">
        <v>987</v>
      </c>
      <c r="G272" t="s">
        <v>134</v>
      </c>
      <c r="H272" t="s">
        <v>135</v>
      </c>
      <c r="I272" t="s">
        <v>136</v>
      </c>
      <c r="J272" t="s">
        <v>137</v>
      </c>
      <c r="K272" t="s">
        <v>138</v>
      </c>
      <c r="L272" t="s">
        <v>988</v>
      </c>
      <c r="M272" t="s">
        <v>989</v>
      </c>
      <c r="N272">
        <v>2.4483333329999999</v>
      </c>
      <c r="O272">
        <v>0</v>
      </c>
      <c r="P272">
        <v>699</v>
      </c>
      <c r="Q272">
        <v>0</v>
      </c>
      <c r="R272">
        <v>0</v>
      </c>
      <c r="S272">
        <v>0</v>
      </c>
      <c r="T272">
        <v>34</v>
      </c>
      <c r="U272">
        <v>0</v>
      </c>
      <c r="V272">
        <v>0</v>
      </c>
      <c r="W272">
        <v>0</v>
      </c>
      <c r="X272">
        <v>356.94572526892347</v>
      </c>
      <c r="Y272">
        <v>0</v>
      </c>
      <c r="Z272">
        <v>0</v>
      </c>
      <c r="AA272">
        <v>0</v>
      </c>
      <c r="AB272">
        <v>70.30383271473228</v>
      </c>
      <c r="AC272">
        <v>0</v>
      </c>
      <c r="AD272">
        <v>0</v>
      </c>
      <c r="AE272">
        <v>427.24955798365573</v>
      </c>
    </row>
    <row r="273" spans="1:31" x14ac:dyDescent="0.3">
      <c r="A273">
        <v>2513807</v>
      </c>
      <c r="B273">
        <v>1</v>
      </c>
      <c r="C273" t="s">
        <v>80</v>
      </c>
      <c r="D273" t="s">
        <v>86</v>
      </c>
      <c r="E273" t="s">
        <v>207</v>
      </c>
      <c r="F273" t="s">
        <v>990</v>
      </c>
      <c r="G273" t="s">
        <v>177</v>
      </c>
      <c r="H273" t="s">
        <v>150</v>
      </c>
      <c r="I273" t="s">
        <v>136</v>
      </c>
      <c r="J273" t="s">
        <v>137</v>
      </c>
      <c r="K273" t="s">
        <v>144</v>
      </c>
      <c r="L273" t="s">
        <v>991</v>
      </c>
      <c r="M273" t="s">
        <v>992</v>
      </c>
      <c r="N273">
        <v>2.3163888880000001</v>
      </c>
      <c r="O273">
        <v>0</v>
      </c>
      <c r="P273">
        <v>57</v>
      </c>
      <c r="Q273">
        <v>0</v>
      </c>
      <c r="R273">
        <v>0</v>
      </c>
      <c r="S273">
        <v>0</v>
      </c>
      <c r="T273">
        <v>1</v>
      </c>
      <c r="U273">
        <v>0</v>
      </c>
      <c r="V273">
        <v>0</v>
      </c>
      <c r="W273">
        <v>0</v>
      </c>
      <c r="X273">
        <v>38.702268582900849</v>
      </c>
      <c r="Y273">
        <v>0</v>
      </c>
      <c r="Z273">
        <v>0</v>
      </c>
      <c r="AA273">
        <v>0</v>
      </c>
      <c r="AB273">
        <v>0.33379911870901757</v>
      </c>
      <c r="AC273">
        <v>0</v>
      </c>
      <c r="AD273">
        <v>0</v>
      </c>
      <c r="AE273">
        <v>39.036067701609866</v>
      </c>
    </row>
    <row r="274" spans="1:31" x14ac:dyDescent="0.3">
      <c r="A274">
        <v>2513014</v>
      </c>
      <c r="B274">
        <v>1</v>
      </c>
      <c r="C274" t="s">
        <v>81</v>
      </c>
      <c r="D274" t="s">
        <v>118</v>
      </c>
      <c r="E274" t="s">
        <v>132</v>
      </c>
      <c r="F274" t="s">
        <v>993</v>
      </c>
      <c r="G274" t="s">
        <v>204</v>
      </c>
      <c r="H274" t="s">
        <v>135</v>
      </c>
      <c r="I274" t="s">
        <v>136</v>
      </c>
      <c r="J274" t="s">
        <v>137</v>
      </c>
      <c r="K274" t="s">
        <v>144</v>
      </c>
      <c r="L274" t="s">
        <v>994</v>
      </c>
      <c r="M274" t="s">
        <v>995</v>
      </c>
      <c r="N274">
        <v>1.3733333329999999</v>
      </c>
      <c r="O274">
        <v>0</v>
      </c>
      <c r="P274">
        <v>0</v>
      </c>
      <c r="Q274">
        <v>11</v>
      </c>
      <c r="R274">
        <v>0</v>
      </c>
      <c r="S274">
        <v>1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15.493609437279186</v>
      </c>
      <c r="Z274">
        <v>0</v>
      </c>
      <c r="AA274">
        <v>0.45404779864955502</v>
      </c>
      <c r="AB274">
        <v>0</v>
      </c>
      <c r="AC274">
        <v>0</v>
      </c>
      <c r="AD274">
        <v>0</v>
      </c>
      <c r="AE274">
        <v>15.947657235928741</v>
      </c>
    </row>
    <row r="275" spans="1:31" x14ac:dyDescent="0.3">
      <c r="A275">
        <v>2513655</v>
      </c>
      <c r="B275">
        <v>1</v>
      </c>
      <c r="C275" t="s">
        <v>81</v>
      </c>
      <c r="D275" t="s">
        <v>114</v>
      </c>
      <c r="E275" t="s">
        <v>132</v>
      </c>
      <c r="F275" t="s">
        <v>996</v>
      </c>
      <c r="G275" t="s">
        <v>143</v>
      </c>
      <c r="H275" t="s">
        <v>135</v>
      </c>
      <c r="I275" t="s">
        <v>136</v>
      </c>
      <c r="J275" t="s">
        <v>137</v>
      </c>
      <c r="K275" t="s">
        <v>144</v>
      </c>
      <c r="L275" t="s">
        <v>997</v>
      </c>
      <c r="M275" t="s">
        <v>998</v>
      </c>
      <c r="N275">
        <v>0.390555555</v>
      </c>
      <c r="O275">
        <v>0</v>
      </c>
      <c r="P275">
        <v>135</v>
      </c>
      <c r="Q275">
        <v>2</v>
      </c>
      <c r="R275">
        <v>25</v>
      </c>
      <c r="S275">
        <v>1</v>
      </c>
      <c r="T275">
        <v>8</v>
      </c>
      <c r="U275">
        <v>0</v>
      </c>
      <c r="V275">
        <v>0</v>
      </c>
      <c r="W275">
        <v>0</v>
      </c>
      <c r="X275">
        <v>6.1619919902143057</v>
      </c>
      <c r="Y275">
        <v>0.25112579591333334</v>
      </c>
      <c r="Z275">
        <v>1.5345234151426665</v>
      </c>
      <c r="AA275">
        <v>0.45182665238555558</v>
      </c>
      <c r="AB275">
        <v>1.0788308646547755</v>
      </c>
      <c r="AC275">
        <v>0</v>
      </c>
      <c r="AD275">
        <v>0</v>
      </c>
      <c r="AE275">
        <v>9.4782987183106382</v>
      </c>
    </row>
    <row r="276" spans="1:31" x14ac:dyDescent="0.3">
      <c r="A276">
        <v>2512968</v>
      </c>
      <c r="B276">
        <v>1</v>
      </c>
      <c r="C276" t="s">
        <v>81</v>
      </c>
      <c r="D276" t="s">
        <v>123</v>
      </c>
      <c r="E276" t="s">
        <v>147</v>
      </c>
      <c r="F276" t="s">
        <v>999</v>
      </c>
      <c r="G276" t="s">
        <v>177</v>
      </c>
      <c r="H276" t="s">
        <v>150</v>
      </c>
      <c r="I276" t="s">
        <v>136</v>
      </c>
      <c r="J276" t="s">
        <v>137</v>
      </c>
      <c r="K276" t="s">
        <v>144</v>
      </c>
      <c r="L276" t="s">
        <v>1000</v>
      </c>
      <c r="M276" t="s">
        <v>1001</v>
      </c>
      <c r="N276">
        <v>1.0194444439999999</v>
      </c>
      <c r="O276">
        <v>0</v>
      </c>
      <c r="P276">
        <v>117</v>
      </c>
      <c r="Q276">
        <v>0</v>
      </c>
      <c r="R276">
        <v>0</v>
      </c>
      <c r="S276">
        <v>0</v>
      </c>
      <c r="T276">
        <v>38</v>
      </c>
      <c r="U276">
        <v>0</v>
      </c>
      <c r="V276">
        <v>0</v>
      </c>
      <c r="W276">
        <v>0</v>
      </c>
      <c r="X276">
        <v>26.643013008388241</v>
      </c>
      <c r="Y276">
        <v>0</v>
      </c>
      <c r="Z276">
        <v>0</v>
      </c>
      <c r="AA276">
        <v>0</v>
      </c>
      <c r="AB276">
        <v>15.828117840614953</v>
      </c>
      <c r="AC276">
        <v>0</v>
      </c>
      <c r="AD276">
        <v>0</v>
      </c>
      <c r="AE276">
        <v>42.471130849003195</v>
      </c>
    </row>
    <row r="277" spans="1:31" x14ac:dyDescent="0.3">
      <c r="A277">
        <v>2513160</v>
      </c>
      <c r="B277">
        <v>1</v>
      </c>
      <c r="C277" t="s">
        <v>81</v>
      </c>
      <c r="D277" t="s">
        <v>112</v>
      </c>
      <c r="E277" t="s">
        <v>159</v>
      </c>
      <c r="F277" t="s">
        <v>1002</v>
      </c>
      <c r="G277" t="s">
        <v>161</v>
      </c>
      <c r="H277" t="s">
        <v>150</v>
      </c>
      <c r="I277" t="s">
        <v>136</v>
      </c>
      <c r="J277" t="s">
        <v>137</v>
      </c>
      <c r="K277" t="s">
        <v>144</v>
      </c>
      <c r="L277" t="s">
        <v>1003</v>
      </c>
      <c r="M277" t="s">
        <v>1004</v>
      </c>
      <c r="N277">
        <v>0.105277777</v>
      </c>
      <c r="O277">
        <v>0</v>
      </c>
      <c r="P277">
        <v>110</v>
      </c>
      <c r="Q277">
        <v>0</v>
      </c>
      <c r="R277">
        <v>27</v>
      </c>
      <c r="S277">
        <v>0</v>
      </c>
      <c r="T277">
        <v>17</v>
      </c>
      <c r="U277">
        <v>0</v>
      </c>
      <c r="V277">
        <v>0</v>
      </c>
      <c r="W277">
        <v>0</v>
      </c>
      <c r="X277">
        <v>1.7154476711060103</v>
      </c>
      <c r="Y277">
        <v>0</v>
      </c>
      <c r="Z277">
        <v>2.4677521536096668E-2</v>
      </c>
      <c r="AA277">
        <v>0</v>
      </c>
      <c r="AB277">
        <v>0.73716575359903347</v>
      </c>
      <c r="AC277">
        <v>0</v>
      </c>
      <c r="AD277">
        <v>0</v>
      </c>
      <c r="AE277">
        <v>2.4772909462411405</v>
      </c>
    </row>
    <row r="278" spans="1:31" x14ac:dyDescent="0.3">
      <c r="A278">
        <v>2513406</v>
      </c>
      <c r="B278">
        <v>1</v>
      </c>
      <c r="C278" t="s">
        <v>80</v>
      </c>
      <c r="D278" t="s">
        <v>99</v>
      </c>
      <c r="E278" t="s">
        <v>141</v>
      </c>
      <c r="F278" t="s">
        <v>200</v>
      </c>
      <c r="G278" t="s">
        <v>143</v>
      </c>
      <c r="H278" t="s">
        <v>135</v>
      </c>
      <c r="I278" t="s">
        <v>136</v>
      </c>
      <c r="J278" t="s">
        <v>137</v>
      </c>
      <c r="K278" t="s">
        <v>144</v>
      </c>
      <c r="L278" t="s">
        <v>1005</v>
      </c>
      <c r="M278" t="s">
        <v>1006</v>
      </c>
      <c r="N278">
        <v>5.8333333000000001E-2</v>
      </c>
      <c r="O278">
        <v>4</v>
      </c>
      <c r="P278">
        <v>922</v>
      </c>
      <c r="Q278">
        <v>13</v>
      </c>
      <c r="R278">
        <v>130</v>
      </c>
      <c r="S278">
        <v>20</v>
      </c>
      <c r="T278">
        <v>79</v>
      </c>
      <c r="U278">
        <v>0</v>
      </c>
      <c r="V278">
        <v>4</v>
      </c>
      <c r="W278">
        <v>0.6822363446059001</v>
      </c>
      <c r="X278">
        <v>7.9310916092586456</v>
      </c>
      <c r="Y278">
        <v>0.6876082809288</v>
      </c>
      <c r="Z278">
        <v>2.3933703748587498</v>
      </c>
      <c r="AA278">
        <v>4.0574889270426002</v>
      </c>
      <c r="AB278">
        <v>1.8108203836358996</v>
      </c>
      <c r="AC278">
        <v>0</v>
      </c>
      <c r="AD278">
        <v>0.5068905103237501</v>
      </c>
      <c r="AE278">
        <v>18.069506430654343</v>
      </c>
    </row>
    <row r="279" spans="1:31" x14ac:dyDescent="0.3">
      <c r="A279">
        <v>2513306</v>
      </c>
      <c r="B279">
        <v>1</v>
      </c>
      <c r="C279" t="s">
        <v>81</v>
      </c>
      <c r="D279" t="s">
        <v>118</v>
      </c>
      <c r="E279" t="s">
        <v>207</v>
      </c>
      <c r="F279" t="s">
        <v>1007</v>
      </c>
      <c r="G279" t="s">
        <v>177</v>
      </c>
      <c r="H279" t="s">
        <v>150</v>
      </c>
      <c r="I279" t="s">
        <v>136</v>
      </c>
      <c r="J279" t="s">
        <v>137</v>
      </c>
      <c r="K279" t="s">
        <v>144</v>
      </c>
      <c r="L279" t="s">
        <v>1008</v>
      </c>
      <c r="M279" t="s">
        <v>1009</v>
      </c>
      <c r="N279">
        <v>2.585</v>
      </c>
      <c r="O279">
        <v>0</v>
      </c>
      <c r="P279">
        <v>20</v>
      </c>
      <c r="Q279">
        <v>0</v>
      </c>
      <c r="R279">
        <v>0</v>
      </c>
      <c r="S279">
        <v>0</v>
      </c>
      <c r="T279">
        <v>1</v>
      </c>
      <c r="U279">
        <v>0</v>
      </c>
      <c r="V279">
        <v>0</v>
      </c>
      <c r="W279">
        <v>0</v>
      </c>
      <c r="X279">
        <v>8.8425891995438626</v>
      </c>
      <c r="Y279">
        <v>0</v>
      </c>
      <c r="Z279">
        <v>0</v>
      </c>
      <c r="AA279">
        <v>0</v>
      </c>
      <c r="AB279">
        <v>3.7274646080006404</v>
      </c>
      <c r="AC279">
        <v>0</v>
      </c>
      <c r="AD279">
        <v>0</v>
      </c>
      <c r="AE279">
        <v>12.570053807544504</v>
      </c>
    </row>
    <row r="280" spans="1:31" x14ac:dyDescent="0.3">
      <c r="A280">
        <v>2513552</v>
      </c>
      <c r="B280">
        <v>1</v>
      </c>
      <c r="C280" t="s">
        <v>80</v>
      </c>
      <c r="D280" t="s">
        <v>103</v>
      </c>
      <c r="E280" t="s">
        <v>167</v>
      </c>
      <c r="F280" t="s">
        <v>1010</v>
      </c>
      <c r="G280" t="s">
        <v>263</v>
      </c>
      <c r="H280" t="s">
        <v>150</v>
      </c>
      <c r="I280" t="s">
        <v>136</v>
      </c>
      <c r="J280" t="s">
        <v>137</v>
      </c>
      <c r="K280" t="s">
        <v>144</v>
      </c>
      <c r="L280" t="s">
        <v>1011</v>
      </c>
      <c r="M280" t="s">
        <v>1012</v>
      </c>
      <c r="N280">
        <v>2.1666666659999998</v>
      </c>
      <c r="O280">
        <v>0</v>
      </c>
      <c r="P280">
        <v>2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2.0284466761097053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2.0284466761097053</v>
      </c>
    </row>
    <row r="281" spans="1:31" x14ac:dyDescent="0.3">
      <c r="A281">
        <v>2513200</v>
      </c>
      <c r="B281">
        <v>1</v>
      </c>
      <c r="C281" t="s">
        <v>80</v>
      </c>
      <c r="D281" t="s">
        <v>97</v>
      </c>
      <c r="E281" t="s">
        <v>207</v>
      </c>
      <c r="F281" t="s">
        <v>1013</v>
      </c>
      <c r="G281" t="s">
        <v>173</v>
      </c>
      <c r="H281" t="s">
        <v>150</v>
      </c>
      <c r="I281" t="s">
        <v>136</v>
      </c>
      <c r="J281" t="s">
        <v>137</v>
      </c>
      <c r="K281" t="s">
        <v>138</v>
      </c>
      <c r="L281" t="s">
        <v>1014</v>
      </c>
      <c r="M281" t="s">
        <v>1015</v>
      </c>
      <c r="N281">
        <v>6.0633333330000001</v>
      </c>
      <c r="O281">
        <v>0</v>
      </c>
      <c r="P281">
        <v>151</v>
      </c>
      <c r="Q281">
        <v>0</v>
      </c>
      <c r="R281">
        <v>0</v>
      </c>
      <c r="S281">
        <v>0</v>
      </c>
      <c r="T281">
        <v>1</v>
      </c>
      <c r="U281">
        <v>0</v>
      </c>
      <c r="V281">
        <v>0</v>
      </c>
      <c r="W281">
        <v>0</v>
      </c>
      <c r="X281">
        <v>126.40781082815978</v>
      </c>
      <c r="Y281">
        <v>0</v>
      </c>
      <c r="Z281">
        <v>0</v>
      </c>
      <c r="AA281">
        <v>0</v>
      </c>
      <c r="AB281">
        <v>4.3588006019266734</v>
      </c>
      <c r="AC281">
        <v>0</v>
      </c>
      <c r="AD281">
        <v>0</v>
      </c>
      <c r="AE281">
        <v>130.76661143008644</v>
      </c>
    </row>
    <row r="282" spans="1:31" x14ac:dyDescent="0.3">
      <c r="A282">
        <v>2513266</v>
      </c>
      <c r="B282">
        <v>1</v>
      </c>
      <c r="C282" t="s">
        <v>80</v>
      </c>
      <c r="D282" t="s">
        <v>102</v>
      </c>
      <c r="E282" t="s">
        <v>187</v>
      </c>
      <c r="F282" t="s">
        <v>1016</v>
      </c>
      <c r="G282" t="s">
        <v>134</v>
      </c>
      <c r="H282" t="s">
        <v>135</v>
      </c>
      <c r="I282" t="s">
        <v>136</v>
      </c>
      <c r="J282" t="s">
        <v>137</v>
      </c>
      <c r="K282" t="s">
        <v>138</v>
      </c>
      <c r="L282" t="s">
        <v>1017</v>
      </c>
      <c r="M282" t="s">
        <v>1018</v>
      </c>
      <c r="N282">
        <v>1.3174999999999999</v>
      </c>
      <c r="O282">
        <v>0</v>
      </c>
      <c r="P282">
        <v>37</v>
      </c>
      <c r="Q282">
        <v>35</v>
      </c>
      <c r="R282">
        <v>434</v>
      </c>
      <c r="S282">
        <v>3</v>
      </c>
      <c r="T282">
        <v>86</v>
      </c>
      <c r="U282">
        <v>1</v>
      </c>
      <c r="V282">
        <v>0</v>
      </c>
      <c r="W282">
        <v>0</v>
      </c>
      <c r="X282">
        <v>10.844985505784678</v>
      </c>
      <c r="Y282">
        <v>13.483246522999412</v>
      </c>
      <c r="Z282">
        <v>209.82203293747654</v>
      </c>
      <c r="AA282">
        <v>6.2388383087700001</v>
      </c>
      <c r="AB282">
        <v>112.16451536279884</v>
      </c>
      <c r="AC282">
        <v>11.556556311950533</v>
      </c>
      <c r="AD282">
        <v>0</v>
      </c>
      <c r="AE282">
        <v>364.11017494978</v>
      </c>
    </row>
    <row r="283" spans="1:31" x14ac:dyDescent="0.3">
      <c r="A283">
        <v>2513217</v>
      </c>
      <c r="B283">
        <v>1</v>
      </c>
      <c r="C283" t="s">
        <v>80</v>
      </c>
      <c r="D283" t="s">
        <v>92</v>
      </c>
      <c r="E283" t="s">
        <v>167</v>
      </c>
      <c r="F283" t="s">
        <v>1019</v>
      </c>
      <c r="G283" t="s">
        <v>263</v>
      </c>
      <c r="H283" t="s">
        <v>150</v>
      </c>
      <c r="I283" t="s">
        <v>136</v>
      </c>
      <c r="J283" t="s">
        <v>137</v>
      </c>
      <c r="K283" t="s">
        <v>144</v>
      </c>
      <c r="L283" t="s">
        <v>1020</v>
      </c>
      <c r="M283" t="s">
        <v>1021</v>
      </c>
      <c r="N283">
        <v>1.278611111</v>
      </c>
      <c r="O283">
        <v>0</v>
      </c>
      <c r="P283">
        <v>1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0.19836510750704001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0.19836510750704001</v>
      </c>
    </row>
    <row r="284" spans="1:31" x14ac:dyDescent="0.3">
      <c r="A284">
        <v>2513074</v>
      </c>
      <c r="B284">
        <v>1</v>
      </c>
      <c r="C284" t="s">
        <v>80</v>
      </c>
      <c r="D284" t="s">
        <v>97</v>
      </c>
      <c r="E284" t="s">
        <v>207</v>
      </c>
      <c r="F284" t="s">
        <v>1022</v>
      </c>
      <c r="G284" t="s">
        <v>173</v>
      </c>
      <c r="H284" t="s">
        <v>150</v>
      </c>
      <c r="I284" t="s">
        <v>136</v>
      </c>
      <c r="J284" t="s">
        <v>137</v>
      </c>
      <c r="K284" t="s">
        <v>138</v>
      </c>
      <c r="L284" t="s">
        <v>1023</v>
      </c>
      <c r="M284" t="s">
        <v>1024</v>
      </c>
      <c r="N284">
        <v>6.1758333329999999</v>
      </c>
      <c r="O284">
        <v>0</v>
      </c>
      <c r="P284">
        <v>11</v>
      </c>
      <c r="Q284">
        <v>0</v>
      </c>
      <c r="R284">
        <v>0</v>
      </c>
      <c r="S284">
        <v>0</v>
      </c>
      <c r="T284">
        <v>4</v>
      </c>
      <c r="U284">
        <v>0</v>
      </c>
      <c r="V284">
        <v>0</v>
      </c>
      <c r="W284">
        <v>0</v>
      </c>
      <c r="X284">
        <v>15.181584866699721</v>
      </c>
      <c r="Y284">
        <v>0</v>
      </c>
      <c r="Z284">
        <v>0</v>
      </c>
      <c r="AA284">
        <v>0</v>
      </c>
      <c r="AB284">
        <v>5.4009445132119183</v>
      </c>
      <c r="AC284">
        <v>0</v>
      </c>
      <c r="AD284">
        <v>0</v>
      </c>
      <c r="AE284">
        <v>20.582529379911641</v>
      </c>
    </row>
    <row r="285" spans="1:31" x14ac:dyDescent="0.3">
      <c r="A285">
        <v>2513343</v>
      </c>
      <c r="B285">
        <v>1</v>
      </c>
      <c r="C285" t="s">
        <v>80</v>
      </c>
      <c r="D285" t="s">
        <v>93</v>
      </c>
      <c r="E285" t="s">
        <v>159</v>
      </c>
      <c r="F285" t="s">
        <v>1025</v>
      </c>
      <c r="G285" t="s">
        <v>181</v>
      </c>
      <c r="H285" t="s">
        <v>150</v>
      </c>
      <c r="I285" t="s">
        <v>136</v>
      </c>
      <c r="J285" t="s">
        <v>137</v>
      </c>
      <c r="K285" t="s">
        <v>144</v>
      </c>
      <c r="L285" t="s">
        <v>1026</v>
      </c>
      <c r="M285" t="s">
        <v>1027</v>
      </c>
      <c r="N285">
        <v>3.338055555</v>
      </c>
      <c r="O285">
        <v>0</v>
      </c>
      <c r="P285">
        <v>54</v>
      </c>
      <c r="Q285">
        <v>0</v>
      </c>
      <c r="R285">
        <v>0</v>
      </c>
      <c r="S285">
        <v>0</v>
      </c>
      <c r="T285">
        <v>125</v>
      </c>
      <c r="U285">
        <v>0</v>
      </c>
      <c r="V285">
        <v>0</v>
      </c>
      <c r="W285">
        <v>0</v>
      </c>
      <c r="X285">
        <v>39.677756378007267</v>
      </c>
      <c r="Y285">
        <v>0</v>
      </c>
      <c r="Z285">
        <v>0</v>
      </c>
      <c r="AA285">
        <v>0</v>
      </c>
      <c r="AB285">
        <v>222.80023678695653</v>
      </c>
      <c r="AC285">
        <v>0</v>
      </c>
      <c r="AD285">
        <v>0</v>
      </c>
      <c r="AE285">
        <v>262.47799316496378</v>
      </c>
    </row>
    <row r="286" spans="1:31" x14ac:dyDescent="0.3">
      <c r="A286">
        <v>2513286</v>
      </c>
      <c r="B286">
        <v>1</v>
      </c>
      <c r="C286" t="s">
        <v>80</v>
      </c>
      <c r="D286" t="s">
        <v>96</v>
      </c>
      <c r="E286" t="s">
        <v>159</v>
      </c>
      <c r="F286" t="s">
        <v>1028</v>
      </c>
      <c r="G286" t="s">
        <v>134</v>
      </c>
      <c r="H286" t="s">
        <v>150</v>
      </c>
      <c r="I286" t="s">
        <v>136</v>
      </c>
      <c r="J286" t="s">
        <v>137</v>
      </c>
      <c r="K286" t="s">
        <v>138</v>
      </c>
      <c r="L286" t="s">
        <v>1029</v>
      </c>
      <c r="M286" t="s">
        <v>1030</v>
      </c>
      <c r="N286">
        <v>0.61527777699999997</v>
      </c>
      <c r="O286">
        <v>0</v>
      </c>
      <c r="P286">
        <v>104</v>
      </c>
      <c r="Q286">
        <v>0</v>
      </c>
      <c r="R286">
        <v>0</v>
      </c>
      <c r="S286">
        <v>0</v>
      </c>
      <c r="T286">
        <v>14</v>
      </c>
      <c r="U286">
        <v>0</v>
      </c>
      <c r="V286">
        <v>0</v>
      </c>
      <c r="W286">
        <v>0</v>
      </c>
      <c r="X286">
        <v>47.46815721802853</v>
      </c>
      <c r="Y286">
        <v>0</v>
      </c>
      <c r="Z286">
        <v>0</v>
      </c>
      <c r="AA286">
        <v>0</v>
      </c>
      <c r="AB286">
        <v>7.9814619007547858</v>
      </c>
      <c r="AC286">
        <v>0</v>
      </c>
      <c r="AD286">
        <v>0</v>
      </c>
      <c r="AE286">
        <v>55.449619118783318</v>
      </c>
    </row>
    <row r="287" spans="1:31" x14ac:dyDescent="0.3">
      <c r="A287">
        <v>2513535</v>
      </c>
      <c r="B287">
        <v>1</v>
      </c>
      <c r="C287" t="s">
        <v>80</v>
      </c>
      <c r="D287" t="s">
        <v>105</v>
      </c>
      <c r="E287" t="s">
        <v>167</v>
      </c>
      <c r="F287" t="s">
        <v>1031</v>
      </c>
      <c r="G287" t="s">
        <v>169</v>
      </c>
      <c r="H287" t="s">
        <v>150</v>
      </c>
      <c r="I287" t="s">
        <v>136</v>
      </c>
      <c r="J287" t="s">
        <v>137</v>
      </c>
      <c r="K287" t="s">
        <v>144</v>
      </c>
      <c r="L287" t="s">
        <v>1032</v>
      </c>
      <c r="M287" t="s">
        <v>1033</v>
      </c>
      <c r="N287">
        <v>3.634166666</v>
      </c>
      <c r="O287">
        <v>0</v>
      </c>
      <c r="P287">
        <v>6</v>
      </c>
      <c r="Q287">
        <v>0</v>
      </c>
      <c r="R287">
        <v>0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4.9042098612856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4.9042098612856</v>
      </c>
    </row>
    <row r="288" spans="1:31" x14ac:dyDescent="0.3">
      <c r="A288">
        <v>2513572</v>
      </c>
      <c r="B288">
        <v>1</v>
      </c>
      <c r="C288" t="s">
        <v>81</v>
      </c>
      <c r="D288" t="s">
        <v>114</v>
      </c>
      <c r="E288" t="s">
        <v>207</v>
      </c>
      <c r="F288" t="s">
        <v>1034</v>
      </c>
      <c r="G288" t="s">
        <v>177</v>
      </c>
      <c r="H288" t="s">
        <v>150</v>
      </c>
      <c r="I288" t="s">
        <v>136</v>
      </c>
      <c r="J288" t="s">
        <v>137</v>
      </c>
      <c r="K288" t="s">
        <v>144</v>
      </c>
      <c r="L288" t="s">
        <v>1035</v>
      </c>
      <c r="M288" t="s">
        <v>1036</v>
      </c>
      <c r="N288">
        <v>1.006388888</v>
      </c>
      <c r="O288">
        <v>0</v>
      </c>
      <c r="P288">
        <v>1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8.6935244451753338E-2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8.6935244451753338E-2</v>
      </c>
    </row>
    <row r="289" spans="1:31" x14ac:dyDescent="0.3">
      <c r="A289">
        <v>2514839</v>
      </c>
      <c r="B289">
        <v>1</v>
      </c>
      <c r="C289" t="s">
        <v>80</v>
      </c>
      <c r="D289" t="s">
        <v>82</v>
      </c>
      <c r="E289" t="s">
        <v>147</v>
      </c>
      <c r="F289" t="s">
        <v>1037</v>
      </c>
      <c r="G289" t="s">
        <v>161</v>
      </c>
      <c r="H289" t="s">
        <v>150</v>
      </c>
      <c r="I289" t="s">
        <v>136</v>
      </c>
      <c r="J289" t="s">
        <v>137</v>
      </c>
      <c r="K289" t="s">
        <v>144</v>
      </c>
      <c r="L289" t="s">
        <v>1038</v>
      </c>
      <c r="M289" t="s">
        <v>1039</v>
      </c>
      <c r="N289">
        <v>1.805555555</v>
      </c>
      <c r="O289">
        <v>0</v>
      </c>
      <c r="P289">
        <v>48</v>
      </c>
      <c r="Q289">
        <v>0</v>
      </c>
      <c r="R289">
        <v>0</v>
      </c>
      <c r="S289">
        <v>0</v>
      </c>
      <c r="T289">
        <v>7</v>
      </c>
      <c r="U289">
        <v>0</v>
      </c>
      <c r="V289">
        <v>0</v>
      </c>
      <c r="W289">
        <v>0</v>
      </c>
      <c r="X289">
        <v>24.600495246910342</v>
      </c>
      <c r="Y289">
        <v>0</v>
      </c>
      <c r="Z289">
        <v>0</v>
      </c>
      <c r="AA289">
        <v>0</v>
      </c>
      <c r="AB289">
        <v>10.874272292475508</v>
      </c>
      <c r="AC289">
        <v>0</v>
      </c>
      <c r="AD289">
        <v>0</v>
      </c>
      <c r="AE289">
        <v>35.474767539385851</v>
      </c>
    </row>
    <row r="290" spans="1:31" x14ac:dyDescent="0.3">
      <c r="A290">
        <v>2514845</v>
      </c>
      <c r="B290">
        <v>1</v>
      </c>
      <c r="C290" t="s">
        <v>80</v>
      </c>
      <c r="D290" t="s">
        <v>84</v>
      </c>
      <c r="E290" t="s">
        <v>132</v>
      </c>
      <c r="F290" t="s">
        <v>1040</v>
      </c>
      <c r="G290" t="s">
        <v>295</v>
      </c>
      <c r="H290" t="s">
        <v>135</v>
      </c>
      <c r="I290" t="s">
        <v>136</v>
      </c>
      <c r="J290" t="s">
        <v>137</v>
      </c>
      <c r="K290" t="s">
        <v>138</v>
      </c>
      <c r="L290" t="s">
        <v>1041</v>
      </c>
      <c r="M290" t="s">
        <v>1042</v>
      </c>
      <c r="N290">
        <v>0.38666666599999999</v>
      </c>
      <c r="O290">
        <v>0</v>
      </c>
      <c r="P290">
        <v>5107</v>
      </c>
      <c r="Q290">
        <v>0</v>
      </c>
      <c r="R290">
        <v>0</v>
      </c>
      <c r="S290">
        <v>3</v>
      </c>
      <c r="T290">
        <v>362</v>
      </c>
      <c r="U290">
        <v>0</v>
      </c>
      <c r="V290">
        <v>0</v>
      </c>
      <c r="W290">
        <v>0</v>
      </c>
      <c r="X290">
        <v>403.73564712516401</v>
      </c>
      <c r="Y290">
        <v>0</v>
      </c>
      <c r="Z290">
        <v>0</v>
      </c>
      <c r="AA290">
        <v>9.7463972981241653</v>
      </c>
      <c r="AB290">
        <v>97.083214575784027</v>
      </c>
      <c r="AC290">
        <v>0</v>
      </c>
      <c r="AD290">
        <v>0</v>
      </c>
      <c r="AE290">
        <v>510.56525899907223</v>
      </c>
    </row>
    <row r="291" spans="1:31" x14ac:dyDescent="0.3">
      <c r="A291">
        <v>2514847</v>
      </c>
      <c r="B291">
        <v>1</v>
      </c>
      <c r="C291" t="s">
        <v>81</v>
      </c>
      <c r="D291" t="s">
        <v>118</v>
      </c>
      <c r="E291" t="s">
        <v>275</v>
      </c>
      <c r="F291" t="s">
        <v>1043</v>
      </c>
      <c r="G291" t="s">
        <v>143</v>
      </c>
      <c r="H291" t="s">
        <v>135</v>
      </c>
      <c r="I291" t="s">
        <v>277</v>
      </c>
      <c r="J291" t="s">
        <v>137</v>
      </c>
      <c r="K291" t="s">
        <v>144</v>
      </c>
      <c r="L291" t="s">
        <v>1044</v>
      </c>
      <c r="M291" t="s">
        <v>1045</v>
      </c>
      <c r="N291">
        <v>3.3333333E-2</v>
      </c>
      <c r="O291">
        <v>7</v>
      </c>
      <c r="P291">
        <v>1132</v>
      </c>
      <c r="Q291">
        <v>198</v>
      </c>
      <c r="R291">
        <v>85</v>
      </c>
      <c r="S291">
        <v>40</v>
      </c>
      <c r="T291">
        <v>98</v>
      </c>
      <c r="U291">
        <v>1</v>
      </c>
      <c r="V291">
        <v>0</v>
      </c>
      <c r="W291">
        <v>5.3503592758000006E-2</v>
      </c>
      <c r="X291">
        <v>5.2049123476491292</v>
      </c>
      <c r="Y291">
        <v>9.4296304048737003</v>
      </c>
      <c r="Z291">
        <v>0.65383102040279995</v>
      </c>
      <c r="AA291">
        <v>1.8624984834258673</v>
      </c>
      <c r="AB291">
        <v>1.0038479807174341</v>
      </c>
      <c r="AC291">
        <v>9.9269186225E-2</v>
      </c>
      <c r="AD291">
        <v>0</v>
      </c>
      <c r="AE291">
        <v>18.307493016051932</v>
      </c>
    </row>
    <row r="292" spans="1:31" x14ac:dyDescent="0.3">
      <c r="A292">
        <v>2514850</v>
      </c>
      <c r="B292">
        <v>1</v>
      </c>
      <c r="C292" t="s">
        <v>80</v>
      </c>
      <c r="D292" t="s">
        <v>111</v>
      </c>
      <c r="E292" t="s">
        <v>132</v>
      </c>
      <c r="F292" t="s">
        <v>1046</v>
      </c>
      <c r="G292" t="s">
        <v>295</v>
      </c>
      <c r="H292" t="s">
        <v>135</v>
      </c>
      <c r="I292" t="s">
        <v>136</v>
      </c>
      <c r="J292" t="s">
        <v>137</v>
      </c>
      <c r="K292" t="s">
        <v>138</v>
      </c>
      <c r="L292" t="s">
        <v>1047</v>
      </c>
      <c r="M292" t="s">
        <v>1048</v>
      </c>
      <c r="N292">
        <v>7.2777777000000002E-2</v>
      </c>
      <c r="O292">
        <v>0</v>
      </c>
      <c r="P292">
        <v>634</v>
      </c>
      <c r="Q292">
        <v>0</v>
      </c>
      <c r="R292">
        <v>19</v>
      </c>
      <c r="S292">
        <v>0</v>
      </c>
      <c r="T292">
        <v>109</v>
      </c>
      <c r="U292">
        <v>0</v>
      </c>
      <c r="V292">
        <v>0</v>
      </c>
      <c r="W292">
        <v>0</v>
      </c>
      <c r="X292">
        <v>13.224236872885079</v>
      </c>
      <c r="Y292">
        <v>0</v>
      </c>
      <c r="Z292">
        <v>0.66715755533877508</v>
      </c>
      <c r="AA292">
        <v>0</v>
      </c>
      <c r="AB292">
        <v>6.5464649177894172</v>
      </c>
      <c r="AC292">
        <v>0</v>
      </c>
      <c r="AD292">
        <v>0</v>
      </c>
      <c r="AE292">
        <v>20.437859346013273</v>
      </c>
    </row>
    <row r="293" spans="1:31" x14ac:dyDescent="0.3">
      <c r="A293">
        <v>2514852</v>
      </c>
      <c r="B293">
        <v>1</v>
      </c>
      <c r="C293" t="s">
        <v>80</v>
      </c>
      <c r="D293" t="s">
        <v>88</v>
      </c>
      <c r="E293" t="s">
        <v>207</v>
      </c>
      <c r="F293" t="s">
        <v>1049</v>
      </c>
      <c r="G293" t="s">
        <v>224</v>
      </c>
      <c r="H293" t="s">
        <v>150</v>
      </c>
      <c r="I293" t="s">
        <v>136</v>
      </c>
      <c r="J293" t="s">
        <v>137</v>
      </c>
      <c r="K293" t="s">
        <v>144</v>
      </c>
      <c r="L293" t="s">
        <v>1050</v>
      </c>
      <c r="M293" t="s">
        <v>1051</v>
      </c>
      <c r="N293">
        <v>3.2822222220000001</v>
      </c>
      <c r="O293">
        <v>0</v>
      </c>
      <c r="P293">
        <v>65</v>
      </c>
      <c r="Q293">
        <v>0</v>
      </c>
      <c r="R293">
        <v>0</v>
      </c>
      <c r="S293">
        <v>0</v>
      </c>
      <c r="T293">
        <v>6</v>
      </c>
      <c r="U293">
        <v>0</v>
      </c>
      <c r="V293">
        <v>0</v>
      </c>
      <c r="W293">
        <v>0</v>
      </c>
      <c r="X293">
        <v>37.958237505702677</v>
      </c>
      <c r="Y293">
        <v>0</v>
      </c>
      <c r="Z293">
        <v>0</v>
      </c>
      <c r="AA293">
        <v>0</v>
      </c>
      <c r="AB293">
        <v>19.029866486301657</v>
      </c>
      <c r="AC293">
        <v>0</v>
      </c>
      <c r="AD293">
        <v>0</v>
      </c>
      <c r="AE293">
        <v>56.988103992004334</v>
      </c>
    </row>
    <row r="294" spans="1:31" x14ac:dyDescent="0.3">
      <c r="A294">
        <v>2514853</v>
      </c>
      <c r="B294">
        <v>1</v>
      </c>
      <c r="C294" t="s">
        <v>81</v>
      </c>
      <c r="D294" t="s">
        <v>122</v>
      </c>
      <c r="E294" t="s">
        <v>141</v>
      </c>
      <c r="F294" t="s">
        <v>1052</v>
      </c>
      <c r="G294" t="s">
        <v>143</v>
      </c>
      <c r="H294" t="s">
        <v>135</v>
      </c>
      <c r="I294" t="s">
        <v>136</v>
      </c>
      <c r="J294" t="s">
        <v>137</v>
      </c>
      <c r="K294" t="s">
        <v>144</v>
      </c>
      <c r="L294" t="s">
        <v>1053</v>
      </c>
      <c r="M294" t="s">
        <v>1054</v>
      </c>
      <c r="N294">
        <v>1.6575</v>
      </c>
      <c r="O294">
        <v>0</v>
      </c>
      <c r="P294">
        <v>4764</v>
      </c>
      <c r="Q294">
        <v>0</v>
      </c>
      <c r="R294">
        <v>41</v>
      </c>
      <c r="S294">
        <v>2</v>
      </c>
      <c r="T294">
        <v>203</v>
      </c>
      <c r="U294">
        <v>0</v>
      </c>
      <c r="V294">
        <v>0</v>
      </c>
      <c r="W294">
        <v>0</v>
      </c>
      <c r="X294">
        <v>1446.7515082670125</v>
      </c>
      <c r="Y294">
        <v>0</v>
      </c>
      <c r="Z294">
        <v>10.65478384071452</v>
      </c>
      <c r="AA294">
        <v>18.778296535786858</v>
      </c>
      <c r="AB294">
        <v>148.94211766656304</v>
      </c>
      <c r="AC294">
        <v>0</v>
      </c>
      <c r="AD294">
        <v>0</v>
      </c>
      <c r="AE294">
        <v>1625.126706310077</v>
      </c>
    </row>
    <row r="295" spans="1:31" x14ac:dyDescent="0.3">
      <c r="A295">
        <v>2514857</v>
      </c>
      <c r="B295">
        <v>1</v>
      </c>
      <c r="C295" t="s">
        <v>80</v>
      </c>
      <c r="D295" t="s">
        <v>100</v>
      </c>
      <c r="E295" t="s">
        <v>132</v>
      </c>
      <c r="F295" t="s">
        <v>1055</v>
      </c>
      <c r="G295" t="s">
        <v>143</v>
      </c>
      <c r="H295" t="s">
        <v>135</v>
      </c>
      <c r="I295" t="s">
        <v>136</v>
      </c>
      <c r="J295" t="s">
        <v>137</v>
      </c>
      <c r="K295" t="s">
        <v>144</v>
      </c>
      <c r="L295" t="s">
        <v>1056</v>
      </c>
      <c r="M295" t="s">
        <v>1057</v>
      </c>
      <c r="N295">
        <v>1.720277777</v>
      </c>
      <c r="O295">
        <v>0</v>
      </c>
      <c r="P295">
        <v>279</v>
      </c>
      <c r="Q295">
        <v>0</v>
      </c>
      <c r="R295">
        <v>14</v>
      </c>
      <c r="S295">
        <v>0</v>
      </c>
      <c r="T295">
        <v>24</v>
      </c>
      <c r="U295">
        <v>0</v>
      </c>
      <c r="V295">
        <v>0</v>
      </c>
      <c r="W295">
        <v>0</v>
      </c>
      <c r="X295">
        <v>125.46721348488524</v>
      </c>
      <c r="Y295">
        <v>0</v>
      </c>
      <c r="Z295">
        <v>18.318083467308472</v>
      </c>
      <c r="AA295">
        <v>0</v>
      </c>
      <c r="AB295">
        <v>95.861125745987124</v>
      </c>
      <c r="AC295">
        <v>0</v>
      </c>
      <c r="AD295">
        <v>0</v>
      </c>
      <c r="AE295">
        <v>239.64642269818083</v>
      </c>
    </row>
    <row r="296" spans="1:31" x14ac:dyDescent="0.3">
      <c r="A296">
        <v>2514858</v>
      </c>
      <c r="B296">
        <v>1</v>
      </c>
      <c r="C296" t="s">
        <v>80</v>
      </c>
      <c r="D296" t="s">
        <v>94</v>
      </c>
      <c r="E296" t="s">
        <v>141</v>
      </c>
      <c r="F296" t="s">
        <v>1058</v>
      </c>
      <c r="G296" t="s">
        <v>143</v>
      </c>
      <c r="H296" t="s">
        <v>135</v>
      </c>
      <c r="I296" t="s">
        <v>136</v>
      </c>
      <c r="J296" t="s">
        <v>137</v>
      </c>
      <c r="K296" t="s">
        <v>144</v>
      </c>
      <c r="L296" t="s">
        <v>1059</v>
      </c>
      <c r="M296" t="s">
        <v>1060</v>
      </c>
      <c r="N296">
        <v>1.0408333329999999</v>
      </c>
      <c r="O296">
        <v>0</v>
      </c>
      <c r="P296">
        <v>3430</v>
      </c>
      <c r="Q296">
        <v>99</v>
      </c>
      <c r="R296">
        <v>663</v>
      </c>
      <c r="S296">
        <v>17</v>
      </c>
      <c r="T296">
        <v>457</v>
      </c>
      <c r="U296">
        <v>8</v>
      </c>
      <c r="V296">
        <v>1</v>
      </c>
      <c r="W296">
        <v>0</v>
      </c>
      <c r="X296">
        <v>498.33579965782354</v>
      </c>
      <c r="Y296">
        <v>20.335942778260907</v>
      </c>
      <c r="Z296">
        <v>273.90367895549144</v>
      </c>
      <c r="AA296">
        <v>38.164914595357345</v>
      </c>
      <c r="AB296">
        <v>182.5325276520079</v>
      </c>
      <c r="AC296">
        <v>221.46937458988319</v>
      </c>
      <c r="AD296">
        <v>2.2895548065280002E-2</v>
      </c>
      <c r="AE296">
        <v>1234.7651337768896</v>
      </c>
    </row>
    <row r="297" spans="1:31" x14ac:dyDescent="0.3">
      <c r="A297">
        <v>2514859</v>
      </c>
      <c r="B297">
        <v>1</v>
      </c>
      <c r="C297" t="s">
        <v>81</v>
      </c>
      <c r="D297" t="s">
        <v>119</v>
      </c>
      <c r="E297" t="s">
        <v>141</v>
      </c>
      <c r="F297" t="s">
        <v>1061</v>
      </c>
      <c r="G297" t="s">
        <v>143</v>
      </c>
      <c r="H297" t="s">
        <v>135</v>
      </c>
      <c r="I297" t="s">
        <v>136</v>
      </c>
      <c r="J297" t="s">
        <v>137</v>
      </c>
      <c r="K297" t="s">
        <v>144</v>
      </c>
      <c r="L297" t="s">
        <v>1062</v>
      </c>
      <c r="M297" t="s">
        <v>1063</v>
      </c>
      <c r="N297">
        <v>0.42666666600000003</v>
      </c>
      <c r="O297">
        <v>0</v>
      </c>
      <c r="P297">
        <v>2628</v>
      </c>
      <c r="Q297">
        <v>143</v>
      </c>
      <c r="R297">
        <v>335</v>
      </c>
      <c r="S297">
        <v>9</v>
      </c>
      <c r="T297">
        <v>201</v>
      </c>
      <c r="U297">
        <v>0</v>
      </c>
      <c r="V297">
        <v>0</v>
      </c>
      <c r="W297">
        <v>0</v>
      </c>
      <c r="X297">
        <v>173.35273122814141</v>
      </c>
      <c r="Y297">
        <v>165.88242228001155</v>
      </c>
      <c r="Z297">
        <v>149.89873100709045</v>
      </c>
      <c r="AA297">
        <v>4.341540191139841</v>
      </c>
      <c r="AB297">
        <v>30.531357603856662</v>
      </c>
      <c r="AC297">
        <v>0</v>
      </c>
      <c r="AD297">
        <v>0</v>
      </c>
      <c r="AE297">
        <v>524.00678231023983</v>
      </c>
    </row>
    <row r="298" spans="1:31" x14ac:dyDescent="0.3">
      <c r="A298">
        <v>2514861</v>
      </c>
      <c r="B298">
        <v>1</v>
      </c>
      <c r="C298" t="s">
        <v>80</v>
      </c>
      <c r="D298" t="s">
        <v>93</v>
      </c>
      <c r="E298" t="s">
        <v>141</v>
      </c>
      <c r="F298" t="s">
        <v>1064</v>
      </c>
      <c r="G298" t="s">
        <v>143</v>
      </c>
      <c r="H298" t="s">
        <v>135</v>
      </c>
      <c r="I298" t="s">
        <v>136</v>
      </c>
      <c r="J298" t="s">
        <v>137</v>
      </c>
      <c r="K298" t="s">
        <v>144</v>
      </c>
      <c r="L298" t="s">
        <v>1065</v>
      </c>
      <c r="M298" t="s">
        <v>1066</v>
      </c>
      <c r="N298">
        <v>5.9722221999999998E-2</v>
      </c>
      <c r="O298">
        <v>0</v>
      </c>
      <c r="P298">
        <v>774</v>
      </c>
      <c r="Q298">
        <v>0</v>
      </c>
      <c r="R298">
        <v>135</v>
      </c>
      <c r="S298">
        <v>3</v>
      </c>
      <c r="T298">
        <v>168</v>
      </c>
      <c r="U298">
        <v>0</v>
      </c>
      <c r="V298">
        <v>0</v>
      </c>
      <c r="W298">
        <v>0</v>
      </c>
      <c r="X298">
        <v>7.1705202610396466</v>
      </c>
      <c r="Y298">
        <v>0</v>
      </c>
      <c r="Z298">
        <v>4.6434781292555085</v>
      </c>
      <c r="AA298">
        <v>0.17785295729370001</v>
      </c>
      <c r="AB298">
        <v>4.7594159361132178</v>
      </c>
      <c r="AC298">
        <v>0</v>
      </c>
      <c r="AD298">
        <v>0</v>
      </c>
      <c r="AE298">
        <v>16.75126728370207</v>
      </c>
    </row>
    <row r="299" spans="1:31" x14ac:dyDescent="0.3">
      <c r="A299">
        <v>2514862</v>
      </c>
      <c r="B299">
        <v>1</v>
      </c>
      <c r="C299" t="s">
        <v>80</v>
      </c>
      <c r="D299" t="s">
        <v>104</v>
      </c>
      <c r="E299" t="s">
        <v>187</v>
      </c>
      <c r="F299" t="s">
        <v>1067</v>
      </c>
      <c r="G299" t="s">
        <v>143</v>
      </c>
      <c r="H299" t="s">
        <v>135</v>
      </c>
      <c r="I299" t="s">
        <v>136</v>
      </c>
      <c r="J299" t="s">
        <v>137</v>
      </c>
      <c r="K299" t="s">
        <v>144</v>
      </c>
      <c r="L299" t="s">
        <v>1068</v>
      </c>
      <c r="M299" t="s">
        <v>1069</v>
      </c>
      <c r="N299">
        <v>1.4641666659999999</v>
      </c>
      <c r="O299">
        <v>0</v>
      </c>
      <c r="P299">
        <v>33</v>
      </c>
      <c r="Q299">
        <v>0</v>
      </c>
      <c r="R299">
        <v>59</v>
      </c>
      <c r="S299">
        <v>2</v>
      </c>
      <c r="T299">
        <v>14</v>
      </c>
      <c r="U299">
        <v>4</v>
      </c>
      <c r="V299">
        <v>0</v>
      </c>
      <c r="W299">
        <v>0</v>
      </c>
      <c r="X299">
        <v>16.589390872973944</v>
      </c>
      <c r="Y299">
        <v>0</v>
      </c>
      <c r="Z299">
        <v>29.629024854298898</v>
      </c>
      <c r="AA299">
        <v>41.651073310431876</v>
      </c>
      <c r="AB299">
        <v>6.7144169681038788</v>
      </c>
      <c r="AC299">
        <v>1053.7084395502611</v>
      </c>
      <c r="AD299">
        <v>0</v>
      </c>
      <c r="AE299">
        <v>1148.2923455560697</v>
      </c>
    </row>
    <row r="300" spans="1:31" x14ac:dyDescent="0.3">
      <c r="A300">
        <v>2514863</v>
      </c>
      <c r="B300">
        <v>1</v>
      </c>
      <c r="C300" t="s">
        <v>80</v>
      </c>
      <c r="D300" t="s">
        <v>104</v>
      </c>
      <c r="E300" t="s">
        <v>132</v>
      </c>
      <c r="F300" t="s">
        <v>1070</v>
      </c>
      <c r="G300" t="s">
        <v>143</v>
      </c>
      <c r="H300" t="s">
        <v>135</v>
      </c>
      <c r="I300" t="s">
        <v>136</v>
      </c>
      <c r="J300" t="s">
        <v>137</v>
      </c>
      <c r="K300" t="s">
        <v>144</v>
      </c>
      <c r="L300" t="s">
        <v>1071</v>
      </c>
      <c r="M300" t="s">
        <v>1072</v>
      </c>
      <c r="N300">
        <v>2.563055555</v>
      </c>
      <c r="O300">
        <v>0</v>
      </c>
      <c r="P300">
        <v>0</v>
      </c>
      <c r="Q300">
        <v>0</v>
      </c>
      <c r="R300">
        <v>0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593.54186114392792</v>
      </c>
      <c r="AD300">
        <v>0</v>
      </c>
      <c r="AE300">
        <v>593.54186114392792</v>
      </c>
    </row>
    <row r="301" spans="1:31" x14ac:dyDescent="0.3">
      <c r="A301">
        <v>2514864</v>
      </c>
      <c r="B301">
        <v>1</v>
      </c>
      <c r="C301" t="s">
        <v>80</v>
      </c>
      <c r="D301" t="s">
        <v>95</v>
      </c>
      <c r="E301" t="s">
        <v>187</v>
      </c>
      <c r="F301" t="s">
        <v>1073</v>
      </c>
      <c r="G301" t="s">
        <v>143</v>
      </c>
      <c r="H301" t="s">
        <v>135</v>
      </c>
      <c r="I301" t="s">
        <v>136</v>
      </c>
      <c r="J301" t="s">
        <v>137</v>
      </c>
      <c r="K301" t="s">
        <v>144</v>
      </c>
      <c r="L301" t="s">
        <v>1074</v>
      </c>
      <c r="M301" t="s">
        <v>1075</v>
      </c>
      <c r="N301">
        <v>0.318333333</v>
      </c>
      <c r="O301">
        <v>1</v>
      </c>
      <c r="P301">
        <v>192</v>
      </c>
      <c r="Q301">
        <v>0</v>
      </c>
      <c r="R301">
        <v>2</v>
      </c>
      <c r="S301">
        <v>18</v>
      </c>
      <c r="T301">
        <v>19</v>
      </c>
      <c r="U301">
        <v>2</v>
      </c>
      <c r="V301">
        <v>0</v>
      </c>
      <c r="W301">
        <v>9.4745747082891657E-2</v>
      </c>
      <c r="X301">
        <v>7.3065699423378225</v>
      </c>
      <c r="Y301">
        <v>0</v>
      </c>
      <c r="Z301">
        <v>8.7790762005209994E-2</v>
      </c>
      <c r="AA301">
        <v>6.0017783676572343</v>
      </c>
      <c r="AB301">
        <v>2.4259878912735502</v>
      </c>
      <c r="AC301">
        <v>24.66681473702354</v>
      </c>
      <c r="AD301">
        <v>0</v>
      </c>
      <c r="AE301">
        <v>40.58368744738025</v>
      </c>
    </row>
    <row r="302" spans="1:31" x14ac:dyDescent="0.3">
      <c r="A302">
        <v>2514865</v>
      </c>
      <c r="B302">
        <v>1</v>
      </c>
      <c r="C302" t="s">
        <v>80</v>
      </c>
      <c r="D302" t="s">
        <v>94</v>
      </c>
      <c r="E302" t="s">
        <v>141</v>
      </c>
      <c r="F302" t="s">
        <v>1076</v>
      </c>
      <c r="G302" t="s">
        <v>143</v>
      </c>
      <c r="H302" t="s">
        <v>135</v>
      </c>
      <c r="I302" t="s">
        <v>136</v>
      </c>
      <c r="J302" t="s">
        <v>137</v>
      </c>
      <c r="K302" t="s">
        <v>144</v>
      </c>
      <c r="L302" t="s">
        <v>1077</v>
      </c>
      <c r="M302" t="s">
        <v>1078</v>
      </c>
      <c r="N302">
        <v>8.1666665999999999E-2</v>
      </c>
      <c r="O302">
        <v>0</v>
      </c>
      <c r="P302">
        <v>695</v>
      </c>
      <c r="Q302">
        <v>25</v>
      </c>
      <c r="R302">
        <v>93</v>
      </c>
      <c r="S302">
        <v>13</v>
      </c>
      <c r="T302">
        <v>81</v>
      </c>
      <c r="U302">
        <v>3</v>
      </c>
      <c r="V302">
        <v>0</v>
      </c>
      <c r="W302">
        <v>0</v>
      </c>
      <c r="X302">
        <v>11.822365607559766</v>
      </c>
      <c r="Y302">
        <v>1.0069192975114001</v>
      </c>
      <c r="Z302">
        <v>2.9879342944013509</v>
      </c>
      <c r="AA302">
        <v>7.8423066114666016</v>
      </c>
      <c r="AB302">
        <v>4.0559998577416501</v>
      </c>
      <c r="AC302">
        <v>12.945107513866816</v>
      </c>
      <c r="AD302">
        <v>0</v>
      </c>
      <c r="AE302">
        <v>40.660633182547585</v>
      </c>
    </row>
    <row r="303" spans="1:31" x14ac:dyDescent="0.3">
      <c r="A303">
        <v>2514867</v>
      </c>
      <c r="B303">
        <v>1</v>
      </c>
      <c r="C303" t="s">
        <v>80</v>
      </c>
      <c r="D303" t="s">
        <v>104</v>
      </c>
      <c r="E303" t="s">
        <v>187</v>
      </c>
      <c r="F303" t="s">
        <v>1079</v>
      </c>
      <c r="G303" t="s">
        <v>143</v>
      </c>
      <c r="H303" t="s">
        <v>135</v>
      </c>
      <c r="I303" t="s">
        <v>136</v>
      </c>
      <c r="J303" t="s">
        <v>137</v>
      </c>
      <c r="K303" t="s">
        <v>144</v>
      </c>
      <c r="L303" t="s">
        <v>1080</v>
      </c>
      <c r="M303" t="s">
        <v>1081</v>
      </c>
      <c r="N303">
        <v>1.1802777769999999</v>
      </c>
      <c r="O303">
        <v>3</v>
      </c>
      <c r="P303">
        <v>202</v>
      </c>
      <c r="Q303">
        <v>19</v>
      </c>
      <c r="R303">
        <v>230</v>
      </c>
      <c r="S303">
        <v>14</v>
      </c>
      <c r="T303">
        <v>73</v>
      </c>
      <c r="U303">
        <v>4</v>
      </c>
      <c r="V303">
        <v>0</v>
      </c>
      <c r="W303">
        <v>14.880541486822453</v>
      </c>
      <c r="X303">
        <v>119.38670929695373</v>
      </c>
      <c r="Y303">
        <v>6.6585794445962714</v>
      </c>
      <c r="Z303">
        <v>87.864161710315955</v>
      </c>
      <c r="AA303">
        <v>105.67492929729299</v>
      </c>
      <c r="AB303">
        <v>84.82200509967835</v>
      </c>
      <c r="AC303">
        <v>602.92796352798007</v>
      </c>
      <c r="AD303">
        <v>0</v>
      </c>
      <c r="AE303">
        <v>1022.2148898636399</v>
      </c>
    </row>
    <row r="304" spans="1:31" x14ac:dyDescent="0.3">
      <c r="A304">
        <v>2514870</v>
      </c>
      <c r="B304">
        <v>1</v>
      </c>
      <c r="C304" t="s">
        <v>81</v>
      </c>
      <c r="D304" t="s">
        <v>119</v>
      </c>
      <c r="E304" t="s">
        <v>132</v>
      </c>
      <c r="F304" t="s">
        <v>1082</v>
      </c>
      <c r="G304" t="s">
        <v>204</v>
      </c>
      <c r="H304" t="s">
        <v>135</v>
      </c>
      <c r="I304" t="s">
        <v>136</v>
      </c>
      <c r="J304" t="s">
        <v>137</v>
      </c>
      <c r="K304" t="s">
        <v>144</v>
      </c>
      <c r="L304" t="s">
        <v>1083</v>
      </c>
      <c r="M304" t="s">
        <v>1084</v>
      </c>
      <c r="N304">
        <v>1.5888888880000001</v>
      </c>
      <c r="O304">
        <v>0</v>
      </c>
      <c r="P304">
        <v>368</v>
      </c>
      <c r="Q304">
        <v>0</v>
      </c>
      <c r="R304">
        <v>3</v>
      </c>
      <c r="S304">
        <v>0</v>
      </c>
      <c r="T304">
        <v>34</v>
      </c>
      <c r="U304">
        <v>0</v>
      </c>
      <c r="V304">
        <v>0</v>
      </c>
      <c r="W304">
        <v>0</v>
      </c>
      <c r="X304">
        <v>101.06271841162373</v>
      </c>
      <c r="Y304">
        <v>0</v>
      </c>
      <c r="Z304">
        <v>2.5621389135316868</v>
      </c>
      <c r="AA304">
        <v>0</v>
      </c>
      <c r="AB304">
        <v>10.279814353789153</v>
      </c>
      <c r="AC304">
        <v>0</v>
      </c>
      <c r="AD304">
        <v>0</v>
      </c>
      <c r="AE304">
        <v>113.90467167894457</v>
      </c>
    </row>
    <row r="305" spans="1:31" x14ac:dyDescent="0.3">
      <c r="A305">
        <v>2514872</v>
      </c>
      <c r="B305">
        <v>1</v>
      </c>
      <c r="C305" t="s">
        <v>81</v>
      </c>
      <c r="D305" t="s">
        <v>115</v>
      </c>
      <c r="E305" t="s">
        <v>132</v>
      </c>
      <c r="F305" t="s">
        <v>1085</v>
      </c>
      <c r="G305" t="s">
        <v>204</v>
      </c>
      <c r="H305" t="s">
        <v>135</v>
      </c>
      <c r="I305" t="s">
        <v>136</v>
      </c>
      <c r="J305" t="s">
        <v>137</v>
      </c>
      <c r="K305" t="s">
        <v>144</v>
      </c>
      <c r="L305" t="s">
        <v>1086</v>
      </c>
      <c r="M305" t="s">
        <v>1087</v>
      </c>
      <c r="N305">
        <v>1.343611111</v>
      </c>
      <c r="O305">
        <v>0</v>
      </c>
      <c r="P305">
        <v>295</v>
      </c>
      <c r="Q305">
        <v>0</v>
      </c>
      <c r="R305">
        <v>16</v>
      </c>
      <c r="S305">
        <v>3</v>
      </c>
      <c r="T305">
        <v>12</v>
      </c>
      <c r="U305">
        <v>1</v>
      </c>
      <c r="V305">
        <v>0</v>
      </c>
      <c r="W305">
        <v>0</v>
      </c>
      <c r="X305">
        <v>35.001572010835865</v>
      </c>
      <c r="Y305">
        <v>0</v>
      </c>
      <c r="Z305">
        <v>2.6739829846339633</v>
      </c>
      <c r="AA305">
        <v>7.1654999462844389</v>
      </c>
      <c r="AB305">
        <v>7.2387661717028866</v>
      </c>
      <c r="AC305">
        <v>78.406006121131512</v>
      </c>
      <c r="AD305">
        <v>0</v>
      </c>
      <c r="AE305">
        <v>130.48582723458867</v>
      </c>
    </row>
    <row r="306" spans="1:31" x14ac:dyDescent="0.3">
      <c r="A306">
        <v>2514873</v>
      </c>
      <c r="B306">
        <v>1</v>
      </c>
      <c r="C306" t="s">
        <v>81</v>
      </c>
      <c r="D306" t="s">
        <v>121</v>
      </c>
      <c r="E306" t="s">
        <v>187</v>
      </c>
      <c r="F306" t="s">
        <v>1088</v>
      </c>
      <c r="G306" t="s">
        <v>143</v>
      </c>
      <c r="H306" t="s">
        <v>135</v>
      </c>
      <c r="I306" t="s">
        <v>136</v>
      </c>
      <c r="J306" t="s">
        <v>137</v>
      </c>
      <c r="K306" t="s">
        <v>144</v>
      </c>
      <c r="L306" t="s">
        <v>1089</v>
      </c>
      <c r="M306" t="s">
        <v>1090</v>
      </c>
      <c r="N306">
        <v>0.50083333299999999</v>
      </c>
      <c r="O306">
        <v>0</v>
      </c>
      <c r="P306">
        <v>446</v>
      </c>
      <c r="Q306">
        <v>8</v>
      </c>
      <c r="R306">
        <v>12</v>
      </c>
      <c r="S306">
        <v>4</v>
      </c>
      <c r="T306">
        <v>28</v>
      </c>
      <c r="U306">
        <v>0</v>
      </c>
      <c r="V306">
        <v>0</v>
      </c>
      <c r="W306">
        <v>0</v>
      </c>
      <c r="X306">
        <v>22.026660204312886</v>
      </c>
      <c r="Y306">
        <v>2.0419332286146101</v>
      </c>
      <c r="Z306">
        <v>0.40126727432384995</v>
      </c>
      <c r="AA306">
        <v>2.0764585849650006</v>
      </c>
      <c r="AB306">
        <v>3.2905035152889046</v>
      </c>
      <c r="AC306">
        <v>0</v>
      </c>
      <c r="AD306">
        <v>0</v>
      </c>
      <c r="AE306">
        <v>29.83682280750525</v>
      </c>
    </row>
    <row r="307" spans="1:31" x14ac:dyDescent="0.3">
      <c r="A307">
        <v>2514874</v>
      </c>
      <c r="B307">
        <v>1</v>
      </c>
      <c r="C307" t="s">
        <v>80</v>
      </c>
      <c r="D307" t="s">
        <v>88</v>
      </c>
      <c r="E307" t="s">
        <v>207</v>
      </c>
      <c r="F307" t="s">
        <v>1049</v>
      </c>
      <c r="G307" t="s">
        <v>224</v>
      </c>
      <c r="H307" t="s">
        <v>150</v>
      </c>
      <c r="I307" t="s">
        <v>136</v>
      </c>
      <c r="J307" t="s">
        <v>137</v>
      </c>
      <c r="K307" t="s">
        <v>144</v>
      </c>
      <c r="L307" t="s">
        <v>1091</v>
      </c>
      <c r="M307" t="s">
        <v>1092</v>
      </c>
      <c r="N307">
        <v>3.9427777769999999</v>
      </c>
      <c r="O307">
        <v>0</v>
      </c>
      <c r="P307">
        <v>65</v>
      </c>
      <c r="Q307">
        <v>0</v>
      </c>
      <c r="R307">
        <v>0</v>
      </c>
      <c r="S307">
        <v>0</v>
      </c>
      <c r="T307">
        <v>6</v>
      </c>
      <c r="U307">
        <v>0</v>
      </c>
      <c r="V307">
        <v>0</v>
      </c>
      <c r="W307">
        <v>0</v>
      </c>
      <c r="X307">
        <v>49.9699067804302</v>
      </c>
      <c r="Y307">
        <v>0</v>
      </c>
      <c r="Z307">
        <v>0</v>
      </c>
      <c r="AA307">
        <v>0</v>
      </c>
      <c r="AB307">
        <v>43.121263124749767</v>
      </c>
      <c r="AC307">
        <v>0</v>
      </c>
      <c r="AD307">
        <v>0</v>
      </c>
      <c r="AE307">
        <v>93.091169905179967</v>
      </c>
    </row>
    <row r="308" spans="1:31" x14ac:dyDescent="0.3">
      <c r="A308">
        <v>2514875</v>
      </c>
      <c r="B308">
        <v>1</v>
      </c>
      <c r="C308" t="s">
        <v>80</v>
      </c>
      <c r="D308" t="s">
        <v>95</v>
      </c>
      <c r="E308" t="s">
        <v>275</v>
      </c>
      <c r="F308" t="s">
        <v>1093</v>
      </c>
      <c r="G308" t="s">
        <v>143</v>
      </c>
      <c r="H308" t="s">
        <v>135</v>
      </c>
      <c r="I308" t="s">
        <v>136</v>
      </c>
      <c r="J308" t="s">
        <v>137</v>
      </c>
      <c r="K308" t="s">
        <v>144</v>
      </c>
      <c r="L308" t="s">
        <v>1094</v>
      </c>
      <c r="M308" t="s">
        <v>1095</v>
      </c>
      <c r="N308">
        <v>0.35944444399999997</v>
      </c>
      <c r="O308">
        <v>0</v>
      </c>
      <c r="P308">
        <v>1</v>
      </c>
      <c r="Q308">
        <v>0</v>
      </c>
      <c r="R308">
        <v>0</v>
      </c>
      <c r="S308">
        <v>7</v>
      </c>
      <c r="T308">
        <v>626</v>
      </c>
      <c r="U308">
        <v>5</v>
      </c>
      <c r="V308">
        <v>6</v>
      </c>
      <c r="W308">
        <v>0</v>
      </c>
      <c r="X308">
        <v>0.14637985838234502</v>
      </c>
      <c r="Y308">
        <v>0</v>
      </c>
      <c r="Z308">
        <v>0</v>
      </c>
      <c r="AA308">
        <v>23.725199659183492</v>
      </c>
      <c r="AB308">
        <v>166.89038291321785</v>
      </c>
      <c r="AC308">
        <v>1207.9702118851606</v>
      </c>
      <c r="AD308">
        <v>26.946125855572582</v>
      </c>
      <c r="AE308">
        <v>1425.6783001715166</v>
      </c>
    </row>
    <row r="309" spans="1:31" x14ac:dyDescent="0.3">
      <c r="A309">
        <v>2514876</v>
      </c>
      <c r="B309">
        <v>1</v>
      </c>
      <c r="C309" t="s">
        <v>81</v>
      </c>
      <c r="D309" t="s">
        <v>122</v>
      </c>
      <c r="E309" t="s">
        <v>141</v>
      </c>
      <c r="F309" t="s">
        <v>1096</v>
      </c>
      <c r="G309" t="s">
        <v>143</v>
      </c>
      <c r="H309" t="s">
        <v>135</v>
      </c>
      <c r="I309" t="s">
        <v>136</v>
      </c>
      <c r="J309" t="s">
        <v>137</v>
      </c>
      <c r="K309" t="s">
        <v>144</v>
      </c>
      <c r="L309" t="s">
        <v>1097</v>
      </c>
      <c r="M309" t="s">
        <v>1098</v>
      </c>
      <c r="N309">
        <v>1.874166666</v>
      </c>
      <c r="O309">
        <v>14</v>
      </c>
      <c r="P309">
        <v>859</v>
      </c>
      <c r="Q309">
        <v>2</v>
      </c>
      <c r="R309">
        <v>25</v>
      </c>
      <c r="S309">
        <v>3</v>
      </c>
      <c r="T309">
        <v>64</v>
      </c>
      <c r="U309">
        <v>1</v>
      </c>
      <c r="V309">
        <v>0</v>
      </c>
      <c r="W309">
        <v>3.5859123618969662</v>
      </c>
      <c r="X309">
        <v>165.97806277343486</v>
      </c>
      <c r="Y309">
        <v>1.3171664728015466</v>
      </c>
      <c r="Z309">
        <v>7.4131524470486898</v>
      </c>
      <c r="AA309">
        <v>8.6505845733250002</v>
      </c>
      <c r="AB309">
        <v>46.507168171221295</v>
      </c>
      <c r="AC309">
        <v>10.009488077576743</v>
      </c>
      <c r="AD309">
        <v>0</v>
      </c>
      <c r="AE309">
        <v>243.4615348773051</v>
      </c>
    </row>
    <row r="310" spans="1:31" x14ac:dyDescent="0.3">
      <c r="A310">
        <v>2514877</v>
      </c>
      <c r="B310">
        <v>1</v>
      </c>
      <c r="C310" t="s">
        <v>81</v>
      </c>
      <c r="D310" t="s">
        <v>119</v>
      </c>
      <c r="E310" t="s">
        <v>167</v>
      </c>
      <c r="F310" t="s">
        <v>1099</v>
      </c>
      <c r="G310" t="s">
        <v>263</v>
      </c>
      <c r="H310" t="s">
        <v>150</v>
      </c>
      <c r="I310" t="s">
        <v>136</v>
      </c>
      <c r="J310" t="s">
        <v>137</v>
      </c>
      <c r="K310" t="s">
        <v>144</v>
      </c>
      <c r="L310" t="s">
        <v>1100</v>
      </c>
      <c r="M310" t="s">
        <v>1101</v>
      </c>
      <c r="N310">
        <v>3.5052777769999999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0.32289442708619254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0.32289442708619254</v>
      </c>
    </row>
    <row r="311" spans="1:31" x14ac:dyDescent="0.3">
      <c r="A311">
        <v>2514878</v>
      </c>
      <c r="B311">
        <v>1</v>
      </c>
      <c r="C311" t="s">
        <v>81</v>
      </c>
      <c r="D311" t="s">
        <v>117</v>
      </c>
      <c r="E311" t="s">
        <v>167</v>
      </c>
      <c r="F311" t="s">
        <v>1102</v>
      </c>
      <c r="G311" t="s">
        <v>263</v>
      </c>
      <c r="H311" t="s">
        <v>150</v>
      </c>
      <c r="I311" t="s">
        <v>136</v>
      </c>
      <c r="J311" t="s">
        <v>137</v>
      </c>
      <c r="K311" t="s">
        <v>144</v>
      </c>
      <c r="L311" t="s">
        <v>1103</v>
      </c>
      <c r="M311" t="s">
        <v>1104</v>
      </c>
      <c r="N311">
        <v>1.3486111110000001</v>
      </c>
      <c r="O311">
        <v>0</v>
      </c>
      <c r="P311">
        <v>1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0.42771827142814001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0.42771827142814001</v>
      </c>
    </row>
    <row r="312" spans="1:31" x14ac:dyDescent="0.3">
      <c r="A312">
        <v>2514880</v>
      </c>
      <c r="B312">
        <v>1</v>
      </c>
      <c r="C312" t="s">
        <v>80</v>
      </c>
      <c r="D312" t="s">
        <v>88</v>
      </c>
      <c r="E312" t="s">
        <v>132</v>
      </c>
      <c r="F312" t="s">
        <v>1105</v>
      </c>
      <c r="G312" t="s">
        <v>143</v>
      </c>
      <c r="H312" t="s">
        <v>135</v>
      </c>
      <c r="I312" t="s">
        <v>136</v>
      </c>
      <c r="J312" t="s">
        <v>137</v>
      </c>
      <c r="K312" t="s">
        <v>144</v>
      </c>
      <c r="L312" t="s">
        <v>1106</v>
      </c>
      <c r="M312" t="s">
        <v>1107</v>
      </c>
      <c r="N312">
        <v>1.2813888879999999</v>
      </c>
      <c r="O312">
        <v>0</v>
      </c>
      <c r="P312">
        <v>0</v>
      </c>
      <c r="Q312">
        <v>0</v>
      </c>
      <c r="R312">
        <v>0</v>
      </c>
      <c r="S312">
        <v>2</v>
      </c>
      <c r="T312">
        <v>3</v>
      </c>
      <c r="U312">
        <v>1</v>
      </c>
      <c r="V312">
        <v>1</v>
      </c>
      <c r="W312">
        <v>0</v>
      </c>
      <c r="X312">
        <v>0</v>
      </c>
      <c r="Y312">
        <v>0</v>
      </c>
      <c r="Z312">
        <v>0</v>
      </c>
      <c r="AA312">
        <v>10.701882063397312</v>
      </c>
      <c r="AB312">
        <v>3.8977652832839778</v>
      </c>
      <c r="AC312">
        <v>232.54793167277526</v>
      </c>
      <c r="AD312">
        <v>28.802819426425621</v>
      </c>
      <c r="AE312">
        <v>275.95039844588217</v>
      </c>
    </row>
    <row r="313" spans="1:31" x14ac:dyDescent="0.3">
      <c r="A313">
        <v>2514882</v>
      </c>
      <c r="B313">
        <v>1</v>
      </c>
      <c r="C313" t="s">
        <v>80</v>
      </c>
      <c r="D313" t="s">
        <v>96</v>
      </c>
      <c r="E313" t="s">
        <v>167</v>
      </c>
      <c r="F313" t="s">
        <v>1108</v>
      </c>
      <c r="G313" t="s">
        <v>263</v>
      </c>
      <c r="H313" t="s">
        <v>150</v>
      </c>
      <c r="I313" t="s">
        <v>136</v>
      </c>
      <c r="J313" t="s">
        <v>137</v>
      </c>
      <c r="K313" t="s">
        <v>144</v>
      </c>
      <c r="L313" t="s">
        <v>1109</v>
      </c>
      <c r="M313" t="s">
        <v>1110</v>
      </c>
      <c r="N313">
        <v>3.293055555</v>
      </c>
      <c r="O313">
        <v>0</v>
      </c>
      <c r="P313">
        <v>1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1.771146364464915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1.771146364464915</v>
      </c>
    </row>
    <row r="314" spans="1:31" x14ac:dyDescent="0.3">
      <c r="A314">
        <v>2514891</v>
      </c>
      <c r="B314">
        <v>1</v>
      </c>
      <c r="C314" t="s">
        <v>80</v>
      </c>
      <c r="D314" t="s">
        <v>105</v>
      </c>
      <c r="E314" t="s">
        <v>159</v>
      </c>
      <c r="F314" t="s">
        <v>1111</v>
      </c>
      <c r="G314" t="s">
        <v>134</v>
      </c>
      <c r="H314" t="s">
        <v>150</v>
      </c>
      <c r="I314" t="s">
        <v>136</v>
      </c>
      <c r="J314" t="s">
        <v>137</v>
      </c>
      <c r="K314" t="s">
        <v>138</v>
      </c>
      <c r="L314" t="s">
        <v>1112</v>
      </c>
      <c r="M314" t="s">
        <v>1113</v>
      </c>
      <c r="N314">
        <v>0.87805555499999999</v>
      </c>
      <c r="O314">
        <v>0</v>
      </c>
      <c r="P314">
        <v>306</v>
      </c>
      <c r="Q314">
        <v>0</v>
      </c>
      <c r="R314">
        <v>0</v>
      </c>
      <c r="S314">
        <v>0</v>
      </c>
      <c r="T314">
        <v>19</v>
      </c>
      <c r="U314">
        <v>0</v>
      </c>
      <c r="V314">
        <v>0</v>
      </c>
      <c r="W314">
        <v>0</v>
      </c>
      <c r="X314">
        <v>61.691712690878049</v>
      </c>
      <c r="Y314">
        <v>0</v>
      </c>
      <c r="Z314">
        <v>0</v>
      </c>
      <c r="AA314">
        <v>0</v>
      </c>
      <c r="AB314">
        <v>9.2386643051572079</v>
      </c>
      <c r="AC314">
        <v>0</v>
      </c>
      <c r="AD314">
        <v>0</v>
      </c>
      <c r="AE314">
        <v>70.93037699603525</v>
      </c>
    </row>
    <row r="315" spans="1:31" x14ac:dyDescent="0.3">
      <c r="A315">
        <v>2514893</v>
      </c>
      <c r="B315">
        <v>1</v>
      </c>
      <c r="C315" t="s">
        <v>81</v>
      </c>
      <c r="D315" t="s">
        <v>127</v>
      </c>
      <c r="E315" t="s">
        <v>167</v>
      </c>
      <c r="F315" t="s">
        <v>1114</v>
      </c>
      <c r="G315" t="s">
        <v>263</v>
      </c>
      <c r="H315" t="s">
        <v>150</v>
      </c>
      <c r="I315" t="s">
        <v>136</v>
      </c>
      <c r="J315" t="s">
        <v>137</v>
      </c>
      <c r="K315" t="s">
        <v>144</v>
      </c>
      <c r="L315" t="s">
        <v>1115</v>
      </c>
      <c r="M315" t="s">
        <v>1116</v>
      </c>
      <c r="N315">
        <v>2.0719444440000001</v>
      </c>
      <c r="O315">
        <v>0</v>
      </c>
      <c r="P315">
        <v>1</v>
      </c>
      <c r="Q315">
        <v>0</v>
      </c>
      <c r="R315">
        <v>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0.37276614176823003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0.37276614176823003</v>
      </c>
    </row>
    <row r="316" spans="1:31" x14ac:dyDescent="0.3">
      <c r="A316">
        <v>2514894</v>
      </c>
      <c r="B316">
        <v>1</v>
      </c>
      <c r="C316" t="s">
        <v>80</v>
      </c>
      <c r="D316" t="s">
        <v>100</v>
      </c>
      <c r="E316" t="s">
        <v>141</v>
      </c>
      <c r="F316" t="s">
        <v>1117</v>
      </c>
      <c r="G316" t="s">
        <v>143</v>
      </c>
      <c r="H316" t="s">
        <v>135</v>
      </c>
      <c r="I316" t="s">
        <v>136</v>
      </c>
      <c r="J316" t="s">
        <v>137</v>
      </c>
      <c r="K316" t="s">
        <v>144</v>
      </c>
      <c r="L316" t="s">
        <v>1118</v>
      </c>
      <c r="M316" t="s">
        <v>1119</v>
      </c>
      <c r="N316">
        <v>0.230555555</v>
      </c>
      <c r="O316">
        <v>2</v>
      </c>
      <c r="P316">
        <v>1464</v>
      </c>
      <c r="Q316">
        <v>14</v>
      </c>
      <c r="R316">
        <v>152</v>
      </c>
      <c r="S316">
        <v>29</v>
      </c>
      <c r="T316">
        <v>140</v>
      </c>
      <c r="U316">
        <v>1</v>
      </c>
      <c r="V316">
        <v>0</v>
      </c>
      <c r="W316">
        <v>0.10753624284058333</v>
      </c>
      <c r="X316">
        <v>128.4922586472573</v>
      </c>
      <c r="Y316">
        <v>13.558433214020608</v>
      </c>
      <c r="Z316">
        <v>21.102310804719753</v>
      </c>
      <c r="AA316">
        <v>41.343064596522019</v>
      </c>
      <c r="AB316">
        <v>57.835574020695958</v>
      </c>
      <c r="AC316">
        <v>19.15022918687125</v>
      </c>
      <c r="AD316">
        <v>0</v>
      </c>
      <c r="AE316">
        <v>281.58940671292748</v>
      </c>
    </row>
    <row r="317" spans="1:31" x14ac:dyDescent="0.3">
      <c r="A317">
        <v>2514896</v>
      </c>
      <c r="B317">
        <v>1</v>
      </c>
      <c r="C317" t="s">
        <v>80</v>
      </c>
      <c r="D317" t="s">
        <v>100</v>
      </c>
      <c r="E317" t="s">
        <v>141</v>
      </c>
      <c r="F317" t="s">
        <v>1120</v>
      </c>
      <c r="G317" t="s">
        <v>143</v>
      </c>
      <c r="H317" t="s">
        <v>135</v>
      </c>
      <c r="I317" t="s">
        <v>136</v>
      </c>
      <c r="J317" t="s">
        <v>137</v>
      </c>
      <c r="K317" t="s">
        <v>144</v>
      </c>
      <c r="L317" t="s">
        <v>1121</v>
      </c>
      <c r="M317" t="s">
        <v>1122</v>
      </c>
      <c r="N317">
        <v>0.91916666599999997</v>
      </c>
      <c r="O317">
        <v>0</v>
      </c>
      <c r="P317">
        <v>99</v>
      </c>
      <c r="Q317">
        <v>3</v>
      </c>
      <c r="R317">
        <v>19</v>
      </c>
      <c r="S317">
        <v>13</v>
      </c>
      <c r="T317">
        <v>123</v>
      </c>
      <c r="U317">
        <v>1</v>
      </c>
      <c r="V317">
        <v>0</v>
      </c>
      <c r="W317">
        <v>0</v>
      </c>
      <c r="X317">
        <v>42.793422290862438</v>
      </c>
      <c r="Y317">
        <v>3.9513596540272187</v>
      </c>
      <c r="Z317">
        <v>5.9836189369263977</v>
      </c>
      <c r="AA317">
        <v>169.35788325655858</v>
      </c>
      <c r="AB317">
        <v>357.43244005839694</v>
      </c>
      <c r="AC317">
        <v>62.128408696104792</v>
      </c>
      <c r="AD317">
        <v>0</v>
      </c>
      <c r="AE317">
        <v>641.64713289287636</v>
      </c>
    </row>
    <row r="318" spans="1:31" x14ac:dyDescent="0.3">
      <c r="A318">
        <v>2514897</v>
      </c>
      <c r="B318">
        <v>1</v>
      </c>
      <c r="C318" t="s">
        <v>80</v>
      </c>
      <c r="D318" t="s">
        <v>85</v>
      </c>
      <c r="E318" t="s">
        <v>147</v>
      </c>
      <c r="F318" t="s">
        <v>1123</v>
      </c>
      <c r="G318" t="s">
        <v>134</v>
      </c>
      <c r="H318" t="s">
        <v>150</v>
      </c>
      <c r="I318" t="s">
        <v>136</v>
      </c>
      <c r="J318" t="s">
        <v>137</v>
      </c>
      <c r="K318" t="s">
        <v>138</v>
      </c>
      <c r="L318" t="s">
        <v>1124</v>
      </c>
      <c r="M318" t="s">
        <v>1125</v>
      </c>
      <c r="N318">
        <v>2.8819444440000002</v>
      </c>
      <c r="O318">
        <v>0</v>
      </c>
      <c r="P318">
        <v>184</v>
      </c>
      <c r="Q318">
        <v>0</v>
      </c>
      <c r="R318">
        <v>0</v>
      </c>
      <c r="S318">
        <v>0</v>
      </c>
      <c r="T318">
        <v>21</v>
      </c>
      <c r="U318">
        <v>0</v>
      </c>
      <c r="V318">
        <v>0</v>
      </c>
      <c r="W318">
        <v>0</v>
      </c>
      <c r="X318">
        <v>110.23947050032973</v>
      </c>
      <c r="Y318">
        <v>0</v>
      </c>
      <c r="Z318">
        <v>0</v>
      </c>
      <c r="AA318">
        <v>0</v>
      </c>
      <c r="AB318">
        <v>34.460025958926209</v>
      </c>
      <c r="AC318">
        <v>0</v>
      </c>
      <c r="AD318">
        <v>0</v>
      </c>
      <c r="AE318">
        <v>144.69949645925595</v>
      </c>
    </row>
    <row r="319" spans="1:31" x14ac:dyDescent="0.3">
      <c r="A319">
        <v>2514899</v>
      </c>
      <c r="B319">
        <v>1</v>
      </c>
      <c r="C319" t="s">
        <v>81</v>
      </c>
      <c r="D319" t="s">
        <v>128</v>
      </c>
      <c r="E319" t="s">
        <v>187</v>
      </c>
      <c r="F319" t="s">
        <v>1126</v>
      </c>
      <c r="G319" t="s">
        <v>134</v>
      </c>
      <c r="H319" t="s">
        <v>135</v>
      </c>
      <c r="I319" t="s">
        <v>136</v>
      </c>
      <c r="J319" t="s">
        <v>137</v>
      </c>
      <c r="K319" t="s">
        <v>138</v>
      </c>
      <c r="L319" t="s">
        <v>1127</v>
      </c>
      <c r="M319" t="s">
        <v>1128</v>
      </c>
      <c r="N319">
        <v>2.4738888879999998</v>
      </c>
      <c r="O319">
        <v>6</v>
      </c>
      <c r="P319">
        <v>573</v>
      </c>
      <c r="Q319">
        <v>125</v>
      </c>
      <c r="R319">
        <v>35</v>
      </c>
      <c r="S319">
        <v>18</v>
      </c>
      <c r="T319">
        <v>66</v>
      </c>
      <c r="U319">
        <v>0</v>
      </c>
      <c r="V319">
        <v>0</v>
      </c>
      <c r="W319">
        <v>34.48427202843844</v>
      </c>
      <c r="X319">
        <v>259.66988220806417</v>
      </c>
      <c r="Y319">
        <v>189.37718622090878</v>
      </c>
      <c r="Z319">
        <v>20.63263676034304</v>
      </c>
      <c r="AA319">
        <v>628.68817267411305</v>
      </c>
      <c r="AB319">
        <v>90.525173618894883</v>
      </c>
      <c r="AC319">
        <v>0</v>
      </c>
      <c r="AD319">
        <v>0</v>
      </c>
      <c r="AE319">
        <v>1223.3773235107624</v>
      </c>
    </row>
    <row r="320" spans="1:31" x14ac:dyDescent="0.3">
      <c r="A320">
        <v>2514901</v>
      </c>
      <c r="B320">
        <v>1</v>
      </c>
      <c r="C320" t="s">
        <v>80</v>
      </c>
      <c r="D320" t="s">
        <v>100</v>
      </c>
      <c r="E320" t="s">
        <v>132</v>
      </c>
      <c r="F320" t="s">
        <v>1129</v>
      </c>
      <c r="G320" t="s">
        <v>173</v>
      </c>
      <c r="H320" t="s">
        <v>135</v>
      </c>
      <c r="I320" t="s">
        <v>136</v>
      </c>
      <c r="J320" t="s">
        <v>137</v>
      </c>
      <c r="K320" t="s">
        <v>138</v>
      </c>
      <c r="L320" t="s">
        <v>1130</v>
      </c>
      <c r="M320" t="s">
        <v>1131</v>
      </c>
      <c r="N320">
        <v>7.4747222219999996</v>
      </c>
      <c r="O320">
        <v>0</v>
      </c>
      <c r="P320">
        <v>350</v>
      </c>
      <c r="Q320">
        <v>0</v>
      </c>
      <c r="R320">
        <v>0</v>
      </c>
      <c r="S320">
        <v>0</v>
      </c>
      <c r="T320">
        <v>66</v>
      </c>
      <c r="U320">
        <v>0</v>
      </c>
      <c r="V320">
        <v>0</v>
      </c>
      <c r="W320">
        <v>0</v>
      </c>
      <c r="X320">
        <v>558.71221289307277</v>
      </c>
      <c r="Y320">
        <v>0</v>
      </c>
      <c r="Z320">
        <v>0</v>
      </c>
      <c r="AA320">
        <v>0</v>
      </c>
      <c r="AB320">
        <v>500.49945163212101</v>
      </c>
      <c r="AC320">
        <v>0</v>
      </c>
      <c r="AD320">
        <v>0</v>
      </c>
      <c r="AE320">
        <v>1059.2116645251938</v>
      </c>
    </row>
    <row r="321" spans="1:31" x14ac:dyDescent="0.3">
      <c r="A321">
        <v>2514905</v>
      </c>
      <c r="B321">
        <v>1</v>
      </c>
      <c r="C321" t="s">
        <v>80</v>
      </c>
      <c r="D321" t="s">
        <v>110</v>
      </c>
      <c r="E321" t="s">
        <v>167</v>
      </c>
      <c r="F321" t="s">
        <v>1132</v>
      </c>
      <c r="G321" t="s">
        <v>263</v>
      </c>
      <c r="H321" t="s">
        <v>150</v>
      </c>
      <c r="I321" t="s">
        <v>136</v>
      </c>
      <c r="J321" t="s">
        <v>137</v>
      </c>
      <c r="K321" t="s">
        <v>144</v>
      </c>
      <c r="L321" t="s">
        <v>1133</v>
      </c>
      <c r="M321" t="s">
        <v>1134</v>
      </c>
      <c r="N321">
        <v>0.83750000000000002</v>
      </c>
      <c r="O321">
        <v>0</v>
      </c>
      <c r="P321">
        <v>1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0.25847935958812501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0.25847935958812501</v>
      </c>
    </row>
    <row r="322" spans="1:31" x14ac:dyDescent="0.3">
      <c r="A322">
        <v>2514907</v>
      </c>
      <c r="B322">
        <v>1</v>
      </c>
      <c r="C322" t="s">
        <v>80</v>
      </c>
      <c r="D322" t="s">
        <v>101</v>
      </c>
      <c r="E322" t="s">
        <v>207</v>
      </c>
      <c r="F322" t="s">
        <v>1135</v>
      </c>
      <c r="G322" t="s">
        <v>173</v>
      </c>
      <c r="H322" t="s">
        <v>150</v>
      </c>
      <c r="I322" t="s">
        <v>136</v>
      </c>
      <c r="J322" t="s">
        <v>137</v>
      </c>
      <c r="K322" t="s">
        <v>138</v>
      </c>
      <c r="L322" t="s">
        <v>1136</v>
      </c>
      <c r="M322" t="s">
        <v>1137</v>
      </c>
      <c r="N322">
        <v>1.105</v>
      </c>
      <c r="O322">
        <v>0</v>
      </c>
      <c r="P322">
        <v>16</v>
      </c>
      <c r="Q322">
        <v>0</v>
      </c>
      <c r="R322">
        <v>0</v>
      </c>
      <c r="S322">
        <v>0</v>
      </c>
      <c r="T322">
        <v>4</v>
      </c>
      <c r="U322">
        <v>0</v>
      </c>
      <c r="V322">
        <v>0</v>
      </c>
      <c r="W322">
        <v>0</v>
      </c>
      <c r="X322">
        <v>1.7520537347722469</v>
      </c>
      <c r="Y322">
        <v>0</v>
      </c>
      <c r="Z322">
        <v>0</v>
      </c>
      <c r="AA322">
        <v>0</v>
      </c>
      <c r="AB322">
        <v>17.327649222452731</v>
      </c>
      <c r="AC322">
        <v>0</v>
      </c>
      <c r="AD322">
        <v>0</v>
      </c>
      <c r="AE322">
        <v>19.079702957224978</v>
      </c>
    </row>
    <row r="323" spans="1:31" x14ac:dyDescent="0.3">
      <c r="A323">
        <v>2514908</v>
      </c>
      <c r="B323">
        <v>1</v>
      </c>
      <c r="C323" t="s">
        <v>81</v>
      </c>
      <c r="D323" t="s">
        <v>120</v>
      </c>
      <c r="E323" t="s">
        <v>159</v>
      </c>
      <c r="F323" t="s">
        <v>1138</v>
      </c>
      <c r="G323" t="s">
        <v>134</v>
      </c>
      <c r="H323" t="s">
        <v>150</v>
      </c>
      <c r="I323" t="s">
        <v>136</v>
      </c>
      <c r="J323" t="s">
        <v>137</v>
      </c>
      <c r="K323" t="s">
        <v>138</v>
      </c>
      <c r="L323" t="s">
        <v>1139</v>
      </c>
      <c r="M323" t="s">
        <v>1140</v>
      </c>
      <c r="N323">
        <v>0.94777777699999999</v>
      </c>
      <c r="O323">
        <v>0</v>
      </c>
      <c r="P323">
        <v>162</v>
      </c>
      <c r="Q323">
        <v>0</v>
      </c>
      <c r="R323">
        <v>0</v>
      </c>
      <c r="S323">
        <v>0</v>
      </c>
      <c r="T323">
        <v>9</v>
      </c>
      <c r="U323">
        <v>0</v>
      </c>
      <c r="V323">
        <v>0</v>
      </c>
      <c r="W323">
        <v>0</v>
      </c>
      <c r="X323">
        <v>11.426970359339558</v>
      </c>
      <c r="Y323">
        <v>0</v>
      </c>
      <c r="Z323">
        <v>0</v>
      </c>
      <c r="AA323">
        <v>0</v>
      </c>
      <c r="AB323">
        <v>3.7792219586464566</v>
      </c>
      <c r="AC323">
        <v>0</v>
      </c>
      <c r="AD323">
        <v>0</v>
      </c>
      <c r="AE323">
        <v>15.206192317986014</v>
      </c>
    </row>
    <row r="324" spans="1:31" x14ac:dyDescent="0.3">
      <c r="A324">
        <v>2514909</v>
      </c>
      <c r="B324">
        <v>1</v>
      </c>
      <c r="C324" t="s">
        <v>80</v>
      </c>
      <c r="D324" t="s">
        <v>105</v>
      </c>
      <c r="E324" t="s">
        <v>132</v>
      </c>
      <c r="F324" t="s">
        <v>1141</v>
      </c>
      <c r="G324" t="s">
        <v>173</v>
      </c>
      <c r="H324" t="s">
        <v>135</v>
      </c>
      <c r="I324" t="s">
        <v>136</v>
      </c>
      <c r="J324" t="s">
        <v>137</v>
      </c>
      <c r="K324" t="s">
        <v>138</v>
      </c>
      <c r="L324" t="s">
        <v>1142</v>
      </c>
      <c r="M324" t="s">
        <v>1143</v>
      </c>
      <c r="N324">
        <v>6.5777777769999997</v>
      </c>
      <c r="O324">
        <v>0</v>
      </c>
      <c r="P324">
        <v>588</v>
      </c>
      <c r="Q324">
        <v>0</v>
      </c>
      <c r="R324">
        <v>0</v>
      </c>
      <c r="S324">
        <v>0</v>
      </c>
      <c r="T324">
        <v>38</v>
      </c>
      <c r="U324">
        <v>0</v>
      </c>
      <c r="V324">
        <v>0</v>
      </c>
      <c r="W324">
        <v>0</v>
      </c>
      <c r="X324">
        <v>948.36150088611623</v>
      </c>
      <c r="Y324">
        <v>0</v>
      </c>
      <c r="Z324">
        <v>0</v>
      </c>
      <c r="AA324">
        <v>0</v>
      </c>
      <c r="AB324">
        <v>290.34951584612759</v>
      </c>
      <c r="AC324">
        <v>0</v>
      </c>
      <c r="AD324">
        <v>0</v>
      </c>
      <c r="AE324">
        <v>1238.7110167322439</v>
      </c>
    </row>
    <row r="325" spans="1:31" x14ac:dyDescent="0.3">
      <c r="A325">
        <v>2514910</v>
      </c>
      <c r="B325">
        <v>1</v>
      </c>
      <c r="C325" t="s">
        <v>81</v>
      </c>
      <c r="D325" t="s">
        <v>125</v>
      </c>
      <c r="E325" t="s">
        <v>187</v>
      </c>
      <c r="F325" t="s">
        <v>1144</v>
      </c>
      <c r="G325" t="s">
        <v>134</v>
      </c>
      <c r="H325" t="s">
        <v>135</v>
      </c>
      <c r="I325" t="s">
        <v>136</v>
      </c>
      <c r="J325" t="s">
        <v>137</v>
      </c>
      <c r="K325" t="s">
        <v>138</v>
      </c>
      <c r="L325" t="s">
        <v>1145</v>
      </c>
      <c r="M325" t="s">
        <v>1146</v>
      </c>
      <c r="N325">
        <v>6.1097222220000003</v>
      </c>
      <c r="O325">
        <v>0</v>
      </c>
      <c r="P325">
        <v>420</v>
      </c>
      <c r="Q325">
        <v>25</v>
      </c>
      <c r="R325">
        <v>56</v>
      </c>
      <c r="S325">
        <v>1</v>
      </c>
      <c r="T325">
        <v>38</v>
      </c>
      <c r="U325">
        <v>0</v>
      </c>
      <c r="V325">
        <v>0</v>
      </c>
      <c r="W325">
        <v>0</v>
      </c>
      <c r="X325">
        <v>430.55157749344278</v>
      </c>
      <c r="Y325">
        <v>211.94026495519452</v>
      </c>
      <c r="Z325">
        <v>108.54232829060433</v>
      </c>
      <c r="AA325">
        <v>223.31675339762489</v>
      </c>
      <c r="AB325">
        <v>126.74380911500887</v>
      </c>
      <c r="AC325">
        <v>0</v>
      </c>
      <c r="AD325">
        <v>0</v>
      </c>
      <c r="AE325">
        <v>1101.0947332518754</v>
      </c>
    </row>
    <row r="326" spans="1:31" x14ac:dyDescent="0.3">
      <c r="A326">
        <v>2514913</v>
      </c>
      <c r="B326">
        <v>1</v>
      </c>
      <c r="C326" t="s">
        <v>81</v>
      </c>
      <c r="D326" t="s">
        <v>119</v>
      </c>
      <c r="E326" t="s">
        <v>132</v>
      </c>
      <c r="F326" t="s">
        <v>1147</v>
      </c>
      <c r="G326" t="s">
        <v>333</v>
      </c>
      <c r="H326" t="s">
        <v>135</v>
      </c>
      <c r="I326" t="s">
        <v>136</v>
      </c>
      <c r="J326" t="s">
        <v>137</v>
      </c>
      <c r="K326" t="s">
        <v>144</v>
      </c>
      <c r="L326" t="s">
        <v>1148</v>
      </c>
      <c r="M326" t="s">
        <v>1149</v>
      </c>
      <c r="N326">
        <v>0.64444444400000001</v>
      </c>
      <c r="O326">
        <v>1</v>
      </c>
      <c r="P326">
        <v>349</v>
      </c>
      <c r="Q326">
        <v>0</v>
      </c>
      <c r="R326">
        <v>12</v>
      </c>
      <c r="S326">
        <v>0</v>
      </c>
      <c r="T326">
        <v>19</v>
      </c>
      <c r="U326">
        <v>0</v>
      </c>
      <c r="V326">
        <v>0</v>
      </c>
      <c r="W326">
        <v>0.13891736986666667</v>
      </c>
      <c r="X326">
        <v>17.189970484302997</v>
      </c>
      <c r="Y326">
        <v>0</v>
      </c>
      <c r="Z326">
        <v>0.687063207924</v>
      </c>
      <c r="AA326">
        <v>0</v>
      </c>
      <c r="AB326">
        <v>1.8234093900160446</v>
      </c>
      <c r="AC326">
        <v>0</v>
      </c>
      <c r="AD326">
        <v>0</v>
      </c>
      <c r="AE326">
        <v>19.839360452109709</v>
      </c>
    </row>
    <row r="327" spans="1:31" x14ac:dyDescent="0.3">
      <c r="A327">
        <v>2514915</v>
      </c>
      <c r="B327">
        <v>1</v>
      </c>
      <c r="C327" t="s">
        <v>81</v>
      </c>
      <c r="D327" t="s">
        <v>128</v>
      </c>
      <c r="E327" t="s">
        <v>132</v>
      </c>
      <c r="F327" t="s">
        <v>1150</v>
      </c>
      <c r="G327" t="s">
        <v>134</v>
      </c>
      <c r="H327" t="s">
        <v>135</v>
      </c>
      <c r="I327" t="s">
        <v>136</v>
      </c>
      <c r="J327" t="s">
        <v>137</v>
      </c>
      <c r="K327" t="s">
        <v>138</v>
      </c>
      <c r="L327" t="s">
        <v>1151</v>
      </c>
      <c r="M327" t="s">
        <v>1152</v>
      </c>
      <c r="N327">
        <v>0.84444444399999996</v>
      </c>
      <c r="O327">
        <v>0</v>
      </c>
      <c r="P327">
        <v>496</v>
      </c>
      <c r="Q327">
        <v>0</v>
      </c>
      <c r="R327">
        <v>2</v>
      </c>
      <c r="S327">
        <v>0</v>
      </c>
      <c r="T327">
        <v>11</v>
      </c>
      <c r="U327">
        <v>0</v>
      </c>
      <c r="V327">
        <v>0</v>
      </c>
      <c r="W327">
        <v>0</v>
      </c>
      <c r="X327">
        <v>89.241935767850237</v>
      </c>
      <c r="Y327">
        <v>0</v>
      </c>
      <c r="Z327">
        <v>0.35173301688690001</v>
      </c>
      <c r="AA327">
        <v>0</v>
      </c>
      <c r="AB327">
        <v>10.014467945809265</v>
      </c>
      <c r="AC327">
        <v>0</v>
      </c>
      <c r="AD327">
        <v>0</v>
      </c>
      <c r="AE327">
        <v>99.608136730546391</v>
      </c>
    </row>
    <row r="328" spans="1:31" x14ac:dyDescent="0.3">
      <c r="A328">
        <v>2514916</v>
      </c>
      <c r="B328">
        <v>1</v>
      </c>
      <c r="C328" t="s">
        <v>80</v>
      </c>
      <c r="D328" t="s">
        <v>105</v>
      </c>
      <c r="E328" t="s">
        <v>141</v>
      </c>
      <c r="F328" t="s">
        <v>1153</v>
      </c>
      <c r="G328" t="s">
        <v>143</v>
      </c>
      <c r="H328" t="s">
        <v>135</v>
      </c>
      <c r="I328" t="s">
        <v>136</v>
      </c>
      <c r="J328" t="s">
        <v>137</v>
      </c>
      <c r="K328" t="s">
        <v>144</v>
      </c>
      <c r="L328" t="s">
        <v>1154</v>
      </c>
      <c r="M328" t="s">
        <v>1155</v>
      </c>
      <c r="N328">
        <v>0.41027777700000001</v>
      </c>
      <c r="O328">
        <v>0</v>
      </c>
      <c r="P328">
        <v>4250</v>
      </c>
      <c r="Q328">
        <v>0</v>
      </c>
      <c r="R328">
        <v>1</v>
      </c>
      <c r="S328">
        <v>0</v>
      </c>
      <c r="T328">
        <v>277</v>
      </c>
      <c r="U328">
        <v>0</v>
      </c>
      <c r="V328">
        <v>0</v>
      </c>
      <c r="W328">
        <v>0</v>
      </c>
      <c r="X328">
        <v>380.01006072456886</v>
      </c>
      <c r="Y328">
        <v>0</v>
      </c>
      <c r="Z328">
        <v>4.8065822682500006E-3</v>
      </c>
      <c r="AA328">
        <v>0</v>
      </c>
      <c r="AB328">
        <v>129.45555630088495</v>
      </c>
      <c r="AC328">
        <v>0</v>
      </c>
      <c r="AD328">
        <v>0</v>
      </c>
      <c r="AE328">
        <v>509.47042360772207</v>
      </c>
    </row>
    <row r="329" spans="1:31" x14ac:dyDescent="0.3">
      <c r="A329">
        <v>2514920</v>
      </c>
      <c r="B329">
        <v>1</v>
      </c>
      <c r="C329" t="s">
        <v>80</v>
      </c>
      <c r="D329" t="s">
        <v>96</v>
      </c>
      <c r="E329" t="s">
        <v>167</v>
      </c>
      <c r="F329" t="s">
        <v>1156</v>
      </c>
      <c r="G329" t="s">
        <v>169</v>
      </c>
      <c r="H329" t="s">
        <v>150</v>
      </c>
      <c r="I329" t="s">
        <v>136</v>
      </c>
      <c r="J329" t="s">
        <v>137</v>
      </c>
      <c r="K329" t="s">
        <v>144</v>
      </c>
      <c r="L329" t="s">
        <v>1157</v>
      </c>
      <c r="M329" t="s">
        <v>1158</v>
      </c>
      <c r="N329">
        <v>5.5350000000000001</v>
      </c>
      <c r="O329">
        <v>0</v>
      </c>
      <c r="P329">
        <v>1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7.1250407145926564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7.1250407145926564</v>
      </c>
    </row>
    <row r="330" spans="1:31" x14ac:dyDescent="0.3">
      <c r="A330">
        <v>2514921</v>
      </c>
      <c r="B330">
        <v>1</v>
      </c>
      <c r="C330" t="s">
        <v>80</v>
      </c>
      <c r="D330" t="s">
        <v>106</v>
      </c>
      <c r="E330" t="s">
        <v>141</v>
      </c>
      <c r="F330" t="s">
        <v>1159</v>
      </c>
      <c r="G330" t="s">
        <v>173</v>
      </c>
      <c r="H330" t="s">
        <v>135</v>
      </c>
      <c r="I330" t="s">
        <v>136</v>
      </c>
      <c r="J330" t="s">
        <v>137</v>
      </c>
      <c r="K330" t="s">
        <v>138</v>
      </c>
      <c r="L330" t="s">
        <v>1160</v>
      </c>
      <c r="M330" t="s">
        <v>1161</v>
      </c>
      <c r="N330">
        <v>2.3463888879999999</v>
      </c>
      <c r="O330">
        <v>0</v>
      </c>
      <c r="P330">
        <v>31</v>
      </c>
      <c r="Q330">
        <v>12</v>
      </c>
      <c r="R330">
        <v>47</v>
      </c>
      <c r="S330">
        <v>10</v>
      </c>
      <c r="T330">
        <v>20</v>
      </c>
      <c r="U330">
        <v>3</v>
      </c>
      <c r="V330">
        <v>0</v>
      </c>
      <c r="W330">
        <v>0</v>
      </c>
      <c r="X330">
        <v>30.650064848396859</v>
      </c>
      <c r="Y330">
        <v>49.10516665176862</v>
      </c>
      <c r="Z330">
        <v>105.39726876601497</v>
      </c>
      <c r="AA330">
        <v>227.00268073212283</v>
      </c>
      <c r="AB330">
        <v>106.95152270058509</v>
      </c>
      <c r="AC330">
        <v>1116.2021422067996</v>
      </c>
      <c r="AD330">
        <v>0</v>
      </c>
      <c r="AE330">
        <v>1635.308845905688</v>
      </c>
    </row>
    <row r="331" spans="1:31" x14ac:dyDescent="0.3">
      <c r="A331">
        <v>2514923</v>
      </c>
      <c r="B331">
        <v>1</v>
      </c>
      <c r="C331" t="s">
        <v>81</v>
      </c>
      <c r="D331" t="s">
        <v>127</v>
      </c>
      <c r="E331" t="s">
        <v>187</v>
      </c>
      <c r="F331" t="s">
        <v>1162</v>
      </c>
      <c r="G331" t="s">
        <v>143</v>
      </c>
      <c r="H331" t="s">
        <v>135</v>
      </c>
      <c r="I331" t="s">
        <v>136</v>
      </c>
      <c r="J331" t="s">
        <v>137</v>
      </c>
      <c r="K331" t="s">
        <v>144</v>
      </c>
      <c r="L331" t="s">
        <v>1163</v>
      </c>
      <c r="M331" t="s">
        <v>1164</v>
      </c>
      <c r="N331">
        <v>0.91777777699999996</v>
      </c>
      <c r="O331">
        <v>3</v>
      </c>
      <c r="P331">
        <v>4</v>
      </c>
      <c r="Q331">
        <v>45</v>
      </c>
      <c r="R331">
        <v>20</v>
      </c>
      <c r="S331">
        <v>2</v>
      </c>
      <c r="T331">
        <v>2</v>
      </c>
      <c r="U331">
        <v>0</v>
      </c>
      <c r="V331">
        <v>0</v>
      </c>
      <c r="W331">
        <v>0.41809751816455171</v>
      </c>
      <c r="X331">
        <v>2.3573816200996003</v>
      </c>
      <c r="Y331">
        <v>20.879551764594783</v>
      </c>
      <c r="Z331">
        <v>52.432044237739788</v>
      </c>
      <c r="AA331">
        <v>0.84441100371967515</v>
      </c>
      <c r="AB331">
        <v>0.74012776892308341</v>
      </c>
      <c r="AC331">
        <v>0</v>
      </c>
      <c r="AD331">
        <v>0</v>
      </c>
      <c r="AE331">
        <v>77.671613913241487</v>
      </c>
    </row>
    <row r="332" spans="1:31" x14ac:dyDescent="0.3">
      <c r="A332">
        <v>2514928</v>
      </c>
      <c r="B332">
        <v>1</v>
      </c>
      <c r="C332" t="s">
        <v>80</v>
      </c>
      <c r="D332" t="s">
        <v>103</v>
      </c>
      <c r="E332" t="s">
        <v>132</v>
      </c>
      <c r="F332" t="s">
        <v>1165</v>
      </c>
      <c r="G332" t="s">
        <v>134</v>
      </c>
      <c r="H332" t="s">
        <v>135</v>
      </c>
      <c r="I332" t="s">
        <v>136</v>
      </c>
      <c r="J332" t="s">
        <v>137</v>
      </c>
      <c r="K332" t="s">
        <v>138</v>
      </c>
      <c r="L332" t="s">
        <v>1166</v>
      </c>
      <c r="M332" t="s">
        <v>1167</v>
      </c>
      <c r="N332">
        <v>1.0872222220000001</v>
      </c>
      <c r="O332">
        <v>5</v>
      </c>
      <c r="P332">
        <v>4994</v>
      </c>
      <c r="Q332">
        <v>5</v>
      </c>
      <c r="R332">
        <v>4</v>
      </c>
      <c r="S332">
        <v>5</v>
      </c>
      <c r="T332">
        <v>286</v>
      </c>
      <c r="U332">
        <v>0</v>
      </c>
      <c r="V332">
        <v>1</v>
      </c>
      <c r="W332">
        <v>1.1955649390156498</v>
      </c>
      <c r="X332">
        <v>1385.9494505861089</v>
      </c>
      <c r="Y332">
        <v>299.88826847681531</v>
      </c>
      <c r="Z332">
        <v>5.8151251506180959</v>
      </c>
      <c r="AA332">
        <v>16.757419476438731</v>
      </c>
      <c r="AB332">
        <v>343.22990739139442</v>
      </c>
      <c r="AC332">
        <v>0</v>
      </c>
      <c r="AD332">
        <v>202.29149289541778</v>
      </c>
      <c r="AE332">
        <v>2255.1272289158092</v>
      </c>
    </row>
    <row r="333" spans="1:31" x14ac:dyDescent="0.3">
      <c r="A333">
        <v>2514931</v>
      </c>
      <c r="B333">
        <v>1</v>
      </c>
      <c r="C333" t="s">
        <v>80</v>
      </c>
      <c r="D333" t="s">
        <v>104</v>
      </c>
      <c r="E333" t="s">
        <v>167</v>
      </c>
      <c r="F333" t="s">
        <v>1168</v>
      </c>
      <c r="G333" t="s">
        <v>263</v>
      </c>
      <c r="H333" t="s">
        <v>150</v>
      </c>
      <c r="I333" t="s">
        <v>136</v>
      </c>
      <c r="J333" t="s">
        <v>137</v>
      </c>
      <c r="K333" t="s">
        <v>144</v>
      </c>
      <c r="L333" t="s">
        <v>1169</v>
      </c>
      <c r="M333" t="s">
        <v>1170</v>
      </c>
      <c r="N333">
        <v>3.9111111109999999</v>
      </c>
      <c r="O333">
        <v>0</v>
      </c>
      <c r="P333">
        <v>0</v>
      </c>
      <c r="Q333">
        <v>0</v>
      </c>
      <c r="R333">
        <v>0</v>
      </c>
      <c r="S333">
        <v>0</v>
      </c>
      <c r="T333">
        <v>1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1.7961226869599594</v>
      </c>
      <c r="AC333">
        <v>0</v>
      </c>
      <c r="AD333">
        <v>0</v>
      </c>
      <c r="AE333">
        <v>1.7961226869599594</v>
      </c>
    </row>
    <row r="334" spans="1:31" x14ac:dyDescent="0.3">
      <c r="A334">
        <v>2514932</v>
      </c>
      <c r="B334">
        <v>1</v>
      </c>
      <c r="C334" t="s">
        <v>81</v>
      </c>
      <c r="D334" t="s">
        <v>120</v>
      </c>
      <c r="E334" t="s">
        <v>187</v>
      </c>
      <c r="F334" t="s">
        <v>1171</v>
      </c>
      <c r="G334" t="s">
        <v>134</v>
      </c>
      <c r="H334" t="s">
        <v>135</v>
      </c>
      <c r="I334" t="s">
        <v>136</v>
      </c>
      <c r="J334" t="s">
        <v>137</v>
      </c>
      <c r="K334" t="s">
        <v>138</v>
      </c>
      <c r="L334" t="s">
        <v>1172</v>
      </c>
      <c r="M334" t="s">
        <v>1173</v>
      </c>
      <c r="N334">
        <v>2.704722222</v>
      </c>
      <c r="O334">
        <v>0</v>
      </c>
      <c r="P334">
        <v>623</v>
      </c>
      <c r="Q334">
        <v>2</v>
      </c>
      <c r="R334">
        <v>42</v>
      </c>
      <c r="S334">
        <v>2</v>
      </c>
      <c r="T334">
        <v>42</v>
      </c>
      <c r="U334">
        <v>1</v>
      </c>
      <c r="V334">
        <v>1</v>
      </c>
      <c r="W334">
        <v>0</v>
      </c>
      <c r="X334">
        <v>265.66118772506076</v>
      </c>
      <c r="Y334">
        <v>29.72396900147827</v>
      </c>
      <c r="Z334">
        <v>28.716261079721416</v>
      </c>
      <c r="AA334">
        <v>2.4238028715870001</v>
      </c>
      <c r="AB334">
        <v>48.881261367955709</v>
      </c>
      <c r="AC334">
        <v>84.312020036347846</v>
      </c>
      <c r="AD334">
        <v>508.15732278786328</v>
      </c>
      <c r="AE334">
        <v>967.87582487001418</v>
      </c>
    </row>
    <row r="335" spans="1:31" x14ac:dyDescent="0.3">
      <c r="A335">
        <v>2514933</v>
      </c>
      <c r="B335">
        <v>1</v>
      </c>
      <c r="C335" t="s">
        <v>80</v>
      </c>
      <c r="D335" t="s">
        <v>93</v>
      </c>
      <c r="E335" t="s">
        <v>207</v>
      </c>
      <c r="F335" t="s">
        <v>1174</v>
      </c>
      <c r="G335" t="s">
        <v>177</v>
      </c>
      <c r="H335" t="s">
        <v>150</v>
      </c>
      <c r="I335" t="s">
        <v>136</v>
      </c>
      <c r="J335" t="s">
        <v>137</v>
      </c>
      <c r="K335" t="s">
        <v>144</v>
      </c>
      <c r="L335" t="s">
        <v>1175</v>
      </c>
      <c r="M335" t="s">
        <v>1176</v>
      </c>
      <c r="N335">
        <v>2.2227777770000001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7</v>
      </c>
      <c r="U335">
        <v>0</v>
      </c>
      <c r="V335">
        <v>1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47.462600409651579</v>
      </c>
      <c r="AC335">
        <v>0</v>
      </c>
      <c r="AD335">
        <v>28.229421853811338</v>
      </c>
      <c r="AE335">
        <v>75.692022263462917</v>
      </c>
    </row>
    <row r="336" spans="1:31" x14ac:dyDescent="0.3">
      <c r="A336">
        <v>2514934</v>
      </c>
      <c r="B336">
        <v>1</v>
      </c>
      <c r="C336" t="s">
        <v>80</v>
      </c>
      <c r="D336" t="s">
        <v>88</v>
      </c>
      <c r="E336" t="s">
        <v>207</v>
      </c>
      <c r="F336" t="s">
        <v>1177</v>
      </c>
      <c r="G336" t="s">
        <v>173</v>
      </c>
      <c r="H336" t="s">
        <v>150</v>
      </c>
      <c r="I336" t="s">
        <v>136</v>
      </c>
      <c r="J336" t="s">
        <v>137</v>
      </c>
      <c r="K336" t="s">
        <v>138</v>
      </c>
      <c r="L336" t="s">
        <v>1178</v>
      </c>
      <c r="M336" t="s">
        <v>1179</v>
      </c>
      <c r="N336">
        <v>6.8616666659999996</v>
      </c>
      <c r="O336">
        <v>0</v>
      </c>
      <c r="P336">
        <v>84</v>
      </c>
      <c r="Q336">
        <v>0</v>
      </c>
      <c r="R336">
        <v>0</v>
      </c>
      <c r="S336">
        <v>0</v>
      </c>
      <c r="T336">
        <v>8</v>
      </c>
      <c r="U336">
        <v>0</v>
      </c>
      <c r="V336">
        <v>0</v>
      </c>
      <c r="W336">
        <v>0</v>
      </c>
      <c r="X336">
        <v>171.95522640730604</v>
      </c>
      <c r="Y336">
        <v>0</v>
      </c>
      <c r="Z336">
        <v>0</v>
      </c>
      <c r="AA336">
        <v>0</v>
      </c>
      <c r="AB336">
        <v>50.24122316410616</v>
      </c>
      <c r="AC336">
        <v>0</v>
      </c>
      <c r="AD336">
        <v>0</v>
      </c>
      <c r="AE336">
        <v>222.19644957141219</v>
      </c>
    </row>
    <row r="337" spans="1:31" x14ac:dyDescent="0.3">
      <c r="A337">
        <v>2514935</v>
      </c>
      <c r="B337">
        <v>1</v>
      </c>
      <c r="C337" t="s">
        <v>80</v>
      </c>
      <c r="D337" t="s">
        <v>102</v>
      </c>
      <c r="E337" t="s">
        <v>132</v>
      </c>
      <c r="F337" t="s">
        <v>1180</v>
      </c>
      <c r="G337" t="s">
        <v>204</v>
      </c>
      <c r="H337" t="s">
        <v>135</v>
      </c>
      <c r="I337" t="s">
        <v>136</v>
      </c>
      <c r="J337" t="s">
        <v>137</v>
      </c>
      <c r="K337" t="s">
        <v>144</v>
      </c>
      <c r="L337" t="s">
        <v>1181</v>
      </c>
      <c r="M337" t="s">
        <v>1182</v>
      </c>
      <c r="N337">
        <v>0.88666666599999999</v>
      </c>
      <c r="O337">
        <v>1</v>
      </c>
      <c r="P337">
        <v>814</v>
      </c>
      <c r="Q337">
        <v>1</v>
      </c>
      <c r="R337">
        <v>13</v>
      </c>
      <c r="S337">
        <v>2</v>
      </c>
      <c r="T337">
        <v>59</v>
      </c>
      <c r="U337">
        <v>0</v>
      </c>
      <c r="V337">
        <v>0</v>
      </c>
      <c r="W337">
        <v>0.4233853430406167</v>
      </c>
      <c r="X337">
        <v>88.065115542425062</v>
      </c>
      <c r="Y337">
        <v>0.34155853360564004</v>
      </c>
      <c r="Z337">
        <v>1.2621773803861498</v>
      </c>
      <c r="AA337">
        <v>8.0979402123392532</v>
      </c>
      <c r="AB337">
        <v>41.848058554856458</v>
      </c>
      <c r="AC337">
        <v>0</v>
      </c>
      <c r="AD337">
        <v>0</v>
      </c>
      <c r="AE337">
        <v>140.03823556665319</v>
      </c>
    </row>
    <row r="338" spans="1:31" x14ac:dyDescent="0.3">
      <c r="A338">
        <v>2514936</v>
      </c>
      <c r="B338">
        <v>1</v>
      </c>
      <c r="C338" t="s">
        <v>80</v>
      </c>
      <c r="D338" t="s">
        <v>85</v>
      </c>
      <c r="E338" t="s">
        <v>167</v>
      </c>
      <c r="F338" t="s">
        <v>1183</v>
      </c>
      <c r="G338" t="s">
        <v>234</v>
      </c>
      <c r="H338" t="s">
        <v>150</v>
      </c>
      <c r="I338" t="s">
        <v>136</v>
      </c>
      <c r="J338" t="s">
        <v>137</v>
      </c>
      <c r="K338" t="s">
        <v>144</v>
      </c>
      <c r="L338" t="s">
        <v>1184</v>
      </c>
      <c r="M338" t="s">
        <v>1185</v>
      </c>
      <c r="N338">
        <v>1.534166666</v>
      </c>
      <c r="O338">
        <v>0</v>
      </c>
      <c r="P338">
        <v>0</v>
      </c>
      <c r="Q338">
        <v>0</v>
      </c>
      <c r="R338">
        <v>0</v>
      </c>
      <c r="S338">
        <v>0</v>
      </c>
      <c r="T338">
        <v>21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13.646226924488325</v>
      </c>
      <c r="AC338">
        <v>0</v>
      </c>
      <c r="AD338">
        <v>0</v>
      </c>
      <c r="AE338">
        <v>13.646226924488325</v>
      </c>
    </row>
    <row r="339" spans="1:31" x14ac:dyDescent="0.3">
      <c r="A339">
        <v>2514937</v>
      </c>
      <c r="B339">
        <v>1</v>
      </c>
      <c r="C339" t="s">
        <v>80</v>
      </c>
      <c r="D339" t="s">
        <v>89</v>
      </c>
      <c r="E339" t="s">
        <v>159</v>
      </c>
      <c r="F339" t="s">
        <v>1186</v>
      </c>
      <c r="G339" t="s">
        <v>134</v>
      </c>
      <c r="H339" t="s">
        <v>150</v>
      </c>
      <c r="I339" t="s">
        <v>136</v>
      </c>
      <c r="J339" t="s">
        <v>137</v>
      </c>
      <c r="K339" t="s">
        <v>138</v>
      </c>
      <c r="L339" t="s">
        <v>1187</v>
      </c>
      <c r="M339" t="s">
        <v>1188</v>
      </c>
      <c r="N339">
        <v>2.7733333330000001</v>
      </c>
      <c r="O339">
        <v>0</v>
      </c>
      <c r="P339">
        <v>42</v>
      </c>
      <c r="Q339">
        <v>0</v>
      </c>
      <c r="R339">
        <v>0</v>
      </c>
      <c r="S339">
        <v>0</v>
      </c>
      <c r="T339">
        <v>7</v>
      </c>
      <c r="U339">
        <v>0</v>
      </c>
      <c r="V339">
        <v>0</v>
      </c>
      <c r="W339">
        <v>0</v>
      </c>
      <c r="X339">
        <v>118.57006443597862</v>
      </c>
      <c r="Y339">
        <v>0</v>
      </c>
      <c r="Z339">
        <v>0</v>
      </c>
      <c r="AA339">
        <v>0</v>
      </c>
      <c r="AB339">
        <v>18.73741222969344</v>
      </c>
      <c r="AC339">
        <v>0</v>
      </c>
      <c r="AD339">
        <v>0</v>
      </c>
      <c r="AE339">
        <v>137.30747666567206</v>
      </c>
    </row>
    <row r="340" spans="1:31" x14ac:dyDescent="0.3">
      <c r="A340">
        <v>2514938</v>
      </c>
      <c r="B340">
        <v>1</v>
      </c>
      <c r="C340" t="s">
        <v>80</v>
      </c>
      <c r="D340" t="s">
        <v>101</v>
      </c>
      <c r="E340" t="s">
        <v>159</v>
      </c>
      <c r="F340" t="s">
        <v>1189</v>
      </c>
      <c r="G340" t="s">
        <v>134</v>
      </c>
      <c r="H340" t="s">
        <v>150</v>
      </c>
      <c r="I340" t="s">
        <v>136</v>
      </c>
      <c r="J340" t="s">
        <v>137</v>
      </c>
      <c r="K340" t="s">
        <v>138</v>
      </c>
      <c r="L340" t="s">
        <v>1190</v>
      </c>
      <c r="M340" t="s">
        <v>1191</v>
      </c>
      <c r="N340">
        <v>0.35111111099999998</v>
      </c>
      <c r="O340">
        <v>0</v>
      </c>
      <c r="P340">
        <v>30</v>
      </c>
      <c r="Q340">
        <v>0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1.4244462633961108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1.4244462633961108</v>
      </c>
    </row>
    <row r="341" spans="1:31" x14ac:dyDescent="0.3">
      <c r="A341">
        <v>2514939</v>
      </c>
      <c r="B341">
        <v>1</v>
      </c>
      <c r="C341" t="s">
        <v>81</v>
      </c>
      <c r="D341" t="s">
        <v>118</v>
      </c>
      <c r="E341" t="s">
        <v>207</v>
      </c>
      <c r="F341" t="s">
        <v>1192</v>
      </c>
      <c r="G341" t="s">
        <v>173</v>
      </c>
      <c r="H341" t="s">
        <v>150</v>
      </c>
      <c r="I341" t="s">
        <v>136</v>
      </c>
      <c r="J341" t="s">
        <v>137</v>
      </c>
      <c r="K341" t="s">
        <v>138</v>
      </c>
      <c r="L341" t="s">
        <v>1193</v>
      </c>
      <c r="M341" t="s">
        <v>1194</v>
      </c>
      <c r="N341">
        <v>1.006388888</v>
      </c>
      <c r="O341">
        <v>0</v>
      </c>
      <c r="P341">
        <v>0</v>
      </c>
      <c r="Q341">
        <v>0</v>
      </c>
      <c r="R341">
        <v>0</v>
      </c>
      <c r="S341">
        <v>0</v>
      </c>
      <c r="T341">
        <v>12</v>
      </c>
      <c r="U341">
        <v>0</v>
      </c>
      <c r="V341">
        <v>4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24.093170124653945</v>
      </c>
      <c r="AC341">
        <v>0</v>
      </c>
      <c r="AD341">
        <v>44.746237783667134</v>
      </c>
      <c r="AE341">
        <v>68.839407908321078</v>
      </c>
    </row>
    <row r="342" spans="1:31" x14ac:dyDescent="0.3">
      <c r="A342">
        <v>2514942</v>
      </c>
      <c r="B342">
        <v>1</v>
      </c>
      <c r="C342" t="s">
        <v>80</v>
      </c>
      <c r="D342" t="s">
        <v>84</v>
      </c>
      <c r="E342" t="s">
        <v>159</v>
      </c>
      <c r="F342" t="s">
        <v>1195</v>
      </c>
      <c r="G342" t="s">
        <v>173</v>
      </c>
      <c r="H342" t="s">
        <v>150</v>
      </c>
      <c r="I342" t="s">
        <v>136</v>
      </c>
      <c r="J342" t="s">
        <v>137</v>
      </c>
      <c r="K342" t="s">
        <v>138</v>
      </c>
      <c r="L342" t="s">
        <v>1196</v>
      </c>
      <c r="M342" t="s">
        <v>1197</v>
      </c>
      <c r="N342">
        <v>5.8333333329999997</v>
      </c>
      <c r="O342">
        <v>0</v>
      </c>
      <c r="P342">
        <v>356</v>
      </c>
      <c r="Q342">
        <v>0</v>
      </c>
      <c r="R342">
        <v>0</v>
      </c>
      <c r="S342">
        <v>0</v>
      </c>
      <c r="T342">
        <v>7</v>
      </c>
      <c r="U342">
        <v>0</v>
      </c>
      <c r="V342">
        <v>0</v>
      </c>
      <c r="W342">
        <v>0</v>
      </c>
      <c r="X342">
        <v>443.66982154514699</v>
      </c>
      <c r="Y342">
        <v>0</v>
      </c>
      <c r="Z342">
        <v>0</v>
      </c>
      <c r="AA342">
        <v>0</v>
      </c>
      <c r="AB342">
        <v>18.287939486265191</v>
      </c>
      <c r="AC342">
        <v>0</v>
      </c>
      <c r="AD342">
        <v>0</v>
      </c>
      <c r="AE342">
        <v>461.95776103141219</v>
      </c>
    </row>
    <row r="343" spans="1:31" x14ac:dyDescent="0.3">
      <c r="A343">
        <v>2514943</v>
      </c>
      <c r="B343">
        <v>1</v>
      </c>
      <c r="C343" t="s">
        <v>80</v>
      </c>
      <c r="D343" t="s">
        <v>83</v>
      </c>
      <c r="E343" t="s">
        <v>207</v>
      </c>
      <c r="F343" t="s">
        <v>1198</v>
      </c>
      <c r="G343" t="s">
        <v>177</v>
      </c>
      <c r="H343" t="s">
        <v>150</v>
      </c>
      <c r="I343" t="s">
        <v>136</v>
      </c>
      <c r="J343" t="s">
        <v>137</v>
      </c>
      <c r="K343" t="s">
        <v>144</v>
      </c>
      <c r="L343" t="s">
        <v>1199</v>
      </c>
      <c r="M343" t="s">
        <v>1200</v>
      </c>
      <c r="N343">
        <v>0.91416666599999996</v>
      </c>
      <c r="O343">
        <v>0</v>
      </c>
      <c r="P343">
        <v>0</v>
      </c>
      <c r="Q343">
        <v>0</v>
      </c>
      <c r="R343">
        <v>0</v>
      </c>
      <c r="S343">
        <v>0</v>
      </c>
      <c r="T343">
        <v>8</v>
      </c>
      <c r="U343">
        <v>0</v>
      </c>
      <c r="V343">
        <v>1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22.499738241453564</v>
      </c>
      <c r="AC343">
        <v>0</v>
      </c>
      <c r="AD343">
        <v>44.209750803371328</v>
      </c>
      <c r="AE343">
        <v>66.709489044824892</v>
      </c>
    </row>
    <row r="344" spans="1:31" x14ac:dyDescent="0.3">
      <c r="A344">
        <v>2514944</v>
      </c>
      <c r="B344">
        <v>1</v>
      </c>
      <c r="C344" t="s">
        <v>80</v>
      </c>
      <c r="D344" t="s">
        <v>99</v>
      </c>
      <c r="E344" t="s">
        <v>207</v>
      </c>
      <c r="F344" t="s">
        <v>1201</v>
      </c>
      <c r="G344" t="s">
        <v>177</v>
      </c>
      <c r="H344" t="s">
        <v>150</v>
      </c>
      <c r="I344" t="s">
        <v>136</v>
      </c>
      <c r="J344" t="s">
        <v>137</v>
      </c>
      <c r="K344" t="s">
        <v>144</v>
      </c>
      <c r="L344" t="s">
        <v>1202</v>
      </c>
      <c r="M344" t="s">
        <v>1203</v>
      </c>
      <c r="N344">
        <v>2.3763888880000001</v>
      </c>
      <c r="O344">
        <v>0</v>
      </c>
      <c r="P344">
        <v>15</v>
      </c>
      <c r="Q344">
        <v>0</v>
      </c>
      <c r="R344">
        <v>0</v>
      </c>
      <c r="S344">
        <v>0</v>
      </c>
      <c r="T344">
        <v>4</v>
      </c>
      <c r="U344">
        <v>0</v>
      </c>
      <c r="V344">
        <v>1</v>
      </c>
      <c r="W344">
        <v>0</v>
      </c>
      <c r="X344">
        <v>7.6447479086475294</v>
      </c>
      <c r="Y344">
        <v>0</v>
      </c>
      <c r="Z344">
        <v>0</v>
      </c>
      <c r="AA344">
        <v>0</v>
      </c>
      <c r="AB344">
        <v>8.1511288214229918</v>
      </c>
      <c r="AC344">
        <v>0</v>
      </c>
      <c r="AD344">
        <v>452.49323126607499</v>
      </c>
      <c r="AE344">
        <v>468.2891079961455</v>
      </c>
    </row>
    <row r="345" spans="1:31" x14ac:dyDescent="0.3">
      <c r="A345">
        <v>2514945</v>
      </c>
      <c r="B345">
        <v>1</v>
      </c>
      <c r="C345" t="s">
        <v>80</v>
      </c>
      <c r="D345" t="s">
        <v>88</v>
      </c>
      <c r="E345" t="s">
        <v>207</v>
      </c>
      <c r="F345" t="s">
        <v>1204</v>
      </c>
      <c r="G345" t="s">
        <v>173</v>
      </c>
      <c r="H345" t="s">
        <v>150</v>
      </c>
      <c r="I345" t="s">
        <v>136</v>
      </c>
      <c r="J345" t="s">
        <v>137</v>
      </c>
      <c r="K345" t="s">
        <v>138</v>
      </c>
      <c r="L345" t="s">
        <v>1205</v>
      </c>
      <c r="M345" t="s">
        <v>1206</v>
      </c>
      <c r="N345">
        <v>6.6477777769999999</v>
      </c>
      <c r="O345">
        <v>0</v>
      </c>
      <c r="P345">
        <v>42</v>
      </c>
      <c r="Q345">
        <v>0</v>
      </c>
      <c r="R345">
        <v>0</v>
      </c>
      <c r="S345">
        <v>0</v>
      </c>
      <c r="T345">
        <v>2</v>
      </c>
      <c r="U345">
        <v>0</v>
      </c>
      <c r="V345">
        <v>0</v>
      </c>
      <c r="W345">
        <v>0</v>
      </c>
      <c r="X345">
        <v>70.168619673668559</v>
      </c>
      <c r="Y345">
        <v>0</v>
      </c>
      <c r="Z345">
        <v>0</v>
      </c>
      <c r="AA345">
        <v>0</v>
      </c>
      <c r="AB345">
        <v>12.690939987830248</v>
      </c>
      <c r="AC345">
        <v>0</v>
      </c>
      <c r="AD345">
        <v>0</v>
      </c>
      <c r="AE345">
        <v>82.859559661498807</v>
      </c>
    </row>
    <row r="346" spans="1:31" x14ac:dyDescent="0.3">
      <c r="A346">
        <v>2514946</v>
      </c>
      <c r="B346">
        <v>1</v>
      </c>
      <c r="C346" t="s">
        <v>80</v>
      </c>
      <c r="D346" t="s">
        <v>108</v>
      </c>
      <c r="E346" t="s">
        <v>207</v>
      </c>
      <c r="F346" t="s">
        <v>1207</v>
      </c>
      <c r="G346" t="s">
        <v>779</v>
      </c>
      <c r="H346" t="s">
        <v>150</v>
      </c>
      <c r="I346" t="s">
        <v>136</v>
      </c>
      <c r="J346" t="s">
        <v>137</v>
      </c>
      <c r="K346" t="s">
        <v>144</v>
      </c>
      <c r="L346" t="s">
        <v>1208</v>
      </c>
      <c r="M346" t="s">
        <v>1209</v>
      </c>
      <c r="N346">
        <v>3.8983333330000001</v>
      </c>
      <c r="O346">
        <v>0</v>
      </c>
      <c r="P346">
        <v>2</v>
      </c>
      <c r="Q346">
        <v>0</v>
      </c>
      <c r="R346">
        <v>0</v>
      </c>
      <c r="S346">
        <v>0</v>
      </c>
      <c r="T346">
        <v>3</v>
      </c>
      <c r="U346">
        <v>0</v>
      </c>
      <c r="V346">
        <v>0</v>
      </c>
      <c r="W346">
        <v>0</v>
      </c>
      <c r="X346">
        <v>1.0140692722078084</v>
      </c>
      <c r="Y346">
        <v>0</v>
      </c>
      <c r="Z346">
        <v>0</v>
      </c>
      <c r="AA346">
        <v>0</v>
      </c>
      <c r="AB346">
        <v>0.92892219966495015</v>
      </c>
      <c r="AC346">
        <v>0</v>
      </c>
      <c r="AD346">
        <v>0</v>
      </c>
      <c r="AE346">
        <v>1.9429914718727586</v>
      </c>
    </row>
    <row r="347" spans="1:31" x14ac:dyDescent="0.3">
      <c r="A347">
        <v>2514947</v>
      </c>
      <c r="B347">
        <v>1</v>
      </c>
      <c r="C347" t="s">
        <v>80</v>
      </c>
      <c r="D347" t="s">
        <v>101</v>
      </c>
      <c r="E347" t="s">
        <v>147</v>
      </c>
      <c r="F347" t="s">
        <v>1210</v>
      </c>
      <c r="G347" t="s">
        <v>149</v>
      </c>
      <c r="H347" t="s">
        <v>150</v>
      </c>
      <c r="I347" t="s">
        <v>136</v>
      </c>
      <c r="J347" t="s">
        <v>137</v>
      </c>
      <c r="K347" t="s">
        <v>144</v>
      </c>
      <c r="L347" t="s">
        <v>1211</v>
      </c>
      <c r="M347" t="s">
        <v>1212</v>
      </c>
      <c r="N347">
        <v>4.2925000000000004</v>
      </c>
      <c r="O347">
        <v>0</v>
      </c>
      <c r="P347">
        <v>22</v>
      </c>
      <c r="Q347">
        <v>0</v>
      </c>
      <c r="R347">
        <v>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12.964791577356273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12.964791577356273</v>
      </c>
    </row>
    <row r="348" spans="1:31" x14ac:dyDescent="0.3">
      <c r="A348">
        <v>2514952</v>
      </c>
      <c r="B348">
        <v>1</v>
      </c>
      <c r="C348" t="s">
        <v>81</v>
      </c>
      <c r="D348" t="s">
        <v>123</v>
      </c>
      <c r="E348" t="s">
        <v>207</v>
      </c>
      <c r="F348" t="s">
        <v>1213</v>
      </c>
      <c r="G348" t="s">
        <v>538</v>
      </c>
      <c r="H348" t="s">
        <v>150</v>
      </c>
      <c r="I348" t="s">
        <v>136</v>
      </c>
      <c r="J348" t="s">
        <v>3</v>
      </c>
      <c r="K348" t="s">
        <v>144</v>
      </c>
      <c r="L348" t="s">
        <v>1214</v>
      </c>
      <c r="M348" t="s">
        <v>1215</v>
      </c>
      <c r="N348">
        <v>2.7283333330000001</v>
      </c>
      <c r="O348">
        <v>0</v>
      </c>
      <c r="P348">
        <v>0</v>
      </c>
      <c r="Q348">
        <v>0</v>
      </c>
      <c r="R348">
        <v>1</v>
      </c>
      <c r="S348">
        <v>0</v>
      </c>
      <c r="T348">
        <v>2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0.83407172072840008</v>
      </c>
      <c r="AA348">
        <v>0</v>
      </c>
      <c r="AB348">
        <v>4.483058374313333</v>
      </c>
      <c r="AC348">
        <v>0</v>
      </c>
      <c r="AD348">
        <v>0</v>
      </c>
      <c r="AE348">
        <v>5.3171300950417333</v>
      </c>
    </row>
    <row r="349" spans="1:31" x14ac:dyDescent="0.3">
      <c r="A349">
        <v>2514955</v>
      </c>
      <c r="B349">
        <v>1</v>
      </c>
      <c r="C349" t="s">
        <v>80</v>
      </c>
      <c r="D349" t="s">
        <v>104</v>
      </c>
      <c r="E349" t="s">
        <v>132</v>
      </c>
      <c r="F349" t="s">
        <v>1216</v>
      </c>
      <c r="G349" t="s">
        <v>204</v>
      </c>
      <c r="H349" t="s">
        <v>135</v>
      </c>
      <c r="I349" t="s">
        <v>136</v>
      </c>
      <c r="J349" t="s">
        <v>137</v>
      </c>
      <c r="K349" t="s">
        <v>144</v>
      </c>
      <c r="L349" t="s">
        <v>1217</v>
      </c>
      <c r="M349" t="s">
        <v>1218</v>
      </c>
      <c r="N349">
        <v>1.018888888</v>
      </c>
      <c r="O349">
        <v>0</v>
      </c>
      <c r="P349">
        <v>3</v>
      </c>
      <c r="Q349">
        <v>2</v>
      </c>
      <c r="R349">
        <v>20</v>
      </c>
      <c r="S349">
        <v>8</v>
      </c>
      <c r="T349">
        <v>6</v>
      </c>
      <c r="U349">
        <v>0</v>
      </c>
      <c r="V349">
        <v>0</v>
      </c>
      <c r="W349">
        <v>0</v>
      </c>
      <c r="X349">
        <v>0.73134025137333336</v>
      </c>
      <c r="Y349">
        <v>0.28882599145865001</v>
      </c>
      <c r="Z349">
        <v>4.7886587453021336</v>
      </c>
      <c r="AA349">
        <v>86.918303089624217</v>
      </c>
      <c r="AB349">
        <v>7.2259241744492142</v>
      </c>
      <c r="AC349">
        <v>0</v>
      </c>
      <c r="AD349">
        <v>0</v>
      </c>
      <c r="AE349">
        <v>99.953052252207556</v>
      </c>
    </row>
    <row r="350" spans="1:31" x14ac:dyDescent="0.3">
      <c r="A350">
        <v>2514958</v>
      </c>
      <c r="B350">
        <v>1</v>
      </c>
      <c r="C350" t="s">
        <v>80</v>
      </c>
      <c r="D350" t="s">
        <v>94</v>
      </c>
      <c r="E350" t="s">
        <v>141</v>
      </c>
      <c r="F350" t="s">
        <v>1219</v>
      </c>
      <c r="G350" t="s">
        <v>143</v>
      </c>
      <c r="H350" t="s">
        <v>135</v>
      </c>
      <c r="I350" t="s">
        <v>136</v>
      </c>
      <c r="J350" t="s">
        <v>137</v>
      </c>
      <c r="K350" t="s">
        <v>144</v>
      </c>
      <c r="L350" t="s">
        <v>1220</v>
      </c>
      <c r="M350" t="s">
        <v>1221</v>
      </c>
      <c r="N350">
        <v>9.4166665999999996E-2</v>
      </c>
      <c r="O350">
        <v>0</v>
      </c>
      <c r="P350">
        <v>1050</v>
      </c>
      <c r="Q350">
        <v>0</v>
      </c>
      <c r="R350">
        <v>2</v>
      </c>
      <c r="S350">
        <v>1</v>
      </c>
      <c r="T350">
        <v>109</v>
      </c>
      <c r="U350">
        <v>1</v>
      </c>
      <c r="V350">
        <v>0</v>
      </c>
      <c r="W350">
        <v>0</v>
      </c>
      <c r="X350">
        <v>19.756715651207045</v>
      </c>
      <c r="Y350">
        <v>0</v>
      </c>
      <c r="Z350">
        <v>2.2527727845583333E-4</v>
      </c>
      <c r="AA350">
        <v>0.15038758493277776</v>
      </c>
      <c r="AB350">
        <v>5.000354364547114</v>
      </c>
      <c r="AC350">
        <v>0.2928822495959667</v>
      </c>
      <c r="AD350">
        <v>0</v>
      </c>
      <c r="AE350">
        <v>25.200565127561358</v>
      </c>
    </row>
    <row r="351" spans="1:31" x14ac:dyDescent="0.3">
      <c r="A351">
        <v>2514960</v>
      </c>
      <c r="B351">
        <v>1</v>
      </c>
      <c r="C351" t="s">
        <v>81</v>
      </c>
      <c r="D351" t="s">
        <v>115</v>
      </c>
      <c r="E351" t="s">
        <v>187</v>
      </c>
      <c r="F351" t="s">
        <v>1222</v>
      </c>
      <c r="G351" t="s">
        <v>134</v>
      </c>
      <c r="H351" t="s">
        <v>135</v>
      </c>
      <c r="I351" t="s">
        <v>136</v>
      </c>
      <c r="J351" t="s">
        <v>137</v>
      </c>
      <c r="K351" t="s">
        <v>138</v>
      </c>
      <c r="L351" t="s">
        <v>1223</v>
      </c>
      <c r="M351" t="s">
        <v>1224</v>
      </c>
      <c r="N351">
        <v>6.7408333330000003</v>
      </c>
      <c r="O351">
        <v>0</v>
      </c>
      <c r="P351">
        <v>1185</v>
      </c>
      <c r="Q351">
        <v>3</v>
      </c>
      <c r="R351">
        <v>141</v>
      </c>
      <c r="S351">
        <v>7</v>
      </c>
      <c r="T351">
        <v>77</v>
      </c>
      <c r="U351">
        <v>0</v>
      </c>
      <c r="V351">
        <v>0</v>
      </c>
      <c r="W351">
        <v>0</v>
      </c>
      <c r="X351">
        <v>666.13618741866219</v>
      </c>
      <c r="Y351">
        <v>20.039850561068103</v>
      </c>
      <c r="Z351">
        <v>125.78607239391701</v>
      </c>
      <c r="AA351">
        <v>83.048142285516874</v>
      </c>
      <c r="AB351">
        <v>183.59806576576725</v>
      </c>
      <c r="AC351">
        <v>0</v>
      </c>
      <c r="AD351">
        <v>0</v>
      </c>
      <c r="AE351">
        <v>1078.6083184249314</v>
      </c>
    </row>
    <row r="352" spans="1:31" x14ac:dyDescent="0.3">
      <c r="A352">
        <v>2514962</v>
      </c>
      <c r="B352">
        <v>1</v>
      </c>
      <c r="C352" t="s">
        <v>80</v>
      </c>
      <c r="D352" t="s">
        <v>91</v>
      </c>
      <c r="E352" t="s">
        <v>167</v>
      </c>
      <c r="F352" t="s">
        <v>1225</v>
      </c>
      <c r="G352" t="s">
        <v>1226</v>
      </c>
      <c r="H352" t="s">
        <v>150</v>
      </c>
      <c r="I352" t="s">
        <v>136</v>
      </c>
      <c r="J352" t="s">
        <v>137</v>
      </c>
      <c r="K352" t="s">
        <v>144</v>
      </c>
      <c r="L352" t="s">
        <v>1227</v>
      </c>
      <c r="M352" t="s">
        <v>1228</v>
      </c>
      <c r="N352">
        <v>0.74805555499999998</v>
      </c>
      <c r="O352">
        <v>0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8.1119425653E-3</v>
      </c>
      <c r="AA352">
        <v>0</v>
      </c>
      <c r="AB352">
        <v>0</v>
      </c>
      <c r="AC352">
        <v>0</v>
      </c>
      <c r="AD352">
        <v>0</v>
      </c>
      <c r="AE352">
        <v>8.1119425653E-3</v>
      </c>
    </row>
    <row r="353" spans="1:31" x14ac:dyDescent="0.3">
      <c r="A353">
        <v>2514965</v>
      </c>
      <c r="B353">
        <v>1</v>
      </c>
      <c r="C353" t="s">
        <v>80</v>
      </c>
      <c r="D353" t="s">
        <v>82</v>
      </c>
      <c r="E353" t="s">
        <v>132</v>
      </c>
      <c r="F353" t="s">
        <v>1229</v>
      </c>
      <c r="G353" t="s">
        <v>173</v>
      </c>
      <c r="H353" t="s">
        <v>135</v>
      </c>
      <c r="I353" t="s">
        <v>136</v>
      </c>
      <c r="J353" t="s">
        <v>137</v>
      </c>
      <c r="K353" t="s">
        <v>138</v>
      </c>
      <c r="L353" t="s">
        <v>1230</v>
      </c>
      <c r="M353" t="s">
        <v>1231</v>
      </c>
      <c r="N353">
        <v>3.2516666660000002</v>
      </c>
      <c r="O353">
        <v>0</v>
      </c>
      <c r="P353">
        <v>730</v>
      </c>
      <c r="Q353">
        <v>0</v>
      </c>
      <c r="R353">
        <v>0</v>
      </c>
      <c r="S353">
        <v>0</v>
      </c>
      <c r="T353">
        <v>113</v>
      </c>
      <c r="U353">
        <v>0</v>
      </c>
      <c r="V353">
        <v>1</v>
      </c>
      <c r="W353">
        <v>0</v>
      </c>
      <c r="X353">
        <v>482.39735997745242</v>
      </c>
      <c r="Y353">
        <v>0</v>
      </c>
      <c r="Z353">
        <v>0</v>
      </c>
      <c r="AA353">
        <v>0</v>
      </c>
      <c r="AB353">
        <v>255.97410616551176</v>
      </c>
      <c r="AC353">
        <v>0</v>
      </c>
      <c r="AD353">
        <v>32.208478153958033</v>
      </c>
      <c r="AE353">
        <v>770.57994429692224</v>
      </c>
    </row>
    <row r="354" spans="1:31" x14ac:dyDescent="0.3">
      <c r="A354">
        <v>2514968</v>
      </c>
      <c r="B354">
        <v>1</v>
      </c>
      <c r="C354" t="s">
        <v>81</v>
      </c>
      <c r="D354" t="s">
        <v>123</v>
      </c>
      <c r="E354" t="s">
        <v>207</v>
      </c>
      <c r="F354" t="s">
        <v>1232</v>
      </c>
      <c r="G354" t="s">
        <v>134</v>
      </c>
      <c r="H354" t="s">
        <v>150</v>
      </c>
      <c r="I354" t="s">
        <v>136</v>
      </c>
      <c r="J354" t="s">
        <v>137</v>
      </c>
      <c r="K354" t="s">
        <v>138</v>
      </c>
      <c r="L354" t="s">
        <v>1233</v>
      </c>
      <c r="M354" t="s">
        <v>1234</v>
      </c>
      <c r="N354">
        <v>1.230277777</v>
      </c>
      <c r="O354">
        <v>0</v>
      </c>
      <c r="P354">
        <v>307</v>
      </c>
      <c r="Q354">
        <v>0</v>
      </c>
      <c r="R354">
        <v>0</v>
      </c>
      <c r="S354">
        <v>0</v>
      </c>
      <c r="T354">
        <v>22</v>
      </c>
      <c r="U354">
        <v>0</v>
      </c>
      <c r="V354">
        <v>0</v>
      </c>
      <c r="W354">
        <v>0</v>
      </c>
      <c r="X354">
        <v>63.541606419042118</v>
      </c>
      <c r="Y354">
        <v>0</v>
      </c>
      <c r="Z354">
        <v>0</v>
      </c>
      <c r="AA354">
        <v>0</v>
      </c>
      <c r="AB354">
        <v>17.366465653483168</v>
      </c>
      <c r="AC354">
        <v>0</v>
      </c>
      <c r="AD354">
        <v>0</v>
      </c>
      <c r="AE354">
        <v>80.908072072525286</v>
      </c>
    </row>
    <row r="355" spans="1:31" x14ac:dyDescent="0.3">
      <c r="A355">
        <v>2514970</v>
      </c>
      <c r="B355">
        <v>1</v>
      </c>
      <c r="C355" t="s">
        <v>80</v>
      </c>
      <c r="D355" t="s">
        <v>95</v>
      </c>
      <c r="E355" t="s">
        <v>207</v>
      </c>
      <c r="F355" t="s">
        <v>1235</v>
      </c>
      <c r="G355" t="s">
        <v>413</v>
      </c>
      <c r="H355" t="s">
        <v>150</v>
      </c>
      <c r="I355" t="s">
        <v>136</v>
      </c>
      <c r="J355" t="s">
        <v>137</v>
      </c>
      <c r="K355" t="s">
        <v>144</v>
      </c>
      <c r="L355" t="s">
        <v>1236</v>
      </c>
      <c r="M355" t="s">
        <v>1237</v>
      </c>
      <c r="N355">
        <v>1.200555555</v>
      </c>
      <c r="O355">
        <v>0</v>
      </c>
      <c r="P355">
        <v>127</v>
      </c>
      <c r="Q355">
        <v>0</v>
      </c>
      <c r="R355">
        <v>0</v>
      </c>
      <c r="S355">
        <v>0</v>
      </c>
      <c r="T355">
        <v>19</v>
      </c>
      <c r="U355">
        <v>0</v>
      </c>
      <c r="V355">
        <v>0</v>
      </c>
      <c r="W355">
        <v>0</v>
      </c>
      <c r="X355">
        <v>28.881549984844693</v>
      </c>
      <c r="Y355">
        <v>0</v>
      </c>
      <c r="Z355">
        <v>0</v>
      </c>
      <c r="AA355">
        <v>0</v>
      </c>
      <c r="AB355">
        <v>52.859930369218766</v>
      </c>
      <c r="AC355">
        <v>0</v>
      </c>
      <c r="AD355">
        <v>0</v>
      </c>
      <c r="AE355">
        <v>81.741480354063455</v>
      </c>
    </row>
    <row r="356" spans="1:31" x14ac:dyDescent="0.3">
      <c r="A356">
        <v>2514971</v>
      </c>
      <c r="B356">
        <v>1</v>
      </c>
      <c r="C356" t="s">
        <v>80</v>
      </c>
      <c r="D356" t="s">
        <v>87</v>
      </c>
      <c r="E356" t="s">
        <v>159</v>
      </c>
      <c r="F356" t="s">
        <v>1238</v>
      </c>
      <c r="G356" t="s">
        <v>134</v>
      </c>
      <c r="H356" t="s">
        <v>150</v>
      </c>
      <c r="I356" t="s">
        <v>136</v>
      </c>
      <c r="J356" t="s">
        <v>137</v>
      </c>
      <c r="K356" t="s">
        <v>138</v>
      </c>
      <c r="L356" t="s">
        <v>1239</v>
      </c>
      <c r="M356" t="s">
        <v>1240</v>
      </c>
      <c r="N356">
        <v>2.0897222219999998</v>
      </c>
      <c r="O356">
        <v>0</v>
      </c>
      <c r="P356">
        <v>503</v>
      </c>
      <c r="Q356">
        <v>0</v>
      </c>
      <c r="R356">
        <v>0</v>
      </c>
      <c r="S356">
        <v>0</v>
      </c>
      <c r="T356">
        <v>64</v>
      </c>
      <c r="U356">
        <v>0</v>
      </c>
      <c r="V356">
        <v>0</v>
      </c>
      <c r="W356">
        <v>0</v>
      </c>
      <c r="X356">
        <v>410.19455591795025</v>
      </c>
      <c r="Y356">
        <v>0</v>
      </c>
      <c r="Z356">
        <v>0</v>
      </c>
      <c r="AA356">
        <v>0</v>
      </c>
      <c r="AB356">
        <v>100.71110718304602</v>
      </c>
      <c r="AC356">
        <v>0</v>
      </c>
      <c r="AD356">
        <v>0</v>
      </c>
      <c r="AE356">
        <v>510.90566310099626</v>
      </c>
    </row>
    <row r="357" spans="1:31" x14ac:dyDescent="0.3">
      <c r="A357">
        <v>2514972</v>
      </c>
      <c r="B357">
        <v>1</v>
      </c>
      <c r="C357" t="s">
        <v>80</v>
      </c>
      <c r="D357" t="s">
        <v>82</v>
      </c>
      <c r="E357" t="s">
        <v>147</v>
      </c>
      <c r="F357" t="s">
        <v>1241</v>
      </c>
      <c r="G357" t="s">
        <v>1242</v>
      </c>
      <c r="H357" t="s">
        <v>150</v>
      </c>
      <c r="I357" t="s">
        <v>136</v>
      </c>
      <c r="J357" t="s">
        <v>3</v>
      </c>
      <c r="K357" t="s">
        <v>144</v>
      </c>
      <c r="L357" t="s">
        <v>1243</v>
      </c>
      <c r="M357" t="s">
        <v>1244</v>
      </c>
      <c r="N357">
        <v>1.3191666660000001</v>
      </c>
      <c r="O357">
        <v>0</v>
      </c>
      <c r="P357">
        <v>3</v>
      </c>
      <c r="Q357">
        <v>0</v>
      </c>
      <c r="R357">
        <v>0</v>
      </c>
      <c r="S357">
        <v>0</v>
      </c>
      <c r="T357">
        <v>5</v>
      </c>
      <c r="U357">
        <v>0</v>
      </c>
      <c r="V357">
        <v>0</v>
      </c>
      <c r="W357">
        <v>0</v>
      </c>
      <c r="X357">
        <v>0.86679244391159327</v>
      </c>
      <c r="Y357">
        <v>0</v>
      </c>
      <c r="Z357">
        <v>0</v>
      </c>
      <c r="AA357">
        <v>0</v>
      </c>
      <c r="AB357">
        <v>18.988464119744624</v>
      </c>
      <c r="AC357">
        <v>0</v>
      </c>
      <c r="AD357">
        <v>0</v>
      </c>
      <c r="AE357">
        <v>19.855256563656216</v>
      </c>
    </row>
    <row r="358" spans="1:31" x14ac:dyDescent="0.3">
      <c r="A358">
        <v>2514973</v>
      </c>
      <c r="B358">
        <v>1</v>
      </c>
      <c r="C358" t="s">
        <v>80</v>
      </c>
      <c r="D358" t="s">
        <v>104</v>
      </c>
      <c r="E358" t="s">
        <v>132</v>
      </c>
      <c r="F358" t="s">
        <v>1245</v>
      </c>
      <c r="G358" t="s">
        <v>204</v>
      </c>
      <c r="H358" t="s">
        <v>135</v>
      </c>
      <c r="I358" t="s">
        <v>136</v>
      </c>
      <c r="J358" t="s">
        <v>137</v>
      </c>
      <c r="K358" t="s">
        <v>144</v>
      </c>
      <c r="L358" t="s">
        <v>1246</v>
      </c>
      <c r="M358" t="s">
        <v>1247</v>
      </c>
      <c r="N358">
        <v>1.8902777770000001</v>
      </c>
      <c r="O358">
        <v>0</v>
      </c>
      <c r="P358">
        <v>285</v>
      </c>
      <c r="Q358">
        <v>0</v>
      </c>
      <c r="R358">
        <v>16</v>
      </c>
      <c r="S358">
        <v>0</v>
      </c>
      <c r="T358">
        <v>40</v>
      </c>
      <c r="U358">
        <v>0</v>
      </c>
      <c r="V358">
        <v>0</v>
      </c>
      <c r="W358">
        <v>0</v>
      </c>
      <c r="X358">
        <v>113.06808642650954</v>
      </c>
      <c r="Y358">
        <v>0</v>
      </c>
      <c r="Z358">
        <v>8.0858830726218756</v>
      </c>
      <c r="AA358">
        <v>0</v>
      </c>
      <c r="AB358">
        <v>82.903669563427314</v>
      </c>
      <c r="AC358">
        <v>0</v>
      </c>
      <c r="AD358">
        <v>0</v>
      </c>
      <c r="AE358">
        <v>204.05763906255874</v>
      </c>
    </row>
    <row r="359" spans="1:31" x14ac:dyDescent="0.3">
      <c r="A359">
        <v>2514976</v>
      </c>
      <c r="B359">
        <v>1</v>
      </c>
      <c r="C359" t="s">
        <v>81</v>
      </c>
      <c r="D359" t="s">
        <v>118</v>
      </c>
      <c r="E359" t="s">
        <v>141</v>
      </c>
      <c r="F359" t="s">
        <v>1248</v>
      </c>
      <c r="G359" t="s">
        <v>134</v>
      </c>
      <c r="H359" t="s">
        <v>135</v>
      </c>
      <c r="I359" t="s">
        <v>136</v>
      </c>
      <c r="J359" t="s">
        <v>137</v>
      </c>
      <c r="K359" t="s">
        <v>138</v>
      </c>
      <c r="L359" t="s">
        <v>1249</v>
      </c>
      <c r="M359" t="s">
        <v>1250</v>
      </c>
      <c r="N359">
        <v>1.9508333330000001</v>
      </c>
      <c r="O359">
        <v>0</v>
      </c>
      <c r="P359">
        <v>335</v>
      </c>
      <c r="Q359">
        <v>10</v>
      </c>
      <c r="R359">
        <v>89</v>
      </c>
      <c r="S359">
        <v>10</v>
      </c>
      <c r="T359">
        <v>71</v>
      </c>
      <c r="U359">
        <v>1</v>
      </c>
      <c r="V359">
        <v>0</v>
      </c>
      <c r="W359">
        <v>0</v>
      </c>
      <c r="X359">
        <v>140.86623013081541</v>
      </c>
      <c r="Y359">
        <v>84.201617802256521</v>
      </c>
      <c r="Z359">
        <v>103.51683802890703</v>
      </c>
      <c r="AA359">
        <v>742.16049548706007</v>
      </c>
      <c r="AB359">
        <v>89.320653225918463</v>
      </c>
      <c r="AC359">
        <v>3228.6695495762397</v>
      </c>
      <c r="AD359">
        <v>0</v>
      </c>
      <c r="AE359">
        <v>4388.7353842511975</v>
      </c>
    </row>
    <row r="360" spans="1:31" x14ac:dyDescent="0.3">
      <c r="A360">
        <v>2514978</v>
      </c>
      <c r="B360">
        <v>1</v>
      </c>
      <c r="C360" t="s">
        <v>80</v>
      </c>
      <c r="D360" t="s">
        <v>82</v>
      </c>
      <c r="E360" t="s">
        <v>159</v>
      </c>
      <c r="F360" t="s">
        <v>1251</v>
      </c>
      <c r="G360" t="s">
        <v>134</v>
      </c>
      <c r="H360" t="s">
        <v>150</v>
      </c>
      <c r="I360" t="s">
        <v>136</v>
      </c>
      <c r="J360" t="s">
        <v>137</v>
      </c>
      <c r="K360" t="s">
        <v>138</v>
      </c>
      <c r="L360" t="s">
        <v>1252</v>
      </c>
      <c r="M360" t="s">
        <v>1253</v>
      </c>
      <c r="N360">
        <v>1.541666666</v>
      </c>
      <c r="O360">
        <v>0</v>
      </c>
      <c r="P360">
        <v>330</v>
      </c>
      <c r="Q360">
        <v>0</v>
      </c>
      <c r="R360">
        <v>0</v>
      </c>
      <c r="S360">
        <v>0</v>
      </c>
      <c r="T360">
        <v>11</v>
      </c>
      <c r="U360">
        <v>0</v>
      </c>
      <c r="V360">
        <v>0</v>
      </c>
      <c r="W360">
        <v>0</v>
      </c>
      <c r="X360">
        <v>152.12500738415687</v>
      </c>
      <c r="Y360">
        <v>0</v>
      </c>
      <c r="Z360">
        <v>0</v>
      </c>
      <c r="AA360">
        <v>0</v>
      </c>
      <c r="AB360">
        <v>9.806925667948672</v>
      </c>
      <c r="AC360">
        <v>0</v>
      </c>
      <c r="AD360">
        <v>0</v>
      </c>
      <c r="AE360">
        <v>161.93193305210553</v>
      </c>
    </row>
    <row r="361" spans="1:31" x14ac:dyDescent="0.3">
      <c r="A361">
        <v>2516549</v>
      </c>
      <c r="B361">
        <v>1</v>
      </c>
      <c r="C361" t="s">
        <v>80</v>
      </c>
      <c r="D361" t="s">
        <v>97</v>
      </c>
      <c r="E361" t="s">
        <v>141</v>
      </c>
      <c r="F361" t="s">
        <v>1254</v>
      </c>
      <c r="G361" t="s">
        <v>143</v>
      </c>
      <c r="H361" t="s">
        <v>135</v>
      </c>
      <c r="I361" t="s">
        <v>136</v>
      </c>
      <c r="J361" t="s">
        <v>137</v>
      </c>
      <c r="K361" t="s">
        <v>144</v>
      </c>
      <c r="L361" t="s">
        <v>1255</v>
      </c>
      <c r="M361" t="s">
        <v>1256</v>
      </c>
      <c r="N361">
        <v>0.102222222</v>
      </c>
      <c r="O361">
        <v>3</v>
      </c>
      <c r="P361">
        <v>555</v>
      </c>
      <c r="Q361">
        <v>4</v>
      </c>
      <c r="R361">
        <v>74</v>
      </c>
      <c r="S361">
        <v>20</v>
      </c>
      <c r="T361">
        <v>107</v>
      </c>
      <c r="U361">
        <v>0</v>
      </c>
      <c r="V361">
        <v>0</v>
      </c>
      <c r="W361">
        <v>0.4176380962623823</v>
      </c>
      <c r="X361">
        <v>15.659901559582121</v>
      </c>
      <c r="Y361">
        <v>0.29657690105048007</v>
      </c>
      <c r="Z361">
        <v>1.93364097172456</v>
      </c>
      <c r="AA361">
        <v>7.0897639698156452</v>
      </c>
      <c r="AB361">
        <v>5.3306297625195445</v>
      </c>
      <c r="AC361">
        <v>0</v>
      </c>
      <c r="AD361">
        <v>0</v>
      </c>
      <c r="AE361">
        <v>30.728151260954732</v>
      </c>
    </row>
    <row r="362" spans="1:31" x14ac:dyDescent="0.3">
      <c r="A362">
        <v>2516552</v>
      </c>
      <c r="B362">
        <v>1</v>
      </c>
      <c r="C362" t="s">
        <v>80</v>
      </c>
      <c r="D362" t="s">
        <v>92</v>
      </c>
      <c r="E362" t="s">
        <v>147</v>
      </c>
      <c r="F362" t="s">
        <v>1257</v>
      </c>
      <c r="G362" t="s">
        <v>224</v>
      </c>
      <c r="H362" t="s">
        <v>150</v>
      </c>
      <c r="I362" t="s">
        <v>136</v>
      </c>
      <c r="J362" t="s">
        <v>137</v>
      </c>
      <c r="K362" t="s">
        <v>144</v>
      </c>
      <c r="L362" t="s">
        <v>1258</v>
      </c>
      <c r="M362" t="s">
        <v>1259</v>
      </c>
      <c r="N362">
        <v>9.1152777769999993</v>
      </c>
      <c r="O362">
        <v>0</v>
      </c>
      <c r="P362">
        <v>38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36.557793625985433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36.557793625985433</v>
      </c>
    </row>
    <row r="363" spans="1:31" x14ac:dyDescent="0.3">
      <c r="A363">
        <v>2516556</v>
      </c>
      <c r="B363">
        <v>1</v>
      </c>
      <c r="C363" t="s">
        <v>81</v>
      </c>
      <c r="D363" t="s">
        <v>114</v>
      </c>
      <c r="E363" t="s">
        <v>159</v>
      </c>
      <c r="F363" t="s">
        <v>1260</v>
      </c>
      <c r="G363" t="s">
        <v>181</v>
      </c>
      <c r="H363" t="s">
        <v>150</v>
      </c>
      <c r="I363" t="s">
        <v>136</v>
      </c>
      <c r="J363" t="s">
        <v>137</v>
      </c>
      <c r="K363" t="s">
        <v>144</v>
      </c>
      <c r="L363" t="s">
        <v>1261</v>
      </c>
      <c r="M363" t="s">
        <v>1262</v>
      </c>
      <c r="N363">
        <v>1.0902777770000001</v>
      </c>
      <c r="O363">
        <v>0</v>
      </c>
      <c r="P363">
        <v>132</v>
      </c>
      <c r="Q363">
        <v>0</v>
      </c>
      <c r="R363">
        <v>0</v>
      </c>
      <c r="S363">
        <v>0</v>
      </c>
      <c r="T363">
        <v>11</v>
      </c>
      <c r="U363">
        <v>0</v>
      </c>
      <c r="V363">
        <v>0</v>
      </c>
      <c r="W363">
        <v>0</v>
      </c>
      <c r="X363">
        <v>12.09697933827819</v>
      </c>
      <c r="Y363">
        <v>0</v>
      </c>
      <c r="Z363">
        <v>0</v>
      </c>
      <c r="AA363">
        <v>0</v>
      </c>
      <c r="AB363">
        <v>0.7365349967111251</v>
      </c>
      <c r="AC363">
        <v>0</v>
      </c>
      <c r="AD363">
        <v>0</v>
      </c>
      <c r="AE363">
        <v>12.833514334989315</v>
      </c>
    </row>
    <row r="364" spans="1:31" x14ac:dyDescent="0.3">
      <c r="A364">
        <v>2516557</v>
      </c>
      <c r="B364">
        <v>1</v>
      </c>
      <c r="C364" t="s">
        <v>81</v>
      </c>
      <c r="D364" t="s">
        <v>118</v>
      </c>
      <c r="E364" t="s">
        <v>187</v>
      </c>
      <c r="F364" t="s">
        <v>1263</v>
      </c>
      <c r="G364" t="s">
        <v>460</v>
      </c>
      <c r="H364" t="s">
        <v>135</v>
      </c>
      <c r="I364" t="s">
        <v>136</v>
      </c>
      <c r="J364" t="s">
        <v>137</v>
      </c>
      <c r="K364" t="s">
        <v>144</v>
      </c>
      <c r="L364" t="s">
        <v>1264</v>
      </c>
      <c r="M364" t="s">
        <v>1265</v>
      </c>
      <c r="N364">
        <v>1.041111111</v>
      </c>
      <c r="O364">
        <v>1</v>
      </c>
      <c r="P364">
        <v>9</v>
      </c>
      <c r="Q364">
        <v>24</v>
      </c>
      <c r="R364">
        <v>1</v>
      </c>
      <c r="S364">
        <v>8</v>
      </c>
      <c r="T364">
        <v>0</v>
      </c>
      <c r="U364">
        <v>0</v>
      </c>
      <c r="V364">
        <v>0</v>
      </c>
      <c r="W364">
        <v>0.23548714407999999</v>
      </c>
      <c r="X364">
        <v>0.61299946197698019</v>
      </c>
      <c r="Y364">
        <v>8.8387149571532664</v>
      </c>
      <c r="Z364">
        <v>0.28111390920858004</v>
      </c>
      <c r="AA364">
        <v>5.4066808964505153</v>
      </c>
      <c r="AB364">
        <v>0</v>
      </c>
      <c r="AC364">
        <v>0</v>
      </c>
      <c r="AD364">
        <v>0</v>
      </c>
      <c r="AE364">
        <v>15.374996368869342</v>
      </c>
    </row>
    <row r="365" spans="1:31" x14ac:dyDescent="0.3">
      <c r="A365">
        <v>2516558</v>
      </c>
      <c r="B365">
        <v>1</v>
      </c>
      <c r="C365" t="s">
        <v>80</v>
      </c>
      <c r="D365" t="s">
        <v>97</v>
      </c>
      <c r="E365" t="s">
        <v>207</v>
      </c>
      <c r="F365" t="s">
        <v>1266</v>
      </c>
      <c r="G365" t="s">
        <v>177</v>
      </c>
      <c r="H365" t="s">
        <v>150</v>
      </c>
      <c r="I365" t="s">
        <v>136</v>
      </c>
      <c r="J365" t="s">
        <v>137</v>
      </c>
      <c r="K365" t="s">
        <v>144</v>
      </c>
      <c r="L365" t="s">
        <v>1267</v>
      </c>
      <c r="M365" t="s">
        <v>1268</v>
      </c>
      <c r="N365">
        <v>2.6724999999999999</v>
      </c>
      <c r="O365">
        <v>0</v>
      </c>
      <c r="P365">
        <v>48</v>
      </c>
      <c r="Q365">
        <v>0</v>
      </c>
      <c r="R365">
        <v>3</v>
      </c>
      <c r="S365">
        <v>0</v>
      </c>
      <c r="T365">
        <v>2</v>
      </c>
      <c r="U365">
        <v>0</v>
      </c>
      <c r="V365">
        <v>0</v>
      </c>
      <c r="W365">
        <v>0</v>
      </c>
      <c r="X365">
        <v>58.356792404543825</v>
      </c>
      <c r="Y365">
        <v>0</v>
      </c>
      <c r="Z365">
        <v>0.38492710714265499</v>
      </c>
      <c r="AA365">
        <v>0</v>
      </c>
      <c r="AB365">
        <v>2.9695182290833722</v>
      </c>
      <c r="AC365">
        <v>0</v>
      </c>
      <c r="AD365">
        <v>0</v>
      </c>
      <c r="AE365">
        <v>61.711237740769853</v>
      </c>
    </row>
    <row r="366" spans="1:31" x14ac:dyDescent="0.3">
      <c r="A366">
        <v>2516560</v>
      </c>
      <c r="B366">
        <v>1</v>
      </c>
      <c r="C366" t="s">
        <v>80</v>
      </c>
      <c r="D366" t="s">
        <v>103</v>
      </c>
      <c r="E366" t="s">
        <v>132</v>
      </c>
      <c r="F366" t="s">
        <v>1269</v>
      </c>
      <c r="G366" t="s">
        <v>1270</v>
      </c>
      <c r="H366" t="s">
        <v>135</v>
      </c>
      <c r="I366" t="s">
        <v>136</v>
      </c>
      <c r="J366" t="s">
        <v>137</v>
      </c>
      <c r="K366" t="s">
        <v>144</v>
      </c>
      <c r="L366" t="s">
        <v>1271</v>
      </c>
      <c r="M366" t="s">
        <v>1272</v>
      </c>
      <c r="N366">
        <v>1.948055555</v>
      </c>
      <c r="O366">
        <v>0</v>
      </c>
      <c r="P366">
        <v>0</v>
      </c>
      <c r="Q366">
        <v>0</v>
      </c>
      <c r="R366">
        <v>0</v>
      </c>
      <c r="S366">
        <v>1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4.9789104958687451</v>
      </c>
      <c r="AB366">
        <v>0</v>
      </c>
      <c r="AC366">
        <v>0</v>
      </c>
      <c r="AD366">
        <v>0</v>
      </c>
      <c r="AE366">
        <v>4.9789104958687451</v>
      </c>
    </row>
    <row r="367" spans="1:31" x14ac:dyDescent="0.3">
      <c r="A367">
        <v>2516562</v>
      </c>
      <c r="B367">
        <v>1</v>
      </c>
      <c r="C367" t="s">
        <v>81</v>
      </c>
      <c r="D367" t="s">
        <v>112</v>
      </c>
      <c r="E367" t="s">
        <v>132</v>
      </c>
      <c r="F367" t="s">
        <v>1273</v>
      </c>
      <c r="G367" t="s">
        <v>143</v>
      </c>
      <c r="H367" t="s">
        <v>135</v>
      </c>
      <c r="I367" t="s">
        <v>136</v>
      </c>
      <c r="J367" t="s">
        <v>137</v>
      </c>
      <c r="K367" t="s">
        <v>144</v>
      </c>
      <c r="L367" t="s">
        <v>1274</v>
      </c>
      <c r="M367" t="s">
        <v>1275</v>
      </c>
      <c r="N367">
        <v>0.47111111100000003</v>
      </c>
      <c r="O367">
        <v>0</v>
      </c>
      <c r="P367">
        <v>235</v>
      </c>
      <c r="Q367">
        <v>0</v>
      </c>
      <c r="R367">
        <v>98</v>
      </c>
      <c r="S367">
        <v>1</v>
      </c>
      <c r="T367">
        <v>24</v>
      </c>
      <c r="U367">
        <v>0</v>
      </c>
      <c r="V367">
        <v>0</v>
      </c>
      <c r="W367">
        <v>0</v>
      </c>
      <c r="X367">
        <v>16.298800447079454</v>
      </c>
      <c r="Y367">
        <v>0</v>
      </c>
      <c r="Z367">
        <v>5.2007287797995438</v>
      </c>
      <c r="AA367">
        <v>9.3481088331505937</v>
      </c>
      <c r="AB367">
        <v>3.2723872534152258</v>
      </c>
      <c r="AC367">
        <v>0</v>
      </c>
      <c r="AD367">
        <v>0</v>
      </c>
      <c r="AE367">
        <v>34.12002531344482</v>
      </c>
    </row>
    <row r="368" spans="1:31" x14ac:dyDescent="0.3">
      <c r="A368">
        <v>2516567</v>
      </c>
      <c r="B368">
        <v>1</v>
      </c>
      <c r="C368" t="s">
        <v>80</v>
      </c>
      <c r="D368" t="s">
        <v>96</v>
      </c>
      <c r="E368" t="s">
        <v>187</v>
      </c>
      <c r="F368" t="s">
        <v>1276</v>
      </c>
      <c r="G368" t="s">
        <v>333</v>
      </c>
      <c r="H368" t="s">
        <v>135</v>
      </c>
      <c r="I368" t="s">
        <v>136</v>
      </c>
      <c r="J368" t="s">
        <v>137</v>
      </c>
      <c r="K368" t="s">
        <v>144</v>
      </c>
      <c r="L368" t="s">
        <v>1277</v>
      </c>
      <c r="M368" t="s">
        <v>1278</v>
      </c>
      <c r="N368">
        <v>4.6458333329999997</v>
      </c>
      <c r="O368">
        <v>0</v>
      </c>
      <c r="P368">
        <v>288</v>
      </c>
      <c r="Q368">
        <v>11</v>
      </c>
      <c r="R368">
        <v>31</v>
      </c>
      <c r="S368">
        <v>13</v>
      </c>
      <c r="T368">
        <v>58</v>
      </c>
      <c r="U368">
        <v>3</v>
      </c>
      <c r="V368">
        <v>0</v>
      </c>
      <c r="W368">
        <v>0</v>
      </c>
      <c r="X368">
        <v>456.54497960030324</v>
      </c>
      <c r="Y368">
        <v>27.335682124218231</v>
      </c>
      <c r="Z368">
        <v>61.523506337289959</v>
      </c>
      <c r="AA368">
        <v>224.93553729490569</v>
      </c>
      <c r="AB368">
        <v>157.72867681297706</v>
      </c>
      <c r="AC368">
        <v>648.012743685754</v>
      </c>
      <c r="AD368">
        <v>0</v>
      </c>
      <c r="AE368">
        <v>1576.0811258554481</v>
      </c>
    </row>
    <row r="369" spans="1:31" x14ac:dyDescent="0.3">
      <c r="A369">
        <v>2516568</v>
      </c>
      <c r="B369">
        <v>1</v>
      </c>
      <c r="C369" t="s">
        <v>80</v>
      </c>
      <c r="D369" t="s">
        <v>82</v>
      </c>
      <c r="E369" t="s">
        <v>132</v>
      </c>
      <c r="F369" t="s">
        <v>1279</v>
      </c>
      <c r="G369" t="s">
        <v>460</v>
      </c>
      <c r="H369" t="s">
        <v>135</v>
      </c>
      <c r="I369" t="s">
        <v>136</v>
      </c>
      <c r="J369" t="s">
        <v>137</v>
      </c>
      <c r="K369" t="s">
        <v>144</v>
      </c>
      <c r="L369" t="s">
        <v>1280</v>
      </c>
      <c r="M369" t="s">
        <v>1281</v>
      </c>
      <c r="N369">
        <v>3.0024999999999999</v>
      </c>
      <c r="O369">
        <v>0</v>
      </c>
      <c r="P369">
        <v>15</v>
      </c>
      <c r="Q369">
        <v>0</v>
      </c>
      <c r="R369">
        <v>0</v>
      </c>
      <c r="S369">
        <v>0</v>
      </c>
      <c r="T369">
        <v>582</v>
      </c>
      <c r="U369">
        <v>0</v>
      </c>
      <c r="V369">
        <v>0</v>
      </c>
      <c r="W369">
        <v>0</v>
      </c>
      <c r="X369">
        <v>5.7925418194579645</v>
      </c>
      <c r="Y369">
        <v>0</v>
      </c>
      <c r="Z369">
        <v>0</v>
      </c>
      <c r="AA369">
        <v>0</v>
      </c>
      <c r="AB369">
        <v>1002.3103853561327</v>
      </c>
      <c r="AC369">
        <v>0</v>
      </c>
      <c r="AD369">
        <v>0</v>
      </c>
      <c r="AE369">
        <v>1008.1029271755906</v>
      </c>
    </row>
    <row r="370" spans="1:31" x14ac:dyDescent="0.3">
      <c r="A370">
        <v>2516569</v>
      </c>
      <c r="B370">
        <v>1</v>
      </c>
      <c r="C370" t="s">
        <v>80</v>
      </c>
      <c r="D370" t="s">
        <v>83</v>
      </c>
      <c r="E370" t="s">
        <v>187</v>
      </c>
      <c r="F370" t="s">
        <v>1282</v>
      </c>
      <c r="G370" t="s">
        <v>143</v>
      </c>
      <c r="H370" t="s">
        <v>135</v>
      </c>
      <c r="I370" t="s">
        <v>136</v>
      </c>
      <c r="J370" t="s">
        <v>137</v>
      </c>
      <c r="K370" t="s">
        <v>144</v>
      </c>
      <c r="L370" t="s">
        <v>1283</v>
      </c>
      <c r="M370" t="s">
        <v>1284</v>
      </c>
      <c r="N370">
        <v>0.21833333299999999</v>
      </c>
      <c r="O370">
        <v>0</v>
      </c>
      <c r="P370">
        <v>0</v>
      </c>
      <c r="Q370">
        <v>1</v>
      </c>
      <c r="R370">
        <v>0</v>
      </c>
      <c r="S370">
        <v>3</v>
      </c>
      <c r="T370">
        <v>17</v>
      </c>
      <c r="U370">
        <v>6</v>
      </c>
      <c r="V370">
        <v>4</v>
      </c>
      <c r="W370">
        <v>0</v>
      </c>
      <c r="X370">
        <v>0</v>
      </c>
      <c r="Y370">
        <v>2.1431947114969999E-2</v>
      </c>
      <c r="Z370">
        <v>0</v>
      </c>
      <c r="AA370">
        <v>11.980483684824229</v>
      </c>
      <c r="AB370">
        <v>27.877421047010195</v>
      </c>
      <c r="AC370">
        <v>88.577005254117836</v>
      </c>
      <c r="AD370">
        <v>5.1273598024126494</v>
      </c>
      <c r="AE370">
        <v>133.58370173547988</v>
      </c>
    </row>
    <row r="371" spans="1:31" x14ac:dyDescent="0.3">
      <c r="A371">
        <v>2516577</v>
      </c>
      <c r="B371">
        <v>1</v>
      </c>
      <c r="C371" t="s">
        <v>80</v>
      </c>
      <c r="D371" t="s">
        <v>105</v>
      </c>
      <c r="E371" t="s">
        <v>167</v>
      </c>
      <c r="F371" t="s">
        <v>1285</v>
      </c>
      <c r="G371" t="s">
        <v>169</v>
      </c>
      <c r="H371" t="s">
        <v>150</v>
      </c>
      <c r="I371" t="s">
        <v>136</v>
      </c>
      <c r="J371" t="s">
        <v>137</v>
      </c>
      <c r="K371" t="s">
        <v>144</v>
      </c>
      <c r="L371" t="s">
        <v>1286</v>
      </c>
      <c r="M371" t="s">
        <v>1287</v>
      </c>
      <c r="N371">
        <v>4.8555555549999996</v>
      </c>
      <c r="O371">
        <v>0</v>
      </c>
      <c r="P371">
        <v>29</v>
      </c>
      <c r="Q371">
        <v>0</v>
      </c>
      <c r="R371">
        <v>0</v>
      </c>
      <c r="S371">
        <v>0</v>
      </c>
      <c r="T371">
        <v>3</v>
      </c>
      <c r="U371">
        <v>0</v>
      </c>
      <c r="V371">
        <v>0</v>
      </c>
      <c r="W371">
        <v>0</v>
      </c>
      <c r="X371">
        <v>27.396621483228643</v>
      </c>
      <c r="Y371">
        <v>0</v>
      </c>
      <c r="Z371">
        <v>0</v>
      </c>
      <c r="AA371">
        <v>0</v>
      </c>
      <c r="AB371">
        <v>3.146139703136333</v>
      </c>
      <c r="AC371">
        <v>0</v>
      </c>
      <c r="AD371">
        <v>0</v>
      </c>
      <c r="AE371">
        <v>30.542761186364977</v>
      </c>
    </row>
    <row r="372" spans="1:31" x14ac:dyDescent="0.3">
      <c r="A372">
        <v>2516583</v>
      </c>
      <c r="B372">
        <v>1</v>
      </c>
      <c r="C372" t="s">
        <v>81</v>
      </c>
      <c r="D372" t="s">
        <v>128</v>
      </c>
      <c r="E372" t="s">
        <v>167</v>
      </c>
      <c r="F372" t="s">
        <v>1288</v>
      </c>
      <c r="G372" t="s">
        <v>169</v>
      </c>
      <c r="H372" t="s">
        <v>150</v>
      </c>
      <c r="I372" t="s">
        <v>136</v>
      </c>
      <c r="J372" t="s">
        <v>137</v>
      </c>
      <c r="K372" t="s">
        <v>144</v>
      </c>
      <c r="L372" t="s">
        <v>1289</v>
      </c>
      <c r="M372" t="s">
        <v>1290</v>
      </c>
      <c r="N372">
        <v>1.9622222220000001</v>
      </c>
      <c r="O372">
        <v>0</v>
      </c>
      <c r="P372">
        <v>12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4.222298234787055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4.222298234787055</v>
      </c>
    </row>
    <row r="373" spans="1:31" x14ac:dyDescent="0.3">
      <c r="A373">
        <v>2516584</v>
      </c>
      <c r="B373">
        <v>1</v>
      </c>
      <c r="C373" t="s">
        <v>80</v>
      </c>
      <c r="D373" t="s">
        <v>85</v>
      </c>
      <c r="E373" t="s">
        <v>167</v>
      </c>
      <c r="F373" t="s">
        <v>1291</v>
      </c>
      <c r="G373" t="s">
        <v>169</v>
      </c>
      <c r="H373" t="s">
        <v>150</v>
      </c>
      <c r="I373" t="s">
        <v>136</v>
      </c>
      <c r="J373" t="s">
        <v>137</v>
      </c>
      <c r="K373" t="s">
        <v>144</v>
      </c>
      <c r="L373" t="s">
        <v>1292</v>
      </c>
      <c r="M373" t="s">
        <v>1293</v>
      </c>
      <c r="N373">
        <v>3.8708333330000002</v>
      </c>
      <c r="O373">
        <v>0</v>
      </c>
      <c r="P373">
        <v>10</v>
      </c>
      <c r="Q373">
        <v>0</v>
      </c>
      <c r="R373">
        <v>0</v>
      </c>
      <c r="S373">
        <v>0</v>
      </c>
      <c r="T373">
        <v>3</v>
      </c>
      <c r="U373">
        <v>0</v>
      </c>
      <c r="V373">
        <v>0</v>
      </c>
      <c r="W373">
        <v>0</v>
      </c>
      <c r="X373">
        <v>6.1411001923568991</v>
      </c>
      <c r="Y373">
        <v>0</v>
      </c>
      <c r="Z373">
        <v>0</v>
      </c>
      <c r="AA373">
        <v>0</v>
      </c>
      <c r="AB373">
        <v>4.0329914290087752</v>
      </c>
      <c r="AC373">
        <v>0</v>
      </c>
      <c r="AD373">
        <v>0</v>
      </c>
      <c r="AE373">
        <v>10.174091621365674</v>
      </c>
    </row>
    <row r="374" spans="1:31" x14ac:dyDescent="0.3">
      <c r="A374">
        <v>2516586</v>
      </c>
      <c r="B374">
        <v>1</v>
      </c>
      <c r="C374" t="s">
        <v>81</v>
      </c>
      <c r="D374" t="s">
        <v>123</v>
      </c>
      <c r="E374" t="s">
        <v>159</v>
      </c>
      <c r="F374" t="s">
        <v>1294</v>
      </c>
      <c r="G374" t="s">
        <v>161</v>
      </c>
      <c r="H374" t="s">
        <v>150</v>
      </c>
      <c r="I374" t="s">
        <v>136</v>
      </c>
      <c r="J374" t="s">
        <v>137</v>
      </c>
      <c r="K374" t="s">
        <v>144</v>
      </c>
      <c r="L374" t="s">
        <v>1295</v>
      </c>
      <c r="M374" t="s">
        <v>1296</v>
      </c>
      <c r="N374">
        <v>0.58388888800000005</v>
      </c>
      <c r="O374">
        <v>0</v>
      </c>
      <c r="P374">
        <v>73</v>
      </c>
      <c r="Q374">
        <v>0</v>
      </c>
      <c r="R374">
        <v>7</v>
      </c>
      <c r="S374">
        <v>0</v>
      </c>
      <c r="T374">
        <v>9</v>
      </c>
      <c r="U374">
        <v>0</v>
      </c>
      <c r="V374">
        <v>0</v>
      </c>
      <c r="W374">
        <v>0</v>
      </c>
      <c r="X374">
        <v>5.5917611085732961</v>
      </c>
      <c r="Y374">
        <v>0</v>
      </c>
      <c r="Z374">
        <v>1.415377325365935</v>
      </c>
      <c r="AA374">
        <v>0</v>
      </c>
      <c r="AB374">
        <v>2.0954362401114848</v>
      </c>
      <c r="AC374">
        <v>0</v>
      </c>
      <c r="AD374">
        <v>0</v>
      </c>
      <c r="AE374">
        <v>9.1025746740507145</v>
      </c>
    </row>
    <row r="375" spans="1:31" x14ac:dyDescent="0.3">
      <c r="A375">
        <v>2516588</v>
      </c>
      <c r="B375">
        <v>1</v>
      </c>
      <c r="C375" t="s">
        <v>80</v>
      </c>
      <c r="D375" t="s">
        <v>88</v>
      </c>
      <c r="E375" t="s">
        <v>207</v>
      </c>
      <c r="F375" t="s">
        <v>1297</v>
      </c>
      <c r="G375" t="s">
        <v>161</v>
      </c>
      <c r="H375" t="s">
        <v>150</v>
      </c>
      <c r="I375" t="s">
        <v>136</v>
      </c>
      <c r="J375" t="s">
        <v>137</v>
      </c>
      <c r="K375" t="s">
        <v>144</v>
      </c>
      <c r="L375" t="s">
        <v>1298</v>
      </c>
      <c r="M375" t="s">
        <v>1299</v>
      </c>
      <c r="N375">
        <v>1.368333333</v>
      </c>
      <c r="O375">
        <v>0</v>
      </c>
      <c r="P375">
        <v>209</v>
      </c>
      <c r="Q375">
        <v>0</v>
      </c>
      <c r="R375">
        <v>0</v>
      </c>
      <c r="S375">
        <v>0</v>
      </c>
      <c r="T375">
        <v>7</v>
      </c>
      <c r="U375">
        <v>0</v>
      </c>
      <c r="V375">
        <v>0</v>
      </c>
      <c r="W375">
        <v>0</v>
      </c>
      <c r="X375">
        <v>48.813832775573687</v>
      </c>
      <c r="Y375">
        <v>0</v>
      </c>
      <c r="Z375">
        <v>0</v>
      </c>
      <c r="AA375">
        <v>0</v>
      </c>
      <c r="AB375">
        <v>3.3073002370428166</v>
      </c>
      <c r="AC375">
        <v>0</v>
      </c>
      <c r="AD375">
        <v>0</v>
      </c>
      <c r="AE375">
        <v>52.121133012616504</v>
      </c>
    </row>
    <row r="376" spans="1:31" x14ac:dyDescent="0.3">
      <c r="A376">
        <v>2516593</v>
      </c>
      <c r="B376">
        <v>1</v>
      </c>
      <c r="C376" t="s">
        <v>80</v>
      </c>
      <c r="D376" t="s">
        <v>93</v>
      </c>
      <c r="E376" t="s">
        <v>159</v>
      </c>
      <c r="F376" t="s">
        <v>1300</v>
      </c>
      <c r="G376" t="s">
        <v>161</v>
      </c>
      <c r="H376" t="s">
        <v>150</v>
      </c>
      <c r="I376" t="s">
        <v>136</v>
      </c>
      <c r="J376" t="s">
        <v>137</v>
      </c>
      <c r="K376" t="s">
        <v>144</v>
      </c>
      <c r="L376" t="s">
        <v>1301</v>
      </c>
      <c r="M376" t="s">
        <v>1302</v>
      </c>
      <c r="N376">
        <v>0.56805555500000005</v>
      </c>
      <c r="O376">
        <v>0</v>
      </c>
      <c r="P376">
        <v>149</v>
      </c>
      <c r="Q376">
        <v>0</v>
      </c>
      <c r="R376">
        <v>13</v>
      </c>
      <c r="S376">
        <v>0</v>
      </c>
      <c r="T376">
        <v>22</v>
      </c>
      <c r="U376">
        <v>0</v>
      </c>
      <c r="V376">
        <v>0</v>
      </c>
      <c r="W376">
        <v>0</v>
      </c>
      <c r="X376">
        <v>4.4159389743506265</v>
      </c>
      <c r="Y376">
        <v>0</v>
      </c>
      <c r="Z376">
        <v>0.72421773975174164</v>
      </c>
      <c r="AA376">
        <v>0</v>
      </c>
      <c r="AB376">
        <v>2.6313456726393838</v>
      </c>
      <c r="AC376">
        <v>0</v>
      </c>
      <c r="AD376">
        <v>0</v>
      </c>
      <c r="AE376">
        <v>7.7715023867417523</v>
      </c>
    </row>
    <row r="377" spans="1:31" x14ac:dyDescent="0.3">
      <c r="A377">
        <v>2516594</v>
      </c>
      <c r="B377">
        <v>1</v>
      </c>
      <c r="C377" t="s">
        <v>81</v>
      </c>
      <c r="D377" t="s">
        <v>127</v>
      </c>
      <c r="E377" t="s">
        <v>187</v>
      </c>
      <c r="F377" t="s">
        <v>1303</v>
      </c>
      <c r="G377" t="s">
        <v>143</v>
      </c>
      <c r="H377" t="s">
        <v>135</v>
      </c>
      <c r="I377" t="s">
        <v>136</v>
      </c>
      <c r="J377" t="s">
        <v>137</v>
      </c>
      <c r="K377" t="s">
        <v>144</v>
      </c>
      <c r="L377" t="s">
        <v>1304</v>
      </c>
      <c r="M377" t="s">
        <v>1305</v>
      </c>
      <c r="N377">
        <v>2.1883333330000001</v>
      </c>
      <c r="O377">
        <v>0</v>
      </c>
      <c r="P377">
        <v>3</v>
      </c>
      <c r="Q377">
        <v>38</v>
      </c>
      <c r="R377">
        <v>37</v>
      </c>
      <c r="S377">
        <v>5</v>
      </c>
      <c r="T377">
        <v>1</v>
      </c>
      <c r="U377">
        <v>0</v>
      </c>
      <c r="V377">
        <v>0</v>
      </c>
      <c r="W377">
        <v>0</v>
      </c>
      <c r="X377">
        <v>0.29978586622049752</v>
      </c>
      <c r="Y377">
        <v>21.756903575741593</v>
      </c>
      <c r="Z377">
        <v>15.784190172572441</v>
      </c>
      <c r="AA377">
        <v>12.287679073785764</v>
      </c>
      <c r="AB377">
        <v>0.21029072875365667</v>
      </c>
      <c r="AC377">
        <v>0</v>
      </c>
      <c r="AD377">
        <v>0</v>
      </c>
      <c r="AE377">
        <v>50.338849417073952</v>
      </c>
    </row>
    <row r="378" spans="1:31" x14ac:dyDescent="0.3">
      <c r="A378">
        <v>2516595</v>
      </c>
      <c r="B378">
        <v>1</v>
      </c>
      <c r="C378" t="s">
        <v>80</v>
      </c>
      <c r="D378" t="s">
        <v>108</v>
      </c>
      <c r="E378" t="s">
        <v>207</v>
      </c>
      <c r="F378" t="s">
        <v>1306</v>
      </c>
      <c r="G378" t="s">
        <v>161</v>
      </c>
      <c r="H378" t="s">
        <v>150</v>
      </c>
      <c r="I378" t="s">
        <v>136</v>
      </c>
      <c r="J378" t="s">
        <v>137</v>
      </c>
      <c r="K378" t="s">
        <v>144</v>
      </c>
      <c r="L378" t="s">
        <v>1307</v>
      </c>
      <c r="M378" t="s">
        <v>1308</v>
      </c>
      <c r="N378">
        <v>1.3172222220000001</v>
      </c>
      <c r="O378">
        <v>0</v>
      </c>
      <c r="P378">
        <v>12</v>
      </c>
      <c r="Q378">
        <v>0</v>
      </c>
      <c r="R378">
        <v>4</v>
      </c>
      <c r="S378">
        <v>0</v>
      </c>
      <c r="T378">
        <v>3</v>
      </c>
      <c r="U378">
        <v>0</v>
      </c>
      <c r="V378">
        <v>0</v>
      </c>
      <c r="W378">
        <v>0</v>
      </c>
      <c r="X378">
        <v>1.3172788415747652</v>
      </c>
      <c r="Y378">
        <v>0</v>
      </c>
      <c r="Z378">
        <v>4.3378579272600006E-2</v>
      </c>
      <c r="AA378">
        <v>0</v>
      </c>
      <c r="AB378">
        <v>3.1752469361813795</v>
      </c>
      <c r="AC378">
        <v>0</v>
      </c>
      <c r="AD378">
        <v>0</v>
      </c>
      <c r="AE378">
        <v>4.5359043570287447</v>
      </c>
    </row>
    <row r="379" spans="1:31" x14ac:dyDescent="0.3">
      <c r="A379">
        <v>2516596</v>
      </c>
      <c r="B379">
        <v>1</v>
      </c>
      <c r="C379" t="s">
        <v>80</v>
      </c>
      <c r="D379" t="s">
        <v>103</v>
      </c>
      <c r="E379" t="s">
        <v>207</v>
      </c>
      <c r="F379" t="s">
        <v>1309</v>
      </c>
      <c r="G379" t="s">
        <v>161</v>
      </c>
      <c r="H379" t="s">
        <v>150</v>
      </c>
      <c r="I379" t="s">
        <v>136</v>
      </c>
      <c r="J379" t="s">
        <v>137</v>
      </c>
      <c r="K379" t="s">
        <v>144</v>
      </c>
      <c r="L379" t="s">
        <v>1310</v>
      </c>
      <c r="M379" t="s">
        <v>1311</v>
      </c>
      <c r="N379">
        <v>0.328055555</v>
      </c>
      <c r="O379">
        <v>0</v>
      </c>
      <c r="P379">
        <v>84</v>
      </c>
      <c r="Q379">
        <v>0</v>
      </c>
      <c r="R379">
        <v>0</v>
      </c>
      <c r="S379">
        <v>0</v>
      </c>
      <c r="T379">
        <v>10</v>
      </c>
      <c r="U379">
        <v>0</v>
      </c>
      <c r="V379">
        <v>0</v>
      </c>
      <c r="W379">
        <v>0</v>
      </c>
      <c r="X379">
        <v>6.3599243796942018</v>
      </c>
      <c r="Y379">
        <v>0</v>
      </c>
      <c r="Z379">
        <v>0</v>
      </c>
      <c r="AA379">
        <v>0</v>
      </c>
      <c r="AB379">
        <v>2.8018514434112216</v>
      </c>
      <c r="AC379">
        <v>0</v>
      </c>
      <c r="AD379">
        <v>0</v>
      </c>
      <c r="AE379">
        <v>9.1617758231054225</v>
      </c>
    </row>
    <row r="380" spans="1:31" x14ac:dyDescent="0.3">
      <c r="A380">
        <v>2516597</v>
      </c>
      <c r="B380">
        <v>1</v>
      </c>
      <c r="C380" t="s">
        <v>80</v>
      </c>
      <c r="D380" t="s">
        <v>89</v>
      </c>
      <c r="E380" t="s">
        <v>141</v>
      </c>
      <c r="F380" t="s">
        <v>1312</v>
      </c>
      <c r="G380" t="s">
        <v>134</v>
      </c>
      <c r="H380" t="s">
        <v>135</v>
      </c>
      <c r="I380" t="s">
        <v>136</v>
      </c>
      <c r="J380" t="s">
        <v>137</v>
      </c>
      <c r="K380" t="s">
        <v>138</v>
      </c>
      <c r="L380" t="s">
        <v>1313</v>
      </c>
      <c r="M380" t="s">
        <v>1314</v>
      </c>
      <c r="N380">
        <v>1.9694444440000001</v>
      </c>
      <c r="O380">
        <v>0</v>
      </c>
      <c r="P380">
        <v>4605</v>
      </c>
      <c r="Q380">
        <v>1</v>
      </c>
      <c r="R380">
        <v>134</v>
      </c>
      <c r="S380">
        <v>4</v>
      </c>
      <c r="T380">
        <v>799</v>
      </c>
      <c r="U380">
        <v>0</v>
      </c>
      <c r="V380">
        <v>0</v>
      </c>
      <c r="W380">
        <v>0</v>
      </c>
      <c r="X380">
        <v>3054.236917646811</v>
      </c>
      <c r="Y380">
        <v>9.9360802050284729</v>
      </c>
      <c r="Z380">
        <v>64.164187525755267</v>
      </c>
      <c r="AA380">
        <v>99.207912205488768</v>
      </c>
      <c r="AB380">
        <v>2074.8174357048588</v>
      </c>
      <c r="AC380">
        <v>0</v>
      </c>
      <c r="AD380">
        <v>0</v>
      </c>
      <c r="AE380">
        <v>5302.3625332879419</v>
      </c>
    </row>
    <row r="381" spans="1:31" x14ac:dyDescent="0.3">
      <c r="A381">
        <v>2516598</v>
      </c>
      <c r="B381">
        <v>1</v>
      </c>
      <c r="C381" t="s">
        <v>81</v>
      </c>
      <c r="D381" t="s">
        <v>112</v>
      </c>
      <c r="E381" t="s">
        <v>132</v>
      </c>
      <c r="F381" t="s">
        <v>1315</v>
      </c>
      <c r="G381" t="s">
        <v>333</v>
      </c>
      <c r="H381" t="s">
        <v>135</v>
      </c>
      <c r="I381" t="s">
        <v>136</v>
      </c>
      <c r="J381" t="s">
        <v>137</v>
      </c>
      <c r="K381" t="s">
        <v>144</v>
      </c>
      <c r="L381" t="s">
        <v>1316</v>
      </c>
      <c r="M381" t="s">
        <v>1317</v>
      </c>
      <c r="N381">
        <v>3.437777777</v>
      </c>
      <c r="O381">
        <v>0</v>
      </c>
      <c r="P381">
        <v>75</v>
      </c>
      <c r="Q381">
        <v>0</v>
      </c>
      <c r="R381">
        <v>0</v>
      </c>
      <c r="S381">
        <v>0</v>
      </c>
      <c r="T381">
        <v>6</v>
      </c>
      <c r="U381">
        <v>0</v>
      </c>
      <c r="V381">
        <v>0</v>
      </c>
      <c r="W381">
        <v>0</v>
      </c>
      <c r="X381">
        <v>17.098368662579464</v>
      </c>
      <c r="Y381">
        <v>0</v>
      </c>
      <c r="Z381">
        <v>0</v>
      </c>
      <c r="AA381">
        <v>0</v>
      </c>
      <c r="AB381">
        <v>1.9819743587515664</v>
      </c>
      <c r="AC381">
        <v>0</v>
      </c>
      <c r="AD381">
        <v>0</v>
      </c>
      <c r="AE381">
        <v>19.080343021331032</v>
      </c>
    </row>
    <row r="382" spans="1:31" x14ac:dyDescent="0.3">
      <c r="A382">
        <v>2516599</v>
      </c>
      <c r="B382">
        <v>1</v>
      </c>
      <c r="C382" t="s">
        <v>81</v>
      </c>
      <c r="D382" t="s">
        <v>112</v>
      </c>
      <c r="E382" t="s">
        <v>187</v>
      </c>
      <c r="F382" t="s">
        <v>1318</v>
      </c>
      <c r="G382" t="s">
        <v>143</v>
      </c>
      <c r="H382" t="s">
        <v>135</v>
      </c>
      <c r="I382" t="s">
        <v>136</v>
      </c>
      <c r="J382" t="s">
        <v>137</v>
      </c>
      <c r="K382" t="s">
        <v>144</v>
      </c>
      <c r="L382" t="s">
        <v>1319</v>
      </c>
      <c r="M382" t="s">
        <v>1320</v>
      </c>
      <c r="N382">
        <v>1.159166666</v>
      </c>
      <c r="O382">
        <v>0</v>
      </c>
      <c r="P382">
        <v>0</v>
      </c>
      <c r="Q382">
        <v>25</v>
      </c>
      <c r="R382">
        <v>0</v>
      </c>
      <c r="S382">
        <v>2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22.572382160212257</v>
      </c>
      <c r="Z382">
        <v>0</v>
      </c>
      <c r="AA382">
        <v>1.7068373843581666</v>
      </c>
      <c r="AB382">
        <v>0</v>
      </c>
      <c r="AC382">
        <v>0</v>
      </c>
      <c r="AD382">
        <v>0</v>
      </c>
      <c r="AE382">
        <v>24.279219544570424</v>
      </c>
    </row>
    <row r="383" spans="1:31" x14ac:dyDescent="0.3">
      <c r="A383">
        <v>2516602</v>
      </c>
      <c r="B383">
        <v>1</v>
      </c>
      <c r="C383" t="s">
        <v>80</v>
      </c>
      <c r="D383" t="s">
        <v>99</v>
      </c>
      <c r="E383" t="s">
        <v>207</v>
      </c>
      <c r="F383" t="s">
        <v>1321</v>
      </c>
      <c r="G383" t="s">
        <v>177</v>
      </c>
      <c r="H383" t="s">
        <v>150</v>
      </c>
      <c r="I383" t="s">
        <v>136</v>
      </c>
      <c r="J383" t="s">
        <v>137</v>
      </c>
      <c r="K383" t="s">
        <v>144</v>
      </c>
      <c r="L383" t="s">
        <v>1322</v>
      </c>
      <c r="M383" t="s">
        <v>1323</v>
      </c>
      <c r="N383">
        <v>1.5963888879999999</v>
      </c>
      <c r="O383">
        <v>0</v>
      </c>
      <c r="P383">
        <v>20</v>
      </c>
      <c r="Q383">
        <v>0</v>
      </c>
      <c r="R383">
        <v>2</v>
      </c>
      <c r="S383">
        <v>0</v>
      </c>
      <c r="T383">
        <v>3</v>
      </c>
      <c r="U383">
        <v>0</v>
      </c>
      <c r="V383">
        <v>0</v>
      </c>
      <c r="W383">
        <v>0</v>
      </c>
      <c r="X383">
        <v>6.4687449738437532</v>
      </c>
      <c r="Y383">
        <v>0</v>
      </c>
      <c r="Z383">
        <v>0.35905841160400004</v>
      </c>
      <c r="AA383">
        <v>0</v>
      </c>
      <c r="AB383">
        <v>2.011096464072355</v>
      </c>
      <c r="AC383">
        <v>0</v>
      </c>
      <c r="AD383">
        <v>0</v>
      </c>
      <c r="AE383">
        <v>8.8388998495201072</v>
      </c>
    </row>
    <row r="384" spans="1:31" x14ac:dyDescent="0.3">
      <c r="A384">
        <v>2516605</v>
      </c>
      <c r="B384">
        <v>1</v>
      </c>
      <c r="C384" t="s">
        <v>80</v>
      </c>
      <c r="D384" t="s">
        <v>98</v>
      </c>
      <c r="E384" t="s">
        <v>132</v>
      </c>
      <c r="F384" t="s">
        <v>1324</v>
      </c>
      <c r="G384" t="s">
        <v>333</v>
      </c>
      <c r="H384" t="s">
        <v>135</v>
      </c>
      <c r="I384" t="s">
        <v>136</v>
      </c>
      <c r="J384" t="s">
        <v>137</v>
      </c>
      <c r="K384" t="s">
        <v>144</v>
      </c>
      <c r="L384" t="s">
        <v>1325</v>
      </c>
      <c r="M384" t="s">
        <v>1326</v>
      </c>
      <c r="N384">
        <v>3.7922222219999999</v>
      </c>
      <c r="O384">
        <v>0</v>
      </c>
      <c r="P384">
        <v>0</v>
      </c>
      <c r="Q384">
        <v>0</v>
      </c>
      <c r="R384">
        <v>13</v>
      </c>
      <c r="S384">
        <v>0</v>
      </c>
      <c r="T384">
        <v>2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21.634414293800571</v>
      </c>
      <c r="AA384">
        <v>0</v>
      </c>
      <c r="AB384">
        <v>8.5647510173111119</v>
      </c>
      <c r="AC384">
        <v>0</v>
      </c>
      <c r="AD384">
        <v>0</v>
      </c>
      <c r="AE384">
        <v>30.199165311111685</v>
      </c>
    </row>
    <row r="385" spans="1:31" x14ac:dyDescent="0.3">
      <c r="A385">
        <v>2516607</v>
      </c>
      <c r="B385">
        <v>1</v>
      </c>
      <c r="C385" t="s">
        <v>80</v>
      </c>
      <c r="D385" t="s">
        <v>103</v>
      </c>
      <c r="E385" t="s">
        <v>187</v>
      </c>
      <c r="F385" t="s">
        <v>1327</v>
      </c>
      <c r="G385" t="s">
        <v>295</v>
      </c>
      <c r="H385" t="s">
        <v>135</v>
      </c>
      <c r="I385" t="s">
        <v>136</v>
      </c>
      <c r="J385" t="s">
        <v>137</v>
      </c>
      <c r="K385" t="s">
        <v>144</v>
      </c>
      <c r="L385" t="s">
        <v>1328</v>
      </c>
      <c r="M385" t="s">
        <v>1329</v>
      </c>
      <c r="N385">
        <v>0.18833333299999999</v>
      </c>
      <c r="O385">
        <v>22</v>
      </c>
      <c r="P385">
        <v>2675</v>
      </c>
      <c r="Q385">
        <v>35</v>
      </c>
      <c r="R385">
        <v>206</v>
      </c>
      <c r="S385">
        <v>65</v>
      </c>
      <c r="T385">
        <v>775</v>
      </c>
      <c r="U385">
        <v>6</v>
      </c>
      <c r="V385">
        <v>1</v>
      </c>
      <c r="W385">
        <v>2.9602535456442509</v>
      </c>
      <c r="X385">
        <v>75.384873192553655</v>
      </c>
      <c r="Y385">
        <v>16.609686485427549</v>
      </c>
      <c r="Z385">
        <v>12.065703869294552</v>
      </c>
      <c r="AA385">
        <v>29.050037643636617</v>
      </c>
      <c r="AB385">
        <v>49.703591225450864</v>
      </c>
      <c r="AC385">
        <v>21.278364997754373</v>
      </c>
      <c r="AD385">
        <v>0.91477115251939989</v>
      </c>
      <c r="AE385">
        <v>207.96728211228125</v>
      </c>
    </row>
    <row r="386" spans="1:31" x14ac:dyDescent="0.3">
      <c r="A386">
        <v>2516608</v>
      </c>
      <c r="B386">
        <v>1</v>
      </c>
      <c r="C386" t="s">
        <v>80</v>
      </c>
      <c r="D386" t="s">
        <v>87</v>
      </c>
      <c r="E386" t="s">
        <v>132</v>
      </c>
      <c r="F386" t="s">
        <v>1330</v>
      </c>
      <c r="G386" t="s">
        <v>143</v>
      </c>
      <c r="H386" t="s">
        <v>135</v>
      </c>
      <c r="I386" t="s">
        <v>136</v>
      </c>
      <c r="J386" t="s">
        <v>137</v>
      </c>
      <c r="K386" t="s">
        <v>144</v>
      </c>
      <c r="L386" t="s">
        <v>1331</v>
      </c>
      <c r="M386" t="s">
        <v>1332</v>
      </c>
      <c r="N386">
        <v>3.6186111109999999</v>
      </c>
      <c r="O386">
        <v>0</v>
      </c>
      <c r="P386">
        <v>0</v>
      </c>
      <c r="Q386">
        <v>0</v>
      </c>
      <c r="R386">
        <v>0</v>
      </c>
      <c r="S386">
        <v>1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3.4307301067622222</v>
      </c>
      <c r="AB386">
        <v>0</v>
      </c>
      <c r="AC386">
        <v>0</v>
      </c>
      <c r="AD386">
        <v>0</v>
      </c>
      <c r="AE386">
        <v>3.4307301067622222</v>
      </c>
    </row>
    <row r="387" spans="1:31" x14ac:dyDescent="0.3">
      <c r="A387">
        <v>2516615</v>
      </c>
      <c r="B387">
        <v>1</v>
      </c>
      <c r="C387" t="s">
        <v>81</v>
      </c>
      <c r="D387" t="s">
        <v>120</v>
      </c>
      <c r="E387" t="s">
        <v>207</v>
      </c>
      <c r="F387" t="s">
        <v>1333</v>
      </c>
      <c r="G387" t="s">
        <v>224</v>
      </c>
      <c r="H387" t="s">
        <v>150</v>
      </c>
      <c r="I387" t="s">
        <v>136</v>
      </c>
      <c r="J387" t="s">
        <v>137</v>
      </c>
      <c r="K387" t="s">
        <v>144</v>
      </c>
      <c r="L387" t="s">
        <v>1334</v>
      </c>
      <c r="M387" t="s">
        <v>1335</v>
      </c>
      <c r="N387">
        <v>1.4583333329999999</v>
      </c>
      <c r="O387">
        <v>0</v>
      </c>
      <c r="P387">
        <v>455</v>
      </c>
      <c r="Q387">
        <v>0</v>
      </c>
      <c r="R387">
        <v>0</v>
      </c>
      <c r="S387">
        <v>0</v>
      </c>
      <c r="T387">
        <v>18</v>
      </c>
      <c r="U387">
        <v>0</v>
      </c>
      <c r="V387">
        <v>0</v>
      </c>
      <c r="W387">
        <v>0</v>
      </c>
      <c r="X387">
        <v>97.523079205552165</v>
      </c>
      <c r="Y387">
        <v>0</v>
      </c>
      <c r="Z387">
        <v>0</v>
      </c>
      <c r="AA387">
        <v>0</v>
      </c>
      <c r="AB387">
        <v>11.911526620494122</v>
      </c>
      <c r="AC387">
        <v>0</v>
      </c>
      <c r="AD387">
        <v>0</v>
      </c>
      <c r="AE387">
        <v>109.43460582604629</v>
      </c>
    </row>
    <row r="388" spans="1:31" x14ac:dyDescent="0.3">
      <c r="A388">
        <v>2516616</v>
      </c>
      <c r="B388">
        <v>1</v>
      </c>
      <c r="C388" t="s">
        <v>80</v>
      </c>
      <c r="D388" t="s">
        <v>106</v>
      </c>
      <c r="E388" t="s">
        <v>159</v>
      </c>
      <c r="F388" t="s">
        <v>1336</v>
      </c>
      <c r="G388" t="s">
        <v>181</v>
      </c>
      <c r="H388" t="s">
        <v>150</v>
      </c>
      <c r="I388" t="s">
        <v>136</v>
      </c>
      <c r="J388" t="s">
        <v>137</v>
      </c>
      <c r="K388" t="s">
        <v>144</v>
      </c>
      <c r="L388" t="s">
        <v>1337</v>
      </c>
      <c r="M388" t="s">
        <v>1338</v>
      </c>
      <c r="N388">
        <v>1.912222222</v>
      </c>
      <c r="O388">
        <v>0</v>
      </c>
      <c r="P388">
        <v>0</v>
      </c>
      <c r="Q388">
        <v>0</v>
      </c>
      <c r="R388">
        <v>11</v>
      </c>
      <c r="S388">
        <v>0</v>
      </c>
      <c r="T388">
        <v>3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49.255118537146046</v>
      </c>
      <c r="AA388">
        <v>0</v>
      </c>
      <c r="AB388">
        <v>0.70684438470188515</v>
      </c>
      <c r="AC388">
        <v>0</v>
      </c>
      <c r="AD388">
        <v>0</v>
      </c>
      <c r="AE388">
        <v>49.961962921847935</v>
      </c>
    </row>
    <row r="389" spans="1:31" x14ac:dyDescent="0.3">
      <c r="A389">
        <v>2516618</v>
      </c>
      <c r="B389">
        <v>1</v>
      </c>
      <c r="C389" t="s">
        <v>80</v>
      </c>
      <c r="D389" t="s">
        <v>98</v>
      </c>
      <c r="E389" t="s">
        <v>167</v>
      </c>
      <c r="F389" t="s">
        <v>1339</v>
      </c>
      <c r="G389" t="s">
        <v>234</v>
      </c>
      <c r="H389" t="s">
        <v>150</v>
      </c>
      <c r="I389" t="s">
        <v>136</v>
      </c>
      <c r="J389" t="s">
        <v>137</v>
      </c>
      <c r="K389" t="s">
        <v>144</v>
      </c>
      <c r="L389" t="s">
        <v>1340</v>
      </c>
      <c r="M389" t="s">
        <v>1341</v>
      </c>
      <c r="N389">
        <v>0.43638888799999997</v>
      </c>
      <c r="O389">
        <v>0</v>
      </c>
      <c r="P389">
        <v>2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0.22368163733156751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0.22368163733156751</v>
      </c>
    </row>
    <row r="390" spans="1:31" x14ac:dyDescent="0.3">
      <c r="A390">
        <v>2516623</v>
      </c>
      <c r="B390">
        <v>1</v>
      </c>
      <c r="C390" t="s">
        <v>80</v>
      </c>
      <c r="D390" t="s">
        <v>100</v>
      </c>
      <c r="E390" t="s">
        <v>167</v>
      </c>
      <c r="F390" t="s">
        <v>1342</v>
      </c>
      <c r="G390" t="s">
        <v>1226</v>
      </c>
      <c r="H390" t="s">
        <v>150</v>
      </c>
      <c r="I390" t="s">
        <v>136</v>
      </c>
      <c r="J390" t="s">
        <v>137</v>
      </c>
      <c r="K390" t="s">
        <v>144</v>
      </c>
      <c r="L390" t="s">
        <v>1343</v>
      </c>
      <c r="M390" t="s">
        <v>1344</v>
      </c>
      <c r="N390">
        <v>1.508611111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1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2.5499709599244276</v>
      </c>
      <c r="AC390">
        <v>0</v>
      </c>
      <c r="AD390">
        <v>0</v>
      </c>
      <c r="AE390">
        <v>2.5499709599244276</v>
      </c>
    </row>
    <row r="391" spans="1:31" x14ac:dyDescent="0.3">
      <c r="A391">
        <v>2516628</v>
      </c>
      <c r="B391">
        <v>1</v>
      </c>
      <c r="C391" t="s">
        <v>80</v>
      </c>
      <c r="D391" t="s">
        <v>83</v>
      </c>
      <c r="E391" t="s">
        <v>187</v>
      </c>
      <c r="F391" t="s">
        <v>1345</v>
      </c>
      <c r="G391" t="s">
        <v>143</v>
      </c>
      <c r="H391" t="s">
        <v>135</v>
      </c>
      <c r="I391" t="s">
        <v>136</v>
      </c>
      <c r="J391" t="s">
        <v>137</v>
      </c>
      <c r="K391" t="s">
        <v>144</v>
      </c>
      <c r="L391" t="s">
        <v>1346</v>
      </c>
      <c r="M391" t="s">
        <v>1347</v>
      </c>
      <c r="N391">
        <v>0.55833333299999999</v>
      </c>
      <c r="O391">
        <v>0</v>
      </c>
      <c r="P391">
        <v>262</v>
      </c>
      <c r="Q391">
        <v>0</v>
      </c>
      <c r="R391">
        <v>4</v>
      </c>
      <c r="S391">
        <v>1</v>
      </c>
      <c r="T391">
        <v>14</v>
      </c>
      <c r="U391">
        <v>0</v>
      </c>
      <c r="V391">
        <v>0</v>
      </c>
      <c r="W391">
        <v>0</v>
      </c>
      <c r="X391">
        <v>43.017233053353117</v>
      </c>
      <c r="Y391">
        <v>0</v>
      </c>
      <c r="Z391">
        <v>0.46025509013575</v>
      </c>
      <c r="AA391">
        <v>2.8275621827191997</v>
      </c>
      <c r="AB391">
        <v>2.1404991083033749</v>
      </c>
      <c r="AC391">
        <v>0</v>
      </c>
      <c r="AD391">
        <v>0</v>
      </c>
      <c r="AE391">
        <v>48.445549434511442</v>
      </c>
    </row>
    <row r="392" spans="1:31" x14ac:dyDescent="0.3">
      <c r="A392">
        <v>2516630</v>
      </c>
      <c r="B392">
        <v>1</v>
      </c>
      <c r="C392" t="s">
        <v>80</v>
      </c>
      <c r="D392" t="s">
        <v>83</v>
      </c>
      <c r="E392" t="s">
        <v>207</v>
      </c>
      <c r="F392" t="s">
        <v>1348</v>
      </c>
      <c r="G392" t="s">
        <v>134</v>
      </c>
      <c r="H392" t="s">
        <v>150</v>
      </c>
      <c r="I392" t="s">
        <v>136</v>
      </c>
      <c r="J392" t="s">
        <v>137</v>
      </c>
      <c r="K392" t="s">
        <v>138</v>
      </c>
      <c r="L392" t="s">
        <v>1349</v>
      </c>
      <c r="M392" t="s">
        <v>1350</v>
      </c>
      <c r="N392">
        <v>0.96611111100000002</v>
      </c>
      <c r="O392">
        <v>0</v>
      </c>
      <c r="P392">
        <v>85</v>
      </c>
      <c r="Q392">
        <v>0</v>
      </c>
      <c r="R392">
        <v>0</v>
      </c>
      <c r="S392">
        <v>0</v>
      </c>
      <c r="T392">
        <v>1</v>
      </c>
      <c r="U392">
        <v>0</v>
      </c>
      <c r="V392">
        <v>0</v>
      </c>
      <c r="W392">
        <v>0</v>
      </c>
      <c r="X392">
        <v>23.342220168105687</v>
      </c>
      <c r="Y392">
        <v>0</v>
      </c>
      <c r="Z392">
        <v>0</v>
      </c>
      <c r="AA392">
        <v>0</v>
      </c>
      <c r="AB392">
        <v>1.6531609035487501E-2</v>
      </c>
      <c r="AC392">
        <v>0</v>
      </c>
      <c r="AD392">
        <v>0</v>
      </c>
      <c r="AE392">
        <v>23.358751777141176</v>
      </c>
    </row>
    <row r="393" spans="1:31" x14ac:dyDescent="0.3">
      <c r="A393">
        <v>2516638</v>
      </c>
      <c r="B393">
        <v>1</v>
      </c>
      <c r="C393" t="s">
        <v>81</v>
      </c>
      <c r="D393" t="s">
        <v>118</v>
      </c>
      <c r="E393" t="s">
        <v>207</v>
      </c>
      <c r="F393" t="s">
        <v>1351</v>
      </c>
      <c r="G393" t="s">
        <v>177</v>
      </c>
      <c r="H393" t="s">
        <v>150</v>
      </c>
      <c r="I393" t="s">
        <v>136</v>
      </c>
      <c r="J393" t="s">
        <v>137</v>
      </c>
      <c r="K393" t="s">
        <v>144</v>
      </c>
      <c r="L393" t="s">
        <v>1352</v>
      </c>
      <c r="M393" t="s">
        <v>1353</v>
      </c>
      <c r="N393">
        <v>0.76333333299999995</v>
      </c>
      <c r="O393">
        <v>0</v>
      </c>
      <c r="P393">
        <v>2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9.115017581024E-2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9.115017581024E-2</v>
      </c>
    </row>
    <row r="394" spans="1:31" x14ac:dyDescent="0.3">
      <c r="A394">
        <v>2516642</v>
      </c>
      <c r="B394">
        <v>1</v>
      </c>
      <c r="C394" t="s">
        <v>81</v>
      </c>
      <c r="D394" t="s">
        <v>113</v>
      </c>
      <c r="E394" t="s">
        <v>167</v>
      </c>
      <c r="F394" t="s">
        <v>1354</v>
      </c>
      <c r="G394" t="s">
        <v>169</v>
      </c>
      <c r="H394" t="s">
        <v>150</v>
      </c>
      <c r="I394" t="s">
        <v>136</v>
      </c>
      <c r="J394" t="s">
        <v>137</v>
      </c>
      <c r="K394" t="s">
        <v>144</v>
      </c>
      <c r="L394" t="s">
        <v>1355</v>
      </c>
      <c r="M394" t="s">
        <v>1356</v>
      </c>
      <c r="N394">
        <v>1.0408333329999999</v>
      </c>
      <c r="O394">
        <v>0</v>
      </c>
      <c r="P394">
        <v>3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0.63628802681592755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0.63628802681592755</v>
      </c>
    </row>
    <row r="395" spans="1:31" x14ac:dyDescent="0.3">
      <c r="A395">
        <v>2516644</v>
      </c>
      <c r="B395">
        <v>1</v>
      </c>
      <c r="C395" t="s">
        <v>80</v>
      </c>
      <c r="D395" t="s">
        <v>96</v>
      </c>
      <c r="E395" t="s">
        <v>167</v>
      </c>
      <c r="F395" t="s">
        <v>1357</v>
      </c>
      <c r="G395" t="s">
        <v>234</v>
      </c>
      <c r="H395" t="s">
        <v>150</v>
      </c>
      <c r="I395" t="s">
        <v>136</v>
      </c>
      <c r="J395" t="s">
        <v>137</v>
      </c>
      <c r="K395" t="s">
        <v>144</v>
      </c>
      <c r="L395" t="s">
        <v>1358</v>
      </c>
      <c r="M395" t="s">
        <v>1359</v>
      </c>
      <c r="N395">
        <v>3.8502777770000001</v>
      </c>
      <c r="O395">
        <v>0</v>
      </c>
      <c r="P395">
        <v>1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1.6732679499716669E-3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1.6732679499716669E-3</v>
      </c>
    </row>
    <row r="396" spans="1:31" x14ac:dyDescent="0.3">
      <c r="A396">
        <v>2516645</v>
      </c>
      <c r="B396">
        <v>1</v>
      </c>
      <c r="C396" t="s">
        <v>81</v>
      </c>
      <c r="D396" t="s">
        <v>113</v>
      </c>
      <c r="E396" t="s">
        <v>159</v>
      </c>
      <c r="F396" t="s">
        <v>1360</v>
      </c>
      <c r="G396" t="s">
        <v>413</v>
      </c>
      <c r="H396" t="s">
        <v>150</v>
      </c>
      <c r="I396" t="s">
        <v>136</v>
      </c>
      <c r="J396" t="s">
        <v>137</v>
      </c>
      <c r="K396" t="s">
        <v>144</v>
      </c>
      <c r="L396" t="s">
        <v>1361</v>
      </c>
      <c r="M396" t="s">
        <v>1362</v>
      </c>
      <c r="N396">
        <v>1.336944444</v>
      </c>
      <c r="O396">
        <v>0</v>
      </c>
      <c r="P396">
        <v>58</v>
      </c>
      <c r="Q396">
        <v>0</v>
      </c>
      <c r="R396">
        <v>29</v>
      </c>
      <c r="S396">
        <v>0</v>
      </c>
      <c r="T396">
        <v>3</v>
      </c>
      <c r="U396">
        <v>0</v>
      </c>
      <c r="V396">
        <v>0</v>
      </c>
      <c r="W396">
        <v>0</v>
      </c>
      <c r="X396">
        <v>5.9510451509794935</v>
      </c>
      <c r="Y396">
        <v>0</v>
      </c>
      <c r="Z396">
        <v>6.7073056714559582</v>
      </c>
      <c r="AA396">
        <v>0</v>
      </c>
      <c r="AB396">
        <v>1.8324587657687592</v>
      </c>
      <c r="AC396">
        <v>0</v>
      </c>
      <c r="AD396">
        <v>0</v>
      </c>
      <c r="AE396">
        <v>14.490809588204211</v>
      </c>
    </row>
    <row r="397" spans="1:31" x14ac:dyDescent="0.3">
      <c r="A397">
        <v>2516646</v>
      </c>
      <c r="B397">
        <v>1</v>
      </c>
      <c r="C397" t="s">
        <v>81</v>
      </c>
      <c r="D397" t="s">
        <v>121</v>
      </c>
      <c r="E397" t="s">
        <v>187</v>
      </c>
      <c r="F397" t="s">
        <v>1363</v>
      </c>
      <c r="G397" t="s">
        <v>143</v>
      </c>
      <c r="H397" t="s">
        <v>135</v>
      </c>
      <c r="I397" t="s">
        <v>136</v>
      </c>
      <c r="J397" t="s">
        <v>137</v>
      </c>
      <c r="K397" t="s">
        <v>144</v>
      </c>
      <c r="L397" t="s">
        <v>1361</v>
      </c>
      <c r="M397" t="s">
        <v>1364</v>
      </c>
      <c r="N397">
        <v>0.42638888800000002</v>
      </c>
      <c r="O397">
        <v>0</v>
      </c>
      <c r="P397">
        <v>285</v>
      </c>
      <c r="Q397">
        <v>4</v>
      </c>
      <c r="R397">
        <v>38</v>
      </c>
      <c r="S397">
        <v>6</v>
      </c>
      <c r="T397">
        <v>16</v>
      </c>
      <c r="U397">
        <v>0</v>
      </c>
      <c r="V397">
        <v>0</v>
      </c>
      <c r="W397">
        <v>0</v>
      </c>
      <c r="X397">
        <v>12.557205742483873</v>
      </c>
      <c r="Y397">
        <v>3.223139662344324</v>
      </c>
      <c r="Z397">
        <v>4.6447932062342892</v>
      </c>
      <c r="AA397">
        <v>8.2973571364121259</v>
      </c>
      <c r="AB397">
        <v>4.1167328389578817</v>
      </c>
      <c r="AC397">
        <v>0</v>
      </c>
      <c r="AD397">
        <v>0</v>
      </c>
      <c r="AE397">
        <v>32.83922858643249</v>
      </c>
    </row>
    <row r="398" spans="1:31" x14ac:dyDescent="0.3">
      <c r="A398">
        <v>2516651</v>
      </c>
      <c r="B398">
        <v>1</v>
      </c>
      <c r="C398" t="s">
        <v>81</v>
      </c>
      <c r="D398" t="s">
        <v>120</v>
      </c>
      <c r="E398" t="s">
        <v>187</v>
      </c>
      <c r="F398" t="s">
        <v>529</v>
      </c>
      <c r="G398" t="s">
        <v>1365</v>
      </c>
      <c r="H398" t="s">
        <v>135</v>
      </c>
      <c r="I398" t="s">
        <v>136</v>
      </c>
      <c r="J398" t="s">
        <v>137</v>
      </c>
      <c r="K398" t="s">
        <v>138</v>
      </c>
      <c r="L398" t="s">
        <v>1366</v>
      </c>
      <c r="M398" t="s">
        <v>1367</v>
      </c>
      <c r="N398">
        <v>1.984722222</v>
      </c>
      <c r="O398">
        <v>2</v>
      </c>
      <c r="P398">
        <v>97</v>
      </c>
      <c r="Q398">
        <v>50</v>
      </c>
      <c r="R398">
        <v>1</v>
      </c>
      <c r="S398">
        <v>10</v>
      </c>
      <c r="T398">
        <v>5</v>
      </c>
      <c r="U398">
        <v>0</v>
      </c>
      <c r="V398">
        <v>0</v>
      </c>
      <c r="W398">
        <v>1.1200335004777779</v>
      </c>
      <c r="X398">
        <v>51.086866202909555</v>
      </c>
      <c r="Y398">
        <v>62.688646866837544</v>
      </c>
      <c r="Z398">
        <v>2.6791283532790838E-2</v>
      </c>
      <c r="AA398">
        <v>45.087181863254827</v>
      </c>
      <c r="AB398">
        <v>5.1510432045574097</v>
      </c>
      <c r="AC398">
        <v>0</v>
      </c>
      <c r="AD398">
        <v>0</v>
      </c>
      <c r="AE398">
        <v>165.16056292156989</v>
      </c>
    </row>
    <row r="399" spans="1:31" x14ac:dyDescent="0.3">
      <c r="A399">
        <v>2516652</v>
      </c>
      <c r="B399">
        <v>1</v>
      </c>
      <c r="C399" t="s">
        <v>81</v>
      </c>
      <c r="D399" t="s">
        <v>121</v>
      </c>
      <c r="E399" t="s">
        <v>132</v>
      </c>
      <c r="F399" t="s">
        <v>1368</v>
      </c>
      <c r="G399" t="s">
        <v>134</v>
      </c>
      <c r="H399" t="s">
        <v>135</v>
      </c>
      <c r="I399" t="s">
        <v>136</v>
      </c>
      <c r="J399" t="s">
        <v>137</v>
      </c>
      <c r="K399" t="s">
        <v>138</v>
      </c>
      <c r="L399" t="s">
        <v>1369</v>
      </c>
      <c r="M399" t="s">
        <v>1370</v>
      </c>
      <c r="N399">
        <v>0.82055555499999999</v>
      </c>
      <c r="O399">
        <v>0</v>
      </c>
      <c r="P399">
        <v>11</v>
      </c>
      <c r="Q399">
        <v>0</v>
      </c>
      <c r="R399">
        <v>1</v>
      </c>
      <c r="S399">
        <v>0</v>
      </c>
      <c r="T399">
        <v>3</v>
      </c>
      <c r="U399">
        <v>0</v>
      </c>
      <c r="V399">
        <v>0</v>
      </c>
      <c r="W399">
        <v>0</v>
      </c>
      <c r="X399">
        <v>1.4056049358940497</v>
      </c>
      <c r="Y399">
        <v>0</v>
      </c>
      <c r="Z399">
        <v>0.14917923608916084</v>
      </c>
      <c r="AA399">
        <v>0</v>
      </c>
      <c r="AB399">
        <v>0.54242984293528496</v>
      </c>
      <c r="AC399">
        <v>0</v>
      </c>
      <c r="AD399">
        <v>0</v>
      </c>
      <c r="AE399">
        <v>2.0972140149184955</v>
      </c>
    </row>
    <row r="400" spans="1:31" x14ac:dyDescent="0.3">
      <c r="A400">
        <v>2516653</v>
      </c>
      <c r="B400">
        <v>1</v>
      </c>
      <c r="C400" t="s">
        <v>80</v>
      </c>
      <c r="D400" t="s">
        <v>90</v>
      </c>
      <c r="E400" t="s">
        <v>167</v>
      </c>
      <c r="F400" t="s">
        <v>1371</v>
      </c>
      <c r="G400" t="s">
        <v>263</v>
      </c>
      <c r="H400" t="s">
        <v>150</v>
      </c>
      <c r="I400" t="s">
        <v>136</v>
      </c>
      <c r="J400" t="s">
        <v>137</v>
      </c>
      <c r="K400" t="s">
        <v>144</v>
      </c>
      <c r="L400" t="s">
        <v>1372</v>
      </c>
      <c r="M400" t="s">
        <v>1373</v>
      </c>
      <c r="N400">
        <v>1.3319444439999999</v>
      </c>
      <c r="O400">
        <v>0</v>
      </c>
      <c r="P400">
        <v>3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0.5434109319612167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0.5434109319612167</v>
      </c>
    </row>
    <row r="401" spans="1:31" x14ac:dyDescent="0.3">
      <c r="A401">
        <v>2516654</v>
      </c>
      <c r="B401">
        <v>1</v>
      </c>
      <c r="C401" t="s">
        <v>80</v>
      </c>
      <c r="D401" t="s">
        <v>95</v>
      </c>
      <c r="E401" t="s">
        <v>141</v>
      </c>
      <c r="F401" t="s">
        <v>1374</v>
      </c>
      <c r="G401" t="s">
        <v>143</v>
      </c>
      <c r="H401" t="s">
        <v>135</v>
      </c>
      <c r="I401" t="s">
        <v>136</v>
      </c>
      <c r="J401" t="s">
        <v>137</v>
      </c>
      <c r="K401" t="s">
        <v>144</v>
      </c>
      <c r="L401" t="s">
        <v>1375</v>
      </c>
      <c r="M401" t="s">
        <v>1376</v>
      </c>
      <c r="N401">
        <v>9.2222222000000006E-2</v>
      </c>
      <c r="O401">
        <v>0</v>
      </c>
      <c r="P401">
        <v>2082</v>
      </c>
      <c r="Q401">
        <v>0</v>
      </c>
      <c r="R401">
        <v>2</v>
      </c>
      <c r="S401">
        <v>1</v>
      </c>
      <c r="T401">
        <v>169</v>
      </c>
      <c r="U401">
        <v>0</v>
      </c>
      <c r="V401">
        <v>2</v>
      </c>
      <c r="W401">
        <v>0</v>
      </c>
      <c r="X401">
        <v>39.85221761695891</v>
      </c>
      <c r="Y401">
        <v>0</v>
      </c>
      <c r="Z401">
        <v>5.1784680727999998E-3</v>
      </c>
      <c r="AA401">
        <v>5.4294840631753334E-2</v>
      </c>
      <c r="AB401">
        <v>12.182185189401499</v>
      </c>
      <c r="AC401">
        <v>0</v>
      </c>
      <c r="AD401">
        <v>0.26185637450858334</v>
      </c>
      <c r="AE401">
        <v>52.355732489573548</v>
      </c>
    </row>
    <row r="402" spans="1:31" x14ac:dyDescent="0.3">
      <c r="A402">
        <v>2516655</v>
      </c>
      <c r="B402">
        <v>1</v>
      </c>
      <c r="C402" t="s">
        <v>80</v>
      </c>
      <c r="D402" t="s">
        <v>103</v>
      </c>
      <c r="E402" t="s">
        <v>141</v>
      </c>
      <c r="F402" t="s">
        <v>1377</v>
      </c>
      <c r="G402" t="s">
        <v>143</v>
      </c>
      <c r="H402" t="s">
        <v>135</v>
      </c>
      <c r="I402" t="s">
        <v>136</v>
      </c>
      <c r="J402" t="s">
        <v>137</v>
      </c>
      <c r="K402" t="s">
        <v>144</v>
      </c>
      <c r="L402" t="s">
        <v>1378</v>
      </c>
      <c r="M402" t="s">
        <v>1379</v>
      </c>
      <c r="N402">
        <v>9.2222222000000006E-2</v>
      </c>
      <c r="O402">
        <v>0</v>
      </c>
      <c r="P402">
        <v>2</v>
      </c>
      <c r="Q402">
        <v>7</v>
      </c>
      <c r="R402">
        <v>10</v>
      </c>
      <c r="S402">
        <v>20</v>
      </c>
      <c r="T402">
        <v>18</v>
      </c>
      <c r="U402">
        <v>37</v>
      </c>
      <c r="V402">
        <v>7</v>
      </c>
      <c r="W402">
        <v>0</v>
      </c>
      <c r="X402">
        <v>8.5296525719863334E-2</v>
      </c>
      <c r="Y402">
        <v>0.80953749332278679</v>
      </c>
      <c r="Z402">
        <v>1.8130340989268601</v>
      </c>
      <c r="AA402">
        <v>15.592769936390212</v>
      </c>
      <c r="AB402">
        <v>2.6265266187706664</v>
      </c>
      <c r="AC402">
        <v>116.20433133873802</v>
      </c>
      <c r="AD402">
        <v>7.3290099081688611</v>
      </c>
      <c r="AE402">
        <v>144.46050592003726</v>
      </c>
    </row>
    <row r="403" spans="1:31" x14ac:dyDescent="0.3">
      <c r="A403">
        <v>2516656</v>
      </c>
      <c r="B403">
        <v>1</v>
      </c>
      <c r="C403" t="s">
        <v>80</v>
      </c>
      <c r="D403" t="s">
        <v>103</v>
      </c>
      <c r="E403" t="s">
        <v>207</v>
      </c>
      <c r="F403" t="s">
        <v>1380</v>
      </c>
      <c r="G403" t="s">
        <v>177</v>
      </c>
      <c r="H403" t="s">
        <v>150</v>
      </c>
      <c r="I403" t="s">
        <v>136</v>
      </c>
      <c r="J403" t="s">
        <v>137</v>
      </c>
      <c r="K403" t="s">
        <v>144</v>
      </c>
      <c r="L403" t="s">
        <v>1381</v>
      </c>
      <c r="M403" t="s">
        <v>1382</v>
      </c>
      <c r="N403">
        <v>0.90972222199999997</v>
      </c>
      <c r="O403">
        <v>0</v>
      </c>
      <c r="P403">
        <v>70</v>
      </c>
      <c r="Q403">
        <v>0</v>
      </c>
      <c r="R403">
        <v>0</v>
      </c>
      <c r="S403">
        <v>0</v>
      </c>
      <c r="T403">
        <v>9</v>
      </c>
      <c r="U403">
        <v>0</v>
      </c>
      <c r="V403">
        <v>0</v>
      </c>
      <c r="W403">
        <v>0</v>
      </c>
      <c r="X403">
        <v>11.952695656454233</v>
      </c>
      <c r="Y403">
        <v>0</v>
      </c>
      <c r="Z403">
        <v>0</v>
      </c>
      <c r="AA403">
        <v>0</v>
      </c>
      <c r="AB403">
        <v>11.433274497605492</v>
      </c>
      <c r="AC403">
        <v>0</v>
      </c>
      <c r="AD403">
        <v>0</v>
      </c>
      <c r="AE403">
        <v>23.385970154059727</v>
      </c>
    </row>
    <row r="404" spans="1:31" x14ac:dyDescent="0.3">
      <c r="A404">
        <v>2516657</v>
      </c>
      <c r="B404">
        <v>1</v>
      </c>
      <c r="C404" t="s">
        <v>80</v>
      </c>
      <c r="D404" t="s">
        <v>110</v>
      </c>
      <c r="E404" t="s">
        <v>147</v>
      </c>
      <c r="F404" t="s">
        <v>1383</v>
      </c>
      <c r="G404" t="s">
        <v>224</v>
      </c>
      <c r="H404" t="s">
        <v>150</v>
      </c>
      <c r="I404" t="s">
        <v>136</v>
      </c>
      <c r="J404" t="s">
        <v>137</v>
      </c>
      <c r="K404" t="s">
        <v>144</v>
      </c>
      <c r="L404" t="s">
        <v>1384</v>
      </c>
      <c r="M404" t="s">
        <v>1385</v>
      </c>
      <c r="N404">
        <v>2.4474999999999998</v>
      </c>
      <c r="O404">
        <v>0</v>
      </c>
      <c r="P404">
        <v>94</v>
      </c>
      <c r="Q404">
        <v>0</v>
      </c>
      <c r="R404">
        <v>0</v>
      </c>
      <c r="S404">
        <v>0</v>
      </c>
      <c r="T404">
        <v>10</v>
      </c>
      <c r="U404">
        <v>0</v>
      </c>
      <c r="V404">
        <v>0</v>
      </c>
      <c r="W404">
        <v>0</v>
      </c>
      <c r="X404">
        <v>49.199205302506286</v>
      </c>
      <c r="Y404">
        <v>0</v>
      </c>
      <c r="Z404">
        <v>0</v>
      </c>
      <c r="AA404">
        <v>0</v>
      </c>
      <c r="AB404">
        <v>59.27005282742504</v>
      </c>
      <c r="AC404">
        <v>0</v>
      </c>
      <c r="AD404">
        <v>0</v>
      </c>
      <c r="AE404">
        <v>108.46925812993132</v>
      </c>
    </row>
    <row r="405" spans="1:31" x14ac:dyDescent="0.3">
      <c r="A405">
        <v>2516658</v>
      </c>
      <c r="B405">
        <v>1</v>
      </c>
      <c r="C405" t="s">
        <v>80</v>
      </c>
      <c r="D405" t="s">
        <v>107</v>
      </c>
      <c r="E405" t="s">
        <v>167</v>
      </c>
      <c r="F405" t="s">
        <v>1386</v>
      </c>
      <c r="G405" t="s">
        <v>263</v>
      </c>
      <c r="H405" t="s">
        <v>150</v>
      </c>
      <c r="I405" t="s">
        <v>136</v>
      </c>
      <c r="J405" t="s">
        <v>137</v>
      </c>
      <c r="K405" t="s">
        <v>144</v>
      </c>
      <c r="L405" t="s">
        <v>1387</v>
      </c>
      <c r="M405" t="s">
        <v>1388</v>
      </c>
      <c r="N405">
        <v>1.683888888</v>
      </c>
      <c r="O405">
        <v>0</v>
      </c>
      <c r="P405">
        <v>3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0.79584429211671348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0.79584429211671348</v>
      </c>
    </row>
    <row r="406" spans="1:31" x14ac:dyDescent="0.3">
      <c r="A406">
        <v>2516662</v>
      </c>
      <c r="B406">
        <v>1</v>
      </c>
      <c r="C406" t="s">
        <v>81</v>
      </c>
      <c r="D406" t="s">
        <v>128</v>
      </c>
      <c r="E406" t="s">
        <v>159</v>
      </c>
      <c r="F406" t="s">
        <v>1389</v>
      </c>
      <c r="G406" t="s">
        <v>181</v>
      </c>
      <c r="H406" t="s">
        <v>150</v>
      </c>
      <c r="I406" t="s">
        <v>136</v>
      </c>
      <c r="J406" t="s">
        <v>137</v>
      </c>
      <c r="K406" t="s">
        <v>144</v>
      </c>
      <c r="L406" t="s">
        <v>1390</v>
      </c>
      <c r="M406" t="s">
        <v>1391</v>
      </c>
      <c r="N406">
        <v>1.4894444440000001</v>
      </c>
      <c r="O406">
        <v>0</v>
      </c>
      <c r="P406">
        <v>38</v>
      </c>
      <c r="Q406">
        <v>0</v>
      </c>
      <c r="R406">
        <v>0</v>
      </c>
      <c r="S406">
        <v>0</v>
      </c>
      <c r="T406">
        <v>1</v>
      </c>
      <c r="U406">
        <v>0</v>
      </c>
      <c r="V406">
        <v>0</v>
      </c>
      <c r="W406">
        <v>0</v>
      </c>
      <c r="X406">
        <v>7.7119929661373909</v>
      </c>
      <c r="Y406">
        <v>0</v>
      </c>
      <c r="Z406">
        <v>0</v>
      </c>
      <c r="AA406">
        <v>0</v>
      </c>
      <c r="AB406">
        <v>0.39193027670536673</v>
      </c>
      <c r="AC406">
        <v>0</v>
      </c>
      <c r="AD406">
        <v>0</v>
      </c>
      <c r="AE406">
        <v>8.1039232428427574</v>
      </c>
    </row>
    <row r="407" spans="1:31" x14ac:dyDescent="0.3">
      <c r="A407">
        <v>2516664</v>
      </c>
      <c r="B407">
        <v>1</v>
      </c>
      <c r="C407" t="s">
        <v>80</v>
      </c>
      <c r="D407" t="s">
        <v>95</v>
      </c>
      <c r="E407" t="s">
        <v>275</v>
      </c>
      <c r="F407" t="s">
        <v>1392</v>
      </c>
      <c r="G407" t="s">
        <v>143</v>
      </c>
      <c r="H407" t="s">
        <v>135</v>
      </c>
      <c r="I407" t="s">
        <v>136</v>
      </c>
      <c r="J407" t="s">
        <v>137</v>
      </c>
      <c r="K407" t="s">
        <v>144</v>
      </c>
      <c r="L407" t="s">
        <v>1393</v>
      </c>
      <c r="M407" t="s">
        <v>1394</v>
      </c>
      <c r="N407">
        <v>0.231944444</v>
      </c>
      <c r="O407">
        <v>50</v>
      </c>
      <c r="P407">
        <v>2267</v>
      </c>
      <c r="Q407">
        <v>48</v>
      </c>
      <c r="R407">
        <v>188</v>
      </c>
      <c r="S407">
        <v>72</v>
      </c>
      <c r="T407">
        <v>263</v>
      </c>
      <c r="U407">
        <v>16</v>
      </c>
      <c r="V407">
        <v>2</v>
      </c>
      <c r="W407">
        <v>4.1896485460987636</v>
      </c>
      <c r="X407">
        <v>107.96359593003736</v>
      </c>
      <c r="Y407">
        <v>17.899869927444566</v>
      </c>
      <c r="Z407">
        <v>11.734392547991332</v>
      </c>
      <c r="AA407">
        <v>108.7305543075793</v>
      </c>
      <c r="AB407">
        <v>53.510914975415481</v>
      </c>
      <c r="AC407">
        <v>66.79061273650963</v>
      </c>
      <c r="AD407">
        <v>0.6585845563694791</v>
      </c>
      <c r="AE407">
        <v>371.47817352744585</v>
      </c>
    </row>
    <row r="408" spans="1:31" x14ac:dyDescent="0.3">
      <c r="A408">
        <v>2516666</v>
      </c>
      <c r="B408">
        <v>1</v>
      </c>
      <c r="C408" t="s">
        <v>80</v>
      </c>
      <c r="D408" t="s">
        <v>92</v>
      </c>
      <c r="E408" t="s">
        <v>167</v>
      </c>
      <c r="F408" t="s">
        <v>1395</v>
      </c>
      <c r="G408" t="s">
        <v>169</v>
      </c>
      <c r="H408" t="s">
        <v>150</v>
      </c>
      <c r="I408" t="s">
        <v>136</v>
      </c>
      <c r="J408" t="s">
        <v>137</v>
      </c>
      <c r="K408" t="s">
        <v>144</v>
      </c>
      <c r="L408" t="s">
        <v>1396</v>
      </c>
      <c r="M408" t="s">
        <v>1397</v>
      </c>
      <c r="N408">
        <v>3.509166666</v>
      </c>
      <c r="O408">
        <v>0</v>
      </c>
      <c r="P408">
        <v>1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0.3629988615856809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0.3629988615856809</v>
      </c>
    </row>
    <row r="409" spans="1:31" x14ac:dyDescent="0.3">
      <c r="A409">
        <v>2516667</v>
      </c>
      <c r="B409">
        <v>1</v>
      </c>
      <c r="C409" t="s">
        <v>81</v>
      </c>
      <c r="D409" t="s">
        <v>112</v>
      </c>
      <c r="E409" t="s">
        <v>141</v>
      </c>
      <c r="F409" t="s">
        <v>1398</v>
      </c>
      <c r="G409" t="s">
        <v>143</v>
      </c>
      <c r="H409" t="s">
        <v>135</v>
      </c>
      <c r="I409" t="s">
        <v>277</v>
      </c>
      <c r="J409" t="s">
        <v>137</v>
      </c>
      <c r="K409" t="s">
        <v>144</v>
      </c>
      <c r="L409" t="s">
        <v>1399</v>
      </c>
      <c r="M409" t="s">
        <v>1400</v>
      </c>
      <c r="N409">
        <v>3.1111111E-2</v>
      </c>
      <c r="O409">
        <v>0</v>
      </c>
      <c r="P409">
        <v>893</v>
      </c>
      <c r="Q409">
        <v>2</v>
      </c>
      <c r="R409">
        <v>78</v>
      </c>
      <c r="S409">
        <v>7</v>
      </c>
      <c r="T409">
        <v>30</v>
      </c>
      <c r="U409">
        <v>0</v>
      </c>
      <c r="V409">
        <v>0</v>
      </c>
      <c r="W409">
        <v>0</v>
      </c>
      <c r="X409">
        <v>1.7709376541098674</v>
      </c>
      <c r="Y409">
        <v>0.17868243571434667</v>
      </c>
      <c r="Z409">
        <v>0.39128753749997347</v>
      </c>
      <c r="AA409">
        <v>0.2130010771483466</v>
      </c>
      <c r="AB409">
        <v>0.26951361969777776</v>
      </c>
      <c r="AC409">
        <v>0</v>
      </c>
      <c r="AD409">
        <v>0</v>
      </c>
      <c r="AE409">
        <v>2.8234223241703118</v>
      </c>
    </row>
    <row r="410" spans="1:31" x14ac:dyDescent="0.3">
      <c r="A410">
        <v>2516668</v>
      </c>
      <c r="B410">
        <v>1</v>
      </c>
      <c r="C410" t="s">
        <v>80</v>
      </c>
      <c r="D410" t="s">
        <v>97</v>
      </c>
      <c r="E410" t="s">
        <v>132</v>
      </c>
      <c r="F410" t="s">
        <v>1401</v>
      </c>
      <c r="G410" t="s">
        <v>450</v>
      </c>
      <c r="H410" t="s">
        <v>135</v>
      </c>
      <c r="I410" t="s">
        <v>136</v>
      </c>
      <c r="J410" t="s">
        <v>137</v>
      </c>
      <c r="K410" t="s">
        <v>144</v>
      </c>
      <c r="L410" t="s">
        <v>1402</v>
      </c>
      <c r="M410" t="s">
        <v>1403</v>
      </c>
      <c r="N410">
        <v>3.4211111110000001</v>
      </c>
      <c r="O410">
        <v>0</v>
      </c>
      <c r="P410">
        <v>369</v>
      </c>
      <c r="Q410">
        <v>0</v>
      </c>
      <c r="R410">
        <v>1</v>
      </c>
      <c r="S410">
        <v>0</v>
      </c>
      <c r="T410">
        <v>34</v>
      </c>
      <c r="U410">
        <v>0</v>
      </c>
      <c r="V410">
        <v>0</v>
      </c>
      <c r="W410">
        <v>0</v>
      </c>
      <c r="X410">
        <v>363.02818525702548</v>
      </c>
      <c r="Y410">
        <v>0</v>
      </c>
      <c r="Z410">
        <v>0.15958957958566666</v>
      </c>
      <c r="AA410">
        <v>0</v>
      </c>
      <c r="AB410">
        <v>174.98382299576053</v>
      </c>
      <c r="AC410">
        <v>0</v>
      </c>
      <c r="AD410">
        <v>0</v>
      </c>
      <c r="AE410">
        <v>538.17159783237162</v>
      </c>
    </row>
    <row r="411" spans="1:31" x14ac:dyDescent="0.3">
      <c r="A411">
        <v>2516669</v>
      </c>
      <c r="B411">
        <v>1</v>
      </c>
      <c r="C411" t="s">
        <v>81</v>
      </c>
      <c r="D411" t="s">
        <v>121</v>
      </c>
      <c r="E411" t="s">
        <v>187</v>
      </c>
      <c r="F411" t="s">
        <v>1404</v>
      </c>
      <c r="G411" t="s">
        <v>143</v>
      </c>
      <c r="H411" t="s">
        <v>135</v>
      </c>
      <c r="I411" t="s">
        <v>136</v>
      </c>
      <c r="J411" t="s">
        <v>137</v>
      </c>
      <c r="K411" t="s">
        <v>144</v>
      </c>
      <c r="L411" t="s">
        <v>1405</v>
      </c>
      <c r="M411" t="s">
        <v>1406</v>
      </c>
      <c r="N411">
        <v>0.23527777699999999</v>
      </c>
      <c r="O411">
        <v>4</v>
      </c>
      <c r="P411">
        <v>718</v>
      </c>
      <c r="Q411">
        <v>0</v>
      </c>
      <c r="R411">
        <v>12</v>
      </c>
      <c r="S411">
        <v>0</v>
      </c>
      <c r="T411">
        <v>48</v>
      </c>
      <c r="U411">
        <v>0</v>
      </c>
      <c r="V411">
        <v>0</v>
      </c>
      <c r="W411">
        <v>0.26725744857777783</v>
      </c>
      <c r="X411">
        <v>14.117869240156114</v>
      </c>
      <c r="Y411">
        <v>0</v>
      </c>
      <c r="Z411">
        <v>0.25847171748154169</v>
      </c>
      <c r="AA411">
        <v>0</v>
      </c>
      <c r="AB411">
        <v>2.4833502370902658</v>
      </c>
      <c r="AC411">
        <v>0</v>
      </c>
      <c r="AD411">
        <v>0</v>
      </c>
      <c r="AE411">
        <v>17.126948643305699</v>
      </c>
    </row>
    <row r="412" spans="1:31" x14ac:dyDescent="0.3">
      <c r="A412">
        <v>2516673</v>
      </c>
      <c r="B412">
        <v>1</v>
      </c>
      <c r="C412" t="s">
        <v>80</v>
      </c>
      <c r="D412" t="s">
        <v>98</v>
      </c>
      <c r="E412" t="s">
        <v>167</v>
      </c>
      <c r="F412" t="s">
        <v>1339</v>
      </c>
      <c r="G412" t="s">
        <v>234</v>
      </c>
      <c r="H412" t="s">
        <v>150</v>
      </c>
      <c r="I412" t="s">
        <v>136</v>
      </c>
      <c r="J412" t="s">
        <v>137</v>
      </c>
      <c r="K412" t="s">
        <v>144</v>
      </c>
      <c r="L412" t="s">
        <v>1407</v>
      </c>
      <c r="M412" t="s">
        <v>1408</v>
      </c>
      <c r="N412">
        <v>1.701944444</v>
      </c>
      <c r="O412">
        <v>0</v>
      </c>
      <c r="P412">
        <v>2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0.85657090963795746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0.85657090963795746</v>
      </c>
    </row>
    <row r="413" spans="1:31" x14ac:dyDescent="0.3">
      <c r="A413">
        <v>2516676</v>
      </c>
      <c r="B413">
        <v>1</v>
      </c>
      <c r="C413" t="s">
        <v>80</v>
      </c>
      <c r="D413" t="s">
        <v>102</v>
      </c>
      <c r="E413" t="s">
        <v>141</v>
      </c>
      <c r="F413" t="s">
        <v>1409</v>
      </c>
      <c r="G413" t="s">
        <v>143</v>
      </c>
      <c r="H413" t="s">
        <v>135</v>
      </c>
      <c r="I413" t="s">
        <v>136</v>
      </c>
      <c r="J413" t="s">
        <v>137</v>
      </c>
      <c r="K413" t="s">
        <v>144</v>
      </c>
      <c r="L413" t="s">
        <v>1410</v>
      </c>
      <c r="M413" t="s">
        <v>1411</v>
      </c>
      <c r="N413">
        <v>1.278888888</v>
      </c>
      <c r="O413">
        <v>0</v>
      </c>
      <c r="P413">
        <v>600</v>
      </c>
      <c r="Q413">
        <v>38</v>
      </c>
      <c r="R413">
        <v>130</v>
      </c>
      <c r="S413">
        <v>17</v>
      </c>
      <c r="T413">
        <v>77</v>
      </c>
      <c r="U413">
        <v>1</v>
      </c>
      <c r="V413">
        <v>0</v>
      </c>
      <c r="W413">
        <v>0</v>
      </c>
      <c r="X413">
        <v>149.03522616740727</v>
      </c>
      <c r="Y413">
        <v>78.041814356406192</v>
      </c>
      <c r="Z413">
        <v>44.885098206316968</v>
      </c>
      <c r="AA413">
        <v>116.0334986047127</v>
      </c>
      <c r="AB413">
        <v>87.532658750540321</v>
      </c>
      <c r="AC413">
        <v>8.9775944228476767</v>
      </c>
      <c r="AD413">
        <v>0</v>
      </c>
      <c r="AE413">
        <v>484.50589050823112</v>
      </c>
    </row>
    <row r="414" spans="1:31" x14ac:dyDescent="0.3">
      <c r="A414">
        <v>2516677</v>
      </c>
      <c r="B414">
        <v>1</v>
      </c>
      <c r="C414" t="s">
        <v>81</v>
      </c>
      <c r="D414" t="s">
        <v>128</v>
      </c>
      <c r="E414" t="s">
        <v>167</v>
      </c>
      <c r="F414" t="s">
        <v>1412</v>
      </c>
      <c r="G414" t="s">
        <v>169</v>
      </c>
      <c r="H414" t="s">
        <v>150</v>
      </c>
      <c r="I414" t="s">
        <v>136</v>
      </c>
      <c r="J414" t="s">
        <v>137</v>
      </c>
      <c r="K414" t="s">
        <v>144</v>
      </c>
      <c r="L414" t="s">
        <v>1413</v>
      </c>
      <c r="M414" t="s">
        <v>1414</v>
      </c>
      <c r="N414">
        <v>2.1627777770000001</v>
      </c>
      <c r="O414">
        <v>0</v>
      </c>
      <c r="P414">
        <v>4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2.2766609287675004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2.2766609287675004</v>
      </c>
    </row>
    <row r="415" spans="1:31" x14ac:dyDescent="0.3">
      <c r="A415">
        <v>2516681</v>
      </c>
      <c r="B415">
        <v>1</v>
      </c>
      <c r="C415" t="s">
        <v>80</v>
      </c>
      <c r="D415" t="s">
        <v>96</v>
      </c>
      <c r="E415" t="s">
        <v>167</v>
      </c>
      <c r="F415" t="s">
        <v>1415</v>
      </c>
      <c r="G415" t="s">
        <v>263</v>
      </c>
      <c r="H415" t="s">
        <v>150</v>
      </c>
      <c r="I415" t="s">
        <v>136</v>
      </c>
      <c r="J415" t="s">
        <v>137</v>
      </c>
      <c r="K415" t="s">
        <v>144</v>
      </c>
      <c r="L415" t="s">
        <v>1416</v>
      </c>
      <c r="M415" t="s">
        <v>1417</v>
      </c>
      <c r="N415">
        <v>4.7358333330000004</v>
      </c>
      <c r="O415">
        <v>0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</row>
    <row r="416" spans="1:31" x14ac:dyDescent="0.3">
      <c r="A416">
        <v>2516687</v>
      </c>
      <c r="B416">
        <v>1</v>
      </c>
      <c r="C416" t="s">
        <v>80</v>
      </c>
      <c r="D416" t="s">
        <v>84</v>
      </c>
      <c r="E416" t="s">
        <v>167</v>
      </c>
      <c r="F416" t="s">
        <v>1418</v>
      </c>
      <c r="G416" t="s">
        <v>263</v>
      </c>
      <c r="H416" t="s">
        <v>150</v>
      </c>
      <c r="I416" t="s">
        <v>136</v>
      </c>
      <c r="J416" t="s">
        <v>137</v>
      </c>
      <c r="K416" t="s">
        <v>144</v>
      </c>
      <c r="L416" t="s">
        <v>1419</v>
      </c>
      <c r="M416" t="s">
        <v>1420</v>
      </c>
      <c r="N416">
        <v>1.285555555</v>
      </c>
      <c r="O416">
        <v>0</v>
      </c>
      <c r="P416">
        <v>1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0.25822461885777775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0.25822461885777775</v>
      </c>
    </row>
    <row r="417" spans="1:31" x14ac:dyDescent="0.3">
      <c r="A417">
        <v>2516697</v>
      </c>
      <c r="B417">
        <v>1</v>
      </c>
      <c r="C417" t="s">
        <v>80</v>
      </c>
      <c r="D417" t="s">
        <v>96</v>
      </c>
      <c r="E417" t="s">
        <v>167</v>
      </c>
      <c r="F417" t="s">
        <v>1421</v>
      </c>
      <c r="G417" t="s">
        <v>263</v>
      </c>
      <c r="H417" t="s">
        <v>150</v>
      </c>
      <c r="I417" t="s">
        <v>136</v>
      </c>
      <c r="J417" t="s">
        <v>137</v>
      </c>
      <c r="K417" t="s">
        <v>144</v>
      </c>
      <c r="L417" t="s">
        <v>1422</v>
      </c>
      <c r="M417" t="s">
        <v>1423</v>
      </c>
      <c r="N417">
        <v>3.4488888879999999</v>
      </c>
      <c r="O417">
        <v>0</v>
      </c>
      <c r="P417">
        <v>1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0.69038103525777772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0.69038103525777772</v>
      </c>
    </row>
    <row r="418" spans="1:31" x14ac:dyDescent="0.3">
      <c r="A418">
        <v>2516699</v>
      </c>
      <c r="B418">
        <v>1</v>
      </c>
      <c r="C418" t="s">
        <v>80</v>
      </c>
      <c r="D418" t="s">
        <v>93</v>
      </c>
      <c r="E418" t="s">
        <v>207</v>
      </c>
      <c r="F418" t="s">
        <v>1424</v>
      </c>
      <c r="G418" t="s">
        <v>177</v>
      </c>
      <c r="H418" t="s">
        <v>150</v>
      </c>
      <c r="I418" t="s">
        <v>136</v>
      </c>
      <c r="J418" t="s">
        <v>137</v>
      </c>
      <c r="K418" t="s">
        <v>144</v>
      </c>
      <c r="L418" t="s">
        <v>1425</v>
      </c>
      <c r="M418" t="s">
        <v>1426</v>
      </c>
      <c r="N418">
        <v>0.98555555500000003</v>
      </c>
      <c r="O418">
        <v>0</v>
      </c>
      <c r="P418">
        <v>0</v>
      </c>
      <c r="Q418">
        <v>0</v>
      </c>
      <c r="R418">
        <v>4</v>
      </c>
      <c r="S418">
        <v>0</v>
      </c>
      <c r="T418">
        <v>4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4.3923308247398074</v>
      </c>
      <c r="AA418">
        <v>0</v>
      </c>
      <c r="AB418">
        <v>4.4609066997179747</v>
      </c>
      <c r="AC418">
        <v>0</v>
      </c>
      <c r="AD418">
        <v>0</v>
      </c>
      <c r="AE418">
        <v>8.8532375244577821</v>
      </c>
    </row>
    <row r="419" spans="1:31" x14ac:dyDescent="0.3">
      <c r="A419">
        <v>2516716</v>
      </c>
      <c r="B419">
        <v>1</v>
      </c>
      <c r="C419" t="s">
        <v>80</v>
      </c>
      <c r="D419" t="s">
        <v>99</v>
      </c>
      <c r="E419" t="s">
        <v>207</v>
      </c>
      <c r="F419" t="s">
        <v>1427</v>
      </c>
      <c r="G419" t="s">
        <v>177</v>
      </c>
      <c r="H419" t="s">
        <v>150</v>
      </c>
      <c r="I419" t="s">
        <v>136</v>
      </c>
      <c r="J419" t="s">
        <v>137</v>
      </c>
      <c r="K419" t="s">
        <v>144</v>
      </c>
      <c r="L419" t="s">
        <v>1428</v>
      </c>
      <c r="M419" t="s">
        <v>1429</v>
      </c>
      <c r="N419">
        <v>3.7524999999999999</v>
      </c>
      <c r="O419">
        <v>0</v>
      </c>
      <c r="P419">
        <v>14</v>
      </c>
      <c r="Q419">
        <v>0</v>
      </c>
      <c r="R419">
        <v>0</v>
      </c>
      <c r="S419">
        <v>0</v>
      </c>
      <c r="T419">
        <v>2</v>
      </c>
      <c r="U419">
        <v>0</v>
      </c>
      <c r="V419">
        <v>0</v>
      </c>
      <c r="W419">
        <v>0</v>
      </c>
      <c r="X419">
        <v>10.403165319099347</v>
      </c>
      <c r="Y419">
        <v>0</v>
      </c>
      <c r="Z419">
        <v>0</v>
      </c>
      <c r="AA419">
        <v>0</v>
      </c>
      <c r="AB419">
        <v>4.3244374598449991</v>
      </c>
      <c r="AC419">
        <v>0</v>
      </c>
      <c r="AD419">
        <v>0</v>
      </c>
      <c r="AE419">
        <v>14.727602778944346</v>
      </c>
    </row>
    <row r="420" spans="1:31" x14ac:dyDescent="0.3">
      <c r="A420">
        <v>2516717</v>
      </c>
      <c r="B420">
        <v>1</v>
      </c>
      <c r="C420" t="s">
        <v>81</v>
      </c>
      <c r="D420" t="s">
        <v>123</v>
      </c>
      <c r="E420" t="s">
        <v>167</v>
      </c>
      <c r="F420" t="s">
        <v>1430</v>
      </c>
      <c r="G420" t="s">
        <v>263</v>
      </c>
      <c r="H420" t="s">
        <v>150</v>
      </c>
      <c r="I420" t="s">
        <v>136</v>
      </c>
      <c r="J420" t="s">
        <v>137</v>
      </c>
      <c r="K420" t="s">
        <v>144</v>
      </c>
      <c r="L420" t="s">
        <v>1431</v>
      </c>
      <c r="M420" t="s">
        <v>1432</v>
      </c>
      <c r="N420">
        <v>1.440833333</v>
      </c>
      <c r="O420">
        <v>0</v>
      </c>
      <c r="P420">
        <v>1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0.254666245935045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0.254666245935045</v>
      </c>
    </row>
    <row r="421" spans="1:31" x14ac:dyDescent="0.3">
      <c r="A421">
        <v>2516725</v>
      </c>
      <c r="B421">
        <v>1</v>
      </c>
      <c r="C421" t="s">
        <v>80</v>
      </c>
      <c r="D421" t="s">
        <v>96</v>
      </c>
      <c r="E421" t="s">
        <v>132</v>
      </c>
      <c r="F421" t="s">
        <v>1433</v>
      </c>
      <c r="G421" t="s">
        <v>333</v>
      </c>
      <c r="H421" t="s">
        <v>135</v>
      </c>
      <c r="I421" t="s">
        <v>136</v>
      </c>
      <c r="J421" t="s">
        <v>137</v>
      </c>
      <c r="K421" t="s">
        <v>144</v>
      </c>
      <c r="L421" t="s">
        <v>1434</v>
      </c>
      <c r="M421" t="s">
        <v>1435</v>
      </c>
      <c r="N421">
        <v>2.7566666660000001</v>
      </c>
      <c r="O421">
        <v>0</v>
      </c>
      <c r="P421">
        <v>0</v>
      </c>
      <c r="Q421">
        <v>0</v>
      </c>
      <c r="R421">
        <v>0</v>
      </c>
      <c r="S421">
        <v>1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27.9132635982035</v>
      </c>
      <c r="AB421">
        <v>0</v>
      </c>
      <c r="AC421">
        <v>0</v>
      </c>
      <c r="AD421">
        <v>0</v>
      </c>
      <c r="AE421">
        <v>27.9132635982035</v>
      </c>
    </row>
    <row r="422" spans="1:31" x14ac:dyDescent="0.3">
      <c r="A422">
        <v>2516727</v>
      </c>
      <c r="B422">
        <v>1</v>
      </c>
      <c r="C422" t="s">
        <v>81</v>
      </c>
      <c r="D422" t="s">
        <v>120</v>
      </c>
      <c r="E422" t="s">
        <v>167</v>
      </c>
      <c r="F422" t="s">
        <v>1436</v>
      </c>
      <c r="G422" t="s">
        <v>234</v>
      </c>
      <c r="H422" t="s">
        <v>150</v>
      </c>
      <c r="I422" t="s">
        <v>136</v>
      </c>
      <c r="J422" t="s">
        <v>137</v>
      </c>
      <c r="K422" t="s">
        <v>144</v>
      </c>
      <c r="L422" t="s">
        <v>1437</v>
      </c>
      <c r="M422" t="s">
        <v>1438</v>
      </c>
      <c r="N422">
        <v>2.4372222219999999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1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2.8231173721766667</v>
      </c>
      <c r="AC422">
        <v>0</v>
      </c>
      <c r="AD422">
        <v>0</v>
      </c>
      <c r="AE422">
        <v>2.8231173721766667</v>
      </c>
    </row>
    <row r="423" spans="1:31" x14ac:dyDescent="0.3">
      <c r="A423">
        <v>2516732</v>
      </c>
      <c r="B423">
        <v>1</v>
      </c>
      <c r="C423" t="s">
        <v>81</v>
      </c>
      <c r="D423" t="s">
        <v>128</v>
      </c>
      <c r="E423" t="s">
        <v>132</v>
      </c>
      <c r="F423" t="s">
        <v>1439</v>
      </c>
      <c r="G423" t="s">
        <v>204</v>
      </c>
      <c r="H423" t="s">
        <v>135</v>
      </c>
      <c r="I423" t="s">
        <v>136</v>
      </c>
      <c r="J423" t="s">
        <v>137</v>
      </c>
      <c r="K423" t="s">
        <v>144</v>
      </c>
      <c r="L423" t="s">
        <v>1440</v>
      </c>
      <c r="M423" t="s">
        <v>1441</v>
      </c>
      <c r="N423">
        <v>6.4622222220000003</v>
      </c>
      <c r="O423">
        <v>2</v>
      </c>
      <c r="P423">
        <v>0</v>
      </c>
      <c r="Q423">
        <v>60</v>
      </c>
      <c r="R423">
        <v>0</v>
      </c>
      <c r="S423">
        <v>2</v>
      </c>
      <c r="T423">
        <v>0</v>
      </c>
      <c r="U423">
        <v>0</v>
      </c>
      <c r="V423">
        <v>0</v>
      </c>
      <c r="W423">
        <v>10.295887682040609</v>
      </c>
      <c r="X423">
        <v>0</v>
      </c>
      <c r="Y423">
        <v>105.86199771480241</v>
      </c>
      <c r="Z423">
        <v>0</v>
      </c>
      <c r="AA423">
        <v>96.963176941295799</v>
      </c>
      <c r="AB423">
        <v>0</v>
      </c>
      <c r="AC423">
        <v>0</v>
      </c>
      <c r="AD423">
        <v>0</v>
      </c>
      <c r="AE423">
        <v>213.12106233813881</v>
      </c>
    </row>
    <row r="424" spans="1:31" x14ac:dyDescent="0.3">
      <c r="A424">
        <v>2516737</v>
      </c>
      <c r="B424">
        <v>1</v>
      </c>
      <c r="C424" t="s">
        <v>80</v>
      </c>
      <c r="D424" t="s">
        <v>87</v>
      </c>
      <c r="E424" t="s">
        <v>159</v>
      </c>
      <c r="F424" t="s">
        <v>1442</v>
      </c>
      <c r="G424" t="s">
        <v>181</v>
      </c>
      <c r="H424" t="s">
        <v>150</v>
      </c>
      <c r="I424" t="s">
        <v>136</v>
      </c>
      <c r="J424" t="s">
        <v>137</v>
      </c>
      <c r="K424" t="s">
        <v>144</v>
      </c>
      <c r="L424" t="s">
        <v>1443</v>
      </c>
      <c r="M424" t="s">
        <v>1444</v>
      </c>
      <c r="N424">
        <v>2.4869444440000001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6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38.775610221723852</v>
      </c>
      <c r="AC424">
        <v>0</v>
      </c>
      <c r="AD424">
        <v>0</v>
      </c>
      <c r="AE424">
        <v>38.775610221723852</v>
      </c>
    </row>
    <row r="425" spans="1:31" x14ac:dyDescent="0.3">
      <c r="A425">
        <v>2516739</v>
      </c>
      <c r="B425">
        <v>1</v>
      </c>
      <c r="C425" t="s">
        <v>81</v>
      </c>
      <c r="D425" t="s">
        <v>112</v>
      </c>
      <c r="E425" t="s">
        <v>132</v>
      </c>
      <c r="F425" t="s">
        <v>1445</v>
      </c>
      <c r="G425" t="s">
        <v>1446</v>
      </c>
      <c r="H425" t="s">
        <v>135</v>
      </c>
      <c r="I425" t="s">
        <v>136</v>
      </c>
      <c r="J425" t="s">
        <v>137</v>
      </c>
      <c r="K425" t="s">
        <v>144</v>
      </c>
      <c r="L425" t="s">
        <v>1447</v>
      </c>
      <c r="M425" t="s">
        <v>1448</v>
      </c>
      <c r="N425">
        <v>4.1444444440000003</v>
      </c>
      <c r="O425">
        <v>0</v>
      </c>
      <c r="P425">
        <v>485</v>
      </c>
      <c r="Q425">
        <v>0</v>
      </c>
      <c r="R425">
        <v>65</v>
      </c>
      <c r="S425">
        <v>0</v>
      </c>
      <c r="T425">
        <v>56</v>
      </c>
      <c r="U425">
        <v>1</v>
      </c>
      <c r="V425">
        <v>0</v>
      </c>
      <c r="W425">
        <v>0</v>
      </c>
      <c r="X425">
        <v>286.03797270514315</v>
      </c>
      <c r="Y425">
        <v>0</v>
      </c>
      <c r="Z425">
        <v>23.953098278044568</v>
      </c>
      <c r="AA425">
        <v>0</v>
      </c>
      <c r="AB425">
        <v>40.809331811876355</v>
      </c>
      <c r="AC425">
        <v>84.434390902645333</v>
      </c>
      <c r="AD425">
        <v>0</v>
      </c>
      <c r="AE425">
        <v>435.23479369770939</v>
      </c>
    </row>
    <row r="426" spans="1:31" x14ac:dyDescent="0.3">
      <c r="A426">
        <v>2516745</v>
      </c>
      <c r="B426">
        <v>1</v>
      </c>
      <c r="C426" t="s">
        <v>80</v>
      </c>
      <c r="D426" t="s">
        <v>94</v>
      </c>
      <c r="E426" t="s">
        <v>207</v>
      </c>
      <c r="F426" t="s">
        <v>1449</v>
      </c>
      <c r="G426" t="s">
        <v>177</v>
      </c>
      <c r="H426" t="s">
        <v>150</v>
      </c>
      <c r="I426" t="s">
        <v>136</v>
      </c>
      <c r="J426" t="s">
        <v>137</v>
      </c>
      <c r="K426" t="s">
        <v>144</v>
      </c>
      <c r="L426" t="s">
        <v>1450</v>
      </c>
      <c r="M426" t="s">
        <v>1451</v>
      </c>
      <c r="N426">
        <v>1.1230555550000001</v>
      </c>
      <c r="O426">
        <v>0</v>
      </c>
      <c r="P426">
        <v>2</v>
      </c>
      <c r="Q426">
        <v>0</v>
      </c>
      <c r="R426">
        <v>13</v>
      </c>
      <c r="S426">
        <v>0</v>
      </c>
      <c r="T426">
        <v>2</v>
      </c>
      <c r="U426">
        <v>0</v>
      </c>
      <c r="V426">
        <v>0</v>
      </c>
      <c r="W426">
        <v>0</v>
      </c>
      <c r="X426">
        <v>0.72420495891193337</v>
      </c>
      <c r="Y426">
        <v>0</v>
      </c>
      <c r="Z426">
        <v>8.2833524948496571</v>
      </c>
      <c r="AA426">
        <v>0</v>
      </c>
      <c r="AB426">
        <v>1.1043027175653333E-2</v>
      </c>
      <c r="AC426">
        <v>0</v>
      </c>
      <c r="AD426">
        <v>0</v>
      </c>
      <c r="AE426">
        <v>9.0186004809372431</v>
      </c>
    </row>
    <row r="427" spans="1:31" x14ac:dyDescent="0.3">
      <c r="A427">
        <v>2516746</v>
      </c>
      <c r="B427">
        <v>1</v>
      </c>
      <c r="C427" t="s">
        <v>81</v>
      </c>
      <c r="D427" t="s">
        <v>127</v>
      </c>
      <c r="E427" t="s">
        <v>132</v>
      </c>
      <c r="F427" t="s">
        <v>1452</v>
      </c>
      <c r="G427" t="s">
        <v>204</v>
      </c>
      <c r="H427" t="s">
        <v>135</v>
      </c>
      <c r="I427" t="s">
        <v>136</v>
      </c>
      <c r="J427" t="s">
        <v>137</v>
      </c>
      <c r="K427" t="s">
        <v>144</v>
      </c>
      <c r="L427" t="s">
        <v>1453</v>
      </c>
      <c r="M427" t="s">
        <v>1454</v>
      </c>
      <c r="N427">
        <v>4.6386111110000003</v>
      </c>
      <c r="O427">
        <v>0</v>
      </c>
      <c r="P427">
        <v>170</v>
      </c>
      <c r="Q427">
        <v>26</v>
      </c>
      <c r="R427">
        <v>29</v>
      </c>
      <c r="S427">
        <v>1</v>
      </c>
      <c r="T427">
        <v>15</v>
      </c>
      <c r="U427">
        <v>0</v>
      </c>
      <c r="V427">
        <v>0</v>
      </c>
      <c r="W427">
        <v>0</v>
      </c>
      <c r="X427">
        <v>116.41992768562997</v>
      </c>
      <c r="Y427">
        <v>39.375310995077946</v>
      </c>
      <c r="Z427">
        <v>66.684221576379727</v>
      </c>
      <c r="AA427">
        <v>0.86744263900399998</v>
      </c>
      <c r="AB427">
        <v>18.329242149582946</v>
      </c>
      <c r="AC427">
        <v>0</v>
      </c>
      <c r="AD427">
        <v>0</v>
      </c>
      <c r="AE427">
        <v>241.67614504567456</v>
      </c>
    </row>
    <row r="428" spans="1:31" x14ac:dyDescent="0.3">
      <c r="A428">
        <v>2516747</v>
      </c>
      <c r="B428">
        <v>1</v>
      </c>
      <c r="C428" t="s">
        <v>80</v>
      </c>
      <c r="D428" t="s">
        <v>103</v>
      </c>
      <c r="E428" t="s">
        <v>207</v>
      </c>
      <c r="F428" t="s">
        <v>1455</v>
      </c>
      <c r="G428" t="s">
        <v>1242</v>
      </c>
      <c r="H428" t="s">
        <v>150</v>
      </c>
      <c r="I428" t="s">
        <v>136</v>
      </c>
      <c r="J428" t="s">
        <v>3</v>
      </c>
      <c r="K428" t="s">
        <v>144</v>
      </c>
      <c r="L428" t="s">
        <v>1456</v>
      </c>
      <c r="M428" t="s">
        <v>1457</v>
      </c>
      <c r="N428">
        <v>4.7074999999999996</v>
      </c>
      <c r="O428">
        <v>0</v>
      </c>
      <c r="P428">
        <v>16</v>
      </c>
      <c r="Q428">
        <v>0</v>
      </c>
      <c r="R428">
        <v>4</v>
      </c>
      <c r="S428">
        <v>0</v>
      </c>
      <c r="T428">
        <v>14</v>
      </c>
      <c r="U428">
        <v>0</v>
      </c>
      <c r="V428">
        <v>0</v>
      </c>
      <c r="W428">
        <v>0</v>
      </c>
      <c r="X428">
        <v>13.513333213500163</v>
      </c>
      <c r="Y428">
        <v>0</v>
      </c>
      <c r="Z428">
        <v>5.931908756222259</v>
      </c>
      <c r="AA428">
        <v>0</v>
      </c>
      <c r="AB428">
        <v>22.533157620378841</v>
      </c>
      <c r="AC428">
        <v>0</v>
      </c>
      <c r="AD428">
        <v>0</v>
      </c>
      <c r="AE428">
        <v>41.978399590101262</v>
      </c>
    </row>
    <row r="429" spans="1:31" x14ac:dyDescent="0.3">
      <c r="A429">
        <v>2516748</v>
      </c>
      <c r="B429">
        <v>1</v>
      </c>
      <c r="C429" t="s">
        <v>80</v>
      </c>
      <c r="D429" t="s">
        <v>102</v>
      </c>
      <c r="E429" t="s">
        <v>207</v>
      </c>
      <c r="F429" t="s">
        <v>1458</v>
      </c>
      <c r="G429" t="s">
        <v>177</v>
      </c>
      <c r="H429" t="s">
        <v>150</v>
      </c>
      <c r="I429" t="s">
        <v>136</v>
      </c>
      <c r="J429" t="s">
        <v>137</v>
      </c>
      <c r="K429" t="s">
        <v>144</v>
      </c>
      <c r="L429" t="s">
        <v>1459</v>
      </c>
      <c r="M429" t="s">
        <v>1460</v>
      </c>
      <c r="N429">
        <v>1.987222222</v>
      </c>
      <c r="O429">
        <v>0</v>
      </c>
      <c r="P429">
        <v>0</v>
      </c>
      <c r="Q429">
        <v>0</v>
      </c>
      <c r="R429">
        <v>15</v>
      </c>
      <c r="S429">
        <v>0</v>
      </c>
      <c r="T429">
        <v>1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18.499808056092672</v>
      </c>
      <c r="AA429">
        <v>0</v>
      </c>
      <c r="AB429">
        <v>2.1626898958461469</v>
      </c>
      <c r="AC429">
        <v>0</v>
      </c>
      <c r="AD429">
        <v>0</v>
      </c>
      <c r="AE429">
        <v>20.662497951938818</v>
      </c>
    </row>
    <row r="430" spans="1:31" x14ac:dyDescent="0.3">
      <c r="A430">
        <v>2516751</v>
      </c>
      <c r="B430">
        <v>1</v>
      </c>
      <c r="C430" t="s">
        <v>80</v>
      </c>
      <c r="D430" t="s">
        <v>99</v>
      </c>
      <c r="E430" t="s">
        <v>147</v>
      </c>
      <c r="F430" t="s">
        <v>1461</v>
      </c>
      <c r="G430" t="s">
        <v>149</v>
      </c>
      <c r="H430" t="s">
        <v>150</v>
      </c>
      <c r="I430" t="s">
        <v>136</v>
      </c>
      <c r="J430" t="s">
        <v>137</v>
      </c>
      <c r="K430" t="s">
        <v>144</v>
      </c>
      <c r="L430" t="s">
        <v>1462</v>
      </c>
      <c r="M430" t="s">
        <v>1463</v>
      </c>
      <c r="N430">
        <v>2.8058333329999998</v>
      </c>
      <c r="O430">
        <v>0</v>
      </c>
      <c r="P430">
        <v>17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9.6231709933766751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9.6231709933766751</v>
      </c>
    </row>
    <row r="431" spans="1:31" x14ac:dyDescent="0.3">
      <c r="A431">
        <v>2516752</v>
      </c>
      <c r="B431">
        <v>1</v>
      </c>
      <c r="C431" t="s">
        <v>81</v>
      </c>
      <c r="D431" t="s">
        <v>127</v>
      </c>
      <c r="E431" t="s">
        <v>187</v>
      </c>
      <c r="F431" t="s">
        <v>1464</v>
      </c>
      <c r="G431" t="s">
        <v>143</v>
      </c>
      <c r="H431" t="s">
        <v>135</v>
      </c>
      <c r="I431" t="s">
        <v>136</v>
      </c>
      <c r="J431" t="s">
        <v>137</v>
      </c>
      <c r="K431" t="s">
        <v>144</v>
      </c>
      <c r="L431" t="s">
        <v>1465</v>
      </c>
      <c r="M431" t="s">
        <v>1466</v>
      </c>
      <c r="N431">
        <v>0.73555555500000003</v>
      </c>
      <c r="O431">
        <v>3</v>
      </c>
      <c r="P431">
        <v>3</v>
      </c>
      <c r="Q431">
        <v>45</v>
      </c>
      <c r="R431">
        <v>16</v>
      </c>
      <c r="S431">
        <v>2</v>
      </c>
      <c r="T431">
        <v>2</v>
      </c>
      <c r="U431">
        <v>0</v>
      </c>
      <c r="V431">
        <v>0</v>
      </c>
      <c r="W431">
        <v>0.41368008157689329</v>
      </c>
      <c r="X431">
        <v>0</v>
      </c>
      <c r="Y431">
        <v>12.325878850503299</v>
      </c>
      <c r="Z431">
        <v>27.600857680313798</v>
      </c>
      <c r="AA431">
        <v>0.39738443614590002</v>
      </c>
      <c r="AB431">
        <v>0.43799183283566667</v>
      </c>
      <c r="AC431">
        <v>0</v>
      </c>
      <c r="AD431">
        <v>0</v>
      </c>
      <c r="AE431">
        <v>41.175792881375557</v>
      </c>
    </row>
    <row r="432" spans="1:31" x14ac:dyDescent="0.3">
      <c r="A432">
        <v>2516762</v>
      </c>
      <c r="B432">
        <v>1</v>
      </c>
      <c r="C432" t="s">
        <v>80</v>
      </c>
      <c r="D432" t="s">
        <v>96</v>
      </c>
      <c r="E432" t="s">
        <v>141</v>
      </c>
      <c r="F432" t="s">
        <v>317</v>
      </c>
      <c r="G432" t="s">
        <v>161</v>
      </c>
      <c r="H432" t="s">
        <v>135</v>
      </c>
      <c r="I432" t="s">
        <v>136</v>
      </c>
      <c r="J432" t="s">
        <v>137</v>
      </c>
      <c r="K432" t="s">
        <v>144</v>
      </c>
      <c r="L432" t="s">
        <v>1467</v>
      </c>
      <c r="M432" t="s">
        <v>1468</v>
      </c>
      <c r="N432">
        <v>0.84944444399999997</v>
      </c>
      <c r="O432">
        <v>2</v>
      </c>
      <c r="P432">
        <v>105</v>
      </c>
      <c r="Q432">
        <v>3</v>
      </c>
      <c r="R432">
        <v>0</v>
      </c>
      <c r="S432">
        <v>6</v>
      </c>
      <c r="T432">
        <v>1</v>
      </c>
      <c r="U432">
        <v>0</v>
      </c>
      <c r="V432">
        <v>0</v>
      </c>
      <c r="W432">
        <v>0.30744910288104998</v>
      </c>
      <c r="X432">
        <v>15.583668749675413</v>
      </c>
      <c r="Y432">
        <v>1.3922787940669412</v>
      </c>
      <c r="Z432">
        <v>0</v>
      </c>
      <c r="AA432">
        <v>33.118462337012481</v>
      </c>
      <c r="AB432">
        <v>0</v>
      </c>
      <c r="AC432">
        <v>0</v>
      </c>
      <c r="AD432">
        <v>0</v>
      </c>
      <c r="AE432">
        <v>50.401858983635883</v>
      </c>
    </row>
    <row r="433" spans="1:31" x14ac:dyDescent="0.3">
      <c r="A433">
        <v>2518513</v>
      </c>
      <c r="B433">
        <v>1</v>
      </c>
      <c r="C433" t="s">
        <v>81</v>
      </c>
      <c r="D433" t="s">
        <v>112</v>
      </c>
      <c r="E433" t="s">
        <v>187</v>
      </c>
      <c r="F433" t="s">
        <v>1469</v>
      </c>
      <c r="G433" t="s">
        <v>143</v>
      </c>
      <c r="H433" t="s">
        <v>135</v>
      </c>
      <c r="I433" t="s">
        <v>136</v>
      </c>
      <c r="J433" t="s">
        <v>137</v>
      </c>
      <c r="K433" t="s">
        <v>144</v>
      </c>
      <c r="L433" t="s">
        <v>1470</v>
      </c>
      <c r="M433" t="s">
        <v>1471</v>
      </c>
      <c r="N433">
        <v>0.91638888799999996</v>
      </c>
      <c r="O433">
        <v>0</v>
      </c>
      <c r="P433">
        <v>417</v>
      </c>
      <c r="Q433">
        <v>2</v>
      </c>
      <c r="R433">
        <v>0</v>
      </c>
      <c r="S433">
        <v>1</v>
      </c>
      <c r="T433">
        <v>8</v>
      </c>
      <c r="U433">
        <v>0</v>
      </c>
      <c r="V433">
        <v>0</v>
      </c>
      <c r="W433">
        <v>0</v>
      </c>
      <c r="X433">
        <v>30.820455980989305</v>
      </c>
      <c r="Y433">
        <v>1.1478309528237203</v>
      </c>
      <c r="Z433">
        <v>0</v>
      </c>
      <c r="AA433">
        <v>1.3498499169061111</v>
      </c>
      <c r="AB433">
        <v>1.6566948411748499</v>
      </c>
      <c r="AC433">
        <v>0</v>
      </c>
      <c r="AD433">
        <v>0</v>
      </c>
      <c r="AE433">
        <v>34.974831691893982</v>
      </c>
    </row>
    <row r="434" spans="1:31" x14ac:dyDescent="0.3">
      <c r="A434">
        <v>2518515</v>
      </c>
      <c r="B434">
        <v>1</v>
      </c>
      <c r="C434" t="s">
        <v>81</v>
      </c>
      <c r="D434" t="s">
        <v>125</v>
      </c>
      <c r="E434" t="s">
        <v>159</v>
      </c>
      <c r="F434" t="s">
        <v>1472</v>
      </c>
      <c r="G434" t="s">
        <v>134</v>
      </c>
      <c r="H434" t="s">
        <v>150</v>
      </c>
      <c r="I434" t="s">
        <v>136</v>
      </c>
      <c r="J434" t="s">
        <v>137</v>
      </c>
      <c r="K434" t="s">
        <v>138</v>
      </c>
      <c r="L434" t="s">
        <v>1473</v>
      </c>
      <c r="M434" t="s">
        <v>1474</v>
      </c>
      <c r="N434">
        <v>0.37833333299999999</v>
      </c>
      <c r="O434">
        <v>0</v>
      </c>
      <c r="P434">
        <v>38</v>
      </c>
      <c r="Q434">
        <v>0</v>
      </c>
      <c r="R434">
        <v>0</v>
      </c>
      <c r="S434">
        <v>0</v>
      </c>
      <c r="T434">
        <v>2</v>
      </c>
      <c r="U434">
        <v>0</v>
      </c>
      <c r="V434">
        <v>0</v>
      </c>
      <c r="W434">
        <v>0</v>
      </c>
      <c r="X434">
        <v>1.482265436773466</v>
      </c>
      <c r="Y434">
        <v>0</v>
      </c>
      <c r="Z434">
        <v>0</v>
      </c>
      <c r="AA434">
        <v>0</v>
      </c>
      <c r="AB434">
        <v>2.2760637878696668E-2</v>
      </c>
      <c r="AC434">
        <v>0</v>
      </c>
      <c r="AD434">
        <v>0</v>
      </c>
      <c r="AE434">
        <v>1.5050260746521626</v>
      </c>
    </row>
    <row r="435" spans="1:31" x14ac:dyDescent="0.3">
      <c r="A435">
        <v>2518516</v>
      </c>
      <c r="B435">
        <v>1</v>
      </c>
      <c r="C435" t="s">
        <v>81</v>
      </c>
      <c r="D435" t="s">
        <v>112</v>
      </c>
      <c r="E435" t="s">
        <v>159</v>
      </c>
      <c r="F435" t="s">
        <v>1475</v>
      </c>
      <c r="G435" t="s">
        <v>134</v>
      </c>
      <c r="H435" t="s">
        <v>150</v>
      </c>
      <c r="I435" t="s">
        <v>136</v>
      </c>
      <c r="J435" t="s">
        <v>137</v>
      </c>
      <c r="K435" t="s">
        <v>138</v>
      </c>
      <c r="L435" t="s">
        <v>1476</v>
      </c>
      <c r="M435" t="s">
        <v>1477</v>
      </c>
      <c r="N435">
        <v>1.646111111</v>
      </c>
      <c r="O435">
        <v>0</v>
      </c>
      <c r="P435">
        <v>75</v>
      </c>
      <c r="Q435">
        <v>0</v>
      </c>
      <c r="R435">
        <v>52</v>
      </c>
      <c r="S435">
        <v>0</v>
      </c>
      <c r="T435">
        <v>3</v>
      </c>
      <c r="U435">
        <v>0</v>
      </c>
      <c r="V435">
        <v>0</v>
      </c>
      <c r="W435">
        <v>0</v>
      </c>
      <c r="X435">
        <v>22.201592611054139</v>
      </c>
      <c r="Y435">
        <v>0</v>
      </c>
      <c r="Z435">
        <v>8.1652282456574028</v>
      </c>
      <c r="AA435">
        <v>0</v>
      </c>
      <c r="AB435">
        <v>4.1408917000435821</v>
      </c>
      <c r="AC435">
        <v>0</v>
      </c>
      <c r="AD435">
        <v>0</v>
      </c>
      <c r="AE435">
        <v>34.507712556755124</v>
      </c>
    </row>
    <row r="436" spans="1:31" x14ac:dyDescent="0.3">
      <c r="A436">
        <v>2518517</v>
      </c>
      <c r="B436">
        <v>1</v>
      </c>
      <c r="C436" t="s">
        <v>81</v>
      </c>
      <c r="D436" t="s">
        <v>121</v>
      </c>
      <c r="E436" t="s">
        <v>132</v>
      </c>
      <c r="F436" t="s">
        <v>1478</v>
      </c>
      <c r="G436" t="s">
        <v>204</v>
      </c>
      <c r="H436" t="s">
        <v>135</v>
      </c>
      <c r="I436" t="s">
        <v>136</v>
      </c>
      <c r="J436" t="s">
        <v>137</v>
      </c>
      <c r="K436" t="s">
        <v>144</v>
      </c>
      <c r="L436" t="s">
        <v>1479</v>
      </c>
      <c r="M436" t="s">
        <v>1480</v>
      </c>
      <c r="N436">
        <v>0.72722222199999997</v>
      </c>
      <c r="O436">
        <v>0</v>
      </c>
      <c r="P436">
        <v>177</v>
      </c>
      <c r="Q436">
        <v>0</v>
      </c>
      <c r="R436">
        <v>11</v>
      </c>
      <c r="S436">
        <v>0</v>
      </c>
      <c r="T436">
        <v>24</v>
      </c>
      <c r="U436">
        <v>0</v>
      </c>
      <c r="V436">
        <v>0</v>
      </c>
      <c r="W436">
        <v>0</v>
      </c>
      <c r="X436">
        <v>16.835992331567134</v>
      </c>
      <c r="Y436">
        <v>0</v>
      </c>
      <c r="Z436">
        <v>0.60464741176243997</v>
      </c>
      <c r="AA436">
        <v>0</v>
      </c>
      <c r="AB436">
        <v>11.041525844373135</v>
      </c>
      <c r="AC436">
        <v>0</v>
      </c>
      <c r="AD436">
        <v>0</v>
      </c>
      <c r="AE436">
        <v>28.48216558770271</v>
      </c>
    </row>
    <row r="437" spans="1:31" x14ac:dyDescent="0.3">
      <c r="A437">
        <v>2518518</v>
      </c>
      <c r="B437">
        <v>1</v>
      </c>
      <c r="C437" t="s">
        <v>80</v>
      </c>
      <c r="D437" t="s">
        <v>106</v>
      </c>
      <c r="E437" t="s">
        <v>167</v>
      </c>
      <c r="F437" t="s">
        <v>1481</v>
      </c>
      <c r="G437" t="s">
        <v>234</v>
      </c>
      <c r="H437" t="s">
        <v>150</v>
      </c>
      <c r="I437" t="s">
        <v>136</v>
      </c>
      <c r="J437" t="s">
        <v>137</v>
      </c>
      <c r="K437" t="s">
        <v>144</v>
      </c>
      <c r="L437" t="s">
        <v>1482</v>
      </c>
      <c r="M437" t="s">
        <v>1483</v>
      </c>
      <c r="N437">
        <v>1.048611111</v>
      </c>
      <c r="O437">
        <v>0</v>
      </c>
      <c r="P437">
        <v>0</v>
      </c>
      <c r="Q437">
        <v>0</v>
      </c>
      <c r="R437">
        <v>0</v>
      </c>
      <c r="S437">
        <v>0</v>
      </c>
      <c r="T437">
        <v>1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1.4770435045132668</v>
      </c>
      <c r="AC437">
        <v>0</v>
      </c>
      <c r="AD437">
        <v>0</v>
      </c>
      <c r="AE437">
        <v>1.4770435045132668</v>
      </c>
    </row>
    <row r="438" spans="1:31" x14ac:dyDescent="0.3">
      <c r="A438">
        <v>2518520</v>
      </c>
      <c r="B438">
        <v>1</v>
      </c>
      <c r="C438" t="s">
        <v>81</v>
      </c>
      <c r="D438" t="s">
        <v>126</v>
      </c>
      <c r="E438" t="s">
        <v>187</v>
      </c>
      <c r="F438" t="s">
        <v>1484</v>
      </c>
      <c r="G438" t="s">
        <v>143</v>
      </c>
      <c r="H438" t="s">
        <v>135</v>
      </c>
      <c r="I438" t="s">
        <v>277</v>
      </c>
      <c r="J438" t="s">
        <v>137</v>
      </c>
      <c r="K438" t="s">
        <v>144</v>
      </c>
      <c r="L438" t="s">
        <v>1485</v>
      </c>
      <c r="M438" t="s">
        <v>1486</v>
      </c>
      <c r="N438">
        <v>3.4444443999999998E-2</v>
      </c>
      <c r="O438">
        <v>2</v>
      </c>
      <c r="P438">
        <v>299</v>
      </c>
      <c r="Q438">
        <v>36</v>
      </c>
      <c r="R438">
        <v>131</v>
      </c>
      <c r="S438">
        <v>11</v>
      </c>
      <c r="T438">
        <v>25</v>
      </c>
      <c r="U438">
        <v>0</v>
      </c>
      <c r="V438">
        <v>0</v>
      </c>
      <c r="W438">
        <v>1.9424086405536667E-2</v>
      </c>
      <c r="X438">
        <v>1.1751107637771887</v>
      </c>
      <c r="Y438">
        <v>5.9349623677831476</v>
      </c>
      <c r="Z438">
        <v>1.0968405166398734</v>
      </c>
      <c r="AA438">
        <v>0.88941367972616803</v>
      </c>
      <c r="AB438">
        <v>1.0217788944276667</v>
      </c>
      <c r="AC438">
        <v>0</v>
      </c>
      <c r="AD438">
        <v>0</v>
      </c>
      <c r="AE438">
        <v>10.137530308759581</v>
      </c>
    </row>
    <row r="439" spans="1:31" x14ac:dyDescent="0.3">
      <c r="A439">
        <v>2518522</v>
      </c>
      <c r="B439">
        <v>1</v>
      </c>
      <c r="C439" t="s">
        <v>80</v>
      </c>
      <c r="D439" t="s">
        <v>103</v>
      </c>
      <c r="E439" t="s">
        <v>167</v>
      </c>
      <c r="F439" t="s">
        <v>1487</v>
      </c>
      <c r="G439" t="s">
        <v>234</v>
      </c>
      <c r="H439" t="s">
        <v>150</v>
      </c>
      <c r="I439" t="s">
        <v>136</v>
      </c>
      <c r="J439" t="s">
        <v>137</v>
      </c>
      <c r="K439" t="s">
        <v>144</v>
      </c>
      <c r="L439" t="s">
        <v>1488</v>
      </c>
      <c r="M439" t="s">
        <v>1489</v>
      </c>
      <c r="N439">
        <v>1.2116666659999999</v>
      </c>
      <c r="O439">
        <v>0</v>
      </c>
      <c r="P439">
        <v>0</v>
      </c>
      <c r="Q439">
        <v>0</v>
      </c>
      <c r="R439">
        <v>0</v>
      </c>
      <c r="S439">
        <v>0</v>
      </c>
      <c r="T439">
        <v>6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9.8754362823714761</v>
      </c>
      <c r="AC439">
        <v>0</v>
      </c>
      <c r="AD439">
        <v>0</v>
      </c>
      <c r="AE439">
        <v>9.8754362823714761</v>
      </c>
    </row>
    <row r="440" spans="1:31" x14ac:dyDescent="0.3">
      <c r="A440">
        <v>2518532</v>
      </c>
      <c r="B440">
        <v>1</v>
      </c>
      <c r="C440" t="s">
        <v>80</v>
      </c>
      <c r="D440" t="s">
        <v>85</v>
      </c>
      <c r="E440" t="s">
        <v>147</v>
      </c>
      <c r="F440" t="s">
        <v>1490</v>
      </c>
      <c r="G440" t="s">
        <v>224</v>
      </c>
      <c r="H440" t="s">
        <v>150</v>
      </c>
      <c r="I440" t="s">
        <v>136</v>
      </c>
      <c r="J440" t="s">
        <v>137</v>
      </c>
      <c r="K440" t="s">
        <v>144</v>
      </c>
      <c r="L440" t="s">
        <v>1491</v>
      </c>
      <c r="M440" t="s">
        <v>1492</v>
      </c>
      <c r="N440">
        <v>1.9724999999999999</v>
      </c>
      <c r="O440">
        <v>0</v>
      </c>
      <c r="P440">
        <v>60</v>
      </c>
      <c r="Q440">
        <v>0</v>
      </c>
      <c r="R440">
        <v>0</v>
      </c>
      <c r="S440">
        <v>0</v>
      </c>
      <c r="T440">
        <v>13</v>
      </c>
      <c r="U440">
        <v>0</v>
      </c>
      <c r="V440">
        <v>0</v>
      </c>
      <c r="W440">
        <v>0</v>
      </c>
      <c r="X440">
        <v>29.759969344331772</v>
      </c>
      <c r="Y440">
        <v>0</v>
      </c>
      <c r="Z440">
        <v>0</v>
      </c>
      <c r="AA440">
        <v>0</v>
      </c>
      <c r="AB440">
        <v>25.449133244870595</v>
      </c>
      <c r="AC440">
        <v>0</v>
      </c>
      <c r="AD440">
        <v>0</v>
      </c>
      <c r="AE440">
        <v>55.209102589202367</v>
      </c>
    </row>
    <row r="441" spans="1:31" x14ac:dyDescent="0.3">
      <c r="A441">
        <v>2518538</v>
      </c>
      <c r="B441">
        <v>1</v>
      </c>
      <c r="C441" t="s">
        <v>80</v>
      </c>
      <c r="D441" t="s">
        <v>109</v>
      </c>
      <c r="E441" t="s">
        <v>159</v>
      </c>
      <c r="F441" t="s">
        <v>1493</v>
      </c>
      <c r="G441" t="s">
        <v>134</v>
      </c>
      <c r="H441" t="s">
        <v>150</v>
      </c>
      <c r="I441" t="s">
        <v>136</v>
      </c>
      <c r="J441" t="s">
        <v>137</v>
      </c>
      <c r="K441" t="s">
        <v>138</v>
      </c>
      <c r="L441" t="s">
        <v>1494</v>
      </c>
      <c r="M441" t="s">
        <v>1495</v>
      </c>
      <c r="N441">
        <v>4.9613888880000001</v>
      </c>
      <c r="O441">
        <v>0</v>
      </c>
      <c r="P441">
        <v>461</v>
      </c>
      <c r="Q441">
        <v>0</v>
      </c>
      <c r="R441">
        <v>1</v>
      </c>
      <c r="S441">
        <v>0</v>
      </c>
      <c r="T441">
        <v>60</v>
      </c>
      <c r="U441">
        <v>0</v>
      </c>
      <c r="V441">
        <v>0</v>
      </c>
      <c r="W441">
        <v>0</v>
      </c>
      <c r="X441">
        <v>418.49508146019167</v>
      </c>
      <c r="Y441">
        <v>0</v>
      </c>
      <c r="Z441">
        <v>2.0734697303095836E-2</v>
      </c>
      <c r="AA441">
        <v>0</v>
      </c>
      <c r="AB441">
        <v>251.12976287181684</v>
      </c>
      <c r="AC441">
        <v>0</v>
      </c>
      <c r="AD441">
        <v>0</v>
      </c>
      <c r="AE441">
        <v>669.64557902931165</v>
      </c>
    </row>
    <row r="442" spans="1:31" x14ac:dyDescent="0.3">
      <c r="A442">
        <v>2518539</v>
      </c>
      <c r="B442">
        <v>1</v>
      </c>
      <c r="C442" t="s">
        <v>80</v>
      </c>
      <c r="D442" t="s">
        <v>96</v>
      </c>
      <c r="E442" t="s">
        <v>159</v>
      </c>
      <c r="F442" t="s">
        <v>1496</v>
      </c>
      <c r="G442" t="s">
        <v>161</v>
      </c>
      <c r="H442" t="s">
        <v>150</v>
      </c>
      <c r="I442" t="s">
        <v>136</v>
      </c>
      <c r="J442" t="s">
        <v>137</v>
      </c>
      <c r="K442" t="s">
        <v>144</v>
      </c>
      <c r="L442" t="s">
        <v>1497</v>
      </c>
      <c r="M442" t="s">
        <v>1498</v>
      </c>
      <c r="N442">
        <v>0.70111111100000001</v>
      </c>
      <c r="O442">
        <v>0</v>
      </c>
      <c r="P442">
        <v>271</v>
      </c>
      <c r="Q442">
        <v>0</v>
      </c>
      <c r="R442">
        <v>0</v>
      </c>
      <c r="S442">
        <v>0</v>
      </c>
      <c r="T442">
        <v>31</v>
      </c>
      <c r="U442">
        <v>0</v>
      </c>
      <c r="V442">
        <v>0</v>
      </c>
      <c r="W442">
        <v>0</v>
      </c>
      <c r="X442">
        <v>33.451559376100441</v>
      </c>
      <c r="Y442">
        <v>0</v>
      </c>
      <c r="Z442">
        <v>0</v>
      </c>
      <c r="AA442">
        <v>0</v>
      </c>
      <c r="AB442">
        <v>20.672086342173529</v>
      </c>
      <c r="AC442">
        <v>0</v>
      </c>
      <c r="AD442">
        <v>0</v>
      </c>
      <c r="AE442">
        <v>54.12364571827397</v>
      </c>
    </row>
    <row r="443" spans="1:31" x14ac:dyDescent="0.3">
      <c r="A443">
        <v>2518541</v>
      </c>
      <c r="B443">
        <v>1</v>
      </c>
      <c r="C443" t="s">
        <v>80</v>
      </c>
      <c r="D443" t="s">
        <v>82</v>
      </c>
      <c r="E443" t="s">
        <v>132</v>
      </c>
      <c r="F443" t="s">
        <v>1499</v>
      </c>
      <c r="G443" t="s">
        <v>134</v>
      </c>
      <c r="H443" t="s">
        <v>135</v>
      </c>
      <c r="I443" t="s">
        <v>136</v>
      </c>
      <c r="J443" t="s">
        <v>137</v>
      </c>
      <c r="K443" t="s">
        <v>138</v>
      </c>
      <c r="L443" t="s">
        <v>1500</v>
      </c>
      <c r="M443" t="s">
        <v>1501</v>
      </c>
      <c r="N443">
        <v>2.3486111109999999</v>
      </c>
      <c r="O443">
        <v>0</v>
      </c>
      <c r="P443">
        <v>19</v>
      </c>
      <c r="Q443">
        <v>0</v>
      </c>
      <c r="R443">
        <v>0</v>
      </c>
      <c r="S443">
        <v>0</v>
      </c>
      <c r="T443">
        <v>92</v>
      </c>
      <c r="U443">
        <v>0</v>
      </c>
      <c r="V443">
        <v>0</v>
      </c>
      <c r="W443">
        <v>0</v>
      </c>
      <c r="X443">
        <v>11.834046205405821</v>
      </c>
      <c r="Y443">
        <v>0</v>
      </c>
      <c r="Z443">
        <v>0</v>
      </c>
      <c r="AA443">
        <v>0</v>
      </c>
      <c r="AB443">
        <v>339.00686801843153</v>
      </c>
      <c r="AC443">
        <v>0</v>
      </c>
      <c r="AD443">
        <v>0</v>
      </c>
      <c r="AE443">
        <v>350.84091422383733</v>
      </c>
    </row>
    <row r="444" spans="1:31" x14ac:dyDescent="0.3">
      <c r="A444">
        <v>2518548</v>
      </c>
      <c r="B444">
        <v>1</v>
      </c>
      <c r="C444" t="s">
        <v>81</v>
      </c>
      <c r="D444" t="s">
        <v>120</v>
      </c>
      <c r="E444" t="s">
        <v>187</v>
      </c>
      <c r="F444" t="s">
        <v>1502</v>
      </c>
      <c r="G444" t="s">
        <v>143</v>
      </c>
      <c r="H444" t="s">
        <v>135</v>
      </c>
      <c r="I444" t="s">
        <v>136</v>
      </c>
      <c r="J444" t="s">
        <v>137</v>
      </c>
      <c r="K444" t="s">
        <v>144</v>
      </c>
      <c r="L444" t="s">
        <v>1503</v>
      </c>
      <c r="M444" t="s">
        <v>1504</v>
      </c>
      <c r="N444">
        <v>0.60805555499999997</v>
      </c>
      <c r="O444">
        <v>0</v>
      </c>
      <c r="P444">
        <v>947</v>
      </c>
      <c r="Q444">
        <v>37</v>
      </c>
      <c r="R444">
        <v>65</v>
      </c>
      <c r="S444">
        <v>6</v>
      </c>
      <c r="T444">
        <v>68</v>
      </c>
      <c r="U444">
        <v>1</v>
      </c>
      <c r="V444">
        <v>1</v>
      </c>
      <c r="W444">
        <v>0</v>
      </c>
      <c r="X444">
        <v>105.85996510762176</v>
      </c>
      <c r="Y444">
        <v>15.091232583581215</v>
      </c>
      <c r="Z444">
        <v>12.34037879132131</v>
      </c>
      <c r="AA444">
        <v>37.043493698096782</v>
      </c>
      <c r="AB444">
        <v>23.17482264567105</v>
      </c>
      <c r="AC444">
        <v>19.601075395431284</v>
      </c>
      <c r="AD444">
        <v>118.13772214698889</v>
      </c>
      <c r="AE444">
        <v>331.24869036871229</v>
      </c>
    </row>
    <row r="445" spans="1:31" x14ac:dyDescent="0.3">
      <c r="A445">
        <v>2518550</v>
      </c>
      <c r="B445">
        <v>1</v>
      </c>
      <c r="C445" t="s">
        <v>80</v>
      </c>
      <c r="D445" t="s">
        <v>104</v>
      </c>
      <c r="E445" t="s">
        <v>167</v>
      </c>
      <c r="F445" t="s">
        <v>1505</v>
      </c>
      <c r="G445" t="s">
        <v>169</v>
      </c>
      <c r="H445" t="s">
        <v>150</v>
      </c>
      <c r="I445" t="s">
        <v>136</v>
      </c>
      <c r="J445" t="s">
        <v>137</v>
      </c>
      <c r="K445" t="s">
        <v>144</v>
      </c>
      <c r="L445" t="s">
        <v>1506</v>
      </c>
      <c r="M445" t="s">
        <v>1507</v>
      </c>
      <c r="N445">
        <v>1.3577777769999999</v>
      </c>
      <c r="O445">
        <v>0</v>
      </c>
      <c r="P445">
        <v>1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0.15758510631734335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0.15758510631734335</v>
      </c>
    </row>
    <row r="446" spans="1:31" x14ac:dyDescent="0.3">
      <c r="A446">
        <v>2518551</v>
      </c>
      <c r="B446">
        <v>1</v>
      </c>
      <c r="C446" t="s">
        <v>81</v>
      </c>
      <c r="D446" t="s">
        <v>123</v>
      </c>
      <c r="E446" t="s">
        <v>187</v>
      </c>
      <c r="F446" t="s">
        <v>1508</v>
      </c>
      <c r="G446" t="s">
        <v>134</v>
      </c>
      <c r="H446" t="s">
        <v>135</v>
      </c>
      <c r="I446" t="s">
        <v>136</v>
      </c>
      <c r="J446" t="s">
        <v>137</v>
      </c>
      <c r="K446" t="s">
        <v>138</v>
      </c>
      <c r="L446" t="s">
        <v>1509</v>
      </c>
      <c r="M446" t="s">
        <v>1510</v>
      </c>
      <c r="N446">
        <v>4.7111111110000001</v>
      </c>
      <c r="O446">
        <v>0</v>
      </c>
      <c r="P446">
        <v>0</v>
      </c>
      <c r="Q446">
        <v>0</v>
      </c>
      <c r="R446">
        <v>0</v>
      </c>
      <c r="S446">
        <v>1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1.0021455831466668</v>
      </c>
      <c r="AB446">
        <v>0</v>
      </c>
      <c r="AC446">
        <v>0</v>
      </c>
      <c r="AD446">
        <v>0</v>
      </c>
      <c r="AE446">
        <v>1.0021455831466668</v>
      </c>
    </row>
    <row r="447" spans="1:31" x14ac:dyDescent="0.3">
      <c r="A447">
        <v>2518557</v>
      </c>
      <c r="B447">
        <v>1</v>
      </c>
      <c r="C447" t="s">
        <v>80</v>
      </c>
      <c r="D447" t="s">
        <v>100</v>
      </c>
      <c r="E447" t="s">
        <v>207</v>
      </c>
      <c r="F447" t="s">
        <v>1511</v>
      </c>
      <c r="G447" t="s">
        <v>1512</v>
      </c>
      <c r="H447" t="s">
        <v>150</v>
      </c>
      <c r="I447" t="s">
        <v>136</v>
      </c>
      <c r="J447" t="s">
        <v>137</v>
      </c>
      <c r="K447" t="s">
        <v>144</v>
      </c>
      <c r="L447" t="s">
        <v>1513</v>
      </c>
      <c r="M447" t="s">
        <v>1514</v>
      </c>
      <c r="N447">
        <v>2.1436111109999998</v>
      </c>
      <c r="O447">
        <v>0</v>
      </c>
      <c r="P447">
        <v>153</v>
      </c>
      <c r="Q447">
        <v>0</v>
      </c>
      <c r="R447">
        <v>2</v>
      </c>
      <c r="S447">
        <v>0</v>
      </c>
      <c r="T447">
        <v>4</v>
      </c>
      <c r="U447">
        <v>0</v>
      </c>
      <c r="V447">
        <v>0</v>
      </c>
      <c r="W447">
        <v>0</v>
      </c>
      <c r="X447">
        <v>70.142314712719426</v>
      </c>
      <c r="Y447">
        <v>0</v>
      </c>
      <c r="Z447">
        <v>1.0549860382119676</v>
      </c>
      <c r="AA447">
        <v>0</v>
      </c>
      <c r="AB447">
        <v>8.919670908502729</v>
      </c>
      <c r="AC447">
        <v>0</v>
      </c>
      <c r="AD447">
        <v>0</v>
      </c>
      <c r="AE447">
        <v>80.116971659434114</v>
      </c>
    </row>
    <row r="448" spans="1:31" x14ac:dyDescent="0.3">
      <c r="A448">
        <v>2518564</v>
      </c>
      <c r="B448">
        <v>1</v>
      </c>
      <c r="C448" t="s">
        <v>80</v>
      </c>
      <c r="D448" t="s">
        <v>111</v>
      </c>
      <c r="E448" t="s">
        <v>207</v>
      </c>
      <c r="F448" t="s">
        <v>1515</v>
      </c>
      <c r="G448" t="s">
        <v>173</v>
      </c>
      <c r="H448" t="s">
        <v>150</v>
      </c>
      <c r="I448" t="s">
        <v>136</v>
      </c>
      <c r="J448" t="s">
        <v>137</v>
      </c>
      <c r="K448" t="s">
        <v>138</v>
      </c>
      <c r="L448" t="s">
        <v>1516</v>
      </c>
      <c r="M448" t="s">
        <v>1517</v>
      </c>
      <c r="N448">
        <v>5.6922222219999998</v>
      </c>
      <c r="O448">
        <v>0</v>
      </c>
      <c r="P448">
        <v>167</v>
      </c>
      <c r="Q448">
        <v>0</v>
      </c>
      <c r="R448">
        <v>0</v>
      </c>
      <c r="S448">
        <v>0</v>
      </c>
      <c r="T448">
        <v>3</v>
      </c>
      <c r="U448">
        <v>0</v>
      </c>
      <c r="V448">
        <v>0</v>
      </c>
      <c r="W448">
        <v>0</v>
      </c>
      <c r="X448">
        <v>210.38200999662928</v>
      </c>
      <c r="Y448">
        <v>0</v>
      </c>
      <c r="Z448">
        <v>0</v>
      </c>
      <c r="AA448">
        <v>0</v>
      </c>
      <c r="AB448">
        <v>11.730590504734954</v>
      </c>
      <c r="AC448">
        <v>0</v>
      </c>
      <c r="AD448">
        <v>0</v>
      </c>
      <c r="AE448">
        <v>222.11260050136423</v>
      </c>
    </row>
    <row r="449" spans="1:31" x14ac:dyDescent="0.3">
      <c r="A449">
        <v>2518567</v>
      </c>
      <c r="B449">
        <v>1</v>
      </c>
      <c r="C449" t="s">
        <v>80</v>
      </c>
      <c r="D449" t="s">
        <v>111</v>
      </c>
      <c r="E449" t="s">
        <v>207</v>
      </c>
      <c r="F449" t="s">
        <v>1518</v>
      </c>
      <c r="G449" t="s">
        <v>173</v>
      </c>
      <c r="H449" t="s">
        <v>150</v>
      </c>
      <c r="I449" t="s">
        <v>136</v>
      </c>
      <c r="J449" t="s">
        <v>137</v>
      </c>
      <c r="K449" t="s">
        <v>138</v>
      </c>
      <c r="L449" t="s">
        <v>1519</v>
      </c>
      <c r="M449" t="s">
        <v>1520</v>
      </c>
      <c r="N449">
        <v>5.4105555550000002</v>
      </c>
      <c r="O449">
        <v>0</v>
      </c>
      <c r="P449">
        <v>54</v>
      </c>
      <c r="Q449">
        <v>0</v>
      </c>
      <c r="R449">
        <v>0</v>
      </c>
      <c r="S449">
        <v>0</v>
      </c>
      <c r="T449">
        <v>20</v>
      </c>
      <c r="U449">
        <v>0</v>
      </c>
      <c r="V449">
        <v>0</v>
      </c>
      <c r="W449">
        <v>0</v>
      </c>
      <c r="X449">
        <v>100.40101027163298</v>
      </c>
      <c r="Y449">
        <v>0</v>
      </c>
      <c r="Z449">
        <v>0</v>
      </c>
      <c r="AA449">
        <v>0</v>
      </c>
      <c r="AB449">
        <v>86.664878078064888</v>
      </c>
      <c r="AC449">
        <v>0</v>
      </c>
      <c r="AD449">
        <v>0</v>
      </c>
      <c r="AE449">
        <v>187.06588834969787</v>
      </c>
    </row>
    <row r="450" spans="1:31" x14ac:dyDescent="0.3">
      <c r="A450">
        <v>2518578</v>
      </c>
      <c r="B450">
        <v>1</v>
      </c>
      <c r="C450" t="s">
        <v>80</v>
      </c>
      <c r="D450" t="s">
        <v>93</v>
      </c>
      <c r="E450" t="s">
        <v>159</v>
      </c>
      <c r="F450" t="s">
        <v>1521</v>
      </c>
      <c r="G450" t="s">
        <v>413</v>
      </c>
      <c r="H450" t="s">
        <v>150</v>
      </c>
      <c r="I450" t="s">
        <v>136</v>
      </c>
      <c r="J450" t="s">
        <v>137</v>
      </c>
      <c r="K450" t="s">
        <v>144</v>
      </c>
      <c r="L450" t="s">
        <v>1522</v>
      </c>
      <c r="M450" t="s">
        <v>1523</v>
      </c>
      <c r="N450">
        <v>5.329722222</v>
      </c>
      <c r="O450">
        <v>0</v>
      </c>
      <c r="P450">
        <v>0</v>
      </c>
      <c r="Q450">
        <v>0</v>
      </c>
      <c r="R450">
        <v>25</v>
      </c>
      <c r="S450">
        <v>0</v>
      </c>
      <c r="T450">
        <v>3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90.393499741806636</v>
      </c>
      <c r="AA450">
        <v>0</v>
      </c>
      <c r="AB450">
        <v>16.994858827347734</v>
      </c>
      <c r="AC450">
        <v>0</v>
      </c>
      <c r="AD450">
        <v>0</v>
      </c>
      <c r="AE450">
        <v>107.38835856915438</v>
      </c>
    </row>
    <row r="451" spans="1:31" x14ac:dyDescent="0.3">
      <c r="A451">
        <v>2518579</v>
      </c>
      <c r="B451">
        <v>1</v>
      </c>
      <c r="C451" t="s">
        <v>81</v>
      </c>
      <c r="D451" t="s">
        <v>123</v>
      </c>
      <c r="E451" t="s">
        <v>159</v>
      </c>
      <c r="F451" t="s">
        <v>160</v>
      </c>
      <c r="G451" t="s">
        <v>134</v>
      </c>
      <c r="H451" t="s">
        <v>150</v>
      </c>
      <c r="I451" t="s">
        <v>136</v>
      </c>
      <c r="J451" t="s">
        <v>137</v>
      </c>
      <c r="K451" t="s">
        <v>138</v>
      </c>
      <c r="L451" t="s">
        <v>1524</v>
      </c>
      <c r="M451" t="s">
        <v>1525</v>
      </c>
      <c r="N451">
        <v>1.1588888879999999</v>
      </c>
      <c r="O451">
        <v>0</v>
      </c>
      <c r="P451">
        <v>0</v>
      </c>
      <c r="Q451">
        <v>0</v>
      </c>
      <c r="R451">
        <v>22</v>
      </c>
      <c r="S451">
        <v>0</v>
      </c>
      <c r="T451">
        <v>13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18.140621913347363</v>
      </c>
      <c r="AA451">
        <v>0</v>
      </c>
      <c r="AB451">
        <v>18.766954211419787</v>
      </c>
      <c r="AC451">
        <v>0</v>
      </c>
      <c r="AD451">
        <v>0</v>
      </c>
      <c r="AE451">
        <v>36.907576124767147</v>
      </c>
    </row>
    <row r="452" spans="1:31" x14ac:dyDescent="0.3">
      <c r="A452">
        <v>2518580</v>
      </c>
      <c r="B452">
        <v>1</v>
      </c>
      <c r="C452" t="s">
        <v>81</v>
      </c>
      <c r="D452" t="s">
        <v>113</v>
      </c>
      <c r="E452" t="s">
        <v>132</v>
      </c>
      <c r="F452" t="s">
        <v>1526</v>
      </c>
      <c r="G452" t="s">
        <v>161</v>
      </c>
      <c r="H452" t="s">
        <v>135</v>
      </c>
      <c r="I452" t="s">
        <v>136</v>
      </c>
      <c r="J452" t="s">
        <v>137</v>
      </c>
      <c r="K452" t="s">
        <v>144</v>
      </c>
      <c r="L452" t="s">
        <v>1527</v>
      </c>
      <c r="M452" t="s">
        <v>1528</v>
      </c>
      <c r="N452">
        <v>0.78972222199999997</v>
      </c>
      <c r="O452">
        <v>0</v>
      </c>
      <c r="P452">
        <v>84</v>
      </c>
      <c r="Q452">
        <v>0</v>
      </c>
      <c r="R452">
        <v>0</v>
      </c>
      <c r="S452">
        <v>0</v>
      </c>
      <c r="T452">
        <v>1</v>
      </c>
      <c r="U452">
        <v>0</v>
      </c>
      <c r="V452">
        <v>0</v>
      </c>
      <c r="W452">
        <v>0</v>
      </c>
      <c r="X452">
        <v>13.965051882744962</v>
      </c>
      <c r="Y452">
        <v>0</v>
      </c>
      <c r="Z452">
        <v>0</v>
      </c>
      <c r="AA452">
        <v>0</v>
      </c>
      <c r="AB452">
        <v>1.3654876390284999E-2</v>
      </c>
      <c r="AC452">
        <v>0</v>
      </c>
      <c r="AD452">
        <v>0</v>
      </c>
      <c r="AE452">
        <v>13.978706759135248</v>
      </c>
    </row>
    <row r="453" spans="1:31" x14ac:dyDescent="0.3">
      <c r="A453">
        <v>2518588</v>
      </c>
      <c r="B453">
        <v>1</v>
      </c>
      <c r="C453" t="s">
        <v>80</v>
      </c>
      <c r="D453" t="s">
        <v>104</v>
      </c>
      <c r="E453" t="s">
        <v>159</v>
      </c>
      <c r="F453" t="s">
        <v>1529</v>
      </c>
      <c r="G453" t="s">
        <v>538</v>
      </c>
      <c r="H453" t="s">
        <v>150</v>
      </c>
      <c r="I453" t="s">
        <v>136</v>
      </c>
      <c r="J453" t="s">
        <v>3</v>
      </c>
      <c r="K453" t="s">
        <v>144</v>
      </c>
      <c r="L453" t="s">
        <v>1530</v>
      </c>
      <c r="M453" t="s">
        <v>1531</v>
      </c>
      <c r="N453">
        <v>2.622222222</v>
      </c>
      <c r="O453">
        <v>0</v>
      </c>
      <c r="P453">
        <v>214</v>
      </c>
      <c r="Q453">
        <v>0</v>
      </c>
      <c r="R453">
        <v>6</v>
      </c>
      <c r="S453">
        <v>0</v>
      </c>
      <c r="T453">
        <v>9</v>
      </c>
      <c r="U453">
        <v>0</v>
      </c>
      <c r="V453">
        <v>0</v>
      </c>
      <c r="W453">
        <v>0</v>
      </c>
      <c r="X453">
        <v>137.70492217927321</v>
      </c>
      <c r="Y453">
        <v>0</v>
      </c>
      <c r="Z453">
        <v>0.76515685783471998</v>
      </c>
      <c r="AA453">
        <v>0</v>
      </c>
      <c r="AB453">
        <v>70.810043626687758</v>
      </c>
      <c r="AC453">
        <v>0</v>
      </c>
      <c r="AD453">
        <v>0</v>
      </c>
      <c r="AE453">
        <v>209.28012266379568</v>
      </c>
    </row>
    <row r="454" spans="1:31" x14ac:dyDescent="0.3">
      <c r="A454">
        <v>2518591</v>
      </c>
      <c r="B454">
        <v>1</v>
      </c>
      <c r="C454" t="s">
        <v>80</v>
      </c>
      <c r="D454" t="s">
        <v>87</v>
      </c>
      <c r="E454" t="s">
        <v>159</v>
      </c>
      <c r="F454" t="s">
        <v>1532</v>
      </c>
      <c r="G454" t="s">
        <v>134</v>
      </c>
      <c r="H454" t="s">
        <v>150</v>
      </c>
      <c r="I454" t="s">
        <v>136</v>
      </c>
      <c r="J454" t="s">
        <v>137</v>
      </c>
      <c r="K454" t="s">
        <v>138</v>
      </c>
      <c r="L454" t="s">
        <v>1533</v>
      </c>
      <c r="M454" t="s">
        <v>1534</v>
      </c>
      <c r="N454">
        <v>1.7849999999999999</v>
      </c>
      <c r="O454">
        <v>0</v>
      </c>
      <c r="P454">
        <v>29</v>
      </c>
      <c r="Q454">
        <v>0</v>
      </c>
      <c r="R454">
        <v>0</v>
      </c>
      <c r="S454">
        <v>0</v>
      </c>
      <c r="T454">
        <v>17</v>
      </c>
      <c r="U454">
        <v>0</v>
      </c>
      <c r="V454">
        <v>2</v>
      </c>
      <c r="W454">
        <v>0</v>
      </c>
      <c r="X454">
        <v>15.172781096416621</v>
      </c>
      <c r="Y454">
        <v>0</v>
      </c>
      <c r="Z454">
        <v>0</v>
      </c>
      <c r="AA454">
        <v>0</v>
      </c>
      <c r="AB454">
        <v>117.66530223804212</v>
      </c>
      <c r="AC454">
        <v>0</v>
      </c>
      <c r="AD454">
        <v>136.33449202366378</v>
      </c>
      <c r="AE454">
        <v>269.17257535812251</v>
      </c>
    </row>
    <row r="455" spans="1:31" x14ac:dyDescent="0.3">
      <c r="A455">
        <v>2518593</v>
      </c>
      <c r="B455">
        <v>1</v>
      </c>
      <c r="C455" t="s">
        <v>80</v>
      </c>
      <c r="D455" t="s">
        <v>98</v>
      </c>
      <c r="E455" t="s">
        <v>159</v>
      </c>
      <c r="F455" t="s">
        <v>1535</v>
      </c>
      <c r="G455" t="s">
        <v>134</v>
      </c>
      <c r="H455" t="s">
        <v>150</v>
      </c>
      <c r="I455" t="s">
        <v>136</v>
      </c>
      <c r="J455" t="s">
        <v>137</v>
      </c>
      <c r="K455" t="s">
        <v>138</v>
      </c>
      <c r="L455" t="s">
        <v>1536</v>
      </c>
      <c r="M455" t="s">
        <v>1537</v>
      </c>
      <c r="N455">
        <v>1.1516666659999999</v>
      </c>
      <c r="O455">
        <v>0</v>
      </c>
      <c r="P455">
        <v>54</v>
      </c>
      <c r="Q455">
        <v>0</v>
      </c>
      <c r="R455">
        <v>25</v>
      </c>
      <c r="S455">
        <v>0</v>
      </c>
      <c r="T455">
        <v>12</v>
      </c>
      <c r="U455">
        <v>0</v>
      </c>
      <c r="V455">
        <v>0</v>
      </c>
      <c r="W455">
        <v>0</v>
      </c>
      <c r="X455">
        <v>33.328011933618953</v>
      </c>
      <c r="Y455">
        <v>0</v>
      </c>
      <c r="Z455">
        <v>13.017632430150746</v>
      </c>
      <c r="AA455">
        <v>0</v>
      </c>
      <c r="AB455">
        <v>16.90047816774889</v>
      </c>
      <c r="AC455">
        <v>0</v>
      </c>
      <c r="AD455">
        <v>0</v>
      </c>
      <c r="AE455">
        <v>63.246122531518594</v>
      </c>
    </row>
    <row r="456" spans="1:31" x14ac:dyDescent="0.3">
      <c r="A456">
        <v>2518599</v>
      </c>
      <c r="B456">
        <v>1</v>
      </c>
      <c r="C456" t="s">
        <v>80</v>
      </c>
      <c r="D456" t="s">
        <v>103</v>
      </c>
      <c r="E456" t="s">
        <v>159</v>
      </c>
      <c r="F456" t="s">
        <v>1538</v>
      </c>
      <c r="G456" t="s">
        <v>173</v>
      </c>
      <c r="H456" t="s">
        <v>150</v>
      </c>
      <c r="I456" t="s">
        <v>136</v>
      </c>
      <c r="J456" t="s">
        <v>137</v>
      </c>
      <c r="K456" t="s">
        <v>138</v>
      </c>
      <c r="L456" t="s">
        <v>1539</v>
      </c>
      <c r="M456" t="s">
        <v>1540</v>
      </c>
      <c r="N456">
        <v>6.699166666</v>
      </c>
      <c r="O456">
        <v>0</v>
      </c>
      <c r="P456">
        <v>614</v>
      </c>
      <c r="Q456">
        <v>0</v>
      </c>
      <c r="R456">
        <v>0</v>
      </c>
      <c r="S456">
        <v>0</v>
      </c>
      <c r="T456">
        <v>32</v>
      </c>
      <c r="U456">
        <v>0</v>
      </c>
      <c r="V456">
        <v>0</v>
      </c>
      <c r="W456">
        <v>0</v>
      </c>
      <c r="X456">
        <v>1077.5116488111021</v>
      </c>
      <c r="Y456">
        <v>0</v>
      </c>
      <c r="Z456">
        <v>0</v>
      </c>
      <c r="AA456">
        <v>0</v>
      </c>
      <c r="AB456">
        <v>529.00880693532156</v>
      </c>
      <c r="AC456">
        <v>0</v>
      </c>
      <c r="AD456">
        <v>0</v>
      </c>
      <c r="AE456">
        <v>1606.5204557464235</v>
      </c>
    </row>
    <row r="457" spans="1:31" x14ac:dyDescent="0.3">
      <c r="A457">
        <v>2518604</v>
      </c>
      <c r="B457">
        <v>1</v>
      </c>
      <c r="C457" t="s">
        <v>80</v>
      </c>
      <c r="D457" t="s">
        <v>82</v>
      </c>
      <c r="E457" t="s">
        <v>159</v>
      </c>
      <c r="F457" t="s">
        <v>1541</v>
      </c>
      <c r="G457" t="s">
        <v>134</v>
      </c>
      <c r="H457" t="s">
        <v>150</v>
      </c>
      <c r="I457" t="s">
        <v>136</v>
      </c>
      <c r="J457" t="s">
        <v>137</v>
      </c>
      <c r="K457" t="s">
        <v>138</v>
      </c>
      <c r="L457" t="s">
        <v>1542</v>
      </c>
      <c r="M457" t="s">
        <v>1543</v>
      </c>
      <c r="N457">
        <v>0.32611111100000001</v>
      </c>
      <c r="O457">
        <v>0</v>
      </c>
      <c r="P457">
        <v>612</v>
      </c>
      <c r="Q457">
        <v>0</v>
      </c>
      <c r="R457">
        <v>0</v>
      </c>
      <c r="S457">
        <v>0</v>
      </c>
      <c r="T457">
        <v>52</v>
      </c>
      <c r="U457">
        <v>0</v>
      </c>
      <c r="V457">
        <v>0</v>
      </c>
      <c r="W457">
        <v>0</v>
      </c>
      <c r="X457">
        <v>54.008112334200028</v>
      </c>
      <c r="Y457">
        <v>0</v>
      </c>
      <c r="Z457">
        <v>0</v>
      </c>
      <c r="AA457">
        <v>0</v>
      </c>
      <c r="AB457">
        <v>12.764515814530133</v>
      </c>
      <c r="AC457">
        <v>0</v>
      </c>
      <c r="AD457">
        <v>0</v>
      </c>
      <c r="AE457">
        <v>66.772628148730163</v>
      </c>
    </row>
    <row r="458" spans="1:31" x14ac:dyDescent="0.3">
      <c r="A458">
        <v>2518617</v>
      </c>
      <c r="B458">
        <v>1</v>
      </c>
      <c r="C458" t="s">
        <v>80</v>
      </c>
      <c r="D458" t="s">
        <v>82</v>
      </c>
      <c r="E458" t="s">
        <v>159</v>
      </c>
      <c r="F458" t="s">
        <v>1544</v>
      </c>
      <c r="G458" t="s">
        <v>161</v>
      </c>
      <c r="H458" t="s">
        <v>150</v>
      </c>
      <c r="I458" t="s">
        <v>136</v>
      </c>
      <c r="J458" t="s">
        <v>137</v>
      </c>
      <c r="K458" t="s">
        <v>144</v>
      </c>
      <c r="L458" t="s">
        <v>1545</v>
      </c>
      <c r="M458" t="s">
        <v>1546</v>
      </c>
      <c r="N458">
        <v>0.66944444400000003</v>
      </c>
      <c r="O458">
        <v>0</v>
      </c>
      <c r="P458">
        <v>1</v>
      </c>
      <c r="Q458">
        <v>0</v>
      </c>
      <c r="R458">
        <v>0</v>
      </c>
      <c r="S458">
        <v>0</v>
      </c>
      <c r="T458">
        <v>691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215.5311176038596</v>
      </c>
      <c r="AC458">
        <v>0</v>
      </c>
      <c r="AD458">
        <v>0</v>
      </c>
      <c r="AE458">
        <v>215.5311176038596</v>
      </c>
    </row>
    <row r="459" spans="1:31" x14ac:dyDescent="0.3">
      <c r="A459">
        <v>2518619</v>
      </c>
      <c r="B459">
        <v>1</v>
      </c>
      <c r="C459" t="s">
        <v>80</v>
      </c>
      <c r="D459" t="s">
        <v>82</v>
      </c>
      <c r="E459" t="s">
        <v>207</v>
      </c>
      <c r="F459" t="s">
        <v>1547</v>
      </c>
      <c r="G459" t="s">
        <v>177</v>
      </c>
      <c r="H459" t="s">
        <v>150</v>
      </c>
      <c r="I459" t="s">
        <v>136</v>
      </c>
      <c r="J459" t="s">
        <v>137</v>
      </c>
      <c r="K459" t="s">
        <v>144</v>
      </c>
      <c r="L459" t="s">
        <v>1548</v>
      </c>
      <c r="M459" t="s">
        <v>1549</v>
      </c>
      <c r="N459">
        <v>1.3372222220000001</v>
      </c>
      <c r="O459">
        <v>0</v>
      </c>
      <c r="P459">
        <v>134</v>
      </c>
      <c r="Q459">
        <v>0</v>
      </c>
      <c r="R459">
        <v>0</v>
      </c>
      <c r="S459">
        <v>0</v>
      </c>
      <c r="T459">
        <v>1</v>
      </c>
      <c r="U459">
        <v>0</v>
      </c>
      <c r="V459">
        <v>0</v>
      </c>
      <c r="W459">
        <v>0</v>
      </c>
      <c r="X459">
        <v>34.242309862987291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34.242309862987291</v>
      </c>
    </row>
    <row r="460" spans="1:31" x14ac:dyDescent="0.3">
      <c r="A460">
        <v>2518622</v>
      </c>
      <c r="B460">
        <v>1</v>
      </c>
      <c r="C460" t="s">
        <v>81</v>
      </c>
      <c r="D460" t="s">
        <v>118</v>
      </c>
      <c r="E460" t="s">
        <v>167</v>
      </c>
      <c r="F460" t="s">
        <v>1550</v>
      </c>
      <c r="G460" t="s">
        <v>263</v>
      </c>
      <c r="H460" t="s">
        <v>150</v>
      </c>
      <c r="I460" t="s">
        <v>136</v>
      </c>
      <c r="J460" t="s">
        <v>137</v>
      </c>
      <c r="K460" t="s">
        <v>144</v>
      </c>
      <c r="L460" t="s">
        <v>1551</v>
      </c>
      <c r="M460" t="s">
        <v>1552</v>
      </c>
      <c r="N460">
        <v>0.71</v>
      </c>
      <c r="O460">
        <v>0</v>
      </c>
      <c r="P460">
        <v>16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2.6733580593558397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2.6733580593558397</v>
      </c>
    </row>
    <row r="461" spans="1:31" x14ac:dyDescent="0.3">
      <c r="A461">
        <v>2518629</v>
      </c>
      <c r="B461">
        <v>1</v>
      </c>
      <c r="C461" t="s">
        <v>80</v>
      </c>
      <c r="D461" t="s">
        <v>98</v>
      </c>
      <c r="E461" t="s">
        <v>159</v>
      </c>
      <c r="F461" t="s">
        <v>1553</v>
      </c>
      <c r="G461" t="s">
        <v>134</v>
      </c>
      <c r="H461" t="s">
        <v>150</v>
      </c>
      <c r="I461" t="s">
        <v>136</v>
      </c>
      <c r="J461" t="s">
        <v>137</v>
      </c>
      <c r="K461" t="s">
        <v>138</v>
      </c>
      <c r="L461" t="s">
        <v>1554</v>
      </c>
      <c r="M461" t="s">
        <v>1555</v>
      </c>
      <c r="N461">
        <v>0.573333333</v>
      </c>
      <c r="O461">
        <v>0</v>
      </c>
      <c r="P461">
        <v>174</v>
      </c>
      <c r="Q461">
        <v>0</v>
      </c>
      <c r="R461">
        <v>0</v>
      </c>
      <c r="S461">
        <v>0</v>
      </c>
      <c r="T461">
        <v>81</v>
      </c>
      <c r="U461">
        <v>0</v>
      </c>
      <c r="V461">
        <v>0</v>
      </c>
      <c r="W461">
        <v>0</v>
      </c>
      <c r="X461">
        <v>21.53568628089273</v>
      </c>
      <c r="Y461">
        <v>0</v>
      </c>
      <c r="Z461">
        <v>0</v>
      </c>
      <c r="AA461">
        <v>0</v>
      </c>
      <c r="AB461">
        <v>32.992375105109161</v>
      </c>
      <c r="AC461">
        <v>0</v>
      </c>
      <c r="AD461">
        <v>0</v>
      </c>
      <c r="AE461">
        <v>54.528061386001895</v>
      </c>
    </row>
    <row r="462" spans="1:31" x14ac:dyDescent="0.3">
      <c r="A462">
        <v>2518630</v>
      </c>
      <c r="B462">
        <v>1</v>
      </c>
      <c r="C462" t="s">
        <v>80</v>
      </c>
      <c r="D462" t="s">
        <v>94</v>
      </c>
      <c r="E462" t="s">
        <v>141</v>
      </c>
      <c r="F462" t="s">
        <v>1076</v>
      </c>
      <c r="G462" t="s">
        <v>143</v>
      </c>
      <c r="H462" t="s">
        <v>135</v>
      </c>
      <c r="I462" t="s">
        <v>136</v>
      </c>
      <c r="J462" t="s">
        <v>137</v>
      </c>
      <c r="K462" t="s">
        <v>144</v>
      </c>
      <c r="L462" t="s">
        <v>1556</v>
      </c>
      <c r="M462" t="s">
        <v>1557</v>
      </c>
      <c r="N462">
        <v>0.18444444400000001</v>
      </c>
      <c r="O462">
        <v>0</v>
      </c>
      <c r="P462">
        <v>695</v>
      </c>
      <c r="Q462">
        <v>25</v>
      </c>
      <c r="R462">
        <v>93</v>
      </c>
      <c r="S462">
        <v>13</v>
      </c>
      <c r="T462">
        <v>81</v>
      </c>
      <c r="U462">
        <v>3</v>
      </c>
      <c r="V462">
        <v>0</v>
      </c>
      <c r="W462">
        <v>0</v>
      </c>
      <c r="X462">
        <v>30.12491020225594</v>
      </c>
      <c r="Y462">
        <v>3.0763139218572175</v>
      </c>
      <c r="Z462">
        <v>7.8012599232704467</v>
      </c>
      <c r="AA462">
        <v>28.300393552470425</v>
      </c>
      <c r="AB462">
        <v>15.695585271837222</v>
      </c>
      <c r="AC462">
        <v>82.179605014064094</v>
      </c>
      <c r="AD462">
        <v>0</v>
      </c>
      <c r="AE462">
        <v>167.17806788575535</v>
      </c>
    </row>
    <row r="463" spans="1:31" x14ac:dyDescent="0.3">
      <c r="A463">
        <v>2518632</v>
      </c>
      <c r="B463">
        <v>1</v>
      </c>
      <c r="C463" t="s">
        <v>80</v>
      </c>
      <c r="D463" t="s">
        <v>103</v>
      </c>
      <c r="E463" t="s">
        <v>187</v>
      </c>
      <c r="F463" t="s">
        <v>1558</v>
      </c>
      <c r="G463" t="s">
        <v>143</v>
      </c>
      <c r="H463" t="s">
        <v>135</v>
      </c>
      <c r="I463" t="s">
        <v>136</v>
      </c>
      <c r="J463" t="s">
        <v>137</v>
      </c>
      <c r="K463" t="s">
        <v>144</v>
      </c>
      <c r="L463" t="s">
        <v>1559</v>
      </c>
      <c r="M463" t="s">
        <v>1560</v>
      </c>
      <c r="N463">
        <v>0.75249999999999995</v>
      </c>
      <c r="O463">
        <v>0</v>
      </c>
      <c r="P463">
        <v>2</v>
      </c>
      <c r="Q463">
        <v>0</v>
      </c>
      <c r="R463">
        <v>4</v>
      </c>
      <c r="S463">
        <v>15</v>
      </c>
      <c r="T463">
        <v>3</v>
      </c>
      <c r="U463">
        <v>16</v>
      </c>
      <c r="V463">
        <v>1</v>
      </c>
      <c r="W463">
        <v>0</v>
      </c>
      <c r="X463">
        <v>0.4811450158361551</v>
      </c>
      <c r="Y463">
        <v>0</v>
      </c>
      <c r="Z463">
        <v>1.5261074556800978</v>
      </c>
      <c r="AA463">
        <v>78.881334571071093</v>
      </c>
      <c r="AB463">
        <v>28.271317539958051</v>
      </c>
      <c r="AC463">
        <v>2876.0984020258034</v>
      </c>
      <c r="AD463">
        <v>14.3478433305787</v>
      </c>
      <c r="AE463">
        <v>2999.6061499389275</v>
      </c>
    </row>
    <row r="464" spans="1:31" x14ac:dyDescent="0.3">
      <c r="A464">
        <v>2518633</v>
      </c>
      <c r="B464">
        <v>1</v>
      </c>
      <c r="C464" t="s">
        <v>81</v>
      </c>
      <c r="D464" t="s">
        <v>112</v>
      </c>
      <c r="E464" t="s">
        <v>159</v>
      </c>
      <c r="F464" t="s">
        <v>1561</v>
      </c>
      <c r="G464" t="s">
        <v>134</v>
      </c>
      <c r="H464" t="s">
        <v>150</v>
      </c>
      <c r="I464" t="s">
        <v>136</v>
      </c>
      <c r="J464" t="s">
        <v>137</v>
      </c>
      <c r="K464" t="s">
        <v>138</v>
      </c>
      <c r="L464" t="s">
        <v>1562</v>
      </c>
      <c r="M464" t="s">
        <v>1563</v>
      </c>
      <c r="N464">
        <v>1.870833333</v>
      </c>
      <c r="O464">
        <v>0</v>
      </c>
      <c r="P464">
        <v>65</v>
      </c>
      <c r="Q464">
        <v>0</v>
      </c>
      <c r="R464">
        <v>26</v>
      </c>
      <c r="S464">
        <v>0</v>
      </c>
      <c r="T464">
        <v>5</v>
      </c>
      <c r="U464">
        <v>0</v>
      </c>
      <c r="V464">
        <v>0</v>
      </c>
      <c r="W464">
        <v>0</v>
      </c>
      <c r="X464">
        <v>15.31964262270046</v>
      </c>
      <c r="Y464">
        <v>0</v>
      </c>
      <c r="Z464">
        <v>3.6847075754958878</v>
      </c>
      <c r="AA464">
        <v>0</v>
      </c>
      <c r="AB464">
        <v>9.0955418032064834</v>
      </c>
      <c r="AC464">
        <v>0</v>
      </c>
      <c r="AD464">
        <v>0</v>
      </c>
      <c r="AE464">
        <v>28.099892001402832</v>
      </c>
    </row>
    <row r="465" spans="1:31" x14ac:dyDescent="0.3">
      <c r="A465">
        <v>2518634</v>
      </c>
      <c r="B465">
        <v>1</v>
      </c>
      <c r="C465" t="s">
        <v>80</v>
      </c>
      <c r="D465" t="s">
        <v>100</v>
      </c>
      <c r="E465" t="s">
        <v>167</v>
      </c>
      <c r="F465" t="s">
        <v>1564</v>
      </c>
      <c r="G465" t="s">
        <v>263</v>
      </c>
      <c r="H465" t="s">
        <v>150</v>
      </c>
      <c r="I465" t="s">
        <v>136</v>
      </c>
      <c r="J465" t="s">
        <v>137</v>
      </c>
      <c r="K465" t="s">
        <v>144</v>
      </c>
      <c r="L465" t="s">
        <v>1565</v>
      </c>
      <c r="M465" t="s">
        <v>1566</v>
      </c>
      <c r="N465">
        <v>3.3052777770000001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1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39.69847008433505</v>
      </c>
      <c r="AC465">
        <v>0</v>
      </c>
      <c r="AD465">
        <v>0</v>
      </c>
      <c r="AE465">
        <v>39.69847008433505</v>
      </c>
    </row>
    <row r="466" spans="1:31" x14ac:dyDescent="0.3">
      <c r="A466">
        <v>2518638</v>
      </c>
      <c r="B466">
        <v>1</v>
      </c>
      <c r="C466" t="s">
        <v>80</v>
      </c>
      <c r="D466" t="s">
        <v>82</v>
      </c>
      <c r="E466" t="s">
        <v>167</v>
      </c>
      <c r="F466" t="s">
        <v>1567</v>
      </c>
      <c r="G466" t="s">
        <v>169</v>
      </c>
      <c r="H466" t="s">
        <v>150</v>
      </c>
      <c r="I466" t="s">
        <v>136</v>
      </c>
      <c r="J466" t="s">
        <v>137</v>
      </c>
      <c r="K466" t="s">
        <v>144</v>
      </c>
      <c r="L466" t="s">
        <v>1568</v>
      </c>
      <c r="M466" t="s">
        <v>1569</v>
      </c>
      <c r="N466">
        <v>3.3513888879999998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4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11.461053592055627</v>
      </c>
      <c r="AC466">
        <v>0</v>
      </c>
      <c r="AD466">
        <v>0</v>
      </c>
      <c r="AE466">
        <v>11.461053592055627</v>
      </c>
    </row>
    <row r="467" spans="1:31" x14ac:dyDescent="0.3">
      <c r="A467">
        <v>2518640</v>
      </c>
      <c r="B467">
        <v>1</v>
      </c>
      <c r="C467" t="s">
        <v>80</v>
      </c>
      <c r="D467" t="s">
        <v>105</v>
      </c>
      <c r="E467" t="s">
        <v>207</v>
      </c>
      <c r="F467" t="s">
        <v>1570</v>
      </c>
      <c r="G467" t="s">
        <v>161</v>
      </c>
      <c r="H467" t="s">
        <v>150</v>
      </c>
      <c r="I467" t="s">
        <v>136</v>
      </c>
      <c r="J467" t="s">
        <v>137</v>
      </c>
      <c r="K467" t="s">
        <v>144</v>
      </c>
      <c r="L467" t="s">
        <v>1571</v>
      </c>
      <c r="M467" t="s">
        <v>1572</v>
      </c>
      <c r="N467">
        <v>0.60888888799999996</v>
      </c>
      <c r="O467">
        <v>0</v>
      </c>
      <c r="P467">
        <v>4</v>
      </c>
      <c r="Q467">
        <v>0</v>
      </c>
      <c r="R467">
        <v>1</v>
      </c>
      <c r="S467">
        <v>0</v>
      </c>
      <c r="T467">
        <v>8</v>
      </c>
      <c r="U467">
        <v>0</v>
      </c>
      <c r="V467">
        <v>0</v>
      </c>
      <c r="W467">
        <v>0</v>
      </c>
      <c r="X467">
        <v>0.28032866172344001</v>
      </c>
      <c r="Y467">
        <v>0</v>
      </c>
      <c r="Z467">
        <v>2.2504036370400004E-3</v>
      </c>
      <c r="AA467">
        <v>0</v>
      </c>
      <c r="AB467">
        <v>17.273737052913354</v>
      </c>
      <c r="AC467">
        <v>0</v>
      </c>
      <c r="AD467">
        <v>0</v>
      </c>
      <c r="AE467">
        <v>17.556316118273834</v>
      </c>
    </row>
    <row r="468" spans="1:31" x14ac:dyDescent="0.3">
      <c r="A468">
        <v>2518641</v>
      </c>
      <c r="B468">
        <v>1</v>
      </c>
      <c r="C468" t="s">
        <v>80</v>
      </c>
      <c r="D468" t="s">
        <v>93</v>
      </c>
      <c r="E468" t="s">
        <v>141</v>
      </c>
      <c r="F468" t="s">
        <v>249</v>
      </c>
      <c r="G468" t="s">
        <v>143</v>
      </c>
      <c r="H468" t="s">
        <v>135</v>
      </c>
      <c r="I468" t="s">
        <v>136</v>
      </c>
      <c r="J468" t="s">
        <v>137</v>
      </c>
      <c r="K468" t="s">
        <v>144</v>
      </c>
      <c r="L468" t="s">
        <v>1573</v>
      </c>
      <c r="M468" t="s">
        <v>1574</v>
      </c>
      <c r="N468">
        <v>6.2530555550000004</v>
      </c>
      <c r="O468">
        <v>2</v>
      </c>
      <c r="P468">
        <v>232</v>
      </c>
      <c r="Q468">
        <v>37</v>
      </c>
      <c r="R468">
        <v>32</v>
      </c>
      <c r="S468">
        <v>5</v>
      </c>
      <c r="T468">
        <v>35</v>
      </c>
      <c r="U468">
        <v>0</v>
      </c>
      <c r="V468">
        <v>0</v>
      </c>
      <c r="W468">
        <v>7.475217943890561</v>
      </c>
      <c r="X468">
        <v>248.82939099644332</v>
      </c>
      <c r="Y468">
        <v>188.43518350330677</v>
      </c>
      <c r="Z468">
        <v>178.51941113932699</v>
      </c>
      <c r="AA468">
        <v>36.690991799667529</v>
      </c>
      <c r="AB468">
        <v>157.90679641245788</v>
      </c>
      <c r="AC468">
        <v>0</v>
      </c>
      <c r="AD468">
        <v>0</v>
      </c>
      <c r="AE468">
        <v>817.85699179509311</v>
      </c>
    </row>
    <row r="469" spans="1:31" x14ac:dyDescent="0.3">
      <c r="A469">
        <v>2518644</v>
      </c>
      <c r="B469">
        <v>1</v>
      </c>
      <c r="C469" t="s">
        <v>80</v>
      </c>
      <c r="D469" t="s">
        <v>83</v>
      </c>
      <c r="E469" t="s">
        <v>207</v>
      </c>
      <c r="F469" t="s">
        <v>1575</v>
      </c>
      <c r="G469" t="s">
        <v>413</v>
      </c>
      <c r="H469" t="s">
        <v>150</v>
      </c>
      <c r="I469" t="s">
        <v>136</v>
      </c>
      <c r="J469" t="s">
        <v>137</v>
      </c>
      <c r="K469" t="s">
        <v>144</v>
      </c>
      <c r="L469" t="s">
        <v>1576</v>
      </c>
      <c r="M469" t="s">
        <v>1577</v>
      </c>
      <c r="N469">
        <v>4.5155555549999997</v>
      </c>
      <c r="O469">
        <v>0</v>
      </c>
      <c r="P469">
        <v>2</v>
      </c>
      <c r="Q469">
        <v>0</v>
      </c>
      <c r="R469">
        <v>5</v>
      </c>
      <c r="S469">
        <v>0</v>
      </c>
      <c r="T469">
        <v>11</v>
      </c>
      <c r="U469">
        <v>0</v>
      </c>
      <c r="V469">
        <v>0</v>
      </c>
      <c r="W469">
        <v>0</v>
      </c>
      <c r="X469">
        <v>35.745474087012973</v>
      </c>
      <c r="Y469">
        <v>0</v>
      </c>
      <c r="Z469">
        <v>64.853269935631218</v>
      </c>
      <c r="AA469">
        <v>0</v>
      </c>
      <c r="AB469">
        <v>160.78041932303037</v>
      </c>
      <c r="AC469">
        <v>0</v>
      </c>
      <c r="AD469">
        <v>0</v>
      </c>
      <c r="AE469">
        <v>261.37916334567456</v>
      </c>
    </row>
    <row r="470" spans="1:31" x14ac:dyDescent="0.3">
      <c r="A470">
        <v>2518648</v>
      </c>
      <c r="B470">
        <v>1</v>
      </c>
      <c r="C470" t="s">
        <v>81</v>
      </c>
      <c r="D470" t="s">
        <v>127</v>
      </c>
      <c r="E470" t="s">
        <v>159</v>
      </c>
      <c r="F470" t="s">
        <v>1578</v>
      </c>
      <c r="G470" t="s">
        <v>134</v>
      </c>
      <c r="H470" t="s">
        <v>150</v>
      </c>
      <c r="I470" t="s">
        <v>136</v>
      </c>
      <c r="J470" t="s">
        <v>137</v>
      </c>
      <c r="K470" t="s">
        <v>138</v>
      </c>
      <c r="L470" t="s">
        <v>1579</v>
      </c>
      <c r="M470" t="s">
        <v>1580</v>
      </c>
      <c r="N470">
        <v>0.4</v>
      </c>
      <c r="O470">
        <v>0</v>
      </c>
      <c r="P470">
        <v>176</v>
      </c>
      <c r="Q470">
        <v>0</v>
      </c>
      <c r="R470">
        <v>2</v>
      </c>
      <c r="S470">
        <v>0</v>
      </c>
      <c r="T470">
        <v>55</v>
      </c>
      <c r="U470">
        <v>0</v>
      </c>
      <c r="V470">
        <v>0</v>
      </c>
      <c r="W470">
        <v>0</v>
      </c>
      <c r="X470">
        <v>22.426062735331996</v>
      </c>
      <c r="Y470">
        <v>0</v>
      </c>
      <c r="Z470">
        <v>0</v>
      </c>
      <c r="AA470">
        <v>0</v>
      </c>
      <c r="AB470">
        <v>17.557365609199206</v>
      </c>
      <c r="AC470">
        <v>0</v>
      </c>
      <c r="AD470">
        <v>0</v>
      </c>
      <c r="AE470">
        <v>39.983428344531205</v>
      </c>
    </row>
    <row r="471" spans="1:31" x14ac:dyDescent="0.3">
      <c r="A471">
        <v>2518650</v>
      </c>
      <c r="B471">
        <v>1</v>
      </c>
      <c r="C471" t="s">
        <v>80</v>
      </c>
      <c r="D471" t="s">
        <v>99</v>
      </c>
      <c r="E471" t="s">
        <v>132</v>
      </c>
      <c r="F471" t="s">
        <v>1581</v>
      </c>
      <c r="G471" t="s">
        <v>204</v>
      </c>
      <c r="H471" t="s">
        <v>135</v>
      </c>
      <c r="I471" t="s">
        <v>136</v>
      </c>
      <c r="J471" t="s">
        <v>137</v>
      </c>
      <c r="K471" t="s">
        <v>144</v>
      </c>
      <c r="L471" t="s">
        <v>1582</v>
      </c>
      <c r="M471" t="s">
        <v>1583</v>
      </c>
      <c r="N471">
        <v>4.8022222220000002</v>
      </c>
      <c r="O471">
        <v>0</v>
      </c>
      <c r="P471">
        <v>926</v>
      </c>
      <c r="Q471">
        <v>0</v>
      </c>
      <c r="R471">
        <v>11</v>
      </c>
      <c r="S471">
        <v>2</v>
      </c>
      <c r="T471">
        <v>96</v>
      </c>
      <c r="U471">
        <v>0</v>
      </c>
      <c r="V471">
        <v>2</v>
      </c>
      <c r="W471">
        <v>0</v>
      </c>
      <c r="X471">
        <v>800.98376423235845</v>
      </c>
      <c r="Y471">
        <v>0</v>
      </c>
      <c r="Z471">
        <v>12.714382784844403</v>
      </c>
      <c r="AA471">
        <v>1.9524159750013559</v>
      </c>
      <c r="AB471">
        <v>346.4720752690169</v>
      </c>
      <c r="AC471">
        <v>0</v>
      </c>
      <c r="AD471">
        <v>20.910365882260599</v>
      </c>
      <c r="AE471">
        <v>1183.0330041434815</v>
      </c>
    </row>
    <row r="472" spans="1:31" x14ac:dyDescent="0.3">
      <c r="A472">
        <v>2518661</v>
      </c>
      <c r="B472">
        <v>1</v>
      </c>
      <c r="C472" t="s">
        <v>80</v>
      </c>
      <c r="D472" t="s">
        <v>96</v>
      </c>
      <c r="E472" t="s">
        <v>159</v>
      </c>
      <c r="F472" t="s">
        <v>1584</v>
      </c>
      <c r="G472" t="s">
        <v>538</v>
      </c>
      <c r="H472" t="s">
        <v>150</v>
      </c>
      <c r="I472" t="s">
        <v>136</v>
      </c>
      <c r="J472" t="s">
        <v>3</v>
      </c>
      <c r="K472" t="s">
        <v>144</v>
      </c>
      <c r="L472" t="s">
        <v>1585</v>
      </c>
      <c r="M472" t="s">
        <v>1586</v>
      </c>
      <c r="N472">
        <v>1.908055555</v>
      </c>
      <c r="O472">
        <v>0</v>
      </c>
      <c r="P472">
        <v>17</v>
      </c>
      <c r="Q472">
        <v>0</v>
      </c>
      <c r="R472">
        <v>0</v>
      </c>
      <c r="S472">
        <v>0</v>
      </c>
      <c r="T472">
        <v>4</v>
      </c>
      <c r="U472">
        <v>0</v>
      </c>
      <c r="V472">
        <v>0</v>
      </c>
      <c r="W472">
        <v>0</v>
      </c>
      <c r="X472">
        <v>16.490057187975086</v>
      </c>
      <c r="Y472">
        <v>0</v>
      </c>
      <c r="Z472">
        <v>0</v>
      </c>
      <c r="AA472">
        <v>0</v>
      </c>
      <c r="AB472">
        <v>20.280105300102242</v>
      </c>
      <c r="AC472">
        <v>0</v>
      </c>
      <c r="AD472">
        <v>0</v>
      </c>
      <c r="AE472">
        <v>36.770162488077332</v>
      </c>
    </row>
    <row r="473" spans="1:31" x14ac:dyDescent="0.3">
      <c r="A473">
        <v>2518666</v>
      </c>
      <c r="B473">
        <v>1</v>
      </c>
      <c r="C473" t="s">
        <v>81</v>
      </c>
      <c r="D473" t="s">
        <v>112</v>
      </c>
      <c r="E473" t="s">
        <v>207</v>
      </c>
      <c r="F473" t="s">
        <v>1587</v>
      </c>
      <c r="G473" t="s">
        <v>177</v>
      </c>
      <c r="H473" t="s">
        <v>150</v>
      </c>
      <c r="I473" t="s">
        <v>136</v>
      </c>
      <c r="J473" t="s">
        <v>137</v>
      </c>
      <c r="K473" t="s">
        <v>144</v>
      </c>
      <c r="L473" t="s">
        <v>1588</v>
      </c>
      <c r="M473" t="s">
        <v>1589</v>
      </c>
      <c r="N473">
        <v>2.5830555550000001</v>
      </c>
      <c r="O473">
        <v>0</v>
      </c>
      <c r="P473">
        <v>95</v>
      </c>
      <c r="Q473">
        <v>0</v>
      </c>
      <c r="R473">
        <v>1</v>
      </c>
      <c r="S473">
        <v>0</v>
      </c>
      <c r="T473">
        <v>24</v>
      </c>
      <c r="U473">
        <v>0</v>
      </c>
      <c r="V473">
        <v>0</v>
      </c>
      <c r="W473">
        <v>0</v>
      </c>
      <c r="X473">
        <v>44.072801410768527</v>
      </c>
      <c r="Y473">
        <v>0</v>
      </c>
      <c r="Z473">
        <v>7.9924552705000016E-5</v>
      </c>
      <c r="AA473">
        <v>0</v>
      </c>
      <c r="AB473">
        <v>22.799056198079938</v>
      </c>
      <c r="AC473">
        <v>0</v>
      </c>
      <c r="AD473">
        <v>0</v>
      </c>
      <c r="AE473">
        <v>66.871937533401166</v>
      </c>
    </row>
    <row r="474" spans="1:31" x14ac:dyDescent="0.3">
      <c r="A474">
        <v>2518667</v>
      </c>
      <c r="B474">
        <v>1</v>
      </c>
      <c r="C474" t="s">
        <v>80</v>
      </c>
      <c r="D474" t="s">
        <v>107</v>
      </c>
      <c r="E474" t="s">
        <v>167</v>
      </c>
      <c r="F474" t="s">
        <v>1590</v>
      </c>
      <c r="G474" t="s">
        <v>234</v>
      </c>
      <c r="H474" t="s">
        <v>150</v>
      </c>
      <c r="I474" t="s">
        <v>136</v>
      </c>
      <c r="J474" t="s">
        <v>137</v>
      </c>
      <c r="K474" t="s">
        <v>144</v>
      </c>
      <c r="L474" t="s">
        <v>1591</v>
      </c>
      <c r="M474" t="s">
        <v>1592</v>
      </c>
      <c r="N474">
        <v>0.82805555500000005</v>
      </c>
      <c r="O474">
        <v>0</v>
      </c>
      <c r="P474">
        <v>7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1.5848183601900971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1.5848183601900971</v>
      </c>
    </row>
    <row r="475" spans="1:31" x14ac:dyDescent="0.3">
      <c r="A475">
        <v>2518670</v>
      </c>
      <c r="B475">
        <v>1</v>
      </c>
      <c r="C475" t="s">
        <v>80</v>
      </c>
      <c r="D475" t="s">
        <v>82</v>
      </c>
      <c r="E475" t="s">
        <v>167</v>
      </c>
      <c r="F475" t="s">
        <v>1593</v>
      </c>
      <c r="G475" t="s">
        <v>263</v>
      </c>
      <c r="H475" t="s">
        <v>150</v>
      </c>
      <c r="I475" t="s">
        <v>136</v>
      </c>
      <c r="J475" t="s">
        <v>137</v>
      </c>
      <c r="K475" t="s">
        <v>144</v>
      </c>
      <c r="L475" t="s">
        <v>1580</v>
      </c>
      <c r="M475" t="s">
        <v>1594</v>
      </c>
      <c r="N475">
        <v>1.7411111109999999</v>
      </c>
      <c r="O475">
        <v>0</v>
      </c>
      <c r="P475">
        <v>2</v>
      </c>
      <c r="Q475">
        <v>0</v>
      </c>
      <c r="R475">
        <v>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1.1976616529811399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1.1976616529811399</v>
      </c>
    </row>
    <row r="476" spans="1:31" x14ac:dyDescent="0.3">
      <c r="A476">
        <v>2518671</v>
      </c>
      <c r="B476">
        <v>1</v>
      </c>
      <c r="C476" t="s">
        <v>80</v>
      </c>
      <c r="D476" t="s">
        <v>94</v>
      </c>
      <c r="E476" t="s">
        <v>167</v>
      </c>
      <c r="F476" t="s">
        <v>1595</v>
      </c>
      <c r="G476" t="s">
        <v>538</v>
      </c>
      <c r="H476" t="s">
        <v>150</v>
      </c>
      <c r="I476" t="s">
        <v>136</v>
      </c>
      <c r="J476" t="s">
        <v>3</v>
      </c>
      <c r="K476" t="s">
        <v>144</v>
      </c>
      <c r="L476" t="s">
        <v>1596</v>
      </c>
      <c r="M476" t="s">
        <v>1597</v>
      </c>
      <c r="N476">
        <v>0.77972222199999996</v>
      </c>
      <c r="O476">
        <v>0</v>
      </c>
      <c r="P476">
        <v>0</v>
      </c>
      <c r="Q476">
        <v>0</v>
      </c>
      <c r="R476">
        <v>0</v>
      </c>
      <c r="S476">
        <v>0</v>
      </c>
      <c r="T476">
        <v>1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1.3053401472877779</v>
      </c>
      <c r="AC476">
        <v>0</v>
      </c>
      <c r="AD476">
        <v>0</v>
      </c>
      <c r="AE476">
        <v>1.3053401472877779</v>
      </c>
    </row>
    <row r="477" spans="1:31" x14ac:dyDescent="0.3">
      <c r="A477">
        <v>2518674</v>
      </c>
      <c r="B477">
        <v>1</v>
      </c>
      <c r="C477" t="s">
        <v>80</v>
      </c>
      <c r="D477" t="s">
        <v>107</v>
      </c>
      <c r="E477" t="s">
        <v>159</v>
      </c>
      <c r="F477" t="s">
        <v>1598</v>
      </c>
      <c r="G477" t="s">
        <v>134</v>
      </c>
      <c r="H477" t="s">
        <v>150</v>
      </c>
      <c r="I477" t="s">
        <v>136</v>
      </c>
      <c r="J477" t="s">
        <v>137</v>
      </c>
      <c r="K477" t="s">
        <v>138</v>
      </c>
      <c r="L477" t="s">
        <v>1599</v>
      </c>
      <c r="M477" t="s">
        <v>1600</v>
      </c>
      <c r="N477">
        <v>0.88611111099999995</v>
      </c>
      <c r="O477">
        <v>0</v>
      </c>
      <c r="P477">
        <v>78</v>
      </c>
      <c r="Q477">
        <v>0</v>
      </c>
      <c r="R477">
        <v>0</v>
      </c>
      <c r="S477">
        <v>0</v>
      </c>
      <c r="T477">
        <v>30</v>
      </c>
      <c r="U477">
        <v>0</v>
      </c>
      <c r="V477">
        <v>0</v>
      </c>
      <c r="W477">
        <v>0</v>
      </c>
      <c r="X477">
        <v>9.5914541431870486</v>
      </c>
      <c r="Y477">
        <v>0</v>
      </c>
      <c r="Z477">
        <v>0</v>
      </c>
      <c r="AA477">
        <v>0</v>
      </c>
      <c r="AB477">
        <v>29.405608303323238</v>
      </c>
      <c r="AC477">
        <v>0</v>
      </c>
      <c r="AD477">
        <v>0</v>
      </c>
      <c r="AE477">
        <v>38.997062446510284</v>
      </c>
    </row>
    <row r="478" spans="1:31" x14ac:dyDescent="0.3">
      <c r="A478">
        <v>2518683</v>
      </c>
      <c r="B478">
        <v>1</v>
      </c>
      <c r="C478" t="s">
        <v>80</v>
      </c>
      <c r="D478" t="s">
        <v>85</v>
      </c>
      <c r="E478" t="s">
        <v>159</v>
      </c>
      <c r="F478" t="s">
        <v>1601</v>
      </c>
      <c r="G478" t="s">
        <v>161</v>
      </c>
      <c r="H478" t="s">
        <v>150</v>
      </c>
      <c r="I478" t="s">
        <v>136</v>
      </c>
      <c r="J478" t="s">
        <v>137</v>
      </c>
      <c r="K478" t="s">
        <v>144</v>
      </c>
      <c r="L478" t="s">
        <v>1602</v>
      </c>
      <c r="M478" t="s">
        <v>1603</v>
      </c>
      <c r="N478">
        <v>1.0847222219999999</v>
      </c>
      <c r="O478">
        <v>0</v>
      </c>
      <c r="P478">
        <v>956</v>
      </c>
      <c r="Q478">
        <v>0</v>
      </c>
      <c r="R478">
        <v>0</v>
      </c>
      <c r="S478">
        <v>0</v>
      </c>
      <c r="T478">
        <v>140</v>
      </c>
      <c r="U478">
        <v>0</v>
      </c>
      <c r="V478">
        <v>0</v>
      </c>
      <c r="W478">
        <v>0</v>
      </c>
      <c r="X478">
        <v>255.93576874101745</v>
      </c>
      <c r="Y478">
        <v>0</v>
      </c>
      <c r="Z478">
        <v>0</v>
      </c>
      <c r="AA478">
        <v>0</v>
      </c>
      <c r="AB478">
        <v>122.62780076868417</v>
      </c>
      <c r="AC478">
        <v>0</v>
      </c>
      <c r="AD478">
        <v>0</v>
      </c>
      <c r="AE478">
        <v>378.56356950970161</v>
      </c>
    </row>
    <row r="479" spans="1:31" x14ac:dyDescent="0.3">
      <c r="A479">
        <v>2518557</v>
      </c>
      <c r="B479">
        <v>2</v>
      </c>
      <c r="C479" t="s">
        <v>80</v>
      </c>
      <c r="D479" t="s">
        <v>100</v>
      </c>
      <c r="E479" t="s">
        <v>159</v>
      </c>
      <c r="F479" t="s">
        <v>1604</v>
      </c>
      <c r="G479" t="s">
        <v>161</v>
      </c>
      <c r="H479" t="s">
        <v>150</v>
      </c>
      <c r="I479" t="s">
        <v>136</v>
      </c>
      <c r="J479" t="s">
        <v>137</v>
      </c>
      <c r="K479" t="s">
        <v>144</v>
      </c>
      <c r="L479" t="s">
        <v>1514</v>
      </c>
      <c r="M479" t="s">
        <v>1605</v>
      </c>
      <c r="N479">
        <v>0.14277777699999999</v>
      </c>
      <c r="O479">
        <v>0</v>
      </c>
      <c r="P479">
        <v>440</v>
      </c>
      <c r="Q479">
        <v>0</v>
      </c>
      <c r="R479">
        <v>3</v>
      </c>
      <c r="S479">
        <v>0</v>
      </c>
      <c r="T479">
        <v>18</v>
      </c>
      <c r="U479">
        <v>0</v>
      </c>
      <c r="V479">
        <v>0</v>
      </c>
      <c r="W479">
        <v>0</v>
      </c>
      <c r="X479">
        <v>10.927699061207555</v>
      </c>
      <c r="Y479">
        <v>0</v>
      </c>
      <c r="Z479">
        <v>7.1653766481730011E-2</v>
      </c>
      <c r="AA479">
        <v>0</v>
      </c>
      <c r="AB479">
        <v>2.3628059636737113</v>
      </c>
      <c r="AC479">
        <v>0</v>
      </c>
      <c r="AD479">
        <v>0</v>
      </c>
      <c r="AE479">
        <v>13.362158791362996</v>
      </c>
    </row>
    <row r="480" spans="1:31" x14ac:dyDescent="0.3">
      <c r="A480">
        <v>2518685</v>
      </c>
      <c r="B480">
        <v>1</v>
      </c>
      <c r="C480" t="s">
        <v>81</v>
      </c>
      <c r="D480" t="s">
        <v>114</v>
      </c>
      <c r="E480" t="s">
        <v>132</v>
      </c>
      <c r="F480" t="s">
        <v>1606</v>
      </c>
      <c r="G480" t="s">
        <v>204</v>
      </c>
      <c r="H480" t="s">
        <v>135</v>
      </c>
      <c r="I480" t="s">
        <v>136</v>
      </c>
      <c r="J480" t="s">
        <v>137</v>
      </c>
      <c r="K480" t="s">
        <v>144</v>
      </c>
      <c r="L480" t="s">
        <v>1607</v>
      </c>
      <c r="M480" t="s">
        <v>1608</v>
      </c>
      <c r="N480">
        <v>1.1936111110000001</v>
      </c>
      <c r="O480">
        <v>0</v>
      </c>
      <c r="P480">
        <v>9</v>
      </c>
      <c r="Q480">
        <v>3</v>
      </c>
      <c r="R480">
        <v>0</v>
      </c>
      <c r="S480">
        <v>0</v>
      </c>
      <c r="T480">
        <v>1</v>
      </c>
      <c r="U480">
        <v>0</v>
      </c>
      <c r="V480">
        <v>0</v>
      </c>
      <c r="W480">
        <v>0</v>
      </c>
      <c r="X480">
        <v>1.4397649740115264</v>
      </c>
      <c r="Y480">
        <v>14.535823334375634</v>
      </c>
      <c r="Z480">
        <v>0</v>
      </c>
      <c r="AA480">
        <v>0</v>
      </c>
      <c r="AB480">
        <v>1.9805718923</v>
      </c>
      <c r="AC480">
        <v>0</v>
      </c>
      <c r="AD480">
        <v>0</v>
      </c>
      <c r="AE480">
        <v>17.956160200687158</v>
      </c>
    </row>
    <row r="481" spans="1:31" x14ac:dyDescent="0.3">
      <c r="A481">
        <v>2518689</v>
      </c>
      <c r="B481">
        <v>1</v>
      </c>
      <c r="C481" t="s">
        <v>81</v>
      </c>
      <c r="D481" t="s">
        <v>118</v>
      </c>
      <c r="E481" t="s">
        <v>207</v>
      </c>
      <c r="F481" t="s">
        <v>1609</v>
      </c>
      <c r="G481" t="s">
        <v>161</v>
      </c>
      <c r="H481" t="s">
        <v>150</v>
      </c>
      <c r="I481" t="s">
        <v>136</v>
      </c>
      <c r="J481" t="s">
        <v>137</v>
      </c>
      <c r="K481" t="s">
        <v>144</v>
      </c>
      <c r="L481" t="s">
        <v>1610</v>
      </c>
      <c r="M481" t="s">
        <v>1611</v>
      </c>
      <c r="N481">
        <v>0.61138888800000002</v>
      </c>
      <c r="O481">
        <v>0</v>
      </c>
      <c r="P481">
        <v>169</v>
      </c>
      <c r="Q481">
        <v>0</v>
      </c>
      <c r="R481">
        <v>0</v>
      </c>
      <c r="S481">
        <v>0</v>
      </c>
      <c r="T481">
        <v>52</v>
      </c>
      <c r="U481">
        <v>0</v>
      </c>
      <c r="V481">
        <v>1</v>
      </c>
      <c r="W481">
        <v>0</v>
      </c>
      <c r="X481">
        <v>21.89570610596035</v>
      </c>
      <c r="Y481">
        <v>0</v>
      </c>
      <c r="Z481">
        <v>0</v>
      </c>
      <c r="AA481">
        <v>0</v>
      </c>
      <c r="AB481">
        <v>26.927518338284983</v>
      </c>
      <c r="AC481">
        <v>0</v>
      </c>
      <c r="AD481">
        <v>0.96312448751025836</v>
      </c>
      <c r="AE481">
        <v>49.78634893175559</v>
      </c>
    </row>
    <row r="482" spans="1:31" x14ac:dyDescent="0.3">
      <c r="A482">
        <v>2518698</v>
      </c>
      <c r="B482">
        <v>1</v>
      </c>
      <c r="C482" t="s">
        <v>81</v>
      </c>
      <c r="D482" t="s">
        <v>127</v>
      </c>
      <c r="E482" t="s">
        <v>159</v>
      </c>
      <c r="F482" t="s">
        <v>1612</v>
      </c>
      <c r="G482" t="s">
        <v>134</v>
      </c>
      <c r="H482" t="s">
        <v>150</v>
      </c>
      <c r="I482" t="s">
        <v>136</v>
      </c>
      <c r="J482" t="s">
        <v>137</v>
      </c>
      <c r="K482" t="s">
        <v>138</v>
      </c>
      <c r="L482" t="s">
        <v>1613</v>
      </c>
      <c r="M482" t="s">
        <v>1614</v>
      </c>
      <c r="N482">
        <v>0.941111111</v>
      </c>
      <c r="O482">
        <v>0</v>
      </c>
      <c r="P482">
        <v>174</v>
      </c>
      <c r="Q482">
        <v>0</v>
      </c>
      <c r="R482">
        <v>2</v>
      </c>
      <c r="S482">
        <v>0</v>
      </c>
      <c r="T482">
        <v>6</v>
      </c>
      <c r="U482">
        <v>0</v>
      </c>
      <c r="V482">
        <v>0</v>
      </c>
      <c r="W482">
        <v>0</v>
      </c>
      <c r="X482">
        <v>45.084612047409941</v>
      </c>
      <c r="Y482">
        <v>0</v>
      </c>
      <c r="Z482">
        <v>0.72567125799812016</v>
      </c>
      <c r="AA482">
        <v>0</v>
      </c>
      <c r="AB482">
        <v>1.7087922874947026</v>
      </c>
      <c r="AC482">
        <v>0</v>
      </c>
      <c r="AD482">
        <v>0</v>
      </c>
      <c r="AE482">
        <v>47.519075592902766</v>
      </c>
    </row>
    <row r="483" spans="1:31" x14ac:dyDescent="0.3">
      <c r="A483">
        <v>2518699</v>
      </c>
      <c r="B483">
        <v>1</v>
      </c>
      <c r="C483" t="s">
        <v>81</v>
      </c>
      <c r="D483" t="s">
        <v>117</v>
      </c>
      <c r="E483" t="s">
        <v>207</v>
      </c>
      <c r="F483" t="s">
        <v>1615</v>
      </c>
      <c r="G483" t="s">
        <v>538</v>
      </c>
      <c r="H483" t="s">
        <v>150</v>
      </c>
      <c r="I483" t="s">
        <v>136</v>
      </c>
      <c r="J483" t="s">
        <v>3</v>
      </c>
      <c r="K483" t="s">
        <v>144</v>
      </c>
      <c r="L483" t="s">
        <v>1616</v>
      </c>
      <c r="M483" t="s">
        <v>1617</v>
      </c>
      <c r="N483">
        <v>1.813055555</v>
      </c>
      <c r="O483">
        <v>0</v>
      </c>
      <c r="P483">
        <v>117</v>
      </c>
      <c r="Q483">
        <v>0</v>
      </c>
      <c r="R483">
        <v>0</v>
      </c>
      <c r="S483">
        <v>0</v>
      </c>
      <c r="T483">
        <v>19</v>
      </c>
      <c r="U483">
        <v>0</v>
      </c>
      <c r="V483">
        <v>0</v>
      </c>
      <c r="W483">
        <v>0</v>
      </c>
      <c r="X483">
        <v>39.768011713344052</v>
      </c>
      <c r="Y483">
        <v>0</v>
      </c>
      <c r="Z483">
        <v>0</v>
      </c>
      <c r="AA483">
        <v>0</v>
      </c>
      <c r="AB483">
        <v>16.625522928519803</v>
      </c>
      <c r="AC483">
        <v>0</v>
      </c>
      <c r="AD483">
        <v>0</v>
      </c>
      <c r="AE483">
        <v>56.393534641863852</v>
      </c>
    </row>
    <row r="484" spans="1:31" x14ac:dyDescent="0.3">
      <c r="A484">
        <v>2518705</v>
      </c>
      <c r="B484">
        <v>1</v>
      </c>
      <c r="C484" t="s">
        <v>80</v>
      </c>
      <c r="D484" t="s">
        <v>97</v>
      </c>
      <c r="E484" t="s">
        <v>167</v>
      </c>
      <c r="F484" t="s">
        <v>1618</v>
      </c>
      <c r="G484" t="s">
        <v>169</v>
      </c>
      <c r="H484" t="s">
        <v>150</v>
      </c>
      <c r="I484" t="s">
        <v>136</v>
      </c>
      <c r="J484" t="s">
        <v>137</v>
      </c>
      <c r="K484" t="s">
        <v>144</v>
      </c>
      <c r="L484" t="s">
        <v>1619</v>
      </c>
      <c r="M484" t="s">
        <v>1620</v>
      </c>
      <c r="N484">
        <v>1.0494444439999999</v>
      </c>
      <c r="O484">
        <v>0</v>
      </c>
      <c r="P484">
        <v>3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2.0062324982141004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2.0062324982141004</v>
      </c>
    </row>
    <row r="485" spans="1:31" x14ac:dyDescent="0.3">
      <c r="A485">
        <v>2518706</v>
      </c>
      <c r="B485">
        <v>1</v>
      </c>
      <c r="C485" t="s">
        <v>80</v>
      </c>
      <c r="D485" t="s">
        <v>107</v>
      </c>
      <c r="E485" t="s">
        <v>207</v>
      </c>
      <c r="F485" t="s">
        <v>1621</v>
      </c>
      <c r="G485" t="s">
        <v>161</v>
      </c>
      <c r="H485" t="s">
        <v>150</v>
      </c>
      <c r="I485" t="s">
        <v>136</v>
      </c>
      <c r="J485" t="s">
        <v>137</v>
      </c>
      <c r="K485" t="s">
        <v>144</v>
      </c>
      <c r="L485" t="s">
        <v>1622</v>
      </c>
      <c r="M485" t="s">
        <v>1623</v>
      </c>
      <c r="N485">
        <v>1.500555555</v>
      </c>
      <c r="O485">
        <v>0</v>
      </c>
      <c r="P485">
        <v>109</v>
      </c>
      <c r="Q485">
        <v>0</v>
      </c>
      <c r="R485">
        <v>0</v>
      </c>
      <c r="S485">
        <v>0</v>
      </c>
      <c r="T485">
        <v>13</v>
      </c>
      <c r="U485">
        <v>0</v>
      </c>
      <c r="V485">
        <v>0</v>
      </c>
      <c r="W485">
        <v>0</v>
      </c>
      <c r="X485">
        <v>21.466281536459555</v>
      </c>
      <c r="Y485">
        <v>0</v>
      </c>
      <c r="Z485">
        <v>0</v>
      </c>
      <c r="AA485">
        <v>0</v>
      </c>
      <c r="AB485">
        <v>14.019083837613049</v>
      </c>
      <c r="AC485">
        <v>0</v>
      </c>
      <c r="AD485">
        <v>0</v>
      </c>
      <c r="AE485">
        <v>35.4853653740726</v>
      </c>
    </row>
    <row r="486" spans="1:31" x14ac:dyDescent="0.3">
      <c r="A486">
        <v>2518708</v>
      </c>
      <c r="B486">
        <v>1</v>
      </c>
      <c r="C486" t="s">
        <v>81</v>
      </c>
      <c r="D486" t="s">
        <v>120</v>
      </c>
      <c r="E486" t="s">
        <v>187</v>
      </c>
      <c r="F486" t="s">
        <v>1624</v>
      </c>
      <c r="G486" t="s">
        <v>143</v>
      </c>
      <c r="H486" t="s">
        <v>135</v>
      </c>
      <c r="I486" t="s">
        <v>136</v>
      </c>
      <c r="J486" t="s">
        <v>137</v>
      </c>
      <c r="K486" t="s">
        <v>144</v>
      </c>
      <c r="L486" t="s">
        <v>1625</v>
      </c>
      <c r="M486" t="s">
        <v>1626</v>
      </c>
      <c r="N486">
        <v>0.91888888800000001</v>
      </c>
      <c r="O486">
        <v>0</v>
      </c>
      <c r="P486">
        <v>0</v>
      </c>
      <c r="Q486">
        <v>56</v>
      </c>
      <c r="R486">
        <v>36</v>
      </c>
      <c r="S486">
        <v>1</v>
      </c>
      <c r="T486">
        <v>2</v>
      </c>
      <c r="U486">
        <v>1</v>
      </c>
      <c r="V486">
        <v>0</v>
      </c>
      <c r="W486">
        <v>0</v>
      </c>
      <c r="X486">
        <v>0</v>
      </c>
      <c r="Y486">
        <v>58.054809669202641</v>
      </c>
      <c r="Z486">
        <v>28.400295444804325</v>
      </c>
      <c r="AA486">
        <v>7.9905963275086194</v>
      </c>
      <c r="AB486">
        <v>1.7131695853680469</v>
      </c>
      <c r="AC486">
        <v>183.7164212774727</v>
      </c>
      <c r="AD486">
        <v>0</v>
      </c>
      <c r="AE486">
        <v>279.87529230435632</v>
      </c>
    </row>
    <row r="487" spans="1:31" x14ac:dyDescent="0.3">
      <c r="A487">
        <v>2518709</v>
      </c>
      <c r="B487">
        <v>1</v>
      </c>
      <c r="C487" t="s">
        <v>80</v>
      </c>
      <c r="D487" t="s">
        <v>98</v>
      </c>
      <c r="E487" t="s">
        <v>159</v>
      </c>
      <c r="F487" t="s">
        <v>1627</v>
      </c>
      <c r="G487" t="s">
        <v>134</v>
      </c>
      <c r="H487" t="s">
        <v>150</v>
      </c>
      <c r="I487" t="s">
        <v>136</v>
      </c>
      <c r="J487" t="s">
        <v>137</v>
      </c>
      <c r="K487" t="s">
        <v>138</v>
      </c>
      <c r="L487" t="s">
        <v>1555</v>
      </c>
      <c r="M487" t="s">
        <v>1628</v>
      </c>
      <c r="N487">
        <v>1.3075000000000001</v>
      </c>
      <c r="O487">
        <v>0</v>
      </c>
      <c r="P487">
        <v>80</v>
      </c>
      <c r="Q487">
        <v>0</v>
      </c>
      <c r="R487">
        <v>0</v>
      </c>
      <c r="S487">
        <v>0</v>
      </c>
      <c r="T487">
        <v>3</v>
      </c>
      <c r="U487">
        <v>0</v>
      </c>
      <c r="V487">
        <v>0</v>
      </c>
      <c r="W487">
        <v>0</v>
      </c>
      <c r="X487">
        <v>13.669645495839404</v>
      </c>
      <c r="Y487">
        <v>0</v>
      </c>
      <c r="Z487">
        <v>0</v>
      </c>
      <c r="AA487">
        <v>0</v>
      </c>
      <c r="AB487">
        <v>0.42293451327784504</v>
      </c>
      <c r="AC487">
        <v>0</v>
      </c>
      <c r="AD487">
        <v>0</v>
      </c>
      <c r="AE487">
        <v>14.092580009117249</v>
      </c>
    </row>
    <row r="488" spans="1:31" x14ac:dyDescent="0.3">
      <c r="A488">
        <v>2518712</v>
      </c>
      <c r="B488">
        <v>1</v>
      </c>
      <c r="C488" t="s">
        <v>80</v>
      </c>
      <c r="D488" t="s">
        <v>107</v>
      </c>
      <c r="E488" t="s">
        <v>159</v>
      </c>
      <c r="F488" t="s">
        <v>1629</v>
      </c>
      <c r="G488" t="s">
        <v>134</v>
      </c>
      <c r="H488" t="s">
        <v>150</v>
      </c>
      <c r="I488" t="s">
        <v>136</v>
      </c>
      <c r="J488" t="s">
        <v>137</v>
      </c>
      <c r="K488" t="s">
        <v>138</v>
      </c>
      <c r="L488" t="s">
        <v>1630</v>
      </c>
      <c r="M488" t="s">
        <v>1631</v>
      </c>
      <c r="N488">
        <v>0.46750000000000003</v>
      </c>
      <c r="O488">
        <v>0</v>
      </c>
      <c r="P488">
        <v>71</v>
      </c>
      <c r="Q488">
        <v>0</v>
      </c>
      <c r="R488">
        <v>0</v>
      </c>
      <c r="S488">
        <v>0</v>
      </c>
      <c r="T488">
        <v>7</v>
      </c>
      <c r="U488">
        <v>0</v>
      </c>
      <c r="V488">
        <v>0</v>
      </c>
      <c r="W488">
        <v>0</v>
      </c>
      <c r="X488">
        <v>8.0133853167091349</v>
      </c>
      <c r="Y488">
        <v>0</v>
      </c>
      <c r="Z488">
        <v>0</v>
      </c>
      <c r="AA488">
        <v>0</v>
      </c>
      <c r="AB488">
        <v>3.2897500108898132</v>
      </c>
      <c r="AC488">
        <v>0</v>
      </c>
      <c r="AD488">
        <v>0</v>
      </c>
      <c r="AE488">
        <v>11.303135327598948</v>
      </c>
    </row>
    <row r="489" spans="1:31" x14ac:dyDescent="0.3">
      <c r="A489">
        <v>2518715</v>
      </c>
      <c r="B489">
        <v>1</v>
      </c>
      <c r="C489" t="s">
        <v>81</v>
      </c>
      <c r="D489" t="s">
        <v>123</v>
      </c>
      <c r="E489" t="s">
        <v>207</v>
      </c>
      <c r="F489" t="s">
        <v>1632</v>
      </c>
      <c r="G489" t="s">
        <v>538</v>
      </c>
      <c r="H489" t="s">
        <v>150</v>
      </c>
      <c r="I489" t="s">
        <v>136</v>
      </c>
      <c r="J489" t="s">
        <v>3</v>
      </c>
      <c r="K489" t="s">
        <v>144</v>
      </c>
      <c r="L489" t="s">
        <v>1633</v>
      </c>
      <c r="M489" t="s">
        <v>1634</v>
      </c>
      <c r="N489">
        <v>1.08</v>
      </c>
      <c r="O489">
        <v>0</v>
      </c>
      <c r="P489">
        <v>247</v>
      </c>
      <c r="Q489">
        <v>0</v>
      </c>
      <c r="R489">
        <v>0</v>
      </c>
      <c r="S489">
        <v>0</v>
      </c>
      <c r="T489">
        <v>5</v>
      </c>
      <c r="U489">
        <v>0</v>
      </c>
      <c r="V489">
        <v>0</v>
      </c>
      <c r="W489">
        <v>0</v>
      </c>
      <c r="X489">
        <v>47.442911431021258</v>
      </c>
      <c r="Y489">
        <v>0</v>
      </c>
      <c r="Z489">
        <v>0</v>
      </c>
      <c r="AA489">
        <v>0</v>
      </c>
      <c r="AB489">
        <v>3.3623871244818417</v>
      </c>
      <c r="AC489">
        <v>0</v>
      </c>
      <c r="AD489">
        <v>0</v>
      </c>
      <c r="AE489">
        <v>50.8052985555031</v>
      </c>
    </row>
    <row r="490" spans="1:31" x14ac:dyDescent="0.3">
      <c r="A490">
        <v>2518724</v>
      </c>
      <c r="B490">
        <v>1</v>
      </c>
      <c r="C490" t="s">
        <v>80</v>
      </c>
      <c r="D490" t="s">
        <v>97</v>
      </c>
      <c r="E490" t="s">
        <v>167</v>
      </c>
      <c r="F490" t="s">
        <v>1635</v>
      </c>
      <c r="G490" t="s">
        <v>169</v>
      </c>
      <c r="H490" t="s">
        <v>150</v>
      </c>
      <c r="I490" t="s">
        <v>136</v>
      </c>
      <c r="J490" t="s">
        <v>137</v>
      </c>
      <c r="K490" t="s">
        <v>144</v>
      </c>
      <c r="L490" t="s">
        <v>1636</v>
      </c>
      <c r="M490" t="s">
        <v>1637</v>
      </c>
      <c r="N490">
        <v>1.260555555</v>
      </c>
      <c r="O490">
        <v>0</v>
      </c>
      <c r="P490">
        <v>3</v>
      </c>
      <c r="Q490">
        <v>0</v>
      </c>
      <c r="R490">
        <v>0</v>
      </c>
      <c r="S490">
        <v>0</v>
      </c>
      <c r="T490">
        <v>5</v>
      </c>
      <c r="U490">
        <v>0</v>
      </c>
      <c r="V490">
        <v>0</v>
      </c>
      <c r="W490">
        <v>0</v>
      </c>
      <c r="X490">
        <v>0.58522245312123844</v>
      </c>
      <c r="Y490">
        <v>0</v>
      </c>
      <c r="Z490">
        <v>0</v>
      </c>
      <c r="AA490">
        <v>0</v>
      </c>
      <c r="AB490">
        <v>49.825133550860976</v>
      </c>
      <c r="AC490">
        <v>0</v>
      </c>
      <c r="AD490">
        <v>0</v>
      </c>
      <c r="AE490">
        <v>50.410356003982216</v>
      </c>
    </row>
    <row r="491" spans="1:31" x14ac:dyDescent="0.3">
      <c r="A491">
        <v>2518729</v>
      </c>
      <c r="B491">
        <v>1</v>
      </c>
      <c r="C491" t="s">
        <v>80</v>
      </c>
      <c r="D491" t="s">
        <v>98</v>
      </c>
      <c r="E491" t="s">
        <v>159</v>
      </c>
      <c r="F491" t="s">
        <v>1638</v>
      </c>
      <c r="G491" t="s">
        <v>134</v>
      </c>
      <c r="H491" t="s">
        <v>150</v>
      </c>
      <c r="I491" t="s">
        <v>136</v>
      </c>
      <c r="J491" t="s">
        <v>137</v>
      </c>
      <c r="K491" t="s">
        <v>138</v>
      </c>
      <c r="L491" t="s">
        <v>1639</v>
      </c>
      <c r="M491" t="s">
        <v>1640</v>
      </c>
      <c r="N491">
        <v>0.87472222200000005</v>
      </c>
      <c r="O491">
        <v>0</v>
      </c>
      <c r="P491">
        <v>7</v>
      </c>
      <c r="Q491">
        <v>0</v>
      </c>
      <c r="R491">
        <v>28</v>
      </c>
      <c r="S491">
        <v>0</v>
      </c>
      <c r="T491">
        <v>8</v>
      </c>
      <c r="U491">
        <v>0</v>
      </c>
      <c r="V491">
        <v>0</v>
      </c>
      <c r="W491">
        <v>0</v>
      </c>
      <c r="X491">
        <v>0.94667478327184174</v>
      </c>
      <c r="Y491">
        <v>0</v>
      </c>
      <c r="Z491">
        <v>8.1030169162123578</v>
      </c>
      <c r="AA491">
        <v>0</v>
      </c>
      <c r="AB491">
        <v>2.7239766614961214</v>
      </c>
      <c r="AC491">
        <v>0</v>
      </c>
      <c r="AD491">
        <v>0</v>
      </c>
      <c r="AE491">
        <v>11.77366836098032</v>
      </c>
    </row>
    <row r="492" spans="1:31" x14ac:dyDescent="0.3">
      <c r="A492">
        <v>2518736</v>
      </c>
      <c r="B492">
        <v>1</v>
      </c>
      <c r="C492" t="s">
        <v>80</v>
      </c>
      <c r="D492" t="s">
        <v>83</v>
      </c>
      <c r="E492" t="s">
        <v>132</v>
      </c>
      <c r="F492" t="s">
        <v>1641</v>
      </c>
      <c r="G492" t="s">
        <v>134</v>
      </c>
      <c r="H492" t="s">
        <v>135</v>
      </c>
      <c r="I492" t="s">
        <v>136</v>
      </c>
      <c r="J492" t="s">
        <v>137</v>
      </c>
      <c r="K492" t="s">
        <v>138</v>
      </c>
      <c r="L492" t="s">
        <v>1642</v>
      </c>
      <c r="M492" t="s">
        <v>1643</v>
      </c>
      <c r="N492">
        <v>0.48361111099999998</v>
      </c>
      <c r="O492">
        <v>0</v>
      </c>
      <c r="P492">
        <v>407</v>
      </c>
      <c r="Q492">
        <v>0</v>
      </c>
      <c r="R492">
        <v>1</v>
      </c>
      <c r="S492">
        <v>0</v>
      </c>
      <c r="T492">
        <v>15</v>
      </c>
      <c r="U492">
        <v>0</v>
      </c>
      <c r="V492">
        <v>0</v>
      </c>
      <c r="W492">
        <v>0</v>
      </c>
      <c r="X492">
        <v>53.286211175502622</v>
      </c>
      <c r="Y492">
        <v>0</v>
      </c>
      <c r="Z492">
        <v>0.33899606276916666</v>
      </c>
      <c r="AA492">
        <v>0</v>
      </c>
      <c r="AB492">
        <v>11.276250693941268</v>
      </c>
      <c r="AC492">
        <v>0</v>
      </c>
      <c r="AD492">
        <v>0</v>
      </c>
      <c r="AE492">
        <v>64.901457932213063</v>
      </c>
    </row>
    <row r="493" spans="1:31" x14ac:dyDescent="0.3">
      <c r="A493">
        <v>2518744</v>
      </c>
      <c r="B493">
        <v>1</v>
      </c>
      <c r="C493" t="s">
        <v>81</v>
      </c>
      <c r="D493" t="s">
        <v>127</v>
      </c>
      <c r="E493" t="s">
        <v>159</v>
      </c>
      <c r="F493" t="s">
        <v>1644</v>
      </c>
      <c r="G493" t="s">
        <v>134</v>
      </c>
      <c r="H493" t="s">
        <v>150</v>
      </c>
      <c r="I493" t="s">
        <v>136</v>
      </c>
      <c r="J493" t="s">
        <v>137</v>
      </c>
      <c r="K493" t="s">
        <v>138</v>
      </c>
      <c r="L493" t="s">
        <v>1645</v>
      </c>
      <c r="M493" t="s">
        <v>1646</v>
      </c>
      <c r="N493">
        <v>0.66805555500000002</v>
      </c>
      <c r="O493">
        <v>0</v>
      </c>
      <c r="P493">
        <v>55</v>
      </c>
      <c r="Q493">
        <v>0</v>
      </c>
      <c r="R493">
        <v>10</v>
      </c>
      <c r="S493">
        <v>0</v>
      </c>
      <c r="T493">
        <v>5</v>
      </c>
      <c r="U493">
        <v>0</v>
      </c>
      <c r="V493">
        <v>0</v>
      </c>
      <c r="W493">
        <v>0</v>
      </c>
      <c r="X493">
        <v>6.41820327791023</v>
      </c>
      <c r="Y493">
        <v>0</v>
      </c>
      <c r="Z493">
        <v>3.0429004447107499</v>
      </c>
      <c r="AA493">
        <v>0</v>
      </c>
      <c r="AB493">
        <v>2.3046050549912716</v>
      </c>
      <c r="AC493">
        <v>0</v>
      </c>
      <c r="AD493">
        <v>0</v>
      </c>
      <c r="AE493">
        <v>11.76570877761225</v>
      </c>
    </row>
    <row r="494" spans="1:31" x14ac:dyDescent="0.3">
      <c r="A494">
        <v>2518747</v>
      </c>
      <c r="B494">
        <v>1</v>
      </c>
      <c r="C494" t="s">
        <v>80</v>
      </c>
      <c r="D494" t="s">
        <v>96</v>
      </c>
      <c r="E494" t="s">
        <v>207</v>
      </c>
      <c r="F494" t="s">
        <v>1647</v>
      </c>
      <c r="G494" t="s">
        <v>538</v>
      </c>
      <c r="H494" t="s">
        <v>150</v>
      </c>
      <c r="I494" t="s">
        <v>136</v>
      </c>
      <c r="J494" t="s">
        <v>3</v>
      </c>
      <c r="K494" t="s">
        <v>144</v>
      </c>
      <c r="L494" t="s">
        <v>1648</v>
      </c>
      <c r="M494" t="s">
        <v>1649</v>
      </c>
      <c r="N494">
        <v>6.562777777</v>
      </c>
      <c r="O494">
        <v>0</v>
      </c>
      <c r="P494">
        <v>51</v>
      </c>
      <c r="Q494">
        <v>0</v>
      </c>
      <c r="R494">
        <v>0</v>
      </c>
      <c r="S494">
        <v>0</v>
      </c>
      <c r="T494">
        <v>16</v>
      </c>
      <c r="U494">
        <v>0</v>
      </c>
      <c r="V494">
        <v>0</v>
      </c>
      <c r="W494">
        <v>0</v>
      </c>
      <c r="X494">
        <v>93.535832177518643</v>
      </c>
      <c r="Y494">
        <v>0</v>
      </c>
      <c r="Z494">
        <v>0</v>
      </c>
      <c r="AA494">
        <v>0</v>
      </c>
      <c r="AB494">
        <v>168.49155530646433</v>
      </c>
      <c r="AC494">
        <v>0</v>
      </c>
      <c r="AD494">
        <v>0</v>
      </c>
      <c r="AE494">
        <v>262.02738748398298</v>
      </c>
    </row>
    <row r="495" spans="1:31" x14ac:dyDescent="0.3">
      <c r="A495">
        <v>2518752</v>
      </c>
      <c r="B495">
        <v>1</v>
      </c>
      <c r="C495" t="s">
        <v>80</v>
      </c>
      <c r="D495" t="s">
        <v>94</v>
      </c>
      <c r="E495" t="s">
        <v>159</v>
      </c>
      <c r="F495" t="s">
        <v>1650</v>
      </c>
      <c r="G495" t="s">
        <v>161</v>
      </c>
      <c r="H495" t="s">
        <v>150</v>
      </c>
      <c r="I495" t="s">
        <v>136</v>
      </c>
      <c r="J495" t="s">
        <v>137</v>
      </c>
      <c r="K495" t="s">
        <v>144</v>
      </c>
      <c r="L495" t="s">
        <v>1651</v>
      </c>
      <c r="M495" t="s">
        <v>1652</v>
      </c>
      <c r="N495">
        <v>0.62888888799999998</v>
      </c>
      <c r="O495">
        <v>0</v>
      </c>
      <c r="P495">
        <v>253</v>
      </c>
      <c r="Q495">
        <v>0</v>
      </c>
      <c r="R495">
        <v>0</v>
      </c>
      <c r="S495">
        <v>0</v>
      </c>
      <c r="T495">
        <v>22</v>
      </c>
      <c r="U495">
        <v>0</v>
      </c>
      <c r="V495">
        <v>0</v>
      </c>
      <c r="W495">
        <v>0</v>
      </c>
      <c r="X495">
        <v>34.483956047966103</v>
      </c>
      <c r="Y495">
        <v>0</v>
      </c>
      <c r="Z495">
        <v>0</v>
      </c>
      <c r="AA495">
        <v>0</v>
      </c>
      <c r="AB495">
        <v>22.924192492310308</v>
      </c>
      <c r="AC495">
        <v>0</v>
      </c>
      <c r="AD495">
        <v>0</v>
      </c>
      <c r="AE495">
        <v>57.408148540276414</v>
      </c>
    </row>
    <row r="496" spans="1:31" x14ac:dyDescent="0.3">
      <c r="A496">
        <v>2518753</v>
      </c>
      <c r="B496">
        <v>1</v>
      </c>
      <c r="C496" t="s">
        <v>81</v>
      </c>
      <c r="D496" t="s">
        <v>122</v>
      </c>
      <c r="E496" t="s">
        <v>187</v>
      </c>
      <c r="F496" t="s">
        <v>1653</v>
      </c>
      <c r="G496" t="s">
        <v>143</v>
      </c>
      <c r="H496" t="s">
        <v>135</v>
      </c>
      <c r="I496" t="s">
        <v>136</v>
      </c>
      <c r="J496" t="s">
        <v>137</v>
      </c>
      <c r="K496" t="s">
        <v>144</v>
      </c>
      <c r="L496" t="s">
        <v>1654</v>
      </c>
      <c r="M496" t="s">
        <v>1655</v>
      </c>
      <c r="N496">
        <v>0.395277777</v>
      </c>
      <c r="O496">
        <v>1</v>
      </c>
      <c r="P496">
        <v>521</v>
      </c>
      <c r="Q496">
        <v>4</v>
      </c>
      <c r="R496">
        <v>0</v>
      </c>
      <c r="S496">
        <v>6</v>
      </c>
      <c r="T496">
        <v>24</v>
      </c>
      <c r="U496">
        <v>0</v>
      </c>
      <c r="V496">
        <v>0</v>
      </c>
      <c r="W496">
        <v>3.7051160078250003E-2</v>
      </c>
      <c r="X496">
        <v>16.514555181443296</v>
      </c>
      <c r="Y496">
        <v>0.72301709049578666</v>
      </c>
      <c r="Z496">
        <v>0</v>
      </c>
      <c r="AA496">
        <v>7.6863587522316896</v>
      </c>
      <c r="AB496">
        <v>4.8403147083966047</v>
      </c>
      <c r="AC496">
        <v>0</v>
      </c>
      <c r="AD496">
        <v>0</v>
      </c>
      <c r="AE496">
        <v>29.801296892645627</v>
      </c>
    </row>
    <row r="497" spans="1:31" x14ac:dyDescent="0.3">
      <c r="A497">
        <v>2518755</v>
      </c>
      <c r="B497">
        <v>1</v>
      </c>
      <c r="C497" t="s">
        <v>80</v>
      </c>
      <c r="D497" t="s">
        <v>99</v>
      </c>
      <c r="E497" t="s">
        <v>141</v>
      </c>
      <c r="F497" t="s">
        <v>1656</v>
      </c>
      <c r="G497" t="s">
        <v>161</v>
      </c>
      <c r="H497" t="s">
        <v>135</v>
      </c>
      <c r="I497" t="s">
        <v>136</v>
      </c>
      <c r="J497" t="s">
        <v>137</v>
      </c>
      <c r="K497" t="s">
        <v>144</v>
      </c>
      <c r="L497" t="s">
        <v>1657</v>
      </c>
      <c r="M497" t="s">
        <v>1658</v>
      </c>
      <c r="N497">
        <v>0.336388888</v>
      </c>
      <c r="O497">
        <v>3</v>
      </c>
      <c r="P497">
        <v>1571</v>
      </c>
      <c r="Q497">
        <v>1</v>
      </c>
      <c r="R497">
        <v>31</v>
      </c>
      <c r="S497">
        <v>7</v>
      </c>
      <c r="T497">
        <v>155</v>
      </c>
      <c r="U497">
        <v>0</v>
      </c>
      <c r="V497">
        <v>2</v>
      </c>
      <c r="W497">
        <v>1.24208722066695</v>
      </c>
      <c r="X497">
        <v>99.175630039071493</v>
      </c>
      <c r="Y497">
        <v>0.10046748680938666</v>
      </c>
      <c r="Z497">
        <v>1.4456839251848874</v>
      </c>
      <c r="AA497">
        <v>3.7986532729733824</v>
      </c>
      <c r="AB497">
        <v>39.576175990291702</v>
      </c>
      <c r="AC497">
        <v>0</v>
      </c>
      <c r="AD497">
        <v>61.85373596978539</v>
      </c>
      <c r="AE497">
        <v>207.1924339047832</v>
      </c>
    </row>
    <row r="498" spans="1:31" x14ac:dyDescent="0.3">
      <c r="A498">
        <v>2518757</v>
      </c>
      <c r="B498">
        <v>1</v>
      </c>
      <c r="C498" t="s">
        <v>80</v>
      </c>
      <c r="D498" t="s">
        <v>83</v>
      </c>
      <c r="E498" t="s">
        <v>167</v>
      </c>
      <c r="F498" t="s">
        <v>1659</v>
      </c>
      <c r="G498" t="s">
        <v>263</v>
      </c>
      <c r="H498" t="s">
        <v>150</v>
      </c>
      <c r="I498" t="s">
        <v>136</v>
      </c>
      <c r="J498" t="s">
        <v>137</v>
      </c>
      <c r="K498" t="s">
        <v>144</v>
      </c>
      <c r="L498" t="s">
        <v>1660</v>
      </c>
      <c r="M498" t="s">
        <v>1661</v>
      </c>
      <c r="N498">
        <v>0.92638888799999997</v>
      </c>
      <c r="O498">
        <v>0</v>
      </c>
      <c r="P498">
        <v>2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0.57088270604512004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0.57088270604512004</v>
      </c>
    </row>
    <row r="499" spans="1:31" x14ac:dyDescent="0.3">
      <c r="A499">
        <v>2518761</v>
      </c>
      <c r="B499">
        <v>1</v>
      </c>
      <c r="C499" t="s">
        <v>80</v>
      </c>
      <c r="D499" t="s">
        <v>84</v>
      </c>
      <c r="E499" t="s">
        <v>159</v>
      </c>
      <c r="F499" t="s">
        <v>1662</v>
      </c>
      <c r="G499" t="s">
        <v>134</v>
      </c>
      <c r="H499" t="s">
        <v>150</v>
      </c>
      <c r="I499" t="s">
        <v>136</v>
      </c>
      <c r="J499" t="s">
        <v>137</v>
      </c>
      <c r="K499" t="s">
        <v>138</v>
      </c>
      <c r="L499" t="s">
        <v>1663</v>
      </c>
      <c r="M499" t="s">
        <v>1664</v>
      </c>
      <c r="N499">
        <v>2.2799999999999998</v>
      </c>
      <c r="O499">
        <v>0</v>
      </c>
      <c r="P499">
        <v>724</v>
      </c>
      <c r="Q499">
        <v>0</v>
      </c>
      <c r="R499">
        <v>0</v>
      </c>
      <c r="S499">
        <v>0</v>
      </c>
      <c r="T499">
        <v>191</v>
      </c>
      <c r="U499">
        <v>0</v>
      </c>
      <c r="V499">
        <v>0</v>
      </c>
      <c r="W499">
        <v>0</v>
      </c>
      <c r="X499">
        <v>395.74941451456635</v>
      </c>
      <c r="Y499">
        <v>0</v>
      </c>
      <c r="Z499">
        <v>0</v>
      </c>
      <c r="AA499">
        <v>0</v>
      </c>
      <c r="AB499">
        <v>763.84122498171837</v>
      </c>
      <c r="AC499">
        <v>0</v>
      </c>
      <c r="AD499">
        <v>0</v>
      </c>
      <c r="AE499">
        <v>1159.5906394962847</v>
      </c>
    </row>
    <row r="500" spans="1:31" x14ac:dyDescent="0.3">
      <c r="A500">
        <v>2518762</v>
      </c>
      <c r="B500">
        <v>1</v>
      </c>
      <c r="C500" t="s">
        <v>81</v>
      </c>
      <c r="D500" t="s">
        <v>127</v>
      </c>
      <c r="E500" t="s">
        <v>207</v>
      </c>
      <c r="F500" t="s">
        <v>1665</v>
      </c>
      <c r="G500" t="s">
        <v>538</v>
      </c>
      <c r="H500" t="s">
        <v>150</v>
      </c>
      <c r="I500" t="s">
        <v>136</v>
      </c>
      <c r="J500" t="s">
        <v>3</v>
      </c>
      <c r="K500" t="s">
        <v>144</v>
      </c>
      <c r="L500" t="s">
        <v>1666</v>
      </c>
      <c r="M500" t="s">
        <v>1667</v>
      </c>
      <c r="N500">
        <v>1.4966666660000001</v>
      </c>
      <c r="O500">
        <v>0</v>
      </c>
      <c r="P500">
        <v>2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0.47961273566953511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0.47961273566953511</v>
      </c>
    </row>
    <row r="501" spans="1:31" x14ac:dyDescent="0.3">
      <c r="A501">
        <v>2518765</v>
      </c>
      <c r="B501">
        <v>1</v>
      </c>
      <c r="C501" t="s">
        <v>80</v>
      </c>
      <c r="D501" t="s">
        <v>108</v>
      </c>
      <c r="E501" t="s">
        <v>207</v>
      </c>
      <c r="F501" t="s">
        <v>1668</v>
      </c>
      <c r="G501" t="s">
        <v>177</v>
      </c>
      <c r="H501" t="s">
        <v>150</v>
      </c>
      <c r="I501" t="s">
        <v>136</v>
      </c>
      <c r="J501" t="s">
        <v>137</v>
      </c>
      <c r="K501" t="s">
        <v>144</v>
      </c>
      <c r="L501" t="s">
        <v>1669</v>
      </c>
      <c r="M501" t="s">
        <v>1670</v>
      </c>
      <c r="N501">
        <v>2.0452777769999999</v>
      </c>
      <c r="O501">
        <v>0</v>
      </c>
      <c r="P501">
        <v>12</v>
      </c>
      <c r="Q501">
        <v>0</v>
      </c>
      <c r="R501">
        <v>4</v>
      </c>
      <c r="S501">
        <v>0</v>
      </c>
      <c r="T501">
        <v>4</v>
      </c>
      <c r="U501">
        <v>0</v>
      </c>
      <c r="V501">
        <v>0</v>
      </c>
      <c r="W501">
        <v>0</v>
      </c>
      <c r="X501">
        <v>2.83735267806283</v>
      </c>
      <c r="Y501">
        <v>0</v>
      </c>
      <c r="Z501">
        <v>0.46761937892773425</v>
      </c>
      <c r="AA501">
        <v>0</v>
      </c>
      <c r="AB501">
        <v>0.36373040327087747</v>
      </c>
      <c r="AC501">
        <v>0</v>
      </c>
      <c r="AD501">
        <v>0</v>
      </c>
      <c r="AE501">
        <v>3.6687024602614415</v>
      </c>
    </row>
    <row r="502" spans="1:31" x14ac:dyDescent="0.3">
      <c r="A502">
        <v>2518785</v>
      </c>
      <c r="B502">
        <v>1</v>
      </c>
      <c r="C502" t="s">
        <v>80</v>
      </c>
      <c r="D502" t="s">
        <v>93</v>
      </c>
      <c r="E502" t="s">
        <v>207</v>
      </c>
      <c r="F502" t="s">
        <v>1671</v>
      </c>
      <c r="G502" t="s">
        <v>177</v>
      </c>
      <c r="H502" t="s">
        <v>150</v>
      </c>
      <c r="I502" t="s">
        <v>136</v>
      </c>
      <c r="J502" t="s">
        <v>137</v>
      </c>
      <c r="K502" t="s">
        <v>144</v>
      </c>
      <c r="L502" t="s">
        <v>1672</v>
      </c>
      <c r="M502" t="s">
        <v>1673</v>
      </c>
      <c r="N502">
        <v>5.1286111109999997</v>
      </c>
      <c r="O502">
        <v>0</v>
      </c>
      <c r="P502">
        <v>0</v>
      </c>
      <c r="Q502">
        <v>0</v>
      </c>
      <c r="R502">
        <v>3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50.538189554167687</v>
      </c>
      <c r="AA502">
        <v>0</v>
      </c>
      <c r="AB502">
        <v>0</v>
      </c>
      <c r="AC502">
        <v>0</v>
      </c>
      <c r="AD502">
        <v>0</v>
      </c>
      <c r="AE502">
        <v>50.538189554167687</v>
      </c>
    </row>
    <row r="503" spans="1:31" x14ac:dyDescent="0.3">
      <c r="A503">
        <v>2518786</v>
      </c>
      <c r="B503">
        <v>1</v>
      </c>
      <c r="C503" t="s">
        <v>80</v>
      </c>
      <c r="D503" t="s">
        <v>82</v>
      </c>
      <c r="E503" t="s">
        <v>159</v>
      </c>
      <c r="F503" t="s">
        <v>1674</v>
      </c>
      <c r="G503" t="s">
        <v>173</v>
      </c>
      <c r="H503" t="s">
        <v>150</v>
      </c>
      <c r="I503" t="s">
        <v>136</v>
      </c>
      <c r="J503" t="s">
        <v>137</v>
      </c>
      <c r="K503" t="s">
        <v>138</v>
      </c>
      <c r="L503" t="s">
        <v>1675</v>
      </c>
      <c r="M503" t="s">
        <v>1676</v>
      </c>
      <c r="N503">
        <v>2.8627777769999998</v>
      </c>
      <c r="O503">
        <v>0</v>
      </c>
      <c r="P503">
        <v>441</v>
      </c>
      <c r="Q503">
        <v>0</v>
      </c>
      <c r="R503">
        <v>0</v>
      </c>
      <c r="S503">
        <v>0</v>
      </c>
      <c r="T503">
        <v>13</v>
      </c>
      <c r="U503">
        <v>0</v>
      </c>
      <c r="V503">
        <v>0</v>
      </c>
      <c r="W503">
        <v>0</v>
      </c>
      <c r="X503">
        <v>279.11098745822602</v>
      </c>
      <c r="Y503">
        <v>0</v>
      </c>
      <c r="Z503">
        <v>0</v>
      </c>
      <c r="AA503">
        <v>0</v>
      </c>
      <c r="AB503">
        <v>18.089478391635964</v>
      </c>
      <c r="AC503">
        <v>0</v>
      </c>
      <c r="AD503">
        <v>0</v>
      </c>
      <c r="AE503">
        <v>297.20046584986198</v>
      </c>
    </row>
    <row r="504" spans="1:31" x14ac:dyDescent="0.3">
      <c r="A504">
        <v>2518787</v>
      </c>
      <c r="B504">
        <v>1</v>
      </c>
      <c r="C504" t="s">
        <v>81</v>
      </c>
      <c r="D504" t="s">
        <v>124</v>
      </c>
      <c r="E504" t="s">
        <v>159</v>
      </c>
      <c r="F504" t="s">
        <v>1677</v>
      </c>
      <c r="G504" t="s">
        <v>181</v>
      </c>
      <c r="H504" t="s">
        <v>150</v>
      </c>
      <c r="I504" t="s">
        <v>136</v>
      </c>
      <c r="J504" t="s">
        <v>137</v>
      </c>
      <c r="K504" t="s">
        <v>144</v>
      </c>
      <c r="L504" t="s">
        <v>1678</v>
      </c>
      <c r="M504" t="s">
        <v>1679</v>
      </c>
      <c r="N504">
        <v>4.47</v>
      </c>
      <c r="O504">
        <v>0</v>
      </c>
      <c r="P504">
        <v>72</v>
      </c>
      <c r="Q504">
        <v>0</v>
      </c>
      <c r="R504">
        <v>13</v>
      </c>
      <c r="S504">
        <v>0</v>
      </c>
      <c r="T504">
        <v>5</v>
      </c>
      <c r="U504">
        <v>0</v>
      </c>
      <c r="V504">
        <v>0</v>
      </c>
      <c r="W504">
        <v>0</v>
      </c>
      <c r="X504">
        <v>49.53933450887456</v>
      </c>
      <c r="Y504">
        <v>0</v>
      </c>
      <c r="Z504">
        <v>9.3898108069472013</v>
      </c>
      <c r="AA504">
        <v>0</v>
      </c>
      <c r="AB504">
        <v>7.0500843341127339</v>
      </c>
      <c r="AC504">
        <v>0</v>
      </c>
      <c r="AD504">
        <v>0</v>
      </c>
      <c r="AE504">
        <v>65.979229649934496</v>
      </c>
    </row>
    <row r="505" spans="1:31" x14ac:dyDescent="0.3">
      <c r="A505">
        <v>2511825</v>
      </c>
      <c r="B505">
        <v>1</v>
      </c>
      <c r="C505" t="s">
        <v>81</v>
      </c>
      <c r="D505" t="s">
        <v>128</v>
      </c>
      <c r="E505" t="s">
        <v>141</v>
      </c>
      <c r="F505" t="s">
        <v>739</v>
      </c>
      <c r="G505" t="s">
        <v>134</v>
      </c>
      <c r="H505" t="s">
        <v>135</v>
      </c>
      <c r="I505" t="s">
        <v>136</v>
      </c>
      <c r="J505" t="s">
        <v>137</v>
      </c>
      <c r="K505" t="s">
        <v>138</v>
      </c>
      <c r="L505" t="s">
        <v>1680</v>
      </c>
      <c r="M505" t="s">
        <v>1681</v>
      </c>
      <c r="N505">
        <v>0.43222222199999999</v>
      </c>
      <c r="O505">
        <v>54</v>
      </c>
      <c r="P505">
        <v>16186</v>
      </c>
      <c r="Q505">
        <v>559</v>
      </c>
      <c r="R505">
        <v>543</v>
      </c>
      <c r="S505">
        <v>130</v>
      </c>
      <c r="T505">
        <v>1475</v>
      </c>
      <c r="U505">
        <v>13</v>
      </c>
      <c r="V505">
        <v>1</v>
      </c>
      <c r="W505">
        <v>9.3739580042164565</v>
      </c>
      <c r="X505">
        <v>1265.6148717624321</v>
      </c>
      <c r="Y505">
        <v>121.11042523524137</v>
      </c>
      <c r="Z505">
        <v>91.12642968913535</v>
      </c>
      <c r="AA505">
        <v>526.5949051573823</v>
      </c>
      <c r="AB505">
        <v>515.08607743001153</v>
      </c>
      <c r="AC505">
        <v>832.92376079329085</v>
      </c>
      <c r="AD505">
        <v>10.424053613600142</v>
      </c>
      <c r="AE505">
        <v>3372.2544816853106</v>
      </c>
    </row>
    <row r="506" spans="1:31" x14ac:dyDescent="0.3">
      <c r="A506">
        <v>2511931</v>
      </c>
      <c r="B506">
        <v>1</v>
      </c>
      <c r="C506" t="s">
        <v>80</v>
      </c>
      <c r="D506" t="s">
        <v>91</v>
      </c>
      <c r="E506" t="s">
        <v>141</v>
      </c>
      <c r="F506" t="s">
        <v>1682</v>
      </c>
      <c r="G506" t="s">
        <v>143</v>
      </c>
      <c r="H506" t="s">
        <v>135</v>
      </c>
      <c r="I506" t="s">
        <v>136</v>
      </c>
      <c r="J506" t="s">
        <v>137</v>
      </c>
      <c r="K506" t="s">
        <v>144</v>
      </c>
      <c r="L506" t="s">
        <v>1683</v>
      </c>
      <c r="M506" t="s">
        <v>1684</v>
      </c>
      <c r="N506">
        <v>0.15416666600000001</v>
      </c>
      <c r="O506">
        <v>16</v>
      </c>
      <c r="P506">
        <v>248</v>
      </c>
      <c r="Q506">
        <v>27</v>
      </c>
      <c r="R506">
        <v>82</v>
      </c>
      <c r="S506">
        <v>21</v>
      </c>
      <c r="T506">
        <v>224</v>
      </c>
      <c r="U506">
        <v>1</v>
      </c>
      <c r="V506">
        <v>0</v>
      </c>
      <c r="W506">
        <v>1.8733070082252636</v>
      </c>
      <c r="X506">
        <v>14.195232204286553</v>
      </c>
      <c r="Y506">
        <v>1.927868197281319</v>
      </c>
      <c r="Z506">
        <v>5.2843648401154564</v>
      </c>
      <c r="AA506">
        <v>28.892655833881243</v>
      </c>
      <c r="AB506">
        <v>46.820535706870295</v>
      </c>
      <c r="AC506">
        <v>0.28440120920898998</v>
      </c>
      <c r="AD506">
        <v>0</v>
      </c>
      <c r="AE506">
        <v>99.278364999869126</v>
      </c>
    </row>
    <row r="507" spans="1:31" x14ac:dyDescent="0.3">
      <c r="A507">
        <v>2512034</v>
      </c>
      <c r="B507">
        <v>1</v>
      </c>
      <c r="C507" t="s">
        <v>81</v>
      </c>
      <c r="D507" t="s">
        <v>116</v>
      </c>
      <c r="E507" t="s">
        <v>141</v>
      </c>
      <c r="F507" t="s">
        <v>1685</v>
      </c>
      <c r="G507" t="s">
        <v>143</v>
      </c>
      <c r="H507" t="s">
        <v>135</v>
      </c>
      <c r="I507" t="s">
        <v>136</v>
      </c>
      <c r="J507" t="s">
        <v>137</v>
      </c>
      <c r="K507" t="s">
        <v>144</v>
      </c>
      <c r="L507" t="s">
        <v>1686</v>
      </c>
      <c r="M507" t="s">
        <v>1687</v>
      </c>
      <c r="N507">
        <v>6.3333333000000006E-2</v>
      </c>
      <c r="O507">
        <v>9</v>
      </c>
      <c r="P507">
        <v>3009</v>
      </c>
      <c r="Q507">
        <v>254</v>
      </c>
      <c r="R507">
        <v>239</v>
      </c>
      <c r="S507">
        <v>12</v>
      </c>
      <c r="T507">
        <v>422</v>
      </c>
      <c r="U507">
        <v>1</v>
      </c>
      <c r="V507">
        <v>0</v>
      </c>
      <c r="W507">
        <v>2.4860458185539999E-2</v>
      </c>
      <c r="X507">
        <v>27.9451160111939</v>
      </c>
      <c r="Y507">
        <v>4.0982278705342692</v>
      </c>
      <c r="Z507">
        <v>2.2125772575204619</v>
      </c>
      <c r="AA507">
        <v>6.2668924747402404</v>
      </c>
      <c r="AB507">
        <v>9.396295874718632</v>
      </c>
      <c r="AC507">
        <v>0.99115582080876019</v>
      </c>
      <c r="AD507">
        <v>0</v>
      </c>
      <c r="AE507">
        <v>50.935125767701798</v>
      </c>
    </row>
    <row r="508" spans="1:31" x14ac:dyDescent="0.3">
      <c r="A508">
        <v>2511699</v>
      </c>
      <c r="B508">
        <v>1</v>
      </c>
      <c r="C508" t="s">
        <v>80</v>
      </c>
      <c r="D508" t="s">
        <v>103</v>
      </c>
      <c r="E508" t="s">
        <v>187</v>
      </c>
      <c r="F508" t="s">
        <v>1327</v>
      </c>
      <c r="G508" t="s">
        <v>134</v>
      </c>
      <c r="H508" t="s">
        <v>135</v>
      </c>
      <c r="I508" t="s">
        <v>136</v>
      </c>
      <c r="J508" t="s">
        <v>137</v>
      </c>
      <c r="K508" t="s">
        <v>138</v>
      </c>
      <c r="L508" t="s">
        <v>1688</v>
      </c>
      <c r="M508" t="s">
        <v>1689</v>
      </c>
      <c r="N508">
        <v>7.1319444440000002</v>
      </c>
      <c r="O508">
        <v>22</v>
      </c>
      <c r="P508">
        <v>2674</v>
      </c>
      <c r="Q508">
        <v>35</v>
      </c>
      <c r="R508">
        <v>205</v>
      </c>
      <c r="S508">
        <v>65</v>
      </c>
      <c r="T508">
        <v>774</v>
      </c>
      <c r="U508">
        <v>6</v>
      </c>
      <c r="V508">
        <v>1</v>
      </c>
      <c r="W508">
        <v>83.467813167988595</v>
      </c>
      <c r="X508">
        <v>3238.7749034807043</v>
      </c>
      <c r="Y508">
        <v>920.7820655778113</v>
      </c>
      <c r="Z508">
        <v>572.51231987192568</v>
      </c>
      <c r="AA508">
        <v>1839.3785539617088</v>
      </c>
      <c r="AB508">
        <v>2704.0779922409774</v>
      </c>
      <c r="AC508">
        <v>3904.2419161044986</v>
      </c>
      <c r="AD508">
        <v>193.38899997935906</v>
      </c>
      <c r="AE508">
        <v>13456.624564384972</v>
      </c>
    </row>
    <row r="509" spans="1:31" x14ac:dyDescent="0.3">
      <c r="A509">
        <v>2511991</v>
      </c>
      <c r="B509">
        <v>1</v>
      </c>
      <c r="C509" t="s">
        <v>81</v>
      </c>
      <c r="D509" t="s">
        <v>123</v>
      </c>
      <c r="E509" t="s">
        <v>141</v>
      </c>
      <c r="F509" t="s">
        <v>1690</v>
      </c>
      <c r="G509" t="s">
        <v>143</v>
      </c>
      <c r="H509" t="s">
        <v>135</v>
      </c>
      <c r="I509" t="s">
        <v>136</v>
      </c>
      <c r="J509" t="s">
        <v>137</v>
      </c>
      <c r="K509" t="s">
        <v>144</v>
      </c>
      <c r="L509" t="s">
        <v>1691</v>
      </c>
      <c r="M509" t="s">
        <v>1692</v>
      </c>
      <c r="N509">
        <v>1.785555555</v>
      </c>
      <c r="O509">
        <v>0</v>
      </c>
      <c r="P509">
        <v>947</v>
      </c>
      <c r="Q509">
        <v>26</v>
      </c>
      <c r="R509">
        <v>152</v>
      </c>
      <c r="S509">
        <v>4</v>
      </c>
      <c r="T509">
        <v>103</v>
      </c>
      <c r="U509">
        <v>0</v>
      </c>
      <c r="V509">
        <v>0</v>
      </c>
      <c r="W509">
        <v>0</v>
      </c>
      <c r="X509">
        <v>175.8065225621709</v>
      </c>
      <c r="Y509">
        <v>3.2134621759061246</v>
      </c>
      <c r="Z509">
        <v>55.27425564884792</v>
      </c>
      <c r="AA509">
        <v>13.741411670295163</v>
      </c>
      <c r="AB509">
        <v>58.946247945510159</v>
      </c>
      <c r="AC509">
        <v>0</v>
      </c>
      <c r="AD509">
        <v>0</v>
      </c>
      <c r="AE509">
        <v>306.98190000273024</v>
      </c>
    </row>
    <row r="510" spans="1:31" x14ac:dyDescent="0.3">
      <c r="A510">
        <v>2511862</v>
      </c>
      <c r="B510">
        <v>1</v>
      </c>
      <c r="C510" t="s">
        <v>80</v>
      </c>
      <c r="D510" t="s">
        <v>88</v>
      </c>
      <c r="E510" t="s">
        <v>159</v>
      </c>
      <c r="F510" t="s">
        <v>1693</v>
      </c>
      <c r="G510" t="s">
        <v>161</v>
      </c>
      <c r="H510" t="s">
        <v>150</v>
      </c>
      <c r="I510" t="s">
        <v>136</v>
      </c>
      <c r="J510" t="s">
        <v>137</v>
      </c>
      <c r="K510" t="s">
        <v>144</v>
      </c>
      <c r="L510" t="s">
        <v>1694</v>
      </c>
      <c r="M510" t="s">
        <v>1695</v>
      </c>
      <c r="N510">
        <v>0.42138888800000002</v>
      </c>
      <c r="O510">
        <v>0</v>
      </c>
      <c r="P510">
        <v>139</v>
      </c>
      <c r="Q510">
        <v>0</v>
      </c>
      <c r="R510">
        <v>0</v>
      </c>
      <c r="S510">
        <v>0</v>
      </c>
      <c r="T510">
        <v>21</v>
      </c>
      <c r="U510">
        <v>0</v>
      </c>
      <c r="V510">
        <v>0</v>
      </c>
      <c r="W510">
        <v>0</v>
      </c>
      <c r="X510">
        <v>18.91973301851764</v>
      </c>
      <c r="Y510">
        <v>0</v>
      </c>
      <c r="Z510">
        <v>0</v>
      </c>
      <c r="AA510">
        <v>0</v>
      </c>
      <c r="AB510">
        <v>7.1798414032259554</v>
      </c>
      <c r="AC510">
        <v>0</v>
      </c>
      <c r="AD510">
        <v>0</v>
      </c>
      <c r="AE510">
        <v>26.099574421743597</v>
      </c>
    </row>
    <row r="511" spans="1:31" x14ac:dyDescent="0.3">
      <c r="A511">
        <v>2512197</v>
      </c>
      <c r="B511">
        <v>1</v>
      </c>
      <c r="C511" t="s">
        <v>80</v>
      </c>
      <c r="D511" t="s">
        <v>93</v>
      </c>
      <c r="E511" t="s">
        <v>141</v>
      </c>
      <c r="F511" t="s">
        <v>1696</v>
      </c>
      <c r="G511" t="s">
        <v>295</v>
      </c>
      <c r="H511" t="s">
        <v>135</v>
      </c>
      <c r="I511" t="s">
        <v>136</v>
      </c>
      <c r="J511" t="s">
        <v>137</v>
      </c>
      <c r="K511" t="s">
        <v>144</v>
      </c>
      <c r="L511" t="s">
        <v>1697</v>
      </c>
      <c r="M511" t="s">
        <v>1698</v>
      </c>
      <c r="N511">
        <v>7.1944443999999996E-2</v>
      </c>
      <c r="O511">
        <v>2</v>
      </c>
      <c r="P511">
        <v>312</v>
      </c>
      <c r="Q511">
        <v>35</v>
      </c>
      <c r="R511">
        <v>79</v>
      </c>
      <c r="S511">
        <v>5</v>
      </c>
      <c r="T511">
        <v>68</v>
      </c>
      <c r="U511">
        <v>0</v>
      </c>
      <c r="V511">
        <v>0</v>
      </c>
      <c r="W511">
        <v>0.18397688279406335</v>
      </c>
      <c r="X511">
        <v>4.7056005443112223</v>
      </c>
      <c r="Y511">
        <v>7.2752750606492027</v>
      </c>
      <c r="Z511">
        <v>4.8575749045127461</v>
      </c>
      <c r="AA511">
        <v>1.1080501505324418</v>
      </c>
      <c r="AB511">
        <v>1.6232334024077271</v>
      </c>
      <c r="AC511">
        <v>0</v>
      </c>
      <c r="AD511">
        <v>0</v>
      </c>
      <c r="AE511">
        <v>19.753710945207402</v>
      </c>
    </row>
    <row r="512" spans="1:31" x14ac:dyDescent="0.3">
      <c r="A512">
        <v>2511805</v>
      </c>
      <c r="B512">
        <v>1</v>
      </c>
      <c r="C512" t="s">
        <v>80</v>
      </c>
      <c r="D512" t="s">
        <v>104</v>
      </c>
      <c r="E512" t="s">
        <v>159</v>
      </c>
      <c r="F512" t="s">
        <v>1699</v>
      </c>
      <c r="G512" t="s">
        <v>181</v>
      </c>
      <c r="H512" t="s">
        <v>150</v>
      </c>
      <c r="I512" t="s">
        <v>136</v>
      </c>
      <c r="J512" t="s">
        <v>137</v>
      </c>
      <c r="K512" t="s">
        <v>144</v>
      </c>
      <c r="L512" t="s">
        <v>1700</v>
      </c>
      <c r="M512" t="s">
        <v>1701</v>
      </c>
      <c r="N512">
        <v>2.2494444439999999</v>
      </c>
      <c r="O512">
        <v>0</v>
      </c>
      <c r="P512">
        <v>4</v>
      </c>
      <c r="Q512">
        <v>0</v>
      </c>
      <c r="R512">
        <v>2</v>
      </c>
      <c r="S512">
        <v>0</v>
      </c>
      <c r="T512">
        <v>3</v>
      </c>
      <c r="U512">
        <v>0</v>
      </c>
      <c r="V512">
        <v>0</v>
      </c>
      <c r="W512">
        <v>0</v>
      </c>
      <c r="X512">
        <v>4.8153092479721611</v>
      </c>
      <c r="Y512">
        <v>0</v>
      </c>
      <c r="Z512">
        <v>1.2065675990690417</v>
      </c>
      <c r="AA512">
        <v>0</v>
      </c>
      <c r="AB512">
        <v>12.401622780005921</v>
      </c>
      <c r="AC512">
        <v>0</v>
      </c>
      <c r="AD512">
        <v>0</v>
      </c>
      <c r="AE512">
        <v>18.423499627047121</v>
      </c>
    </row>
    <row r="513" spans="1:31" x14ac:dyDescent="0.3">
      <c r="A513">
        <v>2512054</v>
      </c>
      <c r="B513">
        <v>1</v>
      </c>
      <c r="C513" t="s">
        <v>81</v>
      </c>
      <c r="D513" t="s">
        <v>123</v>
      </c>
      <c r="E513" t="s">
        <v>207</v>
      </c>
      <c r="F513" t="s">
        <v>1702</v>
      </c>
      <c r="G513" t="s">
        <v>413</v>
      </c>
      <c r="H513" t="s">
        <v>150</v>
      </c>
      <c r="I513" t="s">
        <v>136</v>
      </c>
      <c r="J513" t="s">
        <v>137</v>
      </c>
      <c r="K513" t="s">
        <v>144</v>
      </c>
      <c r="L513" t="s">
        <v>1703</v>
      </c>
      <c r="M513" t="s">
        <v>1704</v>
      </c>
      <c r="N513">
        <v>1.616944444</v>
      </c>
      <c r="O513">
        <v>0</v>
      </c>
      <c r="P513">
        <v>80</v>
      </c>
      <c r="Q513">
        <v>0</v>
      </c>
      <c r="R513">
        <v>0</v>
      </c>
      <c r="S513">
        <v>0</v>
      </c>
      <c r="T513">
        <v>1</v>
      </c>
      <c r="U513">
        <v>0</v>
      </c>
      <c r="V513">
        <v>0</v>
      </c>
      <c r="W513">
        <v>0</v>
      </c>
      <c r="X513">
        <v>19.677565895182244</v>
      </c>
      <c r="Y513">
        <v>0</v>
      </c>
      <c r="Z513">
        <v>0</v>
      </c>
      <c r="AA513">
        <v>0</v>
      </c>
      <c r="AB513">
        <v>1.6952142852274401</v>
      </c>
      <c r="AC513">
        <v>0</v>
      </c>
      <c r="AD513">
        <v>0</v>
      </c>
      <c r="AE513">
        <v>21.372780180409684</v>
      </c>
    </row>
    <row r="514" spans="1:31" x14ac:dyDescent="0.3">
      <c r="A514">
        <v>2511928</v>
      </c>
      <c r="B514">
        <v>1</v>
      </c>
      <c r="C514" t="s">
        <v>80</v>
      </c>
      <c r="D514" t="s">
        <v>104</v>
      </c>
      <c r="E514" t="s">
        <v>141</v>
      </c>
      <c r="F514" t="s">
        <v>1705</v>
      </c>
      <c r="G514" t="s">
        <v>538</v>
      </c>
      <c r="H514" t="s">
        <v>135</v>
      </c>
      <c r="I514" t="s">
        <v>136</v>
      </c>
      <c r="J514" t="s">
        <v>3</v>
      </c>
      <c r="K514" t="s">
        <v>144</v>
      </c>
      <c r="L514" t="s">
        <v>1706</v>
      </c>
      <c r="M514" t="s">
        <v>1707</v>
      </c>
      <c r="N514">
        <v>1.256388888</v>
      </c>
      <c r="O514">
        <v>1</v>
      </c>
      <c r="P514">
        <v>470</v>
      </c>
      <c r="Q514">
        <v>22</v>
      </c>
      <c r="R514">
        <v>27</v>
      </c>
      <c r="S514">
        <v>28</v>
      </c>
      <c r="T514">
        <v>71</v>
      </c>
      <c r="U514">
        <v>5</v>
      </c>
      <c r="V514">
        <v>0</v>
      </c>
      <c r="W514">
        <v>2.5583675076986236</v>
      </c>
      <c r="X514">
        <v>144.07992463757861</v>
      </c>
      <c r="Y514">
        <v>33.49329025141374</v>
      </c>
      <c r="Z514">
        <v>11.573203979223672</v>
      </c>
      <c r="AA514">
        <v>717.38417275313031</v>
      </c>
      <c r="AB514">
        <v>95.872953416978532</v>
      </c>
      <c r="AC514">
        <v>306.80990720454656</v>
      </c>
      <c r="AD514">
        <v>0</v>
      </c>
      <c r="AE514">
        <v>1311.7718197505701</v>
      </c>
    </row>
    <row r="515" spans="1:31" x14ac:dyDescent="0.3">
      <c r="A515">
        <v>2511951</v>
      </c>
      <c r="B515">
        <v>1</v>
      </c>
      <c r="C515" t="s">
        <v>80</v>
      </c>
      <c r="D515" t="s">
        <v>91</v>
      </c>
      <c r="E515" t="s">
        <v>141</v>
      </c>
      <c r="F515" t="s">
        <v>1682</v>
      </c>
      <c r="G515" t="s">
        <v>1708</v>
      </c>
      <c r="H515" t="s">
        <v>135</v>
      </c>
      <c r="I515" t="s">
        <v>136</v>
      </c>
      <c r="J515" t="s">
        <v>137</v>
      </c>
      <c r="K515" t="s">
        <v>144</v>
      </c>
      <c r="L515" t="s">
        <v>1709</v>
      </c>
      <c r="M515" t="s">
        <v>1710</v>
      </c>
      <c r="N515">
        <v>2.713055555</v>
      </c>
      <c r="O515">
        <v>16</v>
      </c>
      <c r="P515">
        <v>248</v>
      </c>
      <c r="Q515">
        <v>27</v>
      </c>
      <c r="R515">
        <v>82</v>
      </c>
      <c r="S515">
        <v>21</v>
      </c>
      <c r="T515">
        <v>224</v>
      </c>
      <c r="U515">
        <v>1</v>
      </c>
      <c r="V515">
        <v>0</v>
      </c>
      <c r="W515">
        <v>32.956579946958698</v>
      </c>
      <c r="X515">
        <v>246.75386138330023</v>
      </c>
      <c r="Y515">
        <v>32.453919527934993</v>
      </c>
      <c r="Z515">
        <v>88.369342199163214</v>
      </c>
      <c r="AA515">
        <v>465.389631566346</v>
      </c>
      <c r="AB515">
        <v>783.38189070168244</v>
      </c>
      <c r="AC515">
        <v>4.4368429310141551</v>
      </c>
      <c r="AD515">
        <v>0</v>
      </c>
      <c r="AE515">
        <v>1653.7420682563995</v>
      </c>
    </row>
    <row r="516" spans="1:31" x14ac:dyDescent="0.3">
      <c r="A516">
        <v>2511742</v>
      </c>
      <c r="B516">
        <v>1</v>
      </c>
      <c r="C516" t="s">
        <v>80</v>
      </c>
      <c r="D516" t="s">
        <v>107</v>
      </c>
      <c r="E516" t="s">
        <v>207</v>
      </c>
      <c r="F516" t="s">
        <v>1711</v>
      </c>
      <c r="G516" t="s">
        <v>161</v>
      </c>
      <c r="H516" t="s">
        <v>150</v>
      </c>
      <c r="I516" t="s">
        <v>136</v>
      </c>
      <c r="J516" t="s">
        <v>137</v>
      </c>
      <c r="K516" t="s">
        <v>144</v>
      </c>
      <c r="L516" t="s">
        <v>1712</v>
      </c>
      <c r="M516" t="s">
        <v>1713</v>
      </c>
      <c r="N516">
        <v>0.44138888799999998</v>
      </c>
      <c r="O516">
        <v>0</v>
      </c>
      <c r="P516">
        <v>52</v>
      </c>
      <c r="Q516">
        <v>0</v>
      </c>
      <c r="R516">
        <v>0</v>
      </c>
      <c r="S516">
        <v>0</v>
      </c>
      <c r="T516">
        <v>3</v>
      </c>
      <c r="U516">
        <v>0</v>
      </c>
      <c r="V516">
        <v>0</v>
      </c>
      <c r="W516">
        <v>0</v>
      </c>
      <c r="X516">
        <v>1.8595735653441958</v>
      </c>
      <c r="Y516">
        <v>0</v>
      </c>
      <c r="Z516">
        <v>0</v>
      </c>
      <c r="AA516">
        <v>0</v>
      </c>
      <c r="AB516">
        <v>0.18522399523039998</v>
      </c>
      <c r="AC516">
        <v>0</v>
      </c>
      <c r="AD516">
        <v>0</v>
      </c>
      <c r="AE516">
        <v>2.0447975605745956</v>
      </c>
    </row>
    <row r="517" spans="1:31" x14ac:dyDescent="0.3">
      <c r="A517">
        <v>2511719</v>
      </c>
      <c r="B517">
        <v>1</v>
      </c>
      <c r="C517" t="s">
        <v>81</v>
      </c>
      <c r="D517" t="s">
        <v>112</v>
      </c>
      <c r="E517" t="s">
        <v>207</v>
      </c>
      <c r="F517" t="s">
        <v>1714</v>
      </c>
      <c r="G517" t="s">
        <v>177</v>
      </c>
      <c r="H517" t="s">
        <v>150</v>
      </c>
      <c r="I517" t="s">
        <v>136</v>
      </c>
      <c r="J517" t="s">
        <v>137</v>
      </c>
      <c r="K517" t="s">
        <v>144</v>
      </c>
      <c r="L517" t="s">
        <v>1715</v>
      </c>
      <c r="M517" t="s">
        <v>1716</v>
      </c>
      <c r="N517">
        <v>2.2747222219999998</v>
      </c>
      <c r="O517">
        <v>0</v>
      </c>
      <c r="P517">
        <v>108</v>
      </c>
      <c r="Q517">
        <v>0</v>
      </c>
      <c r="R517">
        <v>1</v>
      </c>
      <c r="S517">
        <v>0</v>
      </c>
      <c r="T517">
        <v>8</v>
      </c>
      <c r="U517">
        <v>0</v>
      </c>
      <c r="V517">
        <v>0</v>
      </c>
      <c r="W517">
        <v>0</v>
      </c>
      <c r="X517">
        <v>18.601095589677001</v>
      </c>
      <c r="Y517">
        <v>0</v>
      </c>
      <c r="Z517">
        <v>8.1715148560400006E-3</v>
      </c>
      <c r="AA517">
        <v>0</v>
      </c>
      <c r="AB517">
        <v>5.7142709099135738</v>
      </c>
      <c r="AC517">
        <v>0</v>
      </c>
      <c r="AD517">
        <v>0</v>
      </c>
      <c r="AE517">
        <v>24.323538014446616</v>
      </c>
    </row>
    <row r="518" spans="1:31" x14ac:dyDescent="0.3">
      <c r="A518">
        <v>2512137</v>
      </c>
      <c r="B518">
        <v>1</v>
      </c>
      <c r="C518" t="s">
        <v>80</v>
      </c>
      <c r="D518" t="s">
        <v>98</v>
      </c>
      <c r="E518" t="s">
        <v>159</v>
      </c>
      <c r="F518" t="s">
        <v>1717</v>
      </c>
      <c r="G518" t="s">
        <v>161</v>
      </c>
      <c r="H518" t="s">
        <v>150</v>
      </c>
      <c r="I518" t="s">
        <v>136</v>
      </c>
      <c r="J518" t="s">
        <v>137</v>
      </c>
      <c r="K518" t="s">
        <v>144</v>
      </c>
      <c r="L518" t="s">
        <v>1718</v>
      </c>
      <c r="M518" t="s">
        <v>1719</v>
      </c>
      <c r="N518">
        <v>1.488888888</v>
      </c>
      <c r="O518">
        <v>0</v>
      </c>
      <c r="P518">
        <v>64</v>
      </c>
      <c r="Q518">
        <v>0</v>
      </c>
      <c r="R518">
        <v>21</v>
      </c>
      <c r="S518">
        <v>0</v>
      </c>
      <c r="T518">
        <v>21</v>
      </c>
      <c r="U518">
        <v>0</v>
      </c>
      <c r="V518">
        <v>0</v>
      </c>
      <c r="W518">
        <v>0</v>
      </c>
      <c r="X518">
        <v>10.884662080466374</v>
      </c>
      <c r="Y518">
        <v>0</v>
      </c>
      <c r="Z518">
        <v>2.6199169218193497</v>
      </c>
      <c r="AA518">
        <v>0</v>
      </c>
      <c r="AB518">
        <v>15.341824952339222</v>
      </c>
      <c r="AC518">
        <v>0</v>
      </c>
      <c r="AD518">
        <v>0</v>
      </c>
      <c r="AE518">
        <v>28.846403954624947</v>
      </c>
    </row>
    <row r="519" spans="1:31" x14ac:dyDescent="0.3">
      <c r="A519">
        <v>2512114</v>
      </c>
      <c r="B519">
        <v>1</v>
      </c>
      <c r="C519" t="s">
        <v>81</v>
      </c>
      <c r="D519" t="s">
        <v>122</v>
      </c>
      <c r="E519" t="s">
        <v>132</v>
      </c>
      <c r="F519" t="s">
        <v>1720</v>
      </c>
      <c r="G519" t="s">
        <v>204</v>
      </c>
      <c r="H519" t="s">
        <v>135</v>
      </c>
      <c r="I519" t="s">
        <v>136</v>
      </c>
      <c r="J519" t="s">
        <v>137</v>
      </c>
      <c r="K519" t="s">
        <v>144</v>
      </c>
      <c r="L519" t="s">
        <v>1721</v>
      </c>
      <c r="M519" t="s">
        <v>1722</v>
      </c>
      <c r="N519">
        <v>2.707222222</v>
      </c>
      <c r="O519">
        <v>1</v>
      </c>
      <c r="P519">
        <v>203</v>
      </c>
      <c r="Q519">
        <v>1</v>
      </c>
      <c r="R519">
        <v>0</v>
      </c>
      <c r="S519">
        <v>0</v>
      </c>
      <c r="T519">
        <v>7</v>
      </c>
      <c r="U519">
        <v>0</v>
      </c>
      <c r="V519">
        <v>0</v>
      </c>
      <c r="W519">
        <v>0.75235192800222217</v>
      </c>
      <c r="X519">
        <v>40.670132915830528</v>
      </c>
      <c r="Y519">
        <v>1.4455506244776002</v>
      </c>
      <c r="Z519">
        <v>0</v>
      </c>
      <c r="AA519">
        <v>0</v>
      </c>
      <c r="AB519">
        <v>3.7191891863802438</v>
      </c>
      <c r="AC519">
        <v>0</v>
      </c>
      <c r="AD519">
        <v>0</v>
      </c>
      <c r="AE519">
        <v>46.587224654690587</v>
      </c>
    </row>
    <row r="520" spans="1:31" x14ac:dyDescent="0.3">
      <c r="A520">
        <v>2511573</v>
      </c>
      <c r="B520">
        <v>1</v>
      </c>
      <c r="C520" t="s">
        <v>80</v>
      </c>
      <c r="D520" t="s">
        <v>96</v>
      </c>
      <c r="E520" t="s">
        <v>167</v>
      </c>
      <c r="F520" t="s">
        <v>1723</v>
      </c>
      <c r="G520" t="s">
        <v>169</v>
      </c>
      <c r="H520" t="s">
        <v>150</v>
      </c>
      <c r="I520" t="s">
        <v>136</v>
      </c>
      <c r="J520" t="s">
        <v>137</v>
      </c>
      <c r="K520" t="s">
        <v>144</v>
      </c>
      <c r="L520" t="s">
        <v>1724</v>
      </c>
      <c r="M520" t="s">
        <v>1725</v>
      </c>
      <c r="N520">
        <v>2.2922222219999999</v>
      </c>
      <c r="O520">
        <v>0</v>
      </c>
      <c r="P520">
        <v>1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6.0975514307547911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6.0975514307547911</v>
      </c>
    </row>
    <row r="521" spans="1:31" x14ac:dyDescent="0.3">
      <c r="A521">
        <v>2511696</v>
      </c>
      <c r="B521">
        <v>1</v>
      </c>
      <c r="C521" t="s">
        <v>80</v>
      </c>
      <c r="D521" t="s">
        <v>83</v>
      </c>
      <c r="E521" t="s">
        <v>167</v>
      </c>
      <c r="F521" t="s">
        <v>1726</v>
      </c>
      <c r="G521" t="s">
        <v>234</v>
      </c>
      <c r="H521" t="s">
        <v>150</v>
      </c>
      <c r="I521" t="s">
        <v>136</v>
      </c>
      <c r="J521" t="s">
        <v>137</v>
      </c>
      <c r="K521" t="s">
        <v>144</v>
      </c>
      <c r="L521" t="s">
        <v>1727</v>
      </c>
      <c r="M521" t="s">
        <v>1728</v>
      </c>
      <c r="N521">
        <v>2.9808333330000001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3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13.965102439901866</v>
      </c>
      <c r="AC521">
        <v>0</v>
      </c>
      <c r="AD521">
        <v>0</v>
      </c>
      <c r="AE521">
        <v>13.965102439901866</v>
      </c>
    </row>
    <row r="522" spans="1:31" x14ac:dyDescent="0.3">
      <c r="A522">
        <v>2512074</v>
      </c>
      <c r="B522">
        <v>1</v>
      </c>
      <c r="C522" t="s">
        <v>80</v>
      </c>
      <c r="D522" t="s">
        <v>93</v>
      </c>
      <c r="E522" t="s">
        <v>159</v>
      </c>
      <c r="F522" t="s">
        <v>1729</v>
      </c>
      <c r="G522" t="s">
        <v>181</v>
      </c>
      <c r="H522" t="s">
        <v>150</v>
      </c>
      <c r="I522" t="s">
        <v>136</v>
      </c>
      <c r="J522" t="s">
        <v>137</v>
      </c>
      <c r="K522" t="s">
        <v>144</v>
      </c>
      <c r="L522" t="s">
        <v>1730</v>
      </c>
      <c r="M522" t="s">
        <v>1731</v>
      </c>
      <c r="N522">
        <v>1.2669444439999999</v>
      </c>
      <c r="O522">
        <v>0</v>
      </c>
      <c r="P522">
        <v>9</v>
      </c>
      <c r="Q522">
        <v>0</v>
      </c>
      <c r="R522">
        <v>9</v>
      </c>
      <c r="S522">
        <v>0</v>
      </c>
      <c r="T522">
        <v>3</v>
      </c>
      <c r="U522">
        <v>0</v>
      </c>
      <c r="V522">
        <v>0</v>
      </c>
      <c r="W522">
        <v>0</v>
      </c>
      <c r="X522">
        <v>1.6075840661245</v>
      </c>
      <c r="Y522">
        <v>0</v>
      </c>
      <c r="Z522">
        <v>1.7973211856645201</v>
      </c>
      <c r="AA522">
        <v>0</v>
      </c>
      <c r="AB522">
        <v>1.8778671318347024</v>
      </c>
      <c r="AC522">
        <v>0</v>
      </c>
      <c r="AD522">
        <v>0</v>
      </c>
      <c r="AE522">
        <v>5.2827723836237226</v>
      </c>
    </row>
    <row r="523" spans="1:31" x14ac:dyDescent="0.3">
      <c r="A523">
        <v>2511636</v>
      </c>
      <c r="B523">
        <v>1</v>
      </c>
      <c r="C523" t="s">
        <v>81</v>
      </c>
      <c r="D523" t="s">
        <v>123</v>
      </c>
      <c r="E523" t="s">
        <v>132</v>
      </c>
      <c r="F523" t="s">
        <v>642</v>
      </c>
      <c r="G523" t="s">
        <v>173</v>
      </c>
      <c r="H523" t="s">
        <v>135</v>
      </c>
      <c r="I523" t="s">
        <v>136</v>
      </c>
      <c r="J523" t="s">
        <v>137</v>
      </c>
      <c r="K523" t="s">
        <v>138</v>
      </c>
      <c r="L523" t="s">
        <v>1732</v>
      </c>
      <c r="M523" t="s">
        <v>1733</v>
      </c>
      <c r="N523">
        <v>6.8913888879999998</v>
      </c>
      <c r="O523">
        <v>0</v>
      </c>
      <c r="P523">
        <v>379</v>
      </c>
      <c r="Q523">
        <v>0</v>
      </c>
      <c r="R523">
        <v>13</v>
      </c>
      <c r="S523">
        <v>0</v>
      </c>
      <c r="T523">
        <v>17</v>
      </c>
      <c r="U523">
        <v>0</v>
      </c>
      <c r="V523">
        <v>0</v>
      </c>
      <c r="W523">
        <v>0</v>
      </c>
      <c r="X523">
        <v>520.95335719867683</v>
      </c>
      <c r="Y523">
        <v>0</v>
      </c>
      <c r="Z523">
        <v>19.890933300785342</v>
      </c>
      <c r="AA523">
        <v>0</v>
      </c>
      <c r="AB523">
        <v>89.941171099308605</v>
      </c>
      <c r="AC523">
        <v>0</v>
      </c>
      <c r="AD523">
        <v>0</v>
      </c>
      <c r="AE523">
        <v>630.78546159877078</v>
      </c>
    </row>
    <row r="524" spans="1:31" x14ac:dyDescent="0.3">
      <c r="A524">
        <v>2511988</v>
      </c>
      <c r="B524">
        <v>1</v>
      </c>
      <c r="C524" t="s">
        <v>80</v>
      </c>
      <c r="D524" t="s">
        <v>96</v>
      </c>
      <c r="E524" t="s">
        <v>167</v>
      </c>
      <c r="F524" t="s">
        <v>1734</v>
      </c>
      <c r="G524" t="s">
        <v>169</v>
      </c>
      <c r="H524" t="s">
        <v>150</v>
      </c>
      <c r="I524" t="s">
        <v>136</v>
      </c>
      <c r="J524" t="s">
        <v>137</v>
      </c>
      <c r="K524" t="s">
        <v>144</v>
      </c>
      <c r="L524" t="s">
        <v>1735</v>
      </c>
      <c r="M524" t="s">
        <v>1736</v>
      </c>
      <c r="N524">
        <v>5.1713888880000001</v>
      </c>
      <c r="O524">
        <v>0</v>
      </c>
      <c r="P524">
        <v>1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4.2698226757615004E-2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4.2698226757615004E-2</v>
      </c>
    </row>
    <row r="525" spans="1:31" x14ac:dyDescent="0.3">
      <c r="A525">
        <v>2512014</v>
      </c>
      <c r="B525">
        <v>1</v>
      </c>
      <c r="C525" t="s">
        <v>81</v>
      </c>
      <c r="D525" t="s">
        <v>112</v>
      </c>
      <c r="E525" t="s">
        <v>187</v>
      </c>
      <c r="F525" t="s">
        <v>1737</v>
      </c>
      <c r="G525" t="s">
        <v>143</v>
      </c>
      <c r="H525" t="s">
        <v>135</v>
      </c>
      <c r="I525" t="s">
        <v>136</v>
      </c>
      <c r="J525" t="s">
        <v>137</v>
      </c>
      <c r="K525" t="s">
        <v>144</v>
      </c>
      <c r="L525" t="s">
        <v>1738</v>
      </c>
      <c r="M525" t="s">
        <v>1739</v>
      </c>
      <c r="N525">
        <v>2.1305555549999999</v>
      </c>
      <c r="O525">
        <v>0</v>
      </c>
      <c r="P525">
        <v>0</v>
      </c>
      <c r="Q525">
        <v>29</v>
      </c>
      <c r="R525">
        <v>13</v>
      </c>
      <c r="S525">
        <v>1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7.0770179226191026</v>
      </c>
      <c r="Z525">
        <v>7.700100166761052</v>
      </c>
      <c r="AA525">
        <v>2.7778334389900001</v>
      </c>
      <c r="AB525">
        <v>0</v>
      </c>
      <c r="AC525">
        <v>0</v>
      </c>
      <c r="AD525">
        <v>0</v>
      </c>
      <c r="AE525">
        <v>17.554951528370154</v>
      </c>
    </row>
    <row r="526" spans="1:31" x14ac:dyDescent="0.3">
      <c r="A526">
        <v>2511802</v>
      </c>
      <c r="B526">
        <v>1</v>
      </c>
      <c r="C526" t="s">
        <v>80</v>
      </c>
      <c r="D526" t="s">
        <v>110</v>
      </c>
      <c r="E526" t="s">
        <v>167</v>
      </c>
      <c r="F526" t="s">
        <v>809</v>
      </c>
      <c r="G526" t="s">
        <v>169</v>
      </c>
      <c r="H526" t="s">
        <v>150</v>
      </c>
      <c r="I526" t="s">
        <v>136</v>
      </c>
      <c r="J526" t="s">
        <v>137</v>
      </c>
      <c r="K526" t="s">
        <v>144</v>
      </c>
      <c r="L526" t="s">
        <v>1740</v>
      </c>
      <c r="M526" t="s">
        <v>1741</v>
      </c>
      <c r="N526">
        <v>1.7350000000000001</v>
      </c>
      <c r="O526">
        <v>0</v>
      </c>
      <c r="P526">
        <v>7</v>
      </c>
      <c r="Q526">
        <v>0</v>
      </c>
      <c r="R526">
        <v>0</v>
      </c>
      <c r="S526">
        <v>0</v>
      </c>
      <c r="T526">
        <v>3</v>
      </c>
      <c r="U526">
        <v>0</v>
      </c>
      <c r="V526">
        <v>0</v>
      </c>
      <c r="W526">
        <v>0</v>
      </c>
      <c r="X526">
        <v>2.7541962958579735</v>
      </c>
      <c r="Y526">
        <v>0</v>
      </c>
      <c r="Z526">
        <v>0</v>
      </c>
      <c r="AA526">
        <v>0</v>
      </c>
      <c r="AB526">
        <v>6.2555439068355252</v>
      </c>
      <c r="AC526">
        <v>0</v>
      </c>
      <c r="AD526">
        <v>0</v>
      </c>
      <c r="AE526">
        <v>9.0097402026934983</v>
      </c>
    </row>
    <row r="527" spans="1:31" x14ac:dyDescent="0.3">
      <c r="A527">
        <v>2512008</v>
      </c>
      <c r="B527">
        <v>1</v>
      </c>
      <c r="C527" t="s">
        <v>80</v>
      </c>
      <c r="D527" t="s">
        <v>82</v>
      </c>
      <c r="E527" t="s">
        <v>167</v>
      </c>
      <c r="F527" t="s">
        <v>1742</v>
      </c>
      <c r="G527" t="s">
        <v>263</v>
      </c>
      <c r="H527" t="s">
        <v>150</v>
      </c>
      <c r="I527" t="s">
        <v>136</v>
      </c>
      <c r="J527" t="s">
        <v>137</v>
      </c>
      <c r="K527" t="s">
        <v>144</v>
      </c>
      <c r="L527" t="s">
        <v>1743</v>
      </c>
      <c r="M527" t="s">
        <v>1744</v>
      </c>
      <c r="N527">
        <v>0.89333333299999995</v>
      </c>
      <c r="O527">
        <v>0</v>
      </c>
      <c r="P527">
        <v>15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2.5685805914300626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2.5685805914300626</v>
      </c>
    </row>
    <row r="528" spans="1:31" x14ac:dyDescent="0.3">
      <c r="A528">
        <v>2511908</v>
      </c>
      <c r="B528">
        <v>1</v>
      </c>
      <c r="C528" t="s">
        <v>80</v>
      </c>
      <c r="D528" t="s">
        <v>96</v>
      </c>
      <c r="E528" t="s">
        <v>167</v>
      </c>
      <c r="F528" t="s">
        <v>1745</v>
      </c>
      <c r="G528" t="s">
        <v>263</v>
      </c>
      <c r="H528" t="s">
        <v>150</v>
      </c>
      <c r="I528" t="s">
        <v>136</v>
      </c>
      <c r="J528" t="s">
        <v>137</v>
      </c>
      <c r="K528" t="s">
        <v>144</v>
      </c>
      <c r="L528" t="s">
        <v>1746</v>
      </c>
      <c r="M528" t="s">
        <v>1747</v>
      </c>
      <c r="N528">
        <v>1.558611111</v>
      </c>
      <c r="O528">
        <v>0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1.3801293513529957</v>
      </c>
      <c r="AA528">
        <v>0</v>
      </c>
      <c r="AB528">
        <v>0</v>
      </c>
      <c r="AC528">
        <v>0</v>
      </c>
      <c r="AD528">
        <v>0</v>
      </c>
      <c r="AE528">
        <v>1.3801293513529957</v>
      </c>
    </row>
    <row r="529" spans="1:31" x14ac:dyDescent="0.3">
      <c r="A529">
        <v>2512051</v>
      </c>
      <c r="B529">
        <v>1</v>
      </c>
      <c r="C529" t="s">
        <v>80</v>
      </c>
      <c r="D529" t="s">
        <v>101</v>
      </c>
      <c r="E529" t="s">
        <v>207</v>
      </c>
      <c r="F529" t="s">
        <v>1748</v>
      </c>
      <c r="G529" t="s">
        <v>177</v>
      </c>
      <c r="H529" t="s">
        <v>150</v>
      </c>
      <c r="I529" t="s">
        <v>136</v>
      </c>
      <c r="J529" t="s">
        <v>137</v>
      </c>
      <c r="K529" t="s">
        <v>144</v>
      </c>
      <c r="L529" t="s">
        <v>1749</v>
      </c>
      <c r="M529" t="s">
        <v>1750</v>
      </c>
      <c r="N529">
        <v>1.1177777769999999</v>
      </c>
      <c r="O529">
        <v>0</v>
      </c>
      <c r="P529">
        <v>24</v>
      </c>
      <c r="Q529">
        <v>0</v>
      </c>
      <c r="R529">
        <v>0</v>
      </c>
      <c r="S529">
        <v>0</v>
      </c>
      <c r="T529">
        <v>5</v>
      </c>
      <c r="U529">
        <v>0</v>
      </c>
      <c r="V529">
        <v>0</v>
      </c>
      <c r="W529">
        <v>0</v>
      </c>
      <c r="X529">
        <v>16.939151230313804</v>
      </c>
      <c r="Y529">
        <v>0</v>
      </c>
      <c r="Z529">
        <v>0</v>
      </c>
      <c r="AA529">
        <v>0</v>
      </c>
      <c r="AB529">
        <v>2.4345798955445068</v>
      </c>
      <c r="AC529">
        <v>0</v>
      </c>
      <c r="AD529">
        <v>0</v>
      </c>
      <c r="AE529">
        <v>19.37373112585831</v>
      </c>
    </row>
    <row r="530" spans="1:31" x14ac:dyDescent="0.3">
      <c r="A530">
        <v>2511659</v>
      </c>
      <c r="B530">
        <v>1</v>
      </c>
      <c r="C530" t="s">
        <v>80</v>
      </c>
      <c r="D530" t="s">
        <v>105</v>
      </c>
      <c r="E530" t="s">
        <v>132</v>
      </c>
      <c r="F530" t="s">
        <v>1751</v>
      </c>
      <c r="G530" t="s">
        <v>204</v>
      </c>
      <c r="H530" t="s">
        <v>135</v>
      </c>
      <c r="I530" t="s">
        <v>136</v>
      </c>
      <c r="J530" t="s">
        <v>137</v>
      </c>
      <c r="K530" t="s">
        <v>144</v>
      </c>
      <c r="L530" t="s">
        <v>1752</v>
      </c>
      <c r="M530" t="s">
        <v>1753</v>
      </c>
      <c r="N530">
        <v>2.7847222220000001</v>
      </c>
      <c r="O530">
        <v>4</v>
      </c>
      <c r="P530">
        <v>0</v>
      </c>
      <c r="Q530">
        <v>3</v>
      </c>
      <c r="R530">
        <v>0</v>
      </c>
      <c r="S530">
        <v>2</v>
      </c>
      <c r="T530">
        <v>0</v>
      </c>
      <c r="U530">
        <v>0</v>
      </c>
      <c r="V530">
        <v>0</v>
      </c>
      <c r="W530">
        <v>6.7862108198192095</v>
      </c>
      <c r="X530">
        <v>0</v>
      </c>
      <c r="Y530">
        <v>4.1159708520644989</v>
      </c>
      <c r="Z530">
        <v>0</v>
      </c>
      <c r="AA530">
        <v>28.34909342921295</v>
      </c>
      <c r="AB530">
        <v>0</v>
      </c>
      <c r="AC530">
        <v>0</v>
      </c>
      <c r="AD530">
        <v>0</v>
      </c>
      <c r="AE530">
        <v>39.25127510109666</v>
      </c>
    </row>
    <row r="531" spans="1:31" x14ac:dyDescent="0.3">
      <c r="A531">
        <v>2512123</v>
      </c>
      <c r="B531">
        <v>1</v>
      </c>
      <c r="C531" t="s">
        <v>81</v>
      </c>
      <c r="D531" t="s">
        <v>114</v>
      </c>
      <c r="E531" t="s">
        <v>132</v>
      </c>
      <c r="F531" t="s">
        <v>1754</v>
      </c>
      <c r="G531" t="s">
        <v>204</v>
      </c>
      <c r="H531" t="s">
        <v>135</v>
      </c>
      <c r="I531" t="s">
        <v>136</v>
      </c>
      <c r="J531" t="s">
        <v>137</v>
      </c>
      <c r="K531" t="s">
        <v>144</v>
      </c>
      <c r="L531" t="s">
        <v>1755</v>
      </c>
      <c r="M531" t="s">
        <v>1756</v>
      </c>
      <c r="N531">
        <v>5.3730555549999997</v>
      </c>
      <c r="O531">
        <v>0</v>
      </c>
      <c r="P531">
        <v>319</v>
      </c>
      <c r="Q531">
        <v>0</v>
      </c>
      <c r="R531">
        <v>3</v>
      </c>
      <c r="S531">
        <v>2</v>
      </c>
      <c r="T531">
        <v>22</v>
      </c>
      <c r="U531">
        <v>0</v>
      </c>
      <c r="V531">
        <v>0</v>
      </c>
      <c r="W531">
        <v>0</v>
      </c>
      <c r="X531">
        <v>226.59974413183579</v>
      </c>
      <c r="Y531">
        <v>0</v>
      </c>
      <c r="Z531">
        <v>0.22555238587687085</v>
      </c>
      <c r="AA531">
        <v>12.705173917641112</v>
      </c>
      <c r="AB531">
        <v>12.275832910366454</v>
      </c>
      <c r="AC531">
        <v>0</v>
      </c>
      <c r="AD531">
        <v>0</v>
      </c>
      <c r="AE531">
        <v>251.80630334572024</v>
      </c>
    </row>
    <row r="532" spans="1:31" x14ac:dyDescent="0.3">
      <c r="A532">
        <v>2511831</v>
      </c>
      <c r="B532">
        <v>1</v>
      </c>
      <c r="C532" t="s">
        <v>81</v>
      </c>
      <c r="D532" t="s">
        <v>118</v>
      </c>
      <c r="E532" t="s">
        <v>132</v>
      </c>
      <c r="F532" t="s">
        <v>1757</v>
      </c>
      <c r="G532" t="s">
        <v>204</v>
      </c>
      <c r="H532" t="s">
        <v>135</v>
      </c>
      <c r="I532" t="s">
        <v>136</v>
      </c>
      <c r="J532" t="s">
        <v>137</v>
      </c>
      <c r="K532" t="s">
        <v>144</v>
      </c>
      <c r="L532" t="s">
        <v>1758</v>
      </c>
      <c r="M532" t="s">
        <v>1759</v>
      </c>
      <c r="N532">
        <v>2.1577777770000002</v>
      </c>
      <c r="O532">
        <v>1</v>
      </c>
      <c r="P532">
        <v>159</v>
      </c>
      <c r="Q532">
        <v>8</v>
      </c>
      <c r="R532">
        <v>10</v>
      </c>
      <c r="S532">
        <v>8</v>
      </c>
      <c r="T532">
        <v>25</v>
      </c>
      <c r="U532">
        <v>0</v>
      </c>
      <c r="V532">
        <v>0</v>
      </c>
      <c r="W532">
        <v>4.4132885450370002E-2</v>
      </c>
      <c r="X532">
        <v>75.05560196872699</v>
      </c>
      <c r="Y532">
        <v>16.281681369144486</v>
      </c>
      <c r="Z532">
        <v>25.857968791227883</v>
      </c>
      <c r="AA532">
        <v>18.774912119124362</v>
      </c>
      <c r="AB532">
        <v>42.919446446105034</v>
      </c>
      <c r="AC532">
        <v>0</v>
      </c>
      <c r="AD532">
        <v>0</v>
      </c>
      <c r="AE532">
        <v>178.93374357977913</v>
      </c>
    </row>
    <row r="533" spans="1:31" x14ac:dyDescent="0.3">
      <c r="A533">
        <v>2511725</v>
      </c>
      <c r="B533">
        <v>1</v>
      </c>
      <c r="C533" t="s">
        <v>81</v>
      </c>
      <c r="D533" t="s">
        <v>127</v>
      </c>
      <c r="E533" t="s">
        <v>187</v>
      </c>
      <c r="F533" t="s">
        <v>1760</v>
      </c>
      <c r="G533" t="s">
        <v>134</v>
      </c>
      <c r="H533" t="s">
        <v>135</v>
      </c>
      <c r="I533" t="s">
        <v>136</v>
      </c>
      <c r="J533" t="s">
        <v>137</v>
      </c>
      <c r="K533" t="s">
        <v>138</v>
      </c>
      <c r="L533" t="s">
        <v>1761</v>
      </c>
      <c r="M533" t="s">
        <v>1762</v>
      </c>
      <c r="N533">
        <v>4.0963888879999999</v>
      </c>
      <c r="O533">
        <v>0</v>
      </c>
      <c r="P533">
        <v>0</v>
      </c>
      <c r="Q533">
        <v>9</v>
      </c>
      <c r="R533">
        <v>25</v>
      </c>
      <c r="S533">
        <v>12</v>
      </c>
      <c r="T533">
        <v>1</v>
      </c>
      <c r="U533">
        <v>2</v>
      </c>
      <c r="V533">
        <v>0</v>
      </c>
      <c r="W533">
        <v>0</v>
      </c>
      <c r="X533">
        <v>0</v>
      </c>
      <c r="Y533">
        <v>11.356771914386144</v>
      </c>
      <c r="Z533">
        <v>72.893870228564367</v>
      </c>
      <c r="AA533">
        <v>743.25045161010962</v>
      </c>
      <c r="AB533">
        <v>17.63756947241626</v>
      </c>
      <c r="AC533">
        <v>285.1717926815063</v>
      </c>
      <c r="AD533">
        <v>0</v>
      </c>
      <c r="AE533">
        <v>1130.3104559069827</v>
      </c>
    </row>
    <row r="534" spans="1:31" x14ac:dyDescent="0.3">
      <c r="A534">
        <v>2511748</v>
      </c>
      <c r="B534">
        <v>1</v>
      </c>
      <c r="C534" t="s">
        <v>80</v>
      </c>
      <c r="D534" t="s">
        <v>85</v>
      </c>
      <c r="E534" t="s">
        <v>207</v>
      </c>
      <c r="F534" t="s">
        <v>1763</v>
      </c>
      <c r="G534" t="s">
        <v>134</v>
      </c>
      <c r="H534" t="s">
        <v>150</v>
      </c>
      <c r="I534" t="s">
        <v>136</v>
      </c>
      <c r="J534" t="s">
        <v>137</v>
      </c>
      <c r="K534" t="s">
        <v>138</v>
      </c>
      <c r="L534" t="s">
        <v>1764</v>
      </c>
      <c r="M534" t="s">
        <v>1765</v>
      </c>
      <c r="N534">
        <v>3.3238888879999999</v>
      </c>
      <c r="O534">
        <v>0</v>
      </c>
      <c r="P534">
        <v>141</v>
      </c>
      <c r="Q534">
        <v>0</v>
      </c>
      <c r="R534">
        <v>0</v>
      </c>
      <c r="S534">
        <v>0</v>
      </c>
      <c r="T534">
        <v>18</v>
      </c>
      <c r="U534">
        <v>0</v>
      </c>
      <c r="V534">
        <v>0</v>
      </c>
      <c r="W534">
        <v>0</v>
      </c>
      <c r="X534">
        <v>103.25666774063676</v>
      </c>
      <c r="Y534">
        <v>0</v>
      </c>
      <c r="Z534">
        <v>0</v>
      </c>
      <c r="AA534">
        <v>0</v>
      </c>
      <c r="AB534">
        <v>41.379183648892464</v>
      </c>
      <c r="AC534">
        <v>0</v>
      </c>
      <c r="AD534">
        <v>0</v>
      </c>
      <c r="AE534">
        <v>144.63585138952922</v>
      </c>
    </row>
    <row r="535" spans="1:31" x14ac:dyDescent="0.3">
      <c r="A535">
        <v>2511891</v>
      </c>
      <c r="B535">
        <v>1</v>
      </c>
      <c r="C535" t="s">
        <v>80</v>
      </c>
      <c r="D535" t="s">
        <v>84</v>
      </c>
      <c r="E535" t="s">
        <v>159</v>
      </c>
      <c r="F535" t="s">
        <v>1766</v>
      </c>
      <c r="G535" t="s">
        <v>161</v>
      </c>
      <c r="H535" t="s">
        <v>150</v>
      </c>
      <c r="I535" t="s">
        <v>136</v>
      </c>
      <c r="J535" t="s">
        <v>137</v>
      </c>
      <c r="K535" t="s">
        <v>144</v>
      </c>
      <c r="L535" t="s">
        <v>1767</v>
      </c>
      <c r="M535" t="s">
        <v>1768</v>
      </c>
      <c r="N535">
        <v>1.2475000000000001</v>
      </c>
      <c r="O535">
        <v>0</v>
      </c>
      <c r="P535">
        <v>1178</v>
      </c>
      <c r="Q535">
        <v>0</v>
      </c>
      <c r="R535">
        <v>0</v>
      </c>
      <c r="S535">
        <v>0</v>
      </c>
      <c r="T535">
        <v>103</v>
      </c>
      <c r="U535">
        <v>0</v>
      </c>
      <c r="V535">
        <v>0</v>
      </c>
      <c r="W535">
        <v>0</v>
      </c>
      <c r="X535">
        <v>317.74501690644388</v>
      </c>
      <c r="Y535">
        <v>0</v>
      </c>
      <c r="Z535">
        <v>0</v>
      </c>
      <c r="AA535">
        <v>0</v>
      </c>
      <c r="AB535">
        <v>195.80798147243098</v>
      </c>
      <c r="AC535">
        <v>0</v>
      </c>
      <c r="AD535">
        <v>0</v>
      </c>
      <c r="AE535">
        <v>513.55299837887492</v>
      </c>
    </row>
    <row r="536" spans="1:31" x14ac:dyDescent="0.3">
      <c r="A536">
        <v>2511917</v>
      </c>
      <c r="B536">
        <v>1</v>
      </c>
      <c r="C536" t="s">
        <v>80</v>
      </c>
      <c r="D536" t="s">
        <v>107</v>
      </c>
      <c r="E536" t="s">
        <v>167</v>
      </c>
      <c r="F536" t="s">
        <v>1769</v>
      </c>
      <c r="G536" t="s">
        <v>169</v>
      </c>
      <c r="H536" t="s">
        <v>150</v>
      </c>
      <c r="I536" t="s">
        <v>136</v>
      </c>
      <c r="J536" t="s">
        <v>137</v>
      </c>
      <c r="K536" t="s">
        <v>144</v>
      </c>
      <c r="L536" t="s">
        <v>1770</v>
      </c>
      <c r="M536" t="s">
        <v>1771</v>
      </c>
      <c r="N536">
        <v>3.4086111109999999</v>
      </c>
      <c r="O536">
        <v>0</v>
      </c>
      <c r="P536">
        <v>1</v>
      </c>
      <c r="Q536">
        <v>0</v>
      </c>
      <c r="R536">
        <v>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5.0662206142916674E-4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5.0662206142916674E-4</v>
      </c>
    </row>
    <row r="537" spans="1:31" x14ac:dyDescent="0.3">
      <c r="A537">
        <v>2511605</v>
      </c>
      <c r="B537">
        <v>1</v>
      </c>
      <c r="C537" t="s">
        <v>81</v>
      </c>
      <c r="D537" t="s">
        <v>118</v>
      </c>
      <c r="E537" t="s">
        <v>207</v>
      </c>
      <c r="F537" t="s">
        <v>1772</v>
      </c>
      <c r="G537" t="s">
        <v>177</v>
      </c>
      <c r="H537" t="s">
        <v>150</v>
      </c>
      <c r="I537" t="s">
        <v>136</v>
      </c>
      <c r="J537" t="s">
        <v>137</v>
      </c>
      <c r="K537" t="s">
        <v>144</v>
      </c>
      <c r="L537" t="s">
        <v>1773</v>
      </c>
      <c r="M537" t="s">
        <v>1774</v>
      </c>
      <c r="N537">
        <v>1.3461111109999999</v>
      </c>
      <c r="O537">
        <v>0</v>
      </c>
      <c r="P537">
        <v>0</v>
      </c>
      <c r="Q537">
        <v>0</v>
      </c>
      <c r="R537">
        <v>0</v>
      </c>
      <c r="S537">
        <v>0</v>
      </c>
      <c r="T537">
        <v>28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17.991646208646905</v>
      </c>
      <c r="AC537">
        <v>0</v>
      </c>
      <c r="AD537">
        <v>0</v>
      </c>
      <c r="AE537">
        <v>17.991646208646905</v>
      </c>
    </row>
    <row r="538" spans="1:31" x14ac:dyDescent="0.3">
      <c r="A538">
        <v>2512103</v>
      </c>
      <c r="B538">
        <v>1</v>
      </c>
      <c r="C538" t="s">
        <v>80</v>
      </c>
      <c r="D538" t="s">
        <v>98</v>
      </c>
      <c r="E538" t="s">
        <v>167</v>
      </c>
      <c r="F538" t="s">
        <v>1775</v>
      </c>
      <c r="G538" t="s">
        <v>263</v>
      </c>
      <c r="H538" t="s">
        <v>150</v>
      </c>
      <c r="I538" t="s">
        <v>136</v>
      </c>
      <c r="J538" t="s">
        <v>137</v>
      </c>
      <c r="K538" t="s">
        <v>144</v>
      </c>
      <c r="L538" t="s">
        <v>1776</v>
      </c>
      <c r="M538" t="s">
        <v>1777</v>
      </c>
      <c r="N538">
        <v>5.4858333330000004</v>
      </c>
      <c r="O538">
        <v>0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0.79595315188585014</v>
      </c>
      <c r="AA538">
        <v>0</v>
      </c>
      <c r="AB538">
        <v>0</v>
      </c>
      <c r="AC538">
        <v>0</v>
      </c>
      <c r="AD538">
        <v>0</v>
      </c>
      <c r="AE538">
        <v>0.79595315188585014</v>
      </c>
    </row>
    <row r="539" spans="1:31" x14ac:dyDescent="0.3">
      <c r="A539">
        <v>2511854</v>
      </c>
      <c r="B539">
        <v>1</v>
      </c>
      <c r="C539" t="s">
        <v>80</v>
      </c>
      <c r="D539" t="s">
        <v>101</v>
      </c>
      <c r="E539" t="s">
        <v>167</v>
      </c>
      <c r="F539" t="s">
        <v>1778</v>
      </c>
      <c r="G539" t="s">
        <v>234</v>
      </c>
      <c r="H539" t="s">
        <v>150</v>
      </c>
      <c r="I539" t="s">
        <v>136</v>
      </c>
      <c r="J539" t="s">
        <v>137</v>
      </c>
      <c r="K539" t="s">
        <v>144</v>
      </c>
      <c r="L539" t="s">
        <v>1779</v>
      </c>
      <c r="M539" t="s">
        <v>1780</v>
      </c>
      <c r="N539">
        <v>0.93888888800000003</v>
      </c>
      <c r="O539">
        <v>0</v>
      </c>
      <c r="P539">
        <v>1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0.21945357770777774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0.21945357770777774</v>
      </c>
    </row>
    <row r="540" spans="1:31" x14ac:dyDescent="0.3">
      <c r="A540">
        <v>2512203</v>
      </c>
      <c r="B540">
        <v>1</v>
      </c>
      <c r="C540" t="s">
        <v>80</v>
      </c>
      <c r="D540" t="s">
        <v>98</v>
      </c>
      <c r="E540" t="s">
        <v>141</v>
      </c>
      <c r="F540" t="s">
        <v>1781</v>
      </c>
      <c r="G540" t="s">
        <v>143</v>
      </c>
      <c r="H540" t="s">
        <v>135</v>
      </c>
      <c r="I540" t="s">
        <v>277</v>
      </c>
      <c r="J540" t="s">
        <v>137</v>
      </c>
      <c r="K540" t="s">
        <v>144</v>
      </c>
      <c r="L540" t="s">
        <v>1782</v>
      </c>
      <c r="M540" t="s">
        <v>1783</v>
      </c>
      <c r="N540">
        <v>2.5833333E-2</v>
      </c>
      <c r="O540">
        <v>0</v>
      </c>
      <c r="P540">
        <v>0</v>
      </c>
      <c r="Q540">
        <v>9</v>
      </c>
      <c r="R540">
        <v>92</v>
      </c>
      <c r="S540">
        <v>3</v>
      </c>
      <c r="T540">
        <v>24</v>
      </c>
      <c r="U540">
        <v>1</v>
      </c>
      <c r="V540">
        <v>0</v>
      </c>
      <c r="W540">
        <v>0</v>
      </c>
      <c r="X540">
        <v>0</v>
      </c>
      <c r="Y540">
        <v>1.229711827546905</v>
      </c>
      <c r="Z540">
        <v>1.9110812925952554</v>
      </c>
      <c r="AA540">
        <v>0.11857979684622501</v>
      </c>
      <c r="AB540">
        <v>0.8320103557788</v>
      </c>
      <c r="AC540">
        <v>0.98583724275179008</v>
      </c>
      <c r="AD540">
        <v>0</v>
      </c>
      <c r="AE540">
        <v>5.0772205155189756</v>
      </c>
    </row>
    <row r="541" spans="1:31" x14ac:dyDescent="0.3">
      <c r="A541">
        <v>2511562</v>
      </c>
      <c r="B541">
        <v>1</v>
      </c>
      <c r="C541" t="s">
        <v>80</v>
      </c>
      <c r="D541" t="s">
        <v>105</v>
      </c>
      <c r="E541" t="s">
        <v>207</v>
      </c>
      <c r="F541" t="s">
        <v>1784</v>
      </c>
      <c r="G541" t="s">
        <v>161</v>
      </c>
      <c r="H541" t="s">
        <v>150</v>
      </c>
      <c r="I541" t="s">
        <v>136</v>
      </c>
      <c r="J541" t="s">
        <v>137</v>
      </c>
      <c r="K541" t="s">
        <v>144</v>
      </c>
      <c r="L541" t="s">
        <v>1785</v>
      </c>
      <c r="M541" t="s">
        <v>1786</v>
      </c>
      <c r="N541">
        <v>1.361111111</v>
      </c>
      <c r="O541">
        <v>0</v>
      </c>
      <c r="P541">
        <v>7</v>
      </c>
      <c r="Q541">
        <v>0</v>
      </c>
      <c r="R541">
        <v>0</v>
      </c>
      <c r="S541">
        <v>0</v>
      </c>
      <c r="T541">
        <v>8</v>
      </c>
      <c r="U541">
        <v>0</v>
      </c>
      <c r="V541">
        <v>0</v>
      </c>
      <c r="W541">
        <v>0</v>
      </c>
      <c r="X541">
        <v>5.4419187439072871</v>
      </c>
      <c r="Y541">
        <v>0</v>
      </c>
      <c r="Z541">
        <v>0</v>
      </c>
      <c r="AA541">
        <v>0</v>
      </c>
      <c r="AB541">
        <v>7.3458390668075131</v>
      </c>
      <c r="AC541">
        <v>0</v>
      </c>
      <c r="AD541">
        <v>0</v>
      </c>
      <c r="AE541">
        <v>12.787757810714801</v>
      </c>
    </row>
    <row r="542" spans="1:31" x14ac:dyDescent="0.3">
      <c r="A542">
        <v>2511954</v>
      </c>
      <c r="B542">
        <v>1</v>
      </c>
      <c r="C542" t="s">
        <v>81</v>
      </c>
      <c r="D542" t="s">
        <v>123</v>
      </c>
      <c r="E542" t="s">
        <v>275</v>
      </c>
      <c r="F542" t="s">
        <v>1787</v>
      </c>
      <c r="G542" t="s">
        <v>143</v>
      </c>
      <c r="H542" t="s">
        <v>135</v>
      </c>
      <c r="I542" t="s">
        <v>136</v>
      </c>
      <c r="J542" t="s">
        <v>137</v>
      </c>
      <c r="K542" t="s">
        <v>144</v>
      </c>
      <c r="L542" t="s">
        <v>1788</v>
      </c>
      <c r="M542" t="s">
        <v>1789</v>
      </c>
      <c r="N542">
        <v>0.60527777699999996</v>
      </c>
      <c r="O542">
        <v>3</v>
      </c>
      <c r="P542">
        <v>8467</v>
      </c>
      <c r="Q542">
        <v>20</v>
      </c>
      <c r="R542">
        <v>166</v>
      </c>
      <c r="S542">
        <v>6</v>
      </c>
      <c r="T542">
        <v>476</v>
      </c>
      <c r="U542">
        <v>6</v>
      </c>
      <c r="V542">
        <v>0</v>
      </c>
      <c r="W542">
        <v>0.13781450790586391</v>
      </c>
      <c r="X542">
        <v>970.62109219428601</v>
      </c>
      <c r="Y542">
        <v>12.101355227558548</v>
      </c>
      <c r="Z542">
        <v>30.877721518104298</v>
      </c>
      <c r="AA542">
        <v>16.536105616314472</v>
      </c>
      <c r="AB542">
        <v>281.74396570041324</v>
      </c>
      <c r="AC542">
        <v>2176.9759328473465</v>
      </c>
      <c r="AD542">
        <v>0</v>
      </c>
      <c r="AE542">
        <v>3488.9939876119288</v>
      </c>
    </row>
    <row r="543" spans="1:31" x14ac:dyDescent="0.3">
      <c r="A543">
        <v>2512189</v>
      </c>
      <c r="B543">
        <v>1</v>
      </c>
      <c r="C543" t="s">
        <v>81</v>
      </c>
      <c r="D543" t="s">
        <v>114</v>
      </c>
      <c r="E543" t="s">
        <v>207</v>
      </c>
      <c r="F543" t="s">
        <v>1790</v>
      </c>
      <c r="G543" t="s">
        <v>177</v>
      </c>
      <c r="H543" t="s">
        <v>150</v>
      </c>
      <c r="I543" t="s">
        <v>136</v>
      </c>
      <c r="J543" t="s">
        <v>137</v>
      </c>
      <c r="K543" t="s">
        <v>144</v>
      </c>
      <c r="L543" t="s">
        <v>1791</v>
      </c>
      <c r="M543" t="s">
        <v>1792</v>
      </c>
      <c r="N543">
        <v>2.7405555549999998</v>
      </c>
      <c r="O543">
        <v>0</v>
      </c>
      <c r="P543">
        <v>27</v>
      </c>
      <c r="Q543">
        <v>0</v>
      </c>
      <c r="R543">
        <v>0</v>
      </c>
      <c r="S543">
        <v>0</v>
      </c>
      <c r="T543">
        <v>1</v>
      </c>
      <c r="U543">
        <v>0</v>
      </c>
      <c r="V543">
        <v>0</v>
      </c>
      <c r="W543">
        <v>0</v>
      </c>
      <c r="X543">
        <v>5.6564223028237182</v>
      </c>
      <c r="Y543">
        <v>0</v>
      </c>
      <c r="Z543">
        <v>0</v>
      </c>
      <c r="AA543">
        <v>0</v>
      </c>
      <c r="AB543">
        <v>2.7565777332444448</v>
      </c>
      <c r="AC543">
        <v>0</v>
      </c>
      <c r="AD543">
        <v>0</v>
      </c>
      <c r="AE543">
        <v>8.413000036068162</v>
      </c>
    </row>
    <row r="544" spans="1:31" x14ac:dyDescent="0.3">
      <c r="A544">
        <v>2512143</v>
      </c>
      <c r="B544">
        <v>1</v>
      </c>
      <c r="C544" t="s">
        <v>80</v>
      </c>
      <c r="D544" t="s">
        <v>91</v>
      </c>
      <c r="E544" t="s">
        <v>132</v>
      </c>
      <c r="F544" t="s">
        <v>1793</v>
      </c>
      <c r="G544" t="s">
        <v>204</v>
      </c>
      <c r="H544" t="s">
        <v>135</v>
      </c>
      <c r="I544" t="s">
        <v>136</v>
      </c>
      <c r="J544" t="s">
        <v>137</v>
      </c>
      <c r="K544" t="s">
        <v>144</v>
      </c>
      <c r="L544" t="s">
        <v>1794</v>
      </c>
      <c r="M544" t="s">
        <v>1795</v>
      </c>
      <c r="N544">
        <v>5.7552777769999999</v>
      </c>
      <c r="O544">
        <v>0</v>
      </c>
      <c r="P544">
        <v>6</v>
      </c>
      <c r="Q544">
        <v>0</v>
      </c>
      <c r="R544">
        <v>1</v>
      </c>
      <c r="S544">
        <v>0</v>
      </c>
      <c r="T544">
        <v>6</v>
      </c>
      <c r="U544">
        <v>0</v>
      </c>
      <c r="V544">
        <v>0</v>
      </c>
      <c r="W544">
        <v>0</v>
      </c>
      <c r="X544">
        <v>5.3109974854382616</v>
      </c>
      <c r="Y544">
        <v>0</v>
      </c>
      <c r="Z544">
        <v>3.3948260528841665</v>
      </c>
      <c r="AA544">
        <v>0</v>
      </c>
      <c r="AB544">
        <v>25.77049897103538</v>
      </c>
      <c r="AC544">
        <v>0</v>
      </c>
      <c r="AD544">
        <v>0</v>
      </c>
      <c r="AE544">
        <v>34.476322509357807</v>
      </c>
    </row>
    <row r="545" spans="1:31" x14ac:dyDescent="0.3">
      <c r="A545">
        <v>2511974</v>
      </c>
      <c r="B545">
        <v>1</v>
      </c>
      <c r="C545" t="s">
        <v>81</v>
      </c>
      <c r="D545" t="s">
        <v>123</v>
      </c>
      <c r="E545" t="s">
        <v>132</v>
      </c>
      <c r="F545" t="s">
        <v>1796</v>
      </c>
      <c r="G545" t="s">
        <v>143</v>
      </c>
      <c r="H545" t="s">
        <v>135</v>
      </c>
      <c r="I545" t="s">
        <v>136</v>
      </c>
      <c r="J545" t="s">
        <v>137</v>
      </c>
      <c r="K545" t="s">
        <v>144</v>
      </c>
      <c r="L545" t="s">
        <v>1797</v>
      </c>
      <c r="M545" t="s">
        <v>1798</v>
      </c>
      <c r="N545">
        <v>0.63972222199999995</v>
      </c>
      <c r="O545">
        <v>13</v>
      </c>
      <c r="P545">
        <v>31</v>
      </c>
      <c r="Q545">
        <v>205</v>
      </c>
      <c r="R545">
        <v>305</v>
      </c>
      <c r="S545">
        <v>43</v>
      </c>
      <c r="T545">
        <v>50</v>
      </c>
      <c r="U545">
        <v>1</v>
      </c>
      <c r="V545">
        <v>0</v>
      </c>
      <c r="W545">
        <v>1.7471740887394667</v>
      </c>
      <c r="X545">
        <v>5.138278953611656</v>
      </c>
      <c r="Y545">
        <v>67.825667349655035</v>
      </c>
      <c r="Z545">
        <v>60.363912853779226</v>
      </c>
      <c r="AA545">
        <v>56.04523078633494</v>
      </c>
      <c r="AB545">
        <v>43.340391249487638</v>
      </c>
      <c r="AC545">
        <v>667.80875311971977</v>
      </c>
      <c r="AD545">
        <v>0</v>
      </c>
      <c r="AE545">
        <v>902.26940840132772</v>
      </c>
    </row>
    <row r="546" spans="1:31" x14ac:dyDescent="0.3">
      <c r="A546">
        <v>2511811</v>
      </c>
      <c r="B546">
        <v>1</v>
      </c>
      <c r="C546" t="s">
        <v>80</v>
      </c>
      <c r="D546" t="s">
        <v>106</v>
      </c>
      <c r="E546" t="s">
        <v>275</v>
      </c>
      <c r="F546" t="s">
        <v>1799</v>
      </c>
      <c r="G546" t="s">
        <v>143</v>
      </c>
      <c r="H546" t="s">
        <v>135</v>
      </c>
      <c r="I546" t="s">
        <v>136</v>
      </c>
      <c r="J546" t="s">
        <v>137</v>
      </c>
      <c r="K546" t="s">
        <v>144</v>
      </c>
      <c r="L546" t="s">
        <v>1800</v>
      </c>
      <c r="M546" t="s">
        <v>1801</v>
      </c>
      <c r="N546">
        <v>1.7527777769999999</v>
      </c>
      <c r="O546">
        <v>0</v>
      </c>
      <c r="P546">
        <v>0</v>
      </c>
      <c r="Q546">
        <v>1</v>
      </c>
      <c r="R546">
        <v>0</v>
      </c>
      <c r="S546">
        <v>16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1.2570444564883334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1.2570444564883334</v>
      </c>
    </row>
    <row r="547" spans="1:31" x14ac:dyDescent="0.3">
      <c r="A547">
        <v>2511997</v>
      </c>
      <c r="B547">
        <v>1</v>
      </c>
      <c r="C547" t="s">
        <v>80</v>
      </c>
      <c r="D547" t="s">
        <v>91</v>
      </c>
      <c r="E547" t="s">
        <v>141</v>
      </c>
      <c r="F547" t="s">
        <v>1802</v>
      </c>
      <c r="G547" t="s">
        <v>295</v>
      </c>
      <c r="H547" t="s">
        <v>135</v>
      </c>
      <c r="I547" t="s">
        <v>277</v>
      </c>
      <c r="J547" t="s">
        <v>137</v>
      </c>
      <c r="K547" t="s">
        <v>144</v>
      </c>
      <c r="L547" t="s">
        <v>1803</v>
      </c>
      <c r="M547" t="s">
        <v>1804</v>
      </c>
      <c r="N547">
        <v>5.8333329999999996E-3</v>
      </c>
      <c r="O547">
        <v>5</v>
      </c>
      <c r="P547">
        <v>1563</v>
      </c>
      <c r="Q547">
        <v>158</v>
      </c>
      <c r="R547">
        <v>205</v>
      </c>
      <c r="S547">
        <v>56</v>
      </c>
      <c r="T547">
        <v>248</v>
      </c>
      <c r="U547">
        <v>2</v>
      </c>
      <c r="V547">
        <v>0</v>
      </c>
      <c r="W547">
        <v>2.036377233212E-2</v>
      </c>
      <c r="X547">
        <v>1.7651464894937037</v>
      </c>
      <c r="Y547">
        <v>1.5271940418911749</v>
      </c>
      <c r="Z547">
        <v>0.69447958388653253</v>
      </c>
      <c r="AA547">
        <v>1.7191611062364196</v>
      </c>
      <c r="AB547">
        <v>0.95817074454826656</v>
      </c>
      <c r="AC547">
        <v>2.4313427966904999E-2</v>
      </c>
      <c r="AD547">
        <v>0</v>
      </c>
      <c r="AE547">
        <v>6.7088291663551214</v>
      </c>
    </row>
    <row r="548" spans="1:31" x14ac:dyDescent="0.3">
      <c r="A548">
        <v>2511665</v>
      </c>
      <c r="B548">
        <v>1</v>
      </c>
      <c r="C548" t="s">
        <v>81</v>
      </c>
      <c r="D548" t="s">
        <v>126</v>
      </c>
      <c r="E548" t="s">
        <v>187</v>
      </c>
      <c r="F548" t="s">
        <v>1805</v>
      </c>
      <c r="G548" t="s">
        <v>295</v>
      </c>
      <c r="H548" t="s">
        <v>135</v>
      </c>
      <c r="I548" t="s">
        <v>136</v>
      </c>
      <c r="J548" t="s">
        <v>137</v>
      </c>
      <c r="K548" t="s">
        <v>138</v>
      </c>
      <c r="L548" t="s">
        <v>1806</v>
      </c>
      <c r="M548" t="s">
        <v>1807</v>
      </c>
      <c r="N548">
        <v>0.104166666</v>
      </c>
      <c r="O548">
        <v>3</v>
      </c>
      <c r="P548">
        <v>7219</v>
      </c>
      <c r="Q548">
        <v>172</v>
      </c>
      <c r="R548">
        <v>1221</v>
      </c>
      <c r="S548">
        <v>64</v>
      </c>
      <c r="T548">
        <v>950</v>
      </c>
      <c r="U548">
        <v>1</v>
      </c>
      <c r="V548">
        <v>2</v>
      </c>
      <c r="W548">
        <v>8.5218916781041668E-2</v>
      </c>
      <c r="X548">
        <v>92.273730932439719</v>
      </c>
      <c r="Y548">
        <v>56.129874645951183</v>
      </c>
      <c r="Z548">
        <v>25.415113987666238</v>
      </c>
      <c r="AA548">
        <v>18.970400293994569</v>
      </c>
      <c r="AB548">
        <v>64.931049934569117</v>
      </c>
      <c r="AC548">
        <v>0.45053125464874999</v>
      </c>
      <c r="AD548">
        <v>2.0378876344856254</v>
      </c>
      <c r="AE548">
        <v>260.29380760053624</v>
      </c>
    </row>
    <row r="549" spans="1:31" x14ac:dyDescent="0.3">
      <c r="A549">
        <v>2512120</v>
      </c>
      <c r="B549">
        <v>1</v>
      </c>
      <c r="C549" t="s">
        <v>80</v>
      </c>
      <c r="D549" t="s">
        <v>102</v>
      </c>
      <c r="E549" t="s">
        <v>132</v>
      </c>
      <c r="F549" t="s">
        <v>1808</v>
      </c>
      <c r="G549" t="s">
        <v>1809</v>
      </c>
      <c r="H549" t="s">
        <v>135</v>
      </c>
      <c r="I549" t="s">
        <v>136</v>
      </c>
      <c r="J549" t="s">
        <v>137</v>
      </c>
      <c r="K549" t="s">
        <v>144</v>
      </c>
      <c r="L549" t="s">
        <v>1810</v>
      </c>
      <c r="M549" t="s">
        <v>1811</v>
      </c>
      <c r="N549">
        <v>3.406666666</v>
      </c>
      <c r="O549">
        <v>0</v>
      </c>
      <c r="P549">
        <v>119</v>
      </c>
      <c r="Q549">
        <v>0</v>
      </c>
      <c r="R549">
        <v>0</v>
      </c>
      <c r="S549">
        <v>0</v>
      </c>
      <c r="T549">
        <v>13</v>
      </c>
      <c r="U549">
        <v>0</v>
      </c>
      <c r="V549">
        <v>0</v>
      </c>
      <c r="W549">
        <v>0</v>
      </c>
      <c r="X549">
        <v>87.564348319889987</v>
      </c>
      <c r="Y549">
        <v>0</v>
      </c>
      <c r="Z549">
        <v>0</v>
      </c>
      <c r="AA549">
        <v>0</v>
      </c>
      <c r="AB549">
        <v>41.418678743687309</v>
      </c>
      <c r="AC549">
        <v>0</v>
      </c>
      <c r="AD549">
        <v>0</v>
      </c>
      <c r="AE549">
        <v>128.98302706357731</v>
      </c>
    </row>
    <row r="550" spans="1:31" x14ac:dyDescent="0.3">
      <c r="A550">
        <v>2512020</v>
      </c>
      <c r="B550">
        <v>1</v>
      </c>
      <c r="C550" t="s">
        <v>81</v>
      </c>
      <c r="D550" t="s">
        <v>127</v>
      </c>
      <c r="E550" t="s">
        <v>187</v>
      </c>
      <c r="F550" t="s">
        <v>1464</v>
      </c>
      <c r="G550" t="s">
        <v>143</v>
      </c>
      <c r="H550" t="s">
        <v>135</v>
      </c>
      <c r="I550" t="s">
        <v>136</v>
      </c>
      <c r="J550" t="s">
        <v>137</v>
      </c>
      <c r="K550" t="s">
        <v>144</v>
      </c>
      <c r="L550" t="s">
        <v>1812</v>
      </c>
      <c r="M550" t="s">
        <v>1813</v>
      </c>
      <c r="N550">
        <v>2.2549999999999999</v>
      </c>
      <c r="O550">
        <v>3</v>
      </c>
      <c r="P550">
        <v>4</v>
      </c>
      <c r="Q550">
        <v>45</v>
      </c>
      <c r="R550">
        <v>20</v>
      </c>
      <c r="S550">
        <v>2</v>
      </c>
      <c r="T550">
        <v>2</v>
      </c>
      <c r="U550">
        <v>0</v>
      </c>
      <c r="V550">
        <v>0</v>
      </c>
      <c r="W550">
        <v>0.95990068990290989</v>
      </c>
      <c r="X550">
        <v>5.6659307320386505</v>
      </c>
      <c r="Y550">
        <v>51.270612509537479</v>
      </c>
      <c r="Z550">
        <v>141.740023815764</v>
      </c>
      <c r="AA550">
        <v>1.6413992218497304</v>
      </c>
      <c r="AB550">
        <v>1.6567453131470002</v>
      </c>
      <c r="AC550">
        <v>0</v>
      </c>
      <c r="AD550">
        <v>0</v>
      </c>
      <c r="AE550">
        <v>202.93461228223978</v>
      </c>
    </row>
    <row r="551" spans="1:31" x14ac:dyDescent="0.3">
      <c r="A551">
        <v>2512043</v>
      </c>
      <c r="B551">
        <v>1</v>
      </c>
      <c r="C551" t="s">
        <v>80</v>
      </c>
      <c r="D551" t="s">
        <v>83</v>
      </c>
      <c r="E551" t="s">
        <v>207</v>
      </c>
      <c r="F551" t="s">
        <v>1814</v>
      </c>
      <c r="G551" t="s">
        <v>413</v>
      </c>
      <c r="H551" t="s">
        <v>150</v>
      </c>
      <c r="I551" t="s">
        <v>136</v>
      </c>
      <c r="J551" t="s">
        <v>137</v>
      </c>
      <c r="K551" t="s">
        <v>144</v>
      </c>
      <c r="L551" t="s">
        <v>1815</v>
      </c>
      <c r="M551" t="s">
        <v>1816</v>
      </c>
      <c r="N551">
        <v>5.7227777770000001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4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122.98968678308073</v>
      </c>
      <c r="AC551">
        <v>0</v>
      </c>
      <c r="AD551">
        <v>0</v>
      </c>
      <c r="AE551">
        <v>122.98968678308073</v>
      </c>
    </row>
    <row r="552" spans="1:31" x14ac:dyDescent="0.3">
      <c r="A552">
        <v>2512183</v>
      </c>
      <c r="B552">
        <v>1</v>
      </c>
      <c r="C552" t="s">
        <v>81</v>
      </c>
      <c r="D552" t="s">
        <v>122</v>
      </c>
      <c r="E552" t="s">
        <v>187</v>
      </c>
      <c r="F552" t="s">
        <v>1653</v>
      </c>
      <c r="G552" t="s">
        <v>143</v>
      </c>
      <c r="H552" t="s">
        <v>135</v>
      </c>
      <c r="I552" t="s">
        <v>136</v>
      </c>
      <c r="J552" t="s">
        <v>137</v>
      </c>
      <c r="K552" t="s">
        <v>144</v>
      </c>
      <c r="L552" t="s">
        <v>1722</v>
      </c>
      <c r="M552" t="s">
        <v>1817</v>
      </c>
      <c r="N552">
        <v>0.93638888799999997</v>
      </c>
      <c r="O552">
        <v>1</v>
      </c>
      <c r="P552">
        <v>521</v>
      </c>
      <c r="Q552">
        <v>4</v>
      </c>
      <c r="R552">
        <v>0</v>
      </c>
      <c r="S552">
        <v>6</v>
      </c>
      <c r="T552">
        <v>24</v>
      </c>
      <c r="U552">
        <v>0</v>
      </c>
      <c r="V552">
        <v>0</v>
      </c>
      <c r="W552">
        <v>0.1245151093155</v>
      </c>
      <c r="X552">
        <v>43.861665647897226</v>
      </c>
      <c r="Y552">
        <v>1.3044367165745834</v>
      </c>
      <c r="Z552">
        <v>0</v>
      </c>
      <c r="AA552">
        <v>13.971986032771321</v>
      </c>
      <c r="AB552">
        <v>7.112610583955628</v>
      </c>
      <c r="AC552">
        <v>0</v>
      </c>
      <c r="AD552">
        <v>0</v>
      </c>
      <c r="AE552">
        <v>66.375214090514262</v>
      </c>
    </row>
    <row r="553" spans="1:31" x14ac:dyDescent="0.3">
      <c r="A553">
        <v>2511579</v>
      </c>
      <c r="B553">
        <v>1</v>
      </c>
      <c r="C553" t="s">
        <v>80</v>
      </c>
      <c r="D553" t="s">
        <v>103</v>
      </c>
      <c r="E553" t="s">
        <v>207</v>
      </c>
      <c r="F553" t="s">
        <v>1818</v>
      </c>
      <c r="G553" t="s">
        <v>177</v>
      </c>
      <c r="H553" t="s">
        <v>150</v>
      </c>
      <c r="I553" t="s">
        <v>136</v>
      </c>
      <c r="J553" t="s">
        <v>137</v>
      </c>
      <c r="K553" t="s">
        <v>144</v>
      </c>
      <c r="L553" t="s">
        <v>1819</v>
      </c>
      <c r="M553" t="s">
        <v>1820</v>
      </c>
      <c r="N553">
        <v>0.96361111099999996</v>
      </c>
      <c r="O553">
        <v>0</v>
      </c>
      <c r="P553">
        <v>24</v>
      </c>
      <c r="Q553">
        <v>0</v>
      </c>
      <c r="R553">
        <v>4</v>
      </c>
      <c r="S553">
        <v>0</v>
      </c>
      <c r="T553">
        <v>5</v>
      </c>
      <c r="U553">
        <v>0</v>
      </c>
      <c r="V553">
        <v>0</v>
      </c>
      <c r="W553">
        <v>0</v>
      </c>
      <c r="X553">
        <v>6.2726181155402614</v>
      </c>
      <c r="Y553">
        <v>0</v>
      </c>
      <c r="Z553">
        <v>5.5949839458034054</v>
      </c>
      <c r="AA553">
        <v>0</v>
      </c>
      <c r="AB553">
        <v>3.0685916175348784</v>
      </c>
      <c r="AC553">
        <v>0</v>
      </c>
      <c r="AD553">
        <v>0</v>
      </c>
      <c r="AE553">
        <v>14.936193678878546</v>
      </c>
    </row>
    <row r="554" spans="1:31" x14ac:dyDescent="0.3">
      <c r="A554">
        <v>2511874</v>
      </c>
      <c r="B554">
        <v>1</v>
      </c>
      <c r="C554" t="s">
        <v>80</v>
      </c>
      <c r="D554" t="s">
        <v>91</v>
      </c>
      <c r="E554" t="s">
        <v>141</v>
      </c>
      <c r="F554" t="s">
        <v>1802</v>
      </c>
      <c r="G554" t="s">
        <v>143</v>
      </c>
      <c r="H554" t="s">
        <v>135</v>
      </c>
      <c r="I554" t="s">
        <v>136</v>
      </c>
      <c r="J554" t="s">
        <v>137</v>
      </c>
      <c r="K554" t="s">
        <v>144</v>
      </c>
      <c r="L554" t="s">
        <v>1821</v>
      </c>
      <c r="M554" t="s">
        <v>1822</v>
      </c>
      <c r="N554">
        <v>0.54305555500000002</v>
      </c>
      <c r="O554">
        <v>5</v>
      </c>
      <c r="P554">
        <v>1563</v>
      </c>
      <c r="Q554">
        <v>158</v>
      </c>
      <c r="R554">
        <v>205</v>
      </c>
      <c r="S554">
        <v>56</v>
      </c>
      <c r="T554">
        <v>248</v>
      </c>
      <c r="U554">
        <v>2</v>
      </c>
      <c r="V554">
        <v>0</v>
      </c>
      <c r="W554">
        <v>1.9274328143875961</v>
      </c>
      <c r="X554">
        <v>166.10693451581096</v>
      </c>
      <c r="Y554">
        <v>142.39391862293257</v>
      </c>
      <c r="Z554">
        <v>74.911382502639384</v>
      </c>
      <c r="AA554">
        <v>168.59109501653501</v>
      </c>
      <c r="AB554">
        <v>92.261756720120957</v>
      </c>
      <c r="AC554">
        <v>2.2093356851961996</v>
      </c>
      <c r="AD554">
        <v>0</v>
      </c>
      <c r="AE554">
        <v>648.40185587762255</v>
      </c>
    </row>
    <row r="555" spans="1:31" x14ac:dyDescent="0.3">
      <c r="A555">
        <v>2511688</v>
      </c>
      <c r="B555">
        <v>1</v>
      </c>
      <c r="C555" t="s">
        <v>80</v>
      </c>
      <c r="D555" t="s">
        <v>82</v>
      </c>
      <c r="E555" t="s">
        <v>147</v>
      </c>
      <c r="F555" t="s">
        <v>1823</v>
      </c>
      <c r="G555" t="s">
        <v>161</v>
      </c>
      <c r="H555" t="s">
        <v>150</v>
      </c>
      <c r="I555" t="s">
        <v>136</v>
      </c>
      <c r="J555" t="s">
        <v>137</v>
      </c>
      <c r="K555" t="s">
        <v>144</v>
      </c>
      <c r="L555" t="s">
        <v>1824</v>
      </c>
      <c r="M555" t="s">
        <v>1825</v>
      </c>
      <c r="N555">
        <v>1.359444444</v>
      </c>
      <c r="O555">
        <v>0</v>
      </c>
      <c r="P555">
        <v>61</v>
      </c>
      <c r="Q555">
        <v>0</v>
      </c>
      <c r="R555">
        <v>0</v>
      </c>
      <c r="S555">
        <v>0</v>
      </c>
      <c r="T555">
        <v>8</v>
      </c>
      <c r="U555">
        <v>0</v>
      </c>
      <c r="V555">
        <v>0</v>
      </c>
      <c r="W555">
        <v>0</v>
      </c>
      <c r="X555">
        <v>24.059530275921759</v>
      </c>
      <c r="Y555">
        <v>0</v>
      </c>
      <c r="Z555">
        <v>0</v>
      </c>
      <c r="AA555">
        <v>0</v>
      </c>
      <c r="AB555">
        <v>15.15231095328601</v>
      </c>
      <c r="AC555">
        <v>0</v>
      </c>
      <c r="AD555">
        <v>0</v>
      </c>
      <c r="AE555">
        <v>39.211841229207771</v>
      </c>
    </row>
    <row r="556" spans="1:31" x14ac:dyDescent="0.3">
      <c r="A556">
        <v>2512126</v>
      </c>
      <c r="B556">
        <v>1</v>
      </c>
      <c r="C556" t="s">
        <v>80</v>
      </c>
      <c r="D556" t="s">
        <v>96</v>
      </c>
      <c r="E556" t="s">
        <v>167</v>
      </c>
      <c r="F556" t="s">
        <v>1826</v>
      </c>
      <c r="G556" t="s">
        <v>169</v>
      </c>
      <c r="H556" t="s">
        <v>150</v>
      </c>
      <c r="I556" t="s">
        <v>136</v>
      </c>
      <c r="J556" t="s">
        <v>137</v>
      </c>
      <c r="K556" t="s">
        <v>144</v>
      </c>
      <c r="L556" t="s">
        <v>1827</v>
      </c>
      <c r="M556" t="s">
        <v>1828</v>
      </c>
      <c r="N556">
        <v>4.2119444440000002</v>
      </c>
      <c r="O556">
        <v>0</v>
      </c>
      <c r="P556">
        <v>1</v>
      </c>
      <c r="Q556">
        <v>0</v>
      </c>
      <c r="R556">
        <v>0</v>
      </c>
      <c r="S556">
        <v>0</v>
      </c>
      <c r="T556">
        <v>2</v>
      </c>
      <c r="U556">
        <v>0</v>
      </c>
      <c r="V556">
        <v>0</v>
      </c>
      <c r="W556">
        <v>0</v>
      </c>
      <c r="X556">
        <v>2.145826162695915</v>
      </c>
      <c r="Y556">
        <v>0</v>
      </c>
      <c r="Z556">
        <v>0</v>
      </c>
      <c r="AA556">
        <v>0</v>
      </c>
      <c r="AB556">
        <v>6.5683394995322226</v>
      </c>
      <c r="AC556">
        <v>0</v>
      </c>
      <c r="AD556">
        <v>0</v>
      </c>
      <c r="AE556">
        <v>8.7141656622281367</v>
      </c>
    </row>
    <row r="557" spans="1:31" x14ac:dyDescent="0.3">
      <c r="A557">
        <v>2512057</v>
      </c>
      <c r="B557">
        <v>1</v>
      </c>
      <c r="C557" t="s">
        <v>80</v>
      </c>
      <c r="D557" t="s">
        <v>90</v>
      </c>
      <c r="E557" t="s">
        <v>132</v>
      </c>
      <c r="F557" t="s">
        <v>496</v>
      </c>
      <c r="G557" t="s">
        <v>1365</v>
      </c>
      <c r="H557" t="s">
        <v>135</v>
      </c>
      <c r="I557" t="s">
        <v>136</v>
      </c>
      <c r="J557" t="s">
        <v>137</v>
      </c>
      <c r="K557" t="s">
        <v>144</v>
      </c>
      <c r="L557" t="s">
        <v>1829</v>
      </c>
      <c r="M557" t="s">
        <v>1830</v>
      </c>
      <c r="N557">
        <v>1.6061111109999999</v>
      </c>
      <c r="O557">
        <v>0</v>
      </c>
      <c r="P557">
        <v>286</v>
      </c>
      <c r="Q557">
        <v>0</v>
      </c>
      <c r="R557">
        <v>4</v>
      </c>
      <c r="S557">
        <v>0</v>
      </c>
      <c r="T557">
        <v>15</v>
      </c>
      <c r="U557">
        <v>0</v>
      </c>
      <c r="V557">
        <v>0</v>
      </c>
      <c r="W557">
        <v>0</v>
      </c>
      <c r="X557">
        <v>94.030159374607749</v>
      </c>
      <c r="Y557">
        <v>0</v>
      </c>
      <c r="Z557">
        <v>1.2128810512200996</v>
      </c>
      <c r="AA557">
        <v>0</v>
      </c>
      <c r="AB557">
        <v>13.576978213005669</v>
      </c>
      <c r="AC557">
        <v>0</v>
      </c>
      <c r="AD557">
        <v>0</v>
      </c>
      <c r="AE557">
        <v>108.82001863883352</v>
      </c>
    </row>
    <row r="558" spans="1:31" x14ac:dyDescent="0.3">
      <c r="A558">
        <v>2511751</v>
      </c>
      <c r="B558">
        <v>1</v>
      </c>
      <c r="C558" t="s">
        <v>80</v>
      </c>
      <c r="D558" t="s">
        <v>100</v>
      </c>
      <c r="E558" t="s">
        <v>159</v>
      </c>
      <c r="F558" t="s">
        <v>1831</v>
      </c>
      <c r="G558" t="s">
        <v>134</v>
      </c>
      <c r="H558" t="s">
        <v>150</v>
      </c>
      <c r="I558" t="s">
        <v>136</v>
      </c>
      <c r="J558" t="s">
        <v>137</v>
      </c>
      <c r="K558" t="s">
        <v>138</v>
      </c>
      <c r="L558" t="s">
        <v>1832</v>
      </c>
      <c r="M558" t="s">
        <v>1833</v>
      </c>
      <c r="N558">
        <v>0.40222222200000002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2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6.3419775374747989</v>
      </c>
      <c r="AC558">
        <v>0</v>
      </c>
      <c r="AD558">
        <v>0</v>
      </c>
      <c r="AE558">
        <v>6.3419775374747989</v>
      </c>
    </row>
    <row r="559" spans="1:31" x14ac:dyDescent="0.3">
      <c r="A559">
        <v>2512037</v>
      </c>
      <c r="B559">
        <v>1</v>
      </c>
      <c r="C559" t="s">
        <v>80</v>
      </c>
      <c r="D559" t="s">
        <v>110</v>
      </c>
      <c r="E559" t="s">
        <v>167</v>
      </c>
      <c r="F559" t="s">
        <v>1834</v>
      </c>
      <c r="G559" t="s">
        <v>234</v>
      </c>
      <c r="H559" t="s">
        <v>150</v>
      </c>
      <c r="I559" t="s">
        <v>136</v>
      </c>
      <c r="J559" t="s">
        <v>137</v>
      </c>
      <c r="K559" t="s">
        <v>144</v>
      </c>
      <c r="L559" t="s">
        <v>1835</v>
      </c>
      <c r="M559" t="s">
        <v>1836</v>
      </c>
      <c r="N559">
        <v>0.53305555500000001</v>
      </c>
      <c r="O559">
        <v>0</v>
      </c>
      <c r="P559">
        <v>4</v>
      </c>
      <c r="Q559">
        <v>0</v>
      </c>
      <c r="R559">
        <v>0</v>
      </c>
      <c r="S559">
        <v>0</v>
      </c>
      <c r="T559">
        <v>1</v>
      </c>
      <c r="U559">
        <v>0</v>
      </c>
      <c r="V559">
        <v>0</v>
      </c>
      <c r="W559">
        <v>0</v>
      </c>
      <c r="X559">
        <v>0.363120463823565</v>
      </c>
      <c r="Y559">
        <v>0</v>
      </c>
      <c r="Z559">
        <v>0</v>
      </c>
      <c r="AA559">
        <v>0</v>
      </c>
      <c r="AB559">
        <v>4.3256949750486262</v>
      </c>
      <c r="AC559">
        <v>0</v>
      </c>
      <c r="AD559">
        <v>0</v>
      </c>
      <c r="AE559">
        <v>4.688815438872191</v>
      </c>
    </row>
    <row r="560" spans="1:31" x14ac:dyDescent="0.3">
      <c r="A560">
        <v>2511894</v>
      </c>
      <c r="B560">
        <v>1</v>
      </c>
      <c r="C560" t="s">
        <v>81</v>
      </c>
      <c r="D560" t="s">
        <v>113</v>
      </c>
      <c r="E560" t="s">
        <v>132</v>
      </c>
      <c r="F560" t="s">
        <v>1837</v>
      </c>
      <c r="G560" t="s">
        <v>204</v>
      </c>
      <c r="H560" t="s">
        <v>135</v>
      </c>
      <c r="I560" t="s">
        <v>136</v>
      </c>
      <c r="J560" t="s">
        <v>137</v>
      </c>
      <c r="K560" t="s">
        <v>144</v>
      </c>
      <c r="L560" t="s">
        <v>1838</v>
      </c>
      <c r="M560" t="s">
        <v>1839</v>
      </c>
      <c r="N560">
        <v>2.2402777770000002</v>
      </c>
      <c r="O560">
        <v>0</v>
      </c>
      <c r="P560">
        <v>23</v>
      </c>
      <c r="Q560">
        <v>0</v>
      </c>
      <c r="R560">
        <v>0</v>
      </c>
      <c r="S560">
        <v>0</v>
      </c>
      <c r="T560">
        <v>1</v>
      </c>
      <c r="U560">
        <v>0</v>
      </c>
      <c r="V560">
        <v>0</v>
      </c>
      <c r="W560">
        <v>0</v>
      </c>
      <c r="X560">
        <v>6.6101213314346525</v>
      </c>
      <c r="Y560">
        <v>0</v>
      </c>
      <c r="Z560">
        <v>0</v>
      </c>
      <c r="AA560">
        <v>0</v>
      </c>
      <c r="AB560">
        <v>3.5819764236383334</v>
      </c>
      <c r="AC560">
        <v>0</v>
      </c>
      <c r="AD560">
        <v>0</v>
      </c>
      <c r="AE560">
        <v>10.192097755072986</v>
      </c>
    </row>
    <row r="561" spans="1:31" x14ac:dyDescent="0.3">
      <c r="A561">
        <v>2512063</v>
      </c>
      <c r="B561">
        <v>1</v>
      </c>
      <c r="C561" t="s">
        <v>80</v>
      </c>
      <c r="D561" t="s">
        <v>96</v>
      </c>
      <c r="E561" t="s">
        <v>167</v>
      </c>
      <c r="F561" t="s">
        <v>1840</v>
      </c>
      <c r="G561" t="s">
        <v>263</v>
      </c>
      <c r="H561" t="s">
        <v>150</v>
      </c>
      <c r="I561" t="s">
        <v>136</v>
      </c>
      <c r="J561" t="s">
        <v>137</v>
      </c>
      <c r="K561" t="s">
        <v>144</v>
      </c>
      <c r="L561" t="s">
        <v>1841</v>
      </c>
      <c r="M561" t="s">
        <v>1842</v>
      </c>
      <c r="N561">
        <v>4.16</v>
      </c>
      <c r="O561">
        <v>0</v>
      </c>
      <c r="P561">
        <v>1</v>
      </c>
      <c r="Q561">
        <v>0</v>
      </c>
      <c r="R561">
        <v>0</v>
      </c>
      <c r="S561">
        <v>0</v>
      </c>
      <c r="T561">
        <v>1</v>
      </c>
      <c r="U561">
        <v>0</v>
      </c>
      <c r="V561">
        <v>0</v>
      </c>
      <c r="W561">
        <v>0</v>
      </c>
      <c r="X561">
        <v>1.8167575842503998</v>
      </c>
      <c r="Y561">
        <v>0</v>
      </c>
      <c r="Z561">
        <v>0</v>
      </c>
      <c r="AA561">
        <v>0</v>
      </c>
      <c r="AB561">
        <v>5.4528302062177776</v>
      </c>
      <c r="AC561">
        <v>0</v>
      </c>
      <c r="AD561">
        <v>0</v>
      </c>
      <c r="AE561">
        <v>7.2695877904681776</v>
      </c>
    </row>
    <row r="562" spans="1:31" x14ac:dyDescent="0.3">
      <c r="A562">
        <v>2511565</v>
      </c>
      <c r="B562">
        <v>1</v>
      </c>
      <c r="C562" t="s">
        <v>80</v>
      </c>
      <c r="D562" t="s">
        <v>82</v>
      </c>
      <c r="E562" t="s">
        <v>147</v>
      </c>
      <c r="F562" t="s">
        <v>1843</v>
      </c>
      <c r="G562" t="s">
        <v>177</v>
      </c>
      <c r="H562" t="s">
        <v>150</v>
      </c>
      <c r="I562" t="s">
        <v>136</v>
      </c>
      <c r="J562" t="s">
        <v>137</v>
      </c>
      <c r="K562" t="s">
        <v>144</v>
      </c>
      <c r="L562" t="s">
        <v>1844</v>
      </c>
      <c r="M562" t="s">
        <v>1845</v>
      </c>
      <c r="N562">
        <v>0.96944444399999996</v>
      </c>
      <c r="O562">
        <v>0</v>
      </c>
      <c r="P562">
        <v>8</v>
      </c>
      <c r="Q562">
        <v>0</v>
      </c>
      <c r="R562">
        <v>0</v>
      </c>
      <c r="S562">
        <v>0</v>
      </c>
      <c r="T562">
        <v>10</v>
      </c>
      <c r="U562">
        <v>0</v>
      </c>
      <c r="V562">
        <v>0</v>
      </c>
      <c r="W562">
        <v>0</v>
      </c>
      <c r="X562">
        <v>1.79929892044177</v>
      </c>
      <c r="Y562">
        <v>0</v>
      </c>
      <c r="Z562">
        <v>0</v>
      </c>
      <c r="AA562">
        <v>0</v>
      </c>
      <c r="AB562">
        <v>8.7789465204725055</v>
      </c>
      <c r="AC562">
        <v>0</v>
      </c>
      <c r="AD562">
        <v>0</v>
      </c>
      <c r="AE562">
        <v>10.578245440914275</v>
      </c>
    </row>
    <row r="563" spans="1:31" x14ac:dyDescent="0.3">
      <c r="A563">
        <v>2512206</v>
      </c>
      <c r="B563">
        <v>1</v>
      </c>
      <c r="C563" t="s">
        <v>80</v>
      </c>
      <c r="D563" t="s">
        <v>85</v>
      </c>
      <c r="E563" t="s">
        <v>167</v>
      </c>
      <c r="F563" t="s">
        <v>1846</v>
      </c>
      <c r="G563" t="s">
        <v>169</v>
      </c>
      <c r="H563" t="s">
        <v>150</v>
      </c>
      <c r="I563" t="s">
        <v>136</v>
      </c>
      <c r="J563" t="s">
        <v>137</v>
      </c>
      <c r="K563" t="s">
        <v>144</v>
      </c>
      <c r="L563" t="s">
        <v>1847</v>
      </c>
      <c r="M563" t="s">
        <v>1848</v>
      </c>
      <c r="N563">
        <v>3.375555555</v>
      </c>
      <c r="O563">
        <v>0</v>
      </c>
      <c r="P563">
        <v>11</v>
      </c>
      <c r="Q563">
        <v>0</v>
      </c>
      <c r="R563">
        <v>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9.4017520510960999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9.4017520510960999</v>
      </c>
    </row>
    <row r="564" spans="1:31" x14ac:dyDescent="0.3">
      <c r="A564">
        <v>2511691</v>
      </c>
      <c r="B564">
        <v>1</v>
      </c>
      <c r="C564" t="s">
        <v>80</v>
      </c>
      <c r="D564" t="s">
        <v>101</v>
      </c>
      <c r="E564" t="s">
        <v>159</v>
      </c>
      <c r="F564" t="s">
        <v>1849</v>
      </c>
      <c r="G564" t="s">
        <v>134</v>
      </c>
      <c r="H564" t="s">
        <v>150</v>
      </c>
      <c r="I564" t="s">
        <v>136</v>
      </c>
      <c r="J564" t="s">
        <v>137</v>
      </c>
      <c r="K564" t="s">
        <v>138</v>
      </c>
      <c r="L564" t="s">
        <v>1850</v>
      </c>
      <c r="M564" t="s">
        <v>1851</v>
      </c>
      <c r="N564">
        <v>1.6074999999999999</v>
      </c>
      <c r="O564">
        <v>0</v>
      </c>
      <c r="P564">
        <v>139</v>
      </c>
      <c r="Q564">
        <v>0</v>
      </c>
      <c r="R564">
        <v>1</v>
      </c>
      <c r="S564">
        <v>0</v>
      </c>
      <c r="T564">
        <v>4</v>
      </c>
      <c r="U564">
        <v>0</v>
      </c>
      <c r="V564">
        <v>0</v>
      </c>
      <c r="W564">
        <v>0</v>
      </c>
      <c r="X564">
        <v>40.237570781273803</v>
      </c>
      <c r="Y564">
        <v>0</v>
      </c>
      <c r="Z564">
        <v>2.4487083720703334E-2</v>
      </c>
      <c r="AA564">
        <v>0</v>
      </c>
      <c r="AB564">
        <v>7.2291622093802301</v>
      </c>
      <c r="AC564">
        <v>0</v>
      </c>
      <c r="AD564">
        <v>0</v>
      </c>
      <c r="AE564">
        <v>47.491220074374731</v>
      </c>
    </row>
    <row r="565" spans="1:31" x14ac:dyDescent="0.3">
      <c r="A565">
        <v>2512023</v>
      </c>
      <c r="B565">
        <v>1</v>
      </c>
      <c r="C565" t="s">
        <v>80</v>
      </c>
      <c r="D565" t="s">
        <v>85</v>
      </c>
      <c r="E565" t="s">
        <v>167</v>
      </c>
      <c r="F565" t="s">
        <v>1852</v>
      </c>
      <c r="G565" t="s">
        <v>538</v>
      </c>
      <c r="H565" t="s">
        <v>150</v>
      </c>
      <c r="I565" t="s">
        <v>136</v>
      </c>
      <c r="J565" t="s">
        <v>3</v>
      </c>
      <c r="K565" t="s">
        <v>144</v>
      </c>
      <c r="L565" t="s">
        <v>1853</v>
      </c>
      <c r="M565" t="s">
        <v>1854</v>
      </c>
      <c r="N565">
        <v>4.0086111109999996</v>
      </c>
      <c r="O565">
        <v>0</v>
      </c>
      <c r="P565">
        <v>16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14.300389305841145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14.300389305841145</v>
      </c>
    </row>
    <row r="566" spans="1:31" x14ac:dyDescent="0.3">
      <c r="A566">
        <v>2512069</v>
      </c>
      <c r="B566">
        <v>1</v>
      </c>
      <c r="C566" t="s">
        <v>80</v>
      </c>
      <c r="D566" t="s">
        <v>95</v>
      </c>
      <c r="E566" t="s">
        <v>207</v>
      </c>
      <c r="F566" t="s">
        <v>1855</v>
      </c>
      <c r="G566" t="s">
        <v>588</v>
      </c>
      <c r="H566" t="s">
        <v>150</v>
      </c>
      <c r="I566" t="s">
        <v>136</v>
      </c>
      <c r="J566" t="s">
        <v>137</v>
      </c>
      <c r="K566" t="s">
        <v>144</v>
      </c>
      <c r="L566" t="s">
        <v>1856</v>
      </c>
      <c r="M566" t="s">
        <v>1857</v>
      </c>
      <c r="N566">
        <v>3.313055555</v>
      </c>
      <c r="O566">
        <v>0</v>
      </c>
      <c r="P566">
        <v>96</v>
      </c>
      <c r="Q566">
        <v>0</v>
      </c>
      <c r="R566">
        <v>0</v>
      </c>
      <c r="S566">
        <v>0</v>
      </c>
      <c r="T566">
        <v>12</v>
      </c>
      <c r="U566">
        <v>0</v>
      </c>
      <c r="V566">
        <v>0</v>
      </c>
      <c r="W566">
        <v>0</v>
      </c>
      <c r="X566">
        <v>75.429935371613951</v>
      </c>
      <c r="Y566">
        <v>0</v>
      </c>
      <c r="Z566">
        <v>0</v>
      </c>
      <c r="AA566">
        <v>0</v>
      </c>
      <c r="AB566">
        <v>16.038803758427662</v>
      </c>
      <c r="AC566">
        <v>0</v>
      </c>
      <c r="AD566">
        <v>0</v>
      </c>
      <c r="AE566">
        <v>91.468739130041612</v>
      </c>
    </row>
    <row r="567" spans="1:31" x14ac:dyDescent="0.3">
      <c r="A567">
        <v>2511714</v>
      </c>
      <c r="B567">
        <v>1</v>
      </c>
      <c r="C567" t="s">
        <v>80</v>
      </c>
      <c r="D567" t="s">
        <v>100</v>
      </c>
      <c r="E567" t="s">
        <v>159</v>
      </c>
      <c r="F567" t="s">
        <v>1858</v>
      </c>
      <c r="G567" t="s">
        <v>134</v>
      </c>
      <c r="H567" t="s">
        <v>150</v>
      </c>
      <c r="I567" t="s">
        <v>136</v>
      </c>
      <c r="J567" t="s">
        <v>137</v>
      </c>
      <c r="K567" t="s">
        <v>138</v>
      </c>
      <c r="L567" t="s">
        <v>1859</v>
      </c>
      <c r="M567" t="s">
        <v>1860</v>
      </c>
      <c r="N567">
        <v>0.51944444400000001</v>
      </c>
      <c r="O567">
        <v>0</v>
      </c>
      <c r="P567">
        <v>17</v>
      </c>
      <c r="Q567">
        <v>0</v>
      </c>
      <c r="R567">
        <v>9</v>
      </c>
      <c r="S567">
        <v>0</v>
      </c>
      <c r="T567">
        <v>2</v>
      </c>
      <c r="U567">
        <v>0</v>
      </c>
      <c r="V567">
        <v>0</v>
      </c>
      <c r="W567">
        <v>0</v>
      </c>
      <c r="X567">
        <v>5.3358757036432216</v>
      </c>
      <c r="Y567">
        <v>0</v>
      </c>
      <c r="Z567">
        <v>2.4850502616027006</v>
      </c>
      <c r="AA567">
        <v>0</v>
      </c>
      <c r="AB567">
        <v>5.849560248326667E-2</v>
      </c>
      <c r="AC567">
        <v>0</v>
      </c>
      <c r="AD567">
        <v>0</v>
      </c>
      <c r="AE567">
        <v>7.8794215677291888</v>
      </c>
    </row>
    <row r="568" spans="1:31" x14ac:dyDescent="0.3">
      <c r="A568">
        <v>2512029</v>
      </c>
      <c r="B568">
        <v>1</v>
      </c>
      <c r="C568" t="s">
        <v>80</v>
      </c>
      <c r="D568" t="s">
        <v>90</v>
      </c>
      <c r="E568" t="s">
        <v>207</v>
      </c>
      <c r="F568" t="s">
        <v>1861</v>
      </c>
      <c r="G568" t="s">
        <v>177</v>
      </c>
      <c r="H568" t="s">
        <v>150</v>
      </c>
      <c r="I568" t="s">
        <v>136</v>
      </c>
      <c r="J568" t="s">
        <v>137</v>
      </c>
      <c r="K568" t="s">
        <v>144</v>
      </c>
      <c r="L568" t="s">
        <v>1862</v>
      </c>
      <c r="M568" t="s">
        <v>1863</v>
      </c>
      <c r="N568">
        <v>0.92222222200000004</v>
      </c>
      <c r="O568">
        <v>0</v>
      </c>
      <c r="P568">
        <v>6</v>
      </c>
      <c r="Q568">
        <v>0</v>
      </c>
      <c r="R568">
        <v>0</v>
      </c>
      <c r="S568">
        <v>0</v>
      </c>
      <c r="T568">
        <v>53</v>
      </c>
      <c r="U568">
        <v>0</v>
      </c>
      <c r="V568">
        <v>0</v>
      </c>
      <c r="W568">
        <v>0</v>
      </c>
      <c r="X568">
        <v>1.6574056679018185</v>
      </c>
      <c r="Y568">
        <v>0</v>
      </c>
      <c r="Z568">
        <v>0</v>
      </c>
      <c r="AA568">
        <v>0</v>
      </c>
      <c r="AB568">
        <v>38.657841823494579</v>
      </c>
      <c r="AC568">
        <v>0</v>
      </c>
      <c r="AD568">
        <v>0</v>
      </c>
      <c r="AE568">
        <v>40.315247491396399</v>
      </c>
    </row>
    <row r="569" spans="1:31" x14ac:dyDescent="0.3">
      <c r="A569">
        <v>2511923</v>
      </c>
      <c r="B569">
        <v>1</v>
      </c>
      <c r="C569" t="s">
        <v>80</v>
      </c>
      <c r="D569" t="s">
        <v>95</v>
      </c>
      <c r="E569" t="s">
        <v>207</v>
      </c>
      <c r="F569" t="s">
        <v>1864</v>
      </c>
      <c r="G569" t="s">
        <v>161</v>
      </c>
      <c r="H569" t="s">
        <v>150</v>
      </c>
      <c r="I569" t="s">
        <v>136</v>
      </c>
      <c r="J569" t="s">
        <v>137</v>
      </c>
      <c r="K569" t="s">
        <v>144</v>
      </c>
      <c r="L569" t="s">
        <v>1865</v>
      </c>
      <c r="M569" t="s">
        <v>1866</v>
      </c>
      <c r="N569">
        <v>1.1216666660000001</v>
      </c>
      <c r="O569">
        <v>0</v>
      </c>
      <c r="P569">
        <v>44</v>
      </c>
      <c r="Q569">
        <v>0</v>
      </c>
      <c r="R569">
        <v>0</v>
      </c>
      <c r="S569">
        <v>0</v>
      </c>
      <c r="T569">
        <v>5</v>
      </c>
      <c r="U569">
        <v>0</v>
      </c>
      <c r="V569">
        <v>0</v>
      </c>
      <c r="W569">
        <v>0</v>
      </c>
      <c r="X569">
        <v>14.847925160878509</v>
      </c>
      <c r="Y569">
        <v>0</v>
      </c>
      <c r="Z569">
        <v>0</v>
      </c>
      <c r="AA569">
        <v>0</v>
      </c>
      <c r="AB569">
        <v>3.8128682448499527</v>
      </c>
      <c r="AC569">
        <v>0</v>
      </c>
      <c r="AD569">
        <v>0</v>
      </c>
      <c r="AE569">
        <v>18.660793405728462</v>
      </c>
    </row>
    <row r="570" spans="1:31" x14ac:dyDescent="0.3">
      <c r="A570">
        <v>2511628</v>
      </c>
      <c r="B570">
        <v>1</v>
      </c>
      <c r="C570" t="s">
        <v>80</v>
      </c>
      <c r="D570" t="s">
        <v>100</v>
      </c>
      <c r="E570" t="s">
        <v>159</v>
      </c>
      <c r="F570" t="s">
        <v>1867</v>
      </c>
      <c r="G570" t="s">
        <v>173</v>
      </c>
      <c r="H570" t="s">
        <v>150</v>
      </c>
      <c r="I570" t="s">
        <v>136</v>
      </c>
      <c r="J570" t="s">
        <v>137</v>
      </c>
      <c r="K570" t="s">
        <v>138</v>
      </c>
      <c r="L570" t="s">
        <v>1868</v>
      </c>
      <c r="M570" t="s">
        <v>1869</v>
      </c>
      <c r="N570">
        <v>7.5419444440000003</v>
      </c>
      <c r="O570">
        <v>0</v>
      </c>
      <c r="P570">
        <v>174</v>
      </c>
      <c r="Q570">
        <v>0</v>
      </c>
      <c r="R570">
        <v>0</v>
      </c>
      <c r="S570">
        <v>0</v>
      </c>
      <c r="T570">
        <v>9</v>
      </c>
      <c r="U570">
        <v>0</v>
      </c>
      <c r="V570">
        <v>0</v>
      </c>
      <c r="W570">
        <v>0</v>
      </c>
      <c r="X570">
        <v>335.92875526118615</v>
      </c>
      <c r="Y570">
        <v>0</v>
      </c>
      <c r="Z570">
        <v>0</v>
      </c>
      <c r="AA570">
        <v>0</v>
      </c>
      <c r="AB570">
        <v>59.618417056025919</v>
      </c>
      <c r="AC570">
        <v>0</v>
      </c>
      <c r="AD570">
        <v>0</v>
      </c>
      <c r="AE570">
        <v>395.54717231721207</v>
      </c>
    </row>
    <row r="571" spans="1:31" x14ac:dyDescent="0.3">
      <c r="A571">
        <v>2511591</v>
      </c>
      <c r="B571">
        <v>1</v>
      </c>
      <c r="C571" t="s">
        <v>81</v>
      </c>
      <c r="D571" t="s">
        <v>116</v>
      </c>
      <c r="E571" t="s">
        <v>187</v>
      </c>
      <c r="F571" t="s">
        <v>1870</v>
      </c>
      <c r="G571" t="s">
        <v>143</v>
      </c>
      <c r="H571" t="s">
        <v>135</v>
      </c>
      <c r="I571" t="s">
        <v>136</v>
      </c>
      <c r="J571" t="s">
        <v>137</v>
      </c>
      <c r="K571" t="s">
        <v>144</v>
      </c>
      <c r="L571" t="s">
        <v>1871</v>
      </c>
      <c r="M571" t="s">
        <v>1872</v>
      </c>
      <c r="N571">
        <v>0.44194444399999999</v>
      </c>
      <c r="O571">
        <v>2</v>
      </c>
      <c r="P571">
        <v>400</v>
      </c>
      <c r="Q571">
        <v>6</v>
      </c>
      <c r="R571">
        <v>1</v>
      </c>
      <c r="S571">
        <v>3</v>
      </c>
      <c r="T571">
        <v>18</v>
      </c>
      <c r="U571">
        <v>0</v>
      </c>
      <c r="V571">
        <v>0</v>
      </c>
      <c r="W571">
        <v>1.0777702019410769</v>
      </c>
      <c r="X571">
        <v>16.446560296652429</v>
      </c>
      <c r="Y571">
        <v>32.883995085391291</v>
      </c>
      <c r="Z571">
        <v>0.29876854190333335</v>
      </c>
      <c r="AA571">
        <v>1.322100846507323</v>
      </c>
      <c r="AB571">
        <v>4.1968656605946517</v>
      </c>
      <c r="AC571">
        <v>0</v>
      </c>
      <c r="AD571">
        <v>0</v>
      </c>
      <c r="AE571">
        <v>56.226060632990112</v>
      </c>
    </row>
    <row r="572" spans="1:31" x14ac:dyDescent="0.3">
      <c r="A572">
        <v>2511883</v>
      </c>
      <c r="B572">
        <v>1</v>
      </c>
      <c r="C572" t="s">
        <v>81</v>
      </c>
      <c r="D572" t="s">
        <v>118</v>
      </c>
      <c r="E572" t="s">
        <v>207</v>
      </c>
      <c r="F572" t="s">
        <v>1873</v>
      </c>
      <c r="G572" t="s">
        <v>953</v>
      </c>
      <c r="H572" t="s">
        <v>150</v>
      </c>
      <c r="I572" t="s">
        <v>136</v>
      </c>
      <c r="J572" t="s">
        <v>137</v>
      </c>
      <c r="K572" t="s">
        <v>144</v>
      </c>
      <c r="L572" t="s">
        <v>1874</v>
      </c>
      <c r="M572" t="s">
        <v>1875</v>
      </c>
      <c r="N572">
        <v>2.4247222220000002</v>
      </c>
      <c r="O572">
        <v>0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9.1958775946375006E-3</v>
      </c>
      <c r="AA572">
        <v>0</v>
      </c>
      <c r="AB572">
        <v>0</v>
      </c>
      <c r="AC572">
        <v>0</v>
      </c>
      <c r="AD572">
        <v>0</v>
      </c>
      <c r="AE572">
        <v>9.1958775946375006E-3</v>
      </c>
    </row>
    <row r="573" spans="1:31" x14ac:dyDescent="0.3">
      <c r="A573">
        <v>2512175</v>
      </c>
      <c r="B573">
        <v>1</v>
      </c>
      <c r="C573" t="s">
        <v>80</v>
      </c>
      <c r="D573" t="s">
        <v>93</v>
      </c>
      <c r="E573" t="s">
        <v>167</v>
      </c>
      <c r="F573" t="s">
        <v>1876</v>
      </c>
      <c r="G573" t="s">
        <v>234</v>
      </c>
      <c r="H573" t="s">
        <v>150</v>
      </c>
      <c r="I573" t="s">
        <v>136</v>
      </c>
      <c r="J573" t="s">
        <v>137</v>
      </c>
      <c r="K573" t="s">
        <v>144</v>
      </c>
      <c r="L573" t="s">
        <v>1877</v>
      </c>
      <c r="M573" t="s">
        <v>1878</v>
      </c>
      <c r="N573">
        <v>0.5</v>
      </c>
      <c r="O573">
        <v>0</v>
      </c>
      <c r="P573">
        <v>1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0.14558393282400003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0.14558393282400003</v>
      </c>
    </row>
    <row r="574" spans="1:31" x14ac:dyDescent="0.3">
      <c r="A574">
        <v>2511940</v>
      </c>
      <c r="B574">
        <v>1</v>
      </c>
      <c r="C574" t="s">
        <v>80</v>
      </c>
      <c r="D574" t="s">
        <v>105</v>
      </c>
      <c r="E574" t="s">
        <v>147</v>
      </c>
      <c r="F574" t="s">
        <v>1879</v>
      </c>
      <c r="G574" t="s">
        <v>413</v>
      </c>
      <c r="H574" t="s">
        <v>150</v>
      </c>
      <c r="I574" t="s">
        <v>136</v>
      </c>
      <c r="J574" t="s">
        <v>137</v>
      </c>
      <c r="K574" t="s">
        <v>144</v>
      </c>
      <c r="L574" t="s">
        <v>1880</v>
      </c>
      <c r="M574" t="s">
        <v>1881</v>
      </c>
      <c r="N574">
        <v>1.546944444</v>
      </c>
      <c r="O574">
        <v>0</v>
      </c>
      <c r="P574">
        <v>21</v>
      </c>
      <c r="Q574">
        <v>0</v>
      </c>
      <c r="R574">
        <v>0</v>
      </c>
      <c r="S574">
        <v>0</v>
      </c>
      <c r="T574">
        <v>3</v>
      </c>
      <c r="U574">
        <v>0</v>
      </c>
      <c r="V574">
        <v>0</v>
      </c>
      <c r="W574">
        <v>0</v>
      </c>
      <c r="X574">
        <v>5.6927271647449711</v>
      </c>
      <c r="Y574">
        <v>0</v>
      </c>
      <c r="Z574">
        <v>0</v>
      </c>
      <c r="AA574">
        <v>0</v>
      </c>
      <c r="AB574">
        <v>0.74885086845606674</v>
      </c>
      <c r="AC574">
        <v>0</v>
      </c>
      <c r="AD574">
        <v>0</v>
      </c>
      <c r="AE574">
        <v>6.4415780332010382</v>
      </c>
    </row>
    <row r="575" spans="1:31" x14ac:dyDescent="0.3">
      <c r="A575">
        <v>2511774</v>
      </c>
      <c r="B575">
        <v>1</v>
      </c>
      <c r="C575" t="s">
        <v>80</v>
      </c>
      <c r="D575" t="s">
        <v>96</v>
      </c>
      <c r="E575" t="s">
        <v>207</v>
      </c>
      <c r="F575" t="s">
        <v>1882</v>
      </c>
      <c r="G575" t="s">
        <v>981</v>
      </c>
      <c r="H575" t="s">
        <v>150</v>
      </c>
      <c r="I575" t="s">
        <v>136</v>
      </c>
      <c r="J575" t="s">
        <v>137</v>
      </c>
      <c r="K575" t="s">
        <v>144</v>
      </c>
      <c r="L575" t="s">
        <v>1883</v>
      </c>
      <c r="M575" t="s">
        <v>1884</v>
      </c>
      <c r="N575">
        <v>6.9124999999999996</v>
      </c>
      <c r="O575">
        <v>0</v>
      </c>
      <c r="P575">
        <v>69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94.875519729807394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94.875519729807394</v>
      </c>
    </row>
    <row r="576" spans="1:31" x14ac:dyDescent="0.3">
      <c r="A576">
        <v>2511797</v>
      </c>
      <c r="B576">
        <v>1</v>
      </c>
      <c r="C576" t="s">
        <v>80</v>
      </c>
      <c r="D576" t="s">
        <v>94</v>
      </c>
      <c r="E576" t="s">
        <v>141</v>
      </c>
      <c r="F576" t="s">
        <v>1885</v>
      </c>
      <c r="G576" t="s">
        <v>143</v>
      </c>
      <c r="H576" t="s">
        <v>135</v>
      </c>
      <c r="I576" t="s">
        <v>136</v>
      </c>
      <c r="J576" t="s">
        <v>137</v>
      </c>
      <c r="K576" t="s">
        <v>144</v>
      </c>
      <c r="L576" t="s">
        <v>1886</v>
      </c>
      <c r="M576" t="s">
        <v>1887</v>
      </c>
      <c r="N576">
        <v>0.70583333299999995</v>
      </c>
      <c r="O576">
        <v>0</v>
      </c>
      <c r="P576">
        <v>3452</v>
      </c>
      <c r="Q576">
        <v>99</v>
      </c>
      <c r="R576">
        <v>669</v>
      </c>
      <c r="S576">
        <v>23</v>
      </c>
      <c r="T576">
        <v>459</v>
      </c>
      <c r="U576">
        <v>8</v>
      </c>
      <c r="V576">
        <v>1</v>
      </c>
      <c r="W576">
        <v>0</v>
      </c>
      <c r="X576">
        <v>387.84161366772503</v>
      </c>
      <c r="Y576">
        <v>18.771633366455951</v>
      </c>
      <c r="Z576">
        <v>235.84838372070368</v>
      </c>
      <c r="AA576">
        <v>40.063758262400917</v>
      </c>
      <c r="AB576">
        <v>211.72484685931147</v>
      </c>
      <c r="AC576">
        <v>413.78558810417701</v>
      </c>
      <c r="AD576">
        <v>4.279309061337E-2</v>
      </c>
      <c r="AE576">
        <v>1308.0786170713875</v>
      </c>
    </row>
    <row r="577" spans="1:31" x14ac:dyDescent="0.3">
      <c r="A577">
        <v>2512486</v>
      </c>
      <c r="B577">
        <v>1</v>
      </c>
      <c r="C577" t="s">
        <v>80</v>
      </c>
      <c r="D577" t="s">
        <v>103</v>
      </c>
      <c r="E577" t="s">
        <v>147</v>
      </c>
      <c r="F577" t="s">
        <v>1888</v>
      </c>
      <c r="G577" t="s">
        <v>538</v>
      </c>
      <c r="H577" t="s">
        <v>150</v>
      </c>
      <c r="I577" t="s">
        <v>136</v>
      </c>
      <c r="J577" t="s">
        <v>3</v>
      </c>
      <c r="K577" t="s">
        <v>144</v>
      </c>
      <c r="L577" t="s">
        <v>1889</v>
      </c>
      <c r="M577" t="s">
        <v>1890</v>
      </c>
      <c r="N577">
        <v>7.1074999999999999</v>
      </c>
      <c r="O577">
        <v>0</v>
      </c>
      <c r="P577">
        <v>54</v>
      </c>
      <c r="Q577">
        <v>0</v>
      </c>
      <c r="R577">
        <v>0</v>
      </c>
      <c r="S577">
        <v>0</v>
      </c>
      <c r="T577">
        <v>3</v>
      </c>
      <c r="U577">
        <v>0</v>
      </c>
      <c r="V577">
        <v>0</v>
      </c>
      <c r="W577">
        <v>0</v>
      </c>
      <c r="X577">
        <v>85.402251955994359</v>
      </c>
      <c r="Y577">
        <v>0</v>
      </c>
      <c r="Z577">
        <v>0</v>
      </c>
      <c r="AA577">
        <v>0</v>
      </c>
      <c r="AB577">
        <v>10.112738600950349</v>
      </c>
      <c r="AC577">
        <v>0</v>
      </c>
      <c r="AD577">
        <v>0</v>
      </c>
      <c r="AE577">
        <v>95.51499055694471</v>
      </c>
    </row>
    <row r="578" spans="1:31" x14ac:dyDescent="0.3">
      <c r="A578">
        <v>2512512</v>
      </c>
      <c r="B578">
        <v>1</v>
      </c>
      <c r="C578" t="s">
        <v>80</v>
      </c>
      <c r="D578" t="s">
        <v>105</v>
      </c>
      <c r="E578" t="s">
        <v>159</v>
      </c>
      <c r="F578" t="s">
        <v>1891</v>
      </c>
      <c r="G578" t="s">
        <v>134</v>
      </c>
      <c r="H578" t="s">
        <v>150</v>
      </c>
      <c r="I578" t="s">
        <v>136</v>
      </c>
      <c r="J578" t="s">
        <v>137</v>
      </c>
      <c r="K578" t="s">
        <v>138</v>
      </c>
      <c r="L578" t="s">
        <v>1892</v>
      </c>
      <c r="M578" t="s">
        <v>1893</v>
      </c>
      <c r="N578">
        <v>0.26527777699999999</v>
      </c>
      <c r="O578">
        <v>0</v>
      </c>
      <c r="P578">
        <v>57</v>
      </c>
      <c r="Q578">
        <v>0</v>
      </c>
      <c r="R578">
        <v>36</v>
      </c>
      <c r="S578">
        <v>0</v>
      </c>
      <c r="T578">
        <v>21</v>
      </c>
      <c r="U578">
        <v>0</v>
      </c>
      <c r="V578">
        <v>0</v>
      </c>
      <c r="W578">
        <v>0</v>
      </c>
      <c r="X578">
        <v>4.9553505517206453</v>
      </c>
      <c r="Y578">
        <v>0</v>
      </c>
      <c r="Z578">
        <v>1.0472863591527499</v>
      </c>
      <c r="AA578">
        <v>0</v>
      </c>
      <c r="AB578">
        <v>7.177775234359002</v>
      </c>
      <c r="AC578">
        <v>0</v>
      </c>
      <c r="AD578">
        <v>0</v>
      </c>
      <c r="AE578">
        <v>13.180412145232397</v>
      </c>
    </row>
    <row r="579" spans="1:31" x14ac:dyDescent="0.3">
      <c r="A579">
        <v>2512492</v>
      </c>
      <c r="B579">
        <v>1</v>
      </c>
      <c r="C579" t="s">
        <v>81</v>
      </c>
      <c r="D579" t="s">
        <v>128</v>
      </c>
      <c r="E579" t="s">
        <v>147</v>
      </c>
      <c r="F579" t="s">
        <v>1894</v>
      </c>
      <c r="G579" t="s">
        <v>177</v>
      </c>
      <c r="H579" t="s">
        <v>150</v>
      </c>
      <c r="I579" t="s">
        <v>136</v>
      </c>
      <c r="J579" t="s">
        <v>137</v>
      </c>
      <c r="K579" t="s">
        <v>144</v>
      </c>
      <c r="L579" t="s">
        <v>1895</v>
      </c>
      <c r="M579" t="s">
        <v>1896</v>
      </c>
      <c r="N579">
        <v>2.889444444</v>
      </c>
      <c r="O579">
        <v>0</v>
      </c>
      <c r="P579">
        <v>55</v>
      </c>
      <c r="Q579">
        <v>0</v>
      </c>
      <c r="R579">
        <v>0</v>
      </c>
      <c r="S579">
        <v>0</v>
      </c>
      <c r="T579">
        <v>6</v>
      </c>
      <c r="U579">
        <v>0</v>
      </c>
      <c r="V579">
        <v>0</v>
      </c>
      <c r="W579">
        <v>0</v>
      </c>
      <c r="X579">
        <v>33.844204471088503</v>
      </c>
      <c r="Y579">
        <v>0</v>
      </c>
      <c r="Z579">
        <v>0</v>
      </c>
      <c r="AA579">
        <v>0</v>
      </c>
      <c r="AB579">
        <v>49.656545194577198</v>
      </c>
      <c r="AC579">
        <v>0</v>
      </c>
      <c r="AD579">
        <v>0</v>
      </c>
      <c r="AE579">
        <v>83.500749665665694</v>
      </c>
    </row>
    <row r="580" spans="1:31" x14ac:dyDescent="0.3">
      <c r="A580">
        <v>2512884</v>
      </c>
      <c r="B580">
        <v>1</v>
      </c>
      <c r="C580" t="s">
        <v>81</v>
      </c>
      <c r="D580" t="s">
        <v>113</v>
      </c>
      <c r="E580" t="s">
        <v>132</v>
      </c>
      <c r="F580" t="s">
        <v>1897</v>
      </c>
      <c r="G580" t="s">
        <v>204</v>
      </c>
      <c r="H580" t="s">
        <v>135</v>
      </c>
      <c r="I580" t="s">
        <v>136</v>
      </c>
      <c r="J580" t="s">
        <v>137</v>
      </c>
      <c r="K580" t="s">
        <v>144</v>
      </c>
      <c r="L580" t="s">
        <v>1898</v>
      </c>
      <c r="M580" t="s">
        <v>1899</v>
      </c>
      <c r="N580">
        <v>0.45638888799999999</v>
      </c>
      <c r="O580">
        <v>0</v>
      </c>
      <c r="P580">
        <v>54</v>
      </c>
      <c r="Q580">
        <v>4</v>
      </c>
      <c r="R580">
        <v>16</v>
      </c>
      <c r="S580">
        <v>0</v>
      </c>
      <c r="T580">
        <v>4</v>
      </c>
      <c r="U580">
        <v>0</v>
      </c>
      <c r="V580">
        <v>0</v>
      </c>
      <c r="W580">
        <v>0</v>
      </c>
      <c r="X580">
        <v>3.3319056207065985</v>
      </c>
      <c r="Y580">
        <v>0.26218447020107338</v>
      </c>
      <c r="Z580">
        <v>2.3208138920996544</v>
      </c>
      <c r="AA580">
        <v>0</v>
      </c>
      <c r="AB580">
        <v>8.3884037267679165E-2</v>
      </c>
      <c r="AC580">
        <v>0</v>
      </c>
      <c r="AD580">
        <v>0</v>
      </c>
      <c r="AE580">
        <v>5.998788020275005</v>
      </c>
    </row>
    <row r="581" spans="1:31" x14ac:dyDescent="0.3">
      <c r="A581">
        <v>2512300</v>
      </c>
      <c r="B581">
        <v>1</v>
      </c>
      <c r="C581" t="s">
        <v>80</v>
      </c>
      <c r="D581" t="s">
        <v>97</v>
      </c>
      <c r="E581" t="s">
        <v>187</v>
      </c>
      <c r="F581" t="s">
        <v>1900</v>
      </c>
      <c r="G581" t="s">
        <v>828</v>
      </c>
      <c r="H581" t="s">
        <v>135</v>
      </c>
      <c r="I581" t="s">
        <v>136</v>
      </c>
      <c r="J581" t="s">
        <v>137</v>
      </c>
      <c r="K581" t="s">
        <v>144</v>
      </c>
      <c r="L581" t="s">
        <v>1901</v>
      </c>
      <c r="M581" t="s">
        <v>1902</v>
      </c>
      <c r="N581">
        <v>4.9613888880000001</v>
      </c>
      <c r="O581">
        <v>5</v>
      </c>
      <c r="P581">
        <v>852</v>
      </c>
      <c r="Q581">
        <v>6</v>
      </c>
      <c r="R581">
        <v>19</v>
      </c>
      <c r="S581">
        <v>10</v>
      </c>
      <c r="T581">
        <v>90</v>
      </c>
      <c r="U581">
        <v>0</v>
      </c>
      <c r="V581">
        <v>0</v>
      </c>
      <c r="W581">
        <v>481.84445903750822</v>
      </c>
      <c r="X581">
        <v>1014.6226200379622</v>
      </c>
      <c r="Y581">
        <v>26.713289253627828</v>
      </c>
      <c r="Z581">
        <v>14.956875782779953</v>
      </c>
      <c r="AA581">
        <v>103.36213427988729</v>
      </c>
      <c r="AB581">
        <v>208.38059829797618</v>
      </c>
      <c r="AC581">
        <v>0</v>
      </c>
      <c r="AD581">
        <v>0</v>
      </c>
      <c r="AE581">
        <v>1849.8799766897414</v>
      </c>
    </row>
    <row r="582" spans="1:31" x14ac:dyDescent="0.3">
      <c r="A582">
        <v>2512355</v>
      </c>
      <c r="B582">
        <v>1</v>
      </c>
      <c r="C582" t="s">
        <v>80</v>
      </c>
      <c r="D582" t="s">
        <v>111</v>
      </c>
      <c r="E582" t="s">
        <v>207</v>
      </c>
      <c r="F582" t="s">
        <v>1903</v>
      </c>
      <c r="G582" t="s">
        <v>173</v>
      </c>
      <c r="H582" t="s">
        <v>150</v>
      </c>
      <c r="I582" t="s">
        <v>136</v>
      </c>
      <c r="J582" t="s">
        <v>137</v>
      </c>
      <c r="K582" t="s">
        <v>138</v>
      </c>
      <c r="L582" t="s">
        <v>1904</v>
      </c>
      <c r="M582" t="s">
        <v>1905</v>
      </c>
      <c r="N582">
        <v>6.6394444439999996</v>
      </c>
      <c r="O582">
        <v>0</v>
      </c>
      <c r="P582">
        <v>237</v>
      </c>
      <c r="Q582">
        <v>0</v>
      </c>
      <c r="R582">
        <v>0</v>
      </c>
      <c r="S582">
        <v>0</v>
      </c>
      <c r="T582">
        <v>11</v>
      </c>
      <c r="U582">
        <v>0</v>
      </c>
      <c r="V582">
        <v>0</v>
      </c>
      <c r="W582">
        <v>0</v>
      </c>
      <c r="X582">
        <v>376.67853331137945</v>
      </c>
      <c r="Y582">
        <v>0</v>
      </c>
      <c r="Z582">
        <v>0</v>
      </c>
      <c r="AA582">
        <v>0</v>
      </c>
      <c r="AB582">
        <v>40.759658318867174</v>
      </c>
      <c r="AC582">
        <v>0</v>
      </c>
      <c r="AD582">
        <v>0</v>
      </c>
      <c r="AE582">
        <v>417.43819163024665</v>
      </c>
    </row>
    <row r="583" spans="1:31" x14ac:dyDescent="0.3">
      <c r="A583">
        <v>2512664</v>
      </c>
      <c r="B583">
        <v>1</v>
      </c>
      <c r="C583" t="s">
        <v>80</v>
      </c>
      <c r="D583" t="s">
        <v>82</v>
      </c>
      <c r="E583" t="s">
        <v>132</v>
      </c>
      <c r="F583" t="s">
        <v>1906</v>
      </c>
      <c r="G583" t="s">
        <v>143</v>
      </c>
      <c r="H583" t="s">
        <v>135</v>
      </c>
      <c r="I583" t="s">
        <v>136</v>
      </c>
      <c r="J583" t="s">
        <v>137</v>
      </c>
      <c r="K583" t="s">
        <v>144</v>
      </c>
      <c r="L583" t="s">
        <v>1907</v>
      </c>
      <c r="M583" t="s">
        <v>1908</v>
      </c>
      <c r="N583">
        <v>6.9427777769999999</v>
      </c>
      <c r="O583">
        <v>0</v>
      </c>
      <c r="P583">
        <v>21</v>
      </c>
      <c r="Q583">
        <v>0</v>
      </c>
      <c r="R583">
        <v>0</v>
      </c>
      <c r="S583">
        <v>1</v>
      </c>
      <c r="T583">
        <v>544</v>
      </c>
      <c r="U583">
        <v>0</v>
      </c>
      <c r="V583">
        <v>2</v>
      </c>
      <c r="W583">
        <v>0</v>
      </c>
      <c r="X583">
        <v>45.24788513223573</v>
      </c>
      <c r="Y583">
        <v>0</v>
      </c>
      <c r="Z583">
        <v>0</v>
      </c>
      <c r="AA583">
        <v>777.31551811176632</v>
      </c>
      <c r="AB583">
        <v>3569.7796064761392</v>
      </c>
      <c r="AC583">
        <v>0</v>
      </c>
      <c r="AD583">
        <v>66.176715576330196</v>
      </c>
      <c r="AE583">
        <v>4458.5197252964717</v>
      </c>
    </row>
    <row r="584" spans="1:31" x14ac:dyDescent="0.3">
      <c r="A584">
        <v>2512873</v>
      </c>
      <c r="B584">
        <v>1</v>
      </c>
      <c r="C584" t="s">
        <v>80</v>
      </c>
      <c r="D584" t="s">
        <v>92</v>
      </c>
      <c r="E584" t="s">
        <v>167</v>
      </c>
      <c r="F584" t="s">
        <v>1909</v>
      </c>
      <c r="G584" t="s">
        <v>169</v>
      </c>
      <c r="H584" t="s">
        <v>150</v>
      </c>
      <c r="I584" t="s">
        <v>136</v>
      </c>
      <c r="J584" t="s">
        <v>137</v>
      </c>
      <c r="K584" t="s">
        <v>144</v>
      </c>
      <c r="L584" t="s">
        <v>1910</v>
      </c>
      <c r="M584" t="s">
        <v>1911</v>
      </c>
      <c r="N584">
        <v>1.441944444</v>
      </c>
      <c r="O584">
        <v>0</v>
      </c>
      <c r="P584">
        <v>1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0.35132052438888889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0.35132052438888889</v>
      </c>
    </row>
    <row r="585" spans="1:31" x14ac:dyDescent="0.3">
      <c r="A585">
        <v>2512827</v>
      </c>
      <c r="B585">
        <v>1</v>
      </c>
      <c r="C585" t="s">
        <v>80</v>
      </c>
      <c r="D585" t="s">
        <v>90</v>
      </c>
      <c r="E585" t="s">
        <v>167</v>
      </c>
      <c r="F585" t="s">
        <v>1912</v>
      </c>
      <c r="G585" t="s">
        <v>263</v>
      </c>
      <c r="H585" t="s">
        <v>150</v>
      </c>
      <c r="I585" t="s">
        <v>136</v>
      </c>
      <c r="J585" t="s">
        <v>137</v>
      </c>
      <c r="K585" t="s">
        <v>144</v>
      </c>
      <c r="L585" t="s">
        <v>1913</v>
      </c>
      <c r="M585" t="s">
        <v>1914</v>
      </c>
      <c r="N585">
        <v>0.76861111100000001</v>
      </c>
      <c r="O585">
        <v>0</v>
      </c>
      <c r="P585">
        <v>1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0.24975205645499171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0.24975205645499171</v>
      </c>
    </row>
    <row r="586" spans="1:31" x14ac:dyDescent="0.3">
      <c r="A586">
        <v>2512478</v>
      </c>
      <c r="B586">
        <v>1</v>
      </c>
      <c r="C586" t="s">
        <v>80</v>
      </c>
      <c r="D586" t="s">
        <v>102</v>
      </c>
      <c r="E586" t="s">
        <v>207</v>
      </c>
      <c r="F586" t="s">
        <v>1915</v>
      </c>
      <c r="G586" t="s">
        <v>161</v>
      </c>
      <c r="H586" t="s">
        <v>150</v>
      </c>
      <c r="I586" t="s">
        <v>136</v>
      </c>
      <c r="J586" t="s">
        <v>137</v>
      </c>
      <c r="K586" t="s">
        <v>144</v>
      </c>
      <c r="L586" t="s">
        <v>1916</v>
      </c>
      <c r="M586" t="s">
        <v>1917</v>
      </c>
      <c r="N586">
        <v>1.061111111</v>
      </c>
      <c r="O586">
        <v>0</v>
      </c>
      <c r="P586">
        <v>5</v>
      </c>
      <c r="Q586">
        <v>0</v>
      </c>
      <c r="R586">
        <v>0</v>
      </c>
      <c r="S586">
        <v>0</v>
      </c>
      <c r="T586">
        <v>2</v>
      </c>
      <c r="U586">
        <v>0</v>
      </c>
      <c r="V586">
        <v>0</v>
      </c>
      <c r="W586">
        <v>0</v>
      </c>
      <c r="X586">
        <v>1.2948122132933502</v>
      </c>
      <c r="Y586">
        <v>0</v>
      </c>
      <c r="Z586">
        <v>0</v>
      </c>
      <c r="AA586">
        <v>0</v>
      </c>
      <c r="AB586">
        <v>1.7418502443066668</v>
      </c>
      <c r="AC586">
        <v>0</v>
      </c>
      <c r="AD586">
        <v>0</v>
      </c>
      <c r="AE586">
        <v>3.0366624576000172</v>
      </c>
    </row>
    <row r="587" spans="1:31" x14ac:dyDescent="0.3">
      <c r="A587">
        <v>2512624</v>
      </c>
      <c r="B587">
        <v>1</v>
      </c>
      <c r="C587" t="s">
        <v>80</v>
      </c>
      <c r="D587" t="s">
        <v>89</v>
      </c>
      <c r="E587" t="s">
        <v>207</v>
      </c>
      <c r="F587" t="s">
        <v>1918</v>
      </c>
      <c r="G587" t="s">
        <v>413</v>
      </c>
      <c r="H587" t="s">
        <v>150</v>
      </c>
      <c r="I587" t="s">
        <v>136</v>
      </c>
      <c r="J587" t="s">
        <v>137</v>
      </c>
      <c r="K587" t="s">
        <v>144</v>
      </c>
      <c r="L587" t="s">
        <v>1919</v>
      </c>
      <c r="M587" t="s">
        <v>1920</v>
      </c>
      <c r="N587">
        <v>1.4650000000000001</v>
      </c>
      <c r="O587">
        <v>0</v>
      </c>
      <c r="P587">
        <v>0</v>
      </c>
      <c r="Q587">
        <v>0</v>
      </c>
      <c r="R587">
        <v>4</v>
      </c>
      <c r="S587">
        <v>0</v>
      </c>
      <c r="T587">
        <v>1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2.449842180595875</v>
      </c>
      <c r="AA587">
        <v>0</v>
      </c>
      <c r="AB587">
        <v>0</v>
      </c>
      <c r="AC587">
        <v>0</v>
      </c>
      <c r="AD587">
        <v>0</v>
      </c>
      <c r="AE587">
        <v>2.449842180595875</v>
      </c>
    </row>
    <row r="588" spans="1:31" x14ac:dyDescent="0.3">
      <c r="A588">
        <v>2512518</v>
      </c>
      <c r="B588">
        <v>1</v>
      </c>
      <c r="C588" t="s">
        <v>81</v>
      </c>
      <c r="D588" t="s">
        <v>118</v>
      </c>
      <c r="E588" t="s">
        <v>275</v>
      </c>
      <c r="F588" t="s">
        <v>1043</v>
      </c>
      <c r="G588" t="s">
        <v>143</v>
      </c>
      <c r="H588" t="s">
        <v>1921</v>
      </c>
      <c r="I588" t="s">
        <v>136</v>
      </c>
      <c r="J588" t="s">
        <v>137</v>
      </c>
      <c r="K588" t="s">
        <v>144</v>
      </c>
      <c r="L588" t="s">
        <v>1922</v>
      </c>
      <c r="M588" t="s">
        <v>1923</v>
      </c>
      <c r="N588">
        <v>1.7102777769999999</v>
      </c>
      <c r="O588">
        <v>7</v>
      </c>
      <c r="P588">
        <v>1132</v>
      </c>
      <c r="Q588">
        <v>198</v>
      </c>
      <c r="R588">
        <v>85</v>
      </c>
      <c r="S588">
        <v>40</v>
      </c>
      <c r="T588">
        <v>98</v>
      </c>
      <c r="U588">
        <v>1</v>
      </c>
      <c r="V588">
        <v>0</v>
      </c>
      <c r="W588">
        <v>3.094445778696695</v>
      </c>
      <c r="X588">
        <v>294.85315660554477</v>
      </c>
      <c r="Y588">
        <v>798.59027374361403</v>
      </c>
      <c r="Z588">
        <v>67.520127776218487</v>
      </c>
      <c r="AA588">
        <v>158.38488397690406</v>
      </c>
      <c r="AB588">
        <v>101.17497871425716</v>
      </c>
      <c r="AC588">
        <v>21.90066333311146</v>
      </c>
      <c r="AD588">
        <v>0</v>
      </c>
      <c r="AE588">
        <v>1445.5185299283467</v>
      </c>
    </row>
    <row r="589" spans="1:31" x14ac:dyDescent="0.3">
      <c r="A589">
        <v>2512418</v>
      </c>
      <c r="B589">
        <v>1</v>
      </c>
      <c r="C589" t="s">
        <v>81</v>
      </c>
      <c r="D589" t="s">
        <v>112</v>
      </c>
      <c r="E589" t="s">
        <v>159</v>
      </c>
      <c r="F589" t="s">
        <v>1924</v>
      </c>
      <c r="G589" t="s">
        <v>134</v>
      </c>
      <c r="H589" t="s">
        <v>150</v>
      </c>
      <c r="I589" t="s">
        <v>136</v>
      </c>
      <c r="J589" t="s">
        <v>137</v>
      </c>
      <c r="K589" t="s">
        <v>138</v>
      </c>
      <c r="L589" t="s">
        <v>1925</v>
      </c>
      <c r="M589" t="s">
        <v>1926</v>
      </c>
      <c r="N589">
        <v>1.3886111109999999</v>
      </c>
      <c r="O589">
        <v>0</v>
      </c>
      <c r="P589">
        <v>81</v>
      </c>
      <c r="Q589">
        <v>0</v>
      </c>
      <c r="R589">
        <v>4</v>
      </c>
      <c r="S589">
        <v>0</v>
      </c>
      <c r="T589">
        <v>13</v>
      </c>
      <c r="U589">
        <v>0</v>
      </c>
      <c r="V589">
        <v>0</v>
      </c>
      <c r="W589">
        <v>0</v>
      </c>
      <c r="X589">
        <v>17.649398974160025</v>
      </c>
      <c r="Y589">
        <v>0</v>
      </c>
      <c r="Z589">
        <v>9.2631334601916679E-2</v>
      </c>
      <c r="AA589">
        <v>0</v>
      </c>
      <c r="AB589">
        <v>7.9350288575673975</v>
      </c>
      <c r="AC589">
        <v>0</v>
      </c>
      <c r="AD589">
        <v>0</v>
      </c>
      <c r="AE589">
        <v>25.677059166329336</v>
      </c>
    </row>
    <row r="590" spans="1:31" x14ac:dyDescent="0.3">
      <c r="A590">
        <v>2512913</v>
      </c>
      <c r="B590">
        <v>1</v>
      </c>
      <c r="C590" t="s">
        <v>80</v>
      </c>
      <c r="D590" t="s">
        <v>103</v>
      </c>
      <c r="E590" t="s">
        <v>167</v>
      </c>
      <c r="F590" t="s">
        <v>1927</v>
      </c>
      <c r="G590" t="s">
        <v>263</v>
      </c>
      <c r="H590" t="s">
        <v>150</v>
      </c>
      <c r="I590" t="s">
        <v>136</v>
      </c>
      <c r="J590" t="s">
        <v>137</v>
      </c>
      <c r="K590" t="s">
        <v>144</v>
      </c>
      <c r="L590" t="s">
        <v>1928</v>
      </c>
      <c r="M590" t="s">
        <v>1929</v>
      </c>
      <c r="N590">
        <v>2.7311111110000001</v>
      </c>
      <c r="O590">
        <v>0</v>
      </c>
      <c r="P590">
        <v>2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1.2025801037544166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1.2025801037544166</v>
      </c>
    </row>
    <row r="591" spans="1:31" x14ac:dyDescent="0.3">
      <c r="A591">
        <v>2512936</v>
      </c>
      <c r="B591">
        <v>1</v>
      </c>
      <c r="C591" t="s">
        <v>80</v>
      </c>
      <c r="D591" t="s">
        <v>96</v>
      </c>
      <c r="E591" t="s">
        <v>141</v>
      </c>
      <c r="F591" t="s">
        <v>889</v>
      </c>
      <c r="G591" t="s">
        <v>161</v>
      </c>
      <c r="H591" t="s">
        <v>135</v>
      </c>
      <c r="I591" t="s">
        <v>136</v>
      </c>
      <c r="J591" t="s">
        <v>137</v>
      </c>
      <c r="K591" t="s">
        <v>144</v>
      </c>
      <c r="L591" t="s">
        <v>1930</v>
      </c>
      <c r="M591" t="s">
        <v>1931</v>
      </c>
      <c r="N591">
        <v>1.051111111</v>
      </c>
      <c r="O591">
        <v>2</v>
      </c>
      <c r="P591">
        <v>105</v>
      </c>
      <c r="Q591">
        <v>3</v>
      </c>
      <c r="R591">
        <v>0</v>
      </c>
      <c r="S591">
        <v>7</v>
      </c>
      <c r="T591">
        <v>1</v>
      </c>
      <c r="U591">
        <v>0</v>
      </c>
      <c r="V591">
        <v>0</v>
      </c>
      <c r="W591">
        <v>0.70376696092607116</v>
      </c>
      <c r="X591">
        <v>24.94844675661658</v>
      </c>
      <c r="Y591">
        <v>1.9172850761460551</v>
      </c>
      <c r="Z591">
        <v>0</v>
      </c>
      <c r="AA591">
        <v>65.202692180675072</v>
      </c>
      <c r="AB591">
        <v>0</v>
      </c>
      <c r="AC591">
        <v>0</v>
      </c>
      <c r="AD591">
        <v>0</v>
      </c>
      <c r="AE591">
        <v>92.772190974363781</v>
      </c>
    </row>
    <row r="592" spans="1:31" x14ac:dyDescent="0.3">
      <c r="A592">
        <v>2512272</v>
      </c>
      <c r="B592">
        <v>1</v>
      </c>
      <c r="C592" t="s">
        <v>80</v>
      </c>
      <c r="D592" t="s">
        <v>101</v>
      </c>
      <c r="E592" t="s">
        <v>207</v>
      </c>
      <c r="F592" t="s">
        <v>1932</v>
      </c>
      <c r="G592" t="s">
        <v>161</v>
      </c>
      <c r="H592" t="s">
        <v>150</v>
      </c>
      <c r="I592" t="s">
        <v>136</v>
      </c>
      <c r="J592" t="s">
        <v>137</v>
      </c>
      <c r="K592" t="s">
        <v>144</v>
      </c>
      <c r="L592" t="s">
        <v>1933</v>
      </c>
      <c r="M592" t="s">
        <v>1934</v>
      </c>
      <c r="N592">
        <v>0.50083333299999999</v>
      </c>
      <c r="O592">
        <v>0</v>
      </c>
      <c r="P592">
        <v>35</v>
      </c>
      <c r="Q592">
        <v>0</v>
      </c>
      <c r="R592">
        <v>0</v>
      </c>
      <c r="S592">
        <v>0</v>
      </c>
      <c r="T592">
        <v>5</v>
      </c>
      <c r="U592">
        <v>0</v>
      </c>
      <c r="V592">
        <v>0</v>
      </c>
      <c r="W592">
        <v>0</v>
      </c>
      <c r="X592">
        <v>1.7685175978512253</v>
      </c>
      <c r="Y592">
        <v>0</v>
      </c>
      <c r="Z592">
        <v>0</v>
      </c>
      <c r="AA592">
        <v>0</v>
      </c>
      <c r="AB592">
        <v>1.0939939071770226</v>
      </c>
      <c r="AC592">
        <v>0</v>
      </c>
      <c r="AD592">
        <v>0</v>
      </c>
      <c r="AE592">
        <v>2.8625115050282481</v>
      </c>
    </row>
    <row r="593" spans="1:31" x14ac:dyDescent="0.3">
      <c r="A593">
        <v>2512415</v>
      </c>
      <c r="B593">
        <v>1</v>
      </c>
      <c r="C593" t="s">
        <v>80</v>
      </c>
      <c r="D593" t="s">
        <v>93</v>
      </c>
      <c r="E593" t="s">
        <v>159</v>
      </c>
      <c r="F593" t="s">
        <v>1935</v>
      </c>
      <c r="G593" t="s">
        <v>161</v>
      </c>
      <c r="H593" t="s">
        <v>150</v>
      </c>
      <c r="I593" t="s">
        <v>136</v>
      </c>
      <c r="J593" t="s">
        <v>137</v>
      </c>
      <c r="K593" t="s">
        <v>144</v>
      </c>
      <c r="L593" t="s">
        <v>1936</v>
      </c>
      <c r="M593" t="s">
        <v>1937</v>
      </c>
      <c r="N593">
        <v>0.694722222</v>
      </c>
      <c r="O593">
        <v>0</v>
      </c>
      <c r="P593">
        <v>13</v>
      </c>
      <c r="Q593">
        <v>0</v>
      </c>
      <c r="R593">
        <v>11</v>
      </c>
      <c r="S593">
        <v>0</v>
      </c>
      <c r="T593">
        <v>10</v>
      </c>
      <c r="U593">
        <v>0</v>
      </c>
      <c r="V593">
        <v>0</v>
      </c>
      <c r="W593">
        <v>0</v>
      </c>
      <c r="X593">
        <v>2.0311957944294252</v>
      </c>
      <c r="Y593">
        <v>0</v>
      </c>
      <c r="Z593">
        <v>9.3986112933451373</v>
      </c>
      <c r="AA593">
        <v>0</v>
      </c>
      <c r="AB593">
        <v>6.0598483823046152</v>
      </c>
      <c r="AC593">
        <v>0</v>
      </c>
      <c r="AD593">
        <v>0</v>
      </c>
      <c r="AE593">
        <v>17.489655470079178</v>
      </c>
    </row>
    <row r="594" spans="1:31" x14ac:dyDescent="0.3">
      <c r="A594">
        <v>2512601</v>
      </c>
      <c r="B594">
        <v>1</v>
      </c>
      <c r="C594" t="s">
        <v>80</v>
      </c>
      <c r="D594" t="s">
        <v>82</v>
      </c>
      <c r="E594" t="s">
        <v>275</v>
      </c>
      <c r="F594" t="s">
        <v>1938</v>
      </c>
      <c r="G594" t="s">
        <v>538</v>
      </c>
      <c r="H594" t="s">
        <v>135</v>
      </c>
      <c r="I594" t="s">
        <v>136</v>
      </c>
      <c r="J594" t="s">
        <v>3</v>
      </c>
      <c r="K594" t="s">
        <v>144</v>
      </c>
      <c r="L594" t="s">
        <v>1939</v>
      </c>
      <c r="M594" t="s">
        <v>1940</v>
      </c>
      <c r="N594">
        <v>2.7152777769999998</v>
      </c>
      <c r="O594">
        <v>0</v>
      </c>
      <c r="P594">
        <v>8729</v>
      </c>
      <c r="Q594">
        <v>0</v>
      </c>
      <c r="R594">
        <v>0</v>
      </c>
      <c r="S594">
        <v>4</v>
      </c>
      <c r="T594">
        <v>1056</v>
      </c>
      <c r="U594">
        <v>0</v>
      </c>
      <c r="V594">
        <v>0</v>
      </c>
      <c r="W594">
        <v>0</v>
      </c>
      <c r="X594">
        <v>5782.3615730576994</v>
      </c>
      <c r="Y594">
        <v>0</v>
      </c>
      <c r="Z594">
        <v>0</v>
      </c>
      <c r="AA594">
        <v>3970.6490978614052</v>
      </c>
      <c r="AB594">
        <v>2576.0450324406897</v>
      </c>
      <c r="AC594">
        <v>0</v>
      </c>
      <c r="AD594">
        <v>0</v>
      </c>
      <c r="AE594">
        <v>12329.055703359794</v>
      </c>
    </row>
    <row r="595" spans="1:31" x14ac:dyDescent="0.3">
      <c r="A595">
        <v>2512750</v>
      </c>
      <c r="B595">
        <v>1</v>
      </c>
      <c r="C595" t="s">
        <v>81</v>
      </c>
      <c r="D595" t="s">
        <v>113</v>
      </c>
      <c r="E595" t="s">
        <v>159</v>
      </c>
      <c r="F595" t="s">
        <v>1941</v>
      </c>
      <c r="G595" t="s">
        <v>134</v>
      </c>
      <c r="H595" t="s">
        <v>150</v>
      </c>
      <c r="I595" t="s">
        <v>136</v>
      </c>
      <c r="J595" t="s">
        <v>137</v>
      </c>
      <c r="K595" t="s">
        <v>138</v>
      </c>
      <c r="L595" t="s">
        <v>1942</v>
      </c>
      <c r="M595" t="s">
        <v>1943</v>
      </c>
      <c r="N595">
        <v>6.040277777</v>
      </c>
      <c r="O595">
        <v>0</v>
      </c>
      <c r="P595">
        <v>26</v>
      </c>
      <c r="Q595">
        <v>0</v>
      </c>
      <c r="R595">
        <v>8</v>
      </c>
      <c r="S595">
        <v>0</v>
      </c>
      <c r="T595">
        <v>1</v>
      </c>
      <c r="U595">
        <v>0</v>
      </c>
      <c r="V595">
        <v>0</v>
      </c>
      <c r="W595">
        <v>0</v>
      </c>
      <c r="X595">
        <v>25.529048551433732</v>
      </c>
      <c r="Y595">
        <v>0</v>
      </c>
      <c r="Z595">
        <v>7.9063307986663549</v>
      </c>
      <c r="AA595">
        <v>0</v>
      </c>
      <c r="AB595">
        <v>22.725654879014311</v>
      </c>
      <c r="AC595">
        <v>0</v>
      </c>
      <c r="AD595">
        <v>0</v>
      </c>
      <c r="AE595">
        <v>56.161034229114392</v>
      </c>
    </row>
    <row r="596" spans="1:31" x14ac:dyDescent="0.3">
      <c r="A596">
        <v>2512558</v>
      </c>
      <c r="B596">
        <v>1</v>
      </c>
      <c r="C596" t="s">
        <v>81</v>
      </c>
      <c r="D596" t="s">
        <v>122</v>
      </c>
      <c r="E596" t="s">
        <v>141</v>
      </c>
      <c r="F596" t="s">
        <v>1944</v>
      </c>
      <c r="G596" t="s">
        <v>134</v>
      </c>
      <c r="H596" t="s">
        <v>135</v>
      </c>
      <c r="I596" t="s">
        <v>136</v>
      </c>
      <c r="J596" t="s">
        <v>137</v>
      </c>
      <c r="K596" t="s">
        <v>138</v>
      </c>
      <c r="L596" t="s">
        <v>1945</v>
      </c>
      <c r="M596" t="s">
        <v>1946</v>
      </c>
      <c r="N596">
        <v>0.86472222200000004</v>
      </c>
      <c r="O596">
        <v>1</v>
      </c>
      <c r="P596">
        <v>177</v>
      </c>
      <c r="Q596">
        <v>0</v>
      </c>
      <c r="R596">
        <v>0</v>
      </c>
      <c r="S596">
        <v>6</v>
      </c>
      <c r="T596">
        <v>21</v>
      </c>
      <c r="U596">
        <v>4</v>
      </c>
      <c r="V596">
        <v>0</v>
      </c>
      <c r="W596">
        <v>0.19405229448111111</v>
      </c>
      <c r="X596">
        <v>17.01923957055941</v>
      </c>
      <c r="Y596">
        <v>0</v>
      </c>
      <c r="Z596">
        <v>0</v>
      </c>
      <c r="AA596">
        <v>124.35467287844324</v>
      </c>
      <c r="AB596">
        <v>30.804070183234352</v>
      </c>
      <c r="AC596">
        <v>23.028838384001048</v>
      </c>
      <c r="AD596">
        <v>0</v>
      </c>
      <c r="AE596">
        <v>195.40087331071919</v>
      </c>
    </row>
    <row r="597" spans="1:31" x14ac:dyDescent="0.3">
      <c r="A597">
        <v>2512581</v>
      </c>
      <c r="B597">
        <v>1</v>
      </c>
      <c r="C597" t="s">
        <v>81</v>
      </c>
      <c r="D597" t="s">
        <v>120</v>
      </c>
      <c r="E597" t="s">
        <v>167</v>
      </c>
      <c r="F597" t="s">
        <v>1947</v>
      </c>
      <c r="G597" t="s">
        <v>169</v>
      </c>
      <c r="H597" t="s">
        <v>150</v>
      </c>
      <c r="I597" t="s">
        <v>136</v>
      </c>
      <c r="J597" t="s">
        <v>137</v>
      </c>
      <c r="K597" t="s">
        <v>144</v>
      </c>
      <c r="L597" t="s">
        <v>1948</v>
      </c>
      <c r="M597" t="s">
        <v>1949</v>
      </c>
      <c r="N597">
        <v>2.2433333329999998</v>
      </c>
      <c r="O597">
        <v>0</v>
      </c>
      <c r="P597">
        <v>5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1.3907570527761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1.3907570527761</v>
      </c>
    </row>
    <row r="598" spans="1:31" x14ac:dyDescent="0.3">
      <c r="A598">
        <v>2512787</v>
      </c>
      <c r="B598">
        <v>1</v>
      </c>
      <c r="C598" t="s">
        <v>80</v>
      </c>
      <c r="D598" t="s">
        <v>86</v>
      </c>
      <c r="E598" t="s">
        <v>275</v>
      </c>
      <c r="F598" t="s">
        <v>1950</v>
      </c>
      <c r="G598" t="s">
        <v>538</v>
      </c>
      <c r="H598" t="s">
        <v>135</v>
      </c>
      <c r="I598" t="s">
        <v>136</v>
      </c>
      <c r="J598" t="s">
        <v>3</v>
      </c>
      <c r="K598" t="s">
        <v>144</v>
      </c>
      <c r="L598" t="s">
        <v>1951</v>
      </c>
      <c r="M598" t="s">
        <v>1952</v>
      </c>
      <c r="N598">
        <v>1.069722222</v>
      </c>
      <c r="O598">
        <v>0</v>
      </c>
      <c r="P598">
        <v>1162</v>
      </c>
      <c r="Q598">
        <v>0</v>
      </c>
      <c r="R598">
        <v>133</v>
      </c>
      <c r="S598">
        <v>3</v>
      </c>
      <c r="T598">
        <v>198</v>
      </c>
      <c r="U598">
        <v>0</v>
      </c>
      <c r="V598">
        <v>2</v>
      </c>
      <c r="W598">
        <v>0</v>
      </c>
      <c r="X598">
        <v>787.46029899218422</v>
      </c>
      <c r="Y598">
        <v>0</v>
      </c>
      <c r="Z598">
        <v>53.385411533842763</v>
      </c>
      <c r="AA598">
        <v>77.389287366866938</v>
      </c>
      <c r="AB598">
        <v>719.8418206664702</v>
      </c>
      <c r="AC598">
        <v>0</v>
      </c>
      <c r="AD598">
        <v>222.83289428993203</v>
      </c>
      <c r="AE598">
        <v>1860.9097128492963</v>
      </c>
    </row>
    <row r="599" spans="1:31" x14ac:dyDescent="0.3">
      <c r="A599">
        <v>2512538</v>
      </c>
      <c r="B599">
        <v>1</v>
      </c>
      <c r="C599" t="s">
        <v>80</v>
      </c>
      <c r="D599" t="s">
        <v>95</v>
      </c>
      <c r="E599" t="s">
        <v>207</v>
      </c>
      <c r="F599" t="s">
        <v>412</v>
      </c>
      <c r="G599" t="s">
        <v>161</v>
      </c>
      <c r="H599" t="s">
        <v>150</v>
      </c>
      <c r="I599" t="s">
        <v>136</v>
      </c>
      <c r="J599" t="s">
        <v>137</v>
      </c>
      <c r="K599" t="s">
        <v>144</v>
      </c>
      <c r="L599" t="s">
        <v>1953</v>
      </c>
      <c r="M599" t="s">
        <v>1954</v>
      </c>
      <c r="N599">
        <v>1.602777777</v>
      </c>
      <c r="O599">
        <v>0</v>
      </c>
      <c r="P599">
        <v>78</v>
      </c>
      <c r="Q599">
        <v>0</v>
      </c>
      <c r="R599">
        <v>0</v>
      </c>
      <c r="S599">
        <v>0</v>
      </c>
      <c r="T599">
        <v>14</v>
      </c>
      <c r="U599">
        <v>0</v>
      </c>
      <c r="V599">
        <v>0</v>
      </c>
      <c r="W599">
        <v>0</v>
      </c>
      <c r="X599">
        <v>35.019803243021265</v>
      </c>
      <c r="Y599">
        <v>0</v>
      </c>
      <c r="Z599">
        <v>0</v>
      </c>
      <c r="AA599">
        <v>0</v>
      </c>
      <c r="AB599">
        <v>49.86641323691579</v>
      </c>
      <c r="AC599">
        <v>0</v>
      </c>
      <c r="AD599">
        <v>0</v>
      </c>
      <c r="AE599">
        <v>84.886216479937048</v>
      </c>
    </row>
    <row r="600" spans="1:31" x14ac:dyDescent="0.3">
      <c r="A600">
        <v>2512352</v>
      </c>
      <c r="B600">
        <v>1</v>
      </c>
      <c r="C600" t="s">
        <v>80</v>
      </c>
      <c r="D600" t="s">
        <v>96</v>
      </c>
      <c r="E600" t="s">
        <v>132</v>
      </c>
      <c r="F600" t="s">
        <v>1955</v>
      </c>
      <c r="G600" t="s">
        <v>134</v>
      </c>
      <c r="H600" t="s">
        <v>135</v>
      </c>
      <c r="I600" t="s">
        <v>136</v>
      </c>
      <c r="J600" t="s">
        <v>137</v>
      </c>
      <c r="K600" t="s">
        <v>138</v>
      </c>
      <c r="L600" t="s">
        <v>1956</v>
      </c>
      <c r="M600" t="s">
        <v>1957</v>
      </c>
      <c r="N600">
        <v>1.106666666</v>
      </c>
      <c r="O600">
        <v>0</v>
      </c>
      <c r="P600">
        <v>2479</v>
      </c>
      <c r="Q600">
        <v>0</v>
      </c>
      <c r="R600">
        <v>5</v>
      </c>
      <c r="S600">
        <v>3</v>
      </c>
      <c r="T600">
        <v>172</v>
      </c>
      <c r="U600">
        <v>0</v>
      </c>
      <c r="V600">
        <v>0</v>
      </c>
      <c r="W600">
        <v>0</v>
      </c>
      <c r="X600">
        <v>840.58256948533574</v>
      </c>
      <c r="Y600">
        <v>0</v>
      </c>
      <c r="Z600">
        <v>0.91933053157685984</v>
      </c>
      <c r="AA600">
        <v>96.650811923359939</v>
      </c>
      <c r="AB600">
        <v>211.14337307473505</v>
      </c>
      <c r="AC600">
        <v>0</v>
      </c>
      <c r="AD600">
        <v>0</v>
      </c>
      <c r="AE600">
        <v>1149.2960850150075</v>
      </c>
    </row>
    <row r="601" spans="1:31" x14ac:dyDescent="0.3">
      <c r="A601">
        <v>2512246</v>
      </c>
      <c r="B601">
        <v>1</v>
      </c>
      <c r="C601" t="s">
        <v>80</v>
      </c>
      <c r="D601" t="s">
        <v>82</v>
      </c>
      <c r="E601" t="s">
        <v>147</v>
      </c>
      <c r="F601" t="s">
        <v>1958</v>
      </c>
      <c r="G601" t="s">
        <v>134</v>
      </c>
      <c r="H601" t="s">
        <v>150</v>
      </c>
      <c r="I601" t="s">
        <v>136</v>
      </c>
      <c r="J601" t="s">
        <v>137</v>
      </c>
      <c r="K601" t="s">
        <v>138</v>
      </c>
      <c r="L601" t="s">
        <v>1959</v>
      </c>
      <c r="M601" t="s">
        <v>1960</v>
      </c>
      <c r="N601">
        <v>3.1866666659999998</v>
      </c>
      <c r="O601">
        <v>0</v>
      </c>
      <c r="P601">
        <v>1</v>
      </c>
      <c r="Q601">
        <v>0</v>
      </c>
      <c r="R601">
        <v>0</v>
      </c>
      <c r="S601">
        <v>0</v>
      </c>
      <c r="T601">
        <v>91</v>
      </c>
      <c r="U601">
        <v>0</v>
      </c>
      <c r="V601">
        <v>0</v>
      </c>
      <c r="W601">
        <v>0</v>
      </c>
      <c r="X601">
        <v>1.9162311955370102</v>
      </c>
      <c r="Y601">
        <v>0</v>
      </c>
      <c r="Z601">
        <v>0</v>
      </c>
      <c r="AA601">
        <v>0</v>
      </c>
      <c r="AB601">
        <v>50.663955644443881</v>
      </c>
      <c r="AC601">
        <v>0</v>
      </c>
      <c r="AD601">
        <v>0</v>
      </c>
      <c r="AE601">
        <v>52.58018683998089</v>
      </c>
    </row>
    <row r="602" spans="1:31" x14ac:dyDescent="0.3">
      <c r="A602">
        <v>2512498</v>
      </c>
      <c r="B602">
        <v>1</v>
      </c>
      <c r="C602" t="s">
        <v>80</v>
      </c>
      <c r="D602" t="s">
        <v>83</v>
      </c>
      <c r="E602" t="s">
        <v>167</v>
      </c>
      <c r="F602" t="s">
        <v>1961</v>
      </c>
      <c r="G602" t="s">
        <v>234</v>
      </c>
      <c r="H602" t="s">
        <v>150</v>
      </c>
      <c r="I602" t="s">
        <v>136</v>
      </c>
      <c r="J602" t="s">
        <v>137</v>
      </c>
      <c r="K602" t="s">
        <v>144</v>
      </c>
      <c r="L602" t="s">
        <v>1962</v>
      </c>
      <c r="M602" t="s">
        <v>1963</v>
      </c>
      <c r="N602">
        <v>1.1483333330000001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1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</row>
    <row r="603" spans="1:31" x14ac:dyDescent="0.3">
      <c r="A603">
        <v>2512870</v>
      </c>
      <c r="B603">
        <v>1</v>
      </c>
      <c r="C603" t="s">
        <v>80</v>
      </c>
      <c r="D603" t="s">
        <v>98</v>
      </c>
      <c r="E603" t="s">
        <v>167</v>
      </c>
      <c r="F603" t="s">
        <v>1964</v>
      </c>
      <c r="G603" t="s">
        <v>263</v>
      </c>
      <c r="H603" t="s">
        <v>150</v>
      </c>
      <c r="I603" t="s">
        <v>136</v>
      </c>
      <c r="J603" t="s">
        <v>137</v>
      </c>
      <c r="K603" t="s">
        <v>144</v>
      </c>
      <c r="L603" t="s">
        <v>1965</v>
      </c>
      <c r="M603" t="s">
        <v>1966</v>
      </c>
      <c r="N603">
        <v>0.43</v>
      </c>
      <c r="O603">
        <v>0</v>
      </c>
      <c r="P603">
        <v>2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0.19869455672281947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0.19869455672281947</v>
      </c>
    </row>
    <row r="604" spans="1:31" x14ac:dyDescent="0.3">
      <c r="A604">
        <v>2512369</v>
      </c>
      <c r="B604">
        <v>1</v>
      </c>
      <c r="C604" t="s">
        <v>81</v>
      </c>
      <c r="D604" t="s">
        <v>120</v>
      </c>
      <c r="E604" t="s">
        <v>132</v>
      </c>
      <c r="F604" t="s">
        <v>1967</v>
      </c>
      <c r="G604" t="s">
        <v>143</v>
      </c>
      <c r="H604" t="s">
        <v>135</v>
      </c>
      <c r="I604" t="s">
        <v>136</v>
      </c>
      <c r="J604" t="s">
        <v>137</v>
      </c>
      <c r="K604" t="s">
        <v>144</v>
      </c>
      <c r="L604" t="s">
        <v>1968</v>
      </c>
      <c r="M604" t="s">
        <v>1969</v>
      </c>
      <c r="N604">
        <v>0.37777777699999998</v>
      </c>
      <c r="O604">
        <v>0</v>
      </c>
      <c r="P604">
        <v>788</v>
      </c>
      <c r="Q604">
        <v>0</v>
      </c>
      <c r="R604">
        <v>10</v>
      </c>
      <c r="S604">
        <v>0</v>
      </c>
      <c r="T604">
        <v>65</v>
      </c>
      <c r="U604">
        <v>0</v>
      </c>
      <c r="V604">
        <v>0</v>
      </c>
      <c r="W604">
        <v>0</v>
      </c>
      <c r="X604">
        <v>60.073400885962187</v>
      </c>
      <c r="Y604">
        <v>0</v>
      </c>
      <c r="Z604">
        <v>1.3886270390103996</v>
      </c>
      <c r="AA604">
        <v>0</v>
      </c>
      <c r="AB604">
        <v>18.014088692986753</v>
      </c>
      <c r="AC604">
        <v>0</v>
      </c>
      <c r="AD604">
        <v>0</v>
      </c>
      <c r="AE604">
        <v>79.476116617959349</v>
      </c>
    </row>
    <row r="605" spans="1:31" x14ac:dyDescent="0.3">
      <c r="A605">
        <v>2512375</v>
      </c>
      <c r="B605">
        <v>1</v>
      </c>
      <c r="C605" t="s">
        <v>81</v>
      </c>
      <c r="D605" t="s">
        <v>113</v>
      </c>
      <c r="E605" t="s">
        <v>159</v>
      </c>
      <c r="F605" t="s">
        <v>1970</v>
      </c>
      <c r="G605" t="s">
        <v>134</v>
      </c>
      <c r="H605" t="s">
        <v>150</v>
      </c>
      <c r="I605" t="s">
        <v>136</v>
      </c>
      <c r="J605" t="s">
        <v>137</v>
      </c>
      <c r="K605" t="s">
        <v>138</v>
      </c>
      <c r="L605" t="s">
        <v>1971</v>
      </c>
      <c r="M605" t="s">
        <v>1972</v>
      </c>
      <c r="N605">
        <v>5.7061111110000002</v>
      </c>
      <c r="O605">
        <v>0</v>
      </c>
      <c r="P605">
        <v>72</v>
      </c>
      <c r="Q605">
        <v>0</v>
      </c>
      <c r="R605">
        <v>5</v>
      </c>
      <c r="S605">
        <v>0</v>
      </c>
      <c r="T605">
        <v>8</v>
      </c>
      <c r="U605">
        <v>0</v>
      </c>
      <c r="V605">
        <v>0</v>
      </c>
      <c r="W605">
        <v>0</v>
      </c>
      <c r="X605">
        <v>71.156801356954276</v>
      </c>
      <c r="Y605">
        <v>0</v>
      </c>
      <c r="Z605">
        <v>1.8318816570806298</v>
      </c>
      <c r="AA605">
        <v>0</v>
      </c>
      <c r="AB605">
        <v>11.606229036811147</v>
      </c>
      <c r="AC605">
        <v>0</v>
      </c>
      <c r="AD605">
        <v>0</v>
      </c>
      <c r="AE605">
        <v>84.594912050846048</v>
      </c>
    </row>
    <row r="606" spans="1:31" x14ac:dyDescent="0.3">
      <c r="A606">
        <v>2512667</v>
      </c>
      <c r="B606">
        <v>1</v>
      </c>
      <c r="C606" t="s">
        <v>80</v>
      </c>
      <c r="D606" t="s">
        <v>97</v>
      </c>
      <c r="E606" t="s">
        <v>159</v>
      </c>
      <c r="F606" t="s">
        <v>1973</v>
      </c>
      <c r="G606" t="s">
        <v>134</v>
      </c>
      <c r="H606" t="s">
        <v>150</v>
      </c>
      <c r="I606" t="s">
        <v>136</v>
      </c>
      <c r="J606" t="s">
        <v>137</v>
      </c>
      <c r="K606" t="s">
        <v>138</v>
      </c>
      <c r="L606" t="s">
        <v>1974</v>
      </c>
      <c r="M606" t="s">
        <v>1975</v>
      </c>
      <c r="N606">
        <v>0.66361111100000003</v>
      </c>
      <c r="O606">
        <v>0</v>
      </c>
      <c r="P606">
        <v>68</v>
      </c>
      <c r="Q606">
        <v>0</v>
      </c>
      <c r="R606">
        <v>9</v>
      </c>
      <c r="S606">
        <v>0</v>
      </c>
      <c r="T606">
        <v>8</v>
      </c>
      <c r="U606">
        <v>0</v>
      </c>
      <c r="V606">
        <v>0</v>
      </c>
      <c r="W606">
        <v>0</v>
      </c>
      <c r="X606">
        <v>27.635456916997313</v>
      </c>
      <c r="Y606">
        <v>0</v>
      </c>
      <c r="Z606">
        <v>1.8837223642207801</v>
      </c>
      <c r="AA606">
        <v>0</v>
      </c>
      <c r="AB606">
        <v>3.5897930493481223</v>
      </c>
      <c r="AC606">
        <v>0</v>
      </c>
      <c r="AD606">
        <v>0</v>
      </c>
      <c r="AE606">
        <v>33.108972330566218</v>
      </c>
    </row>
    <row r="607" spans="1:31" x14ac:dyDescent="0.3">
      <c r="A607">
        <v>2512604</v>
      </c>
      <c r="B607">
        <v>1</v>
      </c>
      <c r="C607" t="s">
        <v>81</v>
      </c>
      <c r="D607" t="s">
        <v>128</v>
      </c>
      <c r="E607" t="s">
        <v>147</v>
      </c>
      <c r="F607" t="s">
        <v>1976</v>
      </c>
      <c r="G607" t="s">
        <v>149</v>
      </c>
      <c r="H607" t="s">
        <v>150</v>
      </c>
      <c r="I607" t="s">
        <v>136</v>
      </c>
      <c r="J607" t="s">
        <v>137</v>
      </c>
      <c r="K607" t="s">
        <v>144</v>
      </c>
      <c r="L607" t="s">
        <v>1977</v>
      </c>
      <c r="M607" t="s">
        <v>1978</v>
      </c>
      <c r="N607">
        <v>2.4172222219999999</v>
      </c>
      <c r="O607">
        <v>0</v>
      </c>
      <c r="P607">
        <v>212</v>
      </c>
      <c r="Q607">
        <v>0</v>
      </c>
      <c r="R607">
        <v>0</v>
      </c>
      <c r="S607">
        <v>0</v>
      </c>
      <c r="T607">
        <v>9</v>
      </c>
      <c r="U607">
        <v>0</v>
      </c>
      <c r="V607">
        <v>0</v>
      </c>
      <c r="W607">
        <v>0</v>
      </c>
      <c r="X607">
        <v>102.9528112387418</v>
      </c>
      <c r="Y607">
        <v>0</v>
      </c>
      <c r="Z607">
        <v>0</v>
      </c>
      <c r="AA607">
        <v>0</v>
      </c>
      <c r="AB607">
        <v>23.388273280603446</v>
      </c>
      <c r="AC607">
        <v>0</v>
      </c>
      <c r="AD607">
        <v>0</v>
      </c>
      <c r="AE607">
        <v>126.34108451934524</v>
      </c>
    </row>
    <row r="608" spans="1:31" x14ac:dyDescent="0.3">
      <c r="A608">
        <v>2512770</v>
      </c>
      <c r="B608">
        <v>1</v>
      </c>
      <c r="C608" t="s">
        <v>80</v>
      </c>
      <c r="D608" t="s">
        <v>82</v>
      </c>
      <c r="E608" t="s">
        <v>132</v>
      </c>
      <c r="F608" t="s">
        <v>1979</v>
      </c>
      <c r="G608" t="s">
        <v>143</v>
      </c>
      <c r="H608" t="s">
        <v>135</v>
      </c>
      <c r="I608" t="s">
        <v>136</v>
      </c>
      <c r="J608" t="s">
        <v>137</v>
      </c>
      <c r="K608" t="s">
        <v>144</v>
      </c>
      <c r="L608" t="s">
        <v>1980</v>
      </c>
      <c r="M608" t="s">
        <v>1981</v>
      </c>
      <c r="N608">
        <v>5.0655555550000004</v>
      </c>
      <c r="O608">
        <v>0</v>
      </c>
      <c r="P608">
        <v>0</v>
      </c>
      <c r="Q608">
        <v>0</v>
      </c>
      <c r="R608">
        <v>0</v>
      </c>
      <c r="S608">
        <v>1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538.41669447460572</v>
      </c>
      <c r="AB608">
        <v>0</v>
      </c>
      <c r="AC608">
        <v>0</v>
      </c>
      <c r="AD608">
        <v>0</v>
      </c>
      <c r="AE608">
        <v>538.41669447460572</v>
      </c>
    </row>
    <row r="609" spans="1:31" x14ac:dyDescent="0.3">
      <c r="A609">
        <v>2512584</v>
      </c>
      <c r="B609">
        <v>1</v>
      </c>
      <c r="C609" t="s">
        <v>81</v>
      </c>
      <c r="D609" t="s">
        <v>119</v>
      </c>
      <c r="E609" t="s">
        <v>159</v>
      </c>
      <c r="F609" t="s">
        <v>1982</v>
      </c>
      <c r="G609" t="s">
        <v>173</v>
      </c>
      <c r="H609" t="s">
        <v>150</v>
      </c>
      <c r="I609" t="s">
        <v>136</v>
      </c>
      <c r="J609" t="s">
        <v>137</v>
      </c>
      <c r="K609" t="s">
        <v>138</v>
      </c>
      <c r="L609" t="s">
        <v>1983</v>
      </c>
      <c r="M609" t="s">
        <v>1984</v>
      </c>
      <c r="N609">
        <v>6.3722222220000004</v>
      </c>
      <c r="O609">
        <v>0</v>
      </c>
      <c r="P609">
        <v>139</v>
      </c>
      <c r="Q609">
        <v>0</v>
      </c>
      <c r="R609">
        <v>13</v>
      </c>
      <c r="S609">
        <v>0</v>
      </c>
      <c r="T609">
        <v>7</v>
      </c>
      <c r="U609">
        <v>0</v>
      </c>
      <c r="V609">
        <v>0</v>
      </c>
      <c r="W609">
        <v>0</v>
      </c>
      <c r="X609">
        <v>157.86763328062753</v>
      </c>
      <c r="Y609">
        <v>0</v>
      </c>
      <c r="Z609">
        <v>17.275655917206585</v>
      </c>
      <c r="AA609">
        <v>0</v>
      </c>
      <c r="AB609">
        <v>18.134731923056819</v>
      </c>
      <c r="AC609">
        <v>0</v>
      </c>
      <c r="AD609">
        <v>0</v>
      </c>
      <c r="AE609">
        <v>193.27802112089094</v>
      </c>
    </row>
    <row r="610" spans="1:31" x14ac:dyDescent="0.3">
      <c r="A610">
        <v>2512578</v>
      </c>
      <c r="B610">
        <v>1</v>
      </c>
      <c r="C610" t="s">
        <v>80</v>
      </c>
      <c r="D610" t="s">
        <v>97</v>
      </c>
      <c r="E610" t="s">
        <v>159</v>
      </c>
      <c r="F610" t="s">
        <v>1985</v>
      </c>
      <c r="G610" t="s">
        <v>134</v>
      </c>
      <c r="H610" t="s">
        <v>150</v>
      </c>
      <c r="I610" t="s">
        <v>136</v>
      </c>
      <c r="J610" t="s">
        <v>137</v>
      </c>
      <c r="K610" t="s">
        <v>138</v>
      </c>
      <c r="L610" t="s">
        <v>1986</v>
      </c>
      <c r="M610" t="s">
        <v>1987</v>
      </c>
      <c r="N610">
        <v>0.54722222200000004</v>
      </c>
      <c r="O610">
        <v>0</v>
      </c>
      <c r="P610">
        <v>41</v>
      </c>
      <c r="Q610">
        <v>0</v>
      </c>
      <c r="R610">
        <v>0</v>
      </c>
      <c r="S610">
        <v>0</v>
      </c>
      <c r="T610">
        <v>2</v>
      </c>
      <c r="U610">
        <v>0</v>
      </c>
      <c r="V610">
        <v>0</v>
      </c>
      <c r="W610">
        <v>0</v>
      </c>
      <c r="X610">
        <v>7.5534422288301943</v>
      </c>
      <c r="Y610">
        <v>0</v>
      </c>
      <c r="Z610">
        <v>0</v>
      </c>
      <c r="AA610">
        <v>0</v>
      </c>
      <c r="AB610">
        <v>0.92664691823186662</v>
      </c>
      <c r="AC610">
        <v>0</v>
      </c>
      <c r="AD610">
        <v>0</v>
      </c>
      <c r="AE610">
        <v>8.4800891470620616</v>
      </c>
    </row>
    <row r="611" spans="1:31" x14ac:dyDescent="0.3">
      <c r="A611">
        <v>2512704</v>
      </c>
      <c r="B611">
        <v>1</v>
      </c>
      <c r="C611" t="s">
        <v>80</v>
      </c>
      <c r="D611" t="s">
        <v>85</v>
      </c>
      <c r="E611" t="s">
        <v>167</v>
      </c>
      <c r="F611" t="s">
        <v>1988</v>
      </c>
      <c r="G611" t="s">
        <v>234</v>
      </c>
      <c r="H611" t="s">
        <v>150</v>
      </c>
      <c r="I611" t="s">
        <v>136</v>
      </c>
      <c r="J611" t="s">
        <v>137</v>
      </c>
      <c r="K611" t="s">
        <v>144</v>
      </c>
      <c r="L611" t="s">
        <v>1989</v>
      </c>
      <c r="M611" t="s">
        <v>1990</v>
      </c>
      <c r="N611">
        <v>4.6333333330000004</v>
      </c>
      <c r="O611">
        <v>0</v>
      </c>
      <c r="P611">
        <v>27</v>
      </c>
      <c r="Q611">
        <v>0</v>
      </c>
      <c r="R611">
        <v>0</v>
      </c>
      <c r="S611">
        <v>0</v>
      </c>
      <c r="T611">
        <v>2</v>
      </c>
      <c r="U611">
        <v>0</v>
      </c>
      <c r="V611">
        <v>0</v>
      </c>
      <c r="W611">
        <v>0</v>
      </c>
      <c r="X611">
        <v>34.070233682484016</v>
      </c>
      <c r="Y611">
        <v>0</v>
      </c>
      <c r="Z611">
        <v>0</v>
      </c>
      <c r="AA611">
        <v>0</v>
      </c>
      <c r="AB611">
        <v>1.1138219069410598</v>
      </c>
      <c r="AC611">
        <v>0</v>
      </c>
      <c r="AD611">
        <v>0</v>
      </c>
      <c r="AE611">
        <v>35.184055589425078</v>
      </c>
    </row>
    <row r="612" spans="1:31" x14ac:dyDescent="0.3">
      <c r="A612">
        <v>2512598</v>
      </c>
      <c r="B612">
        <v>1</v>
      </c>
      <c r="C612" t="s">
        <v>80</v>
      </c>
      <c r="D612" t="s">
        <v>83</v>
      </c>
      <c r="E612" t="s">
        <v>159</v>
      </c>
      <c r="F612" t="s">
        <v>1991</v>
      </c>
      <c r="G612" t="s">
        <v>134</v>
      </c>
      <c r="H612" t="s">
        <v>150</v>
      </c>
      <c r="I612" t="s">
        <v>136</v>
      </c>
      <c r="J612" t="s">
        <v>137</v>
      </c>
      <c r="K612" t="s">
        <v>138</v>
      </c>
      <c r="L612" t="s">
        <v>1992</v>
      </c>
      <c r="M612" t="s">
        <v>1993</v>
      </c>
      <c r="N612">
        <v>1.1005555549999999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23</v>
      </c>
      <c r="U612">
        <v>0</v>
      </c>
      <c r="V612">
        <v>3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116.69097754375233</v>
      </c>
      <c r="AC612">
        <v>0</v>
      </c>
      <c r="AD612">
        <v>120.39794938662874</v>
      </c>
      <c r="AE612">
        <v>237.08892693038106</v>
      </c>
    </row>
    <row r="613" spans="1:31" x14ac:dyDescent="0.3">
      <c r="A613">
        <v>2512541</v>
      </c>
      <c r="B613">
        <v>1</v>
      </c>
      <c r="C613" t="s">
        <v>80</v>
      </c>
      <c r="D613" t="s">
        <v>97</v>
      </c>
      <c r="E613" t="s">
        <v>159</v>
      </c>
      <c r="F613" t="s">
        <v>1994</v>
      </c>
      <c r="G613" t="s">
        <v>134</v>
      </c>
      <c r="H613" t="s">
        <v>150</v>
      </c>
      <c r="I613" t="s">
        <v>136</v>
      </c>
      <c r="J613" t="s">
        <v>137</v>
      </c>
      <c r="K613" t="s">
        <v>138</v>
      </c>
      <c r="L613" t="s">
        <v>1995</v>
      </c>
      <c r="M613" t="s">
        <v>1996</v>
      </c>
      <c r="N613">
        <v>0.60361111099999998</v>
      </c>
      <c r="O613">
        <v>0</v>
      </c>
      <c r="P613">
        <v>156</v>
      </c>
      <c r="Q613">
        <v>0</v>
      </c>
      <c r="R613">
        <v>2</v>
      </c>
      <c r="S613">
        <v>0</v>
      </c>
      <c r="T613">
        <v>30</v>
      </c>
      <c r="U613">
        <v>0</v>
      </c>
      <c r="V613">
        <v>0</v>
      </c>
      <c r="W613">
        <v>0</v>
      </c>
      <c r="X613">
        <v>33.655583313312704</v>
      </c>
      <c r="Y613">
        <v>0</v>
      </c>
      <c r="Z613">
        <v>1.4762192397325003E-2</v>
      </c>
      <c r="AA613">
        <v>0</v>
      </c>
      <c r="AB613">
        <v>9.234931095594753</v>
      </c>
      <c r="AC613">
        <v>0</v>
      </c>
      <c r="AD613">
        <v>0</v>
      </c>
      <c r="AE613">
        <v>42.905276601304784</v>
      </c>
    </row>
    <row r="614" spans="1:31" x14ac:dyDescent="0.3">
      <c r="A614">
        <v>2512890</v>
      </c>
      <c r="B614">
        <v>1</v>
      </c>
      <c r="C614" t="s">
        <v>80</v>
      </c>
      <c r="D614" t="s">
        <v>89</v>
      </c>
      <c r="E614" t="s">
        <v>141</v>
      </c>
      <c r="F614" t="s">
        <v>1997</v>
      </c>
      <c r="G614" t="s">
        <v>143</v>
      </c>
      <c r="H614" t="s">
        <v>135</v>
      </c>
      <c r="I614" t="s">
        <v>136</v>
      </c>
      <c r="J614" t="s">
        <v>137</v>
      </c>
      <c r="K614" t="s">
        <v>144</v>
      </c>
      <c r="L614" t="s">
        <v>1998</v>
      </c>
      <c r="M614" t="s">
        <v>1999</v>
      </c>
      <c r="N614">
        <v>1.9508333330000001</v>
      </c>
      <c r="O614">
        <v>6</v>
      </c>
      <c r="P614">
        <v>15176</v>
      </c>
      <c r="Q614">
        <v>9</v>
      </c>
      <c r="R614">
        <v>288</v>
      </c>
      <c r="S614">
        <v>35</v>
      </c>
      <c r="T614">
        <v>1720</v>
      </c>
      <c r="U614">
        <v>6</v>
      </c>
      <c r="V614">
        <v>1</v>
      </c>
      <c r="W614">
        <v>214.6622877031206</v>
      </c>
      <c r="X614">
        <v>14376.887350418849</v>
      </c>
      <c r="Y614">
        <v>25.870333569207627</v>
      </c>
      <c r="Z614">
        <v>210.10850501471293</v>
      </c>
      <c r="AA614">
        <v>805.16846318376793</v>
      </c>
      <c r="AB614">
        <v>5124.0164737983141</v>
      </c>
      <c r="AC614">
        <v>9751.1629308297743</v>
      </c>
      <c r="AD614">
        <v>62.643772591419555</v>
      </c>
      <c r="AE614">
        <v>30570.520117109165</v>
      </c>
    </row>
    <row r="615" spans="1:31" x14ac:dyDescent="0.3">
      <c r="A615">
        <v>2512641</v>
      </c>
      <c r="B615">
        <v>1</v>
      </c>
      <c r="C615" t="s">
        <v>81</v>
      </c>
      <c r="D615" t="s">
        <v>113</v>
      </c>
      <c r="E615" t="s">
        <v>159</v>
      </c>
      <c r="F615" t="s">
        <v>2000</v>
      </c>
      <c r="G615" t="s">
        <v>134</v>
      </c>
      <c r="H615" t="s">
        <v>150</v>
      </c>
      <c r="I615" t="s">
        <v>136</v>
      </c>
      <c r="J615" t="s">
        <v>137</v>
      </c>
      <c r="K615" t="s">
        <v>138</v>
      </c>
      <c r="L615" t="s">
        <v>2001</v>
      </c>
      <c r="M615" t="s">
        <v>2002</v>
      </c>
      <c r="N615">
        <v>1.979166666</v>
      </c>
      <c r="O615">
        <v>0</v>
      </c>
      <c r="P615">
        <v>135</v>
      </c>
      <c r="Q615">
        <v>0</v>
      </c>
      <c r="R615">
        <v>8</v>
      </c>
      <c r="S615">
        <v>0</v>
      </c>
      <c r="T615">
        <v>12</v>
      </c>
      <c r="U615">
        <v>0</v>
      </c>
      <c r="V615">
        <v>0</v>
      </c>
      <c r="W615">
        <v>0</v>
      </c>
      <c r="X615">
        <v>46.242556224683206</v>
      </c>
      <c r="Y615">
        <v>0</v>
      </c>
      <c r="Z615">
        <v>1.0488934321507126</v>
      </c>
      <c r="AA615">
        <v>0</v>
      </c>
      <c r="AB615">
        <v>17.463298168709301</v>
      </c>
      <c r="AC615">
        <v>0</v>
      </c>
      <c r="AD615">
        <v>0</v>
      </c>
      <c r="AE615">
        <v>64.75474782554322</v>
      </c>
    </row>
    <row r="616" spans="1:31" x14ac:dyDescent="0.3">
      <c r="A616">
        <v>2512378</v>
      </c>
      <c r="B616">
        <v>1</v>
      </c>
      <c r="C616" t="s">
        <v>80</v>
      </c>
      <c r="D616" t="s">
        <v>94</v>
      </c>
      <c r="E616" t="s">
        <v>275</v>
      </c>
      <c r="F616" t="s">
        <v>2003</v>
      </c>
      <c r="G616" t="s">
        <v>134</v>
      </c>
      <c r="H616" t="s">
        <v>135</v>
      </c>
      <c r="I616" t="s">
        <v>136</v>
      </c>
      <c r="J616" t="s">
        <v>137</v>
      </c>
      <c r="K616" t="s">
        <v>138</v>
      </c>
      <c r="L616" t="s">
        <v>2004</v>
      </c>
      <c r="M616" t="s">
        <v>2005</v>
      </c>
      <c r="N616">
        <v>2.8533333330000001</v>
      </c>
      <c r="O616">
        <v>3</v>
      </c>
      <c r="P616">
        <v>15</v>
      </c>
      <c r="Q616">
        <v>48</v>
      </c>
      <c r="R616">
        <v>29</v>
      </c>
      <c r="S616">
        <v>17</v>
      </c>
      <c r="T616">
        <v>4</v>
      </c>
      <c r="U616">
        <v>0</v>
      </c>
      <c r="V616">
        <v>0</v>
      </c>
      <c r="W616">
        <v>4.3413061861406836</v>
      </c>
      <c r="X616">
        <v>4.5463869815013407</v>
      </c>
      <c r="Y616">
        <v>156.98476532684845</v>
      </c>
      <c r="Z616">
        <v>25.605966128058324</v>
      </c>
      <c r="AA616">
        <v>120.59913252164496</v>
      </c>
      <c r="AB616">
        <v>9.1998873877588405</v>
      </c>
      <c r="AC616">
        <v>0</v>
      </c>
      <c r="AD616">
        <v>0</v>
      </c>
      <c r="AE616">
        <v>321.2774445319526</v>
      </c>
    </row>
    <row r="617" spans="1:31" x14ac:dyDescent="0.3">
      <c r="A617">
        <v>2512879</v>
      </c>
      <c r="B617">
        <v>1</v>
      </c>
      <c r="C617" t="s">
        <v>80</v>
      </c>
      <c r="D617" t="s">
        <v>105</v>
      </c>
      <c r="E617" t="s">
        <v>207</v>
      </c>
      <c r="F617" t="s">
        <v>2006</v>
      </c>
      <c r="G617" t="s">
        <v>2007</v>
      </c>
      <c r="H617" t="s">
        <v>150</v>
      </c>
      <c r="I617" t="s">
        <v>136</v>
      </c>
      <c r="J617" t="s">
        <v>137</v>
      </c>
      <c r="K617" t="s">
        <v>144</v>
      </c>
      <c r="L617" t="s">
        <v>2008</v>
      </c>
      <c r="M617" t="s">
        <v>2009</v>
      </c>
      <c r="N617">
        <v>0.90083333300000001</v>
      </c>
      <c r="O617">
        <v>0</v>
      </c>
      <c r="P617">
        <v>85</v>
      </c>
      <c r="Q617">
        <v>0</v>
      </c>
      <c r="R617">
        <v>0</v>
      </c>
      <c r="S617">
        <v>0</v>
      </c>
      <c r="T617">
        <v>6</v>
      </c>
      <c r="U617">
        <v>0</v>
      </c>
      <c r="V617">
        <v>0</v>
      </c>
      <c r="W617">
        <v>0</v>
      </c>
      <c r="X617">
        <v>20.725605666058186</v>
      </c>
      <c r="Y617">
        <v>0</v>
      </c>
      <c r="Z617">
        <v>0</v>
      </c>
      <c r="AA617">
        <v>0</v>
      </c>
      <c r="AB617">
        <v>2.3548051487949628</v>
      </c>
      <c r="AC617">
        <v>0</v>
      </c>
      <c r="AD617">
        <v>0</v>
      </c>
      <c r="AE617">
        <v>23.080410814853149</v>
      </c>
    </row>
    <row r="618" spans="1:31" x14ac:dyDescent="0.3">
      <c r="A618">
        <v>2512756</v>
      </c>
      <c r="B618">
        <v>1</v>
      </c>
      <c r="C618" t="s">
        <v>80</v>
      </c>
      <c r="D618" t="s">
        <v>110</v>
      </c>
      <c r="E618" t="s">
        <v>141</v>
      </c>
      <c r="F618" t="s">
        <v>2010</v>
      </c>
      <c r="G618" t="s">
        <v>143</v>
      </c>
      <c r="H618" t="s">
        <v>135</v>
      </c>
      <c r="I618" t="s">
        <v>277</v>
      </c>
      <c r="J618" t="s">
        <v>137</v>
      </c>
      <c r="K618" t="s">
        <v>144</v>
      </c>
      <c r="L618" t="s">
        <v>2011</v>
      </c>
      <c r="M618" t="s">
        <v>2012</v>
      </c>
      <c r="N618">
        <v>1.8888888E-2</v>
      </c>
      <c r="O618">
        <v>0</v>
      </c>
      <c r="P618">
        <v>0</v>
      </c>
      <c r="Q618">
        <v>0</v>
      </c>
      <c r="R618">
        <v>0</v>
      </c>
      <c r="S618">
        <v>1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0.17898330663173334</v>
      </c>
      <c r="AB618">
        <v>0</v>
      </c>
      <c r="AC618">
        <v>0</v>
      </c>
      <c r="AD618">
        <v>0</v>
      </c>
      <c r="AE618">
        <v>0.17898330663173334</v>
      </c>
    </row>
    <row r="619" spans="1:31" x14ac:dyDescent="0.3">
      <c r="A619">
        <v>2512278</v>
      </c>
      <c r="B619">
        <v>1</v>
      </c>
      <c r="C619" t="s">
        <v>80</v>
      </c>
      <c r="D619" t="s">
        <v>89</v>
      </c>
      <c r="E619" t="s">
        <v>141</v>
      </c>
      <c r="F619" t="s">
        <v>2013</v>
      </c>
      <c r="G619" t="s">
        <v>295</v>
      </c>
      <c r="H619" t="s">
        <v>135</v>
      </c>
      <c r="I619" t="s">
        <v>277</v>
      </c>
      <c r="J619" t="s">
        <v>137</v>
      </c>
      <c r="K619" t="s">
        <v>144</v>
      </c>
      <c r="L619" t="s">
        <v>2014</v>
      </c>
      <c r="M619" t="s">
        <v>2015</v>
      </c>
      <c r="N619">
        <v>1.5555555E-2</v>
      </c>
      <c r="O619">
        <v>0</v>
      </c>
      <c r="P619">
        <v>2211</v>
      </c>
      <c r="Q619">
        <v>0</v>
      </c>
      <c r="R619">
        <v>39</v>
      </c>
      <c r="S619">
        <v>0</v>
      </c>
      <c r="T619">
        <v>206</v>
      </c>
      <c r="U619">
        <v>0</v>
      </c>
      <c r="V619">
        <v>0</v>
      </c>
      <c r="W619">
        <v>0</v>
      </c>
      <c r="X619">
        <v>13.704807580882253</v>
      </c>
      <c r="Y619">
        <v>0</v>
      </c>
      <c r="Z619">
        <v>9.4201088841673344E-2</v>
      </c>
      <c r="AA619">
        <v>0</v>
      </c>
      <c r="AB619">
        <v>3.8852482296733784</v>
      </c>
      <c r="AC619">
        <v>0</v>
      </c>
      <c r="AD619">
        <v>0</v>
      </c>
      <c r="AE619">
        <v>17.684256899397305</v>
      </c>
    </row>
    <row r="620" spans="1:31" x14ac:dyDescent="0.3">
      <c r="A620">
        <v>2512670</v>
      </c>
      <c r="B620">
        <v>1</v>
      </c>
      <c r="C620" t="s">
        <v>80</v>
      </c>
      <c r="D620" t="s">
        <v>96</v>
      </c>
      <c r="E620" t="s">
        <v>167</v>
      </c>
      <c r="F620" t="s">
        <v>2016</v>
      </c>
      <c r="G620" t="s">
        <v>169</v>
      </c>
      <c r="H620" t="s">
        <v>150</v>
      </c>
      <c r="I620" t="s">
        <v>136</v>
      </c>
      <c r="J620" t="s">
        <v>137</v>
      </c>
      <c r="K620" t="s">
        <v>144</v>
      </c>
      <c r="L620" t="s">
        <v>2017</v>
      </c>
      <c r="M620" t="s">
        <v>2018</v>
      </c>
      <c r="N620">
        <v>6.0452777769999999</v>
      </c>
      <c r="O620">
        <v>0</v>
      </c>
      <c r="P620">
        <v>1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6.4432422841577273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6.4432422841577273</v>
      </c>
    </row>
    <row r="621" spans="1:31" x14ac:dyDescent="0.3">
      <c r="A621">
        <v>2512315</v>
      </c>
      <c r="B621">
        <v>1</v>
      </c>
      <c r="C621" t="s">
        <v>81</v>
      </c>
      <c r="D621" t="s">
        <v>120</v>
      </c>
      <c r="E621" t="s">
        <v>187</v>
      </c>
      <c r="F621" t="s">
        <v>2019</v>
      </c>
      <c r="G621" t="s">
        <v>143</v>
      </c>
      <c r="H621" t="s">
        <v>135</v>
      </c>
      <c r="I621" t="s">
        <v>136</v>
      </c>
      <c r="J621" t="s">
        <v>137</v>
      </c>
      <c r="K621" t="s">
        <v>144</v>
      </c>
      <c r="L621" t="s">
        <v>2020</v>
      </c>
      <c r="M621" t="s">
        <v>2021</v>
      </c>
      <c r="N621">
        <v>1.3019444440000001</v>
      </c>
      <c r="O621">
        <v>3</v>
      </c>
      <c r="P621">
        <v>3</v>
      </c>
      <c r="Q621">
        <v>69</v>
      </c>
      <c r="R621">
        <v>65</v>
      </c>
      <c r="S621">
        <v>10</v>
      </c>
      <c r="T621">
        <v>2</v>
      </c>
      <c r="U621">
        <v>0</v>
      </c>
      <c r="V621">
        <v>0</v>
      </c>
      <c r="W621">
        <v>0.51789091417196009</v>
      </c>
      <c r="X621">
        <v>0.27511517289714255</v>
      </c>
      <c r="Y621">
        <v>36.239230745834789</v>
      </c>
      <c r="Z621">
        <v>19.09442083046315</v>
      </c>
      <c r="AA621">
        <v>43.949053925264906</v>
      </c>
      <c r="AB621">
        <v>1.1978842525688151</v>
      </c>
      <c r="AC621">
        <v>0</v>
      </c>
      <c r="AD621">
        <v>0</v>
      </c>
      <c r="AE621">
        <v>101.27359584120076</v>
      </c>
    </row>
    <row r="622" spans="1:31" x14ac:dyDescent="0.3">
      <c r="A622">
        <v>2512919</v>
      </c>
      <c r="B622">
        <v>1</v>
      </c>
      <c r="C622" t="s">
        <v>81</v>
      </c>
      <c r="D622" t="s">
        <v>118</v>
      </c>
      <c r="E622" t="s">
        <v>167</v>
      </c>
      <c r="F622" t="s">
        <v>2022</v>
      </c>
      <c r="G622" t="s">
        <v>263</v>
      </c>
      <c r="H622" t="s">
        <v>150</v>
      </c>
      <c r="I622" t="s">
        <v>136</v>
      </c>
      <c r="J622" t="s">
        <v>137</v>
      </c>
      <c r="K622" t="s">
        <v>144</v>
      </c>
      <c r="L622" t="s">
        <v>2023</v>
      </c>
      <c r="M622" t="s">
        <v>2024</v>
      </c>
      <c r="N622">
        <v>2.5647222219999999</v>
      </c>
      <c r="O622">
        <v>0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0.46552489229243255</v>
      </c>
      <c r="AA622">
        <v>0</v>
      </c>
      <c r="AB622">
        <v>0</v>
      </c>
      <c r="AC622">
        <v>0</v>
      </c>
      <c r="AD622">
        <v>0</v>
      </c>
      <c r="AE622">
        <v>0.46552489229243255</v>
      </c>
    </row>
    <row r="623" spans="1:31" x14ac:dyDescent="0.3">
      <c r="A623">
        <v>2512716</v>
      </c>
      <c r="B623">
        <v>1</v>
      </c>
      <c r="C623" t="s">
        <v>80</v>
      </c>
      <c r="D623" t="s">
        <v>101</v>
      </c>
      <c r="E623" t="s">
        <v>207</v>
      </c>
      <c r="F623" t="s">
        <v>1748</v>
      </c>
      <c r="G623" t="s">
        <v>413</v>
      </c>
      <c r="H623" t="s">
        <v>150</v>
      </c>
      <c r="I623" t="s">
        <v>136</v>
      </c>
      <c r="J623" t="s">
        <v>137</v>
      </c>
      <c r="K623" t="s">
        <v>144</v>
      </c>
      <c r="L623" t="s">
        <v>2025</v>
      </c>
      <c r="M623" t="s">
        <v>2026</v>
      </c>
      <c r="N623">
        <v>2.298611111</v>
      </c>
      <c r="O623">
        <v>0</v>
      </c>
      <c r="P623">
        <v>24</v>
      </c>
      <c r="Q623">
        <v>0</v>
      </c>
      <c r="R623">
        <v>0</v>
      </c>
      <c r="S623">
        <v>0</v>
      </c>
      <c r="T623">
        <v>5</v>
      </c>
      <c r="U623">
        <v>0</v>
      </c>
      <c r="V623">
        <v>0</v>
      </c>
      <c r="W623">
        <v>0</v>
      </c>
      <c r="X623">
        <v>34.176774143939213</v>
      </c>
      <c r="Y623">
        <v>0</v>
      </c>
      <c r="Z623">
        <v>0</v>
      </c>
      <c r="AA623">
        <v>0</v>
      </c>
      <c r="AB623">
        <v>5.6520241217053897</v>
      </c>
      <c r="AC623">
        <v>0</v>
      </c>
      <c r="AD623">
        <v>0</v>
      </c>
      <c r="AE623">
        <v>39.8287982656446</v>
      </c>
    </row>
    <row r="624" spans="1:31" x14ac:dyDescent="0.3">
      <c r="A624">
        <v>2512295</v>
      </c>
      <c r="B624">
        <v>1</v>
      </c>
      <c r="C624" t="s">
        <v>80</v>
      </c>
      <c r="D624" t="s">
        <v>97</v>
      </c>
      <c r="E624" t="s">
        <v>275</v>
      </c>
      <c r="F624" t="s">
        <v>2027</v>
      </c>
      <c r="G624" t="s">
        <v>295</v>
      </c>
      <c r="H624" t="s">
        <v>135</v>
      </c>
      <c r="I624" t="s">
        <v>277</v>
      </c>
      <c r="J624" t="s">
        <v>137</v>
      </c>
      <c r="K624" t="s">
        <v>138</v>
      </c>
      <c r="L624" t="s">
        <v>2028</v>
      </c>
      <c r="M624" t="s">
        <v>2029</v>
      </c>
      <c r="N624">
        <v>0.05</v>
      </c>
      <c r="O624">
        <v>26</v>
      </c>
      <c r="P624">
        <v>13687</v>
      </c>
      <c r="Q624">
        <v>21</v>
      </c>
      <c r="R624">
        <v>459</v>
      </c>
      <c r="S624">
        <v>74</v>
      </c>
      <c r="T624">
        <v>1749</v>
      </c>
      <c r="U624">
        <v>6</v>
      </c>
      <c r="V624">
        <v>7</v>
      </c>
      <c r="W624">
        <v>2.9762667453674996</v>
      </c>
      <c r="X624">
        <v>166.66166993645379</v>
      </c>
      <c r="Y624">
        <v>0.43969440816180005</v>
      </c>
      <c r="Z624">
        <v>4.555023075040797</v>
      </c>
      <c r="AA624">
        <v>34.764174469762523</v>
      </c>
      <c r="AB624">
        <v>48.477990605423152</v>
      </c>
      <c r="AC624">
        <v>18.970903036724401</v>
      </c>
      <c r="AD624">
        <v>0.36038007169499997</v>
      </c>
      <c r="AE624">
        <v>277.20610234862892</v>
      </c>
    </row>
    <row r="625" spans="1:31" x14ac:dyDescent="0.3">
      <c r="A625">
        <v>2512487</v>
      </c>
      <c r="B625">
        <v>1</v>
      </c>
      <c r="C625" t="s">
        <v>80</v>
      </c>
      <c r="D625" t="s">
        <v>99</v>
      </c>
      <c r="E625" t="s">
        <v>207</v>
      </c>
      <c r="F625" t="s">
        <v>2030</v>
      </c>
      <c r="G625" t="s">
        <v>134</v>
      </c>
      <c r="H625" t="s">
        <v>150</v>
      </c>
      <c r="I625" t="s">
        <v>136</v>
      </c>
      <c r="J625" t="s">
        <v>137</v>
      </c>
      <c r="K625" t="s">
        <v>138</v>
      </c>
      <c r="L625" t="s">
        <v>2031</v>
      </c>
      <c r="M625" t="s">
        <v>2032</v>
      </c>
      <c r="N625">
        <v>2.0052777769999999</v>
      </c>
      <c r="O625">
        <v>0</v>
      </c>
      <c r="P625">
        <v>33</v>
      </c>
      <c r="Q625">
        <v>0</v>
      </c>
      <c r="R625">
        <v>3</v>
      </c>
      <c r="S625">
        <v>0</v>
      </c>
      <c r="T625">
        <v>10</v>
      </c>
      <c r="U625">
        <v>0</v>
      </c>
      <c r="V625">
        <v>0</v>
      </c>
      <c r="W625">
        <v>0</v>
      </c>
      <c r="X625">
        <v>14.164723464899705</v>
      </c>
      <c r="Y625">
        <v>0</v>
      </c>
      <c r="Z625">
        <v>1.7463988465568574</v>
      </c>
      <c r="AA625">
        <v>0</v>
      </c>
      <c r="AB625">
        <v>7.756867988513779</v>
      </c>
      <c r="AC625">
        <v>0</v>
      </c>
      <c r="AD625">
        <v>0</v>
      </c>
      <c r="AE625">
        <v>23.667990299970342</v>
      </c>
    </row>
    <row r="626" spans="1:31" x14ac:dyDescent="0.3">
      <c r="A626">
        <v>2512650</v>
      </c>
      <c r="B626">
        <v>1</v>
      </c>
      <c r="C626" t="s">
        <v>81</v>
      </c>
      <c r="D626" t="s">
        <v>118</v>
      </c>
      <c r="E626" t="s">
        <v>167</v>
      </c>
      <c r="F626" t="s">
        <v>2033</v>
      </c>
      <c r="G626" t="s">
        <v>234</v>
      </c>
      <c r="H626" t="s">
        <v>150</v>
      </c>
      <c r="I626" t="s">
        <v>136</v>
      </c>
      <c r="J626" t="s">
        <v>137</v>
      </c>
      <c r="K626" t="s">
        <v>144</v>
      </c>
      <c r="L626" t="s">
        <v>2034</v>
      </c>
      <c r="M626" t="s">
        <v>2035</v>
      </c>
      <c r="N626">
        <v>2.0313888879999999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4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2.3739131064094199</v>
      </c>
      <c r="AC626">
        <v>0</v>
      </c>
      <c r="AD626">
        <v>0</v>
      </c>
      <c r="AE626">
        <v>2.3739131064094199</v>
      </c>
    </row>
    <row r="627" spans="1:31" x14ac:dyDescent="0.3">
      <c r="A627">
        <v>2512464</v>
      </c>
      <c r="B627">
        <v>1</v>
      </c>
      <c r="C627" t="s">
        <v>80</v>
      </c>
      <c r="D627" t="s">
        <v>110</v>
      </c>
      <c r="E627" t="s">
        <v>141</v>
      </c>
      <c r="F627" t="s">
        <v>2036</v>
      </c>
      <c r="G627" t="s">
        <v>143</v>
      </c>
      <c r="H627" t="s">
        <v>135</v>
      </c>
      <c r="I627" t="s">
        <v>136</v>
      </c>
      <c r="J627" t="s">
        <v>137</v>
      </c>
      <c r="K627" t="s">
        <v>144</v>
      </c>
      <c r="L627" t="s">
        <v>2037</v>
      </c>
      <c r="M627" t="s">
        <v>2038</v>
      </c>
      <c r="N627">
        <v>1.493055555</v>
      </c>
      <c r="O627">
        <v>0</v>
      </c>
      <c r="P627">
        <v>727</v>
      </c>
      <c r="Q627">
        <v>0</v>
      </c>
      <c r="R627">
        <v>0</v>
      </c>
      <c r="S627">
        <v>2</v>
      </c>
      <c r="T627">
        <v>3</v>
      </c>
      <c r="U627">
        <v>0</v>
      </c>
      <c r="V627">
        <v>0</v>
      </c>
      <c r="W627">
        <v>0</v>
      </c>
      <c r="X627">
        <v>258.56187683339107</v>
      </c>
      <c r="Y627">
        <v>0</v>
      </c>
      <c r="Z627">
        <v>0</v>
      </c>
      <c r="AA627">
        <v>136.86969039156114</v>
      </c>
      <c r="AB627">
        <v>7.3685691884400004</v>
      </c>
      <c r="AC627">
        <v>0</v>
      </c>
      <c r="AD627">
        <v>0</v>
      </c>
      <c r="AE627">
        <v>402.80013641339224</v>
      </c>
    </row>
    <row r="628" spans="1:31" x14ac:dyDescent="0.3">
      <c r="A628">
        <v>2512773</v>
      </c>
      <c r="B628">
        <v>1</v>
      </c>
      <c r="C628" t="s">
        <v>80</v>
      </c>
      <c r="D628" t="s">
        <v>94</v>
      </c>
      <c r="E628" t="s">
        <v>167</v>
      </c>
      <c r="F628" t="s">
        <v>2039</v>
      </c>
      <c r="G628" t="s">
        <v>234</v>
      </c>
      <c r="H628" t="s">
        <v>150</v>
      </c>
      <c r="I628" t="s">
        <v>136</v>
      </c>
      <c r="J628" t="s">
        <v>137</v>
      </c>
      <c r="K628" t="s">
        <v>144</v>
      </c>
      <c r="L628" t="s">
        <v>2040</v>
      </c>
      <c r="M628" t="s">
        <v>2041</v>
      </c>
      <c r="N628">
        <v>1.3730555550000001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3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13.856271629553419</v>
      </c>
      <c r="AC628">
        <v>0</v>
      </c>
      <c r="AD628">
        <v>0</v>
      </c>
      <c r="AE628">
        <v>13.856271629553419</v>
      </c>
    </row>
    <row r="629" spans="1:31" x14ac:dyDescent="0.3">
      <c r="A629">
        <v>2512630</v>
      </c>
      <c r="B629">
        <v>1</v>
      </c>
      <c r="C629" t="s">
        <v>80</v>
      </c>
      <c r="D629" t="s">
        <v>85</v>
      </c>
      <c r="E629" t="s">
        <v>167</v>
      </c>
      <c r="F629" t="s">
        <v>2042</v>
      </c>
      <c r="G629" t="s">
        <v>234</v>
      </c>
      <c r="H629" t="s">
        <v>150</v>
      </c>
      <c r="I629" t="s">
        <v>136</v>
      </c>
      <c r="J629" t="s">
        <v>137</v>
      </c>
      <c r="K629" t="s">
        <v>144</v>
      </c>
      <c r="L629" t="s">
        <v>2043</v>
      </c>
      <c r="M629" t="s">
        <v>2044</v>
      </c>
      <c r="N629">
        <v>4.5216666659999998</v>
      </c>
      <c r="O629">
        <v>0</v>
      </c>
      <c r="P629">
        <v>10</v>
      </c>
      <c r="Q629">
        <v>0</v>
      </c>
      <c r="R629">
        <v>0</v>
      </c>
      <c r="S629">
        <v>0</v>
      </c>
      <c r="T629">
        <v>2</v>
      </c>
      <c r="U629">
        <v>0</v>
      </c>
      <c r="V629">
        <v>0</v>
      </c>
      <c r="W629">
        <v>0</v>
      </c>
      <c r="X629">
        <v>8.9567572337232821</v>
      </c>
      <c r="Y629">
        <v>0</v>
      </c>
      <c r="Z629">
        <v>0</v>
      </c>
      <c r="AA629">
        <v>0</v>
      </c>
      <c r="AB629">
        <v>3.0118515193439999</v>
      </c>
      <c r="AC629">
        <v>0</v>
      </c>
      <c r="AD629">
        <v>0</v>
      </c>
      <c r="AE629">
        <v>11.968608753067283</v>
      </c>
    </row>
    <row r="630" spans="1:31" x14ac:dyDescent="0.3">
      <c r="A630">
        <v>2512942</v>
      </c>
      <c r="B630">
        <v>1</v>
      </c>
      <c r="C630" t="s">
        <v>81</v>
      </c>
      <c r="D630" t="s">
        <v>123</v>
      </c>
      <c r="E630" t="s">
        <v>187</v>
      </c>
      <c r="F630" t="s">
        <v>2045</v>
      </c>
      <c r="G630" t="s">
        <v>143</v>
      </c>
      <c r="H630" t="s">
        <v>135</v>
      </c>
      <c r="I630" t="s">
        <v>136</v>
      </c>
      <c r="J630" t="s">
        <v>137</v>
      </c>
      <c r="K630" t="s">
        <v>144</v>
      </c>
      <c r="L630" t="s">
        <v>2046</v>
      </c>
      <c r="M630" t="s">
        <v>2047</v>
      </c>
      <c r="N630">
        <v>1.7008333330000001</v>
      </c>
      <c r="O630">
        <v>3</v>
      </c>
      <c r="P630">
        <v>49</v>
      </c>
      <c r="Q630">
        <v>126</v>
      </c>
      <c r="R630">
        <v>321</v>
      </c>
      <c r="S630">
        <v>19</v>
      </c>
      <c r="T630">
        <v>76</v>
      </c>
      <c r="U630">
        <v>0</v>
      </c>
      <c r="V630">
        <v>0</v>
      </c>
      <c r="W630">
        <v>0.36723637591085007</v>
      </c>
      <c r="X630">
        <v>12.534919783392546</v>
      </c>
      <c r="Y630">
        <v>55.7643480001014</v>
      </c>
      <c r="Z630">
        <v>130.36829685576728</v>
      </c>
      <c r="AA630">
        <v>11.741897277018742</v>
      </c>
      <c r="AB630">
        <v>44.152534823387214</v>
      </c>
      <c r="AC630">
        <v>0</v>
      </c>
      <c r="AD630">
        <v>0</v>
      </c>
      <c r="AE630">
        <v>254.92923311557806</v>
      </c>
    </row>
    <row r="631" spans="1:31" x14ac:dyDescent="0.3">
      <c r="A631">
        <v>2512444</v>
      </c>
      <c r="B631">
        <v>1</v>
      </c>
      <c r="C631" t="s">
        <v>80</v>
      </c>
      <c r="D631" t="s">
        <v>93</v>
      </c>
      <c r="E631" t="s">
        <v>159</v>
      </c>
      <c r="F631" t="s">
        <v>2048</v>
      </c>
      <c r="G631" t="s">
        <v>173</v>
      </c>
      <c r="H631" t="s">
        <v>150</v>
      </c>
      <c r="I631" t="s">
        <v>136</v>
      </c>
      <c r="J631" t="s">
        <v>137</v>
      </c>
      <c r="K631" t="s">
        <v>138</v>
      </c>
      <c r="L631" t="s">
        <v>2049</v>
      </c>
      <c r="M631" t="s">
        <v>2050</v>
      </c>
      <c r="N631">
        <v>7.113611111</v>
      </c>
      <c r="O631">
        <v>0</v>
      </c>
      <c r="P631">
        <v>81</v>
      </c>
      <c r="Q631">
        <v>0</v>
      </c>
      <c r="R631">
        <v>22</v>
      </c>
      <c r="S631">
        <v>0</v>
      </c>
      <c r="T631">
        <v>19</v>
      </c>
      <c r="U631">
        <v>0</v>
      </c>
      <c r="V631">
        <v>0</v>
      </c>
      <c r="W631">
        <v>0</v>
      </c>
      <c r="X631">
        <v>113.90696418306007</v>
      </c>
      <c r="Y631">
        <v>0</v>
      </c>
      <c r="Z631">
        <v>117.45337984404146</v>
      </c>
      <c r="AA631">
        <v>0</v>
      </c>
      <c r="AB631">
        <v>131.08786921278079</v>
      </c>
      <c r="AC631">
        <v>0</v>
      </c>
      <c r="AD631">
        <v>0</v>
      </c>
      <c r="AE631">
        <v>362.44821323988231</v>
      </c>
    </row>
    <row r="632" spans="1:31" x14ac:dyDescent="0.3">
      <c r="A632">
        <v>2512736</v>
      </c>
      <c r="B632">
        <v>1</v>
      </c>
      <c r="C632" t="s">
        <v>80</v>
      </c>
      <c r="D632" t="s">
        <v>93</v>
      </c>
      <c r="E632" t="s">
        <v>207</v>
      </c>
      <c r="F632" t="s">
        <v>2051</v>
      </c>
      <c r="G632" t="s">
        <v>161</v>
      </c>
      <c r="H632" t="s">
        <v>150</v>
      </c>
      <c r="I632" t="s">
        <v>136</v>
      </c>
      <c r="J632" t="s">
        <v>137</v>
      </c>
      <c r="K632" t="s">
        <v>144</v>
      </c>
      <c r="L632" t="s">
        <v>2052</v>
      </c>
      <c r="M632" t="s">
        <v>2053</v>
      </c>
      <c r="N632">
        <v>0.80833333299999999</v>
      </c>
      <c r="O632">
        <v>0</v>
      </c>
      <c r="P632">
        <v>117</v>
      </c>
      <c r="Q632">
        <v>0</v>
      </c>
      <c r="R632">
        <v>0</v>
      </c>
      <c r="S632">
        <v>0</v>
      </c>
      <c r="T632">
        <v>19</v>
      </c>
      <c r="U632">
        <v>0</v>
      </c>
      <c r="V632">
        <v>0</v>
      </c>
      <c r="W632">
        <v>0</v>
      </c>
      <c r="X632">
        <v>20.804334662543081</v>
      </c>
      <c r="Y632">
        <v>0</v>
      </c>
      <c r="Z632">
        <v>0</v>
      </c>
      <c r="AA632">
        <v>0</v>
      </c>
      <c r="AB632">
        <v>14.82634495928512</v>
      </c>
      <c r="AC632">
        <v>0</v>
      </c>
      <c r="AD632">
        <v>0</v>
      </c>
      <c r="AE632">
        <v>35.6306796218282</v>
      </c>
    </row>
    <row r="633" spans="1:31" x14ac:dyDescent="0.3">
      <c r="A633">
        <v>2512381</v>
      </c>
      <c r="B633">
        <v>1</v>
      </c>
      <c r="C633" t="s">
        <v>81</v>
      </c>
      <c r="D633" t="s">
        <v>116</v>
      </c>
      <c r="E633" t="s">
        <v>187</v>
      </c>
      <c r="F633" t="s">
        <v>1870</v>
      </c>
      <c r="G633" t="s">
        <v>134</v>
      </c>
      <c r="H633" t="s">
        <v>135</v>
      </c>
      <c r="I633" t="s">
        <v>136</v>
      </c>
      <c r="J633" t="s">
        <v>137</v>
      </c>
      <c r="K633" t="s">
        <v>138</v>
      </c>
      <c r="L633" t="s">
        <v>2054</v>
      </c>
      <c r="M633" t="s">
        <v>2055</v>
      </c>
      <c r="N633">
        <v>5.9788888880000002</v>
      </c>
      <c r="O633">
        <v>2</v>
      </c>
      <c r="P633">
        <v>400</v>
      </c>
      <c r="Q633">
        <v>6</v>
      </c>
      <c r="R633">
        <v>1</v>
      </c>
      <c r="S633">
        <v>3</v>
      </c>
      <c r="T633">
        <v>18</v>
      </c>
      <c r="U633">
        <v>0</v>
      </c>
      <c r="V633">
        <v>0</v>
      </c>
      <c r="W633">
        <v>15.51288337009718</v>
      </c>
      <c r="X633">
        <v>225.98310441647089</v>
      </c>
      <c r="Y633">
        <v>494.83728657608214</v>
      </c>
      <c r="Z633">
        <v>4.4407702029366671</v>
      </c>
      <c r="AA633">
        <v>21.757452792640358</v>
      </c>
      <c r="AB633">
        <v>74.181205940731303</v>
      </c>
      <c r="AC633">
        <v>0</v>
      </c>
      <c r="AD633">
        <v>0</v>
      </c>
      <c r="AE633">
        <v>836.71270329895844</v>
      </c>
    </row>
    <row r="634" spans="1:31" x14ac:dyDescent="0.3">
      <c r="A634">
        <v>2512467</v>
      </c>
      <c r="B634">
        <v>1</v>
      </c>
      <c r="C634" t="s">
        <v>80</v>
      </c>
      <c r="D634" t="s">
        <v>103</v>
      </c>
      <c r="E634" t="s">
        <v>132</v>
      </c>
      <c r="F634" t="s">
        <v>2056</v>
      </c>
      <c r="G634" t="s">
        <v>173</v>
      </c>
      <c r="H634" t="s">
        <v>135</v>
      </c>
      <c r="I634" t="s">
        <v>136</v>
      </c>
      <c r="J634" t="s">
        <v>137</v>
      </c>
      <c r="K634" t="s">
        <v>138</v>
      </c>
      <c r="L634" t="s">
        <v>2057</v>
      </c>
      <c r="M634" t="s">
        <v>2058</v>
      </c>
      <c r="N634">
        <v>6.767222222</v>
      </c>
      <c r="O634">
        <v>0</v>
      </c>
      <c r="P634">
        <v>117</v>
      </c>
      <c r="Q634">
        <v>0</v>
      </c>
      <c r="R634">
        <v>18</v>
      </c>
      <c r="S634">
        <v>0</v>
      </c>
      <c r="T634">
        <v>17</v>
      </c>
      <c r="U634">
        <v>0</v>
      </c>
      <c r="V634">
        <v>0</v>
      </c>
      <c r="W634">
        <v>0</v>
      </c>
      <c r="X634">
        <v>179.86198441387825</v>
      </c>
      <c r="Y634">
        <v>0</v>
      </c>
      <c r="Z634">
        <v>155.45421379768604</v>
      </c>
      <c r="AA634">
        <v>0</v>
      </c>
      <c r="AB634">
        <v>155.09377536528382</v>
      </c>
      <c r="AC634">
        <v>0</v>
      </c>
      <c r="AD634">
        <v>0</v>
      </c>
      <c r="AE634">
        <v>490.40997357684807</v>
      </c>
    </row>
    <row r="635" spans="1:31" x14ac:dyDescent="0.3">
      <c r="A635">
        <v>2512567</v>
      </c>
      <c r="B635">
        <v>1</v>
      </c>
      <c r="C635" t="s">
        <v>81</v>
      </c>
      <c r="D635" t="s">
        <v>121</v>
      </c>
      <c r="E635" t="s">
        <v>167</v>
      </c>
      <c r="F635" t="s">
        <v>2059</v>
      </c>
      <c r="G635" t="s">
        <v>263</v>
      </c>
      <c r="H635" t="s">
        <v>150</v>
      </c>
      <c r="I635" t="s">
        <v>136</v>
      </c>
      <c r="J635" t="s">
        <v>137</v>
      </c>
      <c r="K635" t="s">
        <v>144</v>
      </c>
      <c r="L635" t="s">
        <v>2060</v>
      </c>
      <c r="M635" t="s">
        <v>2061</v>
      </c>
      <c r="N635">
        <v>2.7488888880000002</v>
      </c>
      <c r="O635">
        <v>0</v>
      </c>
      <c r="P635">
        <v>1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0.23221438477588335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0.23221438477588335</v>
      </c>
    </row>
    <row r="636" spans="1:31" x14ac:dyDescent="0.3">
      <c r="A636">
        <v>2512421</v>
      </c>
      <c r="B636">
        <v>1</v>
      </c>
      <c r="C636" t="s">
        <v>80</v>
      </c>
      <c r="D636" t="s">
        <v>103</v>
      </c>
      <c r="E636" t="s">
        <v>187</v>
      </c>
      <c r="F636" t="s">
        <v>2062</v>
      </c>
      <c r="G636" t="s">
        <v>143</v>
      </c>
      <c r="H636" t="s">
        <v>135</v>
      </c>
      <c r="I636" t="s">
        <v>136</v>
      </c>
      <c r="J636" t="s">
        <v>137</v>
      </c>
      <c r="K636" t="s">
        <v>144</v>
      </c>
      <c r="L636" t="s">
        <v>2063</v>
      </c>
      <c r="M636" t="s">
        <v>2064</v>
      </c>
      <c r="N636">
        <v>1.533055555</v>
      </c>
      <c r="O636">
        <v>0</v>
      </c>
      <c r="P636">
        <v>0</v>
      </c>
      <c r="Q636">
        <v>2</v>
      </c>
      <c r="R636">
        <v>0</v>
      </c>
      <c r="S636">
        <v>4</v>
      </c>
      <c r="T636">
        <v>37</v>
      </c>
      <c r="U636">
        <v>9</v>
      </c>
      <c r="V636">
        <v>7</v>
      </c>
      <c r="W636">
        <v>0</v>
      </c>
      <c r="X636">
        <v>0</v>
      </c>
      <c r="Y636">
        <v>2.0721652287075898</v>
      </c>
      <c r="Z636">
        <v>0</v>
      </c>
      <c r="AA636">
        <v>224.08402600750389</v>
      </c>
      <c r="AB636">
        <v>164.44481646076642</v>
      </c>
      <c r="AC636">
        <v>9136.9455638806121</v>
      </c>
      <c r="AD636">
        <v>996.93390142201736</v>
      </c>
      <c r="AE636">
        <v>10524.480472999607</v>
      </c>
    </row>
    <row r="637" spans="1:31" x14ac:dyDescent="0.3">
      <c r="A637">
        <v>2512318</v>
      </c>
      <c r="B637">
        <v>1</v>
      </c>
      <c r="C637" t="s">
        <v>81</v>
      </c>
      <c r="D637" t="s">
        <v>128</v>
      </c>
      <c r="E637" t="s">
        <v>141</v>
      </c>
      <c r="F637" t="s">
        <v>2065</v>
      </c>
      <c r="G637" t="s">
        <v>204</v>
      </c>
      <c r="H637" t="s">
        <v>135</v>
      </c>
      <c r="I637" t="s">
        <v>136</v>
      </c>
      <c r="J637" t="s">
        <v>137</v>
      </c>
      <c r="K637" t="s">
        <v>144</v>
      </c>
      <c r="L637" t="s">
        <v>2066</v>
      </c>
      <c r="M637" t="s">
        <v>2067</v>
      </c>
      <c r="N637">
        <v>3.25</v>
      </c>
      <c r="O637">
        <v>0</v>
      </c>
      <c r="P637">
        <v>255</v>
      </c>
      <c r="Q637">
        <v>0</v>
      </c>
      <c r="R637">
        <v>0</v>
      </c>
      <c r="S637">
        <v>0</v>
      </c>
      <c r="T637">
        <v>5</v>
      </c>
      <c r="U637">
        <v>0</v>
      </c>
      <c r="V637">
        <v>0</v>
      </c>
      <c r="W637">
        <v>0</v>
      </c>
      <c r="X637">
        <v>145.29417708273061</v>
      </c>
      <c r="Y637">
        <v>0</v>
      </c>
      <c r="Z637">
        <v>0</v>
      </c>
      <c r="AA637">
        <v>0</v>
      </c>
      <c r="AB637">
        <v>10.938097063961253</v>
      </c>
      <c r="AC637">
        <v>0</v>
      </c>
      <c r="AD637">
        <v>0</v>
      </c>
      <c r="AE637">
        <v>156.23227414669188</v>
      </c>
    </row>
    <row r="638" spans="1:31" x14ac:dyDescent="0.3">
      <c r="A638">
        <v>2512341</v>
      </c>
      <c r="B638">
        <v>1</v>
      </c>
      <c r="C638" t="s">
        <v>80</v>
      </c>
      <c r="D638" t="s">
        <v>104</v>
      </c>
      <c r="E638" t="s">
        <v>141</v>
      </c>
      <c r="F638" t="s">
        <v>1705</v>
      </c>
      <c r="G638" t="s">
        <v>143</v>
      </c>
      <c r="H638" t="s">
        <v>135</v>
      </c>
      <c r="I638" t="s">
        <v>136</v>
      </c>
      <c r="J638" t="s">
        <v>137</v>
      </c>
      <c r="K638" t="s">
        <v>144</v>
      </c>
      <c r="L638" t="s">
        <v>2068</v>
      </c>
      <c r="M638" t="s">
        <v>2069</v>
      </c>
      <c r="N638">
        <v>1.4130555549999999</v>
      </c>
      <c r="O638">
        <v>1</v>
      </c>
      <c r="P638">
        <v>470</v>
      </c>
      <c r="Q638">
        <v>22</v>
      </c>
      <c r="R638">
        <v>27</v>
      </c>
      <c r="S638">
        <v>28</v>
      </c>
      <c r="T638">
        <v>71</v>
      </c>
      <c r="U638">
        <v>5</v>
      </c>
      <c r="V638">
        <v>0</v>
      </c>
      <c r="W638">
        <v>3.0615072078452936</v>
      </c>
      <c r="X638">
        <v>165.14906617210144</v>
      </c>
      <c r="Y638">
        <v>35.354408962217242</v>
      </c>
      <c r="Z638">
        <v>12.806495234405359</v>
      </c>
      <c r="AA638">
        <v>818.46781454676045</v>
      </c>
      <c r="AB638">
        <v>99.877866702987234</v>
      </c>
      <c r="AC638">
        <v>335.42306458235106</v>
      </c>
      <c r="AD638">
        <v>0</v>
      </c>
      <c r="AE638">
        <v>1470.1402234086681</v>
      </c>
    </row>
    <row r="639" spans="1:31" x14ac:dyDescent="0.3">
      <c r="A639">
        <v>2512653</v>
      </c>
      <c r="B639">
        <v>1</v>
      </c>
      <c r="C639" t="s">
        <v>80</v>
      </c>
      <c r="D639" t="s">
        <v>94</v>
      </c>
      <c r="E639" t="s">
        <v>207</v>
      </c>
      <c r="F639" t="s">
        <v>2070</v>
      </c>
      <c r="G639" t="s">
        <v>134</v>
      </c>
      <c r="H639" t="s">
        <v>150</v>
      </c>
      <c r="I639" t="s">
        <v>136</v>
      </c>
      <c r="J639" t="s">
        <v>137</v>
      </c>
      <c r="K639" t="s">
        <v>138</v>
      </c>
      <c r="L639" t="s">
        <v>2071</v>
      </c>
      <c r="M639" t="s">
        <v>2072</v>
      </c>
      <c r="N639">
        <v>2.2291666659999998</v>
      </c>
      <c r="O639">
        <v>0</v>
      </c>
      <c r="P639">
        <v>21</v>
      </c>
      <c r="Q639">
        <v>0</v>
      </c>
      <c r="R639">
        <v>0</v>
      </c>
      <c r="S639">
        <v>0</v>
      </c>
      <c r="T639">
        <v>1</v>
      </c>
      <c r="U639">
        <v>0</v>
      </c>
      <c r="V639">
        <v>0</v>
      </c>
      <c r="W639">
        <v>0</v>
      </c>
      <c r="X639">
        <v>9.1780902444752748</v>
      </c>
      <c r="Y639">
        <v>0</v>
      </c>
      <c r="Z639">
        <v>0</v>
      </c>
      <c r="AA639">
        <v>0</v>
      </c>
      <c r="AB639">
        <v>0.31035186790288005</v>
      </c>
      <c r="AC639">
        <v>0</v>
      </c>
      <c r="AD639">
        <v>0</v>
      </c>
      <c r="AE639">
        <v>9.4884421123781557</v>
      </c>
    </row>
    <row r="640" spans="1:31" x14ac:dyDescent="0.3">
      <c r="A640">
        <v>2512484</v>
      </c>
      <c r="B640">
        <v>1</v>
      </c>
      <c r="C640" t="s">
        <v>80</v>
      </c>
      <c r="D640" t="s">
        <v>101</v>
      </c>
      <c r="E640" t="s">
        <v>132</v>
      </c>
      <c r="F640" t="s">
        <v>2073</v>
      </c>
      <c r="G640" t="s">
        <v>134</v>
      </c>
      <c r="H640" t="s">
        <v>135</v>
      </c>
      <c r="I640" t="s">
        <v>136</v>
      </c>
      <c r="J640" t="s">
        <v>137</v>
      </c>
      <c r="K640" t="s">
        <v>138</v>
      </c>
      <c r="L640" t="s">
        <v>2074</v>
      </c>
      <c r="M640" t="s">
        <v>2075</v>
      </c>
      <c r="N640">
        <v>3.1369444440000001</v>
      </c>
      <c r="O640">
        <v>0</v>
      </c>
      <c r="P640">
        <v>0</v>
      </c>
      <c r="Q640">
        <v>0</v>
      </c>
      <c r="R640">
        <v>0</v>
      </c>
      <c r="S640">
        <v>4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38.564401029319079</v>
      </c>
      <c r="AB640">
        <v>0</v>
      </c>
      <c r="AC640">
        <v>0</v>
      </c>
      <c r="AD640">
        <v>0</v>
      </c>
      <c r="AE640">
        <v>38.564401029319079</v>
      </c>
    </row>
    <row r="641" spans="1:31" x14ac:dyDescent="0.3">
      <c r="A641">
        <v>2545740</v>
      </c>
      <c r="B641">
        <v>1</v>
      </c>
      <c r="C641" t="s">
        <v>81</v>
      </c>
      <c r="D641" t="s">
        <v>128</v>
      </c>
      <c r="E641" t="s">
        <v>141</v>
      </c>
      <c r="F641" t="s">
        <v>2076</v>
      </c>
      <c r="G641" t="s">
        <v>693</v>
      </c>
      <c r="H641" t="s">
        <v>135</v>
      </c>
      <c r="I641" t="s">
        <v>136</v>
      </c>
      <c r="J641" t="s">
        <v>137</v>
      </c>
      <c r="K641" t="s">
        <v>144</v>
      </c>
      <c r="L641" t="s">
        <v>2077</v>
      </c>
      <c r="M641" t="s">
        <v>2078</v>
      </c>
      <c r="N641">
        <v>0.84972222200000003</v>
      </c>
      <c r="O641">
        <v>1</v>
      </c>
      <c r="P641">
        <v>5608</v>
      </c>
      <c r="Q641">
        <v>7</v>
      </c>
      <c r="R641">
        <v>24</v>
      </c>
      <c r="S641">
        <v>12</v>
      </c>
      <c r="T641">
        <v>211</v>
      </c>
      <c r="U641">
        <v>2</v>
      </c>
      <c r="V641">
        <v>1</v>
      </c>
      <c r="W641">
        <v>0.15496562608333334</v>
      </c>
      <c r="X641">
        <v>953.80364992362217</v>
      </c>
      <c r="Y641">
        <v>21.99748917592996</v>
      </c>
      <c r="Z641">
        <v>7.0987192533458252</v>
      </c>
      <c r="AA641">
        <v>180.99081398239676</v>
      </c>
      <c r="AB641">
        <v>137.09521661535143</v>
      </c>
      <c r="AC641">
        <v>373.98855575682046</v>
      </c>
      <c r="AD641">
        <v>0.9709488575389168</v>
      </c>
      <c r="AE641">
        <v>1676.1003591910887</v>
      </c>
    </row>
    <row r="642" spans="1:31" x14ac:dyDescent="0.3">
      <c r="A642">
        <v>2512882</v>
      </c>
      <c r="B642">
        <v>1</v>
      </c>
      <c r="C642" t="s">
        <v>80</v>
      </c>
      <c r="D642" t="s">
        <v>84</v>
      </c>
      <c r="E642" t="s">
        <v>132</v>
      </c>
      <c r="F642" t="s">
        <v>2079</v>
      </c>
      <c r="G642" t="s">
        <v>204</v>
      </c>
      <c r="H642" t="s">
        <v>135</v>
      </c>
      <c r="I642" t="s">
        <v>136</v>
      </c>
      <c r="J642" t="s">
        <v>137</v>
      </c>
      <c r="K642" t="s">
        <v>144</v>
      </c>
      <c r="L642" t="s">
        <v>2080</v>
      </c>
      <c r="M642" t="s">
        <v>2081</v>
      </c>
      <c r="N642">
        <v>3.0916666660000001</v>
      </c>
      <c r="O642">
        <v>0</v>
      </c>
      <c r="P642">
        <v>187</v>
      </c>
      <c r="Q642">
        <v>0</v>
      </c>
      <c r="R642">
        <v>33</v>
      </c>
      <c r="S642">
        <v>0</v>
      </c>
      <c r="T642">
        <v>19</v>
      </c>
      <c r="U642">
        <v>0</v>
      </c>
      <c r="V642">
        <v>0</v>
      </c>
      <c r="W642">
        <v>0</v>
      </c>
      <c r="X642">
        <v>197.87602088062121</v>
      </c>
      <c r="Y642">
        <v>0</v>
      </c>
      <c r="Z642">
        <v>33.297303252718656</v>
      </c>
      <c r="AA642">
        <v>0</v>
      </c>
      <c r="AB642">
        <v>75.23239077935277</v>
      </c>
      <c r="AC642">
        <v>0</v>
      </c>
      <c r="AD642">
        <v>0</v>
      </c>
      <c r="AE642">
        <v>306.40571491269264</v>
      </c>
    </row>
    <row r="643" spans="1:31" x14ac:dyDescent="0.3">
      <c r="A643">
        <v>2512255</v>
      </c>
      <c r="B643">
        <v>1</v>
      </c>
      <c r="C643" t="s">
        <v>80</v>
      </c>
      <c r="D643" t="s">
        <v>99</v>
      </c>
      <c r="E643" t="s">
        <v>141</v>
      </c>
      <c r="F643" t="s">
        <v>2082</v>
      </c>
      <c r="G643" t="s">
        <v>295</v>
      </c>
      <c r="H643" t="s">
        <v>135</v>
      </c>
      <c r="I643" t="s">
        <v>136</v>
      </c>
      <c r="J643" t="s">
        <v>137</v>
      </c>
      <c r="K643" t="s">
        <v>144</v>
      </c>
      <c r="L643" t="s">
        <v>2083</v>
      </c>
      <c r="M643" t="s">
        <v>2084</v>
      </c>
      <c r="N643">
        <v>0.34333333300000002</v>
      </c>
      <c r="O643">
        <v>9</v>
      </c>
      <c r="P643">
        <v>4798</v>
      </c>
      <c r="Q643">
        <v>14</v>
      </c>
      <c r="R643">
        <v>192</v>
      </c>
      <c r="S643">
        <v>28</v>
      </c>
      <c r="T643">
        <v>653</v>
      </c>
      <c r="U643">
        <v>0</v>
      </c>
      <c r="V643">
        <v>9</v>
      </c>
      <c r="W643">
        <v>12.435537055994011</v>
      </c>
      <c r="X643">
        <v>337.70719826836961</v>
      </c>
      <c r="Y643">
        <v>2.7526240115237499</v>
      </c>
      <c r="Z643">
        <v>12.890473089024869</v>
      </c>
      <c r="AA643">
        <v>54.853853870926748</v>
      </c>
      <c r="AB643">
        <v>126.64671603006573</v>
      </c>
      <c r="AC643">
        <v>0</v>
      </c>
      <c r="AD643">
        <v>5.6333456672038604</v>
      </c>
      <c r="AE643">
        <v>552.91974799310867</v>
      </c>
    </row>
    <row r="644" spans="1:31" x14ac:dyDescent="0.3">
      <c r="A644">
        <v>2512398</v>
      </c>
      <c r="B644">
        <v>1</v>
      </c>
      <c r="C644" t="s">
        <v>80</v>
      </c>
      <c r="D644" t="s">
        <v>100</v>
      </c>
      <c r="E644" t="s">
        <v>132</v>
      </c>
      <c r="F644" t="s">
        <v>2085</v>
      </c>
      <c r="G644" t="s">
        <v>173</v>
      </c>
      <c r="H644" t="s">
        <v>135</v>
      </c>
      <c r="I644" t="s">
        <v>136</v>
      </c>
      <c r="J644" t="s">
        <v>137</v>
      </c>
      <c r="K644" t="s">
        <v>138</v>
      </c>
      <c r="L644" t="s">
        <v>2086</v>
      </c>
      <c r="M644" t="s">
        <v>2087</v>
      </c>
      <c r="N644">
        <v>8.5319444440000005</v>
      </c>
      <c r="O644">
        <v>0</v>
      </c>
      <c r="P644">
        <v>509</v>
      </c>
      <c r="Q644">
        <v>0</v>
      </c>
      <c r="R644">
        <v>0</v>
      </c>
      <c r="S644">
        <v>0</v>
      </c>
      <c r="T644">
        <v>20</v>
      </c>
      <c r="U644">
        <v>0</v>
      </c>
      <c r="V644">
        <v>0</v>
      </c>
      <c r="W644">
        <v>0</v>
      </c>
      <c r="X644">
        <v>908.42130894843262</v>
      </c>
      <c r="Y644">
        <v>0</v>
      </c>
      <c r="Z644">
        <v>0</v>
      </c>
      <c r="AA644">
        <v>0</v>
      </c>
      <c r="AB644">
        <v>222.72276083648055</v>
      </c>
      <c r="AC644">
        <v>0</v>
      </c>
      <c r="AD644">
        <v>0</v>
      </c>
      <c r="AE644">
        <v>1131.1440697849132</v>
      </c>
    </row>
    <row r="645" spans="1:31" x14ac:dyDescent="0.3">
      <c r="A645">
        <v>2512284</v>
      </c>
      <c r="B645">
        <v>1</v>
      </c>
      <c r="C645" t="s">
        <v>80</v>
      </c>
      <c r="D645" t="s">
        <v>104</v>
      </c>
      <c r="E645" t="s">
        <v>141</v>
      </c>
      <c r="F645" t="s">
        <v>2088</v>
      </c>
      <c r="G645" t="s">
        <v>1809</v>
      </c>
      <c r="H645" t="s">
        <v>135</v>
      </c>
      <c r="I645" t="s">
        <v>136</v>
      </c>
      <c r="J645" t="s">
        <v>137</v>
      </c>
      <c r="K645" t="s">
        <v>144</v>
      </c>
      <c r="L645" t="s">
        <v>2089</v>
      </c>
      <c r="M645" t="s">
        <v>2090</v>
      </c>
      <c r="N645">
        <v>3.2436111109999999</v>
      </c>
      <c r="O645">
        <v>1</v>
      </c>
      <c r="P645">
        <v>470</v>
      </c>
      <c r="Q645">
        <v>22</v>
      </c>
      <c r="R645">
        <v>27</v>
      </c>
      <c r="S645">
        <v>28</v>
      </c>
      <c r="T645">
        <v>71</v>
      </c>
      <c r="U645">
        <v>5</v>
      </c>
      <c r="V645">
        <v>0</v>
      </c>
      <c r="W645">
        <v>6.1867739184230919</v>
      </c>
      <c r="X645">
        <v>356.18346202367513</v>
      </c>
      <c r="Y645">
        <v>57.108718212433381</v>
      </c>
      <c r="Z645">
        <v>18.973447733807244</v>
      </c>
      <c r="AA645">
        <v>1246.1514993621072</v>
      </c>
      <c r="AB645">
        <v>134.37932810749425</v>
      </c>
      <c r="AC645">
        <v>272.58263116790016</v>
      </c>
      <c r="AD645">
        <v>0</v>
      </c>
      <c r="AE645">
        <v>2091.5658605258404</v>
      </c>
    </row>
    <row r="646" spans="1:31" x14ac:dyDescent="0.3">
      <c r="A646">
        <v>2512948</v>
      </c>
      <c r="B646">
        <v>1</v>
      </c>
      <c r="C646" t="s">
        <v>80</v>
      </c>
      <c r="D646" t="s">
        <v>82</v>
      </c>
      <c r="E646" t="s">
        <v>147</v>
      </c>
      <c r="F646" t="s">
        <v>1037</v>
      </c>
      <c r="G646" t="s">
        <v>177</v>
      </c>
      <c r="H646" t="s">
        <v>150</v>
      </c>
      <c r="I646" t="s">
        <v>136</v>
      </c>
      <c r="J646" t="s">
        <v>137</v>
      </c>
      <c r="K646" t="s">
        <v>144</v>
      </c>
      <c r="L646" t="s">
        <v>2091</v>
      </c>
      <c r="M646" t="s">
        <v>2092</v>
      </c>
      <c r="N646">
        <v>1.6388888880000001</v>
      </c>
      <c r="O646">
        <v>0</v>
      </c>
      <c r="P646">
        <v>48</v>
      </c>
      <c r="Q646">
        <v>0</v>
      </c>
      <c r="R646">
        <v>0</v>
      </c>
      <c r="S646">
        <v>0</v>
      </c>
      <c r="T646">
        <v>7</v>
      </c>
      <c r="U646">
        <v>0</v>
      </c>
      <c r="V646">
        <v>0</v>
      </c>
      <c r="W646">
        <v>0</v>
      </c>
      <c r="X646">
        <v>25.456380593016597</v>
      </c>
      <c r="Y646">
        <v>0</v>
      </c>
      <c r="Z646">
        <v>0</v>
      </c>
      <c r="AA646">
        <v>0</v>
      </c>
      <c r="AB646">
        <v>11.719585762549606</v>
      </c>
      <c r="AC646">
        <v>0</v>
      </c>
      <c r="AD646">
        <v>0</v>
      </c>
      <c r="AE646">
        <v>37.175966355566203</v>
      </c>
    </row>
    <row r="647" spans="1:31" x14ac:dyDescent="0.3">
      <c r="A647">
        <v>2512307</v>
      </c>
      <c r="B647">
        <v>1</v>
      </c>
      <c r="C647" t="s">
        <v>80</v>
      </c>
      <c r="D647" t="s">
        <v>95</v>
      </c>
      <c r="E647" t="s">
        <v>132</v>
      </c>
      <c r="F647" t="s">
        <v>2093</v>
      </c>
      <c r="G647" t="s">
        <v>295</v>
      </c>
      <c r="H647" t="s">
        <v>135</v>
      </c>
      <c r="I647" t="s">
        <v>277</v>
      </c>
      <c r="J647" t="s">
        <v>137</v>
      </c>
      <c r="K647" t="s">
        <v>144</v>
      </c>
      <c r="L647" t="s">
        <v>2094</v>
      </c>
      <c r="M647" t="s">
        <v>2095</v>
      </c>
      <c r="N647">
        <v>0.05</v>
      </c>
      <c r="O647">
        <v>0</v>
      </c>
      <c r="P647">
        <v>4053</v>
      </c>
      <c r="Q647">
        <v>0</v>
      </c>
      <c r="R647">
        <v>0</v>
      </c>
      <c r="S647">
        <v>4</v>
      </c>
      <c r="T647">
        <v>262</v>
      </c>
      <c r="U647">
        <v>0</v>
      </c>
      <c r="V647">
        <v>0</v>
      </c>
      <c r="W647">
        <v>0</v>
      </c>
      <c r="X647">
        <v>44.136574056098169</v>
      </c>
      <c r="Y647">
        <v>0</v>
      </c>
      <c r="Z647">
        <v>0</v>
      </c>
      <c r="AA647">
        <v>4.9626802711577005</v>
      </c>
      <c r="AB647">
        <v>11.800273073098163</v>
      </c>
      <c r="AC647">
        <v>0</v>
      </c>
      <c r="AD647">
        <v>0</v>
      </c>
      <c r="AE647">
        <v>60.899527400354032</v>
      </c>
    </row>
    <row r="648" spans="1:31" x14ac:dyDescent="0.3">
      <c r="A648">
        <v>2512639</v>
      </c>
      <c r="B648">
        <v>1</v>
      </c>
      <c r="C648" t="s">
        <v>80</v>
      </c>
      <c r="D648" t="s">
        <v>96</v>
      </c>
      <c r="E648" t="s">
        <v>147</v>
      </c>
      <c r="F648" t="s">
        <v>2096</v>
      </c>
      <c r="G648" t="s">
        <v>224</v>
      </c>
      <c r="H648" t="s">
        <v>150</v>
      </c>
      <c r="I648" t="s">
        <v>136</v>
      </c>
      <c r="J648" t="s">
        <v>137</v>
      </c>
      <c r="K648" t="s">
        <v>144</v>
      </c>
      <c r="L648" t="s">
        <v>2097</v>
      </c>
      <c r="M648" t="s">
        <v>2098</v>
      </c>
      <c r="N648">
        <v>1.663333333</v>
      </c>
      <c r="O648">
        <v>0</v>
      </c>
      <c r="P648">
        <v>21</v>
      </c>
      <c r="Q648">
        <v>0</v>
      </c>
      <c r="R648">
        <v>0</v>
      </c>
      <c r="S648">
        <v>0</v>
      </c>
      <c r="T648">
        <v>3</v>
      </c>
      <c r="U648">
        <v>0</v>
      </c>
      <c r="V648">
        <v>0</v>
      </c>
      <c r="W648">
        <v>0</v>
      </c>
      <c r="X648">
        <v>35.461578530779661</v>
      </c>
      <c r="Y648">
        <v>0</v>
      </c>
      <c r="Z648">
        <v>0</v>
      </c>
      <c r="AA648">
        <v>0</v>
      </c>
      <c r="AB648">
        <v>17.030170703130231</v>
      </c>
      <c r="AC648">
        <v>0</v>
      </c>
      <c r="AD648">
        <v>0</v>
      </c>
      <c r="AE648">
        <v>52.491749233909893</v>
      </c>
    </row>
    <row r="649" spans="1:31" x14ac:dyDescent="0.3">
      <c r="A649">
        <v>2511631</v>
      </c>
      <c r="B649">
        <v>1</v>
      </c>
      <c r="C649" t="s">
        <v>80</v>
      </c>
      <c r="D649" t="s">
        <v>104</v>
      </c>
      <c r="E649" t="s">
        <v>187</v>
      </c>
      <c r="F649" t="s">
        <v>1067</v>
      </c>
      <c r="G649" t="s">
        <v>143</v>
      </c>
      <c r="H649" t="s">
        <v>135</v>
      </c>
      <c r="I649" t="s">
        <v>136</v>
      </c>
      <c r="J649" t="s">
        <v>137</v>
      </c>
      <c r="K649" t="s">
        <v>144</v>
      </c>
      <c r="L649" t="s">
        <v>2099</v>
      </c>
      <c r="M649" t="s">
        <v>2100</v>
      </c>
      <c r="N649">
        <v>0.53500000000000003</v>
      </c>
      <c r="O649">
        <v>0</v>
      </c>
      <c r="P649">
        <v>33</v>
      </c>
      <c r="Q649">
        <v>0</v>
      </c>
      <c r="R649">
        <v>59</v>
      </c>
      <c r="S649">
        <v>2</v>
      </c>
      <c r="T649">
        <v>14</v>
      </c>
      <c r="U649">
        <v>4</v>
      </c>
      <c r="V649">
        <v>0</v>
      </c>
      <c r="W649">
        <v>0</v>
      </c>
      <c r="X649">
        <v>6.5819403875031526</v>
      </c>
      <c r="Y649">
        <v>0</v>
      </c>
      <c r="Z649">
        <v>11.388017683762017</v>
      </c>
      <c r="AA649">
        <v>19.908112696390546</v>
      </c>
      <c r="AB649">
        <v>3.2348898583261256</v>
      </c>
      <c r="AC649">
        <v>655.05996939606803</v>
      </c>
      <c r="AD649">
        <v>0</v>
      </c>
      <c r="AE649">
        <v>696.17293002204985</v>
      </c>
    </row>
    <row r="650" spans="1:31" x14ac:dyDescent="0.3">
      <c r="A650">
        <v>2512132</v>
      </c>
      <c r="B650">
        <v>1</v>
      </c>
      <c r="C650" t="s">
        <v>80</v>
      </c>
      <c r="D650" t="s">
        <v>101</v>
      </c>
      <c r="E650" t="s">
        <v>207</v>
      </c>
      <c r="F650" t="s">
        <v>1748</v>
      </c>
      <c r="G650" t="s">
        <v>177</v>
      </c>
      <c r="H650" t="s">
        <v>150</v>
      </c>
      <c r="I650" t="s">
        <v>136</v>
      </c>
      <c r="J650" t="s">
        <v>137</v>
      </c>
      <c r="K650" t="s">
        <v>144</v>
      </c>
      <c r="L650" t="s">
        <v>2101</v>
      </c>
      <c r="M650" t="s">
        <v>2102</v>
      </c>
      <c r="N650">
        <v>3.3255555550000002</v>
      </c>
      <c r="O650">
        <v>0</v>
      </c>
      <c r="P650">
        <v>24</v>
      </c>
      <c r="Q650">
        <v>0</v>
      </c>
      <c r="R650">
        <v>0</v>
      </c>
      <c r="S650">
        <v>0</v>
      </c>
      <c r="T650">
        <v>5</v>
      </c>
      <c r="U650">
        <v>0</v>
      </c>
      <c r="V650">
        <v>0</v>
      </c>
      <c r="W650">
        <v>0</v>
      </c>
      <c r="X650">
        <v>57.075591118144558</v>
      </c>
      <c r="Y650">
        <v>0</v>
      </c>
      <c r="Z650">
        <v>0</v>
      </c>
      <c r="AA650">
        <v>0</v>
      </c>
      <c r="AB650">
        <v>6.3882296471031568</v>
      </c>
      <c r="AC650">
        <v>0</v>
      </c>
      <c r="AD650">
        <v>0</v>
      </c>
      <c r="AE650">
        <v>63.463820765247718</v>
      </c>
    </row>
    <row r="651" spans="1:31" x14ac:dyDescent="0.3">
      <c r="A651">
        <v>2512009</v>
      </c>
      <c r="B651">
        <v>1</v>
      </c>
      <c r="C651" t="s">
        <v>81</v>
      </c>
      <c r="D651" t="s">
        <v>126</v>
      </c>
      <c r="E651" t="s">
        <v>207</v>
      </c>
      <c r="F651" t="s">
        <v>2103</v>
      </c>
      <c r="G651" t="s">
        <v>177</v>
      </c>
      <c r="H651" t="s">
        <v>150</v>
      </c>
      <c r="I651" t="s">
        <v>136</v>
      </c>
      <c r="J651" t="s">
        <v>137</v>
      </c>
      <c r="K651" t="s">
        <v>144</v>
      </c>
      <c r="L651" t="s">
        <v>2104</v>
      </c>
      <c r="M651" t="s">
        <v>2105</v>
      </c>
      <c r="N651">
        <v>1.1802777769999999</v>
      </c>
      <c r="O651">
        <v>0</v>
      </c>
      <c r="P651">
        <v>18</v>
      </c>
      <c r="Q651">
        <v>0</v>
      </c>
      <c r="R651">
        <v>4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1.796469410000388</v>
      </c>
      <c r="Y651">
        <v>0</v>
      </c>
      <c r="Z651">
        <v>5.670605907957E-2</v>
      </c>
      <c r="AA651">
        <v>0</v>
      </c>
      <c r="AB651">
        <v>0</v>
      </c>
      <c r="AC651">
        <v>0</v>
      </c>
      <c r="AD651">
        <v>0</v>
      </c>
      <c r="AE651">
        <v>1.853175469079958</v>
      </c>
    </row>
    <row r="652" spans="1:31" x14ac:dyDescent="0.3">
      <c r="A652">
        <v>2511817</v>
      </c>
      <c r="B652">
        <v>1</v>
      </c>
      <c r="C652" t="s">
        <v>80</v>
      </c>
      <c r="D652" t="s">
        <v>104</v>
      </c>
      <c r="E652" t="s">
        <v>141</v>
      </c>
      <c r="F652" t="s">
        <v>868</v>
      </c>
      <c r="G652" t="s">
        <v>143</v>
      </c>
      <c r="H652" t="s">
        <v>135</v>
      </c>
      <c r="I652" t="s">
        <v>136</v>
      </c>
      <c r="J652" t="s">
        <v>137</v>
      </c>
      <c r="K652" t="s">
        <v>144</v>
      </c>
      <c r="L652" t="s">
        <v>2106</v>
      </c>
      <c r="M652" t="s">
        <v>2107</v>
      </c>
      <c r="N652">
        <v>4.0136111110000003</v>
      </c>
      <c r="O652">
        <v>12</v>
      </c>
      <c r="P652">
        <v>116</v>
      </c>
      <c r="Q652">
        <v>86</v>
      </c>
      <c r="R652">
        <v>119</v>
      </c>
      <c r="S652">
        <v>29</v>
      </c>
      <c r="T652">
        <v>46</v>
      </c>
      <c r="U652">
        <v>8</v>
      </c>
      <c r="V652">
        <v>0</v>
      </c>
      <c r="W652">
        <v>11.251516540976686</v>
      </c>
      <c r="X652">
        <v>68.371762737829528</v>
      </c>
      <c r="Y652">
        <v>350.69923972734034</v>
      </c>
      <c r="Z652">
        <v>446.42946559427122</v>
      </c>
      <c r="AA652">
        <v>1121.9094497569365</v>
      </c>
      <c r="AB652">
        <v>78.780642769996959</v>
      </c>
      <c r="AC652">
        <v>6624.3269667538107</v>
      </c>
      <c r="AD652">
        <v>0</v>
      </c>
      <c r="AE652">
        <v>8701.7690438811624</v>
      </c>
    </row>
    <row r="653" spans="1:31" x14ac:dyDescent="0.3">
      <c r="A653">
        <v>2511989</v>
      </c>
      <c r="B653">
        <v>1</v>
      </c>
      <c r="C653" t="s">
        <v>81</v>
      </c>
      <c r="D653" t="s">
        <v>128</v>
      </c>
      <c r="E653" t="s">
        <v>167</v>
      </c>
      <c r="F653" t="s">
        <v>2108</v>
      </c>
      <c r="G653" t="s">
        <v>234</v>
      </c>
      <c r="H653" t="s">
        <v>150</v>
      </c>
      <c r="I653" t="s">
        <v>136</v>
      </c>
      <c r="J653" t="s">
        <v>137</v>
      </c>
      <c r="K653" t="s">
        <v>144</v>
      </c>
      <c r="L653" t="s">
        <v>2109</v>
      </c>
      <c r="M653" t="s">
        <v>2110</v>
      </c>
      <c r="N653">
        <v>5.2927777770000004</v>
      </c>
      <c r="O653">
        <v>0</v>
      </c>
      <c r="P653">
        <v>6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7.7144494363933322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7.7144494363933322</v>
      </c>
    </row>
    <row r="654" spans="1:31" x14ac:dyDescent="0.3">
      <c r="A654">
        <v>2511946</v>
      </c>
      <c r="B654">
        <v>1</v>
      </c>
      <c r="C654" t="s">
        <v>81</v>
      </c>
      <c r="D654" t="s">
        <v>123</v>
      </c>
      <c r="E654" t="s">
        <v>132</v>
      </c>
      <c r="F654" t="s">
        <v>2111</v>
      </c>
      <c r="G654" t="s">
        <v>143</v>
      </c>
      <c r="H654" t="s">
        <v>135</v>
      </c>
      <c r="I654" t="s">
        <v>136</v>
      </c>
      <c r="J654" t="s">
        <v>137</v>
      </c>
      <c r="K654" t="s">
        <v>144</v>
      </c>
      <c r="L654" t="s">
        <v>2112</v>
      </c>
      <c r="M654" t="s">
        <v>2113</v>
      </c>
      <c r="N654">
        <v>0.512222222</v>
      </c>
      <c r="O654">
        <v>15</v>
      </c>
      <c r="P654">
        <v>1744</v>
      </c>
      <c r="Q654">
        <v>57</v>
      </c>
      <c r="R654">
        <v>187</v>
      </c>
      <c r="S654">
        <v>26</v>
      </c>
      <c r="T654">
        <v>195</v>
      </c>
      <c r="U654">
        <v>4</v>
      </c>
      <c r="V654">
        <v>0</v>
      </c>
      <c r="W654">
        <v>0.97688757385566682</v>
      </c>
      <c r="X654">
        <v>137.63565245147228</v>
      </c>
      <c r="Y654">
        <v>59.46355524035917</v>
      </c>
      <c r="Z654">
        <v>35.577288413911596</v>
      </c>
      <c r="AA654">
        <v>68.297264134926536</v>
      </c>
      <c r="AB654">
        <v>44.500414257818235</v>
      </c>
      <c r="AC654">
        <v>34.139189581286224</v>
      </c>
      <c r="AD654">
        <v>0</v>
      </c>
      <c r="AE654">
        <v>380.59025165362976</v>
      </c>
    </row>
    <row r="655" spans="1:31" x14ac:dyDescent="0.3">
      <c r="A655">
        <v>2511697</v>
      </c>
      <c r="B655">
        <v>1</v>
      </c>
      <c r="C655" t="s">
        <v>80</v>
      </c>
      <c r="D655" t="s">
        <v>96</v>
      </c>
      <c r="E655" t="s">
        <v>207</v>
      </c>
      <c r="F655" t="s">
        <v>2114</v>
      </c>
      <c r="G655" t="s">
        <v>134</v>
      </c>
      <c r="H655" t="s">
        <v>150</v>
      </c>
      <c r="I655" t="s">
        <v>136</v>
      </c>
      <c r="J655" t="s">
        <v>137</v>
      </c>
      <c r="K655" t="s">
        <v>138</v>
      </c>
      <c r="L655" t="s">
        <v>2115</v>
      </c>
      <c r="M655" t="s">
        <v>2116</v>
      </c>
      <c r="N655">
        <v>4.9808333329999996</v>
      </c>
      <c r="O655">
        <v>0</v>
      </c>
      <c r="P655">
        <v>208</v>
      </c>
      <c r="Q655">
        <v>0</v>
      </c>
      <c r="R655">
        <v>0</v>
      </c>
      <c r="S655">
        <v>0</v>
      </c>
      <c r="T655">
        <v>5</v>
      </c>
      <c r="U655">
        <v>0</v>
      </c>
      <c r="V655">
        <v>0</v>
      </c>
      <c r="W655">
        <v>0</v>
      </c>
      <c r="X655">
        <v>325.51661591870879</v>
      </c>
      <c r="Y655">
        <v>0</v>
      </c>
      <c r="Z655">
        <v>0</v>
      </c>
      <c r="AA655">
        <v>0</v>
      </c>
      <c r="AB655">
        <v>46.013318968556</v>
      </c>
      <c r="AC655">
        <v>0</v>
      </c>
      <c r="AD655">
        <v>0</v>
      </c>
      <c r="AE655">
        <v>371.5299348872648</v>
      </c>
    </row>
    <row r="656" spans="1:31" x14ac:dyDescent="0.3">
      <c r="A656">
        <v>2511568</v>
      </c>
      <c r="B656">
        <v>1</v>
      </c>
      <c r="C656" t="s">
        <v>80</v>
      </c>
      <c r="D656" t="s">
        <v>99</v>
      </c>
      <c r="E656" t="s">
        <v>159</v>
      </c>
      <c r="F656" t="s">
        <v>2117</v>
      </c>
      <c r="G656" t="s">
        <v>161</v>
      </c>
      <c r="H656" t="s">
        <v>150</v>
      </c>
      <c r="I656" t="s">
        <v>136</v>
      </c>
      <c r="J656" t="s">
        <v>137</v>
      </c>
      <c r="K656" t="s">
        <v>144</v>
      </c>
      <c r="L656" t="s">
        <v>2118</v>
      </c>
      <c r="M656" t="s">
        <v>2119</v>
      </c>
      <c r="N656">
        <v>1.0605555550000001</v>
      </c>
      <c r="O656">
        <v>0</v>
      </c>
      <c r="P656">
        <v>214</v>
      </c>
      <c r="Q656">
        <v>0</v>
      </c>
      <c r="R656">
        <v>0</v>
      </c>
      <c r="S656">
        <v>0</v>
      </c>
      <c r="T656">
        <v>73</v>
      </c>
      <c r="U656">
        <v>0</v>
      </c>
      <c r="V656">
        <v>0</v>
      </c>
      <c r="W656">
        <v>0</v>
      </c>
      <c r="X656">
        <v>50.471819636899092</v>
      </c>
      <c r="Y656">
        <v>0</v>
      </c>
      <c r="Z656">
        <v>0</v>
      </c>
      <c r="AA656">
        <v>0</v>
      </c>
      <c r="AB656">
        <v>42.089127858161952</v>
      </c>
      <c r="AC656">
        <v>0</v>
      </c>
      <c r="AD656">
        <v>0</v>
      </c>
      <c r="AE656">
        <v>92.560947495061043</v>
      </c>
    </row>
    <row r="657" spans="1:31" x14ac:dyDescent="0.3">
      <c r="A657">
        <v>2511860</v>
      </c>
      <c r="B657">
        <v>1</v>
      </c>
      <c r="C657" t="s">
        <v>80</v>
      </c>
      <c r="D657" t="s">
        <v>101</v>
      </c>
      <c r="E657" t="s">
        <v>159</v>
      </c>
      <c r="F657" t="s">
        <v>2120</v>
      </c>
      <c r="G657" t="s">
        <v>134</v>
      </c>
      <c r="H657" t="s">
        <v>150</v>
      </c>
      <c r="I657" t="s">
        <v>136</v>
      </c>
      <c r="J657" t="s">
        <v>137</v>
      </c>
      <c r="K657" t="s">
        <v>138</v>
      </c>
      <c r="L657" t="s">
        <v>2121</v>
      </c>
      <c r="M657" t="s">
        <v>2122</v>
      </c>
      <c r="N657">
        <v>1.1530555549999999</v>
      </c>
      <c r="O657">
        <v>0</v>
      </c>
      <c r="P657">
        <v>157</v>
      </c>
      <c r="Q657">
        <v>0</v>
      </c>
      <c r="R657">
        <v>0</v>
      </c>
      <c r="S657">
        <v>0</v>
      </c>
      <c r="T657">
        <v>9</v>
      </c>
      <c r="U657">
        <v>0</v>
      </c>
      <c r="V657">
        <v>0</v>
      </c>
      <c r="W657">
        <v>0</v>
      </c>
      <c r="X657">
        <v>30.333574961735636</v>
      </c>
      <c r="Y657">
        <v>0</v>
      </c>
      <c r="Z657">
        <v>0</v>
      </c>
      <c r="AA657">
        <v>0</v>
      </c>
      <c r="AB657">
        <v>11.577052469216515</v>
      </c>
      <c r="AC657">
        <v>0</v>
      </c>
      <c r="AD657">
        <v>0</v>
      </c>
      <c r="AE657">
        <v>41.910627430952147</v>
      </c>
    </row>
    <row r="658" spans="1:31" x14ac:dyDescent="0.3">
      <c r="A658">
        <v>2511760</v>
      </c>
      <c r="B658">
        <v>1</v>
      </c>
      <c r="C658" t="s">
        <v>80</v>
      </c>
      <c r="D658" t="s">
        <v>82</v>
      </c>
      <c r="E658" t="s">
        <v>147</v>
      </c>
      <c r="F658" t="s">
        <v>2123</v>
      </c>
      <c r="G658" t="s">
        <v>224</v>
      </c>
      <c r="H658" t="s">
        <v>150</v>
      </c>
      <c r="I658" t="s">
        <v>136</v>
      </c>
      <c r="J658" t="s">
        <v>137</v>
      </c>
      <c r="K658" t="s">
        <v>144</v>
      </c>
      <c r="L658" t="s">
        <v>2124</v>
      </c>
      <c r="M658" t="s">
        <v>2125</v>
      </c>
      <c r="N658">
        <v>5.2308333329999996</v>
      </c>
      <c r="O658">
        <v>0</v>
      </c>
      <c r="P658">
        <v>9</v>
      </c>
      <c r="Q658">
        <v>0</v>
      </c>
      <c r="R658">
        <v>0</v>
      </c>
      <c r="S658">
        <v>0</v>
      </c>
      <c r="T658">
        <v>27</v>
      </c>
      <c r="U658">
        <v>0</v>
      </c>
      <c r="V658">
        <v>0</v>
      </c>
      <c r="W658">
        <v>0</v>
      </c>
      <c r="X658">
        <v>16.551135123726404</v>
      </c>
      <c r="Y658">
        <v>0</v>
      </c>
      <c r="Z658">
        <v>0</v>
      </c>
      <c r="AA658">
        <v>0</v>
      </c>
      <c r="AB658">
        <v>247.64976401854466</v>
      </c>
      <c r="AC658">
        <v>0</v>
      </c>
      <c r="AD658">
        <v>0</v>
      </c>
      <c r="AE658">
        <v>264.20089914227106</v>
      </c>
    </row>
    <row r="659" spans="1:31" x14ac:dyDescent="0.3">
      <c r="A659">
        <v>2511711</v>
      </c>
      <c r="B659">
        <v>1</v>
      </c>
      <c r="C659" t="s">
        <v>81</v>
      </c>
      <c r="D659" t="s">
        <v>118</v>
      </c>
      <c r="E659" t="s">
        <v>132</v>
      </c>
      <c r="F659" t="s">
        <v>2126</v>
      </c>
      <c r="G659" t="s">
        <v>204</v>
      </c>
      <c r="H659" t="s">
        <v>135</v>
      </c>
      <c r="I659" t="s">
        <v>136</v>
      </c>
      <c r="J659" t="s">
        <v>137</v>
      </c>
      <c r="K659" t="s">
        <v>144</v>
      </c>
      <c r="L659" t="s">
        <v>2127</v>
      </c>
      <c r="M659" t="s">
        <v>2128</v>
      </c>
      <c r="N659">
        <v>4.3477777770000001</v>
      </c>
      <c r="O659">
        <v>0</v>
      </c>
      <c r="P659">
        <v>1</v>
      </c>
      <c r="Q659">
        <v>0</v>
      </c>
      <c r="R659">
        <v>8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0.281552150495265</v>
      </c>
      <c r="Y659">
        <v>0</v>
      </c>
      <c r="Z659">
        <v>28.424935886548219</v>
      </c>
      <c r="AA659">
        <v>0</v>
      </c>
      <c r="AB659">
        <v>0</v>
      </c>
      <c r="AC659">
        <v>0</v>
      </c>
      <c r="AD659">
        <v>0</v>
      </c>
      <c r="AE659">
        <v>28.706488037043485</v>
      </c>
    </row>
    <row r="660" spans="1:31" x14ac:dyDescent="0.3">
      <c r="A660">
        <v>2511903</v>
      </c>
      <c r="B660">
        <v>1</v>
      </c>
      <c r="C660" t="s">
        <v>80</v>
      </c>
      <c r="D660" t="s">
        <v>99</v>
      </c>
      <c r="E660" t="s">
        <v>167</v>
      </c>
      <c r="F660" t="s">
        <v>2129</v>
      </c>
      <c r="G660" t="s">
        <v>234</v>
      </c>
      <c r="H660" t="s">
        <v>150</v>
      </c>
      <c r="I660" t="s">
        <v>136</v>
      </c>
      <c r="J660" t="s">
        <v>137</v>
      </c>
      <c r="K660" t="s">
        <v>144</v>
      </c>
      <c r="L660" t="s">
        <v>2130</v>
      </c>
      <c r="M660" t="s">
        <v>2131</v>
      </c>
      <c r="N660">
        <v>5.5763888880000003</v>
      </c>
      <c r="O660">
        <v>0</v>
      </c>
      <c r="P660">
        <v>1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1.3055615101055555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1.3055615101055555</v>
      </c>
    </row>
    <row r="661" spans="1:31" x14ac:dyDescent="0.3">
      <c r="A661">
        <v>2512003</v>
      </c>
      <c r="B661">
        <v>1</v>
      </c>
      <c r="C661" t="s">
        <v>80</v>
      </c>
      <c r="D661" t="s">
        <v>104</v>
      </c>
      <c r="E661" t="s">
        <v>132</v>
      </c>
      <c r="F661" t="s">
        <v>2132</v>
      </c>
      <c r="G661" t="s">
        <v>333</v>
      </c>
      <c r="H661" t="s">
        <v>135</v>
      </c>
      <c r="I661" t="s">
        <v>136</v>
      </c>
      <c r="J661" t="s">
        <v>137</v>
      </c>
      <c r="K661" t="s">
        <v>144</v>
      </c>
      <c r="L661" t="s">
        <v>2133</v>
      </c>
      <c r="M661" t="s">
        <v>2134</v>
      </c>
      <c r="N661">
        <v>3.056944444</v>
      </c>
      <c r="O661">
        <v>0</v>
      </c>
      <c r="P661">
        <v>1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</row>
    <row r="662" spans="1:31" x14ac:dyDescent="0.3">
      <c r="A662">
        <v>2511857</v>
      </c>
      <c r="B662">
        <v>1</v>
      </c>
      <c r="C662" t="s">
        <v>81</v>
      </c>
      <c r="D662" t="s">
        <v>126</v>
      </c>
      <c r="E662" t="s">
        <v>187</v>
      </c>
      <c r="F662" t="s">
        <v>1805</v>
      </c>
      <c r="G662" t="s">
        <v>295</v>
      </c>
      <c r="H662" t="s">
        <v>135</v>
      </c>
      <c r="I662" t="s">
        <v>136</v>
      </c>
      <c r="J662" t="s">
        <v>137</v>
      </c>
      <c r="K662" t="s">
        <v>138</v>
      </c>
      <c r="L662" t="s">
        <v>2135</v>
      </c>
      <c r="M662" t="s">
        <v>2136</v>
      </c>
      <c r="N662">
        <v>0.18444444400000001</v>
      </c>
      <c r="O662">
        <v>3</v>
      </c>
      <c r="P662">
        <v>7219</v>
      </c>
      <c r="Q662">
        <v>172</v>
      </c>
      <c r="R662">
        <v>1221</v>
      </c>
      <c r="S662">
        <v>64</v>
      </c>
      <c r="T662">
        <v>950</v>
      </c>
      <c r="U662">
        <v>1</v>
      </c>
      <c r="V662">
        <v>2</v>
      </c>
      <c r="W662">
        <v>0.13909663625936444</v>
      </c>
      <c r="X662">
        <v>158.73551475598362</v>
      </c>
      <c r="Y662">
        <v>102.56052463958133</v>
      </c>
      <c r="Z662">
        <v>49.498519607853723</v>
      </c>
      <c r="AA662">
        <v>31.944214024728257</v>
      </c>
      <c r="AB662">
        <v>118.01367019387685</v>
      </c>
      <c r="AC662">
        <v>0.70942914815520008</v>
      </c>
      <c r="AD662">
        <v>3.3163092786407997</v>
      </c>
      <c r="AE662">
        <v>464.91727828507914</v>
      </c>
    </row>
    <row r="663" spans="1:31" x14ac:dyDescent="0.3">
      <c r="A663">
        <v>2512235</v>
      </c>
      <c r="B663">
        <v>1</v>
      </c>
      <c r="C663" t="s">
        <v>80</v>
      </c>
      <c r="D663" t="s">
        <v>104</v>
      </c>
      <c r="E663" t="s">
        <v>141</v>
      </c>
      <c r="F663" t="s">
        <v>1705</v>
      </c>
      <c r="G663" t="s">
        <v>143</v>
      </c>
      <c r="H663" t="s">
        <v>135</v>
      </c>
      <c r="I663" t="s">
        <v>136</v>
      </c>
      <c r="J663" t="s">
        <v>137</v>
      </c>
      <c r="K663" t="s">
        <v>144</v>
      </c>
      <c r="L663" t="s">
        <v>2137</v>
      </c>
      <c r="M663" t="s">
        <v>2138</v>
      </c>
      <c r="N663">
        <v>1.483333333</v>
      </c>
      <c r="O663">
        <v>1</v>
      </c>
      <c r="P663">
        <v>470</v>
      </c>
      <c r="Q663">
        <v>22</v>
      </c>
      <c r="R663">
        <v>27</v>
      </c>
      <c r="S663">
        <v>28</v>
      </c>
      <c r="T663">
        <v>71</v>
      </c>
      <c r="U663">
        <v>5</v>
      </c>
      <c r="V663">
        <v>0</v>
      </c>
      <c r="W663">
        <v>3.3206286503462588</v>
      </c>
      <c r="X663">
        <v>168.91060458579491</v>
      </c>
      <c r="Y663">
        <v>26.725219568447059</v>
      </c>
      <c r="Z663">
        <v>8.9781281785180322</v>
      </c>
      <c r="AA663">
        <v>589.19642870516691</v>
      </c>
      <c r="AB663">
        <v>64.776598745406659</v>
      </c>
      <c r="AC663">
        <v>133.23624480348059</v>
      </c>
      <c r="AD663">
        <v>0</v>
      </c>
      <c r="AE663">
        <v>995.14385323716056</v>
      </c>
    </row>
    <row r="664" spans="1:31" x14ac:dyDescent="0.3">
      <c r="A664">
        <v>2511571</v>
      </c>
      <c r="B664">
        <v>1</v>
      </c>
      <c r="C664" t="s">
        <v>81</v>
      </c>
      <c r="D664" t="s">
        <v>128</v>
      </c>
      <c r="E664" t="s">
        <v>187</v>
      </c>
      <c r="F664" t="s">
        <v>2139</v>
      </c>
      <c r="G664" t="s">
        <v>143</v>
      </c>
      <c r="H664" t="s">
        <v>135</v>
      </c>
      <c r="I664" t="s">
        <v>136</v>
      </c>
      <c r="J664" t="s">
        <v>137</v>
      </c>
      <c r="K664" t="s">
        <v>144</v>
      </c>
      <c r="L664" t="s">
        <v>2140</v>
      </c>
      <c r="M664" t="s">
        <v>2141</v>
      </c>
      <c r="N664">
        <v>1.1541666660000001</v>
      </c>
      <c r="O664">
        <v>0</v>
      </c>
      <c r="P664">
        <v>221</v>
      </c>
      <c r="Q664">
        <v>1</v>
      </c>
      <c r="R664">
        <v>3</v>
      </c>
      <c r="S664">
        <v>6</v>
      </c>
      <c r="T664">
        <v>21</v>
      </c>
      <c r="U664">
        <v>2</v>
      </c>
      <c r="V664">
        <v>0</v>
      </c>
      <c r="W664">
        <v>0</v>
      </c>
      <c r="X664">
        <v>54.523631938694678</v>
      </c>
      <c r="Y664">
        <v>0.10834063059999999</v>
      </c>
      <c r="Z664">
        <v>1.0661638078825002</v>
      </c>
      <c r="AA664">
        <v>58.964200683242382</v>
      </c>
      <c r="AB664">
        <v>11.179052442248533</v>
      </c>
      <c r="AC664">
        <v>15.666364764594483</v>
      </c>
      <c r="AD664">
        <v>0</v>
      </c>
      <c r="AE664">
        <v>141.50775426726258</v>
      </c>
    </row>
    <row r="665" spans="1:31" x14ac:dyDescent="0.3">
      <c r="A665">
        <v>2512066</v>
      </c>
      <c r="B665">
        <v>1</v>
      </c>
      <c r="C665" t="s">
        <v>80</v>
      </c>
      <c r="D665" t="s">
        <v>106</v>
      </c>
      <c r="E665" t="s">
        <v>141</v>
      </c>
      <c r="F665" t="s">
        <v>2142</v>
      </c>
      <c r="G665" t="s">
        <v>143</v>
      </c>
      <c r="H665" t="s">
        <v>135</v>
      </c>
      <c r="I665" t="s">
        <v>136</v>
      </c>
      <c r="J665" t="s">
        <v>137</v>
      </c>
      <c r="K665" t="s">
        <v>144</v>
      </c>
      <c r="L665" t="s">
        <v>2143</v>
      </c>
      <c r="M665" t="s">
        <v>2144</v>
      </c>
      <c r="N665">
        <v>1.3916666660000001</v>
      </c>
      <c r="O665">
        <v>0</v>
      </c>
      <c r="P665">
        <v>384</v>
      </c>
      <c r="Q665">
        <v>0</v>
      </c>
      <c r="R665">
        <v>8</v>
      </c>
      <c r="S665">
        <v>3</v>
      </c>
      <c r="T665">
        <v>29</v>
      </c>
      <c r="U665">
        <v>0</v>
      </c>
      <c r="V665">
        <v>0</v>
      </c>
      <c r="W665">
        <v>0</v>
      </c>
      <c r="X665">
        <v>101.43541227457321</v>
      </c>
      <c r="Y665">
        <v>0</v>
      </c>
      <c r="Z665">
        <v>2.3917372279548816</v>
      </c>
      <c r="AA665">
        <v>11.974170419903986</v>
      </c>
      <c r="AB665">
        <v>40.542844167828854</v>
      </c>
      <c r="AC665">
        <v>0</v>
      </c>
      <c r="AD665">
        <v>0</v>
      </c>
      <c r="AE665">
        <v>156.34416409026093</v>
      </c>
    </row>
    <row r="666" spans="1:31" x14ac:dyDescent="0.3">
      <c r="A666">
        <v>2512172</v>
      </c>
      <c r="B666">
        <v>1</v>
      </c>
      <c r="C666" t="s">
        <v>81</v>
      </c>
      <c r="D666" t="s">
        <v>123</v>
      </c>
      <c r="E666" t="s">
        <v>207</v>
      </c>
      <c r="F666" t="s">
        <v>2145</v>
      </c>
      <c r="G666" t="s">
        <v>177</v>
      </c>
      <c r="H666" t="s">
        <v>150</v>
      </c>
      <c r="I666" t="s">
        <v>136</v>
      </c>
      <c r="J666" t="s">
        <v>137</v>
      </c>
      <c r="K666" t="s">
        <v>144</v>
      </c>
      <c r="L666" t="s">
        <v>2146</v>
      </c>
      <c r="M666" t="s">
        <v>2147</v>
      </c>
      <c r="N666">
        <v>2.4869444440000001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20</v>
      </c>
      <c r="U666">
        <v>0</v>
      </c>
      <c r="V666">
        <v>1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29.84690071535255</v>
      </c>
      <c r="AC666">
        <v>0</v>
      </c>
      <c r="AD666">
        <v>2.3421691201521604</v>
      </c>
      <c r="AE666">
        <v>32.189069835504711</v>
      </c>
    </row>
    <row r="667" spans="1:31" x14ac:dyDescent="0.3">
      <c r="A667">
        <v>2511840</v>
      </c>
      <c r="B667">
        <v>1</v>
      </c>
      <c r="C667" t="s">
        <v>80</v>
      </c>
      <c r="D667" t="s">
        <v>85</v>
      </c>
      <c r="E667" t="s">
        <v>159</v>
      </c>
      <c r="F667" t="s">
        <v>2148</v>
      </c>
      <c r="G667" t="s">
        <v>161</v>
      </c>
      <c r="H667" t="s">
        <v>150</v>
      </c>
      <c r="I667" t="s">
        <v>136</v>
      </c>
      <c r="J667" t="s">
        <v>137</v>
      </c>
      <c r="K667" t="s">
        <v>144</v>
      </c>
      <c r="L667" t="s">
        <v>2149</v>
      </c>
      <c r="M667" t="s">
        <v>2150</v>
      </c>
      <c r="N667">
        <v>1.611388888</v>
      </c>
      <c r="O667">
        <v>0</v>
      </c>
      <c r="P667">
        <v>282</v>
      </c>
      <c r="Q667">
        <v>0</v>
      </c>
      <c r="R667">
        <v>0</v>
      </c>
      <c r="S667">
        <v>0</v>
      </c>
      <c r="T667">
        <v>35</v>
      </c>
      <c r="U667">
        <v>0</v>
      </c>
      <c r="V667">
        <v>0</v>
      </c>
      <c r="W667">
        <v>0</v>
      </c>
      <c r="X667">
        <v>111.28609863457577</v>
      </c>
      <c r="Y667">
        <v>0</v>
      </c>
      <c r="Z667">
        <v>0</v>
      </c>
      <c r="AA667">
        <v>0</v>
      </c>
      <c r="AB667">
        <v>45.861283170865114</v>
      </c>
      <c r="AC667">
        <v>0</v>
      </c>
      <c r="AD667">
        <v>0</v>
      </c>
      <c r="AE667">
        <v>157.14738180544089</v>
      </c>
    </row>
    <row r="668" spans="1:31" x14ac:dyDescent="0.3">
      <c r="A668">
        <v>2512026</v>
      </c>
      <c r="B668">
        <v>1</v>
      </c>
      <c r="C668" t="s">
        <v>80</v>
      </c>
      <c r="D668" t="s">
        <v>100</v>
      </c>
      <c r="E668" t="s">
        <v>207</v>
      </c>
      <c r="F668" t="s">
        <v>2151</v>
      </c>
      <c r="G668" t="s">
        <v>538</v>
      </c>
      <c r="H668" t="s">
        <v>150</v>
      </c>
      <c r="I668" t="s">
        <v>136</v>
      </c>
      <c r="J668" t="s">
        <v>3</v>
      </c>
      <c r="K668" t="s">
        <v>144</v>
      </c>
      <c r="L668" t="s">
        <v>2152</v>
      </c>
      <c r="M668" t="s">
        <v>2153</v>
      </c>
      <c r="N668">
        <v>1.1516666659999999</v>
      </c>
      <c r="O668">
        <v>0</v>
      </c>
      <c r="P668">
        <v>10</v>
      </c>
      <c r="Q668">
        <v>0</v>
      </c>
      <c r="R668">
        <v>9</v>
      </c>
      <c r="S668">
        <v>0</v>
      </c>
      <c r="T668">
        <v>2</v>
      </c>
      <c r="U668">
        <v>0</v>
      </c>
      <c r="V668">
        <v>0</v>
      </c>
      <c r="W668">
        <v>0</v>
      </c>
      <c r="X668">
        <v>2.6988969240448011</v>
      </c>
      <c r="Y668">
        <v>0</v>
      </c>
      <c r="Z668">
        <v>3.14926468754454</v>
      </c>
      <c r="AA668">
        <v>0</v>
      </c>
      <c r="AB668">
        <v>0.33982461952367504</v>
      </c>
      <c r="AC668">
        <v>0</v>
      </c>
      <c r="AD668">
        <v>0</v>
      </c>
      <c r="AE668">
        <v>6.1879862311130163</v>
      </c>
    </row>
    <row r="669" spans="1:31" x14ac:dyDescent="0.3">
      <c r="A669">
        <v>2511588</v>
      </c>
      <c r="B669">
        <v>1</v>
      </c>
      <c r="C669" t="s">
        <v>81</v>
      </c>
      <c r="D669" t="s">
        <v>117</v>
      </c>
      <c r="E669" t="s">
        <v>187</v>
      </c>
      <c r="F669" t="s">
        <v>630</v>
      </c>
      <c r="G669" t="s">
        <v>143</v>
      </c>
      <c r="H669" t="s">
        <v>135</v>
      </c>
      <c r="I669" t="s">
        <v>277</v>
      </c>
      <c r="J669" t="s">
        <v>137</v>
      </c>
      <c r="K669" t="s">
        <v>144</v>
      </c>
      <c r="L669" t="s">
        <v>2154</v>
      </c>
      <c r="M669" t="s">
        <v>2155</v>
      </c>
      <c r="N669">
        <v>1.6666666E-2</v>
      </c>
      <c r="O669">
        <v>0</v>
      </c>
      <c r="P669">
        <v>1044</v>
      </c>
      <c r="Q669">
        <v>9</v>
      </c>
      <c r="R669">
        <v>54</v>
      </c>
      <c r="S669">
        <v>6</v>
      </c>
      <c r="T669">
        <v>125</v>
      </c>
      <c r="U669">
        <v>2</v>
      </c>
      <c r="V669">
        <v>0</v>
      </c>
      <c r="W669">
        <v>0</v>
      </c>
      <c r="X669">
        <v>1.8725806271505641</v>
      </c>
      <c r="Y669">
        <v>1.5913090132814001</v>
      </c>
      <c r="Z669">
        <v>0.13109957816209999</v>
      </c>
      <c r="AA669">
        <v>0.31334790977300003</v>
      </c>
      <c r="AB669">
        <v>0.91417252553636696</v>
      </c>
      <c r="AC669">
        <v>1.6505669385920001</v>
      </c>
      <c r="AD669">
        <v>0</v>
      </c>
      <c r="AE669">
        <v>6.4730765924954312</v>
      </c>
    </row>
    <row r="670" spans="1:31" x14ac:dyDescent="0.3">
      <c r="A670">
        <v>2511734</v>
      </c>
      <c r="B670">
        <v>1</v>
      </c>
      <c r="C670" t="s">
        <v>80</v>
      </c>
      <c r="D670" t="s">
        <v>99</v>
      </c>
      <c r="E670" t="s">
        <v>207</v>
      </c>
      <c r="F670" t="s">
        <v>2156</v>
      </c>
      <c r="G670" t="s">
        <v>981</v>
      </c>
      <c r="H670" t="s">
        <v>150</v>
      </c>
      <c r="I670" t="s">
        <v>136</v>
      </c>
      <c r="J670" t="s">
        <v>137</v>
      </c>
      <c r="K670" t="s">
        <v>144</v>
      </c>
      <c r="L670" t="s">
        <v>2157</v>
      </c>
      <c r="M670" t="s">
        <v>2158</v>
      </c>
      <c r="N670">
        <v>4.170555555</v>
      </c>
      <c r="O670">
        <v>0</v>
      </c>
      <c r="P670">
        <v>69</v>
      </c>
      <c r="Q670">
        <v>0</v>
      </c>
      <c r="R670">
        <v>2</v>
      </c>
      <c r="S670">
        <v>0</v>
      </c>
      <c r="T670">
        <v>10</v>
      </c>
      <c r="U670">
        <v>0</v>
      </c>
      <c r="V670">
        <v>0</v>
      </c>
      <c r="W670">
        <v>0</v>
      </c>
      <c r="X670">
        <v>57.907346120108826</v>
      </c>
      <c r="Y670">
        <v>0</v>
      </c>
      <c r="Z670">
        <v>0.34672508304840005</v>
      </c>
      <c r="AA670">
        <v>0</v>
      </c>
      <c r="AB670">
        <v>40.823674048065328</v>
      </c>
      <c r="AC670">
        <v>0</v>
      </c>
      <c r="AD670">
        <v>0</v>
      </c>
      <c r="AE670">
        <v>99.077745251222552</v>
      </c>
    </row>
    <row r="671" spans="1:31" x14ac:dyDescent="0.3">
      <c r="A671">
        <v>2511634</v>
      </c>
      <c r="B671">
        <v>1</v>
      </c>
      <c r="C671" t="s">
        <v>80</v>
      </c>
      <c r="D671" t="s">
        <v>89</v>
      </c>
      <c r="E671" t="s">
        <v>141</v>
      </c>
      <c r="F671" t="s">
        <v>2159</v>
      </c>
      <c r="G671" t="s">
        <v>134</v>
      </c>
      <c r="H671" t="s">
        <v>135</v>
      </c>
      <c r="I671" t="s">
        <v>136</v>
      </c>
      <c r="J671" t="s">
        <v>137</v>
      </c>
      <c r="K671" t="s">
        <v>138</v>
      </c>
      <c r="L671" t="s">
        <v>2160</v>
      </c>
      <c r="M671" t="s">
        <v>2161</v>
      </c>
      <c r="N671">
        <v>1.988611111</v>
      </c>
      <c r="O671">
        <v>0</v>
      </c>
      <c r="P671">
        <v>291</v>
      </c>
      <c r="Q671">
        <v>1</v>
      </c>
      <c r="R671">
        <v>57</v>
      </c>
      <c r="S671">
        <v>3</v>
      </c>
      <c r="T671">
        <v>175</v>
      </c>
      <c r="U671">
        <v>0</v>
      </c>
      <c r="V671">
        <v>0</v>
      </c>
      <c r="W671">
        <v>0</v>
      </c>
      <c r="X671">
        <v>257.04162550991111</v>
      </c>
      <c r="Y671">
        <v>14.137486177852594</v>
      </c>
      <c r="Z671">
        <v>29.236548886884943</v>
      </c>
      <c r="AA671">
        <v>10.934450834947295</v>
      </c>
      <c r="AB671">
        <v>302.57364767101222</v>
      </c>
      <c r="AC671">
        <v>0</v>
      </c>
      <c r="AD671">
        <v>0</v>
      </c>
      <c r="AE671">
        <v>613.92375908060808</v>
      </c>
    </row>
    <row r="672" spans="1:31" x14ac:dyDescent="0.3">
      <c r="A672">
        <v>2512129</v>
      </c>
      <c r="B672">
        <v>1</v>
      </c>
      <c r="C672" t="s">
        <v>80</v>
      </c>
      <c r="D672" t="s">
        <v>93</v>
      </c>
      <c r="E672" t="s">
        <v>132</v>
      </c>
      <c r="F672" t="s">
        <v>2162</v>
      </c>
      <c r="G672" t="s">
        <v>333</v>
      </c>
      <c r="H672" t="s">
        <v>135</v>
      </c>
      <c r="I672" t="s">
        <v>136</v>
      </c>
      <c r="J672" t="s">
        <v>137</v>
      </c>
      <c r="K672" t="s">
        <v>144</v>
      </c>
      <c r="L672" t="s">
        <v>2163</v>
      </c>
      <c r="M672" t="s">
        <v>2164</v>
      </c>
      <c r="N672">
        <v>3.4963888879999998</v>
      </c>
      <c r="O672">
        <v>0</v>
      </c>
      <c r="P672">
        <v>4</v>
      </c>
      <c r="Q672">
        <v>0</v>
      </c>
      <c r="R672">
        <v>4</v>
      </c>
      <c r="S672">
        <v>0</v>
      </c>
      <c r="T672">
        <v>2</v>
      </c>
      <c r="U672">
        <v>0</v>
      </c>
      <c r="V672">
        <v>0</v>
      </c>
      <c r="W672">
        <v>0</v>
      </c>
      <c r="X672">
        <v>10.645466524438955</v>
      </c>
      <c r="Y672">
        <v>0</v>
      </c>
      <c r="Z672">
        <v>11.960641945331464</v>
      </c>
      <c r="AA672">
        <v>0</v>
      </c>
      <c r="AB672">
        <v>18.611359508883414</v>
      </c>
      <c r="AC672">
        <v>0</v>
      </c>
      <c r="AD672">
        <v>0</v>
      </c>
      <c r="AE672">
        <v>41.217467978653829</v>
      </c>
    </row>
    <row r="673" spans="1:31" x14ac:dyDescent="0.3">
      <c r="A673">
        <v>2511986</v>
      </c>
      <c r="B673">
        <v>1</v>
      </c>
      <c r="C673" t="s">
        <v>80</v>
      </c>
      <c r="D673" t="s">
        <v>97</v>
      </c>
      <c r="E673" t="s">
        <v>207</v>
      </c>
      <c r="F673" t="s">
        <v>2165</v>
      </c>
      <c r="G673" t="s">
        <v>177</v>
      </c>
      <c r="H673" t="s">
        <v>150</v>
      </c>
      <c r="I673" t="s">
        <v>136</v>
      </c>
      <c r="J673" t="s">
        <v>137</v>
      </c>
      <c r="K673" t="s">
        <v>144</v>
      </c>
      <c r="L673" t="s">
        <v>2166</v>
      </c>
      <c r="M673" t="s">
        <v>2167</v>
      </c>
      <c r="N673">
        <v>1.8180555549999999</v>
      </c>
      <c r="O673">
        <v>0</v>
      </c>
      <c r="P673">
        <v>44</v>
      </c>
      <c r="Q673">
        <v>0</v>
      </c>
      <c r="R673">
        <v>4</v>
      </c>
      <c r="S673">
        <v>0</v>
      </c>
      <c r="T673">
        <v>4</v>
      </c>
      <c r="U673">
        <v>0</v>
      </c>
      <c r="V673">
        <v>0</v>
      </c>
      <c r="W673">
        <v>0</v>
      </c>
      <c r="X673">
        <v>18.310356040410216</v>
      </c>
      <c r="Y673">
        <v>0</v>
      </c>
      <c r="Z673">
        <v>2.2829715244764905</v>
      </c>
      <c r="AA673">
        <v>0</v>
      </c>
      <c r="AB673">
        <v>3.0364078613697538</v>
      </c>
      <c r="AC673">
        <v>0</v>
      </c>
      <c r="AD673">
        <v>0</v>
      </c>
      <c r="AE673">
        <v>23.62973542625646</v>
      </c>
    </row>
    <row r="674" spans="1:31" x14ac:dyDescent="0.3">
      <c r="A674">
        <v>2511920</v>
      </c>
      <c r="B674">
        <v>1</v>
      </c>
      <c r="C674" t="s">
        <v>80</v>
      </c>
      <c r="D674" t="s">
        <v>102</v>
      </c>
      <c r="E674" t="s">
        <v>132</v>
      </c>
      <c r="F674" t="s">
        <v>2168</v>
      </c>
      <c r="G674" t="s">
        <v>143</v>
      </c>
      <c r="H674" t="s">
        <v>135</v>
      </c>
      <c r="I674" t="s">
        <v>136</v>
      </c>
      <c r="J674" t="s">
        <v>137</v>
      </c>
      <c r="K674" t="s">
        <v>144</v>
      </c>
      <c r="L674" t="s">
        <v>2169</v>
      </c>
      <c r="M674" t="s">
        <v>2170</v>
      </c>
      <c r="N674">
        <v>1.1305555549999999</v>
      </c>
      <c r="O674">
        <v>0</v>
      </c>
      <c r="P674">
        <v>3211</v>
      </c>
      <c r="Q674">
        <v>0</v>
      </c>
      <c r="R674">
        <v>110</v>
      </c>
      <c r="S674">
        <v>7</v>
      </c>
      <c r="T674">
        <v>596</v>
      </c>
      <c r="U674">
        <v>1</v>
      </c>
      <c r="V674">
        <v>2</v>
      </c>
      <c r="W674">
        <v>0</v>
      </c>
      <c r="X674">
        <v>711.35297897521662</v>
      </c>
      <c r="Y674">
        <v>0</v>
      </c>
      <c r="Z674">
        <v>30.120216930089235</v>
      </c>
      <c r="AA674">
        <v>89.747735253774849</v>
      </c>
      <c r="AB674">
        <v>435.54176977493375</v>
      </c>
      <c r="AC674">
        <v>3.8593917171285721</v>
      </c>
      <c r="AD674">
        <v>4.0975581489900206</v>
      </c>
      <c r="AE674">
        <v>1274.719650800133</v>
      </c>
    </row>
    <row r="675" spans="1:31" x14ac:dyDescent="0.3">
      <c r="A675">
        <v>2512086</v>
      </c>
      <c r="B675">
        <v>1</v>
      </c>
      <c r="C675" t="s">
        <v>81</v>
      </c>
      <c r="D675" t="s">
        <v>122</v>
      </c>
      <c r="E675" t="s">
        <v>132</v>
      </c>
      <c r="F675" t="s">
        <v>2171</v>
      </c>
      <c r="G675" t="s">
        <v>204</v>
      </c>
      <c r="H675" t="s">
        <v>135</v>
      </c>
      <c r="I675" t="s">
        <v>136</v>
      </c>
      <c r="J675" t="s">
        <v>137</v>
      </c>
      <c r="K675" t="s">
        <v>144</v>
      </c>
      <c r="L675" t="s">
        <v>2172</v>
      </c>
      <c r="M675" t="s">
        <v>2173</v>
      </c>
      <c r="N675">
        <v>5.8730555549999997</v>
      </c>
      <c r="O675">
        <v>0</v>
      </c>
      <c r="P675">
        <v>65</v>
      </c>
      <c r="Q675">
        <v>0</v>
      </c>
      <c r="R675">
        <v>2</v>
      </c>
      <c r="S675">
        <v>2</v>
      </c>
      <c r="T675">
        <v>6</v>
      </c>
      <c r="U675">
        <v>0</v>
      </c>
      <c r="V675">
        <v>1</v>
      </c>
      <c r="W675">
        <v>0</v>
      </c>
      <c r="X675">
        <v>42.372664546145451</v>
      </c>
      <c r="Y675">
        <v>0</v>
      </c>
      <c r="Z675">
        <v>3.1015970664499637</v>
      </c>
      <c r="AA675">
        <v>17.587012491314731</v>
      </c>
      <c r="AB675">
        <v>23.65885942984675</v>
      </c>
      <c r="AC675">
        <v>0</v>
      </c>
      <c r="AD675">
        <v>1.6865758811040577</v>
      </c>
      <c r="AE675">
        <v>88.406709414860956</v>
      </c>
    </row>
    <row r="676" spans="1:31" x14ac:dyDescent="0.3">
      <c r="A676">
        <v>2511900</v>
      </c>
      <c r="B676">
        <v>1</v>
      </c>
      <c r="C676" t="s">
        <v>80</v>
      </c>
      <c r="D676" t="s">
        <v>99</v>
      </c>
      <c r="E676" t="s">
        <v>207</v>
      </c>
      <c r="F676" t="s">
        <v>2174</v>
      </c>
      <c r="G676" t="s">
        <v>538</v>
      </c>
      <c r="H676" t="s">
        <v>150</v>
      </c>
      <c r="I676" t="s">
        <v>136</v>
      </c>
      <c r="J676" t="s">
        <v>3</v>
      </c>
      <c r="K676" t="s">
        <v>144</v>
      </c>
      <c r="L676" t="s">
        <v>2175</v>
      </c>
      <c r="M676" t="s">
        <v>2176</v>
      </c>
      <c r="N676">
        <v>3.9702777770000002</v>
      </c>
      <c r="O676">
        <v>0</v>
      </c>
      <c r="P676">
        <v>12</v>
      </c>
      <c r="Q676">
        <v>0</v>
      </c>
      <c r="R676">
        <v>0</v>
      </c>
      <c r="S676">
        <v>0</v>
      </c>
      <c r="T676">
        <v>1</v>
      </c>
      <c r="U676">
        <v>0</v>
      </c>
      <c r="V676">
        <v>0</v>
      </c>
      <c r="W676">
        <v>0</v>
      </c>
      <c r="X676">
        <v>4.5576366218298068</v>
      </c>
      <c r="Y676">
        <v>0</v>
      </c>
      <c r="Z676">
        <v>0</v>
      </c>
      <c r="AA676">
        <v>0</v>
      </c>
      <c r="AB676">
        <v>2.295695723972246</v>
      </c>
      <c r="AC676">
        <v>0</v>
      </c>
      <c r="AD676">
        <v>0</v>
      </c>
      <c r="AE676">
        <v>6.8533323458020527</v>
      </c>
    </row>
    <row r="677" spans="1:31" x14ac:dyDescent="0.3">
      <c r="A677">
        <v>2511757</v>
      </c>
      <c r="B677">
        <v>1</v>
      </c>
      <c r="C677" t="s">
        <v>81</v>
      </c>
      <c r="D677" t="s">
        <v>127</v>
      </c>
      <c r="E677" t="s">
        <v>141</v>
      </c>
      <c r="F677" t="s">
        <v>2177</v>
      </c>
      <c r="G677" t="s">
        <v>143</v>
      </c>
      <c r="H677" t="s">
        <v>135</v>
      </c>
      <c r="I677" t="s">
        <v>136</v>
      </c>
      <c r="J677" t="s">
        <v>137</v>
      </c>
      <c r="K677" t="s">
        <v>144</v>
      </c>
      <c r="L677" t="s">
        <v>2178</v>
      </c>
      <c r="M677" t="s">
        <v>2179</v>
      </c>
      <c r="N677">
        <v>0.81138888799999997</v>
      </c>
      <c r="O677">
        <v>0</v>
      </c>
      <c r="P677">
        <v>841</v>
      </c>
      <c r="Q677">
        <v>0</v>
      </c>
      <c r="R677">
        <v>10</v>
      </c>
      <c r="S677">
        <v>15</v>
      </c>
      <c r="T677">
        <v>74</v>
      </c>
      <c r="U677">
        <v>0</v>
      </c>
      <c r="V677">
        <v>1</v>
      </c>
      <c r="W677">
        <v>0</v>
      </c>
      <c r="X677">
        <v>162.13666448322027</v>
      </c>
      <c r="Y677">
        <v>0</v>
      </c>
      <c r="Z677">
        <v>1.7496674787021436</v>
      </c>
      <c r="AA677">
        <v>2709.0895211653592</v>
      </c>
      <c r="AB677">
        <v>102.8050547759279</v>
      </c>
      <c r="AC677">
        <v>0</v>
      </c>
      <c r="AD677">
        <v>104.82007465257789</v>
      </c>
      <c r="AE677">
        <v>3080.6009825557876</v>
      </c>
    </row>
    <row r="678" spans="1:31" x14ac:dyDescent="0.3">
      <c r="A678">
        <v>2511643</v>
      </c>
      <c r="B678">
        <v>1</v>
      </c>
      <c r="C678" t="s">
        <v>80</v>
      </c>
      <c r="D678" t="s">
        <v>85</v>
      </c>
      <c r="E678" t="s">
        <v>207</v>
      </c>
      <c r="F678" t="s">
        <v>2180</v>
      </c>
      <c r="G678" t="s">
        <v>134</v>
      </c>
      <c r="H678" t="s">
        <v>150</v>
      </c>
      <c r="I678" t="s">
        <v>136</v>
      </c>
      <c r="J678" t="s">
        <v>137</v>
      </c>
      <c r="K678" t="s">
        <v>138</v>
      </c>
      <c r="L678" t="s">
        <v>2181</v>
      </c>
      <c r="M678" t="s">
        <v>2182</v>
      </c>
      <c r="N678">
        <v>0.90916666599999996</v>
      </c>
      <c r="O678">
        <v>0</v>
      </c>
      <c r="P678">
        <v>105</v>
      </c>
      <c r="Q678">
        <v>0</v>
      </c>
      <c r="R678">
        <v>0</v>
      </c>
      <c r="S678">
        <v>0</v>
      </c>
      <c r="T678">
        <v>13</v>
      </c>
      <c r="U678">
        <v>0</v>
      </c>
      <c r="V678">
        <v>0</v>
      </c>
      <c r="W678">
        <v>0</v>
      </c>
      <c r="X678">
        <v>26.633293962774069</v>
      </c>
      <c r="Y678">
        <v>0</v>
      </c>
      <c r="Z678">
        <v>0</v>
      </c>
      <c r="AA678">
        <v>0</v>
      </c>
      <c r="AB678">
        <v>8.7171298267930588</v>
      </c>
      <c r="AC678">
        <v>0</v>
      </c>
      <c r="AD678">
        <v>0</v>
      </c>
      <c r="AE678">
        <v>35.350423789567131</v>
      </c>
    </row>
    <row r="679" spans="1:31" x14ac:dyDescent="0.3">
      <c r="A679">
        <v>2512115</v>
      </c>
      <c r="B679">
        <v>1</v>
      </c>
      <c r="C679" t="s">
        <v>80</v>
      </c>
      <c r="D679" t="s">
        <v>82</v>
      </c>
      <c r="E679" t="s">
        <v>167</v>
      </c>
      <c r="F679" t="s">
        <v>2183</v>
      </c>
      <c r="G679" t="s">
        <v>263</v>
      </c>
      <c r="H679" t="s">
        <v>150</v>
      </c>
      <c r="I679" t="s">
        <v>136</v>
      </c>
      <c r="J679" t="s">
        <v>137</v>
      </c>
      <c r="K679" t="s">
        <v>144</v>
      </c>
      <c r="L679" t="s">
        <v>2184</v>
      </c>
      <c r="M679" t="s">
        <v>2185</v>
      </c>
      <c r="N679">
        <v>2.9755555550000001</v>
      </c>
      <c r="O679">
        <v>0</v>
      </c>
      <c r="P679">
        <v>2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0.47072039328150006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0.47072039328150006</v>
      </c>
    </row>
    <row r="680" spans="1:31" x14ac:dyDescent="0.3">
      <c r="A680">
        <v>2511574</v>
      </c>
      <c r="B680">
        <v>1</v>
      </c>
      <c r="C680" t="s">
        <v>81</v>
      </c>
      <c r="D680" t="s">
        <v>120</v>
      </c>
      <c r="E680" t="s">
        <v>159</v>
      </c>
      <c r="F680" t="s">
        <v>2186</v>
      </c>
      <c r="G680" t="s">
        <v>181</v>
      </c>
      <c r="H680" t="s">
        <v>150</v>
      </c>
      <c r="I680" t="s">
        <v>136</v>
      </c>
      <c r="J680" t="s">
        <v>137</v>
      </c>
      <c r="K680" t="s">
        <v>144</v>
      </c>
      <c r="L680" t="s">
        <v>2187</v>
      </c>
      <c r="M680" t="s">
        <v>2188</v>
      </c>
      <c r="N680">
        <v>0.48638888800000002</v>
      </c>
      <c r="O680">
        <v>0</v>
      </c>
      <c r="P680">
        <v>140</v>
      </c>
      <c r="Q680">
        <v>0</v>
      </c>
      <c r="R680">
        <v>5</v>
      </c>
      <c r="S680">
        <v>0</v>
      </c>
      <c r="T680">
        <v>33</v>
      </c>
      <c r="U680">
        <v>0</v>
      </c>
      <c r="V680">
        <v>0</v>
      </c>
      <c r="W680">
        <v>0</v>
      </c>
      <c r="X680">
        <v>11.156210905596403</v>
      </c>
      <c r="Y680">
        <v>0</v>
      </c>
      <c r="Z680">
        <v>0.82467148757709507</v>
      </c>
      <c r="AA680">
        <v>0</v>
      </c>
      <c r="AB680">
        <v>3.6896179648434364</v>
      </c>
      <c r="AC680">
        <v>0</v>
      </c>
      <c r="AD680">
        <v>0</v>
      </c>
      <c r="AE680">
        <v>15.670500358016934</v>
      </c>
    </row>
    <row r="681" spans="1:31" x14ac:dyDescent="0.3">
      <c r="A681">
        <v>2511720</v>
      </c>
      <c r="B681">
        <v>1</v>
      </c>
      <c r="C681" t="s">
        <v>80</v>
      </c>
      <c r="D681" t="s">
        <v>97</v>
      </c>
      <c r="E681" t="s">
        <v>141</v>
      </c>
      <c r="F681" t="s">
        <v>2189</v>
      </c>
      <c r="G681" t="s">
        <v>143</v>
      </c>
      <c r="H681" t="s">
        <v>135</v>
      </c>
      <c r="I681" t="s">
        <v>136</v>
      </c>
      <c r="J681" t="s">
        <v>137</v>
      </c>
      <c r="K681" t="s">
        <v>144</v>
      </c>
      <c r="L681" t="s">
        <v>2190</v>
      </c>
      <c r="M681" t="s">
        <v>2191</v>
      </c>
      <c r="N681">
        <v>0.82166666600000005</v>
      </c>
      <c r="O681">
        <v>0</v>
      </c>
      <c r="P681">
        <v>340</v>
      </c>
      <c r="Q681">
        <v>0</v>
      </c>
      <c r="R681">
        <v>18</v>
      </c>
      <c r="S681">
        <v>3</v>
      </c>
      <c r="T681">
        <v>33</v>
      </c>
      <c r="U681">
        <v>0</v>
      </c>
      <c r="V681">
        <v>0</v>
      </c>
      <c r="W681">
        <v>0</v>
      </c>
      <c r="X681">
        <v>120.00295888008557</v>
      </c>
      <c r="Y681">
        <v>0</v>
      </c>
      <c r="Z681">
        <v>9.1311875982755151</v>
      </c>
      <c r="AA681">
        <v>59.537274115743287</v>
      </c>
      <c r="AB681">
        <v>32.525282951789414</v>
      </c>
      <c r="AC681">
        <v>0</v>
      </c>
      <c r="AD681">
        <v>0</v>
      </c>
      <c r="AE681">
        <v>221.1967035458938</v>
      </c>
    </row>
    <row r="682" spans="1:31" x14ac:dyDescent="0.3">
      <c r="A682">
        <v>2511580</v>
      </c>
      <c r="B682">
        <v>1</v>
      </c>
      <c r="C682" t="s">
        <v>81</v>
      </c>
      <c r="D682" t="s">
        <v>113</v>
      </c>
      <c r="E682" t="s">
        <v>141</v>
      </c>
      <c r="F682" t="s">
        <v>2192</v>
      </c>
      <c r="G682" t="s">
        <v>143</v>
      </c>
      <c r="H682" t="s">
        <v>135</v>
      </c>
      <c r="I682" t="s">
        <v>136</v>
      </c>
      <c r="J682" t="s">
        <v>137</v>
      </c>
      <c r="K682" t="s">
        <v>144</v>
      </c>
      <c r="L682" t="s">
        <v>2193</v>
      </c>
      <c r="M682" t="s">
        <v>2194</v>
      </c>
      <c r="N682">
        <v>0.46</v>
      </c>
      <c r="O682">
        <v>6</v>
      </c>
      <c r="P682">
        <v>1368</v>
      </c>
      <c r="Q682">
        <v>59</v>
      </c>
      <c r="R682">
        <v>407</v>
      </c>
      <c r="S682">
        <v>40</v>
      </c>
      <c r="T682">
        <v>497</v>
      </c>
      <c r="U682">
        <v>21</v>
      </c>
      <c r="V682">
        <v>4</v>
      </c>
      <c r="W682">
        <v>0.25140323296553252</v>
      </c>
      <c r="X682">
        <v>97.708032021095917</v>
      </c>
      <c r="Y682">
        <v>15.143734689119714</v>
      </c>
      <c r="Z682">
        <v>41.937051192131193</v>
      </c>
      <c r="AA682">
        <v>183.89441852254893</v>
      </c>
      <c r="AB682">
        <v>106.68264122124955</v>
      </c>
      <c r="AC682">
        <v>967.7046487766994</v>
      </c>
      <c r="AD682">
        <v>0.99194867889460003</v>
      </c>
      <c r="AE682">
        <v>1414.3138783347049</v>
      </c>
    </row>
    <row r="683" spans="1:31" x14ac:dyDescent="0.3">
      <c r="A683">
        <v>2511829</v>
      </c>
      <c r="B683">
        <v>1</v>
      </c>
      <c r="C683" t="s">
        <v>80</v>
      </c>
      <c r="D683" t="s">
        <v>105</v>
      </c>
      <c r="E683" t="s">
        <v>159</v>
      </c>
      <c r="F683" t="s">
        <v>2195</v>
      </c>
      <c r="G683" t="s">
        <v>161</v>
      </c>
      <c r="H683" t="s">
        <v>150</v>
      </c>
      <c r="I683" t="s">
        <v>136</v>
      </c>
      <c r="J683" t="s">
        <v>137</v>
      </c>
      <c r="K683" t="s">
        <v>144</v>
      </c>
      <c r="L683" t="s">
        <v>2196</v>
      </c>
      <c r="M683" t="s">
        <v>2197</v>
      </c>
      <c r="N683">
        <v>0.576944444</v>
      </c>
      <c r="O683">
        <v>0</v>
      </c>
      <c r="P683">
        <v>48</v>
      </c>
      <c r="Q683">
        <v>0</v>
      </c>
      <c r="R683">
        <v>0</v>
      </c>
      <c r="S683">
        <v>0</v>
      </c>
      <c r="T683">
        <v>2</v>
      </c>
      <c r="U683">
        <v>0</v>
      </c>
      <c r="V683">
        <v>0</v>
      </c>
      <c r="W683">
        <v>0</v>
      </c>
      <c r="X683">
        <v>6.2095832566470479</v>
      </c>
      <c r="Y683">
        <v>0</v>
      </c>
      <c r="Z683">
        <v>0</v>
      </c>
      <c r="AA683">
        <v>0</v>
      </c>
      <c r="AB683">
        <v>7.2684013045590856E-2</v>
      </c>
      <c r="AC683">
        <v>0</v>
      </c>
      <c r="AD683">
        <v>0</v>
      </c>
      <c r="AE683">
        <v>6.2822672696926389</v>
      </c>
    </row>
    <row r="684" spans="1:31" x14ac:dyDescent="0.3">
      <c r="A684">
        <v>2511929</v>
      </c>
      <c r="B684">
        <v>1</v>
      </c>
      <c r="C684" t="s">
        <v>80</v>
      </c>
      <c r="D684" t="s">
        <v>104</v>
      </c>
      <c r="E684" t="s">
        <v>132</v>
      </c>
      <c r="F684" t="s">
        <v>2198</v>
      </c>
      <c r="G684" t="s">
        <v>143</v>
      </c>
      <c r="H684" t="s">
        <v>135</v>
      </c>
      <c r="I684" t="s">
        <v>136</v>
      </c>
      <c r="J684" t="s">
        <v>137</v>
      </c>
      <c r="K684" t="s">
        <v>144</v>
      </c>
      <c r="L684" t="s">
        <v>2199</v>
      </c>
      <c r="M684" t="s">
        <v>2200</v>
      </c>
      <c r="N684">
        <v>2.3847222220000002</v>
      </c>
      <c r="O684">
        <v>0</v>
      </c>
      <c r="P684">
        <v>10</v>
      </c>
      <c r="Q684">
        <v>0</v>
      </c>
      <c r="R684">
        <v>19</v>
      </c>
      <c r="S684">
        <v>0</v>
      </c>
      <c r="T684">
        <v>8</v>
      </c>
      <c r="U684">
        <v>0</v>
      </c>
      <c r="V684">
        <v>0</v>
      </c>
      <c r="W684">
        <v>0</v>
      </c>
      <c r="X684">
        <v>3.140868633570947</v>
      </c>
      <c r="Y684">
        <v>0</v>
      </c>
      <c r="Z684">
        <v>7.3769736230302314</v>
      </c>
      <c r="AA684">
        <v>0</v>
      </c>
      <c r="AB684">
        <v>1.0555261442756001</v>
      </c>
      <c r="AC684">
        <v>0</v>
      </c>
      <c r="AD684">
        <v>0</v>
      </c>
      <c r="AE684">
        <v>11.573368400876777</v>
      </c>
    </row>
    <row r="685" spans="1:31" x14ac:dyDescent="0.3">
      <c r="A685">
        <v>2511683</v>
      </c>
      <c r="B685">
        <v>1</v>
      </c>
      <c r="C685" t="s">
        <v>81</v>
      </c>
      <c r="D685" t="s">
        <v>118</v>
      </c>
      <c r="E685" t="s">
        <v>132</v>
      </c>
      <c r="F685" t="s">
        <v>508</v>
      </c>
      <c r="G685" t="s">
        <v>173</v>
      </c>
      <c r="H685" t="s">
        <v>135</v>
      </c>
      <c r="I685" t="s">
        <v>136</v>
      </c>
      <c r="J685" t="s">
        <v>137</v>
      </c>
      <c r="K685" t="s">
        <v>138</v>
      </c>
      <c r="L685" t="s">
        <v>2201</v>
      </c>
      <c r="M685" t="s">
        <v>2202</v>
      </c>
      <c r="N685">
        <v>5.4394444440000003</v>
      </c>
      <c r="O685">
        <v>0</v>
      </c>
      <c r="P685">
        <v>0</v>
      </c>
      <c r="Q685">
        <v>0</v>
      </c>
      <c r="R685">
        <v>0</v>
      </c>
      <c r="S685">
        <v>0</v>
      </c>
      <c r="T685">
        <v>9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46.356747081189248</v>
      </c>
      <c r="AC685">
        <v>0</v>
      </c>
      <c r="AD685">
        <v>0</v>
      </c>
      <c r="AE685">
        <v>46.356747081189248</v>
      </c>
    </row>
    <row r="686" spans="1:31" x14ac:dyDescent="0.3">
      <c r="A686">
        <v>2511703</v>
      </c>
      <c r="B686">
        <v>1</v>
      </c>
      <c r="C686" t="s">
        <v>80</v>
      </c>
      <c r="D686" t="s">
        <v>83</v>
      </c>
      <c r="E686" t="s">
        <v>167</v>
      </c>
      <c r="F686" t="s">
        <v>2203</v>
      </c>
      <c r="G686" t="s">
        <v>234</v>
      </c>
      <c r="H686" t="s">
        <v>150</v>
      </c>
      <c r="I686" t="s">
        <v>136</v>
      </c>
      <c r="J686" t="s">
        <v>137</v>
      </c>
      <c r="K686" t="s">
        <v>144</v>
      </c>
      <c r="L686" t="s">
        <v>2204</v>
      </c>
      <c r="M686" t="s">
        <v>2205</v>
      </c>
      <c r="N686">
        <v>2.3277777770000001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4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21.51463223235762</v>
      </c>
      <c r="AC686">
        <v>0</v>
      </c>
      <c r="AD686">
        <v>0</v>
      </c>
      <c r="AE686">
        <v>21.51463223235762</v>
      </c>
    </row>
    <row r="687" spans="1:31" x14ac:dyDescent="0.3">
      <c r="A687">
        <v>2511680</v>
      </c>
      <c r="B687">
        <v>1</v>
      </c>
      <c r="C687" t="s">
        <v>80</v>
      </c>
      <c r="D687" t="s">
        <v>111</v>
      </c>
      <c r="E687" t="s">
        <v>132</v>
      </c>
      <c r="F687" t="s">
        <v>2206</v>
      </c>
      <c r="G687" t="s">
        <v>674</v>
      </c>
      <c r="H687" t="s">
        <v>135</v>
      </c>
      <c r="I687" t="s">
        <v>136</v>
      </c>
      <c r="J687" t="s">
        <v>137</v>
      </c>
      <c r="K687" t="s">
        <v>144</v>
      </c>
      <c r="L687" t="s">
        <v>2207</v>
      </c>
      <c r="M687" t="s">
        <v>2208</v>
      </c>
      <c r="N687">
        <v>3.0625</v>
      </c>
      <c r="O687">
        <v>0</v>
      </c>
      <c r="P687">
        <v>1664</v>
      </c>
      <c r="Q687">
        <v>0</v>
      </c>
      <c r="R687">
        <v>0</v>
      </c>
      <c r="S687">
        <v>2</v>
      </c>
      <c r="T687">
        <v>128</v>
      </c>
      <c r="U687">
        <v>0</v>
      </c>
      <c r="V687">
        <v>0</v>
      </c>
      <c r="W687">
        <v>0</v>
      </c>
      <c r="X687">
        <v>1231.5679506862718</v>
      </c>
      <c r="Y687">
        <v>0</v>
      </c>
      <c r="Z687">
        <v>0</v>
      </c>
      <c r="AA687">
        <v>10783.84354364625</v>
      </c>
      <c r="AB687">
        <v>310.47099741776458</v>
      </c>
      <c r="AC687">
        <v>0</v>
      </c>
      <c r="AD687">
        <v>0</v>
      </c>
      <c r="AE687">
        <v>12325.882491750286</v>
      </c>
    </row>
    <row r="688" spans="1:31" x14ac:dyDescent="0.3">
      <c r="A688">
        <v>2511866</v>
      </c>
      <c r="B688">
        <v>1</v>
      </c>
      <c r="C688" t="s">
        <v>81</v>
      </c>
      <c r="D688" t="s">
        <v>120</v>
      </c>
      <c r="E688" t="s">
        <v>187</v>
      </c>
      <c r="F688" t="s">
        <v>1502</v>
      </c>
      <c r="G688" t="s">
        <v>143</v>
      </c>
      <c r="H688" t="s">
        <v>135</v>
      </c>
      <c r="I688" t="s">
        <v>136</v>
      </c>
      <c r="J688" t="s">
        <v>137</v>
      </c>
      <c r="K688" t="s">
        <v>144</v>
      </c>
      <c r="L688" t="s">
        <v>2209</v>
      </c>
      <c r="M688" t="s">
        <v>2210</v>
      </c>
      <c r="N688">
        <v>0.56694444399999999</v>
      </c>
      <c r="O688">
        <v>0</v>
      </c>
      <c r="P688">
        <v>943</v>
      </c>
      <c r="Q688">
        <v>37</v>
      </c>
      <c r="R688">
        <v>65</v>
      </c>
      <c r="S688">
        <v>6</v>
      </c>
      <c r="T688">
        <v>67</v>
      </c>
      <c r="U688">
        <v>1</v>
      </c>
      <c r="V688">
        <v>1</v>
      </c>
      <c r="W688">
        <v>0</v>
      </c>
      <c r="X688">
        <v>95.430412003911783</v>
      </c>
      <c r="Y688">
        <v>14.418963902767475</v>
      </c>
      <c r="Z688">
        <v>12.088834638099542</v>
      </c>
      <c r="AA688">
        <v>32.237836744680237</v>
      </c>
      <c r="AB688">
        <v>21.0899351040458</v>
      </c>
      <c r="AC688">
        <v>16.34329954550865</v>
      </c>
      <c r="AD688">
        <v>98.502767920699995</v>
      </c>
      <c r="AE688">
        <v>290.11204985971347</v>
      </c>
    </row>
    <row r="689" spans="1:31" x14ac:dyDescent="0.3">
      <c r="A689">
        <v>2511889</v>
      </c>
      <c r="B689">
        <v>1</v>
      </c>
      <c r="C689" t="s">
        <v>81</v>
      </c>
      <c r="D689" t="s">
        <v>122</v>
      </c>
      <c r="E689" t="s">
        <v>187</v>
      </c>
      <c r="F689" t="s">
        <v>1653</v>
      </c>
      <c r="G689" t="s">
        <v>143</v>
      </c>
      <c r="H689" t="s">
        <v>135</v>
      </c>
      <c r="I689" t="s">
        <v>277</v>
      </c>
      <c r="J689" t="s">
        <v>137</v>
      </c>
      <c r="K689" t="s">
        <v>144</v>
      </c>
      <c r="L689" t="s">
        <v>2211</v>
      </c>
      <c r="M689" t="s">
        <v>2212</v>
      </c>
      <c r="N689">
        <v>4.3055555000000002E-2</v>
      </c>
      <c r="O689">
        <v>1</v>
      </c>
      <c r="P689">
        <v>521</v>
      </c>
      <c r="Q689">
        <v>4</v>
      </c>
      <c r="R689">
        <v>0</v>
      </c>
      <c r="S689">
        <v>6</v>
      </c>
      <c r="T689">
        <v>24</v>
      </c>
      <c r="U689">
        <v>0</v>
      </c>
      <c r="V689">
        <v>0</v>
      </c>
      <c r="W689">
        <v>3.8733450223750001E-3</v>
      </c>
      <c r="X689">
        <v>1.7675506223862976</v>
      </c>
      <c r="Y689">
        <v>7.9374323246716658E-2</v>
      </c>
      <c r="Z689">
        <v>0</v>
      </c>
      <c r="AA689">
        <v>0.8141125555462001</v>
      </c>
      <c r="AB689">
        <v>0.45259740400351117</v>
      </c>
      <c r="AC689">
        <v>0</v>
      </c>
      <c r="AD689">
        <v>0</v>
      </c>
      <c r="AE689">
        <v>3.1175082502051001</v>
      </c>
    </row>
    <row r="690" spans="1:31" x14ac:dyDescent="0.3">
      <c r="A690">
        <v>2511660</v>
      </c>
      <c r="B690">
        <v>1</v>
      </c>
      <c r="C690" t="s">
        <v>80</v>
      </c>
      <c r="D690" t="s">
        <v>100</v>
      </c>
      <c r="E690" t="s">
        <v>167</v>
      </c>
      <c r="F690" t="s">
        <v>2213</v>
      </c>
      <c r="G690" t="s">
        <v>169</v>
      </c>
      <c r="H690" t="s">
        <v>150</v>
      </c>
      <c r="I690" t="s">
        <v>136</v>
      </c>
      <c r="J690" t="s">
        <v>137</v>
      </c>
      <c r="K690" t="s">
        <v>144</v>
      </c>
      <c r="L690" t="s">
        <v>2214</v>
      </c>
      <c r="M690" t="s">
        <v>2215</v>
      </c>
      <c r="N690">
        <v>3.790277777</v>
      </c>
      <c r="O690">
        <v>0</v>
      </c>
      <c r="P690">
        <v>1</v>
      </c>
      <c r="Q690">
        <v>0</v>
      </c>
      <c r="R690">
        <v>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10.876429778490852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10.876429778490852</v>
      </c>
    </row>
    <row r="691" spans="1:31" x14ac:dyDescent="0.3">
      <c r="A691">
        <v>2512101</v>
      </c>
      <c r="B691">
        <v>1</v>
      </c>
      <c r="C691" t="s">
        <v>80</v>
      </c>
      <c r="D691" t="s">
        <v>97</v>
      </c>
      <c r="E691" t="s">
        <v>187</v>
      </c>
      <c r="F691" t="s">
        <v>1900</v>
      </c>
      <c r="G691" t="s">
        <v>295</v>
      </c>
      <c r="H691" t="s">
        <v>135</v>
      </c>
      <c r="I691" t="s">
        <v>136</v>
      </c>
      <c r="J691" t="s">
        <v>137</v>
      </c>
      <c r="K691" t="s">
        <v>144</v>
      </c>
      <c r="L691" t="s">
        <v>2216</v>
      </c>
      <c r="M691" t="s">
        <v>2217</v>
      </c>
      <c r="N691">
        <v>0.48166666600000002</v>
      </c>
      <c r="O691">
        <v>5</v>
      </c>
      <c r="P691">
        <v>852</v>
      </c>
      <c r="Q691">
        <v>6</v>
      </c>
      <c r="R691">
        <v>19</v>
      </c>
      <c r="S691">
        <v>10</v>
      </c>
      <c r="T691">
        <v>90</v>
      </c>
      <c r="U691">
        <v>0</v>
      </c>
      <c r="V691">
        <v>0</v>
      </c>
      <c r="W691">
        <v>48.702858007433946</v>
      </c>
      <c r="X691">
        <v>108.21342807494783</v>
      </c>
      <c r="Y691">
        <v>2.9038383878418133</v>
      </c>
      <c r="Z691">
        <v>1.8452590124015604</v>
      </c>
      <c r="AA691">
        <v>10.110060830101018</v>
      </c>
      <c r="AB691">
        <v>25.765259279883992</v>
      </c>
      <c r="AC691">
        <v>0</v>
      </c>
      <c r="AD691">
        <v>0</v>
      </c>
      <c r="AE691">
        <v>197.54070359261013</v>
      </c>
    </row>
    <row r="692" spans="1:31" x14ac:dyDescent="0.3">
      <c r="A692">
        <v>2512052</v>
      </c>
      <c r="B692">
        <v>1</v>
      </c>
      <c r="C692" t="s">
        <v>80</v>
      </c>
      <c r="D692" t="s">
        <v>102</v>
      </c>
      <c r="E692" t="s">
        <v>132</v>
      </c>
      <c r="F692" t="s">
        <v>2218</v>
      </c>
      <c r="G692" t="s">
        <v>204</v>
      </c>
      <c r="H692" t="s">
        <v>135</v>
      </c>
      <c r="I692" t="s">
        <v>136</v>
      </c>
      <c r="J692" t="s">
        <v>137</v>
      </c>
      <c r="K692" t="s">
        <v>144</v>
      </c>
      <c r="L692" t="s">
        <v>2219</v>
      </c>
      <c r="M692" t="s">
        <v>2220</v>
      </c>
      <c r="N692">
        <v>0.85805555499999997</v>
      </c>
      <c r="O692">
        <v>0</v>
      </c>
      <c r="P692">
        <v>0</v>
      </c>
      <c r="Q692">
        <v>0</v>
      </c>
      <c r="R692">
        <v>12</v>
      </c>
      <c r="S692">
        <v>0</v>
      </c>
      <c r="T692">
        <v>3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2.7381156627350047</v>
      </c>
      <c r="AA692">
        <v>0</v>
      </c>
      <c r="AB692">
        <v>2.9699556889760776</v>
      </c>
      <c r="AC692">
        <v>0</v>
      </c>
      <c r="AD692">
        <v>0</v>
      </c>
      <c r="AE692">
        <v>5.7080713517110819</v>
      </c>
    </row>
    <row r="693" spans="1:31" x14ac:dyDescent="0.3">
      <c r="A693">
        <v>2511809</v>
      </c>
      <c r="B693">
        <v>1</v>
      </c>
      <c r="C693" t="s">
        <v>81</v>
      </c>
      <c r="D693" t="s">
        <v>126</v>
      </c>
      <c r="E693" t="s">
        <v>187</v>
      </c>
      <c r="F693" t="s">
        <v>2221</v>
      </c>
      <c r="G693" t="s">
        <v>134</v>
      </c>
      <c r="H693" t="s">
        <v>135</v>
      </c>
      <c r="I693" t="s">
        <v>136</v>
      </c>
      <c r="J693" t="s">
        <v>137</v>
      </c>
      <c r="K693" t="s">
        <v>138</v>
      </c>
      <c r="L693" t="s">
        <v>2222</v>
      </c>
      <c r="M693" t="s">
        <v>2223</v>
      </c>
      <c r="N693">
        <v>0.79277777699999996</v>
      </c>
      <c r="O693">
        <v>2</v>
      </c>
      <c r="P693">
        <v>1639</v>
      </c>
      <c r="Q693">
        <v>72</v>
      </c>
      <c r="R693">
        <v>543</v>
      </c>
      <c r="S693">
        <v>26</v>
      </c>
      <c r="T693">
        <v>106</v>
      </c>
      <c r="U693">
        <v>0</v>
      </c>
      <c r="V693">
        <v>0</v>
      </c>
      <c r="W693">
        <v>0.46025586921054251</v>
      </c>
      <c r="X693">
        <v>115.64727917811277</v>
      </c>
      <c r="Y693">
        <v>244.86378556640406</v>
      </c>
      <c r="Z693">
        <v>69.709431775385511</v>
      </c>
      <c r="AA693">
        <v>64.596181140762084</v>
      </c>
      <c r="AB693">
        <v>70.046198917121941</v>
      </c>
      <c r="AC693">
        <v>0</v>
      </c>
      <c r="AD693">
        <v>0</v>
      </c>
      <c r="AE693">
        <v>565.32313244699685</v>
      </c>
    </row>
    <row r="694" spans="1:31" x14ac:dyDescent="0.3">
      <c r="A694">
        <v>2511740</v>
      </c>
      <c r="B694">
        <v>1</v>
      </c>
      <c r="C694" t="s">
        <v>81</v>
      </c>
      <c r="D694" t="s">
        <v>128</v>
      </c>
      <c r="E694" t="s">
        <v>132</v>
      </c>
      <c r="F694" t="s">
        <v>2224</v>
      </c>
      <c r="G694" t="s">
        <v>204</v>
      </c>
      <c r="H694" t="s">
        <v>135</v>
      </c>
      <c r="I694" t="s">
        <v>136</v>
      </c>
      <c r="J694" t="s">
        <v>137</v>
      </c>
      <c r="K694" t="s">
        <v>144</v>
      </c>
      <c r="L694" t="s">
        <v>2225</v>
      </c>
      <c r="M694" t="s">
        <v>2226</v>
      </c>
      <c r="N694">
        <v>3.9280555549999998</v>
      </c>
      <c r="O694">
        <v>0</v>
      </c>
      <c r="P694">
        <v>1</v>
      </c>
      <c r="Q694">
        <v>3</v>
      </c>
      <c r="R694">
        <v>6</v>
      </c>
      <c r="S694">
        <v>0</v>
      </c>
      <c r="T694">
        <v>1</v>
      </c>
      <c r="U694">
        <v>0</v>
      </c>
      <c r="V694">
        <v>0</v>
      </c>
      <c r="W694">
        <v>0</v>
      </c>
      <c r="X694">
        <v>3.3455618743442501E-2</v>
      </c>
      <c r="Y694">
        <v>10.306807412429213</v>
      </c>
      <c r="Z694">
        <v>10.337742390558507</v>
      </c>
      <c r="AA694">
        <v>0</v>
      </c>
      <c r="AB694">
        <v>0.14198318336075999</v>
      </c>
      <c r="AC694">
        <v>0</v>
      </c>
      <c r="AD694">
        <v>0</v>
      </c>
      <c r="AE694">
        <v>20.819988605091925</v>
      </c>
    </row>
    <row r="695" spans="1:31" x14ac:dyDescent="0.3">
      <c r="A695">
        <v>2512095</v>
      </c>
      <c r="B695">
        <v>1</v>
      </c>
      <c r="C695" t="s">
        <v>80</v>
      </c>
      <c r="D695" t="s">
        <v>104</v>
      </c>
      <c r="E695" t="s">
        <v>159</v>
      </c>
      <c r="F695" t="s">
        <v>2227</v>
      </c>
      <c r="G695" t="s">
        <v>181</v>
      </c>
      <c r="H695" t="s">
        <v>150</v>
      </c>
      <c r="I695" t="s">
        <v>136</v>
      </c>
      <c r="J695" t="s">
        <v>137</v>
      </c>
      <c r="K695" t="s">
        <v>144</v>
      </c>
      <c r="L695" t="s">
        <v>2228</v>
      </c>
      <c r="M695" t="s">
        <v>2229</v>
      </c>
      <c r="N695">
        <v>3.1183333329999998</v>
      </c>
      <c r="O695">
        <v>0</v>
      </c>
      <c r="P695">
        <v>4</v>
      </c>
      <c r="Q695">
        <v>0</v>
      </c>
      <c r="R695">
        <v>17</v>
      </c>
      <c r="S695">
        <v>0</v>
      </c>
      <c r="T695">
        <v>1</v>
      </c>
      <c r="U695">
        <v>0</v>
      </c>
      <c r="V695">
        <v>0</v>
      </c>
      <c r="W695">
        <v>0</v>
      </c>
      <c r="X695">
        <v>1.3945558304693577</v>
      </c>
      <c r="Y695">
        <v>0</v>
      </c>
      <c r="Z695">
        <v>20.827301924045269</v>
      </c>
      <c r="AA695">
        <v>0</v>
      </c>
      <c r="AB695">
        <v>2.7237740111923956</v>
      </c>
      <c r="AC695">
        <v>0</v>
      </c>
      <c r="AD695">
        <v>0</v>
      </c>
      <c r="AE695">
        <v>24.945631765707024</v>
      </c>
    </row>
    <row r="696" spans="1:31" x14ac:dyDescent="0.3">
      <c r="A696">
        <v>2511617</v>
      </c>
      <c r="B696">
        <v>1</v>
      </c>
      <c r="C696" t="s">
        <v>81</v>
      </c>
      <c r="D696" t="s">
        <v>122</v>
      </c>
      <c r="E696" t="s">
        <v>187</v>
      </c>
      <c r="F696" t="s">
        <v>2230</v>
      </c>
      <c r="G696" t="s">
        <v>143</v>
      </c>
      <c r="H696" t="s">
        <v>135</v>
      </c>
      <c r="I696" t="s">
        <v>136</v>
      </c>
      <c r="J696" t="s">
        <v>137</v>
      </c>
      <c r="K696" t="s">
        <v>144</v>
      </c>
      <c r="L696" t="s">
        <v>2231</v>
      </c>
      <c r="M696" t="s">
        <v>2232</v>
      </c>
      <c r="N696">
        <v>0.68027777700000003</v>
      </c>
      <c r="O696">
        <v>0</v>
      </c>
      <c r="P696">
        <v>1</v>
      </c>
      <c r="Q696">
        <v>34</v>
      </c>
      <c r="R696">
        <v>82</v>
      </c>
      <c r="S696">
        <v>1</v>
      </c>
      <c r="T696">
        <v>0</v>
      </c>
      <c r="U696">
        <v>0</v>
      </c>
      <c r="V696">
        <v>0</v>
      </c>
      <c r="W696">
        <v>0</v>
      </c>
      <c r="X696">
        <v>1.0935267301003334E-2</v>
      </c>
      <c r="Y696">
        <v>15.095700674041508</v>
      </c>
      <c r="Z696">
        <v>4.6497675760820565</v>
      </c>
      <c r="AA696">
        <v>1.5840065969042334</v>
      </c>
      <c r="AB696">
        <v>0</v>
      </c>
      <c r="AC696">
        <v>0</v>
      </c>
      <c r="AD696">
        <v>0</v>
      </c>
      <c r="AE696">
        <v>21.340410114328801</v>
      </c>
    </row>
    <row r="697" spans="1:31" x14ac:dyDescent="0.3">
      <c r="A697">
        <v>2511600</v>
      </c>
      <c r="B697">
        <v>1</v>
      </c>
      <c r="C697" t="s">
        <v>81</v>
      </c>
      <c r="D697" t="s">
        <v>118</v>
      </c>
      <c r="E697" t="s">
        <v>132</v>
      </c>
      <c r="F697" t="s">
        <v>2233</v>
      </c>
      <c r="G697" t="s">
        <v>333</v>
      </c>
      <c r="H697" t="s">
        <v>135</v>
      </c>
      <c r="I697" t="s">
        <v>136</v>
      </c>
      <c r="J697" t="s">
        <v>137</v>
      </c>
      <c r="K697" t="s">
        <v>144</v>
      </c>
      <c r="L697" t="s">
        <v>2234</v>
      </c>
      <c r="M697" t="s">
        <v>2235</v>
      </c>
      <c r="N697">
        <v>0.68861111100000005</v>
      </c>
      <c r="O697">
        <v>0</v>
      </c>
      <c r="P697">
        <v>0</v>
      </c>
      <c r="Q697">
        <v>0</v>
      </c>
      <c r="R697">
        <v>3</v>
      </c>
      <c r="S697">
        <v>0</v>
      </c>
      <c r="T697">
        <v>1</v>
      </c>
      <c r="U697">
        <v>2</v>
      </c>
      <c r="V697">
        <v>0</v>
      </c>
      <c r="W697">
        <v>0</v>
      </c>
      <c r="X697">
        <v>0</v>
      </c>
      <c r="Y697">
        <v>0</v>
      </c>
      <c r="Z697">
        <v>2.0938925237302963</v>
      </c>
      <c r="AA697">
        <v>0</v>
      </c>
      <c r="AB697">
        <v>0.51061023860391663</v>
      </c>
      <c r="AC697">
        <v>1057.2318839747329</v>
      </c>
      <c r="AD697">
        <v>0</v>
      </c>
      <c r="AE697">
        <v>1059.8363867370672</v>
      </c>
    </row>
    <row r="698" spans="1:31" x14ac:dyDescent="0.3">
      <c r="A698">
        <v>2511594</v>
      </c>
      <c r="B698">
        <v>1</v>
      </c>
      <c r="C698" t="s">
        <v>80</v>
      </c>
      <c r="D698" t="s">
        <v>82</v>
      </c>
      <c r="E698" t="s">
        <v>147</v>
      </c>
      <c r="F698" t="s">
        <v>2236</v>
      </c>
      <c r="G698" t="s">
        <v>177</v>
      </c>
      <c r="H698" t="s">
        <v>150</v>
      </c>
      <c r="I698" t="s">
        <v>136</v>
      </c>
      <c r="J698" t="s">
        <v>137</v>
      </c>
      <c r="K698" t="s">
        <v>144</v>
      </c>
      <c r="L698" t="s">
        <v>2237</v>
      </c>
      <c r="M698" t="s">
        <v>2238</v>
      </c>
      <c r="N698">
        <v>2.6608333329999998</v>
      </c>
      <c r="O698">
        <v>0</v>
      </c>
      <c r="P698">
        <v>17</v>
      </c>
      <c r="Q698">
        <v>0</v>
      </c>
      <c r="R698">
        <v>0</v>
      </c>
      <c r="S698">
        <v>0</v>
      </c>
      <c r="T698">
        <v>40</v>
      </c>
      <c r="U698">
        <v>0</v>
      </c>
      <c r="V698">
        <v>0</v>
      </c>
      <c r="W698">
        <v>0</v>
      </c>
      <c r="X698">
        <v>13.726053216626433</v>
      </c>
      <c r="Y698">
        <v>0</v>
      </c>
      <c r="Z698">
        <v>0</v>
      </c>
      <c r="AA698">
        <v>0</v>
      </c>
      <c r="AB698">
        <v>176.95821342939621</v>
      </c>
      <c r="AC698">
        <v>0</v>
      </c>
      <c r="AD698">
        <v>0</v>
      </c>
      <c r="AE698">
        <v>190.68426664602265</v>
      </c>
    </row>
    <row r="699" spans="1:31" x14ac:dyDescent="0.3">
      <c r="A699">
        <v>2511826</v>
      </c>
      <c r="B699">
        <v>1</v>
      </c>
      <c r="C699" t="s">
        <v>80</v>
      </c>
      <c r="D699" t="s">
        <v>82</v>
      </c>
      <c r="E699" t="s">
        <v>167</v>
      </c>
      <c r="F699" t="s">
        <v>2239</v>
      </c>
      <c r="G699" t="s">
        <v>263</v>
      </c>
      <c r="H699" t="s">
        <v>150</v>
      </c>
      <c r="I699" t="s">
        <v>136</v>
      </c>
      <c r="J699" t="s">
        <v>137</v>
      </c>
      <c r="K699" t="s">
        <v>144</v>
      </c>
      <c r="L699" t="s">
        <v>2240</v>
      </c>
      <c r="M699" t="s">
        <v>2241</v>
      </c>
      <c r="N699">
        <v>1.6058333330000001</v>
      </c>
      <c r="O699">
        <v>0</v>
      </c>
      <c r="P699">
        <v>1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0.11064317707636666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0.11064317707636666</v>
      </c>
    </row>
    <row r="700" spans="1:31" x14ac:dyDescent="0.3">
      <c r="A700">
        <v>2511886</v>
      </c>
      <c r="B700">
        <v>1</v>
      </c>
      <c r="C700" t="s">
        <v>81</v>
      </c>
      <c r="D700" t="s">
        <v>123</v>
      </c>
      <c r="E700" t="s">
        <v>167</v>
      </c>
      <c r="F700" t="s">
        <v>2242</v>
      </c>
      <c r="G700" t="s">
        <v>234</v>
      </c>
      <c r="H700" t="s">
        <v>150</v>
      </c>
      <c r="I700" t="s">
        <v>136</v>
      </c>
      <c r="J700" t="s">
        <v>137</v>
      </c>
      <c r="K700" t="s">
        <v>144</v>
      </c>
      <c r="L700" t="s">
        <v>2243</v>
      </c>
      <c r="M700" t="s">
        <v>2244</v>
      </c>
      <c r="N700">
        <v>0.79138888799999996</v>
      </c>
      <c r="O700">
        <v>0</v>
      </c>
      <c r="P700">
        <v>0</v>
      </c>
      <c r="Q700">
        <v>0</v>
      </c>
      <c r="R700">
        <v>0</v>
      </c>
      <c r="S700">
        <v>0</v>
      </c>
      <c r="T700">
        <v>2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7.6483172097273344E-2</v>
      </c>
      <c r="AC700">
        <v>0</v>
      </c>
      <c r="AD700">
        <v>0</v>
      </c>
      <c r="AE700">
        <v>7.6483172097273344E-2</v>
      </c>
    </row>
    <row r="701" spans="1:31" x14ac:dyDescent="0.3">
      <c r="A701">
        <v>2511972</v>
      </c>
      <c r="B701">
        <v>1</v>
      </c>
      <c r="C701" t="s">
        <v>81</v>
      </c>
      <c r="D701" t="s">
        <v>114</v>
      </c>
      <c r="E701" t="s">
        <v>132</v>
      </c>
      <c r="F701" t="s">
        <v>2245</v>
      </c>
      <c r="G701" t="s">
        <v>143</v>
      </c>
      <c r="H701" t="s">
        <v>135</v>
      </c>
      <c r="I701" t="s">
        <v>136</v>
      </c>
      <c r="J701" t="s">
        <v>137</v>
      </c>
      <c r="K701" t="s">
        <v>144</v>
      </c>
      <c r="L701" t="s">
        <v>2246</v>
      </c>
      <c r="M701" t="s">
        <v>2247</v>
      </c>
      <c r="N701">
        <v>1.2075</v>
      </c>
      <c r="O701">
        <v>0</v>
      </c>
      <c r="P701">
        <v>253</v>
      </c>
      <c r="Q701">
        <v>0</v>
      </c>
      <c r="R701">
        <v>3</v>
      </c>
      <c r="S701">
        <v>2</v>
      </c>
      <c r="T701">
        <v>65</v>
      </c>
      <c r="U701">
        <v>0</v>
      </c>
      <c r="V701">
        <v>0</v>
      </c>
      <c r="W701">
        <v>0</v>
      </c>
      <c r="X701">
        <v>35.642854478735295</v>
      </c>
      <c r="Y701">
        <v>0</v>
      </c>
      <c r="Z701">
        <v>1.7526607016884483</v>
      </c>
      <c r="AA701">
        <v>3.5568879921311112</v>
      </c>
      <c r="AB701">
        <v>27.969004920412821</v>
      </c>
      <c r="AC701">
        <v>0</v>
      </c>
      <c r="AD701">
        <v>0</v>
      </c>
      <c r="AE701">
        <v>68.921408092967681</v>
      </c>
    </row>
    <row r="702" spans="1:31" x14ac:dyDescent="0.3">
      <c r="A702">
        <v>2511640</v>
      </c>
      <c r="B702">
        <v>1</v>
      </c>
      <c r="C702" t="s">
        <v>80</v>
      </c>
      <c r="D702" t="s">
        <v>101</v>
      </c>
      <c r="E702" t="s">
        <v>159</v>
      </c>
      <c r="F702" t="s">
        <v>2248</v>
      </c>
      <c r="G702" t="s">
        <v>134</v>
      </c>
      <c r="H702" t="s">
        <v>150</v>
      </c>
      <c r="I702" t="s">
        <v>136</v>
      </c>
      <c r="J702" t="s">
        <v>137</v>
      </c>
      <c r="K702" t="s">
        <v>138</v>
      </c>
      <c r="L702" t="s">
        <v>2249</v>
      </c>
      <c r="M702" t="s">
        <v>2250</v>
      </c>
      <c r="N702">
        <v>0.31666666599999999</v>
      </c>
      <c r="O702">
        <v>0</v>
      </c>
      <c r="P702">
        <v>58</v>
      </c>
      <c r="Q702">
        <v>0</v>
      </c>
      <c r="R702">
        <v>12</v>
      </c>
      <c r="S702">
        <v>0</v>
      </c>
      <c r="T702">
        <v>12</v>
      </c>
      <c r="U702">
        <v>0</v>
      </c>
      <c r="V702">
        <v>0</v>
      </c>
      <c r="W702">
        <v>0</v>
      </c>
      <c r="X702">
        <v>4.9895249935709973</v>
      </c>
      <c r="Y702">
        <v>0</v>
      </c>
      <c r="Z702">
        <v>2.0546283070708999</v>
      </c>
      <c r="AA702">
        <v>0</v>
      </c>
      <c r="AB702">
        <v>3.4800030046424166</v>
      </c>
      <c r="AC702">
        <v>0</v>
      </c>
      <c r="AD702">
        <v>0</v>
      </c>
      <c r="AE702">
        <v>10.524156305284313</v>
      </c>
    </row>
    <row r="703" spans="1:31" x14ac:dyDescent="0.3">
      <c r="A703">
        <v>2512032</v>
      </c>
      <c r="B703">
        <v>1</v>
      </c>
      <c r="C703" t="s">
        <v>81</v>
      </c>
      <c r="D703" t="s">
        <v>112</v>
      </c>
      <c r="E703" t="s">
        <v>141</v>
      </c>
      <c r="F703" t="s">
        <v>2251</v>
      </c>
      <c r="G703" t="s">
        <v>143</v>
      </c>
      <c r="H703" t="s">
        <v>135</v>
      </c>
      <c r="I703" t="s">
        <v>136</v>
      </c>
      <c r="J703" t="s">
        <v>137</v>
      </c>
      <c r="K703" t="s">
        <v>144</v>
      </c>
      <c r="L703" t="s">
        <v>2252</v>
      </c>
      <c r="M703" t="s">
        <v>2253</v>
      </c>
      <c r="N703">
        <v>0.48638888800000002</v>
      </c>
      <c r="O703">
        <v>0</v>
      </c>
      <c r="P703">
        <v>1495</v>
      </c>
      <c r="Q703">
        <v>11</v>
      </c>
      <c r="R703">
        <v>58</v>
      </c>
      <c r="S703">
        <v>0</v>
      </c>
      <c r="T703">
        <v>68</v>
      </c>
      <c r="U703">
        <v>0</v>
      </c>
      <c r="V703">
        <v>0</v>
      </c>
      <c r="W703">
        <v>0</v>
      </c>
      <c r="X703">
        <v>125.66077432653753</v>
      </c>
      <c r="Y703">
        <v>1.3524789098035965</v>
      </c>
      <c r="Z703">
        <v>3.0773217001466509</v>
      </c>
      <c r="AA703">
        <v>0</v>
      </c>
      <c r="AB703">
        <v>20.227102276844878</v>
      </c>
      <c r="AC703">
        <v>0</v>
      </c>
      <c r="AD703">
        <v>0</v>
      </c>
      <c r="AE703">
        <v>150.31767721333264</v>
      </c>
    </row>
    <row r="704" spans="1:31" x14ac:dyDescent="0.3">
      <c r="A704">
        <v>2512012</v>
      </c>
      <c r="B704">
        <v>1</v>
      </c>
      <c r="C704" t="s">
        <v>80</v>
      </c>
      <c r="D704" t="s">
        <v>94</v>
      </c>
      <c r="E704" t="s">
        <v>132</v>
      </c>
      <c r="F704" t="s">
        <v>2254</v>
      </c>
      <c r="G704" t="s">
        <v>143</v>
      </c>
      <c r="H704" t="s">
        <v>135</v>
      </c>
      <c r="I704" t="s">
        <v>136</v>
      </c>
      <c r="J704" t="s">
        <v>137</v>
      </c>
      <c r="K704" t="s">
        <v>144</v>
      </c>
      <c r="L704" t="s">
        <v>2255</v>
      </c>
      <c r="M704" t="s">
        <v>2256</v>
      </c>
      <c r="N704">
        <v>0.459166666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42.079258832838704</v>
      </c>
      <c r="AD704">
        <v>0</v>
      </c>
      <c r="AE704">
        <v>42.079258832838704</v>
      </c>
    </row>
    <row r="705" spans="1:31" x14ac:dyDescent="0.3">
      <c r="A705">
        <v>2511677</v>
      </c>
      <c r="B705">
        <v>1</v>
      </c>
      <c r="C705" t="s">
        <v>81</v>
      </c>
      <c r="D705" t="s">
        <v>113</v>
      </c>
      <c r="E705" t="s">
        <v>132</v>
      </c>
      <c r="F705" t="s">
        <v>2257</v>
      </c>
      <c r="G705" t="s">
        <v>204</v>
      </c>
      <c r="H705" t="s">
        <v>135</v>
      </c>
      <c r="I705" t="s">
        <v>136</v>
      </c>
      <c r="J705" t="s">
        <v>137</v>
      </c>
      <c r="K705" t="s">
        <v>144</v>
      </c>
      <c r="L705" t="s">
        <v>2258</v>
      </c>
      <c r="M705" t="s">
        <v>2259</v>
      </c>
      <c r="N705">
        <v>2.048333333</v>
      </c>
      <c r="O705">
        <v>0</v>
      </c>
      <c r="P705">
        <v>121</v>
      </c>
      <c r="Q705">
        <v>0</v>
      </c>
      <c r="R705">
        <v>14</v>
      </c>
      <c r="S705">
        <v>0</v>
      </c>
      <c r="T705">
        <v>7</v>
      </c>
      <c r="U705">
        <v>0</v>
      </c>
      <c r="V705">
        <v>0</v>
      </c>
      <c r="W705">
        <v>0</v>
      </c>
      <c r="X705">
        <v>46.84401022795894</v>
      </c>
      <c r="Y705">
        <v>0</v>
      </c>
      <c r="Z705">
        <v>3.8502191993987127</v>
      </c>
      <c r="AA705">
        <v>0</v>
      </c>
      <c r="AB705">
        <v>11.534592939951498</v>
      </c>
      <c r="AC705">
        <v>0</v>
      </c>
      <c r="AD705">
        <v>0</v>
      </c>
      <c r="AE705">
        <v>62.228822367309149</v>
      </c>
    </row>
    <row r="706" spans="1:31" x14ac:dyDescent="0.3">
      <c r="A706">
        <v>2511700</v>
      </c>
      <c r="B706">
        <v>1</v>
      </c>
      <c r="C706" t="s">
        <v>80</v>
      </c>
      <c r="D706" t="s">
        <v>93</v>
      </c>
      <c r="E706" t="s">
        <v>132</v>
      </c>
      <c r="F706" t="s">
        <v>2260</v>
      </c>
      <c r="G706" t="s">
        <v>173</v>
      </c>
      <c r="H706" t="s">
        <v>135</v>
      </c>
      <c r="I706" t="s">
        <v>136</v>
      </c>
      <c r="J706" t="s">
        <v>137</v>
      </c>
      <c r="K706" t="s">
        <v>138</v>
      </c>
      <c r="L706" t="s">
        <v>2261</v>
      </c>
      <c r="M706" t="s">
        <v>2262</v>
      </c>
      <c r="N706">
        <v>7.9102777770000001</v>
      </c>
      <c r="O706">
        <v>0</v>
      </c>
      <c r="P706">
        <v>266</v>
      </c>
      <c r="Q706">
        <v>0</v>
      </c>
      <c r="R706">
        <v>67</v>
      </c>
      <c r="S706">
        <v>1</v>
      </c>
      <c r="T706">
        <v>49</v>
      </c>
      <c r="U706">
        <v>0</v>
      </c>
      <c r="V706">
        <v>0</v>
      </c>
      <c r="W706">
        <v>0</v>
      </c>
      <c r="X706">
        <v>462.36308917029925</v>
      </c>
      <c r="Y706">
        <v>0</v>
      </c>
      <c r="Z706">
        <v>375.91403962062043</v>
      </c>
      <c r="AA706">
        <v>43.904970228131035</v>
      </c>
      <c r="AB706">
        <v>391.16376556749782</v>
      </c>
      <c r="AC706">
        <v>0</v>
      </c>
      <c r="AD706">
        <v>0</v>
      </c>
      <c r="AE706">
        <v>1273.3458645865485</v>
      </c>
    </row>
    <row r="707" spans="1:31" x14ac:dyDescent="0.3">
      <c r="A707">
        <v>2511992</v>
      </c>
      <c r="B707">
        <v>1</v>
      </c>
      <c r="C707" t="s">
        <v>80</v>
      </c>
      <c r="D707" t="s">
        <v>104</v>
      </c>
      <c r="E707" t="s">
        <v>167</v>
      </c>
      <c r="F707" t="s">
        <v>2263</v>
      </c>
      <c r="G707" t="s">
        <v>234</v>
      </c>
      <c r="H707" t="s">
        <v>150</v>
      </c>
      <c r="I707" t="s">
        <v>136</v>
      </c>
      <c r="J707" t="s">
        <v>137</v>
      </c>
      <c r="K707" t="s">
        <v>144</v>
      </c>
      <c r="L707" t="s">
        <v>2264</v>
      </c>
      <c r="M707" t="s">
        <v>2265</v>
      </c>
      <c r="N707">
        <v>1.045833333</v>
      </c>
      <c r="O707">
        <v>0</v>
      </c>
      <c r="P707">
        <v>10</v>
      </c>
      <c r="Q707">
        <v>0</v>
      </c>
      <c r="R707">
        <v>0</v>
      </c>
      <c r="S707">
        <v>0</v>
      </c>
      <c r="T707">
        <v>1</v>
      </c>
      <c r="U707">
        <v>0</v>
      </c>
      <c r="V707">
        <v>0</v>
      </c>
      <c r="W707">
        <v>0</v>
      </c>
      <c r="X707">
        <v>2.3606762901234686</v>
      </c>
      <c r="Y707">
        <v>0</v>
      </c>
      <c r="Z707">
        <v>0</v>
      </c>
      <c r="AA707">
        <v>0</v>
      </c>
      <c r="AB707">
        <v>1.6205013797233332</v>
      </c>
      <c r="AC707">
        <v>0</v>
      </c>
      <c r="AD707">
        <v>0</v>
      </c>
      <c r="AE707">
        <v>3.9811776698468018</v>
      </c>
    </row>
    <row r="708" spans="1:31" x14ac:dyDescent="0.3">
      <c r="A708">
        <v>2511912</v>
      </c>
      <c r="B708">
        <v>1</v>
      </c>
      <c r="C708" t="s">
        <v>81</v>
      </c>
      <c r="D708" t="s">
        <v>127</v>
      </c>
      <c r="E708" t="s">
        <v>207</v>
      </c>
      <c r="F708" t="s">
        <v>718</v>
      </c>
      <c r="G708" t="s">
        <v>177</v>
      </c>
      <c r="H708" t="s">
        <v>150</v>
      </c>
      <c r="I708" t="s">
        <v>136</v>
      </c>
      <c r="J708" t="s">
        <v>137</v>
      </c>
      <c r="K708" t="s">
        <v>144</v>
      </c>
      <c r="L708" t="s">
        <v>2266</v>
      </c>
      <c r="M708" t="s">
        <v>2267</v>
      </c>
      <c r="N708">
        <v>2.323611111</v>
      </c>
      <c r="O708">
        <v>0</v>
      </c>
      <c r="P708">
        <v>17</v>
      </c>
      <c r="Q708">
        <v>0</v>
      </c>
      <c r="R708">
        <v>0</v>
      </c>
      <c r="S708">
        <v>0</v>
      </c>
      <c r="T708">
        <v>13</v>
      </c>
      <c r="U708">
        <v>0</v>
      </c>
      <c r="V708">
        <v>0</v>
      </c>
      <c r="W708">
        <v>0</v>
      </c>
      <c r="X708">
        <v>11.899093201037498</v>
      </c>
      <c r="Y708">
        <v>0</v>
      </c>
      <c r="Z708">
        <v>0</v>
      </c>
      <c r="AA708">
        <v>0</v>
      </c>
      <c r="AB708">
        <v>32.473386395987738</v>
      </c>
      <c r="AC708">
        <v>0</v>
      </c>
      <c r="AD708">
        <v>0</v>
      </c>
      <c r="AE708">
        <v>44.372479597025233</v>
      </c>
    </row>
    <row r="709" spans="1:31" x14ac:dyDescent="0.3">
      <c r="A709">
        <v>2512204</v>
      </c>
      <c r="B709">
        <v>1</v>
      </c>
      <c r="C709" t="s">
        <v>80</v>
      </c>
      <c r="D709" t="s">
        <v>98</v>
      </c>
      <c r="E709" t="s">
        <v>141</v>
      </c>
      <c r="F709" t="s">
        <v>2268</v>
      </c>
      <c r="G709" t="s">
        <v>143</v>
      </c>
      <c r="H709" t="s">
        <v>135</v>
      </c>
      <c r="I709" t="s">
        <v>277</v>
      </c>
      <c r="J709" t="s">
        <v>137</v>
      </c>
      <c r="K709" t="s">
        <v>144</v>
      </c>
      <c r="L709" t="s">
        <v>2269</v>
      </c>
      <c r="M709" t="s">
        <v>2270</v>
      </c>
      <c r="N709">
        <v>2.9444444E-2</v>
      </c>
      <c r="O709">
        <v>0</v>
      </c>
      <c r="P709">
        <v>21</v>
      </c>
      <c r="Q709">
        <v>29</v>
      </c>
      <c r="R709">
        <v>188</v>
      </c>
      <c r="S709">
        <v>8</v>
      </c>
      <c r="T709">
        <v>63</v>
      </c>
      <c r="U709">
        <v>2</v>
      </c>
      <c r="V709">
        <v>0</v>
      </c>
      <c r="W709">
        <v>0</v>
      </c>
      <c r="X709">
        <v>0.29881026269281002</v>
      </c>
      <c r="Y709">
        <v>0.40342073464885331</v>
      </c>
      <c r="Z709">
        <v>2.8814143319524734</v>
      </c>
      <c r="AA709">
        <v>1.8299295572020529</v>
      </c>
      <c r="AB709">
        <v>2.09771303213879</v>
      </c>
      <c r="AC709">
        <v>0.57712638908426672</v>
      </c>
      <c r="AD709">
        <v>0</v>
      </c>
      <c r="AE709">
        <v>8.0884143077192459</v>
      </c>
    </row>
    <row r="710" spans="1:31" x14ac:dyDescent="0.3">
      <c r="A710">
        <v>2511949</v>
      </c>
      <c r="B710">
        <v>1</v>
      </c>
      <c r="C710" t="s">
        <v>80</v>
      </c>
      <c r="D710" t="s">
        <v>96</v>
      </c>
      <c r="E710" t="s">
        <v>207</v>
      </c>
      <c r="F710" t="s">
        <v>2271</v>
      </c>
      <c r="G710" t="s">
        <v>538</v>
      </c>
      <c r="H710" t="s">
        <v>150</v>
      </c>
      <c r="I710" t="s">
        <v>136</v>
      </c>
      <c r="J710" t="s">
        <v>3</v>
      </c>
      <c r="K710" t="s">
        <v>144</v>
      </c>
      <c r="L710" t="s">
        <v>2272</v>
      </c>
      <c r="M710" t="s">
        <v>2273</v>
      </c>
      <c r="N710">
        <v>7.693888888</v>
      </c>
      <c r="O710">
        <v>0</v>
      </c>
      <c r="P710">
        <v>112</v>
      </c>
      <c r="Q710">
        <v>0</v>
      </c>
      <c r="R710">
        <v>0</v>
      </c>
      <c r="S710">
        <v>0</v>
      </c>
      <c r="T710">
        <v>28</v>
      </c>
      <c r="U710">
        <v>0</v>
      </c>
      <c r="V710">
        <v>0</v>
      </c>
      <c r="W710">
        <v>0</v>
      </c>
      <c r="X710">
        <v>483.71857929181601</v>
      </c>
      <c r="Y710">
        <v>0</v>
      </c>
      <c r="Z710">
        <v>0</v>
      </c>
      <c r="AA710">
        <v>0</v>
      </c>
      <c r="AB710">
        <v>550.48015016989302</v>
      </c>
      <c r="AC710">
        <v>0</v>
      </c>
      <c r="AD710">
        <v>0</v>
      </c>
      <c r="AE710">
        <v>1034.198729461709</v>
      </c>
    </row>
    <row r="711" spans="1:31" x14ac:dyDescent="0.3">
      <c r="A711">
        <v>2512098</v>
      </c>
      <c r="B711">
        <v>1</v>
      </c>
      <c r="C711" t="s">
        <v>80</v>
      </c>
      <c r="D711" t="s">
        <v>97</v>
      </c>
      <c r="E711" t="s">
        <v>187</v>
      </c>
      <c r="F711" t="s">
        <v>2274</v>
      </c>
      <c r="G711" t="s">
        <v>295</v>
      </c>
      <c r="H711" t="s">
        <v>135</v>
      </c>
      <c r="I711" t="s">
        <v>136</v>
      </c>
      <c r="J711" t="s">
        <v>137</v>
      </c>
      <c r="K711" t="s">
        <v>144</v>
      </c>
      <c r="L711" t="s">
        <v>2275</v>
      </c>
      <c r="M711" t="s">
        <v>2276</v>
      </c>
      <c r="N711">
        <v>0.40916666600000001</v>
      </c>
      <c r="O711">
        <v>12</v>
      </c>
      <c r="P711">
        <v>697</v>
      </c>
      <c r="Q711">
        <v>9</v>
      </c>
      <c r="R711">
        <v>101</v>
      </c>
      <c r="S711">
        <v>14</v>
      </c>
      <c r="T711">
        <v>140</v>
      </c>
      <c r="U711">
        <v>2</v>
      </c>
      <c r="V711">
        <v>1</v>
      </c>
      <c r="W711">
        <v>11.865818122558723</v>
      </c>
      <c r="X711">
        <v>97.126252486549959</v>
      </c>
      <c r="Y711">
        <v>2.2081117764739346</v>
      </c>
      <c r="Z711">
        <v>13.473653396157262</v>
      </c>
      <c r="AA711">
        <v>25.667028858584839</v>
      </c>
      <c r="AB711">
        <v>42.012165385473324</v>
      </c>
      <c r="AC711">
        <v>115.18171799427517</v>
      </c>
      <c r="AD711">
        <v>3.3124377998469376</v>
      </c>
      <c r="AE711">
        <v>310.84718581992013</v>
      </c>
    </row>
    <row r="712" spans="1:31" x14ac:dyDescent="0.3">
      <c r="A712">
        <v>2511626</v>
      </c>
      <c r="B712">
        <v>1</v>
      </c>
      <c r="C712" t="s">
        <v>81</v>
      </c>
      <c r="D712" t="s">
        <v>113</v>
      </c>
      <c r="E712" t="s">
        <v>159</v>
      </c>
      <c r="F712" t="s">
        <v>2277</v>
      </c>
      <c r="G712" t="s">
        <v>134</v>
      </c>
      <c r="H712" t="s">
        <v>150</v>
      </c>
      <c r="I712" t="s">
        <v>136</v>
      </c>
      <c r="J712" t="s">
        <v>137</v>
      </c>
      <c r="K712" t="s">
        <v>138</v>
      </c>
      <c r="L712" t="s">
        <v>2278</v>
      </c>
      <c r="M712" t="s">
        <v>2279</v>
      </c>
      <c r="N712">
        <v>2.7719444439999998</v>
      </c>
      <c r="O712">
        <v>0</v>
      </c>
      <c r="P712">
        <v>51</v>
      </c>
      <c r="Q712">
        <v>0</v>
      </c>
      <c r="R712">
        <v>3</v>
      </c>
      <c r="S712">
        <v>0</v>
      </c>
      <c r="T712">
        <v>1</v>
      </c>
      <c r="U712">
        <v>0</v>
      </c>
      <c r="V712">
        <v>0</v>
      </c>
      <c r="W712">
        <v>0</v>
      </c>
      <c r="X712">
        <v>17.233719668579791</v>
      </c>
      <c r="Y712">
        <v>0</v>
      </c>
      <c r="Z712">
        <v>2.7327119577908379</v>
      </c>
      <c r="AA712">
        <v>0</v>
      </c>
      <c r="AB712">
        <v>0</v>
      </c>
      <c r="AC712">
        <v>0</v>
      </c>
      <c r="AD712">
        <v>0</v>
      </c>
      <c r="AE712">
        <v>19.966431626370628</v>
      </c>
    </row>
    <row r="713" spans="1:31" x14ac:dyDescent="0.3">
      <c r="A713">
        <v>2511875</v>
      </c>
      <c r="B713">
        <v>1</v>
      </c>
      <c r="C713" t="s">
        <v>80</v>
      </c>
      <c r="D713" t="s">
        <v>96</v>
      </c>
      <c r="E713" t="s">
        <v>207</v>
      </c>
      <c r="F713" t="s">
        <v>2280</v>
      </c>
      <c r="G713" t="s">
        <v>177</v>
      </c>
      <c r="H713" t="s">
        <v>150</v>
      </c>
      <c r="I713" t="s">
        <v>136</v>
      </c>
      <c r="J713" t="s">
        <v>137</v>
      </c>
      <c r="K713" t="s">
        <v>144</v>
      </c>
      <c r="L713" t="s">
        <v>2281</v>
      </c>
      <c r="M713" t="s">
        <v>2282</v>
      </c>
      <c r="N713">
        <v>6.6208333330000002</v>
      </c>
      <c r="O713">
        <v>0</v>
      </c>
      <c r="P713">
        <v>3</v>
      </c>
      <c r="Q713">
        <v>0</v>
      </c>
      <c r="R713">
        <v>8</v>
      </c>
      <c r="S713">
        <v>0</v>
      </c>
      <c r="T713">
        <v>3</v>
      </c>
      <c r="U713">
        <v>0</v>
      </c>
      <c r="V713">
        <v>0</v>
      </c>
      <c r="W713">
        <v>0</v>
      </c>
      <c r="X713">
        <v>2.545912084476325</v>
      </c>
      <c r="Y713">
        <v>0</v>
      </c>
      <c r="Z713">
        <v>37.434580814002381</v>
      </c>
      <c r="AA713">
        <v>0</v>
      </c>
      <c r="AB713">
        <v>20.356802091280073</v>
      </c>
      <c r="AC713">
        <v>0</v>
      </c>
      <c r="AD713">
        <v>0</v>
      </c>
      <c r="AE713">
        <v>60.337294989758782</v>
      </c>
    </row>
    <row r="714" spans="1:31" x14ac:dyDescent="0.3">
      <c r="A714">
        <v>2512081</v>
      </c>
      <c r="B714">
        <v>1</v>
      </c>
      <c r="C714" t="s">
        <v>80</v>
      </c>
      <c r="D714" t="s">
        <v>104</v>
      </c>
      <c r="E714" t="s">
        <v>167</v>
      </c>
      <c r="F714" t="s">
        <v>2283</v>
      </c>
      <c r="G714" t="s">
        <v>169</v>
      </c>
      <c r="H714" t="s">
        <v>150</v>
      </c>
      <c r="I714" t="s">
        <v>136</v>
      </c>
      <c r="J714" t="s">
        <v>137</v>
      </c>
      <c r="K714" t="s">
        <v>144</v>
      </c>
      <c r="L714" t="s">
        <v>2284</v>
      </c>
      <c r="M714" t="s">
        <v>2285</v>
      </c>
      <c r="N714">
        <v>4.2769444439999997</v>
      </c>
      <c r="O714">
        <v>0</v>
      </c>
      <c r="P714">
        <v>4</v>
      </c>
      <c r="Q714">
        <v>0</v>
      </c>
      <c r="R714">
        <v>0</v>
      </c>
      <c r="S714">
        <v>0</v>
      </c>
      <c r="T714">
        <v>1</v>
      </c>
      <c r="U714">
        <v>0</v>
      </c>
      <c r="V714">
        <v>0</v>
      </c>
      <c r="W714">
        <v>0</v>
      </c>
      <c r="X714">
        <v>4.2426180725202993</v>
      </c>
      <c r="Y714">
        <v>0</v>
      </c>
      <c r="Z714">
        <v>0</v>
      </c>
      <c r="AA714">
        <v>0</v>
      </c>
      <c r="AB714">
        <v>4.7610721696495002E-2</v>
      </c>
      <c r="AC714">
        <v>0</v>
      </c>
      <c r="AD714">
        <v>0</v>
      </c>
      <c r="AE714">
        <v>4.2902287942167945</v>
      </c>
    </row>
    <row r="715" spans="1:31" x14ac:dyDescent="0.3">
      <c r="A715">
        <v>2512107</v>
      </c>
      <c r="B715">
        <v>1</v>
      </c>
      <c r="C715" t="s">
        <v>80</v>
      </c>
      <c r="D715" t="s">
        <v>82</v>
      </c>
      <c r="E715" t="s">
        <v>167</v>
      </c>
      <c r="F715" t="s">
        <v>2286</v>
      </c>
      <c r="G715" t="s">
        <v>234</v>
      </c>
      <c r="H715" t="s">
        <v>150</v>
      </c>
      <c r="I715" t="s">
        <v>136</v>
      </c>
      <c r="J715" t="s">
        <v>137</v>
      </c>
      <c r="K715" t="s">
        <v>144</v>
      </c>
      <c r="L715" t="s">
        <v>2287</v>
      </c>
      <c r="M715" t="s">
        <v>2288</v>
      </c>
      <c r="N715">
        <v>2.176666666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1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8.1779837017897652</v>
      </c>
      <c r="AC715">
        <v>0</v>
      </c>
      <c r="AD715">
        <v>0</v>
      </c>
      <c r="AE715">
        <v>8.1779837017897652</v>
      </c>
    </row>
    <row r="716" spans="1:31" x14ac:dyDescent="0.3">
      <c r="A716">
        <v>2511938</v>
      </c>
      <c r="B716">
        <v>1</v>
      </c>
      <c r="C716" t="s">
        <v>81</v>
      </c>
      <c r="D716" t="s">
        <v>114</v>
      </c>
      <c r="E716" t="s">
        <v>207</v>
      </c>
      <c r="F716" t="s">
        <v>2289</v>
      </c>
      <c r="G716" t="s">
        <v>177</v>
      </c>
      <c r="H716" t="s">
        <v>150</v>
      </c>
      <c r="I716" t="s">
        <v>136</v>
      </c>
      <c r="J716" t="s">
        <v>137</v>
      </c>
      <c r="K716" t="s">
        <v>144</v>
      </c>
      <c r="L716" t="s">
        <v>2290</v>
      </c>
      <c r="M716" t="s">
        <v>2291</v>
      </c>
      <c r="N716">
        <v>0.70250000000000001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1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4.7102003347883337E-2</v>
      </c>
      <c r="AC716">
        <v>0</v>
      </c>
      <c r="AD716">
        <v>0</v>
      </c>
      <c r="AE716">
        <v>4.7102003347883337E-2</v>
      </c>
    </row>
    <row r="717" spans="1:31" x14ac:dyDescent="0.3">
      <c r="A717">
        <v>2511915</v>
      </c>
      <c r="B717">
        <v>1</v>
      </c>
      <c r="C717" t="s">
        <v>80</v>
      </c>
      <c r="D717" t="s">
        <v>85</v>
      </c>
      <c r="E717" t="s">
        <v>159</v>
      </c>
      <c r="F717" t="s">
        <v>2292</v>
      </c>
      <c r="G717" t="s">
        <v>161</v>
      </c>
      <c r="H717" t="s">
        <v>150</v>
      </c>
      <c r="I717" t="s">
        <v>136</v>
      </c>
      <c r="J717" t="s">
        <v>137</v>
      </c>
      <c r="K717" t="s">
        <v>144</v>
      </c>
      <c r="L717" t="s">
        <v>2293</v>
      </c>
      <c r="M717" t="s">
        <v>2294</v>
      </c>
      <c r="N717">
        <v>0.31194444399999999</v>
      </c>
      <c r="O717">
        <v>0</v>
      </c>
      <c r="P717">
        <v>287</v>
      </c>
      <c r="Q717">
        <v>0</v>
      </c>
      <c r="R717">
        <v>0</v>
      </c>
      <c r="S717">
        <v>0</v>
      </c>
      <c r="T717">
        <v>56</v>
      </c>
      <c r="U717">
        <v>0</v>
      </c>
      <c r="V717">
        <v>0</v>
      </c>
      <c r="W717">
        <v>0</v>
      </c>
      <c r="X717">
        <v>20.83835387219376</v>
      </c>
      <c r="Y717">
        <v>0</v>
      </c>
      <c r="Z717">
        <v>0</v>
      </c>
      <c r="AA717">
        <v>0</v>
      </c>
      <c r="AB717">
        <v>21.89592227856134</v>
      </c>
      <c r="AC717">
        <v>0</v>
      </c>
      <c r="AD717">
        <v>0</v>
      </c>
      <c r="AE717">
        <v>42.7342761507551</v>
      </c>
    </row>
    <row r="718" spans="1:31" x14ac:dyDescent="0.3">
      <c r="A718">
        <v>2511709</v>
      </c>
      <c r="B718">
        <v>1</v>
      </c>
      <c r="C718" t="s">
        <v>80</v>
      </c>
      <c r="D718" t="s">
        <v>110</v>
      </c>
      <c r="E718" t="s">
        <v>167</v>
      </c>
      <c r="F718" t="s">
        <v>2295</v>
      </c>
      <c r="G718" t="s">
        <v>263</v>
      </c>
      <c r="H718" t="s">
        <v>150</v>
      </c>
      <c r="I718" t="s">
        <v>136</v>
      </c>
      <c r="J718" t="s">
        <v>137</v>
      </c>
      <c r="K718" t="s">
        <v>144</v>
      </c>
      <c r="L718" t="s">
        <v>2296</v>
      </c>
      <c r="M718" t="s">
        <v>2297</v>
      </c>
      <c r="N718">
        <v>0.94361111099999995</v>
      </c>
      <c r="O718">
        <v>0</v>
      </c>
      <c r="P718">
        <v>1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0.16794597475551498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0.16794597475551498</v>
      </c>
    </row>
    <row r="719" spans="1:31" x14ac:dyDescent="0.3">
      <c r="A719">
        <v>2512001</v>
      </c>
      <c r="B719">
        <v>1</v>
      </c>
      <c r="C719" t="s">
        <v>80</v>
      </c>
      <c r="D719" t="s">
        <v>94</v>
      </c>
      <c r="E719" t="s">
        <v>132</v>
      </c>
      <c r="F719" t="s">
        <v>2298</v>
      </c>
      <c r="G719" t="s">
        <v>204</v>
      </c>
      <c r="H719" t="s">
        <v>135</v>
      </c>
      <c r="I719" t="s">
        <v>136</v>
      </c>
      <c r="J719" t="s">
        <v>137</v>
      </c>
      <c r="K719" t="s">
        <v>144</v>
      </c>
      <c r="L719" t="s">
        <v>2299</v>
      </c>
      <c r="M719" t="s">
        <v>2300</v>
      </c>
      <c r="N719">
        <v>2.216388888</v>
      </c>
      <c r="O719">
        <v>0</v>
      </c>
      <c r="P719">
        <v>123</v>
      </c>
      <c r="Q719">
        <v>0</v>
      </c>
      <c r="R719">
        <v>0</v>
      </c>
      <c r="S719">
        <v>0</v>
      </c>
      <c r="T719">
        <v>5</v>
      </c>
      <c r="U719">
        <v>0</v>
      </c>
      <c r="V719">
        <v>0</v>
      </c>
      <c r="W719">
        <v>0</v>
      </c>
      <c r="X719">
        <v>23.751556126651888</v>
      </c>
      <c r="Y719">
        <v>0</v>
      </c>
      <c r="Z719">
        <v>0</v>
      </c>
      <c r="AA719">
        <v>0</v>
      </c>
      <c r="AB719">
        <v>1.6736420662776752</v>
      </c>
      <c r="AC719">
        <v>0</v>
      </c>
      <c r="AD719">
        <v>0</v>
      </c>
      <c r="AE719">
        <v>25.425198192929564</v>
      </c>
    </row>
    <row r="720" spans="1:31" x14ac:dyDescent="0.3">
      <c r="A720">
        <v>2511692</v>
      </c>
      <c r="B720">
        <v>1</v>
      </c>
      <c r="C720" t="s">
        <v>81</v>
      </c>
      <c r="D720" t="s">
        <v>122</v>
      </c>
      <c r="E720" t="s">
        <v>159</v>
      </c>
      <c r="F720" t="s">
        <v>2301</v>
      </c>
      <c r="G720" t="s">
        <v>181</v>
      </c>
      <c r="H720" t="s">
        <v>150</v>
      </c>
      <c r="I720" t="s">
        <v>136</v>
      </c>
      <c r="J720" t="s">
        <v>137</v>
      </c>
      <c r="K720" t="s">
        <v>144</v>
      </c>
      <c r="L720" t="s">
        <v>2302</v>
      </c>
      <c r="M720" t="s">
        <v>2303</v>
      </c>
      <c r="N720">
        <v>0.65472222199999996</v>
      </c>
      <c r="O720">
        <v>0</v>
      </c>
      <c r="P720">
        <v>354</v>
      </c>
      <c r="Q720">
        <v>0</v>
      </c>
      <c r="R720">
        <v>0</v>
      </c>
      <c r="S720">
        <v>0</v>
      </c>
      <c r="T720">
        <v>40</v>
      </c>
      <c r="U720">
        <v>0</v>
      </c>
      <c r="V720">
        <v>1</v>
      </c>
      <c r="W720">
        <v>0</v>
      </c>
      <c r="X720">
        <v>51.828089640829859</v>
      </c>
      <c r="Y720">
        <v>0</v>
      </c>
      <c r="Z720">
        <v>0</v>
      </c>
      <c r="AA720">
        <v>0</v>
      </c>
      <c r="AB720">
        <v>15.399031938021752</v>
      </c>
      <c r="AC720">
        <v>0</v>
      </c>
      <c r="AD720">
        <v>5.2720933276523931</v>
      </c>
      <c r="AE720">
        <v>72.499214906504008</v>
      </c>
    </row>
    <row r="721" spans="1:31" x14ac:dyDescent="0.3">
      <c r="A721">
        <v>2512024</v>
      </c>
      <c r="B721">
        <v>1</v>
      </c>
      <c r="C721" t="s">
        <v>81</v>
      </c>
      <c r="D721" t="s">
        <v>115</v>
      </c>
      <c r="E721" t="s">
        <v>159</v>
      </c>
      <c r="F721" t="s">
        <v>2304</v>
      </c>
      <c r="G721" t="s">
        <v>779</v>
      </c>
      <c r="H721" t="s">
        <v>150</v>
      </c>
      <c r="I721" t="s">
        <v>136</v>
      </c>
      <c r="J721" t="s">
        <v>137</v>
      </c>
      <c r="K721" t="s">
        <v>144</v>
      </c>
      <c r="L721" t="s">
        <v>2305</v>
      </c>
      <c r="M721" t="s">
        <v>2306</v>
      </c>
      <c r="N721">
        <v>1.6116666660000001</v>
      </c>
      <c r="O721">
        <v>0</v>
      </c>
      <c r="P721">
        <v>40</v>
      </c>
      <c r="Q721">
        <v>0</v>
      </c>
      <c r="R721">
        <v>0</v>
      </c>
      <c r="S721">
        <v>0</v>
      </c>
      <c r="T721">
        <v>1</v>
      </c>
      <c r="U721">
        <v>0</v>
      </c>
      <c r="V721">
        <v>0</v>
      </c>
      <c r="W721">
        <v>0</v>
      </c>
      <c r="X721">
        <v>2.5465081385162973</v>
      </c>
      <c r="Y721">
        <v>0</v>
      </c>
      <c r="Z721">
        <v>0</v>
      </c>
      <c r="AA721">
        <v>0</v>
      </c>
      <c r="AB721">
        <v>2.3205938859916668</v>
      </c>
      <c r="AC721">
        <v>0</v>
      </c>
      <c r="AD721">
        <v>0</v>
      </c>
      <c r="AE721">
        <v>4.8671020245079646</v>
      </c>
    </row>
    <row r="722" spans="1:31" x14ac:dyDescent="0.3">
      <c r="A722">
        <v>2512164</v>
      </c>
      <c r="B722">
        <v>1</v>
      </c>
      <c r="C722" t="s">
        <v>81</v>
      </c>
      <c r="D722" t="s">
        <v>128</v>
      </c>
      <c r="E722" t="s">
        <v>167</v>
      </c>
      <c r="F722" t="s">
        <v>2307</v>
      </c>
      <c r="G722" t="s">
        <v>169</v>
      </c>
      <c r="H722" t="s">
        <v>150</v>
      </c>
      <c r="I722" t="s">
        <v>136</v>
      </c>
      <c r="J722" t="s">
        <v>137</v>
      </c>
      <c r="K722" t="s">
        <v>144</v>
      </c>
      <c r="L722" t="s">
        <v>2308</v>
      </c>
      <c r="M722" t="s">
        <v>2309</v>
      </c>
      <c r="N722">
        <v>2.9158333330000001</v>
      </c>
      <c r="O722">
        <v>0</v>
      </c>
      <c r="P722">
        <v>1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0.14832184779697249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0.14832184779697249</v>
      </c>
    </row>
    <row r="723" spans="1:31" x14ac:dyDescent="0.3">
      <c r="A723">
        <v>2511792</v>
      </c>
      <c r="B723">
        <v>1</v>
      </c>
      <c r="C723" t="s">
        <v>81</v>
      </c>
      <c r="D723" t="s">
        <v>122</v>
      </c>
      <c r="E723" t="s">
        <v>141</v>
      </c>
      <c r="F723" t="s">
        <v>2310</v>
      </c>
      <c r="G723" t="s">
        <v>143</v>
      </c>
      <c r="H723" t="s">
        <v>135</v>
      </c>
      <c r="I723" t="s">
        <v>136</v>
      </c>
      <c r="J723" t="s">
        <v>137</v>
      </c>
      <c r="K723" t="s">
        <v>144</v>
      </c>
      <c r="L723" t="s">
        <v>2311</v>
      </c>
      <c r="M723" t="s">
        <v>2312</v>
      </c>
      <c r="N723">
        <v>0.40805555500000001</v>
      </c>
      <c r="O723">
        <v>10</v>
      </c>
      <c r="P723">
        <v>859</v>
      </c>
      <c r="Q723">
        <v>70</v>
      </c>
      <c r="R723">
        <v>41</v>
      </c>
      <c r="S723">
        <v>21</v>
      </c>
      <c r="T723">
        <v>55</v>
      </c>
      <c r="U723">
        <v>0</v>
      </c>
      <c r="V723">
        <v>1</v>
      </c>
      <c r="W723">
        <v>0.65250303293478329</v>
      </c>
      <c r="X723">
        <v>41.498336433823674</v>
      </c>
      <c r="Y723">
        <v>37.926167982335699</v>
      </c>
      <c r="Z723">
        <v>4.9031929472770948</v>
      </c>
      <c r="AA723">
        <v>31.123804516691145</v>
      </c>
      <c r="AB723">
        <v>14.853275243451307</v>
      </c>
      <c r="AC723">
        <v>0</v>
      </c>
      <c r="AD723">
        <v>0.27544729619543501</v>
      </c>
      <c r="AE723">
        <v>131.23272745270916</v>
      </c>
    </row>
    <row r="724" spans="1:31" x14ac:dyDescent="0.3">
      <c r="A724">
        <v>2512018</v>
      </c>
      <c r="B724">
        <v>1</v>
      </c>
      <c r="C724" t="s">
        <v>81</v>
      </c>
      <c r="D724" t="s">
        <v>123</v>
      </c>
      <c r="E724" t="s">
        <v>159</v>
      </c>
      <c r="F724" t="s">
        <v>2313</v>
      </c>
      <c r="G724" t="s">
        <v>181</v>
      </c>
      <c r="H724" t="s">
        <v>150</v>
      </c>
      <c r="I724" t="s">
        <v>136</v>
      </c>
      <c r="J724" t="s">
        <v>137</v>
      </c>
      <c r="K724" t="s">
        <v>144</v>
      </c>
      <c r="L724" t="s">
        <v>2314</v>
      </c>
      <c r="M724" t="s">
        <v>2315</v>
      </c>
      <c r="N724">
        <v>2.39</v>
      </c>
      <c r="O724">
        <v>0</v>
      </c>
      <c r="P724">
        <v>139</v>
      </c>
      <c r="Q724">
        <v>0</v>
      </c>
      <c r="R724">
        <v>0</v>
      </c>
      <c r="S724">
        <v>0</v>
      </c>
      <c r="T724">
        <v>21</v>
      </c>
      <c r="U724">
        <v>0</v>
      </c>
      <c r="V724">
        <v>0</v>
      </c>
      <c r="W724">
        <v>0</v>
      </c>
      <c r="X724">
        <v>41.324983710917849</v>
      </c>
      <c r="Y724">
        <v>0</v>
      </c>
      <c r="Z724">
        <v>0</v>
      </c>
      <c r="AA724">
        <v>0</v>
      </c>
      <c r="AB724">
        <v>5.6107607819442364</v>
      </c>
      <c r="AC724">
        <v>0</v>
      </c>
      <c r="AD724">
        <v>0</v>
      </c>
      <c r="AE724">
        <v>46.935744492862085</v>
      </c>
    </row>
    <row r="725" spans="1:31" x14ac:dyDescent="0.3">
      <c r="A725">
        <v>2511878</v>
      </c>
      <c r="B725">
        <v>1</v>
      </c>
      <c r="C725" t="s">
        <v>81</v>
      </c>
      <c r="D725" t="s">
        <v>113</v>
      </c>
      <c r="E725" t="s">
        <v>159</v>
      </c>
      <c r="F725" t="s">
        <v>2316</v>
      </c>
      <c r="G725" t="s">
        <v>134</v>
      </c>
      <c r="H725" t="s">
        <v>150</v>
      </c>
      <c r="I725" t="s">
        <v>136</v>
      </c>
      <c r="J725" t="s">
        <v>137</v>
      </c>
      <c r="K725" t="s">
        <v>138</v>
      </c>
      <c r="L725" t="s">
        <v>2317</v>
      </c>
      <c r="M725" t="s">
        <v>2318</v>
      </c>
      <c r="N725">
        <v>1.429444444</v>
      </c>
      <c r="O725">
        <v>0</v>
      </c>
      <c r="P725">
        <v>59</v>
      </c>
      <c r="Q725">
        <v>0</v>
      </c>
      <c r="R725">
        <v>9</v>
      </c>
      <c r="S725">
        <v>0</v>
      </c>
      <c r="T725">
        <v>4</v>
      </c>
      <c r="U725">
        <v>0</v>
      </c>
      <c r="V725">
        <v>0</v>
      </c>
      <c r="W725">
        <v>0</v>
      </c>
      <c r="X725">
        <v>10.613201601788823</v>
      </c>
      <c r="Y725">
        <v>0</v>
      </c>
      <c r="Z725">
        <v>7.6419338946307667</v>
      </c>
      <c r="AA725">
        <v>0</v>
      </c>
      <c r="AB725">
        <v>3.5626652328801258</v>
      </c>
      <c r="AC725">
        <v>0</v>
      </c>
      <c r="AD725">
        <v>0</v>
      </c>
      <c r="AE725">
        <v>21.817800729299716</v>
      </c>
    </row>
    <row r="726" spans="1:31" x14ac:dyDescent="0.3">
      <c r="A726">
        <v>2511583</v>
      </c>
      <c r="B726">
        <v>1</v>
      </c>
      <c r="C726" t="s">
        <v>80</v>
      </c>
      <c r="D726" t="s">
        <v>83</v>
      </c>
      <c r="E726" t="s">
        <v>132</v>
      </c>
      <c r="F726" t="s">
        <v>2319</v>
      </c>
      <c r="G726" t="s">
        <v>143</v>
      </c>
      <c r="H726" t="s">
        <v>135</v>
      </c>
      <c r="I726" t="s">
        <v>136</v>
      </c>
      <c r="J726" t="s">
        <v>137</v>
      </c>
      <c r="K726" t="s">
        <v>144</v>
      </c>
      <c r="L726" t="s">
        <v>2320</v>
      </c>
      <c r="M726" t="s">
        <v>2321</v>
      </c>
      <c r="N726">
        <v>1.4424999999999999</v>
      </c>
      <c r="O726">
        <v>1</v>
      </c>
      <c r="P726">
        <v>2682</v>
      </c>
      <c r="Q726">
        <v>0</v>
      </c>
      <c r="R726">
        <v>40</v>
      </c>
      <c r="S726">
        <v>32</v>
      </c>
      <c r="T726">
        <v>667</v>
      </c>
      <c r="U726">
        <v>16</v>
      </c>
      <c r="V726">
        <v>26</v>
      </c>
      <c r="W726">
        <v>0.27746041274</v>
      </c>
      <c r="X726">
        <v>1165.6710721709192</v>
      </c>
      <c r="Y726">
        <v>0</v>
      </c>
      <c r="Z726">
        <v>67.191629211393149</v>
      </c>
      <c r="AA726">
        <v>318.88855497895526</v>
      </c>
      <c r="AB726">
        <v>1267.3606636874731</v>
      </c>
      <c r="AC726">
        <v>2965.3059417712584</v>
      </c>
      <c r="AD726">
        <v>914.32669965374043</v>
      </c>
      <c r="AE726">
        <v>6699.0220218864797</v>
      </c>
    </row>
    <row r="727" spans="1:31" x14ac:dyDescent="0.3">
      <c r="A727">
        <v>2511586</v>
      </c>
      <c r="B727">
        <v>1</v>
      </c>
      <c r="C727" t="s">
        <v>80</v>
      </c>
      <c r="D727" t="s">
        <v>87</v>
      </c>
      <c r="E727" t="s">
        <v>147</v>
      </c>
      <c r="F727" t="s">
        <v>2322</v>
      </c>
      <c r="G727" t="s">
        <v>149</v>
      </c>
      <c r="H727" t="s">
        <v>150</v>
      </c>
      <c r="I727" t="s">
        <v>136</v>
      </c>
      <c r="J727" t="s">
        <v>137</v>
      </c>
      <c r="K727" t="s">
        <v>144</v>
      </c>
      <c r="L727" t="s">
        <v>2323</v>
      </c>
      <c r="M727" t="s">
        <v>2324</v>
      </c>
      <c r="N727">
        <v>1.687777777</v>
      </c>
      <c r="O727">
        <v>0</v>
      </c>
      <c r="P727">
        <v>19</v>
      </c>
      <c r="Q727">
        <v>0</v>
      </c>
      <c r="R727">
        <v>0</v>
      </c>
      <c r="S727">
        <v>0</v>
      </c>
      <c r="T727">
        <v>23</v>
      </c>
      <c r="U727">
        <v>0</v>
      </c>
      <c r="V727">
        <v>0</v>
      </c>
      <c r="W727">
        <v>0</v>
      </c>
      <c r="X727">
        <v>5.0078842327786157</v>
      </c>
      <c r="Y727">
        <v>0</v>
      </c>
      <c r="Z727">
        <v>0</v>
      </c>
      <c r="AA727">
        <v>0</v>
      </c>
      <c r="AB727">
        <v>29.358784079065501</v>
      </c>
      <c r="AC727">
        <v>0</v>
      </c>
      <c r="AD727">
        <v>0</v>
      </c>
      <c r="AE727">
        <v>34.366668311844116</v>
      </c>
    </row>
    <row r="728" spans="1:31" x14ac:dyDescent="0.3">
      <c r="A728">
        <v>2511732</v>
      </c>
      <c r="B728">
        <v>1</v>
      </c>
      <c r="C728" t="s">
        <v>80</v>
      </c>
      <c r="D728" t="s">
        <v>98</v>
      </c>
      <c r="E728" t="s">
        <v>159</v>
      </c>
      <c r="F728" t="s">
        <v>2325</v>
      </c>
      <c r="G728" t="s">
        <v>161</v>
      </c>
      <c r="H728" t="s">
        <v>150</v>
      </c>
      <c r="I728" t="s">
        <v>136</v>
      </c>
      <c r="J728" t="s">
        <v>137</v>
      </c>
      <c r="K728" t="s">
        <v>144</v>
      </c>
      <c r="L728" t="s">
        <v>2326</v>
      </c>
      <c r="M728" t="s">
        <v>2327</v>
      </c>
      <c r="N728">
        <v>1.0947222219999999</v>
      </c>
      <c r="O728">
        <v>0</v>
      </c>
      <c r="P728">
        <v>54</v>
      </c>
      <c r="Q728">
        <v>0</v>
      </c>
      <c r="R728">
        <v>8</v>
      </c>
      <c r="S728">
        <v>0</v>
      </c>
      <c r="T728">
        <v>7</v>
      </c>
      <c r="U728">
        <v>0</v>
      </c>
      <c r="V728">
        <v>0</v>
      </c>
      <c r="W728">
        <v>0</v>
      </c>
      <c r="X728">
        <v>16.681607284094245</v>
      </c>
      <c r="Y728">
        <v>0</v>
      </c>
      <c r="Z728">
        <v>3.7573672051782001</v>
      </c>
      <c r="AA728">
        <v>0</v>
      </c>
      <c r="AB728">
        <v>15.910193265566425</v>
      </c>
      <c r="AC728">
        <v>0</v>
      </c>
      <c r="AD728">
        <v>0</v>
      </c>
      <c r="AE728">
        <v>36.349167754838874</v>
      </c>
    </row>
    <row r="729" spans="1:31" x14ac:dyDescent="0.3">
      <c r="A729">
        <v>2511941</v>
      </c>
      <c r="B729">
        <v>1</v>
      </c>
      <c r="C729" t="s">
        <v>81</v>
      </c>
      <c r="D729" t="s">
        <v>114</v>
      </c>
      <c r="E729" t="s">
        <v>187</v>
      </c>
      <c r="F729" t="s">
        <v>2328</v>
      </c>
      <c r="G729" t="s">
        <v>143</v>
      </c>
      <c r="H729" t="s">
        <v>135</v>
      </c>
      <c r="I729" t="s">
        <v>136</v>
      </c>
      <c r="J729" t="s">
        <v>137</v>
      </c>
      <c r="K729" t="s">
        <v>144</v>
      </c>
      <c r="L729" t="s">
        <v>2329</v>
      </c>
      <c r="M729" t="s">
        <v>2330</v>
      </c>
      <c r="N729">
        <v>0.34055555500000001</v>
      </c>
      <c r="O729">
        <v>3</v>
      </c>
      <c r="P729">
        <v>5799</v>
      </c>
      <c r="Q729">
        <v>9</v>
      </c>
      <c r="R729">
        <v>301</v>
      </c>
      <c r="S729">
        <v>37</v>
      </c>
      <c r="T729">
        <v>498</v>
      </c>
      <c r="U729">
        <v>0</v>
      </c>
      <c r="V729">
        <v>0</v>
      </c>
      <c r="W729">
        <v>5.5747561876333333E-2</v>
      </c>
      <c r="X729">
        <v>175.40141117527239</v>
      </c>
      <c r="Y729">
        <v>5.3003101075183121</v>
      </c>
      <c r="Z729">
        <v>22.429102718096061</v>
      </c>
      <c r="AA729">
        <v>27.587286985865312</v>
      </c>
      <c r="AB729">
        <v>63.58527767549743</v>
      </c>
      <c r="AC729">
        <v>0</v>
      </c>
      <c r="AD729">
        <v>0</v>
      </c>
      <c r="AE729">
        <v>294.35913622412585</v>
      </c>
    </row>
    <row r="730" spans="1:31" x14ac:dyDescent="0.3">
      <c r="A730">
        <v>2511769</v>
      </c>
      <c r="B730">
        <v>1</v>
      </c>
      <c r="C730" t="s">
        <v>81</v>
      </c>
      <c r="D730" t="s">
        <v>120</v>
      </c>
      <c r="E730" t="s">
        <v>187</v>
      </c>
      <c r="F730" t="s">
        <v>2331</v>
      </c>
      <c r="G730" t="s">
        <v>143</v>
      </c>
      <c r="H730" t="s">
        <v>135</v>
      </c>
      <c r="I730" t="s">
        <v>136</v>
      </c>
      <c r="J730" t="s">
        <v>137</v>
      </c>
      <c r="K730" t="s">
        <v>144</v>
      </c>
      <c r="L730" t="s">
        <v>2332</v>
      </c>
      <c r="M730" t="s">
        <v>2333</v>
      </c>
      <c r="N730">
        <v>2.8030555549999998</v>
      </c>
      <c r="O730">
        <v>0</v>
      </c>
      <c r="P730">
        <v>0</v>
      </c>
      <c r="Q730">
        <v>14</v>
      </c>
      <c r="R730">
        <v>0</v>
      </c>
      <c r="S730">
        <v>2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32.984360994019021</v>
      </c>
      <c r="Z730">
        <v>0</v>
      </c>
      <c r="AA730">
        <v>1.9912446033959499</v>
      </c>
      <c r="AB730">
        <v>0</v>
      </c>
      <c r="AC730">
        <v>0</v>
      </c>
      <c r="AD730">
        <v>0</v>
      </c>
      <c r="AE730">
        <v>34.975605597414969</v>
      </c>
    </row>
    <row r="731" spans="1:31" x14ac:dyDescent="0.3">
      <c r="A731">
        <v>2512147</v>
      </c>
      <c r="B731">
        <v>1</v>
      </c>
      <c r="C731" t="s">
        <v>80</v>
      </c>
      <c r="D731" t="s">
        <v>95</v>
      </c>
      <c r="E731" t="s">
        <v>132</v>
      </c>
      <c r="F731" t="s">
        <v>2334</v>
      </c>
      <c r="G731" t="s">
        <v>204</v>
      </c>
      <c r="H731" t="s">
        <v>135</v>
      </c>
      <c r="I731" t="s">
        <v>136</v>
      </c>
      <c r="J731" t="s">
        <v>137</v>
      </c>
      <c r="K731" t="s">
        <v>144</v>
      </c>
      <c r="L731" t="s">
        <v>2335</v>
      </c>
      <c r="M731" t="s">
        <v>2336</v>
      </c>
      <c r="N731">
        <v>1.4288888879999999</v>
      </c>
      <c r="O731">
        <v>0</v>
      </c>
      <c r="P731">
        <v>16</v>
      </c>
      <c r="Q731">
        <v>0</v>
      </c>
      <c r="R731">
        <v>3</v>
      </c>
      <c r="S731">
        <v>0</v>
      </c>
      <c r="T731">
        <v>1</v>
      </c>
      <c r="U731">
        <v>0</v>
      </c>
      <c r="V731">
        <v>0</v>
      </c>
      <c r="W731">
        <v>0</v>
      </c>
      <c r="X731">
        <v>2.5009595697235194</v>
      </c>
      <c r="Y731">
        <v>0</v>
      </c>
      <c r="Z731">
        <v>0.51741134421648327</v>
      </c>
      <c r="AA731">
        <v>0</v>
      </c>
      <c r="AB731">
        <v>0</v>
      </c>
      <c r="AC731">
        <v>0</v>
      </c>
      <c r="AD731">
        <v>0</v>
      </c>
      <c r="AE731">
        <v>3.0183709139400028</v>
      </c>
    </row>
    <row r="732" spans="1:31" x14ac:dyDescent="0.3">
      <c r="A732">
        <v>2511706</v>
      </c>
      <c r="B732">
        <v>1</v>
      </c>
      <c r="C732" t="s">
        <v>80</v>
      </c>
      <c r="D732" t="s">
        <v>105</v>
      </c>
      <c r="E732" t="s">
        <v>187</v>
      </c>
      <c r="F732" t="s">
        <v>2337</v>
      </c>
      <c r="G732" t="s">
        <v>143</v>
      </c>
      <c r="H732" t="s">
        <v>135</v>
      </c>
      <c r="I732" t="s">
        <v>136</v>
      </c>
      <c r="J732" t="s">
        <v>137</v>
      </c>
      <c r="K732" t="s">
        <v>144</v>
      </c>
      <c r="L732" t="s">
        <v>2338</v>
      </c>
      <c r="M732" t="s">
        <v>2339</v>
      </c>
      <c r="N732">
        <v>0.12055555499999999</v>
      </c>
      <c r="O732">
        <v>4</v>
      </c>
      <c r="P732">
        <v>47</v>
      </c>
      <c r="Q732">
        <v>1</v>
      </c>
      <c r="R732">
        <v>6</v>
      </c>
      <c r="S732">
        <v>15</v>
      </c>
      <c r="T732">
        <v>45</v>
      </c>
      <c r="U732">
        <v>3</v>
      </c>
      <c r="V732">
        <v>0</v>
      </c>
      <c r="W732">
        <v>0.70571273067088491</v>
      </c>
      <c r="X732">
        <v>1.8582779690132816</v>
      </c>
      <c r="Y732">
        <v>8.4063058204999999E-2</v>
      </c>
      <c r="Z732">
        <v>0.93427307816472005</v>
      </c>
      <c r="AA732">
        <v>9.6105677820289195</v>
      </c>
      <c r="AB732">
        <v>5.7437405497681606</v>
      </c>
      <c r="AC732">
        <v>56.005566401176026</v>
      </c>
      <c r="AD732">
        <v>0</v>
      </c>
      <c r="AE732">
        <v>74.942201569026992</v>
      </c>
    </row>
    <row r="733" spans="1:31" x14ac:dyDescent="0.3">
      <c r="A733">
        <v>2511712</v>
      </c>
      <c r="B733">
        <v>1</v>
      </c>
      <c r="C733" t="s">
        <v>80</v>
      </c>
      <c r="D733" t="s">
        <v>104</v>
      </c>
      <c r="E733" t="s">
        <v>132</v>
      </c>
      <c r="F733" t="s">
        <v>2340</v>
      </c>
      <c r="G733" t="s">
        <v>460</v>
      </c>
      <c r="H733" t="s">
        <v>135</v>
      </c>
      <c r="I733" t="s">
        <v>136</v>
      </c>
      <c r="J733" t="s">
        <v>137</v>
      </c>
      <c r="K733" t="s">
        <v>144</v>
      </c>
      <c r="L733" t="s">
        <v>2341</v>
      </c>
      <c r="M733" t="s">
        <v>2342</v>
      </c>
      <c r="N733">
        <v>1.6258333330000001</v>
      </c>
      <c r="O733">
        <v>0</v>
      </c>
      <c r="P733">
        <v>226</v>
      </c>
      <c r="Q733">
        <v>0</v>
      </c>
      <c r="R733">
        <v>0</v>
      </c>
      <c r="S733">
        <v>0</v>
      </c>
      <c r="T733">
        <v>84</v>
      </c>
      <c r="U733">
        <v>0</v>
      </c>
      <c r="V733">
        <v>0</v>
      </c>
      <c r="W733">
        <v>0</v>
      </c>
      <c r="X733">
        <v>81.144432177151174</v>
      </c>
      <c r="Y733">
        <v>0</v>
      </c>
      <c r="Z733">
        <v>0</v>
      </c>
      <c r="AA733">
        <v>0</v>
      </c>
      <c r="AB733">
        <v>124.5913931803649</v>
      </c>
      <c r="AC733">
        <v>0</v>
      </c>
      <c r="AD733">
        <v>0</v>
      </c>
      <c r="AE733">
        <v>205.73582535751609</v>
      </c>
    </row>
    <row r="734" spans="1:31" x14ac:dyDescent="0.3">
      <c r="A734">
        <v>2511563</v>
      </c>
      <c r="B734">
        <v>1</v>
      </c>
      <c r="C734" t="s">
        <v>80</v>
      </c>
      <c r="D734" t="s">
        <v>82</v>
      </c>
      <c r="E734" t="s">
        <v>132</v>
      </c>
      <c r="F734" t="s">
        <v>2343</v>
      </c>
      <c r="G734" t="s">
        <v>1270</v>
      </c>
      <c r="H734" t="s">
        <v>135</v>
      </c>
      <c r="I734" t="s">
        <v>136</v>
      </c>
      <c r="J734" t="s">
        <v>137</v>
      </c>
      <c r="K734" t="s">
        <v>144</v>
      </c>
      <c r="L734" t="s">
        <v>2344</v>
      </c>
      <c r="M734" t="s">
        <v>2345</v>
      </c>
      <c r="N734">
        <v>1.415</v>
      </c>
      <c r="O734">
        <v>0</v>
      </c>
      <c r="P734">
        <v>8</v>
      </c>
      <c r="Q734">
        <v>0</v>
      </c>
      <c r="R734">
        <v>0</v>
      </c>
      <c r="S734">
        <v>0</v>
      </c>
      <c r="T734">
        <v>308</v>
      </c>
      <c r="U734">
        <v>0</v>
      </c>
      <c r="V734">
        <v>0</v>
      </c>
      <c r="W734">
        <v>0</v>
      </c>
      <c r="X734">
        <v>2.0243163860526794</v>
      </c>
      <c r="Y734">
        <v>0</v>
      </c>
      <c r="Z734">
        <v>0</v>
      </c>
      <c r="AA734">
        <v>0</v>
      </c>
      <c r="AB734">
        <v>185.79771601955201</v>
      </c>
      <c r="AC734">
        <v>0</v>
      </c>
      <c r="AD734">
        <v>0</v>
      </c>
      <c r="AE734">
        <v>187.82203240560469</v>
      </c>
    </row>
    <row r="735" spans="1:31" x14ac:dyDescent="0.3">
      <c r="A735">
        <v>2511755</v>
      </c>
      <c r="B735">
        <v>1</v>
      </c>
      <c r="C735" t="s">
        <v>80</v>
      </c>
      <c r="D735" t="s">
        <v>103</v>
      </c>
      <c r="E735" t="s">
        <v>167</v>
      </c>
      <c r="F735" t="s">
        <v>2346</v>
      </c>
      <c r="G735" t="s">
        <v>538</v>
      </c>
      <c r="H735" t="s">
        <v>150</v>
      </c>
      <c r="I735" t="s">
        <v>136</v>
      </c>
      <c r="J735" t="s">
        <v>3</v>
      </c>
      <c r="K735" t="s">
        <v>144</v>
      </c>
      <c r="L735" t="s">
        <v>2347</v>
      </c>
      <c r="M735" t="s">
        <v>2348</v>
      </c>
      <c r="N735">
        <v>5.0199999999999996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1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41.931965342008411</v>
      </c>
      <c r="AC735">
        <v>0</v>
      </c>
      <c r="AD735">
        <v>0</v>
      </c>
      <c r="AE735">
        <v>41.931965342008411</v>
      </c>
    </row>
    <row r="736" spans="1:31" x14ac:dyDescent="0.3">
      <c r="A736">
        <v>2511881</v>
      </c>
      <c r="B736">
        <v>1</v>
      </c>
      <c r="C736" t="s">
        <v>80</v>
      </c>
      <c r="D736" t="s">
        <v>100</v>
      </c>
      <c r="E736" t="s">
        <v>159</v>
      </c>
      <c r="F736" t="s">
        <v>2349</v>
      </c>
      <c r="G736" t="s">
        <v>134</v>
      </c>
      <c r="H736" t="s">
        <v>150</v>
      </c>
      <c r="I736" t="s">
        <v>136</v>
      </c>
      <c r="J736" t="s">
        <v>137</v>
      </c>
      <c r="K736" t="s">
        <v>138</v>
      </c>
      <c r="L736" t="s">
        <v>2350</v>
      </c>
      <c r="M736" t="s">
        <v>2351</v>
      </c>
      <c r="N736">
        <v>0.513055555</v>
      </c>
      <c r="O736">
        <v>0</v>
      </c>
      <c r="P736">
        <v>32</v>
      </c>
      <c r="Q736">
        <v>0</v>
      </c>
      <c r="R736">
        <v>9</v>
      </c>
      <c r="S736">
        <v>0</v>
      </c>
      <c r="T736">
        <v>8</v>
      </c>
      <c r="U736">
        <v>0</v>
      </c>
      <c r="V736">
        <v>0</v>
      </c>
      <c r="W736">
        <v>0</v>
      </c>
      <c r="X736">
        <v>4.6794390244146502</v>
      </c>
      <c r="Y736">
        <v>0</v>
      </c>
      <c r="Z736">
        <v>2.7284250529169283</v>
      </c>
      <c r="AA736">
        <v>0</v>
      </c>
      <c r="AB736">
        <v>9.9658269161386954</v>
      </c>
      <c r="AC736">
        <v>0</v>
      </c>
      <c r="AD736">
        <v>0</v>
      </c>
      <c r="AE736">
        <v>17.373690993470273</v>
      </c>
    </row>
    <row r="737" spans="1:31" x14ac:dyDescent="0.3">
      <c r="A737">
        <v>2512090</v>
      </c>
      <c r="B737">
        <v>1</v>
      </c>
      <c r="C737" t="s">
        <v>81</v>
      </c>
      <c r="D737" t="s">
        <v>114</v>
      </c>
      <c r="E737" t="s">
        <v>187</v>
      </c>
      <c r="F737" t="s">
        <v>2352</v>
      </c>
      <c r="G737" t="s">
        <v>143</v>
      </c>
      <c r="H737" t="s">
        <v>135</v>
      </c>
      <c r="I737" t="s">
        <v>136</v>
      </c>
      <c r="J737" t="s">
        <v>137</v>
      </c>
      <c r="K737" t="s">
        <v>144</v>
      </c>
      <c r="L737" t="s">
        <v>2353</v>
      </c>
      <c r="M737" t="s">
        <v>2354</v>
      </c>
      <c r="N737">
        <v>0.60444444399999997</v>
      </c>
      <c r="O737">
        <v>3</v>
      </c>
      <c r="P737">
        <v>5124</v>
      </c>
      <c r="Q737">
        <v>9</v>
      </c>
      <c r="R737">
        <v>265</v>
      </c>
      <c r="S737">
        <v>36</v>
      </c>
      <c r="T737">
        <v>448</v>
      </c>
      <c r="U737">
        <v>0</v>
      </c>
      <c r="V737">
        <v>0</v>
      </c>
      <c r="W737">
        <v>0.10689019211818668</v>
      </c>
      <c r="X737">
        <v>278.83567158440803</v>
      </c>
      <c r="Y737">
        <v>8.2244211634054416</v>
      </c>
      <c r="Z737">
        <v>41.717381876182927</v>
      </c>
      <c r="AA737">
        <v>37.203519450553621</v>
      </c>
      <c r="AB737">
        <v>88.907171471789525</v>
      </c>
      <c r="AC737">
        <v>0</v>
      </c>
      <c r="AD737">
        <v>0</v>
      </c>
      <c r="AE737">
        <v>454.99505573845778</v>
      </c>
    </row>
    <row r="738" spans="1:31" x14ac:dyDescent="0.3">
      <c r="A738">
        <v>2511572</v>
      </c>
      <c r="B738">
        <v>1</v>
      </c>
      <c r="C738" t="s">
        <v>81</v>
      </c>
      <c r="D738" t="s">
        <v>113</v>
      </c>
      <c r="E738" t="s">
        <v>132</v>
      </c>
      <c r="F738" t="s">
        <v>2355</v>
      </c>
      <c r="G738" t="s">
        <v>204</v>
      </c>
      <c r="H738" t="s">
        <v>135</v>
      </c>
      <c r="I738" t="s">
        <v>136</v>
      </c>
      <c r="J738" t="s">
        <v>137</v>
      </c>
      <c r="K738" t="s">
        <v>144</v>
      </c>
      <c r="L738" t="s">
        <v>2356</v>
      </c>
      <c r="M738" t="s">
        <v>2357</v>
      </c>
      <c r="N738">
        <v>0.60361111099999998</v>
      </c>
      <c r="O738">
        <v>0</v>
      </c>
      <c r="P738">
        <v>39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2.006290334591732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2.006290334591732</v>
      </c>
    </row>
    <row r="739" spans="1:31" x14ac:dyDescent="0.3">
      <c r="A739">
        <v>2511695</v>
      </c>
      <c r="B739">
        <v>1</v>
      </c>
      <c r="C739" t="s">
        <v>80</v>
      </c>
      <c r="D739" t="s">
        <v>96</v>
      </c>
      <c r="E739" t="s">
        <v>159</v>
      </c>
      <c r="F739" t="s">
        <v>2358</v>
      </c>
      <c r="G739" t="s">
        <v>173</v>
      </c>
      <c r="H739" t="s">
        <v>150</v>
      </c>
      <c r="I739" t="s">
        <v>136</v>
      </c>
      <c r="J739" t="s">
        <v>137</v>
      </c>
      <c r="K739" t="s">
        <v>138</v>
      </c>
      <c r="L739" t="s">
        <v>2359</v>
      </c>
      <c r="M739" t="s">
        <v>2360</v>
      </c>
      <c r="N739">
        <v>4.7111111110000001</v>
      </c>
      <c r="O739">
        <v>0</v>
      </c>
      <c r="P739">
        <v>289</v>
      </c>
      <c r="Q739">
        <v>0</v>
      </c>
      <c r="R739">
        <v>1</v>
      </c>
      <c r="S739">
        <v>0</v>
      </c>
      <c r="T739">
        <v>123</v>
      </c>
      <c r="U739">
        <v>0</v>
      </c>
      <c r="V739">
        <v>0</v>
      </c>
      <c r="W739">
        <v>0</v>
      </c>
      <c r="X739">
        <v>563.90179043840578</v>
      </c>
      <c r="Y739">
        <v>0</v>
      </c>
      <c r="Z739">
        <v>0</v>
      </c>
      <c r="AA739">
        <v>0</v>
      </c>
      <c r="AB739">
        <v>493.57703271196624</v>
      </c>
      <c r="AC739">
        <v>0</v>
      </c>
      <c r="AD739">
        <v>0</v>
      </c>
      <c r="AE739">
        <v>1057.4788231503721</v>
      </c>
    </row>
    <row r="740" spans="1:31" x14ac:dyDescent="0.3">
      <c r="A740">
        <v>2511887</v>
      </c>
      <c r="B740">
        <v>1</v>
      </c>
      <c r="C740" t="s">
        <v>81</v>
      </c>
      <c r="D740" t="s">
        <v>127</v>
      </c>
      <c r="E740" t="s">
        <v>187</v>
      </c>
      <c r="F740" t="s">
        <v>2361</v>
      </c>
      <c r="G740" t="s">
        <v>143</v>
      </c>
      <c r="H740" t="s">
        <v>135</v>
      </c>
      <c r="I740" t="s">
        <v>136</v>
      </c>
      <c r="J740" t="s">
        <v>137</v>
      </c>
      <c r="K740" t="s">
        <v>144</v>
      </c>
      <c r="L740" t="s">
        <v>2362</v>
      </c>
      <c r="M740" t="s">
        <v>2363</v>
      </c>
      <c r="N740">
        <v>0.73861111099999999</v>
      </c>
      <c r="O740">
        <v>9</v>
      </c>
      <c r="P740">
        <v>3</v>
      </c>
      <c r="Q740">
        <v>284</v>
      </c>
      <c r="R740">
        <v>43</v>
      </c>
      <c r="S740">
        <v>17</v>
      </c>
      <c r="T740">
        <v>2</v>
      </c>
      <c r="U740">
        <v>0</v>
      </c>
      <c r="V740">
        <v>0</v>
      </c>
      <c r="W740">
        <v>1.7761697192486081</v>
      </c>
      <c r="X740">
        <v>2.5857418273022934</v>
      </c>
      <c r="Y740">
        <v>164.35211942748944</v>
      </c>
      <c r="Z740">
        <v>59.120073668999893</v>
      </c>
      <c r="AA740">
        <v>36.038452871461381</v>
      </c>
      <c r="AB740">
        <v>1.7620674108460284</v>
      </c>
      <c r="AC740">
        <v>0</v>
      </c>
      <c r="AD740">
        <v>0</v>
      </c>
      <c r="AE740">
        <v>265.63462492534768</v>
      </c>
    </row>
    <row r="741" spans="1:31" x14ac:dyDescent="0.3">
      <c r="A741">
        <v>2512219</v>
      </c>
      <c r="B741">
        <v>1</v>
      </c>
      <c r="C741" t="s">
        <v>80</v>
      </c>
      <c r="D741" t="s">
        <v>103</v>
      </c>
      <c r="E741" t="s">
        <v>141</v>
      </c>
      <c r="F741" t="s">
        <v>2364</v>
      </c>
      <c r="G741" t="s">
        <v>460</v>
      </c>
      <c r="H741" t="s">
        <v>135</v>
      </c>
      <c r="I741" t="s">
        <v>136</v>
      </c>
      <c r="J741" t="s">
        <v>137</v>
      </c>
      <c r="K741" t="s">
        <v>144</v>
      </c>
      <c r="L741" t="s">
        <v>2365</v>
      </c>
      <c r="M741" t="s">
        <v>2366</v>
      </c>
      <c r="N741">
        <v>0.86416666600000003</v>
      </c>
      <c r="O741">
        <v>0</v>
      </c>
      <c r="P741">
        <v>1069</v>
      </c>
      <c r="Q741">
        <v>1</v>
      </c>
      <c r="R741">
        <v>11</v>
      </c>
      <c r="S741">
        <v>0</v>
      </c>
      <c r="T741">
        <v>131</v>
      </c>
      <c r="U741">
        <v>0</v>
      </c>
      <c r="V741">
        <v>0</v>
      </c>
      <c r="W741">
        <v>0</v>
      </c>
      <c r="X741">
        <v>254.03606949454232</v>
      </c>
      <c r="Y741">
        <v>0.44104931011000004</v>
      </c>
      <c r="Z741">
        <v>2.4625298554065607</v>
      </c>
      <c r="AA741">
        <v>0</v>
      </c>
      <c r="AB741">
        <v>58.355153574299152</v>
      </c>
      <c r="AC741">
        <v>0</v>
      </c>
      <c r="AD741">
        <v>0</v>
      </c>
      <c r="AE741">
        <v>315.29480223435803</v>
      </c>
    </row>
    <row r="742" spans="1:31" x14ac:dyDescent="0.3">
      <c r="A742">
        <v>2511589</v>
      </c>
      <c r="B742">
        <v>1</v>
      </c>
      <c r="C742" t="s">
        <v>80</v>
      </c>
      <c r="D742" t="s">
        <v>90</v>
      </c>
      <c r="E742" t="s">
        <v>167</v>
      </c>
      <c r="F742" t="s">
        <v>547</v>
      </c>
      <c r="G742" t="s">
        <v>169</v>
      </c>
      <c r="H742" t="s">
        <v>150</v>
      </c>
      <c r="I742" t="s">
        <v>136</v>
      </c>
      <c r="J742" t="s">
        <v>137</v>
      </c>
      <c r="K742" t="s">
        <v>144</v>
      </c>
      <c r="L742" t="s">
        <v>2367</v>
      </c>
      <c r="M742" t="s">
        <v>2368</v>
      </c>
      <c r="N742">
        <v>4.1677777770000004</v>
      </c>
      <c r="O742">
        <v>0</v>
      </c>
      <c r="P742">
        <v>20</v>
      </c>
      <c r="Q742">
        <v>0</v>
      </c>
      <c r="R742">
        <v>0</v>
      </c>
      <c r="S742">
        <v>0</v>
      </c>
      <c r="T742">
        <v>2</v>
      </c>
      <c r="U742">
        <v>0</v>
      </c>
      <c r="V742">
        <v>0</v>
      </c>
      <c r="W742">
        <v>0</v>
      </c>
      <c r="X742">
        <v>23.685685215578609</v>
      </c>
      <c r="Y742">
        <v>0</v>
      </c>
      <c r="Z742">
        <v>0</v>
      </c>
      <c r="AA742">
        <v>0</v>
      </c>
      <c r="AB742">
        <v>1.8491954617867392</v>
      </c>
      <c r="AC742">
        <v>0</v>
      </c>
      <c r="AD742">
        <v>0</v>
      </c>
      <c r="AE742">
        <v>25.534880677365347</v>
      </c>
    </row>
    <row r="743" spans="1:31" x14ac:dyDescent="0.3">
      <c r="A743">
        <v>2511635</v>
      </c>
      <c r="B743">
        <v>1</v>
      </c>
      <c r="C743" t="s">
        <v>80</v>
      </c>
      <c r="D743" t="s">
        <v>100</v>
      </c>
      <c r="E743" t="s">
        <v>159</v>
      </c>
      <c r="F743" t="s">
        <v>2369</v>
      </c>
      <c r="G743" t="s">
        <v>173</v>
      </c>
      <c r="H743" t="s">
        <v>150</v>
      </c>
      <c r="I743" t="s">
        <v>136</v>
      </c>
      <c r="J743" t="s">
        <v>137</v>
      </c>
      <c r="K743" t="s">
        <v>138</v>
      </c>
      <c r="L743" t="s">
        <v>2370</v>
      </c>
      <c r="M743" t="s">
        <v>2371</v>
      </c>
      <c r="N743">
        <v>7.6316666660000001</v>
      </c>
      <c r="O743">
        <v>0</v>
      </c>
      <c r="P743">
        <v>186</v>
      </c>
      <c r="Q743">
        <v>0</v>
      </c>
      <c r="R743">
        <v>4</v>
      </c>
      <c r="S743">
        <v>0</v>
      </c>
      <c r="T743">
        <v>19</v>
      </c>
      <c r="U743">
        <v>0</v>
      </c>
      <c r="V743">
        <v>0</v>
      </c>
      <c r="W743">
        <v>0</v>
      </c>
      <c r="X743">
        <v>446.91748209867319</v>
      </c>
      <c r="Y743">
        <v>0</v>
      </c>
      <c r="Z743">
        <v>2.0321787580293331</v>
      </c>
      <c r="AA743">
        <v>0</v>
      </c>
      <c r="AB743">
        <v>188.61459303099457</v>
      </c>
      <c r="AC743">
        <v>0</v>
      </c>
      <c r="AD743">
        <v>0</v>
      </c>
      <c r="AE743">
        <v>637.56425388769708</v>
      </c>
    </row>
    <row r="744" spans="1:31" x14ac:dyDescent="0.3">
      <c r="A744">
        <v>2511735</v>
      </c>
      <c r="B744">
        <v>1</v>
      </c>
      <c r="C744" t="s">
        <v>81</v>
      </c>
      <c r="D744" t="s">
        <v>126</v>
      </c>
      <c r="E744" t="s">
        <v>187</v>
      </c>
      <c r="F744" t="s">
        <v>2372</v>
      </c>
      <c r="G744" t="s">
        <v>134</v>
      </c>
      <c r="H744" t="s">
        <v>135</v>
      </c>
      <c r="I744" t="s">
        <v>136</v>
      </c>
      <c r="J744" t="s">
        <v>137</v>
      </c>
      <c r="K744" t="s">
        <v>138</v>
      </c>
      <c r="L744" t="s">
        <v>2373</v>
      </c>
      <c r="M744" t="s">
        <v>2374</v>
      </c>
      <c r="N744">
        <v>2.2205555549999998</v>
      </c>
      <c r="O744">
        <v>1</v>
      </c>
      <c r="P744">
        <v>5580</v>
      </c>
      <c r="Q744">
        <v>100</v>
      </c>
      <c r="R744">
        <v>678</v>
      </c>
      <c r="S744">
        <v>38</v>
      </c>
      <c r="T744">
        <v>844</v>
      </c>
      <c r="U744">
        <v>1</v>
      </c>
      <c r="V744">
        <v>2</v>
      </c>
      <c r="W744">
        <v>0.47833776643555559</v>
      </c>
      <c r="X744">
        <v>1609.3639199972845</v>
      </c>
      <c r="Y744">
        <v>536.79894195088525</v>
      </c>
      <c r="Z744">
        <v>422.88417370285811</v>
      </c>
      <c r="AA744">
        <v>213.67800158920096</v>
      </c>
      <c r="AB744">
        <v>1245.900294843118</v>
      </c>
      <c r="AC744">
        <v>8.8559373085180066</v>
      </c>
      <c r="AD744">
        <v>41.55132524208809</v>
      </c>
      <c r="AE744">
        <v>4079.5109324003884</v>
      </c>
    </row>
    <row r="745" spans="1:31" x14ac:dyDescent="0.3">
      <c r="A745">
        <v>2512173</v>
      </c>
      <c r="B745">
        <v>1</v>
      </c>
      <c r="C745" t="s">
        <v>80</v>
      </c>
      <c r="D745" t="s">
        <v>96</v>
      </c>
      <c r="E745" t="s">
        <v>167</v>
      </c>
      <c r="F745" t="s">
        <v>2375</v>
      </c>
      <c r="G745" t="s">
        <v>169</v>
      </c>
      <c r="H745" t="s">
        <v>150</v>
      </c>
      <c r="I745" t="s">
        <v>136</v>
      </c>
      <c r="J745" t="s">
        <v>137</v>
      </c>
      <c r="K745" t="s">
        <v>144</v>
      </c>
      <c r="L745" t="s">
        <v>2376</v>
      </c>
      <c r="M745" t="s">
        <v>2377</v>
      </c>
      <c r="N745">
        <v>4.6608333330000002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1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7.3164207838881525</v>
      </c>
      <c r="AC745">
        <v>0</v>
      </c>
      <c r="AD745">
        <v>0</v>
      </c>
      <c r="AE745">
        <v>7.3164207838881525</v>
      </c>
    </row>
    <row r="746" spans="1:31" x14ac:dyDescent="0.3">
      <c r="A746">
        <v>2512179</v>
      </c>
      <c r="B746">
        <v>1</v>
      </c>
      <c r="C746" t="s">
        <v>81</v>
      </c>
      <c r="D746" t="s">
        <v>113</v>
      </c>
      <c r="E746" t="s">
        <v>167</v>
      </c>
      <c r="F746" t="s">
        <v>2378</v>
      </c>
      <c r="G746" t="s">
        <v>234</v>
      </c>
      <c r="H746" t="s">
        <v>150</v>
      </c>
      <c r="I746" t="s">
        <v>136</v>
      </c>
      <c r="J746" t="s">
        <v>137</v>
      </c>
      <c r="K746" t="s">
        <v>144</v>
      </c>
      <c r="L746" t="s">
        <v>2379</v>
      </c>
      <c r="M746" t="s">
        <v>2380</v>
      </c>
      <c r="N746">
        <v>0.56638888799999998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1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9.353302060102002E-2</v>
      </c>
      <c r="AC746">
        <v>0</v>
      </c>
      <c r="AD746">
        <v>0</v>
      </c>
      <c r="AE746">
        <v>9.353302060102002E-2</v>
      </c>
    </row>
    <row r="747" spans="1:31" x14ac:dyDescent="0.3">
      <c r="A747">
        <v>2511944</v>
      </c>
      <c r="B747">
        <v>1</v>
      </c>
      <c r="C747" t="s">
        <v>80</v>
      </c>
      <c r="D747" t="s">
        <v>85</v>
      </c>
      <c r="E747" t="s">
        <v>167</v>
      </c>
      <c r="F747" t="s">
        <v>2381</v>
      </c>
      <c r="G747" t="s">
        <v>169</v>
      </c>
      <c r="H747" t="s">
        <v>150</v>
      </c>
      <c r="I747" t="s">
        <v>136</v>
      </c>
      <c r="J747" t="s">
        <v>137</v>
      </c>
      <c r="K747" t="s">
        <v>144</v>
      </c>
      <c r="L747" t="s">
        <v>2382</v>
      </c>
      <c r="M747" t="s">
        <v>2383</v>
      </c>
      <c r="N747">
        <v>2.9133333330000002</v>
      </c>
      <c r="O747">
        <v>0</v>
      </c>
      <c r="P747">
        <v>11</v>
      </c>
      <c r="Q747">
        <v>0</v>
      </c>
      <c r="R747">
        <v>0</v>
      </c>
      <c r="S747">
        <v>0</v>
      </c>
      <c r="T747">
        <v>1</v>
      </c>
      <c r="U747">
        <v>0</v>
      </c>
      <c r="V747">
        <v>0</v>
      </c>
      <c r="W747">
        <v>0</v>
      </c>
      <c r="X747">
        <v>6.1777610968421843</v>
      </c>
      <c r="Y747">
        <v>0</v>
      </c>
      <c r="Z747">
        <v>0</v>
      </c>
      <c r="AA747">
        <v>0</v>
      </c>
      <c r="AB747">
        <v>0.25445249938924502</v>
      </c>
      <c r="AC747">
        <v>0</v>
      </c>
      <c r="AD747">
        <v>0</v>
      </c>
      <c r="AE747">
        <v>6.4322135962314295</v>
      </c>
    </row>
    <row r="748" spans="1:31" x14ac:dyDescent="0.3">
      <c r="A748">
        <v>2511864</v>
      </c>
      <c r="B748">
        <v>1</v>
      </c>
      <c r="C748" t="s">
        <v>80</v>
      </c>
      <c r="D748" t="s">
        <v>111</v>
      </c>
      <c r="E748" t="s">
        <v>159</v>
      </c>
      <c r="F748" t="s">
        <v>2384</v>
      </c>
      <c r="G748" t="s">
        <v>173</v>
      </c>
      <c r="H748" t="s">
        <v>150</v>
      </c>
      <c r="I748" t="s">
        <v>136</v>
      </c>
      <c r="J748" t="s">
        <v>137</v>
      </c>
      <c r="K748" t="s">
        <v>138</v>
      </c>
      <c r="L748" t="s">
        <v>2385</v>
      </c>
      <c r="M748" t="s">
        <v>2386</v>
      </c>
      <c r="N748">
        <v>4.8513888879999998</v>
      </c>
      <c r="O748">
        <v>0</v>
      </c>
      <c r="P748">
        <v>348</v>
      </c>
      <c r="Q748">
        <v>0</v>
      </c>
      <c r="R748">
        <v>0</v>
      </c>
      <c r="S748">
        <v>0</v>
      </c>
      <c r="T748">
        <v>55</v>
      </c>
      <c r="U748">
        <v>0</v>
      </c>
      <c r="V748">
        <v>0</v>
      </c>
      <c r="W748">
        <v>0</v>
      </c>
      <c r="X748">
        <v>438.73039893193942</v>
      </c>
      <c r="Y748">
        <v>0</v>
      </c>
      <c r="Z748">
        <v>0</v>
      </c>
      <c r="AA748">
        <v>0</v>
      </c>
      <c r="AB748">
        <v>434.04275957350478</v>
      </c>
      <c r="AC748">
        <v>0</v>
      </c>
      <c r="AD748">
        <v>0</v>
      </c>
      <c r="AE748">
        <v>872.77315850544414</v>
      </c>
    </row>
    <row r="749" spans="1:31" x14ac:dyDescent="0.3">
      <c r="A749">
        <v>2512193</v>
      </c>
      <c r="B749">
        <v>1</v>
      </c>
      <c r="C749" t="s">
        <v>81</v>
      </c>
      <c r="D749" t="s">
        <v>118</v>
      </c>
      <c r="E749" t="s">
        <v>275</v>
      </c>
      <c r="F749" t="s">
        <v>2387</v>
      </c>
      <c r="G749" t="s">
        <v>143</v>
      </c>
      <c r="H749" t="s">
        <v>135</v>
      </c>
      <c r="I749" t="s">
        <v>136</v>
      </c>
      <c r="J749" t="s">
        <v>137</v>
      </c>
      <c r="K749" t="s">
        <v>144</v>
      </c>
      <c r="L749" t="s">
        <v>2388</v>
      </c>
      <c r="M749" t="s">
        <v>2389</v>
      </c>
      <c r="N749">
        <v>0.13888888799999999</v>
      </c>
      <c r="O749">
        <v>7</v>
      </c>
      <c r="P749">
        <v>1132</v>
      </c>
      <c r="Q749">
        <v>198</v>
      </c>
      <c r="R749">
        <v>85</v>
      </c>
      <c r="S749">
        <v>40</v>
      </c>
      <c r="T749">
        <v>98</v>
      </c>
      <c r="U749">
        <v>1</v>
      </c>
      <c r="V749">
        <v>0</v>
      </c>
      <c r="W749">
        <v>0.35388760551416665</v>
      </c>
      <c r="X749">
        <v>26.43459121861536</v>
      </c>
      <c r="Y749">
        <v>45.184373718936257</v>
      </c>
      <c r="Z749">
        <v>4.027341524352499</v>
      </c>
      <c r="AA749">
        <v>9.3214579500131958</v>
      </c>
      <c r="AB749">
        <v>5.3435241428524973</v>
      </c>
      <c r="AC749">
        <v>0.70574692364583347</v>
      </c>
      <c r="AD749">
        <v>0</v>
      </c>
      <c r="AE749">
        <v>91.37092308392981</v>
      </c>
    </row>
    <row r="750" spans="1:31" x14ac:dyDescent="0.3">
      <c r="A750">
        <v>2512050</v>
      </c>
      <c r="B750">
        <v>1</v>
      </c>
      <c r="C750" t="s">
        <v>81</v>
      </c>
      <c r="D750" t="s">
        <v>127</v>
      </c>
      <c r="E750" t="s">
        <v>147</v>
      </c>
      <c r="F750" t="s">
        <v>2390</v>
      </c>
      <c r="G750" t="s">
        <v>538</v>
      </c>
      <c r="H750" t="s">
        <v>150</v>
      </c>
      <c r="I750" t="s">
        <v>136</v>
      </c>
      <c r="J750" t="s">
        <v>3</v>
      </c>
      <c r="K750" t="s">
        <v>144</v>
      </c>
      <c r="L750" t="s">
        <v>2391</v>
      </c>
      <c r="M750" t="s">
        <v>2392</v>
      </c>
      <c r="N750">
        <v>2.2055555550000001</v>
      </c>
      <c r="O750">
        <v>0</v>
      </c>
      <c r="P750">
        <v>124</v>
      </c>
      <c r="Q750">
        <v>0</v>
      </c>
      <c r="R750">
        <v>0</v>
      </c>
      <c r="S750">
        <v>0</v>
      </c>
      <c r="T750">
        <v>1</v>
      </c>
      <c r="U750">
        <v>0</v>
      </c>
      <c r="V750">
        <v>0</v>
      </c>
      <c r="W750">
        <v>0</v>
      </c>
      <c r="X750">
        <v>52.26290707903285</v>
      </c>
      <c r="Y750">
        <v>0</v>
      </c>
      <c r="Z750">
        <v>0</v>
      </c>
      <c r="AA750">
        <v>0</v>
      </c>
      <c r="AB750">
        <v>2.4879841029104104</v>
      </c>
      <c r="AC750">
        <v>0</v>
      </c>
      <c r="AD750">
        <v>0</v>
      </c>
      <c r="AE750">
        <v>54.75089118194326</v>
      </c>
    </row>
    <row r="751" spans="1:31" x14ac:dyDescent="0.3">
      <c r="A751">
        <v>2511901</v>
      </c>
      <c r="B751">
        <v>1</v>
      </c>
      <c r="C751" t="s">
        <v>80</v>
      </c>
      <c r="D751" t="s">
        <v>84</v>
      </c>
      <c r="E751" t="s">
        <v>147</v>
      </c>
      <c r="F751" t="s">
        <v>2393</v>
      </c>
      <c r="G751" t="s">
        <v>149</v>
      </c>
      <c r="H751" t="s">
        <v>150</v>
      </c>
      <c r="I751" t="s">
        <v>136</v>
      </c>
      <c r="J751" t="s">
        <v>137</v>
      </c>
      <c r="K751" t="s">
        <v>144</v>
      </c>
      <c r="L751" t="s">
        <v>2394</v>
      </c>
      <c r="M751" t="s">
        <v>2395</v>
      </c>
      <c r="N751">
        <v>7.7750000000000004</v>
      </c>
      <c r="O751">
        <v>0</v>
      </c>
      <c r="P751">
        <v>77</v>
      </c>
      <c r="Q751">
        <v>0</v>
      </c>
      <c r="R751">
        <v>0</v>
      </c>
      <c r="S751">
        <v>0</v>
      </c>
      <c r="T751">
        <v>1</v>
      </c>
      <c r="U751">
        <v>0</v>
      </c>
      <c r="V751">
        <v>0</v>
      </c>
      <c r="W751">
        <v>0</v>
      </c>
      <c r="X751">
        <v>143.99153289673808</v>
      </c>
      <c r="Y751">
        <v>0</v>
      </c>
      <c r="Z751">
        <v>0</v>
      </c>
      <c r="AA751">
        <v>0</v>
      </c>
      <c r="AB751">
        <v>11.091102023722224</v>
      </c>
      <c r="AC751">
        <v>0</v>
      </c>
      <c r="AD751">
        <v>0</v>
      </c>
      <c r="AE751">
        <v>155.08263492046029</v>
      </c>
    </row>
    <row r="752" spans="1:31" x14ac:dyDescent="0.3">
      <c r="A752">
        <v>2511658</v>
      </c>
      <c r="B752">
        <v>1</v>
      </c>
      <c r="C752" t="s">
        <v>80</v>
      </c>
      <c r="D752" t="s">
        <v>94</v>
      </c>
      <c r="E752" t="s">
        <v>187</v>
      </c>
      <c r="F752" t="s">
        <v>2396</v>
      </c>
      <c r="G752" t="s">
        <v>134</v>
      </c>
      <c r="H752" t="s">
        <v>135</v>
      </c>
      <c r="I752" t="s">
        <v>136</v>
      </c>
      <c r="J752" t="s">
        <v>137</v>
      </c>
      <c r="K752" t="s">
        <v>138</v>
      </c>
      <c r="L752" t="s">
        <v>2397</v>
      </c>
      <c r="M752" t="s">
        <v>2398</v>
      </c>
      <c r="N752">
        <v>1.8391666659999999</v>
      </c>
      <c r="O752">
        <v>0</v>
      </c>
      <c r="P752">
        <v>71</v>
      </c>
      <c r="Q752">
        <v>0</v>
      </c>
      <c r="R752">
        <v>1</v>
      </c>
      <c r="S752">
        <v>2</v>
      </c>
      <c r="T752">
        <v>8</v>
      </c>
      <c r="U752">
        <v>0</v>
      </c>
      <c r="V752">
        <v>0</v>
      </c>
      <c r="W752">
        <v>0</v>
      </c>
      <c r="X752">
        <v>21.126939326254671</v>
      </c>
      <c r="Y752">
        <v>0</v>
      </c>
      <c r="Z752">
        <v>3.6894534866066674E-3</v>
      </c>
      <c r="AA752">
        <v>0.96881127915600018</v>
      </c>
      <c r="AB752">
        <v>6.473438686903962</v>
      </c>
      <c r="AC752">
        <v>0</v>
      </c>
      <c r="AD752">
        <v>0</v>
      </c>
      <c r="AE752">
        <v>28.572878745801241</v>
      </c>
    </row>
    <row r="753" spans="1:31" x14ac:dyDescent="0.3">
      <c r="A753">
        <v>2511715</v>
      </c>
      <c r="B753">
        <v>1</v>
      </c>
      <c r="C753" t="s">
        <v>80</v>
      </c>
      <c r="D753" t="s">
        <v>99</v>
      </c>
      <c r="E753" t="s">
        <v>207</v>
      </c>
      <c r="F753" t="s">
        <v>2399</v>
      </c>
      <c r="G753" t="s">
        <v>413</v>
      </c>
      <c r="H753" t="s">
        <v>150</v>
      </c>
      <c r="I753" t="s">
        <v>136</v>
      </c>
      <c r="J753" t="s">
        <v>137</v>
      </c>
      <c r="K753" t="s">
        <v>144</v>
      </c>
      <c r="L753" t="s">
        <v>2400</v>
      </c>
      <c r="M753" t="s">
        <v>2401</v>
      </c>
      <c r="N753">
        <v>2.1630555550000001</v>
      </c>
      <c r="O753">
        <v>0</v>
      </c>
      <c r="P753">
        <v>33</v>
      </c>
      <c r="Q753">
        <v>0</v>
      </c>
      <c r="R753">
        <v>2</v>
      </c>
      <c r="S753">
        <v>0</v>
      </c>
      <c r="T753">
        <v>8</v>
      </c>
      <c r="U753">
        <v>0</v>
      </c>
      <c r="V753">
        <v>1</v>
      </c>
      <c r="W753">
        <v>0</v>
      </c>
      <c r="X753">
        <v>25.61036973538393</v>
      </c>
      <c r="Y753">
        <v>0</v>
      </c>
      <c r="Z753">
        <v>2.07604568216748</v>
      </c>
      <c r="AA753">
        <v>0</v>
      </c>
      <c r="AB753">
        <v>12.025470908226207</v>
      </c>
      <c r="AC753">
        <v>0</v>
      </c>
      <c r="AD753">
        <v>12.565103592966459</v>
      </c>
      <c r="AE753">
        <v>52.276989918744071</v>
      </c>
    </row>
    <row r="754" spans="1:31" x14ac:dyDescent="0.3">
      <c r="A754">
        <v>2512047</v>
      </c>
      <c r="B754">
        <v>1</v>
      </c>
      <c r="C754" t="s">
        <v>81</v>
      </c>
      <c r="D754" t="s">
        <v>113</v>
      </c>
      <c r="E754" t="s">
        <v>187</v>
      </c>
      <c r="F754" t="s">
        <v>2402</v>
      </c>
      <c r="G754" t="s">
        <v>204</v>
      </c>
      <c r="H754" t="s">
        <v>135</v>
      </c>
      <c r="I754" t="s">
        <v>136</v>
      </c>
      <c r="J754" t="s">
        <v>137</v>
      </c>
      <c r="K754" t="s">
        <v>144</v>
      </c>
      <c r="L754" t="s">
        <v>2403</v>
      </c>
      <c r="M754" t="s">
        <v>2404</v>
      </c>
      <c r="N754">
        <v>0.77611111099999996</v>
      </c>
      <c r="O754">
        <v>0</v>
      </c>
      <c r="P754">
        <v>0</v>
      </c>
      <c r="Q754">
        <v>0</v>
      </c>
      <c r="R754">
        <v>0</v>
      </c>
      <c r="S754">
        <v>5</v>
      </c>
      <c r="T754">
        <v>0</v>
      </c>
      <c r="U754">
        <v>6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13.568875259491332</v>
      </c>
      <c r="AB754">
        <v>0</v>
      </c>
      <c r="AC754">
        <v>598.49726920660635</v>
      </c>
      <c r="AD754">
        <v>0</v>
      </c>
      <c r="AE754">
        <v>612.06614446609763</v>
      </c>
    </row>
    <row r="755" spans="1:31" x14ac:dyDescent="0.3">
      <c r="A755">
        <v>2512093</v>
      </c>
      <c r="B755">
        <v>1</v>
      </c>
      <c r="C755" t="s">
        <v>80</v>
      </c>
      <c r="D755" t="s">
        <v>99</v>
      </c>
      <c r="E755" t="s">
        <v>207</v>
      </c>
      <c r="F755" t="s">
        <v>2405</v>
      </c>
      <c r="G755" t="s">
        <v>177</v>
      </c>
      <c r="H755" t="s">
        <v>150</v>
      </c>
      <c r="I755" t="s">
        <v>136</v>
      </c>
      <c r="J755" t="s">
        <v>137</v>
      </c>
      <c r="K755" t="s">
        <v>144</v>
      </c>
      <c r="L755" t="s">
        <v>2406</v>
      </c>
      <c r="M755" t="s">
        <v>2407</v>
      </c>
      <c r="N755">
        <v>1.8972222219999999</v>
      </c>
      <c r="O755">
        <v>0</v>
      </c>
      <c r="P755">
        <v>98</v>
      </c>
      <c r="Q755">
        <v>0</v>
      </c>
      <c r="R755">
        <v>2</v>
      </c>
      <c r="S755">
        <v>0</v>
      </c>
      <c r="T755">
        <v>17</v>
      </c>
      <c r="U755">
        <v>0</v>
      </c>
      <c r="V755">
        <v>0</v>
      </c>
      <c r="W755">
        <v>0</v>
      </c>
      <c r="X755">
        <v>61.249957082291616</v>
      </c>
      <c r="Y755">
        <v>0</v>
      </c>
      <c r="Z755">
        <v>1.2380193228783334</v>
      </c>
      <c r="AA755">
        <v>0</v>
      </c>
      <c r="AB755">
        <v>34.888718181210059</v>
      </c>
      <c r="AC755">
        <v>0</v>
      </c>
      <c r="AD755">
        <v>0</v>
      </c>
      <c r="AE755">
        <v>97.376694586380012</v>
      </c>
    </row>
    <row r="756" spans="1:31" x14ac:dyDescent="0.3">
      <c r="A756">
        <v>2511738</v>
      </c>
      <c r="B756">
        <v>1</v>
      </c>
      <c r="C756" t="s">
        <v>80</v>
      </c>
      <c r="D756" t="s">
        <v>105</v>
      </c>
      <c r="E756" t="s">
        <v>141</v>
      </c>
      <c r="F756" t="s">
        <v>1153</v>
      </c>
      <c r="G756" t="s">
        <v>143</v>
      </c>
      <c r="H756" t="s">
        <v>135</v>
      </c>
      <c r="I756" t="s">
        <v>136</v>
      </c>
      <c r="J756" t="s">
        <v>137</v>
      </c>
      <c r="K756" t="s">
        <v>144</v>
      </c>
      <c r="L756" t="s">
        <v>2408</v>
      </c>
      <c r="M756" t="s">
        <v>2409</v>
      </c>
      <c r="N756">
        <v>0.29277777700000002</v>
      </c>
      <c r="O756">
        <v>0</v>
      </c>
      <c r="P756">
        <v>4256</v>
      </c>
      <c r="Q756">
        <v>0</v>
      </c>
      <c r="R756">
        <v>1</v>
      </c>
      <c r="S756">
        <v>0</v>
      </c>
      <c r="T756">
        <v>276</v>
      </c>
      <c r="U756">
        <v>0</v>
      </c>
      <c r="V756">
        <v>0</v>
      </c>
      <c r="W756">
        <v>0</v>
      </c>
      <c r="X756">
        <v>275.93333934475174</v>
      </c>
      <c r="Y756">
        <v>0</v>
      </c>
      <c r="Z756">
        <v>3.9805814306500004E-3</v>
      </c>
      <c r="AA756">
        <v>0</v>
      </c>
      <c r="AB756">
        <v>96.221058439960771</v>
      </c>
      <c r="AC756">
        <v>0</v>
      </c>
      <c r="AD756">
        <v>0</v>
      </c>
      <c r="AE756">
        <v>372.15837836614315</v>
      </c>
    </row>
    <row r="757" spans="1:31" x14ac:dyDescent="0.3">
      <c r="A757">
        <v>2512070</v>
      </c>
      <c r="B757">
        <v>1</v>
      </c>
      <c r="C757" t="s">
        <v>81</v>
      </c>
      <c r="D757" t="s">
        <v>118</v>
      </c>
      <c r="E757" t="s">
        <v>132</v>
      </c>
      <c r="F757" t="s">
        <v>2410</v>
      </c>
      <c r="G757" t="s">
        <v>143</v>
      </c>
      <c r="H757" t="s">
        <v>135</v>
      </c>
      <c r="I757" t="s">
        <v>136</v>
      </c>
      <c r="J757" t="s">
        <v>137</v>
      </c>
      <c r="K757" t="s">
        <v>144</v>
      </c>
      <c r="L757" t="s">
        <v>2411</v>
      </c>
      <c r="M757" t="s">
        <v>2412</v>
      </c>
      <c r="N757">
        <v>1.080833333</v>
      </c>
      <c r="O757">
        <v>0</v>
      </c>
      <c r="P757">
        <v>0</v>
      </c>
      <c r="Q757">
        <v>0</v>
      </c>
      <c r="R757">
        <v>2</v>
      </c>
      <c r="S757">
        <v>1</v>
      </c>
      <c r="T757">
        <v>1</v>
      </c>
      <c r="U757">
        <v>1</v>
      </c>
      <c r="V757">
        <v>0</v>
      </c>
      <c r="W757">
        <v>0</v>
      </c>
      <c r="X757">
        <v>0</v>
      </c>
      <c r="Y757">
        <v>0</v>
      </c>
      <c r="Z757">
        <v>1.4201974714363501</v>
      </c>
      <c r="AA757">
        <v>6.9878394573800993</v>
      </c>
      <c r="AB757">
        <v>1.4688322944133332</v>
      </c>
      <c r="AC757">
        <v>6.1320822035251359</v>
      </c>
      <c r="AD757">
        <v>0</v>
      </c>
      <c r="AE757">
        <v>16.008951426754919</v>
      </c>
    </row>
    <row r="758" spans="1:31" x14ac:dyDescent="0.3">
      <c r="A758">
        <v>2511575</v>
      </c>
      <c r="B758">
        <v>1</v>
      </c>
      <c r="C758" t="s">
        <v>80</v>
      </c>
      <c r="D758" t="s">
        <v>111</v>
      </c>
      <c r="E758" t="s">
        <v>159</v>
      </c>
      <c r="F758" t="s">
        <v>2413</v>
      </c>
      <c r="G758" t="s">
        <v>538</v>
      </c>
      <c r="H758" t="s">
        <v>150</v>
      </c>
      <c r="I758" t="s">
        <v>136</v>
      </c>
      <c r="J758" t="s">
        <v>3</v>
      </c>
      <c r="K758" t="s">
        <v>144</v>
      </c>
      <c r="L758" t="s">
        <v>2414</v>
      </c>
      <c r="M758" t="s">
        <v>2415</v>
      </c>
      <c r="N758">
        <v>5.0647222220000003</v>
      </c>
      <c r="O758">
        <v>0</v>
      </c>
      <c r="P758">
        <v>273</v>
      </c>
      <c r="Q758">
        <v>0</v>
      </c>
      <c r="R758">
        <v>0</v>
      </c>
      <c r="S758">
        <v>0</v>
      </c>
      <c r="T758">
        <v>45</v>
      </c>
      <c r="U758">
        <v>0</v>
      </c>
      <c r="V758">
        <v>0</v>
      </c>
      <c r="W758">
        <v>0</v>
      </c>
      <c r="X758">
        <v>526.36250568468449</v>
      </c>
      <c r="Y758">
        <v>0</v>
      </c>
      <c r="Z758">
        <v>0</v>
      </c>
      <c r="AA758">
        <v>0</v>
      </c>
      <c r="AB758">
        <v>151.88984301153636</v>
      </c>
      <c r="AC758">
        <v>0</v>
      </c>
      <c r="AD758">
        <v>0</v>
      </c>
      <c r="AE758">
        <v>678.25234869622091</v>
      </c>
    </row>
    <row r="759" spans="1:31" x14ac:dyDescent="0.3">
      <c r="A759">
        <v>2512116</v>
      </c>
      <c r="B759">
        <v>1</v>
      </c>
      <c r="C759" t="s">
        <v>81</v>
      </c>
      <c r="D759" t="s">
        <v>112</v>
      </c>
      <c r="E759" t="s">
        <v>132</v>
      </c>
      <c r="F759" t="s">
        <v>2416</v>
      </c>
      <c r="G759" t="s">
        <v>143</v>
      </c>
      <c r="H759" t="s">
        <v>135</v>
      </c>
      <c r="I759" t="s">
        <v>136</v>
      </c>
      <c r="J759" t="s">
        <v>137</v>
      </c>
      <c r="K759" t="s">
        <v>144</v>
      </c>
      <c r="L759" t="s">
        <v>2417</v>
      </c>
      <c r="M759" t="s">
        <v>2418</v>
      </c>
      <c r="N759">
        <v>0.79777777699999997</v>
      </c>
      <c r="O759">
        <v>0</v>
      </c>
      <c r="P759">
        <v>196</v>
      </c>
      <c r="Q759">
        <v>0</v>
      </c>
      <c r="R759">
        <v>19</v>
      </c>
      <c r="S759">
        <v>0</v>
      </c>
      <c r="T759">
        <v>32</v>
      </c>
      <c r="U759">
        <v>0</v>
      </c>
      <c r="V759">
        <v>0</v>
      </c>
      <c r="W759">
        <v>0</v>
      </c>
      <c r="X759">
        <v>24.07192744169879</v>
      </c>
      <c r="Y759">
        <v>0</v>
      </c>
      <c r="Z759">
        <v>0.88521781470969341</v>
      </c>
      <c r="AA759">
        <v>0</v>
      </c>
      <c r="AB759">
        <v>6.5788551618364437</v>
      </c>
      <c r="AC759">
        <v>0</v>
      </c>
      <c r="AD759">
        <v>0</v>
      </c>
      <c r="AE759">
        <v>31.536000418244928</v>
      </c>
    </row>
    <row r="760" spans="1:31" x14ac:dyDescent="0.3">
      <c r="A760">
        <v>2511970</v>
      </c>
      <c r="B760">
        <v>1</v>
      </c>
      <c r="C760" t="s">
        <v>81</v>
      </c>
      <c r="D760" t="s">
        <v>127</v>
      </c>
      <c r="E760" t="s">
        <v>275</v>
      </c>
      <c r="F760" t="s">
        <v>2419</v>
      </c>
      <c r="G760" t="s">
        <v>143</v>
      </c>
      <c r="H760" t="s">
        <v>135</v>
      </c>
      <c r="I760" t="s">
        <v>136</v>
      </c>
      <c r="J760" t="s">
        <v>137</v>
      </c>
      <c r="K760" t="s">
        <v>144</v>
      </c>
      <c r="L760" t="s">
        <v>2420</v>
      </c>
      <c r="M760" t="s">
        <v>2421</v>
      </c>
      <c r="N760">
        <v>1.139444444</v>
      </c>
      <c r="O760">
        <v>10</v>
      </c>
      <c r="P760">
        <v>158</v>
      </c>
      <c r="Q760">
        <v>205</v>
      </c>
      <c r="R760">
        <v>208</v>
      </c>
      <c r="S760">
        <v>13</v>
      </c>
      <c r="T760">
        <v>29</v>
      </c>
      <c r="U760">
        <v>0</v>
      </c>
      <c r="V760">
        <v>0</v>
      </c>
      <c r="W760">
        <v>3.9295781193981068</v>
      </c>
      <c r="X760">
        <v>34.255105730818407</v>
      </c>
      <c r="Y760">
        <v>107.71853918163326</v>
      </c>
      <c r="Z760">
        <v>134.4471288052232</v>
      </c>
      <c r="AA760">
        <v>6.584213080563555</v>
      </c>
      <c r="AB760">
        <v>18.363300665137434</v>
      </c>
      <c r="AC760">
        <v>0</v>
      </c>
      <c r="AD760">
        <v>0</v>
      </c>
      <c r="AE760">
        <v>305.29786558277397</v>
      </c>
    </row>
    <row r="761" spans="1:31" x14ac:dyDescent="0.3">
      <c r="A761">
        <v>2512030</v>
      </c>
      <c r="B761">
        <v>1</v>
      </c>
      <c r="C761" t="s">
        <v>80</v>
      </c>
      <c r="D761" t="s">
        <v>82</v>
      </c>
      <c r="E761" t="s">
        <v>167</v>
      </c>
      <c r="F761" t="s">
        <v>2422</v>
      </c>
      <c r="G761" t="s">
        <v>263</v>
      </c>
      <c r="H761" t="s">
        <v>150</v>
      </c>
      <c r="I761" t="s">
        <v>136</v>
      </c>
      <c r="J761" t="s">
        <v>137</v>
      </c>
      <c r="K761" t="s">
        <v>144</v>
      </c>
      <c r="L761" t="s">
        <v>2423</v>
      </c>
      <c r="M761" t="s">
        <v>2424</v>
      </c>
      <c r="N761">
        <v>2.4683333329999999</v>
      </c>
      <c r="O761">
        <v>0</v>
      </c>
      <c r="P761">
        <v>1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0.11980056326736251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0.11980056326736251</v>
      </c>
    </row>
    <row r="762" spans="1:31" x14ac:dyDescent="0.3">
      <c r="A762">
        <v>2511924</v>
      </c>
      <c r="B762">
        <v>1</v>
      </c>
      <c r="C762" t="s">
        <v>80</v>
      </c>
      <c r="D762" t="s">
        <v>91</v>
      </c>
      <c r="E762" t="s">
        <v>141</v>
      </c>
      <c r="F762" t="s">
        <v>1682</v>
      </c>
      <c r="G762" t="s">
        <v>295</v>
      </c>
      <c r="H762" t="s">
        <v>135</v>
      </c>
      <c r="I762" t="s">
        <v>277</v>
      </c>
      <c r="J762" t="s">
        <v>137</v>
      </c>
      <c r="K762" t="s">
        <v>144</v>
      </c>
      <c r="L762" t="s">
        <v>2425</v>
      </c>
      <c r="M762" t="s">
        <v>2426</v>
      </c>
      <c r="N762">
        <v>1.3611111E-2</v>
      </c>
      <c r="O762">
        <v>16</v>
      </c>
      <c r="P762">
        <v>248</v>
      </c>
      <c r="Q762">
        <v>27</v>
      </c>
      <c r="R762">
        <v>82</v>
      </c>
      <c r="S762">
        <v>21</v>
      </c>
      <c r="T762">
        <v>224</v>
      </c>
      <c r="U762">
        <v>1</v>
      </c>
      <c r="V762">
        <v>0</v>
      </c>
      <c r="W762">
        <v>0.16545285049826555</v>
      </c>
      <c r="X762">
        <v>1.2551689908406385</v>
      </c>
      <c r="Y762">
        <v>0.17075738086999084</v>
      </c>
      <c r="Z762">
        <v>0.46988754359583745</v>
      </c>
      <c r="AA762">
        <v>2.5665133567906118</v>
      </c>
      <c r="AB762">
        <v>4.1423938481534224</v>
      </c>
      <c r="AC762">
        <v>2.5323559677231666E-2</v>
      </c>
      <c r="AD762">
        <v>0</v>
      </c>
      <c r="AE762">
        <v>8.7954975304259975</v>
      </c>
    </row>
    <row r="763" spans="1:31" x14ac:dyDescent="0.3">
      <c r="A763">
        <v>2511655</v>
      </c>
      <c r="B763">
        <v>1</v>
      </c>
      <c r="C763" t="s">
        <v>80</v>
      </c>
      <c r="D763" t="s">
        <v>94</v>
      </c>
      <c r="E763" t="s">
        <v>167</v>
      </c>
      <c r="F763" t="s">
        <v>2427</v>
      </c>
      <c r="G763" t="s">
        <v>234</v>
      </c>
      <c r="H763" t="s">
        <v>150</v>
      </c>
      <c r="I763" t="s">
        <v>136</v>
      </c>
      <c r="J763" t="s">
        <v>137</v>
      </c>
      <c r="K763" t="s">
        <v>144</v>
      </c>
      <c r="L763" t="s">
        <v>2428</v>
      </c>
      <c r="M763" t="s">
        <v>2429</v>
      </c>
      <c r="N763">
        <v>3.7508333330000001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4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21.126512885041372</v>
      </c>
      <c r="AC763">
        <v>0</v>
      </c>
      <c r="AD763">
        <v>0</v>
      </c>
      <c r="AE763">
        <v>21.126512885041372</v>
      </c>
    </row>
    <row r="764" spans="1:31" x14ac:dyDescent="0.3">
      <c r="A764">
        <v>2512010</v>
      </c>
      <c r="B764">
        <v>1</v>
      </c>
      <c r="C764" t="s">
        <v>80</v>
      </c>
      <c r="D764" t="s">
        <v>90</v>
      </c>
      <c r="E764" t="s">
        <v>167</v>
      </c>
      <c r="F764" t="s">
        <v>2430</v>
      </c>
      <c r="G764" t="s">
        <v>263</v>
      </c>
      <c r="H764" t="s">
        <v>150</v>
      </c>
      <c r="I764" t="s">
        <v>136</v>
      </c>
      <c r="J764" t="s">
        <v>137</v>
      </c>
      <c r="K764" t="s">
        <v>144</v>
      </c>
      <c r="L764" t="s">
        <v>2431</v>
      </c>
      <c r="M764" t="s">
        <v>2432</v>
      </c>
      <c r="N764">
        <v>1.0233333330000001</v>
      </c>
      <c r="O764">
        <v>0</v>
      </c>
      <c r="P764">
        <v>1</v>
      </c>
      <c r="Q764">
        <v>0</v>
      </c>
      <c r="R764">
        <v>0</v>
      </c>
      <c r="S764">
        <v>0</v>
      </c>
      <c r="T764">
        <v>4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3.4642571883981597</v>
      </c>
      <c r="AC764">
        <v>0</v>
      </c>
      <c r="AD764">
        <v>0</v>
      </c>
      <c r="AE764">
        <v>3.4642571883981597</v>
      </c>
    </row>
    <row r="765" spans="1:31" x14ac:dyDescent="0.3">
      <c r="A765">
        <v>2511967</v>
      </c>
      <c r="B765">
        <v>1</v>
      </c>
      <c r="C765" t="s">
        <v>81</v>
      </c>
      <c r="D765" t="s">
        <v>123</v>
      </c>
      <c r="E765" t="s">
        <v>187</v>
      </c>
      <c r="F765" t="s">
        <v>2433</v>
      </c>
      <c r="G765" t="s">
        <v>143</v>
      </c>
      <c r="H765" t="s">
        <v>135</v>
      </c>
      <c r="I765" t="s">
        <v>136</v>
      </c>
      <c r="J765" t="s">
        <v>137</v>
      </c>
      <c r="K765" t="s">
        <v>144</v>
      </c>
      <c r="L765" t="s">
        <v>2330</v>
      </c>
      <c r="M765" t="s">
        <v>2434</v>
      </c>
      <c r="N765">
        <v>0.70499999999999996</v>
      </c>
      <c r="O765">
        <v>0</v>
      </c>
      <c r="P765">
        <v>750</v>
      </c>
      <c r="Q765">
        <v>6</v>
      </c>
      <c r="R765">
        <v>35</v>
      </c>
      <c r="S765">
        <v>4</v>
      </c>
      <c r="T765">
        <v>58</v>
      </c>
      <c r="U765">
        <v>0</v>
      </c>
      <c r="V765">
        <v>0</v>
      </c>
      <c r="W765">
        <v>0</v>
      </c>
      <c r="X765">
        <v>63.244219680294378</v>
      </c>
      <c r="Y765">
        <v>2.0300942306028151</v>
      </c>
      <c r="Z765">
        <v>1.2868371390867301</v>
      </c>
      <c r="AA765">
        <v>9.5191819684351504</v>
      </c>
      <c r="AB765">
        <v>20.257496678508478</v>
      </c>
      <c r="AC765">
        <v>0</v>
      </c>
      <c r="AD765">
        <v>0</v>
      </c>
      <c r="AE765">
        <v>96.337829696927542</v>
      </c>
    </row>
    <row r="766" spans="1:31" x14ac:dyDescent="0.3">
      <c r="A766">
        <v>2512053</v>
      </c>
      <c r="B766">
        <v>1</v>
      </c>
      <c r="C766" t="s">
        <v>81</v>
      </c>
      <c r="D766" t="s">
        <v>114</v>
      </c>
      <c r="E766" t="s">
        <v>207</v>
      </c>
      <c r="F766" t="s">
        <v>2435</v>
      </c>
      <c r="G766" t="s">
        <v>177</v>
      </c>
      <c r="H766" t="s">
        <v>150</v>
      </c>
      <c r="I766" t="s">
        <v>136</v>
      </c>
      <c r="J766" t="s">
        <v>137</v>
      </c>
      <c r="K766" t="s">
        <v>144</v>
      </c>
      <c r="L766" t="s">
        <v>2436</v>
      </c>
      <c r="M766" t="s">
        <v>2437</v>
      </c>
      <c r="N766">
        <v>0.84166666599999995</v>
      </c>
      <c r="O766">
        <v>0</v>
      </c>
      <c r="P766">
        <v>51</v>
      </c>
      <c r="Q766">
        <v>0</v>
      </c>
      <c r="R766">
        <v>0</v>
      </c>
      <c r="S766">
        <v>0</v>
      </c>
      <c r="T766">
        <v>4</v>
      </c>
      <c r="U766">
        <v>0</v>
      </c>
      <c r="V766">
        <v>0</v>
      </c>
      <c r="W766">
        <v>0</v>
      </c>
      <c r="X766">
        <v>2.5555074127154085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2.5555074127154085</v>
      </c>
    </row>
    <row r="767" spans="1:31" x14ac:dyDescent="0.3">
      <c r="A767">
        <v>2511804</v>
      </c>
      <c r="B767">
        <v>1</v>
      </c>
      <c r="C767" t="s">
        <v>80</v>
      </c>
      <c r="D767" t="s">
        <v>100</v>
      </c>
      <c r="E767" t="s">
        <v>159</v>
      </c>
      <c r="F767" t="s">
        <v>2438</v>
      </c>
      <c r="G767" t="s">
        <v>134</v>
      </c>
      <c r="H767" t="s">
        <v>150</v>
      </c>
      <c r="I767" t="s">
        <v>136</v>
      </c>
      <c r="J767" t="s">
        <v>137</v>
      </c>
      <c r="K767" t="s">
        <v>138</v>
      </c>
      <c r="L767" t="s">
        <v>2439</v>
      </c>
      <c r="M767" t="s">
        <v>2440</v>
      </c>
      <c r="N767">
        <v>0.89916666599999995</v>
      </c>
      <c r="O767">
        <v>0</v>
      </c>
      <c r="P767">
        <v>32</v>
      </c>
      <c r="Q767">
        <v>0</v>
      </c>
      <c r="R767">
        <v>7</v>
      </c>
      <c r="S767">
        <v>0</v>
      </c>
      <c r="T767">
        <v>7</v>
      </c>
      <c r="U767">
        <v>0</v>
      </c>
      <c r="V767">
        <v>0</v>
      </c>
      <c r="W767">
        <v>0</v>
      </c>
      <c r="X767">
        <v>18.442886657163303</v>
      </c>
      <c r="Y767">
        <v>0</v>
      </c>
      <c r="Z767">
        <v>5.2704044352622654</v>
      </c>
      <c r="AA767">
        <v>0</v>
      </c>
      <c r="AB767">
        <v>3.7366493291166001</v>
      </c>
      <c r="AC767">
        <v>0</v>
      </c>
      <c r="AD767">
        <v>0</v>
      </c>
      <c r="AE767">
        <v>27.449940421542166</v>
      </c>
    </row>
    <row r="768" spans="1:31" x14ac:dyDescent="0.3">
      <c r="A768">
        <v>2512196</v>
      </c>
      <c r="B768">
        <v>1</v>
      </c>
      <c r="C768" t="s">
        <v>80</v>
      </c>
      <c r="D768" t="s">
        <v>95</v>
      </c>
      <c r="E768" t="s">
        <v>207</v>
      </c>
      <c r="F768" t="s">
        <v>2441</v>
      </c>
      <c r="G768" t="s">
        <v>161</v>
      </c>
      <c r="H768" t="s">
        <v>150</v>
      </c>
      <c r="I768" t="s">
        <v>136</v>
      </c>
      <c r="J768" t="s">
        <v>137</v>
      </c>
      <c r="K768" t="s">
        <v>144</v>
      </c>
      <c r="L768" t="s">
        <v>2442</v>
      </c>
      <c r="M768" t="s">
        <v>2443</v>
      </c>
      <c r="N768">
        <v>0.635833333</v>
      </c>
      <c r="O768">
        <v>0</v>
      </c>
      <c r="P768">
        <v>32</v>
      </c>
      <c r="Q768">
        <v>0</v>
      </c>
      <c r="R768">
        <v>0</v>
      </c>
      <c r="S768">
        <v>0</v>
      </c>
      <c r="T768">
        <v>1</v>
      </c>
      <c r="U768">
        <v>0</v>
      </c>
      <c r="V768">
        <v>0</v>
      </c>
      <c r="W768">
        <v>0</v>
      </c>
      <c r="X768">
        <v>2.2835660477977724</v>
      </c>
      <c r="Y768">
        <v>0</v>
      </c>
      <c r="Z768">
        <v>0</v>
      </c>
      <c r="AA768">
        <v>0</v>
      </c>
      <c r="AB768">
        <v>1.3604901464384998E-2</v>
      </c>
      <c r="AC768">
        <v>0</v>
      </c>
      <c r="AD768">
        <v>0</v>
      </c>
      <c r="AE768">
        <v>2.2971709492621573</v>
      </c>
    </row>
    <row r="769" spans="1:31" x14ac:dyDescent="0.3">
      <c r="A769">
        <v>2511947</v>
      </c>
      <c r="B769">
        <v>1</v>
      </c>
      <c r="C769" t="s">
        <v>81</v>
      </c>
      <c r="D769" t="s">
        <v>123</v>
      </c>
      <c r="E769" t="s">
        <v>167</v>
      </c>
      <c r="F769" t="s">
        <v>2444</v>
      </c>
      <c r="G769" t="s">
        <v>263</v>
      </c>
      <c r="H769" t="s">
        <v>150</v>
      </c>
      <c r="I769" t="s">
        <v>136</v>
      </c>
      <c r="J769" t="s">
        <v>137</v>
      </c>
      <c r="K769" t="s">
        <v>144</v>
      </c>
      <c r="L769" t="s">
        <v>2445</v>
      </c>
      <c r="M769" t="s">
        <v>2446</v>
      </c>
      <c r="N769">
        <v>2.4474999999999998</v>
      </c>
      <c r="O769">
        <v>0</v>
      </c>
      <c r="P769">
        <v>3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1.8851287701834003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1.8851287701834003</v>
      </c>
    </row>
    <row r="770" spans="1:31" x14ac:dyDescent="0.3">
      <c r="A770">
        <v>2511904</v>
      </c>
      <c r="B770">
        <v>1</v>
      </c>
      <c r="C770" t="s">
        <v>80</v>
      </c>
      <c r="D770" t="s">
        <v>102</v>
      </c>
      <c r="E770" t="s">
        <v>141</v>
      </c>
      <c r="F770" t="s">
        <v>2447</v>
      </c>
      <c r="G770" t="s">
        <v>143</v>
      </c>
      <c r="H770" t="s">
        <v>135</v>
      </c>
      <c r="I770" t="s">
        <v>136</v>
      </c>
      <c r="J770" t="s">
        <v>137</v>
      </c>
      <c r="K770" t="s">
        <v>144</v>
      </c>
      <c r="L770" t="s">
        <v>2448</v>
      </c>
      <c r="M770" t="s">
        <v>2449</v>
      </c>
      <c r="N770">
        <v>1.0666666659999999</v>
      </c>
      <c r="O770">
        <v>0</v>
      </c>
      <c r="P770">
        <v>629</v>
      </c>
      <c r="Q770">
        <v>37</v>
      </c>
      <c r="R770">
        <v>130</v>
      </c>
      <c r="S770">
        <v>17</v>
      </c>
      <c r="T770">
        <v>76</v>
      </c>
      <c r="U770">
        <v>1</v>
      </c>
      <c r="V770">
        <v>0</v>
      </c>
      <c r="W770">
        <v>0</v>
      </c>
      <c r="X770">
        <v>148.15253642128351</v>
      </c>
      <c r="Y770">
        <v>93.557305185480161</v>
      </c>
      <c r="Z770">
        <v>51.766215793032693</v>
      </c>
      <c r="AA770">
        <v>155.82680363792684</v>
      </c>
      <c r="AB770">
        <v>96.017063523762857</v>
      </c>
      <c r="AC770">
        <v>38.132097816170173</v>
      </c>
      <c r="AD770">
        <v>0</v>
      </c>
      <c r="AE770">
        <v>583.45202237765625</v>
      </c>
    </row>
    <row r="771" spans="1:31" x14ac:dyDescent="0.3">
      <c r="A771">
        <v>2511810</v>
      </c>
      <c r="B771">
        <v>1</v>
      </c>
      <c r="C771" t="s">
        <v>80</v>
      </c>
      <c r="D771" t="s">
        <v>85</v>
      </c>
      <c r="E771" t="s">
        <v>167</v>
      </c>
      <c r="F771" t="s">
        <v>1291</v>
      </c>
      <c r="G771" t="s">
        <v>169</v>
      </c>
      <c r="H771" t="s">
        <v>150</v>
      </c>
      <c r="I771" t="s">
        <v>136</v>
      </c>
      <c r="J771" t="s">
        <v>137</v>
      </c>
      <c r="K771" t="s">
        <v>144</v>
      </c>
      <c r="L771" t="s">
        <v>2450</v>
      </c>
      <c r="M771" t="s">
        <v>2451</v>
      </c>
      <c r="N771">
        <v>4.4158333330000001</v>
      </c>
      <c r="O771">
        <v>0</v>
      </c>
      <c r="P771">
        <v>10</v>
      </c>
      <c r="Q771">
        <v>0</v>
      </c>
      <c r="R771">
        <v>0</v>
      </c>
      <c r="S771">
        <v>0</v>
      </c>
      <c r="T771">
        <v>3</v>
      </c>
      <c r="U771">
        <v>0</v>
      </c>
      <c r="V771">
        <v>0</v>
      </c>
      <c r="W771">
        <v>0</v>
      </c>
      <c r="X771">
        <v>8.0694341457143093</v>
      </c>
      <c r="Y771">
        <v>0</v>
      </c>
      <c r="Z771">
        <v>0</v>
      </c>
      <c r="AA771">
        <v>0</v>
      </c>
      <c r="AB771">
        <v>6.6832360598977694</v>
      </c>
      <c r="AC771">
        <v>0</v>
      </c>
      <c r="AD771">
        <v>0</v>
      </c>
      <c r="AE771">
        <v>14.752670205612079</v>
      </c>
    </row>
    <row r="772" spans="1:31" x14ac:dyDescent="0.3">
      <c r="A772">
        <v>2511618</v>
      </c>
      <c r="B772">
        <v>1</v>
      </c>
      <c r="C772" t="s">
        <v>80</v>
      </c>
      <c r="D772" t="s">
        <v>90</v>
      </c>
      <c r="E772" t="s">
        <v>132</v>
      </c>
      <c r="F772" t="s">
        <v>2452</v>
      </c>
      <c r="G772" t="s">
        <v>143</v>
      </c>
      <c r="H772" t="s">
        <v>135</v>
      </c>
      <c r="I772" t="s">
        <v>136</v>
      </c>
      <c r="J772" t="s">
        <v>137</v>
      </c>
      <c r="K772" t="s">
        <v>144</v>
      </c>
      <c r="L772" t="s">
        <v>2207</v>
      </c>
      <c r="M772" t="s">
        <v>2453</v>
      </c>
      <c r="N772">
        <v>1.518888888</v>
      </c>
      <c r="O772">
        <v>0</v>
      </c>
      <c r="P772">
        <v>996</v>
      </c>
      <c r="Q772">
        <v>0</v>
      </c>
      <c r="R772">
        <v>0</v>
      </c>
      <c r="S772">
        <v>0</v>
      </c>
      <c r="T772">
        <v>21</v>
      </c>
      <c r="U772">
        <v>0</v>
      </c>
      <c r="V772">
        <v>0</v>
      </c>
      <c r="W772">
        <v>0</v>
      </c>
      <c r="X772">
        <v>569.17085269140341</v>
      </c>
      <c r="Y772">
        <v>0</v>
      </c>
      <c r="Z772">
        <v>0</v>
      </c>
      <c r="AA772">
        <v>0</v>
      </c>
      <c r="AB772">
        <v>47.125336558465079</v>
      </c>
      <c r="AC772">
        <v>0</v>
      </c>
      <c r="AD772">
        <v>0</v>
      </c>
      <c r="AE772">
        <v>616.29618924986846</v>
      </c>
    </row>
    <row r="773" spans="1:31" x14ac:dyDescent="0.3">
      <c r="A773">
        <v>2511624</v>
      </c>
      <c r="B773">
        <v>1</v>
      </c>
      <c r="C773" t="s">
        <v>81</v>
      </c>
      <c r="D773" t="s">
        <v>128</v>
      </c>
      <c r="E773" t="s">
        <v>275</v>
      </c>
      <c r="F773" t="s">
        <v>2454</v>
      </c>
      <c r="G773" t="s">
        <v>295</v>
      </c>
      <c r="H773" t="s">
        <v>135</v>
      </c>
      <c r="I773" t="s">
        <v>136</v>
      </c>
      <c r="J773" t="s">
        <v>137</v>
      </c>
      <c r="K773" t="s">
        <v>138</v>
      </c>
      <c r="L773" t="s">
        <v>2455</v>
      </c>
      <c r="M773" t="s">
        <v>2456</v>
      </c>
      <c r="N773">
        <v>0.22277777700000001</v>
      </c>
      <c r="O773">
        <v>0</v>
      </c>
      <c r="P773">
        <v>5597</v>
      </c>
      <c r="Q773">
        <v>7</v>
      </c>
      <c r="R773">
        <v>24</v>
      </c>
      <c r="S773">
        <v>12</v>
      </c>
      <c r="T773">
        <v>217</v>
      </c>
      <c r="U773">
        <v>2</v>
      </c>
      <c r="V773">
        <v>1</v>
      </c>
      <c r="W773">
        <v>0</v>
      </c>
      <c r="X773">
        <v>268.46942245862664</v>
      </c>
      <c r="Y773">
        <v>8.1687622427178788</v>
      </c>
      <c r="Z773">
        <v>2.7833050641296859</v>
      </c>
      <c r="AA773">
        <v>72.334405823096944</v>
      </c>
      <c r="AB773">
        <v>67.450013708229449</v>
      </c>
      <c r="AC773">
        <v>291.67512736246391</v>
      </c>
      <c r="AD773">
        <v>0.71970659871040343</v>
      </c>
      <c r="AE773">
        <v>711.60074325797495</v>
      </c>
    </row>
    <row r="774" spans="1:31" x14ac:dyDescent="0.3">
      <c r="A774">
        <v>2511827</v>
      </c>
      <c r="B774">
        <v>1</v>
      </c>
      <c r="C774" t="s">
        <v>80</v>
      </c>
      <c r="D774" t="s">
        <v>86</v>
      </c>
      <c r="E774" t="s">
        <v>159</v>
      </c>
      <c r="F774" t="s">
        <v>2457</v>
      </c>
      <c r="G774" t="s">
        <v>173</v>
      </c>
      <c r="H774" t="s">
        <v>150</v>
      </c>
      <c r="I774" t="s">
        <v>136</v>
      </c>
      <c r="J774" t="s">
        <v>137</v>
      </c>
      <c r="K774" t="s">
        <v>138</v>
      </c>
      <c r="L774" t="s">
        <v>2458</v>
      </c>
      <c r="M774" t="s">
        <v>2459</v>
      </c>
      <c r="N774">
        <v>4.8144444440000003</v>
      </c>
      <c r="O774">
        <v>0</v>
      </c>
      <c r="P774">
        <v>71</v>
      </c>
      <c r="Q774">
        <v>0</v>
      </c>
      <c r="R774">
        <v>0</v>
      </c>
      <c r="S774">
        <v>0</v>
      </c>
      <c r="T774">
        <v>4</v>
      </c>
      <c r="U774">
        <v>0</v>
      </c>
      <c r="V774">
        <v>0</v>
      </c>
      <c r="W774">
        <v>0</v>
      </c>
      <c r="X774">
        <v>141.22108234687542</v>
      </c>
      <c r="Y774">
        <v>0</v>
      </c>
      <c r="Z774">
        <v>0</v>
      </c>
      <c r="AA774">
        <v>0</v>
      </c>
      <c r="AB774">
        <v>72.978729073652218</v>
      </c>
      <c r="AC774">
        <v>0</v>
      </c>
      <c r="AD774">
        <v>0</v>
      </c>
      <c r="AE774">
        <v>214.19981142052762</v>
      </c>
    </row>
    <row r="775" spans="1:31" x14ac:dyDescent="0.3">
      <c r="A775">
        <v>2512182</v>
      </c>
      <c r="B775">
        <v>1</v>
      </c>
      <c r="C775" t="s">
        <v>80</v>
      </c>
      <c r="D775" t="s">
        <v>83</v>
      </c>
      <c r="E775" t="s">
        <v>167</v>
      </c>
      <c r="F775" t="s">
        <v>2460</v>
      </c>
      <c r="G775" t="s">
        <v>169</v>
      </c>
      <c r="H775" t="s">
        <v>150</v>
      </c>
      <c r="I775" t="s">
        <v>136</v>
      </c>
      <c r="J775" t="s">
        <v>137</v>
      </c>
      <c r="K775" t="s">
        <v>144</v>
      </c>
      <c r="L775" t="s">
        <v>2461</v>
      </c>
      <c r="M775" t="s">
        <v>2462</v>
      </c>
      <c r="N775">
        <v>1.5277777770000001</v>
      </c>
      <c r="O775">
        <v>0</v>
      </c>
      <c r="P775">
        <v>12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4.1296338953979816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4.1296338953979816</v>
      </c>
    </row>
    <row r="776" spans="1:31" x14ac:dyDescent="0.3">
      <c r="A776">
        <v>2511933</v>
      </c>
      <c r="B776">
        <v>1</v>
      </c>
      <c r="C776" t="s">
        <v>81</v>
      </c>
      <c r="D776" t="s">
        <v>118</v>
      </c>
      <c r="E776" t="s">
        <v>187</v>
      </c>
      <c r="F776" t="s">
        <v>2463</v>
      </c>
      <c r="G776" t="s">
        <v>143</v>
      </c>
      <c r="H776" t="s">
        <v>135</v>
      </c>
      <c r="I776" t="s">
        <v>136</v>
      </c>
      <c r="J776" t="s">
        <v>137</v>
      </c>
      <c r="K776" t="s">
        <v>144</v>
      </c>
      <c r="L776" t="s">
        <v>2464</v>
      </c>
      <c r="M776" t="s">
        <v>2465</v>
      </c>
      <c r="N776">
        <v>2.8455555549999998</v>
      </c>
      <c r="O776">
        <v>0</v>
      </c>
      <c r="P776">
        <v>1</v>
      </c>
      <c r="Q776">
        <v>0</v>
      </c>
      <c r="R776">
        <v>88</v>
      </c>
      <c r="S776">
        <v>0</v>
      </c>
      <c r="T776">
        <v>5</v>
      </c>
      <c r="U776">
        <v>0</v>
      </c>
      <c r="V776">
        <v>0</v>
      </c>
      <c r="W776">
        <v>0</v>
      </c>
      <c r="X776">
        <v>0.18110406769582499</v>
      </c>
      <c r="Y776">
        <v>0</v>
      </c>
      <c r="Z776">
        <v>251.61595409853774</v>
      </c>
      <c r="AA776">
        <v>0</v>
      </c>
      <c r="AB776">
        <v>6.6654782200984792</v>
      </c>
      <c r="AC776">
        <v>0</v>
      </c>
      <c r="AD776">
        <v>0</v>
      </c>
      <c r="AE776">
        <v>258.46253638633203</v>
      </c>
    </row>
    <row r="777" spans="1:31" x14ac:dyDescent="0.3">
      <c r="A777">
        <v>2512019</v>
      </c>
      <c r="B777">
        <v>1</v>
      </c>
      <c r="C777" t="s">
        <v>80</v>
      </c>
      <c r="D777" t="s">
        <v>90</v>
      </c>
      <c r="E777" t="s">
        <v>167</v>
      </c>
      <c r="F777" t="s">
        <v>547</v>
      </c>
      <c r="G777" t="s">
        <v>169</v>
      </c>
      <c r="H777" t="s">
        <v>150</v>
      </c>
      <c r="I777" t="s">
        <v>136</v>
      </c>
      <c r="J777" t="s">
        <v>137</v>
      </c>
      <c r="K777" t="s">
        <v>144</v>
      </c>
      <c r="L777" t="s">
        <v>2466</v>
      </c>
      <c r="M777" t="s">
        <v>2467</v>
      </c>
      <c r="N777">
        <v>0.98555555500000003</v>
      </c>
      <c r="O777">
        <v>0</v>
      </c>
      <c r="P777">
        <v>20</v>
      </c>
      <c r="Q777">
        <v>0</v>
      </c>
      <c r="R777">
        <v>0</v>
      </c>
      <c r="S777">
        <v>0</v>
      </c>
      <c r="T777">
        <v>2</v>
      </c>
      <c r="U777">
        <v>0</v>
      </c>
      <c r="V777">
        <v>0</v>
      </c>
      <c r="W777">
        <v>0</v>
      </c>
      <c r="X777">
        <v>5.4574873054015614</v>
      </c>
      <c r="Y777">
        <v>0</v>
      </c>
      <c r="Z777">
        <v>0</v>
      </c>
      <c r="AA777">
        <v>0</v>
      </c>
      <c r="AB777">
        <v>0.43995245841705088</v>
      </c>
      <c r="AC777">
        <v>0</v>
      </c>
      <c r="AD777">
        <v>0</v>
      </c>
      <c r="AE777">
        <v>5.8974397638186122</v>
      </c>
    </row>
    <row r="778" spans="1:31" x14ac:dyDescent="0.3">
      <c r="A778">
        <v>2512079</v>
      </c>
      <c r="B778">
        <v>1</v>
      </c>
      <c r="C778" t="s">
        <v>80</v>
      </c>
      <c r="D778" t="s">
        <v>108</v>
      </c>
      <c r="E778" t="s">
        <v>207</v>
      </c>
      <c r="F778" t="s">
        <v>2468</v>
      </c>
      <c r="G778" t="s">
        <v>161</v>
      </c>
      <c r="H778" t="s">
        <v>150</v>
      </c>
      <c r="I778" t="s">
        <v>136</v>
      </c>
      <c r="J778" t="s">
        <v>137</v>
      </c>
      <c r="K778" t="s">
        <v>144</v>
      </c>
      <c r="L778" t="s">
        <v>2469</v>
      </c>
      <c r="M778" t="s">
        <v>2470</v>
      </c>
      <c r="N778">
        <v>0.81916666599999999</v>
      </c>
      <c r="O778">
        <v>0</v>
      </c>
      <c r="P778">
        <v>45</v>
      </c>
      <c r="Q778">
        <v>0</v>
      </c>
      <c r="R778">
        <v>7</v>
      </c>
      <c r="S778">
        <v>0</v>
      </c>
      <c r="T778">
        <v>6</v>
      </c>
      <c r="U778">
        <v>0</v>
      </c>
      <c r="V778">
        <v>0</v>
      </c>
      <c r="W778">
        <v>0</v>
      </c>
      <c r="X778">
        <v>4.8469509058384785</v>
      </c>
      <c r="Y778">
        <v>0</v>
      </c>
      <c r="Z778">
        <v>1.2987337502358101</v>
      </c>
      <c r="AA778">
        <v>0</v>
      </c>
      <c r="AB778">
        <v>4.6916522436636603</v>
      </c>
      <c r="AC778">
        <v>0</v>
      </c>
      <c r="AD778">
        <v>0</v>
      </c>
      <c r="AE778">
        <v>10.837336899737949</v>
      </c>
    </row>
    <row r="779" spans="1:31" x14ac:dyDescent="0.3">
      <c r="A779">
        <v>2512036</v>
      </c>
      <c r="B779">
        <v>1</v>
      </c>
      <c r="C779" t="s">
        <v>81</v>
      </c>
      <c r="D779" t="s">
        <v>113</v>
      </c>
      <c r="E779" t="s">
        <v>141</v>
      </c>
      <c r="F779" t="s">
        <v>2471</v>
      </c>
      <c r="G779" t="s">
        <v>143</v>
      </c>
      <c r="H779" t="s">
        <v>135</v>
      </c>
      <c r="I779" t="s">
        <v>136</v>
      </c>
      <c r="J779" t="s">
        <v>137</v>
      </c>
      <c r="K779" t="s">
        <v>144</v>
      </c>
      <c r="L779" t="s">
        <v>2472</v>
      </c>
      <c r="M779" t="s">
        <v>2473</v>
      </c>
      <c r="N779">
        <v>1.1316666660000001</v>
      </c>
      <c r="O779">
        <v>16</v>
      </c>
      <c r="P779">
        <v>373</v>
      </c>
      <c r="Q779">
        <v>152</v>
      </c>
      <c r="R779">
        <v>182</v>
      </c>
      <c r="S779">
        <v>21</v>
      </c>
      <c r="T779">
        <v>36</v>
      </c>
      <c r="U779">
        <v>1</v>
      </c>
      <c r="V779">
        <v>0</v>
      </c>
      <c r="W779">
        <v>1.7858433435383754</v>
      </c>
      <c r="X779">
        <v>85.39537719026994</v>
      </c>
      <c r="Y779">
        <v>131.44313561162477</v>
      </c>
      <c r="Z779">
        <v>54.992001351717654</v>
      </c>
      <c r="AA779">
        <v>51.368945557499849</v>
      </c>
      <c r="AB779">
        <v>15.299346927166885</v>
      </c>
      <c r="AC779">
        <v>172.17081211481332</v>
      </c>
      <c r="AD779">
        <v>0</v>
      </c>
      <c r="AE779">
        <v>512.45546209663075</v>
      </c>
    </row>
    <row r="780" spans="1:31" x14ac:dyDescent="0.3">
      <c r="A780">
        <v>2511701</v>
      </c>
      <c r="B780">
        <v>1</v>
      </c>
      <c r="C780" t="s">
        <v>81</v>
      </c>
      <c r="D780" t="s">
        <v>117</v>
      </c>
      <c r="E780" t="s">
        <v>159</v>
      </c>
      <c r="F780" t="s">
        <v>2474</v>
      </c>
      <c r="G780" t="s">
        <v>161</v>
      </c>
      <c r="H780" t="s">
        <v>150</v>
      </c>
      <c r="I780" t="s">
        <v>136</v>
      </c>
      <c r="J780" t="s">
        <v>137</v>
      </c>
      <c r="K780" t="s">
        <v>144</v>
      </c>
      <c r="L780" t="s">
        <v>2475</v>
      </c>
      <c r="M780" t="s">
        <v>2476</v>
      </c>
      <c r="N780">
        <v>0.321944444</v>
      </c>
      <c r="O780">
        <v>0</v>
      </c>
      <c r="P780">
        <v>4</v>
      </c>
      <c r="Q780">
        <v>0</v>
      </c>
      <c r="R780">
        <v>6</v>
      </c>
      <c r="S780">
        <v>0</v>
      </c>
      <c r="T780">
        <v>28</v>
      </c>
      <c r="U780">
        <v>0</v>
      </c>
      <c r="V780">
        <v>3</v>
      </c>
      <c r="W780">
        <v>0</v>
      </c>
      <c r="X780">
        <v>0.18814178320237443</v>
      </c>
      <c r="Y780">
        <v>0</v>
      </c>
      <c r="Z780">
        <v>0.26449043197185002</v>
      </c>
      <c r="AA780">
        <v>0</v>
      </c>
      <c r="AB780">
        <v>11.348479737869893</v>
      </c>
      <c r="AC780">
        <v>0</v>
      </c>
      <c r="AD780">
        <v>12.858135905124765</v>
      </c>
      <c r="AE780">
        <v>24.659247858168882</v>
      </c>
    </row>
    <row r="781" spans="1:31" x14ac:dyDescent="0.3">
      <c r="A781">
        <v>2511770</v>
      </c>
      <c r="B781">
        <v>1</v>
      </c>
      <c r="C781" t="s">
        <v>80</v>
      </c>
      <c r="D781" t="s">
        <v>97</v>
      </c>
      <c r="E781" t="s">
        <v>159</v>
      </c>
      <c r="F781" t="s">
        <v>2477</v>
      </c>
      <c r="G781" t="s">
        <v>161</v>
      </c>
      <c r="H781" t="s">
        <v>150</v>
      </c>
      <c r="I781" t="s">
        <v>136</v>
      </c>
      <c r="J781" t="s">
        <v>137</v>
      </c>
      <c r="K781" t="s">
        <v>144</v>
      </c>
      <c r="L781" t="s">
        <v>2478</v>
      </c>
      <c r="M781" t="s">
        <v>2479</v>
      </c>
      <c r="N781">
        <v>0.70611111100000001</v>
      </c>
      <c r="O781">
        <v>0</v>
      </c>
      <c r="P781">
        <v>11</v>
      </c>
      <c r="Q781">
        <v>0</v>
      </c>
      <c r="R781">
        <v>30</v>
      </c>
      <c r="S781">
        <v>0</v>
      </c>
      <c r="T781">
        <v>13</v>
      </c>
      <c r="U781">
        <v>0</v>
      </c>
      <c r="V781">
        <v>0</v>
      </c>
      <c r="W781">
        <v>0</v>
      </c>
      <c r="X781">
        <v>1.4273183629267467</v>
      </c>
      <c r="Y781">
        <v>0</v>
      </c>
      <c r="Z781">
        <v>6.9803862721617973</v>
      </c>
      <c r="AA781">
        <v>0</v>
      </c>
      <c r="AB781">
        <v>11.337070803116385</v>
      </c>
      <c r="AC781">
        <v>0</v>
      </c>
      <c r="AD781">
        <v>0</v>
      </c>
      <c r="AE781">
        <v>19.744775438204929</v>
      </c>
    </row>
    <row r="782" spans="1:31" x14ac:dyDescent="0.3">
      <c r="A782">
        <v>2511993</v>
      </c>
      <c r="B782">
        <v>1</v>
      </c>
      <c r="C782" t="s">
        <v>81</v>
      </c>
      <c r="D782" t="s">
        <v>128</v>
      </c>
      <c r="E782" t="s">
        <v>132</v>
      </c>
      <c r="F782" t="s">
        <v>2480</v>
      </c>
      <c r="G782" t="s">
        <v>204</v>
      </c>
      <c r="H782" t="s">
        <v>135</v>
      </c>
      <c r="I782" t="s">
        <v>136</v>
      </c>
      <c r="J782" t="s">
        <v>137</v>
      </c>
      <c r="K782" t="s">
        <v>144</v>
      </c>
      <c r="L782" t="s">
        <v>2481</v>
      </c>
      <c r="M782" t="s">
        <v>2482</v>
      </c>
      <c r="N782">
        <v>3.5236111110000001</v>
      </c>
      <c r="O782">
        <v>0</v>
      </c>
      <c r="P782">
        <v>324</v>
      </c>
      <c r="Q782">
        <v>0</v>
      </c>
      <c r="R782">
        <v>0</v>
      </c>
      <c r="S782">
        <v>1</v>
      </c>
      <c r="T782">
        <v>3</v>
      </c>
      <c r="U782">
        <v>0</v>
      </c>
      <c r="V782">
        <v>0</v>
      </c>
      <c r="W782">
        <v>0</v>
      </c>
      <c r="X782">
        <v>262.9689840465623</v>
      </c>
      <c r="Y782">
        <v>0</v>
      </c>
      <c r="Z782">
        <v>0</v>
      </c>
      <c r="AA782">
        <v>4.5344874948111116</v>
      </c>
      <c r="AB782">
        <v>29.555603770956864</v>
      </c>
      <c r="AC782">
        <v>0</v>
      </c>
      <c r="AD782">
        <v>0</v>
      </c>
      <c r="AE782">
        <v>297.05907531233026</v>
      </c>
    </row>
    <row r="783" spans="1:31" x14ac:dyDescent="0.3">
      <c r="A783">
        <v>2511601</v>
      </c>
      <c r="B783">
        <v>1</v>
      </c>
      <c r="C783" t="s">
        <v>81</v>
      </c>
      <c r="D783" t="s">
        <v>122</v>
      </c>
      <c r="E783" t="s">
        <v>141</v>
      </c>
      <c r="F783" t="s">
        <v>1096</v>
      </c>
      <c r="G783" t="s">
        <v>143</v>
      </c>
      <c r="H783" t="s">
        <v>135</v>
      </c>
      <c r="I783" t="s">
        <v>136</v>
      </c>
      <c r="J783" t="s">
        <v>137</v>
      </c>
      <c r="K783" t="s">
        <v>144</v>
      </c>
      <c r="L783" t="s">
        <v>2483</v>
      </c>
      <c r="M783" t="s">
        <v>2484</v>
      </c>
      <c r="N783">
        <v>0.52722222200000002</v>
      </c>
      <c r="O783">
        <v>14</v>
      </c>
      <c r="P783">
        <v>859</v>
      </c>
      <c r="Q783">
        <v>2</v>
      </c>
      <c r="R783">
        <v>25</v>
      </c>
      <c r="S783">
        <v>3</v>
      </c>
      <c r="T783">
        <v>64</v>
      </c>
      <c r="U783">
        <v>1</v>
      </c>
      <c r="V783">
        <v>0</v>
      </c>
      <c r="W783">
        <v>0.97403232690283004</v>
      </c>
      <c r="X783">
        <v>47.279947393628049</v>
      </c>
      <c r="Y783">
        <v>0.37962468063351001</v>
      </c>
      <c r="Z783">
        <v>2.1682841523915006</v>
      </c>
      <c r="AA783">
        <v>2.2615658668200003</v>
      </c>
      <c r="AB783">
        <v>11.952164419722223</v>
      </c>
      <c r="AC783">
        <v>2.6300136307872273</v>
      </c>
      <c r="AD783">
        <v>0</v>
      </c>
      <c r="AE783">
        <v>67.645632470885346</v>
      </c>
    </row>
    <row r="784" spans="1:31" x14ac:dyDescent="0.3">
      <c r="A784">
        <v>2511850</v>
      </c>
      <c r="B784">
        <v>1</v>
      </c>
      <c r="C784" t="s">
        <v>81</v>
      </c>
      <c r="D784" t="s">
        <v>122</v>
      </c>
      <c r="E784" t="s">
        <v>141</v>
      </c>
      <c r="F784" t="s">
        <v>2485</v>
      </c>
      <c r="G784" t="s">
        <v>143</v>
      </c>
      <c r="H784" t="s">
        <v>135</v>
      </c>
      <c r="I784" t="s">
        <v>136</v>
      </c>
      <c r="J784" t="s">
        <v>137</v>
      </c>
      <c r="K784" t="s">
        <v>144</v>
      </c>
      <c r="L784" t="s">
        <v>2486</v>
      </c>
      <c r="M784" t="s">
        <v>2487</v>
      </c>
      <c r="N784">
        <v>0.33333333300000001</v>
      </c>
      <c r="O784">
        <v>10</v>
      </c>
      <c r="P784">
        <v>859</v>
      </c>
      <c r="Q784">
        <v>70</v>
      </c>
      <c r="R784">
        <v>41</v>
      </c>
      <c r="S784">
        <v>21</v>
      </c>
      <c r="T784">
        <v>55</v>
      </c>
      <c r="U784">
        <v>0</v>
      </c>
      <c r="V784">
        <v>1</v>
      </c>
      <c r="W784">
        <v>0.48668956814099995</v>
      </c>
      <c r="X784">
        <v>33.007836910735534</v>
      </c>
      <c r="Y784">
        <v>30.737497807630003</v>
      </c>
      <c r="Z784">
        <v>3.2284034720569004</v>
      </c>
      <c r="AA784">
        <v>22.551069281960782</v>
      </c>
      <c r="AB784">
        <v>11.395810729510419</v>
      </c>
      <c r="AC784">
        <v>0</v>
      </c>
      <c r="AD784">
        <v>0.20775776053020001</v>
      </c>
      <c r="AE784">
        <v>101.61506553056483</v>
      </c>
    </row>
    <row r="785" spans="1:31" x14ac:dyDescent="0.3">
      <c r="A785">
        <v>2511807</v>
      </c>
      <c r="B785">
        <v>1</v>
      </c>
      <c r="C785" t="s">
        <v>80</v>
      </c>
      <c r="D785" t="s">
        <v>96</v>
      </c>
      <c r="E785" t="s">
        <v>167</v>
      </c>
      <c r="F785" t="s">
        <v>2488</v>
      </c>
      <c r="G785" t="s">
        <v>169</v>
      </c>
      <c r="H785" t="s">
        <v>150</v>
      </c>
      <c r="I785" t="s">
        <v>136</v>
      </c>
      <c r="J785" t="s">
        <v>137</v>
      </c>
      <c r="K785" t="s">
        <v>144</v>
      </c>
      <c r="L785" t="s">
        <v>2489</v>
      </c>
      <c r="M785" t="s">
        <v>2490</v>
      </c>
      <c r="N785">
        <v>7.0366666660000003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1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10.94703074926889</v>
      </c>
      <c r="AC785">
        <v>0</v>
      </c>
      <c r="AD785">
        <v>0</v>
      </c>
      <c r="AE785">
        <v>10.94703074926889</v>
      </c>
    </row>
    <row r="786" spans="1:31" x14ac:dyDescent="0.3">
      <c r="A786">
        <v>2512099</v>
      </c>
      <c r="B786">
        <v>1</v>
      </c>
      <c r="C786" t="s">
        <v>80</v>
      </c>
      <c r="D786" t="s">
        <v>85</v>
      </c>
      <c r="E786" t="s">
        <v>207</v>
      </c>
      <c r="F786" t="s">
        <v>2491</v>
      </c>
      <c r="G786" t="s">
        <v>177</v>
      </c>
      <c r="H786" t="s">
        <v>150</v>
      </c>
      <c r="I786" t="s">
        <v>136</v>
      </c>
      <c r="J786" t="s">
        <v>137</v>
      </c>
      <c r="K786" t="s">
        <v>144</v>
      </c>
      <c r="L786" t="s">
        <v>2492</v>
      </c>
      <c r="M786" t="s">
        <v>2493</v>
      </c>
      <c r="N786">
        <v>3.1855555550000001</v>
      </c>
      <c r="O786">
        <v>0</v>
      </c>
      <c r="P786">
        <v>44</v>
      </c>
      <c r="Q786">
        <v>0</v>
      </c>
      <c r="R786">
        <v>0</v>
      </c>
      <c r="S786">
        <v>0</v>
      </c>
      <c r="T786">
        <v>6</v>
      </c>
      <c r="U786">
        <v>0</v>
      </c>
      <c r="V786">
        <v>0</v>
      </c>
      <c r="W786">
        <v>0</v>
      </c>
      <c r="X786">
        <v>29.770159811165996</v>
      </c>
      <c r="Y786">
        <v>0</v>
      </c>
      <c r="Z786">
        <v>0</v>
      </c>
      <c r="AA786">
        <v>0</v>
      </c>
      <c r="AB786">
        <v>8.5705080466391461</v>
      </c>
      <c r="AC786">
        <v>0</v>
      </c>
      <c r="AD786">
        <v>0</v>
      </c>
      <c r="AE786">
        <v>38.340667857805144</v>
      </c>
    </row>
    <row r="787" spans="1:31" x14ac:dyDescent="0.3">
      <c r="A787">
        <v>2511707</v>
      </c>
      <c r="B787">
        <v>1</v>
      </c>
      <c r="C787" t="s">
        <v>80</v>
      </c>
      <c r="D787" t="s">
        <v>85</v>
      </c>
      <c r="E787" t="s">
        <v>207</v>
      </c>
      <c r="F787" t="s">
        <v>2494</v>
      </c>
      <c r="G787" t="s">
        <v>134</v>
      </c>
      <c r="H787" t="s">
        <v>150</v>
      </c>
      <c r="I787" t="s">
        <v>136</v>
      </c>
      <c r="J787" t="s">
        <v>137</v>
      </c>
      <c r="K787" t="s">
        <v>138</v>
      </c>
      <c r="L787" t="s">
        <v>2495</v>
      </c>
      <c r="M787" t="s">
        <v>2496</v>
      </c>
      <c r="N787">
        <v>0.58166666600000005</v>
      </c>
      <c r="O787">
        <v>0</v>
      </c>
      <c r="P787">
        <v>127</v>
      </c>
      <c r="Q787">
        <v>0</v>
      </c>
      <c r="R787">
        <v>0</v>
      </c>
      <c r="S787">
        <v>0</v>
      </c>
      <c r="T787">
        <v>18</v>
      </c>
      <c r="U787">
        <v>0</v>
      </c>
      <c r="V787">
        <v>0</v>
      </c>
      <c r="W787">
        <v>0</v>
      </c>
      <c r="X787">
        <v>15.390081510241275</v>
      </c>
      <c r="Y787">
        <v>0</v>
      </c>
      <c r="Z787">
        <v>0</v>
      </c>
      <c r="AA787">
        <v>0</v>
      </c>
      <c r="AB787">
        <v>5.6483780322082477</v>
      </c>
      <c r="AC787">
        <v>0</v>
      </c>
      <c r="AD787">
        <v>0</v>
      </c>
      <c r="AE787">
        <v>21.038459542449523</v>
      </c>
    </row>
    <row r="788" spans="1:31" x14ac:dyDescent="0.3">
      <c r="A788">
        <v>2511976</v>
      </c>
      <c r="B788">
        <v>1</v>
      </c>
      <c r="C788" t="s">
        <v>81</v>
      </c>
      <c r="D788" t="s">
        <v>128</v>
      </c>
      <c r="E788" t="s">
        <v>147</v>
      </c>
      <c r="F788" t="s">
        <v>2497</v>
      </c>
      <c r="G788" t="s">
        <v>177</v>
      </c>
      <c r="H788" t="s">
        <v>150</v>
      </c>
      <c r="I788" t="s">
        <v>136</v>
      </c>
      <c r="J788" t="s">
        <v>137</v>
      </c>
      <c r="K788" t="s">
        <v>144</v>
      </c>
      <c r="L788" t="s">
        <v>2498</v>
      </c>
      <c r="M788" t="s">
        <v>1856</v>
      </c>
      <c r="N788">
        <v>0.62638888800000003</v>
      </c>
      <c r="O788">
        <v>0</v>
      </c>
      <c r="P788">
        <v>66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8.8505701519587756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8.8505701519587756</v>
      </c>
    </row>
    <row r="789" spans="1:31" x14ac:dyDescent="0.3">
      <c r="A789">
        <v>2511999</v>
      </c>
      <c r="B789">
        <v>1</v>
      </c>
      <c r="C789" t="s">
        <v>80</v>
      </c>
      <c r="D789" t="s">
        <v>86</v>
      </c>
      <c r="E789" t="s">
        <v>167</v>
      </c>
      <c r="F789" t="s">
        <v>2499</v>
      </c>
      <c r="G789" t="s">
        <v>169</v>
      </c>
      <c r="H789" t="s">
        <v>150</v>
      </c>
      <c r="I789" t="s">
        <v>136</v>
      </c>
      <c r="J789" t="s">
        <v>137</v>
      </c>
      <c r="K789" t="s">
        <v>144</v>
      </c>
      <c r="L789" t="s">
        <v>2500</v>
      </c>
      <c r="M789" t="s">
        <v>2501</v>
      </c>
      <c r="N789">
        <v>1.439166666</v>
      </c>
      <c r="O789">
        <v>0</v>
      </c>
      <c r="P789">
        <v>1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3.0465862360338196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3.0465862360338196</v>
      </c>
    </row>
    <row r="790" spans="1:31" x14ac:dyDescent="0.3">
      <c r="A790">
        <v>2511744</v>
      </c>
      <c r="B790">
        <v>1</v>
      </c>
      <c r="C790" t="s">
        <v>80</v>
      </c>
      <c r="D790" t="s">
        <v>85</v>
      </c>
      <c r="E790" t="s">
        <v>207</v>
      </c>
      <c r="F790" t="s">
        <v>2502</v>
      </c>
      <c r="G790" t="s">
        <v>134</v>
      </c>
      <c r="H790" t="s">
        <v>150</v>
      </c>
      <c r="I790" t="s">
        <v>136</v>
      </c>
      <c r="J790" t="s">
        <v>137</v>
      </c>
      <c r="K790" t="s">
        <v>138</v>
      </c>
      <c r="L790" t="s">
        <v>2503</v>
      </c>
      <c r="M790" t="s">
        <v>2504</v>
      </c>
      <c r="N790">
        <v>3.8766666660000002</v>
      </c>
      <c r="O790">
        <v>0</v>
      </c>
      <c r="P790">
        <v>175</v>
      </c>
      <c r="Q790">
        <v>0</v>
      </c>
      <c r="R790">
        <v>0</v>
      </c>
      <c r="S790">
        <v>0</v>
      </c>
      <c r="T790">
        <v>10</v>
      </c>
      <c r="U790">
        <v>0</v>
      </c>
      <c r="V790">
        <v>0</v>
      </c>
      <c r="W790">
        <v>0</v>
      </c>
      <c r="X790">
        <v>136.75560318378515</v>
      </c>
      <c r="Y790">
        <v>0</v>
      </c>
      <c r="Z790">
        <v>0</v>
      </c>
      <c r="AA790">
        <v>0</v>
      </c>
      <c r="AB790">
        <v>10.358488507458144</v>
      </c>
      <c r="AC790">
        <v>0</v>
      </c>
      <c r="AD790">
        <v>0</v>
      </c>
      <c r="AE790">
        <v>147.11409169124329</v>
      </c>
    </row>
    <row r="791" spans="1:31" x14ac:dyDescent="0.3">
      <c r="A791">
        <v>2511621</v>
      </c>
      <c r="B791">
        <v>1</v>
      </c>
      <c r="C791" t="s">
        <v>81</v>
      </c>
      <c r="D791" t="s">
        <v>122</v>
      </c>
      <c r="E791" t="s">
        <v>141</v>
      </c>
      <c r="F791" t="s">
        <v>2505</v>
      </c>
      <c r="G791" t="s">
        <v>143</v>
      </c>
      <c r="H791" t="s">
        <v>135</v>
      </c>
      <c r="I791" t="s">
        <v>136</v>
      </c>
      <c r="J791" t="s">
        <v>137</v>
      </c>
      <c r="K791" t="s">
        <v>144</v>
      </c>
      <c r="L791" t="s">
        <v>2506</v>
      </c>
      <c r="M791" t="s">
        <v>2507</v>
      </c>
      <c r="N791">
        <v>0.37444444399999999</v>
      </c>
      <c r="O791">
        <v>2</v>
      </c>
      <c r="P791">
        <v>727</v>
      </c>
      <c r="Q791">
        <v>195</v>
      </c>
      <c r="R791">
        <v>60</v>
      </c>
      <c r="S791">
        <v>25</v>
      </c>
      <c r="T791">
        <v>95</v>
      </c>
      <c r="U791">
        <v>0</v>
      </c>
      <c r="V791">
        <v>0</v>
      </c>
      <c r="W791">
        <v>0.12803437989713334</v>
      </c>
      <c r="X791">
        <v>36.788472267212732</v>
      </c>
      <c r="Y791">
        <v>22.34399860710429</v>
      </c>
      <c r="Z791">
        <v>5.4772376980725062</v>
      </c>
      <c r="AA791">
        <v>88.796144453875101</v>
      </c>
      <c r="AB791">
        <v>15.511536854266664</v>
      </c>
      <c r="AC791">
        <v>0</v>
      </c>
      <c r="AD791">
        <v>0</v>
      </c>
      <c r="AE791">
        <v>169.0454242604284</v>
      </c>
    </row>
    <row r="792" spans="1:31" x14ac:dyDescent="0.3">
      <c r="A792">
        <v>2511581</v>
      </c>
      <c r="B792">
        <v>1</v>
      </c>
      <c r="C792" t="s">
        <v>80</v>
      </c>
      <c r="D792" t="s">
        <v>100</v>
      </c>
      <c r="E792" t="s">
        <v>141</v>
      </c>
      <c r="F792" t="s">
        <v>2508</v>
      </c>
      <c r="G792" t="s">
        <v>143</v>
      </c>
      <c r="H792" t="s">
        <v>135</v>
      </c>
      <c r="I792" t="s">
        <v>136</v>
      </c>
      <c r="J792" t="s">
        <v>137</v>
      </c>
      <c r="K792" t="s">
        <v>144</v>
      </c>
      <c r="L792" t="s">
        <v>2509</v>
      </c>
      <c r="M792" t="s">
        <v>2510</v>
      </c>
      <c r="N792">
        <v>0.18472222199999999</v>
      </c>
      <c r="O792">
        <v>4</v>
      </c>
      <c r="P792">
        <v>1681</v>
      </c>
      <c r="Q792">
        <v>4</v>
      </c>
      <c r="R792">
        <v>104</v>
      </c>
      <c r="S792">
        <v>9</v>
      </c>
      <c r="T792">
        <v>78</v>
      </c>
      <c r="U792">
        <v>0</v>
      </c>
      <c r="V792">
        <v>0</v>
      </c>
      <c r="W792">
        <v>6.0416507156315644</v>
      </c>
      <c r="X792">
        <v>40.087364368019657</v>
      </c>
      <c r="Y792">
        <v>0.81578540941683331</v>
      </c>
      <c r="Z792">
        <v>4.3697725265775587</v>
      </c>
      <c r="AA792">
        <v>27.837047527292412</v>
      </c>
      <c r="AB792">
        <v>6.6335927052069916</v>
      </c>
      <c r="AC792">
        <v>0</v>
      </c>
      <c r="AD792">
        <v>0</v>
      </c>
      <c r="AE792">
        <v>85.785213252145013</v>
      </c>
    </row>
    <row r="793" spans="1:31" x14ac:dyDescent="0.3">
      <c r="A793">
        <v>2511930</v>
      </c>
      <c r="B793">
        <v>1</v>
      </c>
      <c r="C793" t="s">
        <v>80</v>
      </c>
      <c r="D793" t="s">
        <v>94</v>
      </c>
      <c r="E793" t="s">
        <v>141</v>
      </c>
      <c r="F793" t="s">
        <v>2511</v>
      </c>
      <c r="G793" t="s">
        <v>143</v>
      </c>
      <c r="H793" t="s">
        <v>135</v>
      </c>
      <c r="I793" t="s">
        <v>136</v>
      </c>
      <c r="J793" t="s">
        <v>137</v>
      </c>
      <c r="K793" t="s">
        <v>144</v>
      </c>
      <c r="L793" t="s">
        <v>2512</v>
      </c>
      <c r="M793" t="s">
        <v>2513</v>
      </c>
      <c r="N793">
        <v>0.2</v>
      </c>
      <c r="O793">
        <v>0</v>
      </c>
      <c r="P793">
        <v>350</v>
      </c>
      <c r="Q793">
        <v>3</v>
      </c>
      <c r="R793">
        <v>1</v>
      </c>
      <c r="S793">
        <v>3</v>
      </c>
      <c r="T793">
        <v>25</v>
      </c>
      <c r="U793">
        <v>0</v>
      </c>
      <c r="V793">
        <v>0</v>
      </c>
      <c r="W793">
        <v>0</v>
      </c>
      <c r="X793">
        <v>7.7915520805861869</v>
      </c>
      <c r="Y793">
        <v>0</v>
      </c>
      <c r="Z793">
        <v>6.4844755949600005E-3</v>
      </c>
      <c r="AA793">
        <v>0.37449339379774993</v>
      </c>
      <c r="AB793">
        <v>0.72612742897519333</v>
      </c>
      <c r="AC793">
        <v>0</v>
      </c>
      <c r="AD793">
        <v>0</v>
      </c>
      <c r="AE793">
        <v>8.8986573789540895</v>
      </c>
    </row>
    <row r="794" spans="1:31" x14ac:dyDescent="0.3">
      <c r="A794">
        <v>2511684</v>
      </c>
      <c r="B794">
        <v>1</v>
      </c>
      <c r="C794" t="s">
        <v>80</v>
      </c>
      <c r="D794" t="s">
        <v>104</v>
      </c>
      <c r="E794" t="s">
        <v>187</v>
      </c>
      <c r="F794" t="s">
        <v>1079</v>
      </c>
      <c r="G794" t="s">
        <v>143</v>
      </c>
      <c r="H794" t="s">
        <v>135</v>
      </c>
      <c r="I794" t="s">
        <v>136</v>
      </c>
      <c r="J794" t="s">
        <v>137</v>
      </c>
      <c r="K794" t="s">
        <v>144</v>
      </c>
      <c r="L794" t="s">
        <v>2514</v>
      </c>
      <c r="M794" t="s">
        <v>2515</v>
      </c>
      <c r="N794">
        <v>1.500277777</v>
      </c>
      <c r="O794">
        <v>3</v>
      </c>
      <c r="P794">
        <v>202</v>
      </c>
      <c r="Q794">
        <v>19</v>
      </c>
      <c r="R794">
        <v>230</v>
      </c>
      <c r="S794">
        <v>15</v>
      </c>
      <c r="T794">
        <v>73</v>
      </c>
      <c r="U794">
        <v>4</v>
      </c>
      <c r="V794">
        <v>0</v>
      </c>
      <c r="W794">
        <v>20.620936996712718</v>
      </c>
      <c r="X794">
        <v>160.53592765131026</v>
      </c>
      <c r="Y794">
        <v>9.2906093483264325</v>
      </c>
      <c r="Z794">
        <v>129.13317762595156</v>
      </c>
      <c r="AA794">
        <v>160.00431828176852</v>
      </c>
      <c r="AB794">
        <v>136.14967348047301</v>
      </c>
      <c r="AC794">
        <v>978.65664903966911</v>
      </c>
      <c r="AD794">
        <v>0</v>
      </c>
      <c r="AE794">
        <v>1594.3912924242115</v>
      </c>
    </row>
    <row r="795" spans="1:31" x14ac:dyDescent="0.3">
      <c r="A795">
        <v>2511561</v>
      </c>
      <c r="B795">
        <v>1</v>
      </c>
      <c r="C795" t="s">
        <v>80</v>
      </c>
      <c r="D795" t="s">
        <v>101</v>
      </c>
      <c r="E795" t="s">
        <v>147</v>
      </c>
      <c r="F795" t="s">
        <v>2516</v>
      </c>
      <c r="G795" t="s">
        <v>161</v>
      </c>
      <c r="H795" t="s">
        <v>150</v>
      </c>
      <c r="I795" t="s">
        <v>136</v>
      </c>
      <c r="J795" t="s">
        <v>137</v>
      </c>
      <c r="K795" t="s">
        <v>144</v>
      </c>
      <c r="L795" t="s">
        <v>2517</v>
      </c>
      <c r="M795" t="s">
        <v>2518</v>
      </c>
      <c r="N795">
        <v>0.54277777699999996</v>
      </c>
      <c r="O795">
        <v>0</v>
      </c>
      <c r="P795">
        <v>57</v>
      </c>
      <c r="Q795">
        <v>0</v>
      </c>
      <c r="R795">
        <v>0</v>
      </c>
      <c r="S795">
        <v>0</v>
      </c>
      <c r="T795">
        <v>52</v>
      </c>
      <c r="U795">
        <v>0</v>
      </c>
      <c r="V795">
        <v>0</v>
      </c>
      <c r="W795">
        <v>0</v>
      </c>
      <c r="X795">
        <v>4.2197142358470847</v>
      </c>
      <c r="Y795">
        <v>0</v>
      </c>
      <c r="Z795">
        <v>0</v>
      </c>
      <c r="AA795">
        <v>0</v>
      </c>
      <c r="AB795">
        <v>10.383573500296968</v>
      </c>
      <c r="AC795">
        <v>0</v>
      </c>
      <c r="AD795">
        <v>0</v>
      </c>
      <c r="AE795">
        <v>14.603287736144054</v>
      </c>
    </row>
    <row r="796" spans="1:31" x14ac:dyDescent="0.3">
      <c r="A796">
        <v>2512202</v>
      </c>
      <c r="B796">
        <v>1</v>
      </c>
      <c r="C796" t="s">
        <v>80</v>
      </c>
      <c r="D796" t="s">
        <v>98</v>
      </c>
      <c r="E796" t="s">
        <v>141</v>
      </c>
      <c r="F796" t="s">
        <v>2519</v>
      </c>
      <c r="G796" t="s">
        <v>295</v>
      </c>
      <c r="H796" t="s">
        <v>135</v>
      </c>
      <c r="I796" t="s">
        <v>136</v>
      </c>
      <c r="J796" t="s">
        <v>137</v>
      </c>
      <c r="K796" t="s">
        <v>144</v>
      </c>
      <c r="L796" t="s">
        <v>2520</v>
      </c>
      <c r="M796" t="s">
        <v>2521</v>
      </c>
      <c r="N796">
        <v>0.943333333</v>
      </c>
      <c r="O796">
        <v>0</v>
      </c>
      <c r="P796">
        <v>668</v>
      </c>
      <c r="Q796">
        <v>38</v>
      </c>
      <c r="R796">
        <v>307</v>
      </c>
      <c r="S796">
        <v>11</v>
      </c>
      <c r="T796">
        <v>276</v>
      </c>
      <c r="U796">
        <v>3</v>
      </c>
      <c r="V796">
        <v>0</v>
      </c>
      <c r="W796">
        <v>0</v>
      </c>
      <c r="X796">
        <v>206.84360738108319</v>
      </c>
      <c r="Y796">
        <v>56.892412462237061</v>
      </c>
      <c r="Z796">
        <v>158.19248960980102</v>
      </c>
      <c r="AA796">
        <v>60.713283595112813</v>
      </c>
      <c r="AB796">
        <v>177.74698668731492</v>
      </c>
      <c r="AC796">
        <v>53.053552584616391</v>
      </c>
      <c r="AD796">
        <v>0</v>
      </c>
      <c r="AE796">
        <v>713.44233232016529</v>
      </c>
    </row>
    <row r="797" spans="1:31" x14ac:dyDescent="0.3">
      <c r="A797">
        <v>2511724</v>
      </c>
      <c r="B797">
        <v>1</v>
      </c>
      <c r="C797" t="s">
        <v>80</v>
      </c>
      <c r="D797" t="s">
        <v>96</v>
      </c>
      <c r="E797" t="s">
        <v>207</v>
      </c>
      <c r="F797" t="s">
        <v>2522</v>
      </c>
      <c r="G797" t="s">
        <v>538</v>
      </c>
      <c r="H797" t="s">
        <v>150</v>
      </c>
      <c r="I797" t="s">
        <v>136</v>
      </c>
      <c r="J797" t="s">
        <v>3</v>
      </c>
      <c r="K797" t="s">
        <v>144</v>
      </c>
      <c r="L797" t="s">
        <v>2523</v>
      </c>
      <c r="M797" t="s">
        <v>2524</v>
      </c>
      <c r="N797">
        <v>2.0297222220000002</v>
      </c>
      <c r="O797">
        <v>0</v>
      </c>
      <c r="P797">
        <v>13</v>
      </c>
      <c r="Q797">
        <v>0</v>
      </c>
      <c r="R797">
        <v>8</v>
      </c>
      <c r="S797">
        <v>0</v>
      </c>
      <c r="T797">
        <v>6</v>
      </c>
      <c r="U797">
        <v>0</v>
      </c>
      <c r="V797">
        <v>0</v>
      </c>
      <c r="W797">
        <v>0</v>
      </c>
      <c r="X797">
        <v>7.5232827504684368</v>
      </c>
      <c r="Y797">
        <v>0</v>
      </c>
      <c r="Z797">
        <v>1.5432260339544299</v>
      </c>
      <c r="AA797">
        <v>0</v>
      </c>
      <c r="AB797">
        <v>82.909855445159252</v>
      </c>
      <c r="AC797">
        <v>0</v>
      </c>
      <c r="AD797">
        <v>0</v>
      </c>
      <c r="AE797">
        <v>91.976364229582117</v>
      </c>
    </row>
    <row r="798" spans="1:31" x14ac:dyDescent="0.3">
      <c r="A798">
        <v>2511747</v>
      </c>
      <c r="B798">
        <v>1</v>
      </c>
      <c r="C798" t="s">
        <v>80</v>
      </c>
      <c r="D798" t="s">
        <v>85</v>
      </c>
      <c r="E798" t="s">
        <v>147</v>
      </c>
      <c r="F798" t="s">
        <v>2525</v>
      </c>
      <c r="G798" t="s">
        <v>177</v>
      </c>
      <c r="H798" t="s">
        <v>150</v>
      </c>
      <c r="I798" t="s">
        <v>136</v>
      </c>
      <c r="J798" t="s">
        <v>137</v>
      </c>
      <c r="K798" t="s">
        <v>144</v>
      </c>
      <c r="L798" t="s">
        <v>2526</v>
      </c>
      <c r="M798" t="s">
        <v>2527</v>
      </c>
      <c r="N798">
        <v>3.0422222219999999</v>
      </c>
      <c r="O798">
        <v>0</v>
      </c>
      <c r="P798">
        <v>83</v>
      </c>
      <c r="Q798">
        <v>0</v>
      </c>
      <c r="R798">
        <v>0</v>
      </c>
      <c r="S798">
        <v>0</v>
      </c>
      <c r="T798">
        <v>11</v>
      </c>
      <c r="U798">
        <v>0</v>
      </c>
      <c r="V798">
        <v>0</v>
      </c>
      <c r="W798">
        <v>0</v>
      </c>
      <c r="X798">
        <v>84.634906965215478</v>
      </c>
      <c r="Y798">
        <v>0</v>
      </c>
      <c r="Z798">
        <v>0</v>
      </c>
      <c r="AA798">
        <v>0</v>
      </c>
      <c r="AB798">
        <v>48.737720384737827</v>
      </c>
      <c r="AC798">
        <v>0</v>
      </c>
      <c r="AD798">
        <v>0</v>
      </c>
      <c r="AE798">
        <v>133.37262734995329</v>
      </c>
    </row>
    <row r="799" spans="1:31" x14ac:dyDescent="0.3">
      <c r="A799">
        <v>2511916</v>
      </c>
      <c r="B799">
        <v>1</v>
      </c>
      <c r="C799" t="s">
        <v>81</v>
      </c>
      <c r="D799" t="s">
        <v>127</v>
      </c>
      <c r="E799" t="s">
        <v>159</v>
      </c>
      <c r="F799" t="s">
        <v>2528</v>
      </c>
      <c r="G799" t="s">
        <v>181</v>
      </c>
      <c r="H799" t="s">
        <v>150</v>
      </c>
      <c r="I799" t="s">
        <v>136</v>
      </c>
      <c r="J799" t="s">
        <v>137</v>
      </c>
      <c r="K799" t="s">
        <v>144</v>
      </c>
      <c r="L799" t="s">
        <v>2529</v>
      </c>
      <c r="M799" t="s">
        <v>2530</v>
      </c>
      <c r="N799">
        <v>7.3847222219999997</v>
      </c>
      <c r="O799">
        <v>0</v>
      </c>
      <c r="P799">
        <v>45</v>
      </c>
      <c r="Q799">
        <v>0</v>
      </c>
      <c r="R799">
        <v>0</v>
      </c>
      <c r="S799">
        <v>0</v>
      </c>
      <c r="T799">
        <v>1</v>
      </c>
      <c r="U799">
        <v>0</v>
      </c>
      <c r="V799">
        <v>0</v>
      </c>
      <c r="W799">
        <v>0</v>
      </c>
      <c r="X799">
        <v>46.181084829457809</v>
      </c>
      <c r="Y799">
        <v>0</v>
      </c>
      <c r="Z799">
        <v>0</v>
      </c>
      <c r="AA799">
        <v>0</v>
      </c>
      <c r="AB799">
        <v>1.7476341351875001E-2</v>
      </c>
      <c r="AC799">
        <v>0</v>
      </c>
      <c r="AD799">
        <v>0</v>
      </c>
      <c r="AE799">
        <v>46.198561170809683</v>
      </c>
    </row>
    <row r="800" spans="1:31" x14ac:dyDescent="0.3">
      <c r="A800">
        <v>2511604</v>
      </c>
      <c r="B800">
        <v>1</v>
      </c>
      <c r="C800" t="s">
        <v>80</v>
      </c>
      <c r="D800" t="s">
        <v>83</v>
      </c>
      <c r="E800" t="s">
        <v>132</v>
      </c>
      <c r="F800" t="s">
        <v>2531</v>
      </c>
      <c r="G800" t="s">
        <v>134</v>
      </c>
      <c r="H800" t="s">
        <v>135</v>
      </c>
      <c r="I800" t="s">
        <v>136</v>
      </c>
      <c r="J800" t="s">
        <v>137</v>
      </c>
      <c r="K800" t="s">
        <v>138</v>
      </c>
      <c r="L800" t="s">
        <v>2532</v>
      </c>
      <c r="M800" t="s">
        <v>2533</v>
      </c>
      <c r="N800">
        <v>3.1816666659999999</v>
      </c>
      <c r="O800">
        <v>0</v>
      </c>
      <c r="P800">
        <v>0</v>
      </c>
      <c r="Q800">
        <v>0</v>
      </c>
      <c r="R800">
        <v>0</v>
      </c>
      <c r="S800">
        <v>3</v>
      </c>
      <c r="T800">
        <v>1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171.57557040887934</v>
      </c>
      <c r="AB800">
        <v>8.9344180406567997</v>
      </c>
      <c r="AC800">
        <v>0</v>
      </c>
      <c r="AD800">
        <v>0</v>
      </c>
      <c r="AE800">
        <v>180.50998844953614</v>
      </c>
    </row>
    <row r="801" spans="1:31" x14ac:dyDescent="0.3">
      <c r="A801">
        <v>2511910</v>
      </c>
      <c r="B801">
        <v>1</v>
      </c>
      <c r="C801" t="s">
        <v>80</v>
      </c>
      <c r="D801" t="s">
        <v>101</v>
      </c>
      <c r="E801" t="s">
        <v>132</v>
      </c>
      <c r="F801" t="s">
        <v>2534</v>
      </c>
      <c r="G801" t="s">
        <v>134</v>
      </c>
      <c r="H801" t="s">
        <v>135</v>
      </c>
      <c r="I801" t="s">
        <v>136</v>
      </c>
      <c r="J801" t="s">
        <v>137</v>
      </c>
      <c r="K801" t="s">
        <v>138</v>
      </c>
      <c r="L801" t="s">
        <v>2535</v>
      </c>
      <c r="M801" t="s">
        <v>2536</v>
      </c>
      <c r="N801">
        <v>1.034444444</v>
      </c>
      <c r="O801">
        <v>0</v>
      </c>
      <c r="P801">
        <v>129</v>
      </c>
      <c r="Q801">
        <v>0</v>
      </c>
      <c r="R801">
        <v>0</v>
      </c>
      <c r="S801">
        <v>0</v>
      </c>
      <c r="T801">
        <v>8</v>
      </c>
      <c r="U801">
        <v>0</v>
      </c>
      <c r="V801">
        <v>0</v>
      </c>
      <c r="W801">
        <v>0</v>
      </c>
      <c r="X801">
        <v>22.785654819555827</v>
      </c>
      <c r="Y801">
        <v>0</v>
      </c>
      <c r="Z801">
        <v>0</v>
      </c>
      <c r="AA801">
        <v>0</v>
      </c>
      <c r="AB801">
        <v>9.032945291080491</v>
      </c>
      <c r="AC801">
        <v>0</v>
      </c>
      <c r="AD801">
        <v>0</v>
      </c>
      <c r="AE801">
        <v>31.818600110636318</v>
      </c>
    </row>
    <row r="802" spans="1:31" x14ac:dyDescent="0.3">
      <c r="A802">
        <v>2511996</v>
      </c>
      <c r="B802">
        <v>1</v>
      </c>
      <c r="C802" t="s">
        <v>81</v>
      </c>
      <c r="D802" t="s">
        <v>122</v>
      </c>
      <c r="E802" t="s">
        <v>159</v>
      </c>
      <c r="F802" t="s">
        <v>2537</v>
      </c>
      <c r="G802" t="s">
        <v>181</v>
      </c>
      <c r="H802" t="s">
        <v>150</v>
      </c>
      <c r="I802" t="s">
        <v>136</v>
      </c>
      <c r="J802" t="s">
        <v>137</v>
      </c>
      <c r="K802" t="s">
        <v>144</v>
      </c>
      <c r="L802" t="s">
        <v>2538</v>
      </c>
      <c r="M802" t="s">
        <v>2539</v>
      </c>
      <c r="N802">
        <v>3.1005555550000001</v>
      </c>
      <c r="O802">
        <v>0</v>
      </c>
      <c r="P802">
        <v>26</v>
      </c>
      <c r="Q802">
        <v>0</v>
      </c>
      <c r="R802">
        <v>0</v>
      </c>
      <c r="S802">
        <v>0</v>
      </c>
      <c r="T802">
        <v>1</v>
      </c>
      <c r="U802">
        <v>0</v>
      </c>
      <c r="V802">
        <v>0</v>
      </c>
      <c r="W802">
        <v>0</v>
      </c>
      <c r="X802">
        <v>4.5429505897560789</v>
      </c>
      <c r="Y802">
        <v>0</v>
      </c>
      <c r="Z802">
        <v>0</v>
      </c>
      <c r="AA802">
        <v>0</v>
      </c>
      <c r="AB802">
        <v>4.4905307461150006</v>
      </c>
      <c r="AC802">
        <v>0</v>
      </c>
      <c r="AD802">
        <v>0</v>
      </c>
      <c r="AE802">
        <v>9.0334813358710804</v>
      </c>
    </row>
    <row r="803" spans="1:31" x14ac:dyDescent="0.3">
      <c r="A803">
        <v>2512145</v>
      </c>
      <c r="B803">
        <v>1</v>
      </c>
      <c r="C803" t="s">
        <v>80</v>
      </c>
      <c r="D803" t="s">
        <v>105</v>
      </c>
      <c r="E803" t="s">
        <v>207</v>
      </c>
      <c r="F803" t="s">
        <v>2540</v>
      </c>
      <c r="G803" t="s">
        <v>2007</v>
      </c>
      <c r="H803" t="s">
        <v>150</v>
      </c>
      <c r="I803" t="s">
        <v>136</v>
      </c>
      <c r="J803" t="s">
        <v>137</v>
      </c>
      <c r="K803" t="s">
        <v>144</v>
      </c>
      <c r="L803" t="s">
        <v>2541</v>
      </c>
      <c r="M803" t="s">
        <v>2542</v>
      </c>
      <c r="N803">
        <v>1.5647222220000001</v>
      </c>
      <c r="O803">
        <v>0</v>
      </c>
      <c r="P803">
        <v>45</v>
      </c>
      <c r="Q803">
        <v>0</v>
      </c>
      <c r="R803">
        <v>5</v>
      </c>
      <c r="S803">
        <v>0</v>
      </c>
      <c r="T803">
        <v>4</v>
      </c>
      <c r="U803">
        <v>0</v>
      </c>
      <c r="V803">
        <v>0</v>
      </c>
      <c r="W803">
        <v>0</v>
      </c>
      <c r="X803">
        <v>18.887296001685471</v>
      </c>
      <c r="Y803">
        <v>0</v>
      </c>
      <c r="Z803">
        <v>3.5618641522049064</v>
      </c>
      <c r="AA803">
        <v>0</v>
      </c>
      <c r="AB803">
        <v>2.2558410983886299</v>
      </c>
      <c r="AC803">
        <v>0</v>
      </c>
      <c r="AD803">
        <v>0</v>
      </c>
      <c r="AE803">
        <v>24.705001252279004</v>
      </c>
    </row>
    <row r="804" spans="1:31" x14ac:dyDescent="0.3">
      <c r="A804">
        <v>2512102</v>
      </c>
      <c r="B804">
        <v>1</v>
      </c>
      <c r="C804" t="s">
        <v>80</v>
      </c>
      <c r="D804" t="s">
        <v>104</v>
      </c>
      <c r="E804" t="s">
        <v>141</v>
      </c>
      <c r="F804" t="s">
        <v>2543</v>
      </c>
      <c r="G804" t="s">
        <v>295</v>
      </c>
      <c r="H804" t="s">
        <v>135</v>
      </c>
      <c r="I804" t="s">
        <v>136</v>
      </c>
      <c r="J804" t="s">
        <v>137</v>
      </c>
      <c r="K804" t="s">
        <v>144</v>
      </c>
      <c r="L804" t="s">
        <v>2544</v>
      </c>
      <c r="M804" t="s">
        <v>2545</v>
      </c>
      <c r="N804">
        <v>0.48833333299999998</v>
      </c>
      <c r="O804">
        <v>0</v>
      </c>
      <c r="P804">
        <v>768</v>
      </c>
      <c r="Q804">
        <v>0</v>
      </c>
      <c r="R804">
        <v>23</v>
      </c>
      <c r="S804">
        <v>1</v>
      </c>
      <c r="T804">
        <v>116</v>
      </c>
      <c r="U804">
        <v>0</v>
      </c>
      <c r="V804">
        <v>0</v>
      </c>
      <c r="W804">
        <v>0</v>
      </c>
      <c r="X804">
        <v>80.410983904971957</v>
      </c>
      <c r="Y804">
        <v>0</v>
      </c>
      <c r="Z804">
        <v>3.8311534506419198</v>
      </c>
      <c r="AA804">
        <v>0.15846309361980002</v>
      </c>
      <c r="AB804">
        <v>23.263225577665619</v>
      </c>
      <c r="AC804">
        <v>0</v>
      </c>
      <c r="AD804">
        <v>0</v>
      </c>
      <c r="AE804">
        <v>107.6638260268993</v>
      </c>
    </row>
    <row r="805" spans="1:31" x14ac:dyDescent="0.3">
      <c r="A805">
        <v>2511953</v>
      </c>
      <c r="B805">
        <v>1</v>
      </c>
      <c r="C805" t="s">
        <v>80</v>
      </c>
      <c r="D805" t="s">
        <v>106</v>
      </c>
      <c r="E805" t="s">
        <v>159</v>
      </c>
      <c r="F805" t="s">
        <v>2546</v>
      </c>
      <c r="G805" t="s">
        <v>181</v>
      </c>
      <c r="H805" t="s">
        <v>150</v>
      </c>
      <c r="I805" t="s">
        <v>136</v>
      </c>
      <c r="J805" t="s">
        <v>137</v>
      </c>
      <c r="K805" t="s">
        <v>144</v>
      </c>
      <c r="L805" t="s">
        <v>2547</v>
      </c>
      <c r="M805" t="s">
        <v>2548</v>
      </c>
      <c r="N805">
        <v>2.1380555550000002</v>
      </c>
      <c r="O805">
        <v>1</v>
      </c>
      <c r="P805">
        <v>0</v>
      </c>
      <c r="Q805">
        <v>1</v>
      </c>
      <c r="R805">
        <v>0</v>
      </c>
      <c r="S805">
        <v>1</v>
      </c>
      <c r="T805">
        <v>0</v>
      </c>
      <c r="U805">
        <v>0</v>
      </c>
      <c r="V805">
        <v>0</v>
      </c>
      <c r="W805">
        <v>7.7386920006654663</v>
      </c>
      <c r="X805">
        <v>0</v>
      </c>
      <c r="Y805">
        <v>0.63403984465441676</v>
      </c>
      <c r="Z805">
        <v>0</v>
      </c>
      <c r="AA805">
        <v>38.119724465286502</v>
      </c>
      <c r="AB805">
        <v>0</v>
      </c>
      <c r="AC805">
        <v>0</v>
      </c>
      <c r="AD805">
        <v>0</v>
      </c>
      <c r="AE805">
        <v>46.492456310606386</v>
      </c>
    </row>
    <row r="806" spans="1:31" x14ac:dyDescent="0.3">
      <c r="A806">
        <v>2511570</v>
      </c>
      <c r="B806">
        <v>1</v>
      </c>
      <c r="C806" t="s">
        <v>80</v>
      </c>
      <c r="D806" t="s">
        <v>82</v>
      </c>
      <c r="E806" t="s">
        <v>141</v>
      </c>
      <c r="F806" t="s">
        <v>2549</v>
      </c>
      <c r="G806" t="s">
        <v>295</v>
      </c>
      <c r="H806" t="s">
        <v>135</v>
      </c>
      <c r="I806" t="s">
        <v>136</v>
      </c>
      <c r="J806" t="s">
        <v>137</v>
      </c>
      <c r="K806" t="s">
        <v>138</v>
      </c>
      <c r="L806" t="s">
        <v>2550</v>
      </c>
      <c r="M806" t="s">
        <v>2551</v>
      </c>
      <c r="N806">
        <v>0.48694444399999998</v>
      </c>
      <c r="O806">
        <v>0</v>
      </c>
      <c r="P806">
        <v>2566</v>
      </c>
      <c r="Q806">
        <v>0</v>
      </c>
      <c r="R806">
        <v>0</v>
      </c>
      <c r="S806">
        <v>0</v>
      </c>
      <c r="T806">
        <v>168</v>
      </c>
      <c r="U806">
        <v>0</v>
      </c>
      <c r="V806">
        <v>0</v>
      </c>
      <c r="W806">
        <v>0</v>
      </c>
      <c r="X806">
        <v>280.19238540118454</v>
      </c>
      <c r="Y806">
        <v>0</v>
      </c>
      <c r="Z806">
        <v>0</v>
      </c>
      <c r="AA806">
        <v>0</v>
      </c>
      <c r="AB806">
        <v>51.741945183444443</v>
      </c>
      <c r="AC806">
        <v>0</v>
      </c>
      <c r="AD806">
        <v>0</v>
      </c>
      <c r="AE806">
        <v>331.93433058462898</v>
      </c>
    </row>
    <row r="807" spans="1:31" x14ac:dyDescent="0.3">
      <c r="A807">
        <v>2511693</v>
      </c>
      <c r="B807">
        <v>1</v>
      </c>
      <c r="C807" t="s">
        <v>81</v>
      </c>
      <c r="D807" t="s">
        <v>113</v>
      </c>
      <c r="E807" t="s">
        <v>159</v>
      </c>
      <c r="F807" t="s">
        <v>2552</v>
      </c>
      <c r="G807" t="s">
        <v>173</v>
      </c>
      <c r="H807" t="s">
        <v>150</v>
      </c>
      <c r="I807" t="s">
        <v>136</v>
      </c>
      <c r="J807" t="s">
        <v>137</v>
      </c>
      <c r="K807" t="s">
        <v>138</v>
      </c>
      <c r="L807" t="s">
        <v>2553</v>
      </c>
      <c r="M807" t="s">
        <v>2554</v>
      </c>
      <c r="N807">
        <v>2.2636111109999999</v>
      </c>
      <c r="O807">
        <v>0</v>
      </c>
      <c r="P807">
        <v>47</v>
      </c>
      <c r="Q807">
        <v>0</v>
      </c>
      <c r="R807">
        <v>18</v>
      </c>
      <c r="S807">
        <v>0</v>
      </c>
      <c r="T807">
        <v>1</v>
      </c>
      <c r="U807">
        <v>0</v>
      </c>
      <c r="V807">
        <v>0</v>
      </c>
      <c r="W807">
        <v>0</v>
      </c>
      <c r="X807">
        <v>14.102312554859717</v>
      </c>
      <c r="Y807">
        <v>0</v>
      </c>
      <c r="Z807">
        <v>11.58311044057624</v>
      </c>
      <c r="AA807">
        <v>0</v>
      </c>
      <c r="AB807">
        <v>0.27626578020567749</v>
      </c>
      <c r="AC807">
        <v>0</v>
      </c>
      <c r="AD807">
        <v>0</v>
      </c>
      <c r="AE807">
        <v>25.961688775641633</v>
      </c>
    </row>
    <row r="808" spans="1:31" x14ac:dyDescent="0.3">
      <c r="A808">
        <v>2512065</v>
      </c>
      <c r="B808">
        <v>1</v>
      </c>
      <c r="C808" t="s">
        <v>80</v>
      </c>
      <c r="D808" t="s">
        <v>84</v>
      </c>
      <c r="E808" t="s">
        <v>207</v>
      </c>
      <c r="F808" t="s">
        <v>2555</v>
      </c>
      <c r="G808" t="s">
        <v>538</v>
      </c>
      <c r="H808" t="s">
        <v>150</v>
      </c>
      <c r="I808" t="s">
        <v>136</v>
      </c>
      <c r="J808" t="s">
        <v>3</v>
      </c>
      <c r="K808" t="s">
        <v>144</v>
      </c>
      <c r="L808" t="s">
        <v>2556</v>
      </c>
      <c r="M808" t="s">
        <v>2557</v>
      </c>
      <c r="N808">
        <v>2.0138888879999999</v>
      </c>
      <c r="O808">
        <v>0</v>
      </c>
      <c r="P808">
        <v>131</v>
      </c>
      <c r="Q808">
        <v>0</v>
      </c>
      <c r="R808">
        <v>0</v>
      </c>
      <c r="S808">
        <v>0</v>
      </c>
      <c r="T808">
        <v>6</v>
      </c>
      <c r="U808">
        <v>0</v>
      </c>
      <c r="V808">
        <v>1</v>
      </c>
      <c r="W808">
        <v>0</v>
      </c>
      <c r="X808">
        <v>59.341193172670167</v>
      </c>
      <c r="Y808">
        <v>0</v>
      </c>
      <c r="Z808">
        <v>0</v>
      </c>
      <c r="AA808">
        <v>0</v>
      </c>
      <c r="AB808">
        <v>11.085670312243897</v>
      </c>
      <c r="AC808">
        <v>0</v>
      </c>
      <c r="AD808">
        <v>210.80000084366108</v>
      </c>
      <c r="AE808">
        <v>281.22686432857518</v>
      </c>
    </row>
    <row r="809" spans="1:31" x14ac:dyDescent="0.3">
      <c r="A809">
        <v>2511587</v>
      </c>
      <c r="B809">
        <v>1</v>
      </c>
      <c r="C809" t="s">
        <v>80</v>
      </c>
      <c r="D809" t="s">
        <v>83</v>
      </c>
      <c r="E809" t="s">
        <v>159</v>
      </c>
      <c r="F809" t="s">
        <v>2558</v>
      </c>
      <c r="G809" t="s">
        <v>1242</v>
      </c>
      <c r="H809" t="s">
        <v>150</v>
      </c>
      <c r="I809" t="s">
        <v>136</v>
      </c>
      <c r="J809" t="s">
        <v>3</v>
      </c>
      <c r="K809" t="s">
        <v>144</v>
      </c>
      <c r="L809" t="s">
        <v>2559</v>
      </c>
      <c r="M809" t="s">
        <v>2560</v>
      </c>
      <c r="N809">
        <v>5.8933333330000002</v>
      </c>
      <c r="O809">
        <v>0</v>
      </c>
      <c r="P809">
        <v>43</v>
      </c>
      <c r="Q809">
        <v>0</v>
      </c>
      <c r="R809">
        <v>11</v>
      </c>
      <c r="S809">
        <v>0</v>
      </c>
      <c r="T809">
        <v>18</v>
      </c>
      <c r="U809">
        <v>0</v>
      </c>
      <c r="V809">
        <v>0</v>
      </c>
      <c r="W809">
        <v>0</v>
      </c>
      <c r="X809">
        <v>87.859413872268576</v>
      </c>
      <c r="Y809">
        <v>0</v>
      </c>
      <c r="Z809">
        <v>21.005034479468588</v>
      </c>
      <c r="AA809">
        <v>0</v>
      </c>
      <c r="AB809">
        <v>278.52828905537905</v>
      </c>
      <c r="AC809">
        <v>0</v>
      </c>
      <c r="AD809">
        <v>0</v>
      </c>
      <c r="AE809">
        <v>387.39273740711621</v>
      </c>
    </row>
    <row r="810" spans="1:31" x14ac:dyDescent="0.3">
      <c r="A810">
        <v>2511630</v>
      </c>
      <c r="B810">
        <v>1</v>
      </c>
      <c r="C810" t="s">
        <v>80</v>
      </c>
      <c r="D810" t="s">
        <v>87</v>
      </c>
      <c r="E810" t="s">
        <v>167</v>
      </c>
      <c r="F810" t="s">
        <v>2561</v>
      </c>
      <c r="G810" t="s">
        <v>169</v>
      </c>
      <c r="H810" t="s">
        <v>150</v>
      </c>
      <c r="I810" t="s">
        <v>136</v>
      </c>
      <c r="J810" t="s">
        <v>137</v>
      </c>
      <c r="K810" t="s">
        <v>144</v>
      </c>
      <c r="L810" t="s">
        <v>2562</v>
      </c>
      <c r="M810" t="s">
        <v>2563</v>
      </c>
      <c r="N810">
        <v>5.37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2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109.13197731758328</v>
      </c>
      <c r="AC810">
        <v>0</v>
      </c>
      <c r="AD810">
        <v>0</v>
      </c>
      <c r="AE810">
        <v>109.13197731758328</v>
      </c>
    </row>
    <row r="811" spans="1:31" x14ac:dyDescent="0.3">
      <c r="A811">
        <v>2512025</v>
      </c>
      <c r="B811">
        <v>1</v>
      </c>
      <c r="C811" t="s">
        <v>80</v>
      </c>
      <c r="D811" t="s">
        <v>108</v>
      </c>
      <c r="E811" t="s">
        <v>187</v>
      </c>
      <c r="F811" t="s">
        <v>2564</v>
      </c>
      <c r="G811" t="s">
        <v>143</v>
      </c>
      <c r="H811" t="s">
        <v>135</v>
      </c>
      <c r="I811" t="s">
        <v>136</v>
      </c>
      <c r="J811" t="s">
        <v>137</v>
      </c>
      <c r="K811" t="s">
        <v>144</v>
      </c>
      <c r="L811" t="s">
        <v>2565</v>
      </c>
      <c r="M811" t="s">
        <v>2566</v>
      </c>
      <c r="N811">
        <v>0.70944444399999995</v>
      </c>
      <c r="O811">
        <v>0</v>
      </c>
      <c r="P811">
        <v>335</v>
      </c>
      <c r="Q811">
        <v>0</v>
      </c>
      <c r="R811">
        <v>153</v>
      </c>
      <c r="S811">
        <v>3</v>
      </c>
      <c r="T811">
        <v>80</v>
      </c>
      <c r="U811">
        <v>0</v>
      </c>
      <c r="V811">
        <v>0</v>
      </c>
      <c r="W811">
        <v>0</v>
      </c>
      <c r="X811">
        <v>27.389034946838866</v>
      </c>
      <c r="Y811">
        <v>0</v>
      </c>
      <c r="Z811">
        <v>27.559561479543717</v>
      </c>
      <c r="AA811">
        <v>12.571019742855787</v>
      </c>
      <c r="AB811">
        <v>18.443041805476955</v>
      </c>
      <c r="AC811">
        <v>0</v>
      </c>
      <c r="AD811">
        <v>0</v>
      </c>
      <c r="AE811">
        <v>85.962657974715313</v>
      </c>
    </row>
    <row r="812" spans="1:31" x14ac:dyDescent="0.3">
      <c r="A812">
        <v>2511879</v>
      </c>
      <c r="B812">
        <v>1</v>
      </c>
      <c r="C812" t="s">
        <v>80</v>
      </c>
      <c r="D812" t="s">
        <v>84</v>
      </c>
      <c r="E812" t="s">
        <v>167</v>
      </c>
      <c r="F812" t="s">
        <v>2567</v>
      </c>
      <c r="G812" t="s">
        <v>263</v>
      </c>
      <c r="H812" t="s">
        <v>150</v>
      </c>
      <c r="I812" t="s">
        <v>136</v>
      </c>
      <c r="J812" t="s">
        <v>137</v>
      </c>
      <c r="K812" t="s">
        <v>144</v>
      </c>
      <c r="L812" t="s">
        <v>2568</v>
      </c>
      <c r="M812" t="s">
        <v>2569</v>
      </c>
      <c r="N812">
        <v>3.4955555550000001</v>
      </c>
      <c r="O812">
        <v>0</v>
      </c>
      <c r="P812">
        <v>1</v>
      </c>
      <c r="Q812">
        <v>0</v>
      </c>
      <c r="R812">
        <v>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7.1501682763999999E-2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7.1501682763999999E-2</v>
      </c>
    </row>
    <row r="813" spans="1:31" x14ac:dyDescent="0.3">
      <c r="A813">
        <v>2512105</v>
      </c>
      <c r="B813">
        <v>1</v>
      </c>
      <c r="C813" t="s">
        <v>81</v>
      </c>
      <c r="D813" t="s">
        <v>120</v>
      </c>
      <c r="E813" t="s">
        <v>141</v>
      </c>
      <c r="F813" t="s">
        <v>2570</v>
      </c>
      <c r="G813" t="s">
        <v>143</v>
      </c>
      <c r="H813" t="s">
        <v>135</v>
      </c>
      <c r="I813" t="s">
        <v>136</v>
      </c>
      <c r="J813" t="s">
        <v>137</v>
      </c>
      <c r="K813" t="s">
        <v>144</v>
      </c>
      <c r="L813" t="s">
        <v>2571</v>
      </c>
      <c r="M813" t="s">
        <v>2572</v>
      </c>
      <c r="N813">
        <v>0.60166666599999996</v>
      </c>
      <c r="O813">
        <v>3</v>
      </c>
      <c r="P813">
        <v>1824</v>
      </c>
      <c r="Q813">
        <v>77</v>
      </c>
      <c r="R813">
        <v>100</v>
      </c>
      <c r="S813">
        <v>16</v>
      </c>
      <c r="T813">
        <v>192</v>
      </c>
      <c r="U813">
        <v>4</v>
      </c>
      <c r="V813">
        <v>2</v>
      </c>
      <c r="W813">
        <v>0.33486842280048007</v>
      </c>
      <c r="X813">
        <v>217.27742076728944</v>
      </c>
      <c r="Y813">
        <v>21.518508247321797</v>
      </c>
      <c r="Z813">
        <v>22.600803399647393</v>
      </c>
      <c r="AA813">
        <v>30.229277793170251</v>
      </c>
      <c r="AB813">
        <v>61.330879099174155</v>
      </c>
      <c r="AC813">
        <v>122.1686863495614</v>
      </c>
      <c r="AD813">
        <v>1.1923277253017552</v>
      </c>
      <c r="AE813">
        <v>476.65277180426665</v>
      </c>
    </row>
    <row r="814" spans="1:31" x14ac:dyDescent="0.3">
      <c r="A814">
        <v>2511750</v>
      </c>
      <c r="B814">
        <v>1</v>
      </c>
      <c r="C814" t="s">
        <v>81</v>
      </c>
      <c r="D814" t="s">
        <v>128</v>
      </c>
      <c r="E814" t="s">
        <v>141</v>
      </c>
      <c r="F814" t="s">
        <v>2573</v>
      </c>
      <c r="G814" t="s">
        <v>143</v>
      </c>
      <c r="H814" t="s">
        <v>135</v>
      </c>
      <c r="I814" t="s">
        <v>136</v>
      </c>
      <c r="J814" t="s">
        <v>137</v>
      </c>
      <c r="K814" t="s">
        <v>144</v>
      </c>
      <c r="L814" t="s">
        <v>2574</v>
      </c>
      <c r="M814" t="s">
        <v>2575</v>
      </c>
      <c r="N814">
        <v>0.36833333299999999</v>
      </c>
      <c r="O814">
        <v>21</v>
      </c>
      <c r="P814">
        <v>148</v>
      </c>
      <c r="Q814">
        <v>300</v>
      </c>
      <c r="R814">
        <v>97</v>
      </c>
      <c r="S814">
        <v>10</v>
      </c>
      <c r="T814">
        <v>7</v>
      </c>
      <c r="U814">
        <v>0</v>
      </c>
      <c r="V814">
        <v>0</v>
      </c>
      <c r="W814">
        <v>1.2724606359361004</v>
      </c>
      <c r="X814">
        <v>14.320764956084147</v>
      </c>
      <c r="Y814">
        <v>39.803882904372593</v>
      </c>
      <c r="Z814">
        <v>16.668037527687783</v>
      </c>
      <c r="AA814">
        <v>2.666320068824815</v>
      </c>
      <c r="AB814">
        <v>2.5387960869423534</v>
      </c>
      <c r="AC814">
        <v>0</v>
      </c>
      <c r="AD814">
        <v>0</v>
      </c>
      <c r="AE814">
        <v>77.270262179847791</v>
      </c>
    </row>
    <row r="815" spans="1:31" x14ac:dyDescent="0.3">
      <c r="A815">
        <v>2511919</v>
      </c>
      <c r="B815">
        <v>1</v>
      </c>
      <c r="C815" t="s">
        <v>81</v>
      </c>
      <c r="D815" t="s">
        <v>128</v>
      </c>
      <c r="E815" t="s">
        <v>167</v>
      </c>
      <c r="F815" t="s">
        <v>2576</v>
      </c>
      <c r="G815" t="s">
        <v>234</v>
      </c>
      <c r="H815" t="s">
        <v>150</v>
      </c>
      <c r="I815" t="s">
        <v>136</v>
      </c>
      <c r="J815" t="s">
        <v>137</v>
      </c>
      <c r="K815" t="s">
        <v>144</v>
      </c>
      <c r="L815" t="s">
        <v>2577</v>
      </c>
      <c r="M815" t="s">
        <v>2578</v>
      </c>
      <c r="N815">
        <v>3.2949999999999999</v>
      </c>
      <c r="O815">
        <v>0</v>
      </c>
      <c r="P815">
        <v>3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3.6676026606270566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3.6676026606270566</v>
      </c>
    </row>
    <row r="816" spans="1:31" x14ac:dyDescent="0.3">
      <c r="A816">
        <v>2512111</v>
      </c>
      <c r="B816">
        <v>1</v>
      </c>
      <c r="C816" t="s">
        <v>80</v>
      </c>
      <c r="D816" t="s">
        <v>103</v>
      </c>
      <c r="E816" t="s">
        <v>167</v>
      </c>
      <c r="F816" t="s">
        <v>2579</v>
      </c>
      <c r="G816" t="s">
        <v>263</v>
      </c>
      <c r="H816" t="s">
        <v>150</v>
      </c>
      <c r="I816" t="s">
        <v>136</v>
      </c>
      <c r="J816" t="s">
        <v>137</v>
      </c>
      <c r="K816" t="s">
        <v>144</v>
      </c>
      <c r="L816" t="s">
        <v>2580</v>
      </c>
      <c r="M816" t="s">
        <v>2581</v>
      </c>
      <c r="N816">
        <v>0.45500000000000002</v>
      </c>
      <c r="O816">
        <v>0</v>
      </c>
      <c r="P816">
        <v>1</v>
      </c>
      <c r="Q816">
        <v>0</v>
      </c>
      <c r="R816">
        <v>0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0.19002216992148002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0.19002216992148002</v>
      </c>
    </row>
    <row r="817" spans="1:31" x14ac:dyDescent="0.3">
      <c r="A817">
        <v>2511899</v>
      </c>
      <c r="B817">
        <v>1</v>
      </c>
      <c r="C817" t="s">
        <v>80</v>
      </c>
      <c r="D817" t="s">
        <v>101</v>
      </c>
      <c r="E817" t="s">
        <v>207</v>
      </c>
      <c r="F817" t="s">
        <v>2582</v>
      </c>
      <c r="G817" t="s">
        <v>161</v>
      </c>
      <c r="H817" t="s">
        <v>150</v>
      </c>
      <c r="I817" t="s">
        <v>136</v>
      </c>
      <c r="J817" t="s">
        <v>137</v>
      </c>
      <c r="K817" t="s">
        <v>144</v>
      </c>
      <c r="L817" t="s">
        <v>2583</v>
      </c>
      <c r="M817" t="s">
        <v>2584</v>
      </c>
      <c r="N817">
        <v>0.81527777700000004</v>
      </c>
      <c r="O817">
        <v>0</v>
      </c>
      <c r="P817">
        <v>23</v>
      </c>
      <c r="Q817">
        <v>0</v>
      </c>
      <c r="R817">
        <v>0</v>
      </c>
      <c r="S817">
        <v>0</v>
      </c>
      <c r="T817">
        <v>2</v>
      </c>
      <c r="U817">
        <v>0</v>
      </c>
      <c r="V817">
        <v>0</v>
      </c>
      <c r="W817">
        <v>0</v>
      </c>
      <c r="X817">
        <v>2.4569921533470223</v>
      </c>
      <c r="Y817">
        <v>0</v>
      </c>
      <c r="Z817">
        <v>0</v>
      </c>
      <c r="AA817">
        <v>0</v>
      </c>
      <c r="AB817">
        <v>0.89034535968134165</v>
      </c>
      <c r="AC817">
        <v>0</v>
      </c>
      <c r="AD817">
        <v>0</v>
      </c>
      <c r="AE817">
        <v>3.3473375130283638</v>
      </c>
    </row>
    <row r="818" spans="1:31" x14ac:dyDescent="0.3">
      <c r="A818">
        <v>2512005</v>
      </c>
      <c r="B818">
        <v>1</v>
      </c>
      <c r="C818" t="s">
        <v>80</v>
      </c>
      <c r="D818" t="s">
        <v>102</v>
      </c>
      <c r="E818" t="s">
        <v>159</v>
      </c>
      <c r="F818" t="s">
        <v>2585</v>
      </c>
      <c r="G818" t="s">
        <v>181</v>
      </c>
      <c r="H818" t="s">
        <v>150</v>
      </c>
      <c r="I818" t="s">
        <v>136</v>
      </c>
      <c r="J818" t="s">
        <v>137</v>
      </c>
      <c r="K818" t="s">
        <v>144</v>
      </c>
      <c r="L818" t="s">
        <v>1743</v>
      </c>
      <c r="M818" t="s">
        <v>2586</v>
      </c>
      <c r="N818">
        <v>1.497777777</v>
      </c>
      <c r="O818">
        <v>0</v>
      </c>
      <c r="P818">
        <v>54</v>
      </c>
      <c r="Q818">
        <v>0</v>
      </c>
      <c r="R818">
        <v>2</v>
      </c>
      <c r="S818">
        <v>0</v>
      </c>
      <c r="T818">
        <v>2</v>
      </c>
      <c r="U818">
        <v>0</v>
      </c>
      <c r="V818">
        <v>0</v>
      </c>
      <c r="W818">
        <v>0</v>
      </c>
      <c r="X818">
        <v>26.682951582597795</v>
      </c>
      <c r="Y818">
        <v>0</v>
      </c>
      <c r="Z818">
        <v>3.3440692967787977</v>
      </c>
      <c r="AA818">
        <v>0</v>
      </c>
      <c r="AB818">
        <v>0.16025019017449416</v>
      </c>
      <c r="AC818">
        <v>0</v>
      </c>
      <c r="AD818">
        <v>0</v>
      </c>
      <c r="AE818">
        <v>30.187271069551088</v>
      </c>
    </row>
    <row r="819" spans="1:31" x14ac:dyDescent="0.3">
      <c r="A819">
        <v>2511756</v>
      </c>
      <c r="B819">
        <v>1</v>
      </c>
      <c r="C819" t="s">
        <v>81</v>
      </c>
      <c r="D819" t="s">
        <v>120</v>
      </c>
      <c r="E819" t="s">
        <v>187</v>
      </c>
      <c r="F819" t="s">
        <v>2587</v>
      </c>
      <c r="G819" t="s">
        <v>173</v>
      </c>
      <c r="H819" t="s">
        <v>135</v>
      </c>
      <c r="I819" t="s">
        <v>136</v>
      </c>
      <c r="J819" t="s">
        <v>137</v>
      </c>
      <c r="K819" t="s">
        <v>138</v>
      </c>
      <c r="L819" t="s">
        <v>2588</v>
      </c>
      <c r="M819" t="s">
        <v>2589</v>
      </c>
      <c r="N819">
        <v>6.7152777769999998</v>
      </c>
      <c r="O819">
        <v>2</v>
      </c>
      <c r="P819">
        <v>97</v>
      </c>
      <c r="Q819">
        <v>50</v>
      </c>
      <c r="R819">
        <v>1</v>
      </c>
      <c r="S819">
        <v>10</v>
      </c>
      <c r="T819">
        <v>5</v>
      </c>
      <c r="U819">
        <v>0</v>
      </c>
      <c r="V819">
        <v>0</v>
      </c>
      <c r="W819">
        <v>2.7253451683066663</v>
      </c>
      <c r="X819">
        <v>199.14114514315253</v>
      </c>
      <c r="Y819">
        <v>296.92491579502689</v>
      </c>
      <c r="Z819">
        <v>0.12801518843360002</v>
      </c>
      <c r="AA819">
        <v>239.58689444471315</v>
      </c>
      <c r="AB819">
        <v>24.140226343986875</v>
      </c>
      <c r="AC819">
        <v>0</v>
      </c>
      <c r="AD819">
        <v>0</v>
      </c>
      <c r="AE819">
        <v>762.64654208361969</v>
      </c>
    </row>
    <row r="820" spans="1:31" x14ac:dyDescent="0.3">
      <c r="A820">
        <v>2511882</v>
      </c>
      <c r="B820">
        <v>1</v>
      </c>
      <c r="C820" t="s">
        <v>81</v>
      </c>
      <c r="D820" t="s">
        <v>115</v>
      </c>
      <c r="E820" t="s">
        <v>207</v>
      </c>
      <c r="F820" t="s">
        <v>2590</v>
      </c>
      <c r="G820" t="s">
        <v>177</v>
      </c>
      <c r="H820" t="s">
        <v>150</v>
      </c>
      <c r="I820" t="s">
        <v>136</v>
      </c>
      <c r="J820" t="s">
        <v>137</v>
      </c>
      <c r="K820" t="s">
        <v>144</v>
      </c>
      <c r="L820" t="s">
        <v>2591</v>
      </c>
      <c r="M820" t="s">
        <v>2592</v>
      </c>
      <c r="N820">
        <v>2.2011111109999999</v>
      </c>
      <c r="O820">
        <v>0</v>
      </c>
      <c r="P820">
        <v>1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</row>
    <row r="821" spans="1:31" x14ac:dyDescent="0.3">
      <c r="A821">
        <v>2512191</v>
      </c>
      <c r="B821">
        <v>1</v>
      </c>
      <c r="C821" t="s">
        <v>80</v>
      </c>
      <c r="D821" t="s">
        <v>93</v>
      </c>
      <c r="E821" t="s">
        <v>167</v>
      </c>
      <c r="F821" t="s">
        <v>2593</v>
      </c>
      <c r="G821" t="s">
        <v>169</v>
      </c>
      <c r="H821" t="s">
        <v>150</v>
      </c>
      <c r="I821" t="s">
        <v>136</v>
      </c>
      <c r="J821" t="s">
        <v>137</v>
      </c>
      <c r="K821" t="s">
        <v>144</v>
      </c>
      <c r="L821" t="s">
        <v>2594</v>
      </c>
      <c r="M821" t="s">
        <v>2595</v>
      </c>
      <c r="N821">
        <v>2.1188888879999999</v>
      </c>
      <c r="O821">
        <v>0</v>
      </c>
      <c r="P821">
        <v>9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3.7362442347469198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3.7362442347469198</v>
      </c>
    </row>
    <row r="822" spans="1:31" x14ac:dyDescent="0.3">
      <c r="A822">
        <v>2511713</v>
      </c>
      <c r="B822">
        <v>1</v>
      </c>
      <c r="C822" t="s">
        <v>81</v>
      </c>
      <c r="D822" t="s">
        <v>116</v>
      </c>
      <c r="E822" t="s">
        <v>207</v>
      </c>
      <c r="F822" t="s">
        <v>2596</v>
      </c>
      <c r="G822" t="s">
        <v>177</v>
      </c>
      <c r="H822" t="s">
        <v>150</v>
      </c>
      <c r="I822" t="s">
        <v>136</v>
      </c>
      <c r="J822" t="s">
        <v>137</v>
      </c>
      <c r="K822" t="s">
        <v>144</v>
      </c>
      <c r="L822" t="s">
        <v>2597</v>
      </c>
      <c r="M822" t="s">
        <v>2598</v>
      </c>
      <c r="N822">
        <v>0.93638888799999997</v>
      </c>
      <c r="O822">
        <v>0</v>
      </c>
      <c r="P822">
        <v>17</v>
      </c>
      <c r="Q822">
        <v>0</v>
      </c>
      <c r="R822">
        <v>0</v>
      </c>
      <c r="S822">
        <v>0</v>
      </c>
      <c r="T822">
        <v>1</v>
      </c>
      <c r="U822">
        <v>0</v>
      </c>
      <c r="V822">
        <v>0</v>
      </c>
      <c r="W822">
        <v>0</v>
      </c>
      <c r="X822">
        <v>3.4135330169306002</v>
      </c>
      <c r="Y822">
        <v>0</v>
      </c>
      <c r="Z822">
        <v>0</v>
      </c>
      <c r="AA822">
        <v>0</v>
      </c>
      <c r="AB822">
        <v>6.4667638058E-3</v>
      </c>
      <c r="AC822">
        <v>0</v>
      </c>
      <c r="AD822">
        <v>0</v>
      </c>
      <c r="AE822">
        <v>3.4199997807364002</v>
      </c>
    </row>
    <row r="823" spans="1:31" x14ac:dyDescent="0.3">
      <c r="A823">
        <v>2512231</v>
      </c>
      <c r="B823">
        <v>1</v>
      </c>
      <c r="C823" t="s">
        <v>80</v>
      </c>
      <c r="D823" t="s">
        <v>91</v>
      </c>
      <c r="E823" t="s">
        <v>141</v>
      </c>
      <c r="F823" t="s">
        <v>1682</v>
      </c>
      <c r="G823" t="s">
        <v>161</v>
      </c>
      <c r="H823" t="s">
        <v>135</v>
      </c>
      <c r="I823" t="s">
        <v>136</v>
      </c>
      <c r="J823" t="s">
        <v>137</v>
      </c>
      <c r="K823" t="s">
        <v>144</v>
      </c>
      <c r="L823" t="s">
        <v>2599</v>
      </c>
      <c r="M823" t="s">
        <v>2600</v>
      </c>
      <c r="N823">
        <v>0.137222222</v>
      </c>
      <c r="O823">
        <v>16</v>
      </c>
      <c r="P823">
        <v>248</v>
      </c>
      <c r="Q823">
        <v>27</v>
      </c>
      <c r="R823">
        <v>82</v>
      </c>
      <c r="S823">
        <v>21</v>
      </c>
      <c r="T823">
        <v>224</v>
      </c>
      <c r="U823">
        <v>1</v>
      </c>
      <c r="V823">
        <v>0</v>
      </c>
      <c r="W823">
        <v>2.0615543284451618</v>
      </c>
      <c r="X823">
        <v>13.023966037015878</v>
      </c>
      <c r="Y823">
        <v>1.1608808182480317</v>
      </c>
      <c r="Z823">
        <v>3.3297662121737073</v>
      </c>
      <c r="AA823">
        <v>18.18039779476922</v>
      </c>
      <c r="AB823">
        <v>24.64306521898293</v>
      </c>
      <c r="AC823">
        <v>9.2819527686461678E-2</v>
      </c>
      <c r="AD823">
        <v>0</v>
      </c>
      <c r="AE823">
        <v>62.492449937321382</v>
      </c>
    </row>
    <row r="824" spans="1:31" x14ac:dyDescent="0.3">
      <c r="A824">
        <v>2511982</v>
      </c>
      <c r="B824">
        <v>1</v>
      </c>
      <c r="C824" t="s">
        <v>80</v>
      </c>
      <c r="D824" t="s">
        <v>100</v>
      </c>
      <c r="E824" t="s">
        <v>207</v>
      </c>
      <c r="F824" t="s">
        <v>2601</v>
      </c>
      <c r="G824" t="s">
        <v>177</v>
      </c>
      <c r="H824" t="s">
        <v>150</v>
      </c>
      <c r="I824" t="s">
        <v>136</v>
      </c>
      <c r="J824" t="s">
        <v>137</v>
      </c>
      <c r="K824" t="s">
        <v>144</v>
      </c>
      <c r="L824" t="s">
        <v>2602</v>
      </c>
      <c r="M824" t="s">
        <v>2603</v>
      </c>
      <c r="N824">
        <v>3.346944444</v>
      </c>
      <c r="O824">
        <v>0</v>
      </c>
      <c r="P824">
        <v>9</v>
      </c>
      <c r="Q824">
        <v>0</v>
      </c>
      <c r="R824">
        <v>4</v>
      </c>
      <c r="S824">
        <v>0</v>
      </c>
      <c r="T824">
        <v>3</v>
      </c>
      <c r="U824">
        <v>0</v>
      </c>
      <c r="V824">
        <v>0</v>
      </c>
      <c r="W824">
        <v>0</v>
      </c>
      <c r="X824">
        <v>11.304885555810838</v>
      </c>
      <c r="Y824">
        <v>0</v>
      </c>
      <c r="Z824">
        <v>5.0712123221385887</v>
      </c>
      <c r="AA824">
        <v>0</v>
      </c>
      <c r="AB824">
        <v>0.6831300846615469</v>
      </c>
      <c r="AC824">
        <v>0</v>
      </c>
      <c r="AD824">
        <v>0</v>
      </c>
      <c r="AE824">
        <v>17.059227962610972</v>
      </c>
    </row>
    <row r="825" spans="1:31" x14ac:dyDescent="0.3">
      <c r="A825">
        <v>2511590</v>
      </c>
      <c r="B825">
        <v>1</v>
      </c>
      <c r="C825" t="s">
        <v>81</v>
      </c>
      <c r="D825" t="s">
        <v>122</v>
      </c>
      <c r="E825" t="s">
        <v>187</v>
      </c>
      <c r="F825" t="s">
        <v>2604</v>
      </c>
      <c r="G825" t="s">
        <v>143</v>
      </c>
      <c r="H825" t="s">
        <v>135</v>
      </c>
      <c r="I825" t="s">
        <v>136</v>
      </c>
      <c r="J825" t="s">
        <v>137</v>
      </c>
      <c r="K825" t="s">
        <v>144</v>
      </c>
      <c r="L825" t="s">
        <v>2605</v>
      </c>
      <c r="M825" t="s">
        <v>2606</v>
      </c>
      <c r="N825">
        <v>0.13861111100000001</v>
      </c>
      <c r="O825">
        <v>2</v>
      </c>
      <c r="P825">
        <v>2978</v>
      </c>
      <c r="Q825">
        <v>60</v>
      </c>
      <c r="R825">
        <v>121</v>
      </c>
      <c r="S825">
        <v>19</v>
      </c>
      <c r="T825">
        <v>316</v>
      </c>
      <c r="U825">
        <v>2</v>
      </c>
      <c r="V825">
        <v>1</v>
      </c>
      <c r="W825">
        <v>5.3722515204444439E-2</v>
      </c>
      <c r="X825">
        <v>67.915969776794341</v>
      </c>
      <c r="Y825">
        <v>7.0754739176883925</v>
      </c>
      <c r="Z825">
        <v>2.9294071968785658</v>
      </c>
      <c r="AA825">
        <v>11.764157093238845</v>
      </c>
      <c r="AB825">
        <v>19.785894276474203</v>
      </c>
      <c r="AC825">
        <v>5.1134046103029869</v>
      </c>
      <c r="AD825">
        <v>5.0846129831982501E-2</v>
      </c>
      <c r="AE825">
        <v>114.68887551641379</v>
      </c>
    </row>
    <row r="826" spans="1:31" x14ac:dyDescent="0.3">
      <c r="A826">
        <v>2511627</v>
      </c>
      <c r="B826">
        <v>1</v>
      </c>
      <c r="C826" t="s">
        <v>81</v>
      </c>
      <c r="D826" t="s">
        <v>113</v>
      </c>
      <c r="E826" t="s">
        <v>132</v>
      </c>
      <c r="F826" t="s">
        <v>2607</v>
      </c>
      <c r="G826" t="s">
        <v>134</v>
      </c>
      <c r="H826" t="s">
        <v>135</v>
      </c>
      <c r="I826" t="s">
        <v>136</v>
      </c>
      <c r="J826" t="s">
        <v>137</v>
      </c>
      <c r="K826" t="s">
        <v>138</v>
      </c>
      <c r="L826" t="s">
        <v>2608</v>
      </c>
      <c r="M826" t="s">
        <v>2609</v>
      </c>
      <c r="N826">
        <v>3.235833333</v>
      </c>
      <c r="O826">
        <v>0</v>
      </c>
      <c r="P826">
        <v>34</v>
      </c>
      <c r="Q826">
        <v>0</v>
      </c>
      <c r="R826">
        <v>2</v>
      </c>
      <c r="S826">
        <v>0</v>
      </c>
      <c r="T826">
        <v>2</v>
      </c>
      <c r="U826">
        <v>0</v>
      </c>
      <c r="V826">
        <v>0</v>
      </c>
      <c r="W826">
        <v>0</v>
      </c>
      <c r="X826">
        <v>13.811187849675024</v>
      </c>
      <c r="Y826">
        <v>0</v>
      </c>
      <c r="Z826">
        <v>2.620241447278175</v>
      </c>
      <c r="AA826">
        <v>0</v>
      </c>
      <c r="AB826">
        <v>2.9840678169987602</v>
      </c>
      <c r="AC826">
        <v>0</v>
      </c>
      <c r="AD826">
        <v>0</v>
      </c>
      <c r="AE826">
        <v>19.415497113951957</v>
      </c>
    </row>
    <row r="827" spans="1:31" x14ac:dyDescent="0.3">
      <c r="A827">
        <v>2511730</v>
      </c>
      <c r="B827">
        <v>1</v>
      </c>
      <c r="C827" t="s">
        <v>81</v>
      </c>
      <c r="D827" t="s">
        <v>127</v>
      </c>
      <c r="E827" t="s">
        <v>141</v>
      </c>
      <c r="F827" t="s">
        <v>2610</v>
      </c>
      <c r="G827" t="s">
        <v>143</v>
      </c>
      <c r="H827" t="s">
        <v>135</v>
      </c>
      <c r="I827" t="s">
        <v>136</v>
      </c>
      <c r="J827" t="s">
        <v>137</v>
      </c>
      <c r="K827" t="s">
        <v>144</v>
      </c>
      <c r="L827" t="s">
        <v>2611</v>
      </c>
      <c r="M827" t="s">
        <v>2612</v>
      </c>
      <c r="N827">
        <v>1.253055555</v>
      </c>
      <c r="O827">
        <v>0</v>
      </c>
      <c r="P827">
        <v>753</v>
      </c>
      <c r="Q827">
        <v>0</v>
      </c>
      <c r="R827">
        <v>1</v>
      </c>
      <c r="S827">
        <v>0</v>
      </c>
      <c r="T827">
        <v>49</v>
      </c>
      <c r="U827">
        <v>0</v>
      </c>
      <c r="V827">
        <v>0</v>
      </c>
      <c r="W827">
        <v>0</v>
      </c>
      <c r="X827">
        <v>229.64163032783674</v>
      </c>
      <c r="Y827">
        <v>0</v>
      </c>
      <c r="Z827">
        <v>0.92644963795737345</v>
      </c>
      <c r="AA827">
        <v>0</v>
      </c>
      <c r="AB827">
        <v>94.265247146523521</v>
      </c>
      <c r="AC827">
        <v>0</v>
      </c>
      <c r="AD827">
        <v>0</v>
      </c>
      <c r="AE827">
        <v>324.83332711231765</v>
      </c>
    </row>
    <row r="828" spans="1:31" x14ac:dyDescent="0.3">
      <c r="A828">
        <v>2512128</v>
      </c>
      <c r="B828">
        <v>1</v>
      </c>
      <c r="C828" t="s">
        <v>80</v>
      </c>
      <c r="D828" t="s">
        <v>97</v>
      </c>
      <c r="E828" t="s">
        <v>167</v>
      </c>
      <c r="F828" t="s">
        <v>2613</v>
      </c>
      <c r="G828" t="s">
        <v>169</v>
      </c>
      <c r="H828" t="s">
        <v>150</v>
      </c>
      <c r="I828" t="s">
        <v>136</v>
      </c>
      <c r="J828" t="s">
        <v>137</v>
      </c>
      <c r="K828" t="s">
        <v>144</v>
      </c>
      <c r="L828" t="s">
        <v>2614</v>
      </c>
      <c r="M828" t="s">
        <v>2615</v>
      </c>
      <c r="N828">
        <v>2.286944444</v>
      </c>
      <c r="O828">
        <v>0</v>
      </c>
      <c r="P828">
        <v>1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0.75043456106976003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0.75043456106976003</v>
      </c>
    </row>
    <row r="829" spans="1:31" x14ac:dyDescent="0.3">
      <c r="A829">
        <v>2512028</v>
      </c>
      <c r="B829">
        <v>1</v>
      </c>
      <c r="C829" t="s">
        <v>80</v>
      </c>
      <c r="D829" t="s">
        <v>95</v>
      </c>
      <c r="E829" t="s">
        <v>159</v>
      </c>
      <c r="F829" t="s">
        <v>2616</v>
      </c>
      <c r="G829" t="s">
        <v>161</v>
      </c>
      <c r="H829" t="s">
        <v>150</v>
      </c>
      <c r="I829" t="s">
        <v>136</v>
      </c>
      <c r="J829" t="s">
        <v>137</v>
      </c>
      <c r="K829" t="s">
        <v>144</v>
      </c>
      <c r="L829" t="s">
        <v>2617</v>
      </c>
      <c r="M829" t="s">
        <v>2618</v>
      </c>
      <c r="N829">
        <v>0.30861111099999999</v>
      </c>
      <c r="O829">
        <v>0</v>
      </c>
      <c r="P829">
        <v>171</v>
      </c>
      <c r="Q829">
        <v>0</v>
      </c>
      <c r="R829">
        <v>0</v>
      </c>
      <c r="S829">
        <v>0</v>
      </c>
      <c r="T829">
        <v>12</v>
      </c>
      <c r="U829">
        <v>0</v>
      </c>
      <c r="V829">
        <v>0</v>
      </c>
      <c r="W829">
        <v>0</v>
      </c>
      <c r="X829">
        <v>9.8798603690786493</v>
      </c>
      <c r="Y829">
        <v>0</v>
      </c>
      <c r="Z829">
        <v>0</v>
      </c>
      <c r="AA829">
        <v>0</v>
      </c>
      <c r="AB829">
        <v>5.7839546749381112</v>
      </c>
      <c r="AC829">
        <v>0</v>
      </c>
      <c r="AD829">
        <v>0</v>
      </c>
      <c r="AE829">
        <v>15.663815044016761</v>
      </c>
    </row>
    <row r="830" spans="1:31" x14ac:dyDescent="0.3">
      <c r="A830">
        <v>2512131</v>
      </c>
      <c r="B830">
        <v>1</v>
      </c>
      <c r="C830" t="s">
        <v>80</v>
      </c>
      <c r="D830" t="s">
        <v>88</v>
      </c>
      <c r="E830" t="s">
        <v>167</v>
      </c>
      <c r="F830" t="s">
        <v>2619</v>
      </c>
      <c r="G830" t="s">
        <v>234</v>
      </c>
      <c r="H830" t="s">
        <v>150</v>
      </c>
      <c r="I830" t="s">
        <v>136</v>
      </c>
      <c r="J830" t="s">
        <v>137</v>
      </c>
      <c r="K830" t="s">
        <v>144</v>
      </c>
      <c r="L830" t="s">
        <v>2620</v>
      </c>
      <c r="M830" t="s">
        <v>2621</v>
      </c>
      <c r="N830">
        <v>3.0888888880000001</v>
      </c>
      <c r="O830">
        <v>0</v>
      </c>
      <c r="P830">
        <v>2</v>
      </c>
      <c r="Q830">
        <v>0</v>
      </c>
      <c r="R830">
        <v>0</v>
      </c>
      <c r="S830">
        <v>0</v>
      </c>
      <c r="T830">
        <v>1</v>
      </c>
      <c r="U830">
        <v>0</v>
      </c>
      <c r="V830">
        <v>0</v>
      </c>
      <c r="W830">
        <v>0</v>
      </c>
      <c r="X830">
        <v>10.02386334027009</v>
      </c>
      <c r="Y830">
        <v>0</v>
      </c>
      <c r="Z830">
        <v>0</v>
      </c>
      <c r="AA830">
        <v>0</v>
      </c>
      <c r="AB830">
        <v>35.237429947339621</v>
      </c>
      <c r="AC830">
        <v>0</v>
      </c>
      <c r="AD830">
        <v>0</v>
      </c>
      <c r="AE830">
        <v>45.26129328760971</v>
      </c>
    </row>
    <row r="831" spans="1:31" x14ac:dyDescent="0.3">
      <c r="A831">
        <v>2511796</v>
      </c>
      <c r="B831">
        <v>1</v>
      </c>
      <c r="C831" t="s">
        <v>80</v>
      </c>
      <c r="D831" t="s">
        <v>88</v>
      </c>
      <c r="E831" t="s">
        <v>167</v>
      </c>
      <c r="F831" t="s">
        <v>2622</v>
      </c>
      <c r="G831" t="s">
        <v>538</v>
      </c>
      <c r="H831" t="s">
        <v>150</v>
      </c>
      <c r="I831" t="s">
        <v>136</v>
      </c>
      <c r="J831" t="s">
        <v>3</v>
      </c>
      <c r="K831" t="s">
        <v>144</v>
      </c>
      <c r="L831" t="s">
        <v>2623</v>
      </c>
      <c r="M831" t="s">
        <v>2624</v>
      </c>
      <c r="N831">
        <v>1.865555555</v>
      </c>
      <c r="O831">
        <v>0</v>
      </c>
      <c r="P831">
        <v>2</v>
      </c>
      <c r="Q831">
        <v>0</v>
      </c>
      <c r="R831">
        <v>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1.8629482585621335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1.8629482585621335</v>
      </c>
    </row>
    <row r="832" spans="1:31" x14ac:dyDescent="0.3">
      <c r="A832">
        <v>2511567</v>
      </c>
      <c r="B832">
        <v>1</v>
      </c>
      <c r="C832" t="s">
        <v>80</v>
      </c>
      <c r="D832" t="s">
        <v>95</v>
      </c>
      <c r="E832" t="s">
        <v>207</v>
      </c>
      <c r="F832" t="s">
        <v>2625</v>
      </c>
      <c r="G832" t="s">
        <v>161</v>
      </c>
      <c r="H832" t="s">
        <v>150</v>
      </c>
      <c r="I832" t="s">
        <v>136</v>
      </c>
      <c r="J832" t="s">
        <v>137</v>
      </c>
      <c r="K832" t="s">
        <v>144</v>
      </c>
      <c r="L832" t="s">
        <v>2626</v>
      </c>
      <c r="M832" t="s">
        <v>2627</v>
      </c>
      <c r="N832">
        <v>1.0638888879999999</v>
      </c>
      <c r="O832">
        <v>0</v>
      </c>
      <c r="P832">
        <v>0</v>
      </c>
      <c r="Q832">
        <v>0</v>
      </c>
      <c r="R832">
        <v>4</v>
      </c>
      <c r="S832">
        <v>0</v>
      </c>
      <c r="T832">
        <v>1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0.97210949026968008</v>
      </c>
      <c r="AA832">
        <v>0</v>
      </c>
      <c r="AB832">
        <v>0</v>
      </c>
      <c r="AC832">
        <v>0</v>
      </c>
      <c r="AD832">
        <v>0</v>
      </c>
      <c r="AE832">
        <v>0.97210949026968008</v>
      </c>
    </row>
    <row r="833" spans="1:31" x14ac:dyDescent="0.3">
      <c r="A833">
        <v>2511710</v>
      </c>
      <c r="B833">
        <v>1</v>
      </c>
      <c r="C833" t="s">
        <v>80</v>
      </c>
      <c r="D833" t="s">
        <v>106</v>
      </c>
      <c r="E833" t="s">
        <v>141</v>
      </c>
      <c r="F833" t="s">
        <v>2628</v>
      </c>
      <c r="G833" t="s">
        <v>143</v>
      </c>
      <c r="H833" t="s">
        <v>135</v>
      </c>
      <c r="I833" t="s">
        <v>136</v>
      </c>
      <c r="J833" t="s">
        <v>137</v>
      </c>
      <c r="K833" t="s">
        <v>144</v>
      </c>
      <c r="L833" t="s">
        <v>2629</v>
      </c>
      <c r="M833" t="s">
        <v>2630</v>
      </c>
      <c r="N833">
        <v>0.324722222</v>
      </c>
      <c r="O833">
        <v>1</v>
      </c>
      <c r="P833">
        <v>0</v>
      </c>
      <c r="Q833">
        <v>11</v>
      </c>
      <c r="R833">
        <v>123</v>
      </c>
      <c r="S833">
        <v>5</v>
      </c>
      <c r="T833">
        <v>39</v>
      </c>
      <c r="U833">
        <v>0</v>
      </c>
      <c r="V833">
        <v>0</v>
      </c>
      <c r="W833">
        <v>1.3127531774788666</v>
      </c>
      <c r="X833">
        <v>0</v>
      </c>
      <c r="Y833">
        <v>0.71331073657697019</v>
      </c>
      <c r="Z833">
        <v>31.47957742747418</v>
      </c>
      <c r="AA833">
        <v>24.255181583857748</v>
      </c>
      <c r="AB833">
        <v>15.382650637475106</v>
      </c>
      <c r="AC833">
        <v>0</v>
      </c>
      <c r="AD833">
        <v>0</v>
      </c>
      <c r="AE833">
        <v>73.143473562862866</v>
      </c>
    </row>
    <row r="834" spans="1:31" x14ac:dyDescent="0.3">
      <c r="A834">
        <v>2511902</v>
      </c>
      <c r="B834">
        <v>1</v>
      </c>
      <c r="C834" t="s">
        <v>80</v>
      </c>
      <c r="D834" t="s">
        <v>91</v>
      </c>
      <c r="E834" t="s">
        <v>141</v>
      </c>
      <c r="F834" t="s">
        <v>1802</v>
      </c>
      <c r="G834" t="s">
        <v>1446</v>
      </c>
      <c r="H834" t="s">
        <v>135</v>
      </c>
      <c r="I834" t="s">
        <v>136</v>
      </c>
      <c r="J834" t="s">
        <v>137</v>
      </c>
      <c r="K834" t="s">
        <v>144</v>
      </c>
      <c r="L834" t="s">
        <v>2631</v>
      </c>
      <c r="M834" t="s">
        <v>2632</v>
      </c>
      <c r="N834">
        <v>1.7980555549999999</v>
      </c>
      <c r="O834">
        <v>5</v>
      </c>
      <c r="P834">
        <v>1563</v>
      </c>
      <c r="Q834">
        <v>158</v>
      </c>
      <c r="R834">
        <v>205</v>
      </c>
      <c r="S834">
        <v>56</v>
      </c>
      <c r="T834">
        <v>248</v>
      </c>
      <c r="U834">
        <v>2</v>
      </c>
      <c r="V834">
        <v>0</v>
      </c>
      <c r="W834">
        <v>6.2494362034825102</v>
      </c>
      <c r="X834">
        <v>549.65912493094618</v>
      </c>
      <c r="Y834">
        <v>481.35703788759992</v>
      </c>
      <c r="Z834">
        <v>234.26319650608181</v>
      </c>
      <c r="AA834">
        <v>556.6206668434636</v>
      </c>
      <c r="AB834">
        <v>304.40223594429688</v>
      </c>
      <c r="AC834">
        <v>7.8613030939542288</v>
      </c>
      <c r="AD834">
        <v>0</v>
      </c>
      <c r="AE834">
        <v>2140.413001409825</v>
      </c>
    </row>
    <row r="835" spans="1:31" x14ac:dyDescent="0.3">
      <c r="A835">
        <v>2512002</v>
      </c>
      <c r="B835">
        <v>1</v>
      </c>
      <c r="C835" t="s">
        <v>80</v>
      </c>
      <c r="D835" t="s">
        <v>103</v>
      </c>
      <c r="E835" t="s">
        <v>167</v>
      </c>
      <c r="F835" t="s">
        <v>2633</v>
      </c>
      <c r="G835" t="s">
        <v>169</v>
      </c>
      <c r="H835" t="s">
        <v>150</v>
      </c>
      <c r="I835" t="s">
        <v>136</v>
      </c>
      <c r="J835" t="s">
        <v>137</v>
      </c>
      <c r="K835" t="s">
        <v>144</v>
      </c>
      <c r="L835" t="s">
        <v>2634</v>
      </c>
      <c r="M835" t="s">
        <v>2635</v>
      </c>
      <c r="N835">
        <v>3.0261111110000001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1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57.541435180486957</v>
      </c>
      <c r="AC835">
        <v>0</v>
      </c>
      <c r="AD835">
        <v>0</v>
      </c>
      <c r="AE835">
        <v>57.541435180486957</v>
      </c>
    </row>
    <row r="836" spans="1:31" x14ac:dyDescent="0.3">
      <c r="A836">
        <v>2512758</v>
      </c>
      <c r="B836">
        <v>1</v>
      </c>
      <c r="C836" t="s">
        <v>80</v>
      </c>
      <c r="D836" t="s">
        <v>92</v>
      </c>
      <c r="E836" t="s">
        <v>167</v>
      </c>
      <c r="F836" t="s">
        <v>2636</v>
      </c>
      <c r="G836" t="s">
        <v>234</v>
      </c>
      <c r="H836" t="s">
        <v>150</v>
      </c>
      <c r="I836" t="s">
        <v>136</v>
      </c>
      <c r="J836" t="s">
        <v>137</v>
      </c>
      <c r="K836" t="s">
        <v>144</v>
      </c>
      <c r="L836" t="s">
        <v>2637</v>
      </c>
      <c r="M836" t="s">
        <v>2638</v>
      </c>
      <c r="N836">
        <v>2.2297222219999999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1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1.8106900472528182</v>
      </c>
      <c r="AC836">
        <v>0</v>
      </c>
      <c r="AD836">
        <v>0</v>
      </c>
      <c r="AE836">
        <v>1.8106900472528182</v>
      </c>
    </row>
    <row r="837" spans="1:31" x14ac:dyDescent="0.3">
      <c r="A837">
        <v>2512781</v>
      </c>
      <c r="B837">
        <v>1</v>
      </c>
      <c r="C837" t="s">
        <v>81</v>
      </c>
      <c r="D837" t="s">
        <v>117</v>
      </c>
      <c r="E837" t="s">
        <v>187</v>
      </c>
      <c r="F837" t="s">
        <v>2639</v>
      </c>
      <c r="G837" t="s">
        <v>143</v>
      </c>
      <c r="H837" t="s">
        <v>135</v>
      </c>
      <c r="I837" t="s">
        <v>277</v>
      </c>
      <c r="J837" t="s">
        <v>137</v>
      </c>
      <c r="K837" t="s">
        <v>144</v>
      </c>
      <c r="L837" t="s">
        <v>2640</v>
      </c>
      <c r="M837" t="s">
        <v>2641</v>
      </c>
      <c r="N837">
        <v>1.6666666E-2</v>
      </c>
      <c r="O837">
        <v>0</v>
      </c>
      <c r="P837">
        <v>1044</v>
      </c>
      <c r="Q837">
        <v>9</v>
      </c>
      <c r="R837">
        <v>54</v>
      </c>
      <c r="S837">
        <v>6</v>
      </c>
      <c r="T837">
        <v>125</v>
      </c>
      <c r="U837">
        <v>2</v>
      </c>
      <c r="V837">
        <v>0</v>
      </c>
      <c r="W837">
        <v>0</v>
      </c>
      <c r="X837">
        <v>2.0207747899760995</v>
      </c>
      <c r="Y837">
        <v>2.2226921583963999</v>
      </c>
      <c r="Z837">
        <v>0.14665973368295002</v>
      </c>
      <c r="AA837">
        <v>0.47111108636766669</v>
      </c>
      <c r="AB837">
        <v>1.6167580605197509</v>
      </c>
      <c r="AC837">
        <v>4.4179519537920005</v>
      </c>
      <c r="AD837">
        <v>0</v>
      </c>
      <c r="AE837">
        <v>10.895947782734867</v>
      </c>
    </row>
    <row r="838" spans="1:31" x14ac:dyDescent="0.3">
      <c r="A838">
        <v>2512449</v>
      </c>
      <c r="B838">
        <v>1</v>
      </c>
      <c r="C838" t="s">
        <v>80</v>
      </c>
      <c r="D838" t="s">
        <v>86</v>
      </c>
      <c r="E838" t="s">
        <v>159</v>
      </c>
      <c r="F838" t="s">
        <v>2642</v>
      </c>
      <c r="G838" t="s">
        <v>173</v>
      </c>
      <c r="H838" t="s">
        <v>150</v>
      </c>
      <c r="I838" t="s">
        <v>136</v>
      </c>
      <c r="J838" t="s">
        <v>137</v>
      </c>
      <c r="K838" t="s">
        <v>138</v>
      </c>
      <c r="L838" t="s">
        <v>2643</v>
      </c>
      <c r="M838" t="s">
        <v>2644</v>
      </c>
      <c r="N838">
        <v>2.5897222219999998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64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81.70980990355244</v>
      </c>
      <c r="AC838">
        <v>0</v>
      </c>
      <c r="AD838">
        <v>0</v>
      </c>
      <c r="AE838">
        <v>81.70980990355244</v>
      </c>
    </row>
    <row r="839" spans="1:31" x14ac:dyDescent="0.3">
      <c r="A839">
        <v>2512764</v>
      </c>
      <c r="B839">
        <v>1</v>
      </c>
      <c r="C839" t="s">
        <v>80</v>
      </c>
      <c r="D839" t="s">
        <v>99</v>
      </c>
      <c r="E839" t="s">
        <v>167</v>
      </c>
      <c r="F839" t="s">
        <v>2645</v>
      </c>
      <c r="G839" t="s">
        <v>263</v>
      </c>
      <c r="H839" t="s">
        <v>150</v>
      </c>
      <c r="I839" t="s">
        <v>136</v>
      </c>
      <c r="J839" t="s">
        <v>137</v>
      </c>
      <c r="K839" t="s">
        <v>144</v>
      </c>
      <c r="L839" t="s">
        <v>2646</v>
      </c>
      <c r="M839" t="s">
        <v>2647</v>
      </c>
      <c r="N839">
        <v>3.1775000000000002</v>
      </c>
      <c r="O839">
        <v>0</v>
      </c>
      <c r="P839">
        <v>1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0.20339377303971831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0.20339377303971831</v>
      </c>
    </row>
    <row r="840" spans="1:31" x14ac:dyDescent="0.3">
      <c r="A840">
        <v>2512466</v>
      </c>
      <c r="B840">
        <v>1</v>
      </c>
      <c r="C840" t="s">
        <v>81</v>
      </c>
      <c r="D840" t="s">
        <v>118</v>
      </c>
      <c r="E840" t="s">
        <v>187</v>
      </c>
      <c r="F840" t="s">
        <v>2648</v>
      </c>
      <c r="G840" t="s">
        <v>173</v>
      </c>
      <c r="H840" t="s">
        <v>135</v>
      </c>
      <c r="I840" t="s">
        <v>136</v>
      </c>
      <c r="J840" t="s">
        <v>137</v>
      </c>
      <c r="K840" t="s">
        <v>138</v>
      </c>
      <c r="L840" t="s">
        <v>2649</v>
      </c>
      <c r="M840" t="s">
        <v>2650</v>
      </c>
      <c r="N840">
        <v>7.9469444439999997</v>
      </c>
      <c r="O840">
        <v>1</v>
      </c>
      <c r="P840">
        <v>975</v>
      </c>
      <c r="Q840">
        <v>3</v>
      </c>
      <c r="R840">
        <v>31</v>
      </c>
      <c r="S840">
        <v>54</v>
      </c>
      <c r="T840">
        <v>62</v>
      </c>
      <c r="U840">
        <v>2</v>
      </c>
      <c r="V840">
        <v>0</v>
      </c>
      <c r="W840">
        <v>6.3834110770663548</v>
      </c>
      <c r="X840">
        <v>1677.4788434885252</v>
      </c>
      <c r="Y840">
        <v>13.811261095857562</v>
      </c>
      <c r="Z840">
        <v>71.895847777557933</v>
      </c>
      <c r="AA840">
        <v>8533.4613289487224</v>
      </c>
      <c r="AB840">
        <v>785.27862991333029</v>
      </c>
      <c r="AC840">
        <v>454.00800133106378</v>
      </c>
      <c r="AD840">
        <v>0</v>
      </c>
      <c r="AE840">
        <v>11542.317323632122</v>
      </c>
    </row>
    <row r="841" spans="1:31" x14ac:dyDescent="0.3">
      <c r="A841">
        <v>2512910</v>
      </c>
      <c r="B841">
        <v>1</v>
      </c>
      <c r="C841" t="s">
        <v>81</v>
      </c>
      <c r="D841" t="s">
        <v>112</v>
      </c>
      <c r="E841" t="s">
        <v>167</v>
      </c>
      <c r="F841" t="s">
        <v>2651</v>
      </c>
      <c r="G841" t="s">
        <v>263</v>
      </c>
      <c r="H841" t="s">
        <v>150</v>
      </c>
      <c r="I841" t="s">
        <v>136</v>
      </c>
      <c r="J841" t="s">
        <v>137</v>
      </c>
      <c r="K841" t="s">
        <v>144</v>
      </c>
      <c r="L841" t="s">
        <v>2652</v>
      </c>
      <c r="M841" t="s">
        <v>2653</v>
      </c>
      <c r="N841">
        <v>2.9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1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</row>
    <row r="842" spans="1:31" x14ac:dyDescent="0.3">
      <c r="A842">
        <v>2512867</v>
      </c>
      <c r="B842">
        <v>1</v>
      </c>
      <c r="C842" t="s">
        <v>81</v>
      </c>
      <c r="D842" t="s">
        <v>128</v>
      </c>
      <c r="E842" t="s">
        <v>167</v>
      </c>
      <c r="F842" t="s">
        <v>2654</v>
      </c>
      <c r="G842" t="s">
        <v>169</v>
      </c>
      <c r="H842" t="s">
        <v>150</v>
      </c>
      <c r="I842" t="s">
        <v>136</v>
      </c>
      <c r="J842" t="s">
        <v>137</v>
      </c>
      <c r="K842" t="s">
        <v>144</v>
      </c>
      <c r="L842" t="s">
        <v>2655</v>
      </c>
      <c r="M842" t="s">
        <v>2656</v>
      </c>
      <c r="N842">
        <v>0.88500000000000001</v>
      </c>
      <c r="O842">
        <v>0</v>
      </c>
      <c r="P842">
        <v>1</v>
      </c>
      <c r="Q842">
        <v>0</v>
      </c>
      <c r="R842">
        <v>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1.1661720629783333E-3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1.1661720629783333E-3</v>
      </c>
    </row>
    <row r="843" spans="1:31" x14ac:dyDescent="0.3">
      <c r="A843">
        <v>2512618</v>
      </c>
      <c r="B843">
        <v>1</v>
      </c>
      <c r="C843" t="s">
        <v>80</v>
      </c>
      <c r="D843" t="s">
        <v>100</v>
      </c>
      <c r="E843" t="s">
        <v>159</v>
      </c>
      <c r="F843" t="s">
        <v>2657</v>
      </c>
      <c r="G843" t="s">
        <v>134</v>
      </c>
      <c r="H843" t="s">
        <v>150</v>
      </c>
      <c r="I843" t="s">
        <v>136</v>
      </c>
      <c r="J843" t="s">
        <v>137</v>
      </c>
      <c r="K843" t="s">
        <v>138</v>
      </c>
      <c r="L843" t="s">
        <v>2658</v>
      </c>
      <c r="M843" t="s">
        <v>2659</v>
      </c>
      <c r="N843">
        <v>2.008888888</v>
      </c>
      <c r="O843">
        <v>0</v>
      </c>
      <c r="P843">
        <v>115</v>
      </c>
      <c r="Q843">
        <v>0</v>
      </c>
      <c r="R843">
        <v>0</v>
      </c>
      <c r="S843">
        <v>0</v>
      </c>
      <c r="T843">
        <v>1</v>
      </c>
      <c r="U843">
        <v>0</v>
      </c>
      <c r="V843">
        <v>0</v>
      </c>
      <c r="W843">
        <v>0</v>
      </c>
      <c r="X843">
        <v>33.641755612781154</v>
      </c>
      <c r="Y843">
        <v>0</v>
      </c>
      <c r="Z843">
        <v>0</v>
      </c>
      <c r="AA843">
        <v>0</v>
      </c>
      <c r="AB843">
        <v>1.243789595125E-2</v>
      </c>
      <c r="AC843">
        <v>0</v>
      </c>
      <c r="AD843">
        <v>0</v>
      </c>
      <c r="AE843">
        <v>33.654193508732405</v>
      </c>
    </row>
    <row r="844" spans="1:31" x14ac:dyDescent="0.3">
      <c r="A844">
        <v>2512864</v>
      </c>
      <c r="B844">
        <v>1</v>
      </c>
      <c r="C844" t="s">
        <v>80</v>
      </c>
      <c r="D844" t="s">
        <v>96</v>
      </c>
      <c r="E844" t="s">
        <v>167</v>
      </c>
      <c r="F844" t="s">
        <v>2660</v>
      </c>
      <c r="G844" t="s">
        <v>263</v>
      </c>
      <c r="H844" t="s">
        <v>150</v>
      </c>
      <c r="I844" t="s">
        <v>136</v>
      </c>
      <c r="J844" t="s">
        <v>137</v>
      </c>
      <c r="K844" t="s">
        <v>144</v>
      </c>
      <c r="L844" t="s">
        <v>2661</v>
      </c>
      <c r="M844" t="s">
        <v>2662</v>
      </c>
      <c r="N844">
        <v>2.8855555549999998</v>
      </c>
      <c r="O844">
        <v>0</v>
      </c>
      <c r="P844">
        <v>1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0.72425419768444443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0.72425419768444443</v>
      </c>
    </row>
    <row r="845" spans="1:31" x14ac:dyDescent="0.3">
      <c r="A845">
        <v>2512389</v>
      </c>
      <c r="B845">
        <v>1</v>
      </c>
      <c r="C845" t="s">
        <v>80</v>
      </c>
      <c r="D845" t="s">
        <v>104</v>
      </c>
      <c r="E845" t="s">
        <v>141</v>
      </c>
      <c r="F845" t="s">
        <v>868</v>
      </c>
      <c r="G845" t="s">
        <v>143</v>
      </c>
      <c r="H845" t="s">
        <v>135</v>
      </c>
      <c r="I845" t="s">
        <v>136</v>
      </c>
      <c r="J845" t="s">
        <v>137</v>
      </c>
      <c r="K845" t="s">
        <v>144</v>
      </c>
      <c r="L845" t="s">
        <v>2663</v>
      </c>
      <c r="M845" t="s">
        <v>2664</v>
      </c>
      <c r="N845">
        <v>0.86666666599999997</v>
      </c>
      <c r="O845">
        <v>12</v>
      </c>
      <c r="P845">
        <v>114</v>
      </c>
      <c r="Q845">
        <v>86</v>
      </c>
      <c r="R845">
        <v>112</v>
      </c>
      <c r="S845">
        <v>29</v>
      </c>
      <c r="T845">
        <v>46</v>
      </c>
      <c r="U845">
        <v>8</v>
      </c>
      <c r="V845">
        <v>0</v>
      </c>
      <c r="W845">
        <v>2.4684148669578669</v>
      </c>
      <c r="X845">
        <v>14.792774459227255</v>
      </c>
      <c r="Y845">
        <v>73.003562357819106</v>
      </c>
      <c r="Z845">
        <v>86.818986631838541</v>
      </c>
      <c r="AA845">
        <v>247.94139477515128</v>
      </c>
      <c r="AB845">
        <v>16.457110117191345</v>
      </c>
      <c r="AC845">
        <v>1514.9068195688908</v>
      </c>
      <c r="AD845">
        <v>0</v>
      </c>
      <c r="AE845">
        <v>1956.3890627770761</v>
      </c>
    </row>
    <row r="846" spans="1:31" x14ac:dyDescent="0.3">
      <c r="A846">
        <v>2512366</v>
      </c>
      <c r="B846">
        <v>1</v>
      </c>
      <c r="C846" t="s">
        <v>80</v>
      </c>
      <c r="D846" t="s">
        <v>105</v>
      </c>
      <c r="E846" t="s">
        <v>167</v>
      </c>
      <c r="F846" t="s">
        <v>2665</v>
      </c>
      <c r="G846" t="s">
        <v>169</v>
      </c>
      <c r="H846" t="s">
        <v>150</v>
      </c>
      <c r="I846" t="s">
        <v>136</v>
      </c>
      <c r="J846" t="s">
        <v>137</v>
      </c>
      <c r="K846" t="s">
        <v>144</v>
      </c>
      <c r="L846" t="s">
        <v>2666</v>
      </c>
      <c r="M846" t="s">
        <v>2667</v>
      </c>
      <c r="N846">
        <v>5.2977777770000003</v>
      </c>
      <c r="O846">
        <v>0</v>
      </c>
      <c r="P846">
        <v>1</v>
      </c>
      <c r="Q846">
        <v>0</v>
      </c>
      <c r="R846">
        <v>1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3.4645054917200007</v>
      </c>
      <c r="Y846">
        <v>0</v>
      </c>
      <c r="Z846">
        <v>0.42569389213311337</v>
      </c>
      <c r="AA846">
        <v>0</v>
      </c>
      <c r="AB846">
        <v>0</v>
      </c>
      <c r="AC846">
        <v>0</v>
      </c>
      <c r="AD846">
        <v>0</v>
      </c>
      <c r="AE846">
        <v>3.8901993838531141</v>
      </c>
    </row>
    <row r="847" spans="1:31" x14ac:dyDescent="0.3">
      <c r="A847">
        <v>2512632</v>
      </c>
      <c r="B847">
        <v>1</v>
      </c>
      <c r="C847" t="s">
        <v>81</v>
      </c>
      <c r="D847" t="s">
        <v>122</v>
      </c>
      <c r="E847" t="s">
        <v>132</v>
      </c>
      <c r="F847" t="s">
        <v>2668</v>
      </c>
      <c r="G847" t="s">
        <v>204</v>
      </c>
      <c r="H847" t="s">
        <v>135</v>
      </c>
      <c r="I847" t="s">
        <v>136</v>
      </c>
      <c r="J847" t="s">
        <v>137</v>
      </c>
      <c r="K847" t="s">
        <v>144</v>
      </c>
      <c r="L847" t="s">
        <v>2669</v>
      </c>
      <c r="M847" t="s">
        <v>2670</v>
      </c>
      <c r="N847">
        <v>4.1947222220000002</v>
      </c>
      <c r="O847">
        <v>0</v>
      </c>
      <c r="P847">
        <v>48</v>
      </c>
      <c r="Q847">
        <v>0</v>
      </c>
      <c r="R847">
        <v>0</v>
      </c>
      <c r="S847">
        <v>0</v>
      </c>
      <c r="T847">
        <v>1</v>
      </c>
      <c r="U847">
        <v>0</v>
      </c>
      <c r="V847">
        <v>0</v>
      </c>
      <c r="W847">
        <v>0</v>
      </c>
      <c r="X847">
        <v>23.982936834609308</v>
      </c>
      <c r="Y847">
        <v>0</v>
      </c>
      <c r="Z847">
        <v>0</v>
      </c>
      <c r="AA847">
        <v>0</v>
      </c>
      <c r="AB847">
        <v>6.6731539912361111</v>
      </c>
      <c r="AC847">
        <v>0</v>
      </c>
      <c r="AD847">
        <v>0</v>
      </c>
      <c r="AE847">
        <v>30.656090825845418</v>
      </c>
    </row>
    <row r="848" spans="1:31" x14ac:dyDescent="0.3">
      <c r="A848">
        <v>2512532</v>
      </c>
      <c r="B848">
        <v>1</v>
      </c>
      <c r="C848" t="s">
        <v>80</v>
      </c>
      <c r="D848" t="s">
        <v>103</v>
      </c>
      <c r="E848" t="s">
        <v>275</v>
      </c>
      <c r="F848" t="s">
        <v>2671</v>
      </c>
      <c r="G848" t="s">
        <v>143</v>
      </c>
      <c r="H848" t="s">
        <v>135</v>
      </c>
      <c r="I848" t="s">
        <v>136</v>
      </c>
      <c r="J848" t="s">
        <v>137</v>
      </c>
      <c r="K848" t="s">
        <v>144</v>
      </c>
      <c r="L848" t="s">
        <v>2672</v>
      </c>
      <c r="M848" t="s">
        <v>2673</v>
      </c>
      <c r="N848">
        <v>0.50166666599999998</v>
      </c>
      <c r="O848">
        <v>6</v>
      </c>
      <c r="P848">
        <v>2222</v>
      </c>
      <c r="Q848">
        <v>104</v>
      </c>
      <c r="R848">
        <v>320</v>
      </c>
      <c r="S848">
        <v>46</v>
      </c>
      <c r="T848">
        <v>216</v>
      </c>
      <c r="U848">
        <v>9</v>
      </c>
      <c r="V848">
        <v>2</v>
      </c>
      <c r="W848">
        <v>1.0250565730920667</v>
      </c>
      <c r="X848">
        <v>269.30161280344925</v>
      </c>
      <c r="Y848">
        <v>405.19901908920025</v>
      </c>
      <c r="Z848">
        <v>151.78564157880768</v>
      </c>
      <c r="AA848">
        <v>137.53281494479387</v>
      </c>
      <c r="AB848">
        <v>105.71445715469766</v>
      </c>
      <c r="AC848">
        <v>1500.168718673777</v>
      </c>
      <c r="AD848">
        <v>140.49813379240445</v>
      </c>
      <c r="AE848">
        <v>2711.2254546102222</v>
      </c>
    </row>
    <row r="849" spans="1:31" x14ac:dyDescent="0.3">
      <c r="A849">
        <v>2512303</v>
      </c>
      <c r="B849">
        <v>1</v>
      </c>
      <c r="C849" t="s">
        <v>80</v>
      </c>
      <c r="D849" t="s">
        <v>95</v>
      </c>
      <c r="E849" t="s">
        <v>132</v>
      </c>
      <c r="F849" t="s">
        <v>2674</v>
      </c>
      <c r="G849" t="s">
        <v>143</v>
      </c>
      <c r="H849" t="s">
        <v>135</v>
      </c>
      <c r="I849" t="s">
        <v>136</v>
      </c>
      <c r="J849" t="s">
        <v>137</v>
      </c>
      <c r="K849" t="s">
        <v>144</v>
      </c>
      <c r="L849" t="s">
        <v>2675</v>
      </c>
      <c r="M849" t="s">
        <v>2676</v>
      </c>
      <c r="N849">
        <v>4.0333333329999999</v>
      </c>
      <c r="O849">
        <v>0</v>
      </c>
      <c r="P849">
        <v>1522</v>
      </c>
      <c r="Q849">
        <v>0</v>
      </c>
      <c r="R849">
        <v>0</v>
      </c>
      <c r="S849">
        <v>0</v>
      </c>
      <c r="T849">
        <v>281</v>
      </c>
      <c r="U849">
        <v>0</v>
      </c>
      <c r="V849">
        <v>0</v>
      </c>
      <c r="W849">
        <v>0</v>
      </c>
      <c r="X849">
        <v>1278.0360119521731</v>
      </c>
      <c r="Y849">
        <v>0</v>
      </c>
      <c r="Z849">
        <v>0</v>
      </c>
      <c r="AA849">
        <v>0</v>
      </c>
      <c r="AB849">
        <v>599.95327118193188</v>
      </c>
      <c r="AC849">
        <v>0</v>
      </c>
      <c r="AD849">
        <v>0</v>
      </c>
      <c r="AE849">
        <v>1877.9892831341049</v>
      </c>
    </row>
    <row r="850" spans="1:31" x14ac:dyDescent="0.3">
      <c r="A850">
        <v>2512944</v>
      </c>
      <c r="B850">
        <v>1</v>
      </c>
      <c r="C850" t="s">
        <v>80</v>
      </c>
      <c r="D850" t="s">
        <v>101</v>
      </c>
      <c r="E850" t="s">
        <v>207</v>
      </c>
      <c r="F850" t="s">
        <v>2677</v>
      </c>
      <c r="G850" t="s">
        <v>161</v>
      </c>
      <c r="H850" t="s">
        <v>150</v>
      </c>
      <c r="I850" t="s">
        <v>136</v>
      </c>
      <c r="J850" t="s">
        <v>137</v>
      </c>
      <c r="K850" t="s">
        <v>144</v>
      </c>
      <c r="L850" t="s">
        <v>2678</v>
      </c>
      <c r="M850" t="s">
        <v>2679</v>
      </c>
      <c r="N850">
        <v>0.94750000000000001</v>
      </c>
      <c r="O850">
        <v>0</v>
      </c>
      <c r="P850">
        <v>20</v>
      </c>
      <c r="Q850">
        <v>0</v>
      </c>
      <c r="R850">
        <v>2</v>
      </c>
      <c r="S850">
        <v>0</v>
      </c>
      <c r="T850">
        <v>3</v>
      </c>
      <c r="U850">
        <v>0</v>
      </c>
      <c r="V850">
        <v>0</v>
      </c>
      <c r="W850">
        <v>0</v>
      </c>
      <c r="X850">
        <v>6.3383410931600235</v>
      </c>
      <c r="Y850">
        <v>0</v>
      </c>
      <c r="Z850">
        <v>0.67139302550534996</v>
      </c>
      <c r="AA850">
        <v>0</v>
      </c>
      <c r="AB850">
        <v>3.5075208319879199</v>
      </c>
      <c r="AC850">
        <v>0</v>
      </c>
      <c r="AD850">
        <v>0</v>
      </c>
      <c r="AE850">
        <v>10.517254950653292</v>
      </c>
    </row>
    <row r="851" spans="1:31" x14ac:dyDescent="0.3">
      <c r="A851">
        <v>2512489</v>
      </c>
      <c r="B851">
        <v>1</v>
      </c>
      <c r="C851" t="s">
        <v>80</v>
      </c>
      <c r="D851" t="s">
        <v>105</v>
      </c>
      <c r="E851" t="s">
        <v>132</v>
      </c>
      <c r="F851" t="s">
        <v>2680</v>
      </c>
      <c r="G851" t="s">
        <v>173</v>
      </c>
      <c r="H851" t="s">
        <v>135</v>
      </c>
      <c r="I851" t="s">
        <v>136</v>
      </c>
      <c r="J851" t="s">
        <v>137</v>
      </c>
      <c r="K851" t="s">
        <v>138</v>
      </c>
      <c r="L851" t="s">
        <v>2681</v>
      </c>
      <c r="M851" t="s">
        <v>2682</v>
      </c>
      <c r="N851">
        <v>6.9747222219999996</v>
      </c>
      <c r="O851">
        <v>0</v>
      </c>
      <c r="P851">
        <v>3952</v>
      </c>
      <c r="Q851">
        <v>0</v>
      </c>
      <c r="R851">
        <v>0</v>
      </c>
      <c r="S851">
        <v>0</v>
      </c>
      <c r="T851">
        <v>291</v>
      </c>
      <c r="U851">
        <v>0</v>
      </c>
      <c r="V851">
        <v>0</v>
      </c>
      <c r="W851">
        <v>0</v>
      </c>
      <c r="X851">
        <v>7328.9948991629535</v>
      </c>
      <c r="Y851">
        <v>0</v>
      </c>
      <c r="Z851">
        <v>0</v>
      </c>
      <c r="AA851">
        <v>0</v>
      </c>
      <c r="AB851">
        <v>1534.0692898760258</v>
      </c>
      <c r="AC851">
        <v>0</v>
      </c>
      <c r="AD851">
        <v>0</v>
      </c>
      <c r="AE851">
        <v>8863.0641890389797</v>
      </c>
    </row>
    <row r="852" spans="1:31" x14ac:dyDescent="0.3">
      <c r="A852">
        <v>2512844</v>
      </c>
      <c r="B852">
        <v>1</v>
      </c>
      <c r="C852" t="s">
        <v>81</v>
      </c>
      <c r="D852" t="s">
        <v>112</v>
      </c>
      <c r="E852" t="s">
        <v>167</v>
      </c>
      <c r="F852" t="s">
        <v>2683</v>
      </c>
      <c r="G852" t="s">
        <v>263</v>
      </c>
      <c r="H852" t="s">
        <v>150</v>
      </c>
      <c r="I852" t="s">
        <v>136</v>
      </c>
      <c r="J852" t="s">
        <v>137</v>
      </c>
      <c r="K852" t="s">
        <v>144</v>
      </c>
      <c r="L852" t="s">
        <v>2684</v>
      </c>
      <c r="M852" t="s">
        <v>2685</v>
      </c>
      <c r="N852">
        <v>1.021111111</v>
      </c>
      <c r="O852">
        <v>0</v>
      </c>
      <c r="P852">
        <v>1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</row>
    <row r="853" spans="1:31" x14ac:dyDescent="0.3">
      <c r="A853">
        <v>2512738</v>
      </c>
      <c r="B853">
        <v>1</v>
      </c>
      <c r="C853" t="s">
        <v>81</v>
      </c>
      <c r="D853" t="s">
        <v>118</v>
      </c>
      <c r="E853" t="s">
        <v>132</v>
      </c>
      <c r="F853" t="s">
        <v>2686</v>
      </c>
      <c r="G853" t="s">
        <v>204</v>
      </c>
      <c r="H853" t="s">
        <v>135</v>
      </c>
      <c r="I853" t="s">
        <v>136</v>
      </c>
      <c r="J853" t="s">
        <v>137</v>
      </c>
      <c r="K853" t="s">
        <v>144</v>
      </c>
      <c r="L853" t="s">
        <v>2687</v>
      </c>
      <c r="M853" t="s">
        <v>2688</v>
      </c>
      <c r="N853">
        <v>3.0674999999999999</v>
      </c>
      <c r="O853">
        <v>0</v>
      </c>
      <c r="P853">
        <v>0</v>
      </c>
      <c r="Q853">
        <v>2</v>
      </c>
      <c r="R853">
        <v>4</v>
      </c>
      <c r="S853">
        <v>2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7.3082547557168116</v>
      </c>
      <c r="Z853">
        <v>11.718967704075702</v>
      </c>
      <c r="AA853">
        <v>631.63341554073088</v>
      </c>
      <c r="AB853">
        <v>0</v>
      </c>
      <c r="AC853">
        <v>0</v>
      </c>
      <c r="AD853">
        <v>0</v>
      </c>
      <c r="AE853">
        <v>650.66063800052336</v>
      </c>
    </row>
    <row r="854" spans="1:31" x14ac:dyDescent="0.3">
      <c r="A854">
        <v>2512924</v>
      </c>
      <c r="B854">
        <v>1</v>
      </c>
      <c r="C854" t="s">
        <v>81</v>
      </c>
      <c r="D854" t="s">
        <v>122</v>
      </c>
      <c r="E854" t="s">
        <v>159</v>
      </c>
      <c r="F854" t="s">
        <v>2537</v>
      </c>
      <c r="G854" t="s">
        <v>181</v>
      </c>
      <c r="H854" t="s">
        <v>150</v>
      </c>
      <c r="I854" t="s">
        <v>136</v>
      </c>
      <c r="J854" t="s">
        <v>137</v>
      </c>
      <c r="K854" t="s">
        <v>144</v>
      </c>
      <c r="L854" t="s">
        <v>2689</v>
      </c>
      <c r="M854" t="s">
        <v>2690</v>
      </c>
      <c r="N854">
        <v>3.4727777770000001</v>
      </c>
      <c r="O854">
        <v>0</v>
      </c>
      <c r="P854">
        <v>26</v>
      </c>
      <c r="Q854">
        <v>0</v>
      </c>
      <c r="R854">
        <v>0</v>
      </c>
      <c r="S854">
        <v>0</v>
      </c>
      <c r="T854">
        <v>1</v>
      </c>
      <c r="U854">
        <v>0</v>
      </c>
      <c r="V854">
        <v>0</v>
      </c>
      <c r="W854">
        <v>0</v>
      </c>
      <c r="X854">
        <v>5.5868496758481339</v>
      </c>
      <c r="Y854">
        <v>0</v>
      </c>
      <c r="Z854">
        <v>0</v>
      </c>
      <c r="AA854">
        <v>0</v>
      </c>
      <c r="AB854">
        <v>3.7821136966850002</v>
      </c>
      <c r="AC854">
        <v>0</v>
      </c>
      <c r="AD854">
        <v>0</v>
      </c>
      <c r="AE854">
        <v>9.368963372533134</v>
      </c>
    </row>
    <row r="855" spans="1:31" x14ac:dyDescent="0.3">
      <c r="A855">
        <v>2512592</v>
      </c>
      <c r="B855">
        <v>1</v>
      </c>
      <c r="C855" t="s">
        <v>80</v>
      </c>
      <c r="D855" t="s">
        <v>104</v>
      </c>
      <c r="E855" t="s">
        <v>147</v>
      </c>
      <c r="F855" t="s">
        <v>2691</v>
      </c>
      <c r="G855" t="s">
        <v>224</v>
      </c>
      <c r="H855" t="s">
        <v>150</v>
      </c>
      <c r="I855" t="s">
        <v>136</v>
      </c>
      <c r="J855" t="s">
        <v>137</v>
      </c>
      <c r="K855" t="s">
        <v>144</v>
      </c>
      <c r="L855" t="s">
        <v>2692</v>
      </c>
      <c r="M855" t="s">
        <v>2693</v>
      </c>
      <c r="N855">
        <v>3.9391666660000002</v>
      </c>
      <c r="O855">
        <v>0</v>
      </c>
      <c r="P855">
        <v>114</v>
      </c>
      <c r="Q855">
        <v>0</v>
      </c>
      <c r="R855">
        <v>0</v>
      </c>
      <c r="S855">
        <v>0</v>
      </c>
      <c r="T855">
        <v>8</v>
      </c>
      <c r="U855">
        <v>0</v>
      </c>
      <c r="V855">
        <v>0</v>
      </c>
      <c r="W855">
        <v>0</v>
      </c>
      <c r="X855">
        <v>104.17941713759753</v>
      </c>
      <c r="Y855">
        <v>0</v>
      </c>
      <c r="Z855">
        <v>0</v>
      </c>
      <c r="AA855">
        <v>0</v>
      </c>
      <c r="AB855">
        <v>10.951393548189218</v>
      </c>
      <c r="AC855">
        <v>0</v>
      </c>
      <c r="AD855">
        <v>0</v>
      </c>
      <c r="AE855">
        <v>115.13081068578674</v>
      </c>
    </row>
    <row r="856" spans="1:31" x14ac:dyDescent="0.3">
      <c r="A856">
        <v>2512260</v>
      </c>
      <c r="B856">
        <v>1</v>
      </c>
      <c r="C856" t="s">
        <v>80</v>
      </c>
      <c r="D856" t="s">
        <v>84</v>
      </c>
      <c r="E856" t="s">
        <v>207</v>
      </c>
      <c r="F856" t="s">
        <v>2694</v>
      </c>
      <c r="G856" t="s">
        <v>177</v>
      </c>
      <c r="H856" t="s">
        <v>150</v>
      </c>
      <c r="I856" t="s">
        <v>136</v>
      </c>
      <c r="J856" t="s">
        <v>137</v>
      </c>
      <c r="K856" t="s">
        <v>144</v>
      </c>
      <c r="L856" t="s">
        <v>2695</v>
      </c>
      <c r="M856" t="s">
        <v>2696</v>
      </c>
      <c r="N856">
        <v>0.42527777700000002</v>
      </c>
      <c r="O856">
        <v>0</v>
      </c>
      <c r="P856">
        <v>114</v>
      </c>
      <c r="Q856">
        <v>0</v>
      </c>
      <c r="R856">
        <v>0</v>
      </c>
      <c r="S856">
        <v>0</v>
      </c>
      <c r="T856">
        <v>18</v>
      </c>
      <c r="U856">
        <v>0</v>
      </c>
      <c r="V856">
        <v>0</v>
      </c>
      <c r="W856">
        <v>0</v>
      </c>
      <c r="X856">
        <v>12.009194820953143</v>
      </c>
      <c r="Y856">
        <v>0</v>
      </c>
      <c r="Z856">
        <v>0</v>
      </c>
      <c r="AA856">
        <v>0</v>
      </c>
      <c r="AB856">
        <v>21.587305383812517</v>
      </c>
      <c r="AC856">
        <v>0</v>
      </c>
      <c r="AD856">
        <v>0</v>
      </c>
      <c r="AE856">
        <v>33.596500204765661</v>
      </c>
    </row>
    <row r="857" spans="1:31" x14ac:dyDescent="0.3">
      <c r="A857">
        <v>2512283</v>
      </c>
      <c r="B857">
        <v>1</v>
      </c>
      <c r="C857" t="s">
        <v>81</v>
      </c>
      <c r="D857" t="s">
        <v>128</v>
      </c>
      <c r="E857" t="s">
        <v>187</v>
      </c>
      <c r="F857" t="s">
        <v>2697</v>
      </c>
      <c r="G857" t="s">
        <v>143</v>
      </c>
      <c r="H857" t="s">
        <v>135</v>
      </c>
      <c r="I857" t="s">
        <v>136</v>
      </c>
      <c r="J857" t="s">
        <v>137</v>
      </c>
      <c r="K857" t="s">
        <v>144</v>
      </c>
      <c r="L857" t="s">
        <v>2698</v>
      </c>
      <c r="M857" t="s">
        <v>2699</v>
      </c>
      <c r="N857">
        <v>1.280277777</v>
      </c>
      <c r="O857">
        <v>0</v>
      </c>
      <c r="P857">
        <v>0</v>
      </c>
      <c r="Q857">
        <v>1</v>
      </c>
      <c r="R857">
        <v>0</v>
      </c>
      <c r="S857">
        <v>30</v>
      </c>
      <c r="T857">
        <v>0</v>
      </c>
      <c r="U857">
        <v>22</v>
      </c>
      <c r="V857">
        <v>0</v>
      </c>
      <c r="W857">
        <v>0</v>
      </c>
      <c r="X857">
        <v>0</v>
      </c>
      <c r="Y857">
        <v>0.96318714147238937</v>
      </c>
      <c r="Z857">
        <v>0</v>
      </c>
      <c r="AA857">
        <v>180.38374262485453</v>
      </c>
      <c r="AB857">
        <v>0</v>
      </c>
      <c r="AC857">
        <v>1908.1513529409913</v>
      </c>
      <c r="AD857">
        <v>0</v>
      </c>
      <c r="AE857">
        <v>2089.4982827073181</v>
      </c>
    </row>
    <row r="858" spans="1:31" x14ac:dyDescent="0.3">
      <c r="A858">
        <v>2512306</v>
      </c>
      <c r="B858">
        <v>1</v>
      </c>
      <c r="C858" t="s">
        <v>80</v>
      </c>
      <c r="D858" t="s">
        <v>95</v>
      </c>
      <c r="E858" t="s">
        <v>132</v>
      </c>
      <c r="F858" t="s">
        <v>2700</v>
      </c>
      <c r="G858" t="s">
        <v>295</v>
      </c>
      <c r="H858" t="s">
        <v>135</v>
      </c>
      <c r="I858" t="s">
        <v>277</v>
      </c>
      <c r="J858" t="s">
        <v>137</v>
      </c>
      <c r="K858" t="s">
        <v>144</v>
      </c>
      <c r="L858" t="s">
        <v>2094</v>
      </c>
      <c r="M858" t="s">
        <v>2701</v>
      </c>
      <c r="N858">
        <v>4.1944443999999997E-2</v>
      </c>
      <c r="O858">
        <v>0</v>
      </c>
      <c r="P858">
        <v>7419</v>
      </c>
      <c r="Q858">
        <v>0</v>
      </c>
      <c r="R858">
        <v>0</v>
      </c>
      <c r="S858">
        <v>3</v>
      </c>
      <c r="T858">
        <v>451</v>
      </c>
      <c r="U858">
        <v>0</v>
      </c>
      <c r="V858">
        <v>0</v>
      </c>
      <c r="W858">
        <v>0</v>
      </c>
      <c r="X858">
        <v>68.038524527437289</v>
      </c>
      <c r="Y858">
        <v>0</v>
      </c>
      <c r="Z858">
        <v>0</v>
      </c>
      <c r="AA858">
        <v>6.7593099272387436</v>
      </c>
      <c r="AB858">
        <v>19.189018148417407</v>
      </c>
      <c r="AC858">
        <v>0</v>
      </c>
      <c r="AD858">
        <v>0</v>
      </c>
      <c r="AE858">
        <v>93.986852603093439</v>
      </c>
    </row>
    <row r="859" spans="1:31" x14ac:dyDescent="0.3">
      <c r="A859">
        <v>2512638</v>
      </c>
      <c r="B859">
        <v>1</v>
      </c>
      <c r="C859" t="s">
        <v>80</v>
      </c>
      <c r="D859" t="s">
        <v>96</v>
      </c>
      <c r="E859" t="s">
        <v>167</v>
      </c>
      <c r="F859" t="s">
        <v>2702</v>
      </c>
      <c r="G859" t="s">
        <v>538</v>
      </c>
      <c r="H859" t="s">
        <v>150</v>
      </c>
      <c r="I859" t="s">
        <v>136</v>
      </c>
      <c r="J859" t="s">
        <v>3</v>
      </c>
      <c r="K859" t="s">
        <v>144</v>
      </c>
      <c r="L859" t="s">
        <v>2703</v>
      </c>
      <c r="M859" t="s">
        <v>2704</v>
      </c>
      <c r="N859">
        <v>6.2402777770000002</v>
      </c>
      <c r="O859">
        <v>0</v>
      </c>
      <c r="P859">
        <v>1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6.5658771405911995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6.5658771405911995</v>
      </c>
    </row>
    <row r="860" spans="1:31" x14ac:dyDescent="0.3">
      <c r="A860">
        <v>2512784</v>
      </c>
      <c r="B860">
        <v>1</v>
      </c>
      <c r="C860" t="s">
        <v>81</v>
      </c>
      <c r="D860" t="s">
        <v>121</v>
      </c>
      <c r="E860" t="s">
        <v>132</v>
      </c>
      <c r="F860" t="s">
        <v>2705</v>
      </c>
      <c r="G860" t="s">
        <v>204</v>
      </c>
      <c r="H860" t="s">
        <v>135</v>
      </c>
      <c r="I860" t="s">
        <v>136</v>
      </c>
      <c r="J860" t="s">
        <v>137</v>
      </c>
      <c r="K860" t="s">
        <v>144</v>
      </c>
      <c r="L860" t="s">
        <v>2706</v>
      </c>
      <c r="M860" t="s">
        <v>2707</v>
      </c>
      <c r="N860">
        <v>2.2183333329999999</v>
      </c>
      <c r="O860">
        <v>0</v>
      </c>
      <c r="P860">
        <v>54</v>
      </c>
      <c r="Q860">
        <v>0</v>
      </c>
      <c r="R860">
        <v>12</v>
      </c>
      <c r="S860">
        <v>0</v>
      </c>
      <c r="T860">
        <v>1</v>
      </c>
      <c r="U860">
        <v>0</v>
      </c>
      <c r="V860">
        <v>0</v>
      </c>
      <c r="W860">
        <v>0</v>
      </c>
      <c r="X860">
        <v>13.205096730279722</v>
      </c>
      <c r="Y860">
        <v>0</v>
      </c>
      <c r="Z860">
        <v>4.1286583116885556</v>
      </c>
      <c r="AA860">
        <v>0</v>
      </c>
      <c r="AB860">
        <v>0.142677050703655</v>
      </c>
      <c r="AC860">
        <v>0</v>
      </c>
      <c r="AD860">
        <v>0</v>
      </c>
      <c r="AE860">
        <v>17.476432092671931</v>
      </c>
    </row>
    <row r="861" spans="1:31" x14ac:dyDescent="0.3">
      <c r="A861">
        <v>2512778</v>
      </c>
      <c r="B861">
        <v>1</v>
      </c>
      <c r="C861" t="s">
        <v>80</v>
      </c>
      <c r="D861" t="s">
        <v>101</v>
      </c>
      <c r="E861" t="s">
        <v>167</v>
      </c>
      <c r="F861" t="s">
        <v>2708</v>
      </c>
      <c r="G861" t="s">
        <v>538</v>
      </c>
      <c r="H861" t="s">
        <v>150</v>
      </c>
      <c r="I861" t="s">
        <v>136</v>
      </c>
      <c r="J861" t="s">
        <v>3</v>
      </c>
      <c r="K861" t="s">
        <v>144</v>
      </c>
      <c r="L861" t="s">
        <v>2709</v>
      </c>
      <c r="M861" t="s">
        <v>2710</v>
      </c>
      <c r="N861">
        <v>2.2436111109999999</v>
      </c>
      <c r="O861">
        <v>0</v>
      </c>
      <c r="P861">
        <v>5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8.1089786543761448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8.1089786543761448</v>
      </c>
    </row>
    <row r="862" spans="1:31" x14ac:dyDescent="0.3">
      <c r="A862">
        <v>2512824</v>
      </c>
      <c r="B862">
        <v>1</v>
      </c>
      <c r="C862" t="s">
        <v>80</v>
      </c>
      <c r="D862" t="s">
        <v>96</v>
      </c>
      <c r="E862" t="s">
        <v>132</v>
      </c>
      <c r="F862" t="s">
        <v>2711</v>
      </c>
      <c r="G862" t="s">
        <v>143</v>
      </c>
      <c r="H862" t="s">
        <v>135</v>
      </c>
      <c r="I862" t="s">
        <v>136</v>
      </c>
      <c r="J862" t="s">
        <v>137</v>
      </c>
      <c r="K862" t="s">
        <v>144</v>
      </c>
      <c r="L862" t="s">
        <v>2712</v>
      </c>
      <c r="M862" t="s">
        <v>2713</v>
      </c>
      <c r="N862">
        <v>1.0680555549999999</v>
      </c>
      <c r="O862">
        <v>4</v>
      </c>
      <c r="P862">
        <v>2469</v>
      </c>
      <c r="Q862">
        <v>1</v>
      </c>
      <c r="R862">
        <v>0</v>
      </c>
      <c r="S862">
        <v>15</v>
      </c>
      <c r="T862">
        <v>145</v>
      </c>
      <c r="U862">
        <v>0</v>
      </c>
      <c r="V862">
        <v>1</v>
      </c>
      <c r="W862">
        <v>16.950863971801674</v>
      </c>
      <c r="X862">
        <v>655.65745613688728</v>
      </c>
      <c r="Y862">
        <v>0</v>
      </c>
      <c r="Z862">
        <v>0</v>
      </c>
      <c r="AA862">
        <v>196.72112933314139</v>
      </c>
      <c r="AB862">
        <v>246.90186048297244</v>
      </c>
      <c r="AC862">
        <v>0</v>
      </c>
      <c r="AD862">
        <v>4.5177244676475006E-2</v>
      </c>
      <c r="AE862">
        <v>1116.2764871694792</v>
      </c>
    </row>
    <row r="863" spans="1:31" x14ac:dyDescent="0.3">
      <c r="A863">
        <v>2512575</v>
      </c>
      <c r="B863">
        <v>1</v>
      </c>
      <c r="C863" t="s">
        <v>80</v>
      </c>
      <c r="D863" t="s">
        <v>95</v>
      </c>
      <c r="E863" t="s">
        <v>207</v>
      </c>
      <c r="F863" t="s">
        <v>2714</v>
      </c>
      <c r="G863" t="s">
        <v>161</v>
      </c>
      <c r="H863" t="s">
        <v>150</v>
      </c>
      <c r="I863" t="s">
        <v>136</v>
      </c>
      <c r="J863" t="s">
        <v>137</v>
      </c>
      <c r="K863" t="s">
        <v>144</v>
      </c>
      <c r="L863" t="s">
        <v>2715</v>
      </c>
      <c r="M863" t="s">
        <v>2716</v>
      </c>
      <c r="N863">
        <v>3.2355555549999999</v>
      </c>
      <c r="O863">
        <v>0</v>
      </c>
      <c r="P863">
        <v>40</v>
      </c>
      <c r="Q863">
        <v>0</v>
      </c>
      <c r="R863">
        <v>0</v>
      </c>
      <c r="S863">
        <v>0</v>
      </c>
      <c r="T863">
        <v>9</v>
      </c>
      <c r="U863">
        <v>0</v>
      </c>
      <c r="V863">
        <v>0</v>
      </c>
      <c r="W863">
        <v>0</v>
      </c>
      <c r="X863">
        <v>29.761619140553989</v>
      </c>
      <c r="Y863">
        <v>0</v>
      </c>
      <c r="Z863">
        <v>0</v>
      </c>
      <c r="AA863">
        <v>0</v>
      </c>
      <c r="AB863">
        <v>20.16302583692363</v>
      </c>
      <c r="AC863">
        <v>0</v>
      </c>
      <c r="AD863">
        <v>0</v>
      </c>
      <c r="AE863">
        <v>49.92464497747762</v>
      </c>
    </row>
    <row r="864" spans="1:31" x14ac:dyDescent="0.3">
      <c r="A864">
        <v>2512469</v>
      </c>
      <c r="B864">
        <v>1</v>
      </c>
      <c r="C864" t="s">
        <v>80</v>
      </c>
      <c r="D864" t="s">
        <v>96</v>
      </c>
      <c r="E864" t="s">
        <v>207</v>
      </c>
      <c r="F864" t="s">
        <v>2114</v>
      </c>
      <c r="G864" t="s">
        <v>134</v>
      </c>
      <c r="H864" t="s">
        <v>150</v>
      </c>
      <c r="I864" t="s">
        <v>136</v>
      </c>
      <c r="J864" t="s">
        <v>137</v>
      </c>
      <c r="K864" t="s">
        <v>138</v>
      </c>
      <c r="L864" t="s">
        <v>2717</v>
      </c>
      <c r="M864" t="s">
        <v>2718</v>
      </c>
      <c r="N864">
        <v>6.0422222220000004</v>
      </c>
      <c r="O864">
        <v>0</v>
      </c>
      <c r="P864">
        <v>208</v>
      </c>
      <c r="Q864">
        <v>0</v>
      </c>
      <c r="R864">
        <v>0</v>
      </c>
      <c r="S864">
        <v>0</v>
      </c>
      <c r="T864">
        <v>5</v>
      </c>
      <c r="U864">
        <v>0</v>
      </c>
      <c r="V864">
        <v>0</v>
      </c>
      <c r="W864">
        <v>0</v>
      </c>
      <c r="X864">
        <v>390.85675617013425</v>
      </c>
      <c r="Y864">
        <v>0</v>
      </c>
      <c r="Z864">
        <v>0</v>
      </c>
      <c r="AA864">
        <v>0</v>
      </c>
      <c r="AB864">
        <v>55.651126566382189</v>
      </c>
      <c r="AC864">
        <v>0</v>
      </c>
      <c r="AD864">
        <v>0</v>
      </c>
      <c r="AE864">
        <v>446.50788273651642</v>
      </c>
    </row>
    <row r="865" spans="1:31" x14ac:dyDescent="0.3">
      <c r="A865">
        <v>2512407</v>
      </c>
      <c r="B865">
        <v>1</v>
      </c>
      <c r="C865" t="s">
        <v>80</v>
      </c>
      <c r="D865" t="s">
        <v>99</v>
      </c>
      <c r="E865" t="s">
        <v>167</v>
      </c>
      <c r="F865" t="s">
        <v>2719</v>
      </c>
      <c r="G865" t="s">
        <v>169</v>
      </c>
      <c r="H865" t="s">
        <v>150</v>
      </c>
      <c r="I865" t="s">
        <v>136</v>
      </c>
      <c r="J865" t="s">
        <v>137</v>
      </c>
      <c r="K865" t="s">
        <v>144</v>
      </c>
      <c r="L865" t="s">
        <v>2720</v>
      </c>
      <c r="M865" t="s">
        <v>2721</v>
      </c>
      <c r="N865">
        <v>5.2488888879999998</v>
      </c>
      <c r="O865">
        <v>0</v>
      </c>
      <c r="P865">
        <v>8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9.9056601391644499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9.9056601391644499</v>
      </c>
    </row>
    <row r="866" spans="1:31" x14ac:dyDescent="0.3">
      <c r="A866">
        <v>2512576</v>
      </c>
      <c r="B866">
        <v>1</v>
      </c>
      <c r="C866" t="s">
        <v>80</v>
      </c>
      <c r="D866" t="s">
        <v>96</v>
      </c>
      <c r="E866" t="s">
        <v>207</v>
      </c>
      <c r="F866" t="s">
        <v>223</v>
      </c>
      <c r="G866" t="s">
        <v>161</v>
      </c>
      <c r="H866" t="s">
        <v>150</v>
      </c>
      <c r="I866" t="s">
        <v>136</v>
      </c>
      <c r="J866" t="s">
        <v>137</v>
      </c>
      <c r="K866" t="s">
        <v>144</v>
      </c>
      <c r="L866" t="s">
        <v>2722</v>
      </c>
      <c r="M866" t="s">
        <v>2723</v>
      </c>
      <c r="N866">
        <v>1.2183333329999999</v>
      </c>
      <c r="O866">
        <v>0</v>
      </c>
      <c r="P866">
        <v>10</v>
      </c>
      <c r="Q866">
        <v>0</v>
      </c>
      <c r="R866">
        <v>0</v>
      </c>
      <c r="S866">
        <v>0</v>
      </c>
      <c r="T866">
        <v>1</v>
      </c>
      <c r="U866">
        <v>0</v>
      </c>
      <c r="V866">
        <v>0</v>
      </c>
      <c r="W866">
        <v>0</v>
      </c>
      <c r="X866">
        <v>6.1421139101966427</v>
      </c>
      <c r="Y866">
        <v>0</v>
      </c>
      <c r="Z866">
        <v>0</v>
      </c>
      <c r="AA866">
        <v>0</v>
      </c>
      <c r="AB866">
        <v>1.9834539245155551</v>
      </c>
      <c r="AC866">
        <v>0</v>
      </c>
      <c r="AD866">
        <v>0</v>
      </c>
      <c r="AE866">
        <v>8.1255678347121982</v>
      </c>
    </row>
    <row r="867" spans="1:31" x14ac:dyDescent="0.3">
      <c r="A867">
        <v>2512370</v>
      </c>
      <c r="B867">
        <v>1</v>
      </c>
      <c r="C867" t="s">
        <v>81</v>
      </c>
      <c r="D867" t="s">
        <v>118</v>
      </c>
      <c r="E867" t="s">
        <v>132</v>
      </c>
      <c r="F867" t="s">
        <v>2724</v>
      </c>
      <c r="G867" t="s">
        <v>134</v>
      </c>
      <c r="H867" t="s">
        <v>135</v>
      </c>
      <c r="I867" t="s">
        <v>136</v>
      </c>
      <c r="J867" t="s">
        <v>137</v>
      </c>
      <c r="K867" t="s">
        <v>138</v>
      </c>
      <c r="L867" t="s">
        <v>2725</v>
      </c>
      <c r="M867" t="s">
        <v>2726</v>
      </c>
      <c r="N867">
        <v>8.1616666660000003</v>
      </c>
      <c r="O867">
        <v>0</v>
      </c>
      <c r="P867">
        <v>0</v>
      </c>
      <c r="Q867">
        <v>0</v>
      </c>
      <c r="R867">
        <v>2</v>
      </c>
      <c r="S867">
        <v>0</v>
      </c>
      <c r="T867">
        <v>35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2.8287213548487107</v>
      </c>
      <c r="AA867">
        <v>0</v>
      </c>
      <c r="AB867">
        <v>402.21110516206517</v>
      </c>
      <c r="AC867">
        <v>0</v>
      </c>
      <c r="AD867">
        <v>0</v>
      </c>
      <c r="AE867">
        <v>405.03982651691388</v>
      </c>
    </row>
    <row r="868" spans="1:31" x14ac:dyDescent="0.3">
      <c r="A868">
        <v>2512470</v>
      </c>
      <c r="B868">
        <v>1</v>
      </c>
      <c r="C868" t="s">
        <v>80</v>
      </c>
      <c r="D868" t="s">
        <v>86</v>
      </c>
      <c r="E868" t="s">
        <v>159</v>
      </c>
      <c r="F868" t="s">
        <v>2727</v>
      </c>
      <c r="G868" t="s">
        <v>173</v>
      </c>
      <c r="H868" t="s">
        <v>150</v>
      </c>
      <c r="I868" t="s">
        <v>136</v>
      </c>
      <c r="J868" t="s">
        <v>137</v>
      </c>
      <c r="K868" t="s">
        <v>138</v>
      </c>
      <c r="L868" t="s">
        <v>2728</v>
      </c>
      <c r="M868" t="s">
        <v>2729</v>
      </c>
      <c r="N868">
        <v>1.72</v>
      </c>
      <c r="O868">
        <v>0</v>
      </c>
      <c r="P868">
        <v>389</v>
      </c>
      <c r="Q868">
        <v>0</v>
      </c>
      <c r="R868">
        <v>0</v>
      </c>
      <c r="S868">
        <v>0</v>
      </c>
      <c r="T868">
        <v>8</v>
      </c>
      <c r="U868">
        <v>0</v>
      </c>
      <c r="V868">
        <v>0</v>
      </c>
      <c r="W868">
        <v>0</v>
      </c>
      <c r="X868">
        <v>214.16152206225081</v>
      </c>
      <c r="Y868">
        <v>0</v>
      </c>
      <c r="Z868">
        <v>0</v>
      </c>
      <c r="AA868">
        <v>0</v>
      </c>
      <c r="AB868">
        <v>11.107006232823204</v>
      </c>
      <c r="AC868">
        <v>0</v>
      </c>
      <c r="AD868">
        <v>0</v>
      </c>
      <c r="AE868">
        <v>225.26852829507402</v>
      </c>
    </row>
    <row r="869" spans="1:31" x14ac:dyDescent="0.3">
      <c r="A869">
        <v>2512865</v>
      </c>
      <c r="B869">
        <v>1</v>
      </c>
      <c r="C869" t="s">
        <v>80</v>
      </c>
      <c r="D869" t="s">
        <v>85</v>
      </c>
      <c r="E869" t="s">
        <v>167</v>
      </c>
      <c r="F869" t="s">
        <v>2730</v>
      </c>
      <c r="G869" t="s">
        <v>234</v>
      </c>
      <c r="H869" t="s">
        <v>150</v>
      </c>
      <c r="I869" t="s">
        <v>136</v>
      </c>
      <c r="J869" t="s">
        <v>137</v>
      </c>
      <c r="K869" t="s">
        <v>144</v>
      </c>
      <c r="L869" t="s">
        <v>2731</v>
      </c>
      <c r="M869" t="s">
        <v>2732</v>
      </c>
      <c r="N869">
        <v>2.5247222219999998</v>
      </c>
      <c r="O869">
        <v>0</v>
      </c>
      <c r="P869">
        <v>11</v>
      </c>
      <c r="Q869">
        <v>0</v>
      </c>
      <c r="R869">
        <v>0</v>
      </c>
      <c r="S869">
        <v>0</v>
      </c>
      <c r="T869">
        <v>3</v>
      </c>
      <c r="U869">
        <v>0</v>
      </c>
      <c r="V869">
        <v>0</v>
      </c>
      <c r="W869">
        <v>0</v>
      </c>
      <c r="X869">
        <v>5.4750334371542841</v>
      </c>
      <c r="Y869">
        <v>0</v>
      </c>
      <c r="Z869">
        <v>0</v>
      </c>
      <c r="AA869">
        <v>0</v>
      </c>
      <c r="AB869">
        <v>8.2177688143589425</v>
      </c>
      <c r="AC869">
        <v>0</v>
      </c>
      <c r="AD869">
        <v>0</v>
      </c>
      <c r="AE869">
        <v>13.692802251513227</v>
      </c>
    </row>
    <row r="870" spans="1:31" x14ac:dyDescent="0.3">
      <c r="A870">
        <v>2512344</v>
      </c>
      <c r="B870">
        <v>1</v>
      </c>
      <c r="C870" t="s">
        <v>80</v>
      </c>
      <c r="D870" t="s">
        <v>83</v>
      </c>
      <c r="E870" t="s">
        <v>167</v>
      </c>
      <c r="F870" t="s">
        <v>2733</v>
      </c>
      <c r="G870" t="s">
        <v>169</v>
      </c>
      <c r="H870" t="s">
        <v>150</v>
      </c>
      <c r="I870" t="s">
        <v>136</v>
      </c>
      <c r="J870" t="s">
        <v>137</v>
      </c>
      <c r="K870" t="s">
        <v>144</v>
      </c>
      <c r="L870" t="s">
        <v>2734</v>
      </c>
      <c r="M870" t="s">
        <v>2735</v>
      </c>
      <c r="N870">
        <v>3.8019444440000001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27</v>
      </c>
      <c r="U870">
        <v>0</v>
      </c>
      <c r="V870">
        <v>1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120.40905104646797</v>
      </c>
      <c r="AC870">
        <v>0</v>
      </c>
      <c r="AD870">
        <v>36.371701933483301</v>
      </c>
      <c r="AE870">
        <v>156.78075297995127</v>
      </c>
    </row>
    <row r="871" spans="1:31" x14ac:dyDescent="0.3">
      <c r="A871">
        <v>2512536</v>
      </c>
      <c r="B871">
        <v>1</v>
      </c>
      <c r="C871" t="s">
        <v>80</v>
      </c>
      <c r="D871" t="s">
        <v>88</v>
      </c>
      <c r="E871" t="s">
        <v>167</v>
      </c>
      <c r="F871" t="s">
        <v>2736</v>
      </c>
      <c r="G871" t="s">
        <v>169</v>
      </c>
      <c r="H871" t="s">
        <v>150</v>
      </c>
      <c r="I871" t="s">
        <v>136</v>
      </c>
      <c r="J871" t="s">
        <v>137</v>
      </c>
      <c r="K871" t="s">
        <v>144</v>
      </c>
      <c r="L871" t="s">
        <v>2737</v>
      </c>
      <c r="M871" t="s">
        <v>2738</v>
      </c>
      <c r="N871">
        <v>2.6988888879999999</v>
      </c>
      <c r="O871">
        <v>0</v>
      </c>
      <c r="P871">
        <v>2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1.5983893639997433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1.5983893639997433</v>
      </c>
    </row>
    <row r="872" spans="1:31" x14ac:dyDescent="0.3">
      <c r="A872">
        <v>2512387</v>
      </c>
      <c r="B872">
        <v>1</v>
      </c>
      <c r="C872" t="s">
        <v>80</v>
      </c>
      <c r="D872" t="s">
        <v>86</v>
      </c>
      <c r="E872" t="s">
        <v>159</v>
      </c>
      <c r="F872" t="s">
        <v>2739</v>
      </c>
      <c r="G872" t="s">
        <v>173</v>
      </c>
      <c r="H872" t="s">
        <v>150</v>
      </c>
      <c r="I872" t="s">
        <v>136</v>
      </c>
      <c r="J872" t="s">
        <v>137</v>
      </c>
      <c r="K872" t="s">
        <v>138</v>
      </c>
      <c r="L872" t="s">
        <v>2740</v>
      </c>
      <c r="M872" t="s">
        <v>2741</v>
      </c>
      <c r="N872">
        <v>1.7647222220000001</v>
      </c>
      <c r="O872">
        <v>0</v>
      </c>
      <c r="P872">
        <v>23</v>
      </c>
      <c r="Q872">
        <v>0</v>
      </c>
      <c r="R872">
        <v>4</v>
      </c>
      <c r="S872">
        <v>0</v>
      </c>
      <c r="T872">
        <v>3</v>
      </c>
      <c r="U872">
        <v>0</v>
      </c>
      <c r="V872">
        <v>0</v>
      </c>
      <c r="W872">
        <v>0</v>
      </c>
      <c r="X872">
        <v>142.46808885741879</v>
      </c>
      <c r="Y872">
        <v>0</v>
      </c>
      <c r="Z872">
        <v>0.94910824577772079</v>
      </c>
      <c r="AA872">
        <v>0</v>
      </c>
      <c r="AB872">
        <v>5.6868023501955562</v>
      </c>
      <c r="AC872">
        <v>0</v>
      </c>
      <c r="AD872">
        <v>0</v>
      </c>
      <c r="AE872">
        <v>149.10399945339208</v>
      </c>
    </row>
    <row r="873" spans="1:31" x14ac:dyDescent="0.3">
      <c r="A873">
        <v>2512244</v>
      </c>
      <c r="B873">
        <v>1</v>
      </c>
      <c r="C873" t="s">
        <v>81</v>
      </c>
      <c r="D873" t="s">
        <v>127</v>
      </c>
      <c r="E873" t="s">
        <v>132</v>
      </c>
      <c r="F873" t="s">
        <v>2742</v>
      </c>
      <c r="G873" t="s">
        <v>143</v>
      </c>
      <c r="H873" t="s">
        <v>135</v>
      </c>
      <c r="I873" t="s">
        <v>136</v>
      </c>
      <c r="J873" t="s">
        <v>137</v>
      </c>
      <c r="K873" t="s">
        <v>144</v>
      </c>
      <c r="L873" t="s">
        <v>2743</v>
      </c>
      <c r="M873" t="s">
        <v>2744</v>
      </c>
      <c r="N873">
        <v>0.709166666</v>
      </c>
      <c r="O873">
        <v>0</v>
      </c>
      <c r="P873">
        <v>922</v>
      </c>
      <c r="Q873">
        <v>11</v>
      </c>
      <c r="R873">
        <v>27</v>
      </c>
      <c r="S873">
        <v>2</v>
      </c>
      <c r="T873">
        <v>106</v>
      </c>
      <c r="U873">
        <v>0</v>
      </c>
      <c r="V873">
        <v>1</v>
      </c>
      <c r="W873">
        <v>0</v>
      </c>
      <c r="X873">
        <v>200.47681854193203</v>
      </c>
      <c r="Y873">
        <v>1.1966963720508121</v>
      </c>
      <c r="Z873">
        <v>3.9060643212771131</v>
      </c>
      <c r="AA873">
        <v>2.4293088000762353</v>
      </c>
      <c r="AB873">
        <v>26.773738574111825</v>
      </c>
      <c r="AC873">
        <v>0</v>
      </c>
      <c r="AD873">
        <v>5.5157616252325994</v>
      </c>
      <c r="AE873">
        <v>240.2983882346806</v>
      </c>
    </row>
    <row r="874" spans="1:31" x14ac:dyDescent="0.3">
      <c r="A874">
        <v>2512636</v>
      </c>
      <c r="B874">
        <v>1</v>
      </c>
      <c r="C874" t="s">
        <v>81</v>
      </c>
      <c r="D874" t="s">
        <v>127</v>
      </c>
      <c r="E874" t="s">
        <v>167</v>
      </c>
      <c r="F874" t="s">
        <v>2745</v>
      </c>
      <c r="G874" t="s">
        <v>263</v>
      </c>
      <c r="H874" t="s">
        <v>150</v>
      </c>
      <c r="I874" t="s">
        <v>136</v>
      </c>
      <c r="J874" t="s">
        <v>137</v>
      </c>
      <c r="K874" t="s">
        <v>144</v>
      </c>
      <c r="L874" t="s">
        <v>2746</v>
      </c>
      <c r="M874" t="s">
        <v>2747</v>
      </c>
      <c r="N874">
        <v>2.1563888879999999</v>
      </c>
      <c r="O874">
        <v>0</v>
      </c>
      <c r="P874">
        <v>1</v>
      </c>
      <c r="Q874">
        <v>0</v>
      </c>
      <c r="R874">
        <v>0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0.24613728783046332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0.24613728783046332</v>
      </c>
    </row>
    <row r="875" spans="1:31" x14ac:dyDescent="0.3">
      <c r="A875">
        <v>2512885</v>
      </c>
      <c r="B875">
        <v>1</v>
      </c>
      <c r="C875" t="s">
        <v>80</v>
      </c>
      <c r="D875" t="s">
        <v>98</v>
      </c>
      <c r="E875" t="s">
        <v>167</v>
      </c>
      <c r="F875" t="s">
        <v>2748</v>
      </c>
      <c r="G875" t="s">
        <v>263</v>
      </c>
      <c r="H875" t="s">
        <v>150</v>
      </c>
      <c r="I875" t="s">
        <v>136</v>
      </c>
      <c r="J875" t="s">
        <v>137</v>
      </c>
      <c r="K875" t="s">
        <v>144</v>
      </c>
      <c r="L875" t="s">
        <v>2749</v>
      </c>
      <c r="M875" t="s">
        <v>2750</v>
      </c>
      <c r="N875">
        <v>1.917777777</v>
      </c>
      <c r="O875">
        <v>0</v>
      </c>
      <c r="P875">
        <v>0</v>
      </c>
      <c r="Q875">
        <v>0</v>
      </c>
      <c r="R875">
        <v>1</v>
      </c>
      <c r="S875">
        <v>0</v>
      </c>
      <c r="T875">
        <v>3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2.9416885204949552</v>
      </c>
      <c r="AA875">
        <v>0</v>
      </c>
      <c r="AB875">
        <v>6.5241131778200003</v>
      </c>
      <c r="AC875">
        <v>0</v>
      </c>
      <c r="AD875">
        <v>0</v>
      </c>
      <c r="AE875">
        <v>9.4658016983149551</v>
      </c>
    </row>
    <row r="876" spans="1:31" x14ac:dyDescent="0.3">
      <c r="A876">
        <v>2512493</v>
      </c>
      <c r="B876">
        <v>1</v>
      </c>
      <c r="C876" t="s">
        <v>80</v>
      </c>
      <c r="D876" t="s">
        <v>96</v>
      </c>
      <c r="E876" t="s">
        <v>132</v>
      </c>
      <c r="F876" t="s">
        <v>2751</v>
      </c>
      <c r="G876" t="s">
        <v>173</v>
      </c>
      <c r="H876" t="s">
        <v>135</v>
      </c>
      <c r="I876" t="s">
        <v>136</v>
      </c>
      <c r="J876" t="s">
        <v>137</v>
      </c>
      <c r="K876" t="s">
        <v>138</v>
      </c>
      <c r="L876" t="s">
        <v>2752</v>
      </c>
      <c r="M876" t="s">
        <v>2753</v>
      </c>
      <c r="N876">
        <v>5.8919444439999999</v>
      </c>
      <c r="O876">
        <v>0</v>
      </c>
      <c r="P876">
        <v>2292</v>
      </c>
      <c r="Q876">
        <v>0</v>
      </c>
      <c r="R876">
        <v>5</v>
      </c>
      <c r="S876">
        <v>3</v>
      </c>
      <c r="T876">
        <v>165</v>
      </c>
      <c r="U876">
        <v>0</v>
      </c>
      <c r="V876">
        <v>0</v>
      </c>
      <c r="W876">
        <v>0</v>
      </c>
      <c r="X876">
        <v>4110.1078353306075</v>
      </c>
      <c r="Y876">
        <v>0</v>
      </c>
      <c r="Z876">
        <v>5.3110072451699208</v>
      </c>
      <c r="AA876">
        <v>506.88728734668126</v>
      </c>
      <c r="AB876">
        <v>1166.8450492092488</v>
      </c>
      <c r="AC876">
        <v>0</v>
      </c>
      <c r="AD876">
        <v>0</v>
      </c>
      <c r="AE876">
        <v>5789.151179131708</v>
      </c>
    </row>
    <row r="877" spans="1:31" x14ac:dyDescent="0.3">
      <c r="A877">
        <v>2512450</v>
      </c>
      <c r="B877">
        <v>1</v>
      </c>
      <c r="C877" t="s">
        <v>80</v>
      </c>
      <c r="D877" t="s">
        <v>100</v>
      </c>
      <c r="E877" t="s">
        <v>159</v>
      </c>
      <c r="F877" t="s">
        <v>2754</v>
      </c>
      <c r="G877" t="s">
        <v>134</v>
      </c>
      <c r="H877" t="s">
        <v>150</v>
      </c>
      <c r="I877" t="s">
        <v>136</v>
      </c>
      <c r="J877" t="s">
        <v>137</v>
      </c>
      <c r="K877" t="s">
        <v>138</v>
      </c>
      <c r="L877" t="s">
        <v>2755</v>
      </c>
      <c r="M877" t="s">
        <v>2756</v>
      </c>
      <c r="N877">
        <v>0.36472222199999998</v>
      </c>
      <c r="O877">
        <v>0</v>
      </c>
      <c r="P877">
        <v>160</v>
      </c>
      <c r="Q877">
        <v>0</v>
      </c>
      <c r="R877">
        <v>0</v>
      </c>
      <c r="S877">
        <v>0</v>
      </c>
      <c r="T877">
        <v>7</v>
      </c>
      <c r="U877">
        <v>0</v>
      </c>
      <c r="V877">
        <v>0</v>
      </c>
      <c r="W877">
        <v>0</v>
      </c>
      <c r="X877">
        <v>17.399771769130059</v>
      </c>
      <c r="Y877">
        <v>0</v>
      </c>
      <c r="Z877">
        <v>0</v>
      </c>
      <c r="AA877">
        <v>0</v>
      </c>
      <c r="AB877">
        <v>3.9506105158720488</v>
      </c>
      <c r="AC877">
        <v>0</v>
      </c>
      <c r="AD877">
        <v>0</v>
      </c>
      <c r="AE877">
        <v>21.350382285002109</v>
      </c>
    </row>
    <row r="878" spans="1:31" x14ac:dyDescent="0.3">
      <c r="A878">
        <v>2512782</v>
      </c>
      <c r="B878">
        <v>1</v>
      </c>
      <c r="C878" t="s">
        <v>80</v>
      </c>
      <c r="D878" t="s">
        <v>92</v>
      </c>
      <c r="E878" t="s">
        <v>167</v>
      </c>
      <c r="F878" t="s">
        <v>2757</v>
      </c>
      <c r="G878" t="s">
        <v>169</v>
      </c>
      <c r="H878" t="s">
        <v>150</v>
      </c>
      <c r="I878" t="s">
        <v>136</v>
      </c>
      <c r="J878" t="s">
        <v>137</v>
      </c>
      <c r="K878" t="s">
        <v>144</v>
      </c>
      <c r="L878" t="s">
        <v>2758</v>
      </c>
      <c r="M878" t="s">
        <v>2759</v>
      </c>
      <c r="N878">
        <v>3.7411111109999999</v>
      </c>
      <c r="O878">
        <v>0</v>
      </c>
      <c r="P878">
        <v>1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0.66842561157873337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0.66842561157873337</v>
      </c>
    </row>
    <row r="879" spans="1:31" x14ac:dyDescent="0.3">
      <c r="A879">
        <v>2512805</v>
      </c>
      <c r="B879">
        <v>1</v>
      </c>
      <c r="C879" t="s">
        <v>80</v>
      </c>
      <c r="D879" t="s">
        <v>96</v>
      </c>
      <c r="E879" t="s">
        <v>132</v>
      </c>
      <c r="F879" t="s">
        <v>2760</v>
      </c>
      <c r="G879" t="s">
        <v>143</v>
      </c>
      <c r="H879" t="s">
        <v>135</v>
      </c>
      <c r="I879" t="s">
        <v>136</v>
      </c>
      <c r="J879" t="s">
        <v>137</v>
      </c>
      <c r="K879" t="s">
        <v>144</v>
      </c>
      <c r="L879" t="s">
        <v>2761</v>
      </c>
      <c r="M879" t="s">
        <v>2762</v>
      </c>
      <c r="N879">
        <v>1.1325000000000001</v>
      </c>
      <c r="O879">
        <v>0</v>
      </c>
      <c r="P879">
        <v>2479</v>
      </c>
      <c r="Q879">
        <v>0</v>
      </c>
      <c r="R879">
        <v>5</v>
      </c>
      <c r="S879">
        <v>3</v>
      </c>
      <c r="T879">
        <v>171</v>
      </c>
      <c r="U879">
        <v>0</v>
      </c>
      <c r="V879">
        <v>0</v>
      </c>
      <c r="W879">
        <v>0</v>
      </c>
      <c r="X879">
        <v>822.85467329618382</v>
      </c>
      <c r="Y879">
        <v>0</v>
      </c>
      <c r="Z879">
        <v>1.0153543888116334</v>
      </c>
      <c r="AA879">
        <v>88.149008677843966</v>
      </c>
      <c r="AB879">
        <v>210.4464823553399</v>
      </c>
      <c r="AC879">
        <v>0</v>
      </c>
      <c r="AD879">
        <v>0</v>
      </c>
      <c r="AE879">
        <v>1122.4655187181793</v>
      </c>
    </row>
    <row r="880" spans="1:31" x14ac:dyDescent="0.3">
      <c r="A880">
        <v>2512951</v>
      </c>
      <c r="B880">
        <v>1</v>
      </c>
      <c r="C880" t="s">
        <v>81</v>
      </c>
      <c r="D880" t="s">
        <v>123</v>
      </c>
      <c r="E880" t="s">
        <v>167</v>
      </c>
      <c r="F880" t="s">
        <v>2763</v>
      </c>
      <c r="G880" t="s">
        <v>263</v>
      </c>
      <c r="H880" t="s">
        <v>150</v>
      </c>
      <c r="I880" t="s">
        <v>136</v>
      </c>
      <c r="J880" t="s">
        <v>137</v>
      </c>
      <c r="K880" t="s">
        <v>144</v>
      </c>
      <c r="L880" t="s">
        <v>2764</v>
      </c>
      <c r="M880" t="s">
        <v>2765</v>
      </c>
      <c r="N880">
        <v>0.99083333299999998</v>
      </c>
      <c r="O880">
        <v>0</v>
      </c>
      <c r="P880">
        <v>1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0.44926127168097674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0.44926127168097674</v>
      </c>
    </row>
    <row r="881" spans="1:31" x14ac:dyDescent="0.3">
      <c r="A881">
        <v>2512573</v>
      </c>
      <c r="B881">
        <v>1</v>
      </c>
      <c r="C881" t="s">
        <v>80</v>
      </c>
      <c r="D881" t="s">
        <v>82</v>
      </c>
      <c r="E881" t="s">
        <v>167</v>
      </c>
      <c r="F881" t="s">
        <v>2766</v>
      </c>
      <c r="G881" t="s">
        <v>263</v>
      </c>
      <c r="H881" t="s">
        <v>150</v>
      </c>
      <c r="I881" t="s">
        <v>136</v>
      </c>
      <c r="J881" t="s">
        <v>137</v>
      </c>
      <c r="K881" t="s">
        <v>144</v>
      </c>
      <c r="L881" t="s">
        <v>2767</v>
      </c>
      <c r="M881" t="s">
        <v>2768</v>
      </c>
      <c r="N881">
        <v>1.0672222220000001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2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0.47014427002239578</v>
      </c>
      <c r="AC881">
        <v>0</v>
      </c>
      <c r="AD881">
        <v>0</v>
      </c>
      <c r="AE881">
        <v>0.47014427002239578</v>
      </c>
    </row>
    <row r="882" spans="1:31" x14ac:dyDescent="0.3">
      <c r="A882">
        <v>2512719</v>
      </c>
      <c r="B882">
        <v>1</v>
      </c>
      <c r="C882" t="s">
        <v>80</v>
      </c>
      <c r="D882" t="s">
        <v>96</v>
      </c>
      <c r="E882" t="s">
        <v>141</v>
      </c>
      <c r="F882" t="s">
        <v>2769</v>
      </c>
      <c r="G882" t="s">
        <v>143</v>
      </c>
      <c r="H882" t="s">
        <v>135</v>
      </c>
      <c r="I882" t="s">
        <v>136</v>
      </c>
      <c r="J882" t="s">
        <v>137</v>
      </c>
      <c r="K882" t="s">
        <v>144</v>
      </c>
      <c r="L882" t="s">
        <v>2770</v>
      </c>
      <c r="M882" t="s">
        <v>2771</v>
      </c>
      <c r="N882">
        <v>0.569722222</v>
      </c>
      <c r="O882">
        <v>4</v>
      </c>
      <c r="P882">
        <v>4060</v>
      </c>
      <c r="Q882">
        <v>5</v>
      </c>
      <c r="R882">
        <v>12</v>
      </c>
      <c r="S882">
        <v>9</v>
      </c>
      <c r="T882">
        <v>396</v>
      </c>
      <c r="U882">
        <v>1</v>
      </c>
      <c r="V882">
        <v>0</v>
      </c>
      <c r="W882">
        <v>9.5924594488593602</v>
      </c>
      <c r="X882">
        <v>672.6215575317085</v>
      </c>
      <c r="Y882">
        <v>2.2272856214501027</v>
      </c>
      <c r="Z882">
        <v>1.9203550597991961</v>
      </c>
      <c r="AA882">
        <v>61.840313721666817</v>
      </c>
      <c r="AB882">
        <v>349.52991813071333</v>
      </c>
      <c r="AC882">
        <v>7.6097564629057182</v>
      </c>
      <c r="AD882">
        <v>0</v>
      </c>
      <c r="AE882">
        <v>1105.3416459771031</v>
      </c>
    </row>
    <row r="883" spans="1:31" x14ac:dyDescent="0.3">
      <c r="A883">
        <v>2512765</v>
      </c>
      <c r="B883">
        <v>1</v>
      </c>
      <c r="C883" t="s">
        <v>80</v>
      </c>
      <c r="D883" t="s">
        <v>85</v>
      </c>
      <c r="E883" t="s">
        <v>132</v>
      </c>
      <c r="F883" t="s">
        <v>2772</v>
      </c>
      <c r="G883" t="s">
        <v>134</v>
      </c>
      <c r="H883" t="s">
        <v>135</v>
      </c>
      <c r="I883" t="s">
        <v>136</v>
      </c>
      <c r="J883" t="s">
        <v>137</v>
      </c>
      <c r="K883" t="s">
        <v>138</v>
      </c>
      <c r="L883" t="s">
        <v>2773</v>
      </c>
      <c r="M883" t="s">
        <v>2774</v>
      </c>
      <c r="N883">
        <v>1.346944444</v>
      </c>
      <c r="O883">
        <v>0</v>
      </c>
      <c r="P883">
        <v>611</v>
      </c>
      <c r="Q883">
        <v>0</v>
      </c>
      <c r="R883">
        <v>0</v>
      </c>
      <c r="S883">
        <v>0</v>
      </c>
      <c r="T883">
        <v>98</v>
      </c>
      <c r="U883">
        <v>0</v>
      </c>
      <c r="V883">
        <v>0</v>
      </c>
      <c r="W883">
        <v>0</v>
      </c>
      <c r="X883">
        <v>168.45332410767742</v>
      </c>
      <c r="Y883">
        <v>0</v>
      </c>
      <c r="Z883">
        <v>0</v>
      </c>
      <c r="AA883">
        <v>0</v>
      </c>
      <c r="AB883">
        <v>245.62576823639304</v>
      </c>
      <c r="AC883">
        <v>0</v>
      </c>
      <c r="AD883">
        <v>0</v>
      </c>
      <c r="AE883">
        <v>414.07909234407043</v>
      </c>
    </row>
    <row r="884" spans="1:31" x14ac:dyDescent="0.3">
      <c r="A884">
        <v>2512367</v>
      </c>
      <c r="B884">
        <v>1</v>
      </c>
      <c r="C884" t="s">
        <v>81</v>
      </c>
      <c r="D884" t="s">
        <v>113</v>
      </c>
      <c r="E884" t="s">
        <v>159</v>
      </c>
      <c r="F884" t="s">
        <v>2775</v>
      </c>
      <c r="G884" t="s">
        <v>134</v>
      </c>
      <c r="H884" t="s">
        <v>150</v>
      </c>
      <c r="I884" t="s">
        <v>136</v>
      </c>
      <c r="J884" t="s">
        <v>137</v>
      </c>
      <c r="K884" t="s">
        <v>138</v>
      </c>
      <c r="L884" t="s">
        <v>2776</v>
      </c>
      <c r="M884" t="s">
        <v>2777</v>
      </c>
      <c r="N884">
        <v>2.6527777769999998</v>
      </c>
      <c r="O884">
        <v>0</v>
      </c>
      <c r="P884">
        <v>59</v>
      </c>
      <c r="Q884">
        <v>0</v>
      </c>
      <c r="R884">
        <v>16</v>
      </c>
      <c r="S884">
        <v>0</v>
      </c>
      <c r="T884">
        <v>2</v>
      </c>
      <c r="U884">
        <v>0</v>
      </c>
      <c r="V884">
        <v>0</v>
      </c>
      <c r="W884">
        <v>0</v>
      </c>
      <c r="X884">
        <v>23.351895963145044</v>
      </c>
      <c r="Y884">
        <v>0</v>
      </c>
      <c r="Z884">
        <v>12.908018062255211</v>
      </c>
      <c r="AA884">
        <v>0</v>
      </c>
      <c r="AB884">
        <v>11.588604580612083</v>
      </c>
      <c r="AC884">
        <v>0</v>
      </c>
      <c r="AD884">
        <v>0</v>
      </c>
      <c r="AE884">
        <v>47.848518606012341</v>
      </c>
    </row>
    <row r="885" spans="1:31" x14ac:dyDescent="0.3">
      <c r="A885">
        <v>2512745</v>
      </c>
      <c r="B885">
        <v>1</v>
      </c>
      <c r="C885" t="s">
        <v>80</v>
      </c>
      <c r="D885" t="s">
        <v>85</v>
      </c>
      <c r="E885" t="s">
        <v>132</v>
      </c>
      <c r="F885" t="s">
        <v>2778</v>
      </c>
      <c r="G885" t="s">
        <v>161</v>
      </c>
      <c r="H885" t="s">
        <v>135</v>
      </c>
      <c r="I885" t="s">
        <v>136</v>
      </c>
      <c r="J885" t="s">
        <v>137</v>
      </c>
      <c r="K885" t="s">
        <v>144</v>
      </c>
      <c r="L885" t="s">
        <v>2779</v>
      </c>
      <c r="M885" t="s">
        <v>2780</v>
      </c>
      <c r="N885">
        <v>0.119722222</v>
      </c>
      <c r="O885">
        <v>0</v>
      </c>
      <c r="P885">
        <v>45</v>
      </c>
      <c r="Q885">
        <v>0</v>
      </c>
      <c r="R885">
        <v>1</v>
      </c>
      <c r="S885">
        <v>0</v>
      </c>
      <c r="T885">
        <v>2</v>
      </c>
      <c r="U885">
        <v>0</v>
      </c>
      <c r="V885">
        <v>0</v>
      </c>
      <c r="W885">
        <v>0</v>
      </c>
      <c r="X885">
        <v>1.0731540042633902</v>
      </c>
      <c r="Y885">
        <v>0</v>
      </c>
      <c r="Z885">
        <v>0</v>
      </c>
      <c r="AA885">
        <v>0</v>
      </c>
      <c r="AB885">
        <v>0.19313342021666666</v>
      </c>
      <c r="AC885">
        <v>0</v>
      </c>
      <c r="AD885">
        <v>0</v>
      </c>
      <c r="AE885">
        <v>1.2662874244800568</v>
      </c>
    </row>
    <row r="886" spans="1:31" x14ac:dyDescent="0.3">
      <c r="A886">
        <v>2512490</v>
      </c>
      <c r="B886">
        <v>1</v>
      </c>
      <c r="C886" t="s">
        <v>80</v>
      </c>
      <c r="D886" t="s">
        <v>105</v>
      </c>
      <c r="E886" t="s">
        <v>187</v>
      </c>
      <c r="F886" t="s">
        <v>2781</v>
      </c>
      <c r="G886" t="s">
        <v>143</v>
      </c>
      <c r="H886" t="s">
        <v>135</v>
      </c>
      <c r="I886" t="s">
        <v>136</v>
      </c>
      <c r="J886" t="s">
        <v>137</v>
      </c>
      <c r="K886" t="s">
        <v>144</v>
      </c>
      <c r="L886" t="s">
        <v>2782</v>
      </c>
      <c r="M886" t="s">
        <v>2783</v>
      </c>
      <c r="N886">
        <v>0.129722222</v>
      </c>
      <c r="O886">
        <v>2</v>
      </c>
      <c r="P886">
        <v>134</v>
      </c>
      <c r="Q886">
        <v>5</v>
      </c>
      <c r="R886">
        <v>3</v>
      </c>
      <c r="S886">
        <v>7</v>
      </c>
      <c r="T886">
        <v>42</v>
      </c>
      <c r="U886">
        <v>0</v>
      </c>
      <c r="V886">
        <v>0</v>
      </c>
      <c r="W886">
        <v>5.6868540155418326E-2</v>
      </c>
      <c r="X886">
        <v>5.5523552492721295</v>
      </c>
      <c r="Y886">
        <v>10.876859877262463</v>
      </c>
      <c r="Z886">
        <v>8.0766212970950005E-2</v>
      </c>
      <c r="AA886">
        <v>11.252076555476926</v>
      </c>
      <c r="AB886">
        <v>4.289079892111924</v>
      </c>
      <c r="AC886">
        <v>0</v>
      </c>
      <c r="AD886">
        <v>0</v>
      </c>
      <c r="AE886">
        <v>32.108006327249811</v>
      </c>
    </row>
    <row r="887" spans="1:31" x14ac:dyDescent="0.3">
      <c r="A887">
        <v>2512241</v>
      </c>
      <c r="B887">
        <v>1</v>
      </c>
      <c r="C887" t="s">
        <v>80</v>
      </c>
      <c r="D887" t="s">
        <v>82</v>
      </c>
      <c r="E887" t="s">
        <v>167</v>
      </c>
      <c r="F887" t="s">
        <v>2784</v>
      </c>
      <c r="G887" t="s">
        <v>263</v>
      </c>
      <c r="H887" t="s">
        <v>150</v>
      </c>
      <c r="I887" t="s">
        <v>136</v>
      </c>
      <c r="J887" t="s">
        <v>137</v>
      </c>
      <c r="K887" t="s">
        <v>144</v>
      </c>
      <c r="L887" t="s">
        <v>2785</v>
      </c>
      <c r="M887" t="s">
        <v>2786</v>
      </c>
      <c r="N887">
        <v>2.039722222</v>
      </c>
      <c r="O887">
        <v>0</v>
      </c>
      <c r="P887">
        <v>1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0.46611272573333329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0.46611272573333329</v>
      </c>
    </row>
    <row r="888" spans="1:31" x14ac:dyDescent="0.3">
      <c r="A888">
        <v>2512931</v>
      </c>
      <c r="B888">
        <v>1</v>
      </c>
      <c r="C888" t="s">
        <v>81</v>
      </c>
      <c r="D888" t="s">
        <v>122</v>
      </c>
      <c r="E888" t="s">
        <v>167</v>
      </c>
      <c r="F888" t="s">
        <v>2787</v>
      </c>
      <c r="G888" t="s">
        <v>263</v>
      </c>
      <c r="H888" t="s">
        <v>150</v>
      </c>
      <c r="I888" t="s">
        <v>136</v>
      </c>
      <c r="J888" t="s">
        <v>137</v>
      </c>
      <c r="K888" t="s">
        <v>144</v>
      </c>
      <c r="L888" t="s">
        <v>2788</v>
      </c>
      <c r="M888" t="s">
        <v>2789</v>
      </c>
      <c r="N888">
        <v>1.2908333329999999</v>
      </c>
      <c r="O888">
        <v>0</v>
      </c>
      <c r="P888">
        <v>7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1.8222374413939393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1.8222374413939393</v>
      </c>
    </row>
    <row r="889" spans="1:31" x14ac:dyDescent="0.3">
      <c r="A889">
        <v>2512496</v>
      </c>
      <c r="B889">
        <v>1</v>
      </c>
      <c r="C889" t="s">
        <v>80</v>
      </c>
      <c r="D889" t="s">
        <v>95</v>
      </c>
      <c r="E889" t="s">
        <v>141</v>
      </c>
      <c r="F889" t="s">
        <v>2790</v>
      </c>
      <c r="G889" t="s">
        <v>1365</v>
      </c>
      <c r="H889" t="s">
        <v>135</v>
      </c>
      <c r="I889" t="s">
        <v>136</v>
      </c>
      <c r="J889" t="s">
        <v>137</v>
      </c>
      <c r="K889" t="s">
        <v>138</v>
      </c>
      <c r="L889" t="s">
        <v>2791</v>
      </c>
      <c r="M889" t="s">
        <v>2792</v>
      </c>
      <c r="N889">
        <v>1.148055555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3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71.621016911456763</v>
      </c>
      <c r="AD889">
        <v>0</v>
      </c>
      <c r="AE889">
        <v>71.621016911456763</v>
      </c>
    </row>
    <row r="890" spans="1:31" x14ac:dyDescent="0.3">
      <c r="A890">
        <v>2512347</v>
      </c>
      <c r="B890">
        <v>1</v>
      </c>
      <c r="C890" t="s">
        <v>80</v>
      </c>
      <c r="D890" t="s">
        <v>103</v>
      </c>
      <c r="E890" t="s">
        <v>141</v>
      </c>
      <c r="F890" t="s">
        <v>2793</v>
      </c>
      <c r="G890" t="s">
        <v>143</v>
      </c>
      <c r="H890" t="s">
        <v>135</v>
      </c>
      <c r="I890" t="s">
        <v>136</v>
      </c>
      <c r="J890" t="s">
        <v>137</v>
      </c>
      <c r="K890" t="s">
        <v>144</v>
      </c>
      <c r="L890" t="s">
        <v>2794</v>
      </c>
      <c r="M890" t="s">
        <v>2795</v>
      </c>
      <c r="N890">
        <v>0.196111111</v>
      </c>
      <c r="O890">
        <v>0</v>
      </c>
      <c r="P890">
        <v>0</v>
      </c>
      <c r="Q890">
        <v>0</v>
      </c>
      <c r="R890">
        <v>0</v>
      </c>
      <c r="S890">
        <v>25</v>
      </c>
      <c r="T890">
        <v>6</v>
      </c>
      <c r="U890">
        <v>33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22.086727130453387</v>
      </c>
      <c r="AB890">
        <v>5.3500675767106385</v>
      </c>
      <c r="AC890">
        <v>1056.1822724044362</v>
      </c>
      <c r="AD890">
        <v>0</v>
      </c>
      <c r="AE890">
        <v>1083.6190671116001</v>
      </c>
    </row>
    <row r="891" spans="1:31" x14ac:dyDescent="0.3">
      <c r="A891">
        <v>2512877</v>
      </c>
      <c r="B891">
        <v>1</v>
      </c>
      <c r="C891" t="s">
        <v>81</v>
      </c>
      <c r="D891" t="s">
        <v>113</v>
      </c>
      <c r="E891" t="s">
        <v>159</v>
      </c>
      <c r="F891" t="s">
        <v>2796</v>
      </c>
      <c r="G891" t="s">
        <v>181</v>
      </c>
      <c r="H891" t="s">
        <v>150</v>
      </c>
      <c r="I891" t="s">
        <v>136</v>
      </c>
      <c r="J891" t="s">
        <v>137</v>
      </c>
      <c r="K891" t="s">
        <v>144</v>
      </c>
      <c r="L891" t="s">
        <v>2797</v>
      </c>
      <c r="M891" t="s">
        <v>2798</v>
      </c>
      <c r="N891">
        <v>2.531111111</v>
      </c>
      <c r="O891">
        <v>0</v>
      </c>
      <c r="P891">
        <v>37</v>
      </c>
      <c r="Q891">
        <v>0</v>
      </c>
      <c r="R891">
        <v>0</v>
      </c>
      <c r="S891">
        <v>0</v>
      </c>
      <c r="T891">
        <v>1</v>
      </c>
      <c r="U891">
        <v>0</v>
      </c>
      <c r="V891">
        <v>0</v>
      </c>
      <c r="W891">
        <v>0</v>
      </c>
      <c r="X891">
        <v>9.0601134959841954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9.0601134959841954</v>
      </c>
    </row>
    <row r="892" spans="1:31" x14ac:dyDescent="0.3">
      <c r="A892">
        <v>2512831</v>
      </c>
      <c r="B892">
        <v>1</v>
      </c>
      <c r="C892" t="s">
        <v>80</v>
      </c>
      <c r="D892" t="s">
        <v>97</v>
      </c>
      <c r="E892" t="s">
        <v>207</v>
      </c>
      <c r="F892" t="s">
        <v>2799</v>
      </c>
      <c r="G892" t="s">
        <v>538</v>
      </c>
      <c r="H892" t="s">
        <v>150</v>
      </c>
      <c r="I892" t="s">
        <v>136</v>
      </c>
      <c r="J892" t="s">
        <v>3</v>
      </c>
      <c r="K892" t="s">
        <v>144</v>
      </c>
      <c r="L892" t="s">
        <v>2800</v>
      </c>
      <c r="M892" t="s">
        <v>2801</v>
      </c>
      <c r="N892">
        <v>3.6258333330000001</v>
      </c>
      <c r="O892">
        <v>0</v>
      </c>
      <c r="P892">
        <v>7</v>
      </c>
      <c r="Q892">
        <v>0</v>
      </c>
      <c r="R892">
        <v>4</v>
      </c>
      <c r="S892">
        <v>0</v>
      </c>
      <c r="T892">
        <v>4</v>
      </c>
      <c r="U892">
        <v>0</v>
      </c>
      <c r="V892">
        <v>0</v>
      </c>
      <c r="W892">
        <v>0</v>
      </c>
      <c r="X892">
        <v>31.578562352761281</v>
      </c>
      <c r="Y892">
        <v>0</v>
      </c>
      <c r="Z892">
        <v>1.4599345327261102</v>
      </c>
      <c r="AA892">
        <v>0</v>
      </c>
      <c r="AB892">
        <v>27.396808051919205</v>
      </c>
      <c r="AC892">
        <v>0</v>
      </c>
      <c r="AD892">
        <v>0</v>
      </c>
      <c r="AE892">
        <v>60.435304937406599</v>
      </c>
    </row>
    <row r="893" spans="1:31" x14ac:dyDescent="0.3">
      <c r="A893">
        <v>2512871</v>
      </c>
      <c r="B893">
        <v>1</v>
      </c>
      <c r="C893" t="s">
        <v>80</v>
      </c>
      <c r="D893" t="s">
        <v>94</v>
      </c>
      <c r="E893" t="s">
        <v>207</v>
      </c>
      <c r="F893" t="s">
        <v>2802</v>
      </c>
      <c r="G893" t="s">
        <v>538</v>
      </c>
      <c r="H893" t="s">
        <v>150</v>
      </c>
      <c r="I893" t="s">
        <v>136</v>
      </c>
      <c r="J893" t="s">
        <v>3</v>
      </c>
      <c r="K893" t="s">
        <v>144</v>
      </c>
      <c r="L893" t="s">
        <v>2803</v>
      </c>
      <c r="M893" t="s">
        <v>2804</v>
      </c>
      <c r="N893">
        <v>1.251666666</v>
      </c>
      <c r="O893">
        <v>0</v>
      </c>
      <c r="P893">
        <v>12</v>
      </c>
      <c r="Q893">
        <v>0</v>
      </c>
      <c r="R893">
        <v>3</v>
      </c>
      <c r="S893">
        <v>0</v>
      </c>
      <c r="T893">
        <v>9</v>
      </c>
      <c r="U893">
        <v>0</v>
      </c>
      <c r="V893">
        <v>0</v>
      </c>
      <c r="W893">
        <v>0</v>
      </c>
      <c r="X893">
        <v>2.7827226007432548</v>
      </c>
      <c r="Y893">
        <v>0</v>
      </c>
      <c r="Z893">
        <v>1.0001961730785625</v>
      </c>
      <c r="AA893">
        <v>0</v>
      </c>
      <c r="AB893">
        <v>5.519458722694087</v>
      </c>
      <c r="AC893">
        <v>0</v>
      </c>
      <c r="AD893">
        <v>0</v>
      </c>
      <c r="AE893">
        <v>9.3023774965159038</v>
      </c>
    </row>
    <row r="894" spans="1:31" x14ac:dyDescent="0.3">
      <c r="A894">
        <v>2512313</v>
      </c>
      <c r="B894">
        <v>1</v>
      </c>
      <c r="C894" t="s">
        <v>80</v>
      </c>
      <c r="D894" t="s">
        <v>95</v>
      </c>
      <c r="E894" t="s">
        <v>132</v>
      </c>
      <c r="F894" t="s">
        <v>2805</v>
      </c>
      <c r="G894" t="s">
        <v>143</v>
      </c>
      <c r="H894" t="s">
        <v>135</v>
      </c>
      <c r="I894" t="s">
        <v>136</v>
      </c>
      <c r="J894" t="s">
        <v>137</v>
      </c>
      <c r="K894" t="s">
        <v>144</v>
      </c>
      <c r="L894" t="s">
        <v>2806</v>
      </c>
      <c r="M894" t="s">
        <v>2807</v>
      </c>
      <c r="N894">
        <v>1.047222222</v>
      </c>
      <c r="O894">
        <v>0</v>
      </c>
      <c r="P894">
        <v>1743</v>
      </c>
      <c r="Q894">
        <v>0</v>
      </c>
      <c r="R894">
        <v>0</v>
      </c>
      <c r="S894">
        <v>0</v>
      </c>
      <c r="T894">
        <v>370</v>
      </c>
      <c r="U894">
        <v>0</v>
      </c>
      <c r="V894">
        <v>0</v>
      </c>
      <c r="W894">
        <v>0</v>
      </c>
      <c r="X894">
        <v>357.8761592504726</v>
      </c>
      <c r="Y894">
        <v>0</v>
      </c>
      <c r="Z894">
        <v>0</v>
      </c>
      <c r="AA894">
        <v>0</v>
      </c>
      <c r="AB894">
        <v>231.2175899727832</v>
      </c>
      <c r="AC894">
        <v>0</v>
      </c>
      <c r="AD894">
        <v>0</v>
      </c>
      <c r="AE894">
        <v>589.09374922325583</v>
      </c>
    </row>
    <row r="895" spans="1:31" x14ac:dyDescent="0.3">
      <c r="A895">
        <v>2512917</v>
      </c>
      <c r="B895">
        <v>1</v>
      </c>
      <c r="C895" t="s">
        <v>81</v>
      </c>
      <c r="D895" t="s">
        <v>119</v>
      </c>
      <c r="E895" t="s">
        <v>207</v>
      </c>
      <c r="F895" t="s">
        <v>2808</v>
      </c>
      <c r="G895" t="s">
        <v>981</v>
      </c>
      <c r="H895" t="s">
        <v>150</v>
      </c>
      <c r="I895" t="s">
        <v>136</v>
      </c>
      <c r="J895" t="s">
        <v>137</v>
      </c>
      <c r="K895" t="s">
        <v>144</v>
      </c>
      <c r="L895" t="s">
        <v>2809</v>
      </c>
      <c r="M895" t="s">
        <v>2810</v>
      </c>
      <c r="N895">
        <v>1.7822222219999999</v>
      </c>
      <c r="O895">
        <v>0</v>
      </c>
      <c r="P895">
        <v>59</v>
      </c>
      <c r="Q895">
        <v>0</v>
      </c>
      <c r="R895">
        <v>2</v>
      </c>
      <c r="S895">
        <v>0</v>
      </c>
      <c r="T895">
        <v>6</v>
      </c>
      <c r="U895">
        <v>0</v>
      </c>
      <c r="V895">
        <v>0</v>
      </c>
      <c r="W895">
        <v>0</v>
      </c>
      <c r="X895">
        <v>28.248024337177981</v>
      </c>
      <c r="Y895">
        <v>0</v>
      </c>
      <c r="Z895">
        <v>0.15554083965871252</v>
      </c>
      <c r="AA895">
        <v>0</v>
      </c>
      <c r="AB895">
        <v>1.9321525611040036</v>
      </c>
      <c r="AC895">
        <v>0</v>
      </c>
      <c r="AD895">
        <v>0</v>
      </c>
      <c r="AE895">
        <v>30.335717737940698</v>
      </c>
    </row>
    <row r="896" spans="1:31" x14ac:dyDescent="0.3">
      <c r="A896">
        <v>2512814</v>
      </c>
      <c r="B896">
        <v>1</v>
      </c>
      <c r="C896" t="s">
        <v>81</v>
      </c>
      <c r="D896" t="s">
        <v>127</v>
      </c>
      <c r="E896" t="s">
        <v>147</v>
      </c>
      <c r="F896" t="s">
        <v>2811</v>
      </c>
      <c r="G896" t="s">
        <v>700</v>
      </c>
      <c r="H896" t="s">
        <v>150</v>
      </c>
      <c r="I896" t="s">
        <v>136</v>
      </c>
      <c r="J896" t="s">
        <v>137</v>
      </c>
      <c r="K896" t="s">
        <v>144</v>
      </c>
      <c r="L896" t="s">
        <v>2812</v>
      </c>
      <c r="M896" t="s">
        <v>2813</v>
      </c>
      <c r="N896">
        <v>1.775833333</v>
      </c>
      <c r="O896">
        <v>0</v>
      </c>
      <c r="P896">
        <v>38</v>
      </c>
      <c r="Q896">
        <v>0</v>
      </c>
      <c r="R896">
        <v>0</v>
      </c>
      <c r="S896">
        <v>0</v>
      </c>
      <c r="T896">
        <v>1</v>
      </c>
      <c r="U896">
        <v>0</v>
      </c>
      <c r="V896">
        <v>0</v>
      </c>
      <c r="W896">
        <v>0</v>
      </c>
      <c r="X896">
        <v>13.182360479081394</v>
      </c>
      <c r="Y896">
        <v>0</v>
      </c>
      <c r="Z896">
        <v>0</v>
      </c>
      <c r="AA896">
        <v>0</v>
      </c>
      <c r="AB896">
        <v>0.24808101813678751</v>
      </c>
      <c r="AC896">
        <v>0</v>
      </c>
      <c r="AD896">
        <v>0</v>
      </c>
      <c r="AE896">
        <v>13.430441497218181</v>
      </c>
    </row>
    <row r="897" spans="1:31" x14ac:dyDescent="0.3">
      <c r="A897">
        <v>2512456</v>
      </c>
      <c r="B897">
        <v>1</v>
      </c>
      <c r="C897" t="s">
        <v>80</v>
      </c>
      <c r="D897" t="s">
        <v>110</v>
      </c>
      <c r="E897" t="s">
        <v>132</v>
      </c>
      <c r="F897" t="s">
        <v>2814</v>
      </c>
      <c r="G897" t="s">
        <v>173</v>
      </c>
      <c r="H897" t="s">
        <v>135</v>
      </c>
      <c r="I897" t="s">
        <v>136</v>
      </c>
      <c r="J897" t="s">
        <v>137</v>
      </c>
      <c r="K897" t="s">
        <v>138</v>
      </c>
      <c r="L897" t="s">
        <v>2815</v>
      </c>
      <c r="M897" t="s">
        <v>2816</v>
      </c>
      <c r="N897">
        <v>4.4730555550000002</v>
      </c>
      <c r="O897">
        <v>8</v>
      </c>
      <c r="P897">
        <v>1200</v>
      </c>
      <c r="Q897">
        <v>6</v>
      </c>
      <c r="R897">
        <v>11</v>
      </c>
      <c r="S897">
        <v>6</v>
      </c>
      <c r="T897">
        <v>101</v>
      </c>
      <c r="U897">
        <v>0</v>
      </c>
      <c r="V897">
        <v>0</v>
      </c>
      <c r="W897">
        <v>12.397678265316737</v>
      </c>
      <c r="X897">
        <v>1866.629923623947</v>
      </c>
      <c r="Y897">
        <v>7.8525043646088815</v>
      </c>
      <c r="Z897">
        <v>6.3262466629329968</v>
      </c>
      <c r="AA897">
        <v>453.89967072087973</v>
      </c>
      <c r="AB897">
        <v>426.71598361513713</v>
      </c>
      <c r="AC897">
        <v>0</v>
      </c>
      <c r="AD897">
        <v>0</v>
      </c>
      <c r="AE897">
        <v>2773.8220072528225</v>
      </c>
    </row>
    <row r="898" spans="1:31" x14ac:dyDescent="0.3">
      <c r="A898">
        <v>2512834</v>
      </c>
      <c r="B898">
        <v>1</v>
      </c>
      <c r="C898" t="s">
        <v>80</v>
      </c>
      <c r="D898" t="s">
        <v>111</v>
      </c>
      <c r="E898" t="s">
        <v>132</v>
      </c>
      <c r="F898" t="s">
        <v>2817</v>
      </c>
      <c r="G898" t="s">
        <v>538</v>
      </c>
      <c r="H898" t="s">
        <v>135</v>
      </c>
      <c r="I898" t="s">
        <v>136</v>
      </c>
      <c r="J898" t="s">
        <v>3</v>
      </c>
      <c r="K898" t="s">
        <v>144</v>
      </c>
      <c r="L898" t="s">
        <v>1952</v>
      </c>
      <c r="M898" t="s">
        <v>2818</v>
      </c>
      <c r="N898">
        <v>0.35</v>
      </c>
      <c r="O898">
        <v>0</v>
      </c>
      <c r="P898">
        <v>176</v>
      </c>
      <c r="Q898">
        <v>0</v>
      </c>
      <c r="R898">
        <v>72</v>
      </c>
      <c r="S898">
        <v>1</v>
      </c>
      <c r="T898">
        <v>101</v>
      </c>
      <c r="U898">
        <v>0</v>
      </c>
      <c r="V898">
        <v>2</v>
      </c>
      <c r="W898">
        <v>0</v>
      </c>
      <c r="X898">
        <v>58.553470930575607</v>
      </c>
      <c r="Y898">
        <v>0</v>
      </c>
      <c r="Z898">
        <v>11.394827139817801</v>
      </c>
      <c r="AA898">
        <v>6.5028492404819991</v>
      </c>
      <c r="AB898">
        <v>151.25447339198772</v>
      </c>
      <c r="AC898">
        <v>0</v>
      </c>
      <c r="AD898">
        <v>65.588350002824242</v>
      </c>
      <c r="AE898">
        <v>293.29397070568734</v>
      </c>
    </row>
    <row r="899" spans="1:31" x14ac:dyDescent="0.3">
      <c r="A899">
        <v>2512791</v>
      </c>
      <c r="B899">
        <v>1</v>
      </c>
      <c r="C899" t="s">
        <v>80</v>
      </c>
      <c r="D899" t="s">
        <v>97</v>
      </c>
      <c r="E899" t="s">
        <v>167</v>
      </c>
      <c r="F899" t="s">
        <v>2819</v>
      </c>
      <c r="G899" t="s">
        <v>263</v>
      </c>
      <c r="H899" t="s">
        <v>150</v>
      </c>
      <c r="I899" t="s">
        <v>136</v>
      </c>
      <c r="J899" t="s">
        <v>137</v>
      </c>
      <c r="K899" t="s">
        <v>144</v>
      </c>
      <c r="L899" t="s">
        <v>2820</v>
      </c>
      <c r="M899" t="s">
        <v>2821</v>
      </c>
      <c r="N899">
        <v>1.973333333</v>
      </c>
      <c r="O899">
        <v>0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0.31005864291538499</v>
      </c>
      <c r="AA899">
        <v>0</v>
      </c>
      <c r="AB899">
        <v>0</v>
      </c>
      <c r="AC899">
        <v>0</v>
      </c>
      <c r="AD899">
        <v>0</v>
      </c>
      <c r="AE899">
        <v>0.31005864291538499</v>
      </c>
    </row>
    <row r="900" spans="1:31" x14ac:dyDescent="0.3">
      <c r="A900">
        <v>2512934</v>
      </c>
      <c r="B900">
        <v>1</v>
      </c>
      <c r="C900" t="s">
        <v>80</v>
      </c>
      <c r="D900" t="s">
        <v>101</v>
      </c>
      <c r="E900" t="s">
        <v>207</v>
      </c>
      <c r="F900" t="s">
        <v>2822</v>
      </c>
      <c r="G900" t="s">
        <v>161</v>
      </c>
      <c r="H900" t="s">
        <v>150</v>
      </c>
      <c r="I900" t="s">
        <v>136</v>
      </c>
      <c r="J900" t="s">
        <v>137</v>
      </c>
      <c r="K900" t="s">
        <v>144</v>
      </c>
      <c r="L900" t="s">
        <v>2823</v>
      </c>
      <c r="M900" t="s">
        <v>2824</v>
      </c>
      <c r="N900">
        <v>0.73499999999999999</v>
      </c>
      <c r="O900">
        <v>0</v>
      </c>
      <c r="P900">
        <v>38</v>
      </c>
      <c r="Q900">
        <v>0</v>
      </c>
      <c r="R900">
        <v>0</v>
      </c>
      <c r="S900">
        <v>0</v>
      </c>
      <c r="T900">
        <v>1</v>
      </c>
      <c r="U900">
        <v>0</v>
      </c>
      <c r="V900">
        <v>0</v>
      </c>
      <c r="W900">
        <v>0</v>
      </c>
      <c r="X900">
        <v>4.5871109721208132</v>
      </c>
      <c r="Y900">
        <v>0</v>
      </c>
      <c r="Z900">
        <v>0</v>
      </c>
      <c r="AA900">
        <v>0</v>
      </c>
      <c r="AB900">
        <v>5.3363143150800003E-3</v>
      </c>
      <c r="AC900">
        <v>0</v>
      </c>
      <c r="AD900">
        <v>0</v>
      </c>
      <c r="AE900">
        <v>4.5924472864358936</v>
      </c>
    </row>
    <row r="901" spans="1:31" x14ac:dyDescent="0.3">
      <c r="A901">
        <v>2512940</v>
      </c>
      <c r="B901">
        <v>1</v>
      </c>
      <c r="C901" t="s">
        <v>80</v>
      </c>
      <c r="D901" t="s">
        <v>82</v>
      </c>
      <c r="E901" t="s">
        <v>167</v>
      </c>
      <c r="F901" t="s">
        <v>2825</v>
      </c>
      <c r="G901" t="s">
        <v>263</v>
      </c>
      <c r="H901" t="s">
        <v>150</v>
      </c>
      <c r="I901" t="s">
        <v>136</v>
      </c>
      <c r="J901" t="s">
        <v>137</v>
      </c>
      <c r="K901" t="s">
        <v>144</v>
      </c>
      <c r="L901" t="s">
        <v>2826</v>
      </c>
      <c r="M901" t="s">
        <v>2827</v>
      </c>
      <c r="N901">
        <v>3.3941666659999998</v>
      </c>
      <c r="O901">
        <v>0</v>
      </c>
      <c r="P901">
        <v>1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1.3407502072786501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1.3407502072786501</v>
      </c>
    </row>
    <row r="902" spans="1:31" x14ac:dyDescent="0.3">
      <c r="A902">
        <v>2512393</v>
      </c>
      <c r="B902">
        <v>1</v>
      </c>
      <c r="C902" t="s">
        <v>80</v>
      </c>
      <c r="D902" t="s">
        <v>96</v>
      </c>
      <c r="E902" t="s">
        <v>167</v>
      </c>
      <c r="F902" t="s">
        <v>2828</v>
      </c>
      <c r="G902" t="s">
        <v>263</v>
      </c>
      <c r="H902" t="s">
        <v>150</v>
      </c>
      <c r="I902" t="s">
        <v>136</v>
      </c>
      <c r="J902" t="s">
        <v>137</v>
      </c>
      <c r="K902" t="s">
        <v>144</v>
      </c>
      <c r="L902" t="s">
        <v>2829</v>
      </c>
      <c r="M902" t="s">
        <v>2830</v>
      </c>
      <c r="N902">
        <v>7.7413888880000004</v>
      </c>
      <c r="O902">
        <v>0</v>
      </c>
      <c r="P902">
        <v>1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2.4876637488909106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2.4876637488909106</v>
      </c>
    </row>
    <row r="903" spans="1:31" x14ac:dyDescent="0.3">
      <c r="A903">
        <v>2512250</v>
      </c>
      <c r="B903">
        <v>1</v>
      </c>
      <c r="C903" t="s">
        <v>80</v>
      </c>
      <c r="D903" t="s">
        <v>103</v>
      </c>
      <c r="E903" t="s">
        <v>275</v>
      </c>
      <c r="F903" t="s">
        <v>2831</v>
      </c>
      <c r="G903" t="s">
        <v>2832</v>
      </c>
      <c r="H903" t="s">
        <v>1921</v>
      </c>
      <c r="I903" t="s">
        <v>136</v>
      </c>
      <c r="J903" t="s">
        <v>137</v>
      </c>
      <c r="K903" t="s">
        <v>138</v>
      </c>
      <c r="L903" t="s">
        <v>2833</v>
      </c>
      <c r="M903" t="s">
        <v>2834</v>
      </c>
      <c r="N903">
        <v>4.9258333329999999</v>
      </c>
      <c r="O903">
        <v>1</v>
      </c>
      <c r="P903">
        <v>1713</v>
      </c>
      <c r="Q903">
        <v>36</v>
      </c>
      <c r="R903">
        <v>183</v>
      </c>
      <c r="S903">
        <v>18</v>
      </c>
      <c r="T903">
        <v>221</v>
      </c>
      <c r="U903">
        <v>2</v>
      </c>
      <c r="V903">
        <v>1</v>
      </c>
      <c r="W903">
        <v>0.35879444367109753</v>
      </c>
      <c r="X903">
        <v>2054.8308680437003</v>
      </c>
      <c r="Y903">
        <v>118.10574749629269</v>
      </c>
      <c r="Z903">
        <v>417.62838440120674</v>
      </c>
      <c r="AA903">
        <v>229.51038470933807</v>
      </c>
      <c r="AB903">
        <v>702.70041639153192</v>
      </c>
      <c r="AC903">
        <v>431.32074908310835</v>
      </c>
      <c r="AD903">
        <v>10.869822093308358</v>
      </c>
      <c r="AE903">
        <v>3965.3251666621582</v>
      </c>
    </row>
    <row r="904" spans="1:31" x14ac:dyDescent="0.3">
      <c r="A904">
        <v>2512691</v>
      </c>
      <c r="B904">
        <v>1</v>
      </c>
      <c r="C904" t="s">
        <v>80</v>
      </c>
      <c r="D904" t="s">
        <v>100</v>
      </c>
      <c r="E904" t="s">
        <v>159</v>
      </c>
      <c r="F904" t="s">
        <v>2835</v>
      </c>
      <c r="G904" t="s">
        <v>134</v>
      </c>
      <c r="H904" t="s">
        <v>150</v>
      </c>
      <c r="I904" t="s">
        <v>136</v>
      </c>
      <c r="J904" t="s">
        <v>137</v>
      </c>
      <c r="K904" t="s">
        <v>138</v>
      </c>
      <c r="L904" t="s">
        <v>2836</v>
      </c>
      <c r="M904" t="s">
        <v>2837</v>
      </c>
      <c r="N904">
        <v>0.34916666600000001</v>
      </c>
      <c r="O904">
        <v>0</v>
      </c>
      <c r="P904">
        <v>25</v>
      </c>
      <c r="Q904">
        <v>0</v>
      </c>
      <c r="R904">
        <v>14</v>
      </c>
      <c r="S904">
        <v>0</v>
      </c>
      <c r="T904">
        <v>1</v>
      </c>
      <c r="U904">
        <v>0</v>
      </c>
      <c r="V904">
        <v>0</v>
      </c>
      <c r="W904">
        <v>0</v>
      </c>
      <c r="X904">
        <v>2.6740823815813894</v>
      </c>
      <c r="Y904">
        <v>0</v>
      </c>
      <c r="Z904">
        <v>1.4984613101716575</v>
      </c>
      <c r="AA904">
        <v>0</v>
      </c>
      <c r="AB904">
        <v>0</v>
      </c>
      <c r="AC904">
        <v>0</v>
      </c>
      <c r="AD904">
        <v>0</v>
      </c>
      <c r="AE904">
        <v>4.172543691753047</v>
      </c>
    </row>
    <row r="905" spans="1:31" x14ac:dyDescent="0.3">
      <c r="A905">
        <v>2512711</v>
      </c>
      <c r="B905">
        <v>1</v>
      </c>
      <c r="C905" t="s">
        <v>80</v>
      </c>
      <c r="D905" t="s">
        <v>82</v>
      </c>
      <c r="E905" t="s">
        <v>167</v>
      </c>
      <c r="F905" t="s">
        <v>2838</v>
      </c>
      <c r="G905" t="s">
        <v>234</v>
      </c>
      <c r="H905" t="s">
        <v>150</v>
      </c>
      <c r="I905" t="s">
        <v>136</v>
      </c>
      <c r="J905" t="s">
        <v>137</v>
      </c>
      <c r="K905" t="s">
        <v>144</v>
      </c>
      <c r="L905" t="s">
        <v>2839</v>
      </c>
      <c r="M905" t="s">
        <v>2840</v>
      </c>
      <c r="N905">
        <v>1.704722222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19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27.968654167900983</v>
      </c>
      <c r="AC905">
        <v>0</v>
      </c>
      <c r="AD905">
        <v>0</v>
      </c>
      <c r="AE905">
        <v>27.968654167900983</v>
      </c>
    </row>
    <row r="906" spans="1:31" x14ac:dyDescent="0.3">
      <c r="A906">
        <v>2512356</v>
      </c>
      <c r="B906">
        <v>1</v>
      </c>
      <c r="C906" t="s">
        <v>80</v>
      </c>
      <c r="D906" t="s">
        <v>95</v>
      </c>
      <c r="E906" t="s">
        <v>207</v>
      </c>
      <c r="F906" t="s">
        <v>2841</v>
      </c>
      <c r="G906" t="s">
        <v>161</v>
      </c>
      <c r="H906" t="s">
        <v>150</v>
      </c>
      <c r="I906" t="s">
        <v>136</v>
      </c>
      <c r="J906" t="s">
        <v>137</v>
      </c>
      <c r="K906" t="s">
        <v>144</v>
      </c>
      <c r="L906" t="s">
        <v>2842</v>
      </c>
      <c r="M906" t="s">
        <v>2843</v>
      </c>
      <c r="N906">
        <v>0.94638888799999998</v>
      </c>
      <c r="O906">
        <v>0</v>
      </c>
      <c r="P906">
        <v>5</v>
      </c>
      <c r="Q906">
        <v>0</v>
      </c>
      <c r="R906">
        <v>8</v>
      </c>
      <c r="S906">
        <v>0</v>
      </c>
      <c r="T906">
        <v>2</v>
      </c>
      <c r="U906">
        <v>0</v>
      </c>
      <c r="V906">
        <v>0</v>
      </c>
      <c r="W906">
        <v>0</v>
      </c>
      <c r="X906">
        <v>0.6187799631544959</v>
      </c>
      <c r="Y906">
        <v>0</v>
      </c>
      <c r="Z906">
        <v>4.2931459951211179</v>
      </c>
      <c r="AA906">
        <v>0</v>
      </c>
      <c r="AB906">
        <v>0.79075615098525009</v>
      </c>
      <c r="AC906">
        <v>0</v>
      </c>
      <c r="AD906">
        <v>0</v>
      </c>
      <c r="AE906">
        <v>5.7026821092608637</v>
      </c>
    </row>
    <row r="907" spans="1:31" x14ac:dyDescent="0.3">
      <c r="A907">
        <v>2512874</v>
      </c>
      <c r="B907">
        <v>1</v>
      </c>
      <c r="C907" t="s">
        <v>80</v>
      </c>
      <c r="D907" t="s">
        <v>99</v>
      </c>
      <c r="E907" t="s">
        <v>207</v>
      </c>
      <c r="F907" t="s">
        <v>2844</v>
      </c>
      <c r="G907" t="s">
        <v>161</v>
      </c>
      <c r="H907" t="s">
        <v>150</v>
      </c>
      <c r="I907" t="s">
        <v>136</v>
      </c>
      <c r="J907" t="s">
        <v>137</v>
      </c>
      <c r="K907" t="s">
        <v>144</v>
      </c>
      <c r="L907" t="s">
        <v>2845</v>
      </c>
      <c r="M907" t="s">
        <v>2846</v>
      </c>
      <c r="N907">
        <v>0.45222222200000001</v>
      </c>
      <c r="O907">
        <v>0</v>
      </c>
      <c r="P907">
        <v>12</v>
      </c>
      <c r="Q907">
        <v>0</v>
      </c>
      <c r="R907">
        <v>0</v>
      </c>
      <c r="S907">
        <v>0</v>
      </c>
      <c r="T907">
        <v>4</v>
      </c>
      <c r="U907">
        <v>0</v>
      </c>
      <c r="V907">
        <v>0</v>
      </c>
      <c r="W907">
        <v>0</v>
      </c>
      <c r="X907">
        <v>1.6760290616244</v>
      </c>
      <c r="Y907">
        <v>0</v>
      </c>
      <c r="Z907">
        <v>0</v>
      </c>
      <c r="AA907">
        <v>0</v>
      </c>
      <c r="AB907">
        <v>1.4745793272696932</v>
      </c>
      <c r="AC907">
        <v>0</v>
      </c>
      <c r="AD907">
        <v>0</v>
      </c>
      <c r="AE907">
        <v>3.150608388894093</v>
      </c>
    </row>
    <row r="908" spans="1:31" x14ac:dyDescent="0.3">
      <c r="A908">
        <v>2512310</v>
      </c>
      <c r="B908">
        <v>1</v>
      </c>
      <c r="C908" t="s">
        <v>81</v>
      </c>
      <c r="D908" t="s">
        <v>128</v>
      </c>
      <c r="E908" t="s">
        <v>187</v>
      </c>
      <c r="F908" t="s">
        <v>2847</v>
      </c>
      <c r="G908" t="s">
        <v>143</v>
      </c>
      <c r="H908" t="s">
        <v>135</v>
      </c>
      <c r="I908" t="s">
        <v>136</v>
      </c>
      <c r="J908" t="s">
        <v>137</v>
      </c>
      <c r="K908" t="s">
        <v>144</v>
      </c>
      <c r="L908" t="s">
        <v>2848</v>
      </c>
      <c r="M908" t="s">
        <v>2849</v>
      </c>
      <c r="N908">
        <v>1.293055555</v>
      </c>
      <c r="O908">
        <v>0</v>
      </c>
      <c r="P908">
        <v>0</v>
      </c>
      <c r="Q908">
        <v>0</v>
      </c>
      <c r="R908">
        <v>0</v>
      </c>
      <c r="S908">
        <v>15</v>
      </c>
      <c r="T908">
        <v>0</v>
      </c>
      <c r="U908">
        <v>13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69.099580736480917</v>
      </c>
      <c r="AB908">
        <v>0</v>
      </c>
      <c r="AC908">
        <v>584.09816020232199</v>
      </c>
      <c r="AD908">
        <v>0</v>
      </c>
      <c r="AE908">
        <v>653.19774093880289</v>
      </c>
    </row>
    <row r="909" spans="1:31" x14ac:dyDescent="0.3">
      <c r="A909">
        <v>2512705</v>
      </c>
      <c r="B909">
        <v>1</v>
      </c>
      <c r="C909" t="s">
        <v>80</v>
      </c>
      <c r="D909" t="s">
        <v>101</v>
      </c>
      <c r="E909" t="s">
        <v>147</v>
      </c>
      <c r="F909" t="s">
        <v>2850</v>
      </c>
      <c r="G909" t="s">
        <v>177</v>
      </c>
      <c r="H909" t="s">
        <v>150</v>
      </c>
      <c r="I909" t="s">
        <v>136</v>
      </c>
      <c r="J909" t="s">
        <v>137</v>
      </c>
      <c r="K909" t="s">
        <v>144</v>
      </c>
      <c r="L909" t="s">
        <v>2851</v>
      </c>
      <c r="M909" t="s">
        <v>2852</v>
      </c>
      <c r="N909">
        <v>7.0541666660000004</v>
      </c>
      <c r="O909">
        <v>0</v>
      </c>
      <c r="P909">
        <v>2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4.0300227108970272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4.0300227108970272</v>
      </c>
    </row>
    <row r="910" spans="1:31" x14ac:dyDescent="0.3">
      <c r="A910">
        <v>2512316</v>
      </c>
      <c r="B910">
        <v>1</v>
      </c>
      <c r="C910" t="s">
        <v>81</v>
      </c>
      <c r="D910" t="s">
        <v>122</v>
      </c>
      <c r="E910" t="s">
        <v>187</v>
      </c>
      <c r="F910" t="s">
        <v>1653</v>
      </c>
      <c r="G910" t="s">
        <v>143</v>
      </c>
      <c r="H910" t="s">
        <v>135</v>
      </c>
      <c r="I910" t="s">
        <v>136</v>
      </c>
      <c r="J910" t="s">
        <v>137</v>
      </c>
      <c r="K910" t="s">
        <v>144</v>
      </c>
      <c r="L910" t="s">
        <v>2853</v>
      </c>
      <c r="M910" t="s">
        <v>2854</v>
      </c>
      <c r="N910">
        <v>0.215277777</v>
      </c>
      <c r="O910">
        <v>1</v>
      </c>
      <c r="P910">
        <v>521</v>
      </c>
      <c r="Q910">
        <v>4</v>
      </c>
      <c r="R910">
        <v>0</v>
      </c>
      <c r="S910">
        <v>6</v>
      </c>
      <c r="T910">
        <v>24</v>
      </c>
      <c r="U910">
        <v>0</v>
      </c>
      <c r="V910">
        <v>0</v>
      </c>
      <c r="W910">
        <v>1.6546077756249999E-2</v>
      </c>
      <c r="X910">
        <v>7.8879259227637037</v>
      </c>
      <c r="Y910">
        <v>0.29864415756975005</v>
      </c>
      <c r="Z910">
        <v>0</v>
      </c>
      <c r="AA910">
        <v>2.6452263619020004</v>
      </c>
      <c r="AB910">
        <v>1.2850624853427777</v>
      </c>
      <c r="AC910">
        <v>0</v>
      </c>
      <c r="AD910">
        <v>0</v>
      </c>
      <c r="AE910">
        <v>12.133405005334483</v>
      </c>
    </row>
    <row r="911" spans="1:31" x14ac:dyDescent="0.3">
      <c r="A911">
        <v>2512957</v>
      </c>
      <c r="B911">
        <v>1</v>
      </c>
      <c r="C911" t="s">
        <v>81</v>
      </c>
      <c r="D911" t="s">
        <v>123</v>
      </c>
      <c r="E911" t="s">
        <v>167</v>
      </c>
      <c r="F911" t="s">
        <v>2855</v>
      </c>
      <c r="G911" t="s">
        <v>234</v>
      </c>
      <c r="H911" t="s">
        <v>150</v>
      </c>
      <c r="I911" t="s">
        <v>136</v>
      </c>
      <c r="J911" t="s">
        <v>137</v>
      </c>
      <c r="K911" t="s">
        <v>144</v>
      </c>
      <c r="L911" t="s">
        <v>2856</v>
      </c>
      <c r="M911" t="s">
        <v>2857</v>
      </c>
      <c r="N911">
        <v>0.62694444400000005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1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0.11535919158296667</v>
      </c>
      <c r="AC911">
        <v>0</v>
      </c>
      <c r="AD911">
        <v>0</v>
      </c>
      <c r="AE911">
        <v>0.11535919158296667</v>
      </c>
    </row>
    <row r="912" spans="1:31" x14ac:dyDescent="0.3">
      <c r="A912">
        <v>2512565</v>
      </c>
      <c r="B912">
        <v>1</v>
      </c>
      <c r="C912" t="s">
        <v>80</v>
      </c>
      <c r="D912" t="s">
        <v>90</v>
      </c>
      <c r="E912" t="s">
        <v>167</v>
      </c>
      <c r="F912" t="s">
        <v>2858</v>
      </c>
      <c r="G912" t="s">
        <v>234</v>
      </c>
      <c r="H912" t="s">
        <v>150</v>
      </c>
      <c r="I912" t="s">
        <v>136</v>
      </c>
      <c r="J912" t="s">
        <v>137</v>
      </c>
      <c r="K912" t="s">
        <v>144</v>
      </c>
      <c r="L912" t="s">
        <v>2859</v>
      </c>
      <c r="M912" t="s">
        <v>2860</v>
      </c>
      <c r="N912">
        <v>0.582777777</v>
      </c>
      <c r="O912">
        <v>0</v>
      </c>
      <c r="P912">
        <v>5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0.68548170822614252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0.68548170822614252</v>
      </c>
    </row>
    <row r="913" spans="1:31" x14ac:dyDescent="0.3">
      <c r="A913">
        <v>2512914</v>
      </c>
      <c r="B913">
        <v>1</v>
      </c>
      <c r="C913" t="s">
        <v>80</v>
      </c>
      <c r="D913" t="s">
        <v>99</v>
      </c>
      <c r="E913" t="s">
        <v>207</v>
      </c>
      <c r="F913" t="s">
        <v>2861</v>
      </c>
      <c r="G913" t="s">
        <v>177</v>
      </c>
      <c r="H913" t="s">
        <v>150</v>
      </c>
      <c r="I913" t="s">
        <v>136</v>
      </c>
      <c r="J913" t="s">
        <v>137</v>
      </c>
      <c r="K913" t="s">
        <v>144</v>
      </c>
      <c r="L913" t="s">
        <v>2862</v>
      </c>
      <c r="M913" t="s">
        <v>2863</v>
      </c>
      <c r="N913">
        <v>2.1955555549999999</v>
      </c>
      <c r="O913">
        <v>0</v>
      </c>
      <c r="P913">
        <v>43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11.933441126835394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11.933441126835394</v>
      </c>
    </row>
    <row r="914" spans="1:31" x14ac:dyDescent="0.3">
      <c r="A914">
        <v>2512273</v>
      </c>
      <c r="B914">
        <v>1</v>
      </c>
      <c r="C914" t="s">
        <v>80</v>
      </c>
      <c r="D914" t="s">
        <v>82</v>
      </c>
      <c r="E914" t="s">
        <v>147</v>
      </c>
      <c r="F914" t="s">
        <v>2864</v>
      </c>
      <c r="G914" t="s">
        <v>134</v>
      </c>
      <c r="H914" t="s">
        <v>150</v>
      </c>
      <c r="I914" t="s">
        <v>136</v>
      </c>
      <c r="J914" t="s">
        <v>137</v>
      </c>
      <c r="K914" t="s">
        <v>138</v>
      </c>
      <c r="L914" t="s">
        <v>2865</v>
      </c>
      <c r="M914" t="s">
        <v>2866</v>
      </c>
      <c r="N914">
        <v>2.5133333329999998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64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36.90381598214789</v>
      </c>
      <c r="AC914">
        <v>0</v>
      </c>
      <c r="AD914">
        <v>0</v>
      </c>
      <c r="AE914">
        <v>36.90381598214789</v>
      </c>
    </row>
    <row r="915" spans="1:31" x14ac:dyDescent="0.3">
      <c r="A915">
        <v>2512625</v>
      </c>
      <c r="B915">
        <v>1</v>
      </c>
      <c r="C915" t="s">
        <v>80</v>
      </c>
      <c r="D915" t="s">
        <v>103</v>
      </c>
      <c r="E915" t="s">
        <v>207</v>
      </c>
      <c r="F915" t="s">
        <v>2867</v>
      </c>
      <c r="G915" t="s">
        <v>224</v>
      </c>
      <c r="H915" t="s">
        <v>150</v>
      </c>
      <c r="I915" t="s">
        <v>136</v>
      </c>
      <c r="J915" t="s">
        <v>137</v>
      </c>
      <c r="K915" t="s">
        <v>144</v>
      </c>
      <c r="L915" t="s">
        <v>2868</v>
      </c>
      <c r="M915" t="s">
        <v>2869</v>
      </c>
      <c r="N915">
        <v>6.2408333330000003</v>
      </c>
      <c r="O915">
        <v>0</v>
      </c>
      <c r="P915">
        <v>33</v>
      </c>
      <c r="Q915">
        <v>0</v>
      </c>
      <c r="R915">
        <v>1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41.426108448267485</v>
      </c>
      <c r="Y915">
        <v>0</v>
      </c>
      <c r="Z915">
        <v>4.9731662483133337E-3</v>
      </c>
      <c r="AA915">
        <v>0</v>
      </c>
      <c r="AB915">
        <v>0</v>
      </c>
      <c r="AC915">
        <v>0</v>
      </c>
      <c r="AD915">
        <v>0</v>
      </c>
      <c r="AE915">
        <v>41.431081614515797</v>
      </c>
    </row>
    <row r="916" spans="1:31" x14ac:dyDescent="0.3">
      <c r="A916">
        <v>2512608</v>
      </c>
      <c r="B916">
        <v>1</v>
      </c>
      <c r="C916" t="s">
        <v>80</v>
      </c>
      <c r="D916" t="s">
        <v>101</v>
      </c>
      <c r="E916" t="s">
        <v>159</v>
      </c>
      <c r="F916" t="s">
        <v>2870</v>
      </c>
      <c r="G916" t="s">
        <v>161</v>
      </c>
      <c r="H916" t="s">
        <v>150</v>
      </c>
      <c r="I916" t="s">
        <v>136</v>
      </c>
      <c r="J916" t="s">
        <v>137</v>
      </c>
      <c r="K916" t="s">
        <v>144</v>
      </c>
      <c r="L916" t="s">
        <v>2871</v>
      </c>
      <c r="M916" t="s">
        <v>2872</v>
      </c>
      <c r="N916">
        <v>0.74166666599999997</v>
      </c>
      <c r="O916">
        <v>0</v>
      </c>
      <c r="P916">
        <v>107</v>
      </c>
      <c r="Q916">
        <v>0</v>
      </c>
      <c r="R916">
        <v>0</v>
      </c>
      <c r="S916">
        <v>0</v>
      </c>
      <c r="T916">
        <v>28</v>
      </c>
      <c r="U916">
        <v>0</v>
      </c>
      <c r="V916">
        <v>0</v>
      </c>
      <c r="W916">
        <v>0</v>
      </c>
      <c r="X916">
        <v>42.994169983596976</v>
      </c>
      <c r="Y916">
        <v>0</v>
      </c>
      <c r="Z916">
        <v>0</v>
      </c>
      <c r="AA916">
        <v>0</v>
      </c>
      <c r="AB916">
        <v>14.862643602856043</v>
      </c>
      <c r="AC916">
        <v>0</v>
      </c>
      <c r="AD916">
        <v>0</v>
      </c>
      <c r="AE916">
        <v>57.856813586453015</v>
      </c>
    </row>
    <row r="917" spans="1:31" x14ac:dyDescent="0.3">
      <c r="A917">
        <v>2512751</v>
      </c>
      <c r="B917">
        <v>1</v>
      </c>
      <c r="C917" t="s">
        <v>80</v>
      </c>
      <c r="D917" t="s">
        <v>97</v>
      </c>
      <c r="E917" t="s">
        <v>207</v>
      </c>
      <c r="F917" t="s">
        <v>2873</v>
      </c>
      <c r="G917" t="s">
        <v>161</v>
      </c>
      <c r="H917" t="s">
        <v>150</v>
      </c>
      <c r="I917" t="s">
        <v>136</v>
      </c>
      <c r="J917" t="s">
        <v>137</v>
      </c>
      <c r="K917" t="s">
        <v>144</v>
      </c>
      <c r="L917" t="s">
        <v>2874</v>
      </c>
      <c r="M917" t="s">
        <v>2875</v>
      </c>
      <c r="N917">
        <v>0.46694444400000001</v>
      </c>
      <c r="O917">
        <v>0</v>
      </c>
      <c r="P917">
        <v>80</v>
      </c>
      <c r="Q917">
        <v>0</v>
      </c>
      <c r="R917">
        <v>0</v>
      </c>
      <c r="S917">
        <v>0</v>
      </c>
      <c r="T917">
        <v>16</v>
      </c>
      <c r="U917">
        <v>0</v>
      </c>
      <c r="V917">
        <v>0</v>
      </c>
      <c r="W917">
        <v>0</v>
      </c>
      <c r="X917">
        <v>17.866998748770811</v>
      </c>
      <c r="Y917">
        <v>0</v>
      </c>
      <c r="Z917">
        <v>0</v>
      </c>
      <c r="AA917">
        <v>0</v>
      </c>
      <c r="AB917">
        <v>6.6150498329350755</v>
      </c>
      <c r="AC917">
        <v>0</v>
      </c>
      <c r="AD917">
        <v>0</v>
      </c>
      <c r="AE917">
        <v>24.482048581705886</v>
      </c>
    </row>
    <row r="918" spans="1:31" x14ac:dyDescent="0.3">
      <c r="A918">
        <v>2512539</v>
      </c>
      <c r="B918">
        <v>1</v>
      </c>
      <c r="C918" t="s">
        <v>80</v>
      </c>
      <c r="D918" t="s">
        <v>110</v>
      </c>
      <c r="E918" t="s">
        <v>132</v>
      </c>
      <c r="F918" t="s">
        <v>2876</v>
      </c>
      <c r="G918" t="s">
        <v>134</v>
      </c>
      <c r="H918" t="s">
        <v>135</v>
      </c>
      <c r="I918" t="s">
        <v>136</v>
      </c>
      <c r="J918" t="s">
        <v>137</v>
      </c>
      <c r="K918" t="s">
        <v>138</v>
      </c>
      <c r="L918" t="s">
        <v>2877</v>
      </c>
      <c r="M918" t="s">
        <v>2878</v>
      </c>
      <c r="N918">
        <v>0.40305555500000001</v>
      </c>
      <c r="O918">
        <v>0</v>
      </c>
      <c r="P918">
        <v>185</v>
      </c>
      <c r="Q918">
        <v>0</v>
      </c>
      <c r="R918">
        <v>0</v>
      </c>
      <c r="S918">
        <v>0</v>
      </c>
      <c r="T918">
        <v>6</v>
      </c>
      <c r="U918">
        <v>0</v>
      </c>
      <c r="V918">
        <v>0</v>
      </c>
      <c r="W918">
        <v>0</v>
      </c>
      <c r="X918">
        <v>22.590965408571751</v>
      </c>
      <c r="Y918">
        <v>0</v>
      </c>
      <c r="Z918">
        <v>0</v>
      </c>
      <c r="AA918">
        <v>0</v>
      </c>
      <c r="AB918">
        <v>0.66799339709980832</v>
      </c>
      <c r="AC918">
        <v>0</v>
      </c>
      <c r="AD918">
        <v>0</v>
      </c>
      <c r="AE918">
        <v>23.258958805671561</v>
      </c>
    </row>
    <row r="919" spans="1:31" x14ac:dyDescent="0.3">
      <c r="A919">
        <v>2512290</v>
      </c>
      <c r="B919">
        <v>1</v>
      </c>
      <c r="C919" t="s">
        <v>80</v>
      </c>
      <c r="D919" t="s">
        <v>90</v>
      </c>
      <c r="E919" t="s">
        <v>207</v>
      </c>
      <c r="F919" t="s">
        <v>2879</v>
      </c>
      <c r="G919" t="s">
        <v>177</v>
      </c>
      <c r="H919" t="s">
        <v>150</v>
      </c>
      <c r="I919" t="s">
        <v>136</v>
      </c>
      <c r="J919" t="s">
        <v>137</v>
      </c>
      <c r="K919" t="s">
        <v>144</v>
      </c>
      <c r="L919" t="s">
        <v>2880</v>
      </c>
      <c r="M919" t="s">
        <v>2881</v>
      </c>
      <c r="N919">
        <v>0.91944444400000003</v>
      </c>
      <c r="O919">
        <v>0</v>
      </c>
      <c r="P919">
        <v>76</v>
      </c>
      <c r="Q919">
        <v>0</v>
      </c>
      <c r="R919">
        <v>0</v>
      </c>
      <c r="S919">
        <v>0</v>
      </c>
      <c r="T919">
        <v>7</v>
      </c>
      <c r="U919">
        <v>0</v>
      </c>
      <c r="V919">
        <v>0</v>
      </c>
      <c r="W919">
        <v>0</v>
      </c>
      <c r="X919">
        <v>17.06347005502893</v>
      </c>
      <c r="Y919">
        <v>0</v>
      </c>
      <c r="Z919">
        <v>0</v>
      </c>
      <c r="AA919">
        <v>0</v>
      </c>
      <c r="AB919">
        <v>3.3880982475942543</v>
      </c>
      <c r="AC919">
        <v>0</v>
      </c>
      <c r="AD919">
        <v>0</v>
      </c>
      <c r="AE919">
        <v>20.451568302623183</v>
      </c>
    </row>
    <row r="920" spans="1:31" x14ac:dyDescent="0.3">
      <c r="A920">
        <v>2512502</v>
      </c>
      <c r="B920">
        <v>1</v>
      </c>
      <c r="C920" t="s">
        <v>81</v>
      </c>
      <c r="D920" t="s">
        <v>113</v>
      </c>
      <c r="E920" t="s">
        <v>159</v>
      </c>
      <c r="F920" t="s">
        <v>2882</v>
      </c>
      <c r="G920" t="s">
        <v>173</v>
      </c>
      <c r="H920" t="s">
        <v>150</v>
      </c>
      <c r="I920" t="s">
        <v>136</v>
      </c>
      <c r="J920" t="s">
        <v>137</v>
      </c>
      <c r="K920" t="s">
        <v>138</v>
      </c>
      <c r="L920" t="s">
        <v>2883</v>
      </c>
      <c r="M920" t="s">
        <v>2884</v>
      </c>
      <c r="N920">
        <v>3.278611111</v>
      </c>
      <c r="O920">
        <v>0</v>
      </c>
      <c r="P920">
        <v>74</v>
      </c>
      <c r="Q920">
        <v>0</v>
      </c>
      <c r="R920">
        <v>6</v>
      </c>
      <c r="S920">
        <v>0</v>
      </c>
      <c r="T920">
        <v>6</v>
      </c>
      <c r="U920">
        <v>0</v>
      </c>
      <c r="V920">
        <v>0</v>
      </c>
      <c r="W920">
        <v>0</v>
      </c>
      <c r="X920">
        <v>37.315391258616941</v>
      </c>
      <c r="Y920">
        <v>0</v>
      </c>
      <c r="Z920">
        <v>6.1742832774679623</v>
      </c>
      <c r="AA920">
        <v>0</v>
      </c>
      <c r="AB920">
        <v>18.022701338345819</v>
      </c>
      <c r="AC920">
        <v>0</v>
      </c>
      <c r="AD920">
        <v>0</v>
      </c>
      <c r="AE920">
        <v>61.512375874430724</v>
      </c>
    </row>
    <row r="921" spans="1:31" x14ac:dyDescent="0.3">
      <c r="A921">
        <v>2512247</v>
      </c>
      <c r="B921">
        <v>1</v>
      </c>
      <c r="C921" t="s">
        <v>80</v>
      </c>
      <c r="D921" t="s">
        <v>103</v>
      </c>
      <c r="E921" t="s">
        <v>275</v>
      </c>
      <c r="F921" t="s">
        <v>2885</v>
      </c>
      <c r="G921" t="s">
        <v>2832</v>
      </c>
      <c r="H921" t="s">
        <v>1921</v>
      </c>
      <c r="I921" t="s">
        <v>136</v>
      </c>
      <c r="J921" t="s">
        <v>137</v>
      </c>
      <c r="K921" t="s">
        <v>138</v>
      </c>
      <c r="L921" t="s">
        <v>2886</v>
      </c>
      <c r="M921" t="s">
        <v>2887</v>
      </c>
      <c r="N921">
        <v>5.0041666659999997</v>
      </c>
      <c r="O921">
        <v>2</v>
      </c>
      <c r="P921">
        <v>471</v>
      </c>
      <c r="Q921">
        <v>137</v>
      </c>
      <c r="R921">
        <v>20</v>
      </c>
      <c r="S921">
        <v>40</v>
      </c>
      <c r="T921">
        <v>37</v>
      </c>
      <c r="U921">
        <v>1</v>
      </c>
      <c r="V921">
        <v>0</v>
      </c>
      <c r="W921">
        <v>6.086914709464776</v>
      </c>
      <c r="X921">
        <v>414.50280289922182</v>
      </c>
      <c r="Y921">
        <v>1025.9355249390287</v>
      </c>
      <c r="Z921">
        <v>58.048977777124918</v>
      </c>
      <c r="AA921">
        <v>475.56259487746718</v>
      </c>
      <c r="AB921">
        <v>77.590912232192935</v>
      </c>
      <c r="AC921">
        <v>13.890259260446552</v>
      </c>
      <c r="AD921">
        <v>0</v>
      </c>
      <c r="AE921">
        <v>2071.6179866949465</v>
      </c>
    </row>
    <row r="922" spans="1:31" x14ac:dyDescent="0.3">
      <c r="A922">
        <v>2512937</v>
      </c>
      <c r="B922">
        <v>1</v>
      </c>
      <c r="C922" t="s">
        <v>80</v>
      </c>
      <c r="D922" t="s">
        <v>84</v>
      </c>
      <c r="E922" t="s">
        <v>187</v>
      </c>
      <c r="F922" t="s">
        <v>2888</v>
      </c>
      <c r="G922" t="s">
        <v>295</v>
      </c>
      <c r="H922" t="s">
        <v>135</v>
      </c>
      <c r="I922" t="s">
        <v>277</v>
      </c>
      <c r="J922" t="s">
        <v>137</v>
      </c>
      <c r="K922" t="s">
        <v>144</v>
      </c>
      <c r="L922" t="s">
        <v>2889</v>
      </c>
      <c r="M922" t="s">
        <v>2890</v>
      </c>
      <c r="N922">
        <v>0.03</v>
      </c>
      <c r="O922">
        <v>7</v>
      </c>
      <c r="P922">
        <v>1625</v>
      </c>
      <c r="Q922">
        <v>13</v>
      </c>
      <c r="R922">
        <v>297</v>
      </c>
      <c r="S922">
        <v>32</v>
      </c>
      <c r="T922">
        <v>280</v>
      </c>
      <c r="U922">
        <v>1</v>
      </c>
      <c r="V922">
        <v>0</v>
      </c>
      <c r="W922">
        <v>0.14147630882304002</v>
      </c>
      <c r="X922">
        <v>19.231517458831998</v>
      </c>
      <c r="Y922">
        <v>0.43618475844342008</v>
      </c>
      <c r="Z922">
        <v>3.1737863978398799</v>
      </c>
      <c r="AA922">
        <v>3.8450959069789801</v>
      </c>
      <c r="AB922">
        <v>7.1708652405410422</v>
      </c>
      <c r="AC922">
        <v>0.37455246453599994</v>
      </c>
      <c r="AD922">
        <v>0</v>
      </c>
      <c r="AE922">
        <v>34.373478535994366</v>
      </c>
    </row>
    <row r="923" spans="1:31" x14ac:dyDescent="0.3">
      <c r="A923">
        <v>2512428</v>
      </c>
      <c r="B923">
        <v>1</v>
      </c>
      <c r="C923" t="s">
        <v>80</v>
      </c>
      <c r="D923" t="s">
        <v>103</v>
      </c>
      <c r="E923" t="s">
        <v>141</v>
      </c>
      <c r="F923" t="s">
        <v>2891</v>
      </c>
      <c r="G923" t="s">
        <v>460</v>
      </c>
      <c r="H923" t="s">
        <v>135</v>
      </c>
      <c r="I923" t="s">
        <v>136</v>
      </c>
      <c r="J923" t="s">
        <v>137</v>
      </c>
      <c r="K923" t="s">
        <v>144</v>
      </c>
      <c r="L923" t="s">
        <v>2892</v>
      </c>
      <c r="M923" t="s">
        <v>2893</v>
      </c>
      <c r="N923">
        <v>1.956111111</v>
      </c>
      <c r="O923">
        <v>0</v>
      </c>
      <c r="P923">
        <v>1871</v>
      </c>
      <c r="Q923">
        <v>1</v>
      </c>
      <c r="R923">
        <v>20</v>
      </c>
      <c r="S923">
        <v>14</v>
      </c>
      <c r="T923">
        <v>206</v>
      </c>
      <c r="U923">
        <v>19</v>
      </c>
      <c r="V923">
        <v>2</v>
      </c>
      <c r="W923">
        <v>0</v>
      </c>
      <c r="X923">
        <v>967.44749456432703</v>
      </c>
      <c r="Y923">
        <v>1.3608959884341667</v>
      </c>
      <c r="Z923">
        <v>10.459659695976782</v>
      </c>
      <c r="AA923">
        <v>516.39293039274457</v>
      </c>
      <c r="AB923">
        <v>353.54387988355495</v>
      </c>
      <c r="AC923">
        <v>11807.972530916819</v>
      </c>
      <c r="AD923">
        <v>58.610143895171618</v>
      </c>
      <c r="AE923">
        <v>13715.787535337027</v>
      </c>
    </row>
    <row r="924" spans="1:31" x14ac:dyDescent="0.3">
      <c r="A924">
        <v>2512760</v>
      </c>
      <c r="B924">
        <v>1</v>
      </c>
      <c r="C924" t="s">
        <v>80</v>
      </c>
      <c r="D924" t="s">
        <v>110</v>
      </c>
      <c r="E924" t="s">
        <v>132</v>
      </c>
      <c r="F924" t="s">
        <v>2894</v>
      </c>
      <c r="G924" t="s">
        <v>173</v>
      </c>
      <c r="H924" t="s">
        <v>135</v>
      </c>
      <c r="I924" t="s">
        <v>136</v>
      </c>
      <c r="J924" t="s">
        <v>137</v>
      </c>
      <c r="K924" t="s">
        <v>138</v>
      </c>
      <c r="L924" t="s">
        <v>2895</v>
      </c>
      <c r="M924" t="s">
        <v>2896</v>
      </c>
      <c r="N924">
        <v>12.530277777</v>
      </c>
      <c r="O924">
        <v>0</v>
      </c>
      <c r="P924">
        <v>807</v>
      </c>
      <c r="Q924">
        <v>0</v>
      </c>
      <c r="R924">
        <v>10</v>
      </c>
      <c r="S924">
        <v>0</v>
      </c>
      <c r="T924">
        <v>76</v>
      </c>
      <c r="U924">
        <v>0</v>
      </c>
      <c r="V924">
        <v>0</v>
      </c>
      <c r="W924">
        <v>0</v>
      </c>
      <c r="X924">
        <v>3882.3083390767629</v>
      </c>
      <c r="Y924">
        <v>0</v>
      </c>
      <c r="Z924">
        <v>16.756198291606822</v>
      </c>
      <c r="AA924">
        <v>0</v>
      </c>
      <c r="AB924">
        <v>866.70617193966621</v>
      </c>
      <c r="AC924">
        <v>0</v>
      </c>
      <c r="AD924">
        <v>0</v>
      </c>
      <c r="AE924">
        <v>4765.7707093080362</v>
      </c>
    </row>
    <row r="925" spans="1:31" x14ac:dyDescent="0.3">
      <c r="A925">
        <v>2512259</v>
      </c>
      <c r="B925">
        <v>1</v>
      </c>
      <c r="C925" t="s">
        <v>80</v>
      </c>
      <c r="D925" t="s">
        <v>101</v>
      </c>
      <c r="E925" t="s">
        <v>207</v>
      </c>
      <c r="F925" t="s">
        <v>2897</v>
      </c>
      <c r="G925" t="s">
        <v>161</v>
      </c>
      <c r="H925" t="s">
        <v>150</v>
      </c>
      <c r="I925" t="s">
        <v>136</v>
      </c>
      <c r="J925" t="s">
        <v>137</v>
      </c>
      <c r="K925" t="s">
        <v>144</v>
      </c>
      <c r="L925" t="s">
        <v>2898</v>
      </c>
      <c r="M925" t="s">
        <v>2899</v>
      </c>
      <c r="N925">
        <v>0.68361111100000005</v>
      </c>
      <c r="O925">
        <v>0</v>
      </c>
      <c r="P925">
        <v>5</v>
      </c>
      <c r="Q925">
        <v>0</v>
      </c>
      <c r="R925">
        <v>0</v>
      </c>
      <c r="S925">
        <v>0</v>
      </c>
      <c r="T925">
        <v>1</v>
      </c>
      <c r="U925">
        <v>0</v>
      </c>
      <c r="V925">
        <v>0</v>
      </c>
      <c r="W925">
        <v>0</v>
      </c>
      <c r="X925">
        <v>0.59114403933007331</v>
      </c>
      <c r="Y925">
        <v>0</v>
      </c>
      <c r="Z925">
        <v>0</v>
      </c>
      <c r="AA925">
        <v>0</v>
      </c>
      <c r="AB925">
        <v>0.6116665024211112</v>
      </c>
      <c r="AC925">
        <v>0</v>
      </c>
      <c r="AD925">
        <v>0</v>
      </c>
      <c r="AE925">
        <v>1.2028105417511845</v>
      </c>
    </row>
    <row r="926" spans="1:31" x14ac:dyDescent="0.3">
      <c r="A926">
        <v>2512754</v>
      </c>
      <c r="B926">
        <v>1</v>
      </c>
      <c r="C926" t="s">
        <v>81</v>
      </c>
      <c r="D926" t="s">
        <v>112</v>
      </c>
      <c r="E926" t="s">
        <v>167</v>
      </c>
      <c r="F926" t="s">
        <v>2900</v>
      </c>
      <c r="G926" t="s">
        <v>263</v>
      </c>
      <c r="H926" t="s">
        <v>150</v>
      </c>
      <c r="I926" t="s">
        <v>136</v>
      </c>
      <c r="J926" t="s">
        <v>137</v>
      </c>
      <c r="K926" t="s">
        <v>144</v>
      </c>
      <c r="L926" t="s">
        <v>2901</v>
      </c>
      <c r="M926" t="s">
        <v>2902</v>
      </c>
      <c r="N926">
        <v>2.7647222220000001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1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4.2394658313983333</v>
      </c>
      <c r="AC926">
        <v>0</v>
      </c>
      <c r="AD926">
        <v>0</v>
      </c>
      <c r="AE926">
        <v>4.2394658313983333</v>
      </c>
    </row>
    <row r="927" spans="1:31" x14ac:dyDescent="0.3">
      <c r="A927">
        <v>2512777</v>
      </c>
      <c r="B927">
        <v>1</v>
      </c>
      <c r="C927" t="s">
        <v>80</v>
      </c>
      <c r="D927" t="s">
        <v>88</v>
      </c>
      <c r="E927" t="s">
        <v>147</v>
      </c>
      <c r="F927" t="s">
        <v>2903</v>
      </c>
      <c r="G927" t="s">
        <v>538</v>
      </c>
      <c r="H927" t="s">
        <v>150</v>
      </c>
      <c r="I927" t="s">
        <v>136</v>
      </c>
      <c r="J927" t="s">
        <v>3</v>
      </c>
      <c r="K927" t="s">
        <v>144</v>
      </c>
      <c r="L927" t="s">
        <v>2904</v>
      </c>
      <c r="M927" t="s">
        <v>2905</v>
      </c>
      <c r="N927">
        <v>5.0449999999999999</v>
      </c>
      <c r="O927">
        <v>0</v>
      </c>
      <c r="P927">
        <v>104</v>
      </c>
      <c r="Q927">
        <v>0</v>
      </c>
      <c r="R927">
        <v>0</v>
      </c>
      <c r="S927">
        <v>0</v>
      </c>
      <c r="T927">
        <v>9</v>
      </c>
      <c r="U927">
        <v>0</v>
      </c>
      <c r="V927">
        <v>0</v>
      </c>
      <c r="W927">
        <v>0</v>
      </c>
      <c r="X927">
        <v>128.25109384820115</v>
      </c>
      <c r="Y927">
        <v>0</v>
      </c>
      <c r="Z927">
        <v>0</v>
      </c>
      <c r="AA927">
        <v>0</v>
      </c>
      <c r="AB927">
        <v>39.404340177771317</v>
      </c>
      <c r="AC927">
        <v>0</v>
      </c>
      <c r="AD927">
        <v>0</v>
      </c>
      <c r="AE927">
        <v>167.65543402597245</v>
      </c>
    </row>
    <row r="928" spans="1:31" x14ac:dyDescent="0.3">
      <c r="A928">
        <v>2512860</v>
      </c>
      <c r="B928">
        <v>1</v>
      </c>
      <c r="C928" t="s">
        <v>80</v>
      </c>
      <c r="D928" t="s">
        <v>105</v>
      </c>
      <c r="E928" t="s">
        <v>159</v>
      </c>
      <c r="F928" t="s">
        <v>2906</v>
      </c>
      <c r="G928" t="s">
        <v>161</v>
      </c>
      <c r="H928" t="s">
        <v>150</v>
      </c>
      <c r="I928" t="s">
        <v>136</v>
      </c>
      <c r="J928" t="s">
        <v>137</v>
      </c>
      <c r="K928" t="s">
        <v>144</v>
      </c>
      <c r="L928" t="s">
        <v>2907</v>
      </c>
      <c r="M928" t="s">
        <v>2908</v>
      </c>
      <c r="N928">
        <v>1.7011111109999999</v>
      </c>
      <c r="O928">
        <v>0</v>
      </c>
      <c r="P928">
        <v>334</v>
      </c>
      <c r="Q928">
        <v>0</v>
      </c>
      <c r="R928">
        <v>0</v>
      </c>
      <c r="S928">
        <v>0</v>
      </c>
      <c r="T928">
        <v>15</v>
      </c>
      <c r="U928">
        <v>0</v>
      </c>
      <c r="V928">
        <v>0</v>
      </c>
      <c r="W928">
        <v>0</v>
      </c>
      <c r="X928">
        <v>133.39889995272077</v>
      </c>
      <c r="Y928">
        <v>0</v>
      </c>
      <c r="Z928">
        <v>0</v>
      </c>
      <c r="AA928">
        <v>0</v>
      </c>
      <c r="AB928">
        <v>44.159496337963446</v>
      </c>
      <c r="AC928">
        <v>0</v>
      </c>
      <c r="AD928">
        <v>0</v>
      </c>
      <c r="AE928">
        <v>177.55839629068421</v>
      </c>
    </row>
    <row r="929" spans="1:31" x14ac:dyDescent="0.3">
      <c r="A929">
        <v>2512720</v>
      </c>
      <c r="B929">
        <v>1</v>
      </c>
      <c r="C929" t="s">
        <v>80</v>
      </c>
      <c r="D929" t="s">
        <v>97</v>
      </c>
      <c r="E929" t="s">
        <v>159</v>
      </c>
      <c r="F929" t="s">
        <v>2909</v>
      </c>
      <c r="G929" t="s">
        <v>161</v>
      </c>
      <c r="H929" t="s">
        <v>150</v>
      </c>
      <c r="I929" t="s">
        <v>136</v>
      </c>
      <c r="J929" t="s">
        <v>137</v>
      </c>
      <c r="K929" t="s">
        <v>144</v>
      </c>
      <c r="L929" t="s">
        <v>2910</v>
      </c>
      <c r="M929" t="s">
        <v>2911</v>
      </c>
      <c r="N929">
        <v>0.33250000000000002</v>
      </c>
      <c r="O929">
        <v>0</v>
      </c>
      <c r="P929">
        <v>151</v>
      </c>
      <c r="Q929">
        <v>0</v>
      </c>
      <c r="R929">
        <v>34</v>
      </c>
      <c r="S929">
        <v>0</v>
      </c>
      <c r="T929">
        <v>20</v>
      </c>
      <c r="U929">
        <v>0</v>
      </c>
      <c r="V929">
        <v>0</v>
      </c>
      <c r="W929">
        <v>0</v>
      </c>
      <c r="X929">
        <v>22.087035533565125</v>
      </c>
      <c r="Y929">
        <v>0</v>
      </c>
      <c r="Z929">
        <v>5.9886785930764814</v>
      </c>
      <c r="AA929">
        <v>0</v>
      </c>
      <c r="AB929">
        <v>4.4793173092180272</v>
      </c>
      <c r="AC929">
        <v>0</v>
      </c>
      <c r="AD929">
        <v>0</v>
      </c>
      <c r="AE929">
        <v>32.555031435859632</v>
      </c>
    </row>
    <row r="930" spans="1:31" x14ac:dyDescent="0.3">
      <c r="A930">
        <v>2512614</v>
      </c>
      <c r="B930">
        <v>1</v>
      </c>
      <c r="C930" t="s">
        <v>80</v>
      </c>
      <c r="D930" t="s">
        <v>94</v>
      </c>
      <c r="E930" t="s">
        <v>207</v>
      </c>
      <c r="F930" t="s">
        <v>2912</v>
      </c>
      <c r="G930" t="s">
        <v>177</v>
      </c>
      <c r="H930" t="s">
        <v>150</v>
      </c>
      <c r="I930" t="s">
        <v>136</v>
      </c>
      <c r="J930" t="s">
        <v>137</v>
      </c>
      <c r="K930" t="s">
        <v>144</v>
      </c>
      <c r="L930" t="s">
        <v>2913</v>
      </c>
      <c r="M930" t="s">
        <v>2914</v>
      </c>
      <c r="N930">
        <v>1.119444444</v>
      </c>
      <c r="O930">
        <v>0</v>
      </c>
      <c r="P930">
        <v>15</v>
      </c>
      <c r="Q930">
        <v>0</v>
      </c>
      <c r="R930">
        <v>0</v>
      </c>
      <c r="S930">
        <v>0</v>
      </c>
      <c r="T930">
        <v>3</v>
      </c>
      <c r="U930">
        <v>0</v>
      </c>
      <c r="V930">
        <v>0</v>
      </c>
      <c r="W930">
        <v>0</v>
      </c>
      <c r="X930">
        <v>3.1765343349725197</v>
      </c>
      <c r="Y930">
        <v>0</v>
      </c>
      <c r="Z930">
        <v>0</v>
      </c>
      <c r="AA930">
        <v>0</v>
      </c>
      <c r="AB930">
        <v>11.187597499535798</v>
      </c>
      <c r="AC930">
        <v>0</v>
      </c>
      <c r="AD930">
        <v>0</v>
      </c>
      <c r="AE930">
        <v>14.364131834508317</v>
      </c>
    </row>
    <row r="931" spans="1:31" x14ac:dyDescent="0.3">
      <c r="A931">
        <v>2512322</v>
      </c>
      <c r="B931">
        <v>1</v>
      </c>
      <c r="C931" t="s">
        <v>81</v>
      </c>
      <c r="D931" t="s">
        <v>122</v>
      </c>
      <c r="E931" t="s">
        <v>141</v>
      </c>
      <c r="F931" t="s">
        <v>1096</v>
      </c>
      <c r="G931" t="s">
        <v>295</v>
      </c>
      <c r="H931" t="s">
        <v>135</v>
      </c>
      <c r="I931" t="s">
        <v>136</v>
      </c>
      <c r="J931" t="s">
        <v>137</v>
      </c>
      <c r="K931" t="s">
        <v>144</v>
      </c>
      <c r="L931" t="s">
        <v>2915</v>
      </c>
      <c r="M931" t="s">
        <v>2916</v>
      </c>
      <c r="N931">
        <v>0.13555555499999999</v>
      </c>
      <c r="O931">
        <v>14</v>
      </c>
      <c r="P931">
        <v>859</v>
      </c>
      <c r="Q931">
        <v>2</v>
      </c>
      <c r="R931">
        <v>25</v>
      </c>
      <c r="S931">
        <v>3</v>
      </c>
      <c r="T931">
        <v>64</v>
      </c>
      <c r="U931">
        <v>1</v>
      </c>
      <c r="V931">
        <v>0</v>
      </c>
      <c r="W931">
        <v>0.22487110606578223</v>
      </c>
      <c r="X931">
        <v>11.25980804082538</v>
      </c>
      <c r="Y931">
        <v>8.164825093537334E-2</v>
      </c>
      <c r="Z931">
        <v>0.57259090954200009</v>
      </c>
      <c r="AA931">
        <v>0.44280070474666672</v>
      </c>
      <c r="AB931">
        <v>2.3092496367143469</v>
      </c>
      <c r="AC931">
        <v>0.33976366370796002</v>
      </c>
      <c r="AD931">
        <v>0</v>
      </c>
      <c r="AE931">
        <v>15.230732312537508</v>
      </c>
    </row>
    <row r="932" spans="1:31" x14ac:dyDescent="0.3">
      <c r="A932">
        <v>2512319</v>
      </c>
      <c r="B932">
        <v>1</v>
      </c>
      <c r="C932" t="s">
        <v>80</v>
      </c>
      <c r="D932" t="s">
        <v>105</v>
      </c>
      <c r="E932" t="s">
        <v>132</v>
      </c>
      <c r="F932" t="s">
        <v>2917</v>
      </c>
      <c r="G932" t="s">
        <v>143</v>
      </c>
      <c r="H932" t="s">
        <v>135</v>
      </c>
      <c r="I932" t="s">
        <v>277</v>
      </c>
      <c r="J932" t="s">
        <v>137</v>
      </c>
      <c r="K932" t="s">
        <v>144</v>
      </c>
      <c r="L932" t="s">
        <v>2918</v>
      </c>
      <c r="M932" t="s">
        <v>2919</v>
      </c>
      <c r="N932">
        <v>2.6111110999999999E-2</v>
      </c>
      <c r="O932">
        <v>0</v>
      </c>
      <c r="P932">
        <v>1063</v>
      </c>
      <c r="Q932">
        <v>0</v>
      </c>
      <c r="R932">
        <v>0</v>
      </c>
      <c r="S932">
        <v>0</v>
      </c>
      <c r="T932">
        <v>104</v>
      </c>
      <c r="U932">
        <v>0</v>
      </c>
      <c r="V932">
        <v>0</v>
      </c>
      <c r="W932">
        <v>0</v>
      </c>
      <c r="X932">
        <v>10.057830337238725</v>
      </c>
      <c r="Y932">
        <v>0</v>
      </c>
      <c r="Z932">
        <v>0</v>
      </c>
      <c r="AA932">
        <v>0</v>
      </c>
      <c r="AB932">
        <v>2.2494870951197283</v>
      </c>
      <c r="AC932">
        <v>0</v>
      </c>
      <c r="AD932">
        <v>0</v>
      </c>
      <c r="AE932">
        <v>12.307317432358452</v>
      </c>
    </row>
    <row r="933" spans="1:31" x14ac:dyDescent="0.3">
      <c r="A933">
        <v>2512983</v>
      </c>
      <c r="B933">
        <v>1</v>
      </c>
      <c r="C933" t="s">
        <v>80</v>
      </c>
      <c r="D933" t="s">
        <v>83</v>
      </c>
      <c r="E933" t="s">
        <v>132</v>
      </c>
      <c r="F933" t="s">
        <v>2920</v>
      </c>
      <c r="G933" t="s">
        <v>295</v>
      </c>
      <c r="H933" t="s">
        <v>135</v>
      </c>
      <c r="I933" t="s">
        <v>277</v>
      </c>
      <c r="J933" t="s">
        <v>137</v>
      </c>
      <c r="K933" t="s">
        <v>144</v>
      </c>
      <c r="L933" t="s">
        <v>2921</v>
      </c>
      <c r="M933" t="s">
        <v>2922</v>
      </c>
      <c r="N933">
        <v>3.0555555000000002E-2</v>
      </c>
      <c r="O933">
        <v>0</v>
      </c>
      <c r="P933">
        <v>593</v>
      </c>
      <c r="Q933">
        <v>0</v>
      </c>
      <c r="R933">
        <v>0</v>
      </c>
      <c r="S933">
        <v>0</v>
      </c>
      <c r="T933">
        <v>26</v>
      </c>
      <c r="U933">
        <v>0</v>
      </c>
      <c r="V933">
        <v>0</v>
      </c>
      <c r="W933">
        <v>0</v>
      </c>
      <c r="X933">
        <v>3.8273980231504701</v>
      </c>
      <c r="Y933">
        <v>0</v>
      </c>
      <c r="Z933">
        <v>0</v>
      </c>
      <c r="AA933">
        <v>0</v>
      </c>
      <c r="AB933">
        <v>1.5086742753764002</v>
      </c>
      <c r="AC933">
        <v>0</v>
      </c>
      <c r="AD933">
        <v>0</v>
      </c>
      <c r="AE933">
        <v>5.3360722985268705</v>
      </c>
    </row>
    <row r="934" spans="1:31" x14ac:dyDescent="0.3">
      <c r="A934">
        <v>2512511</v>
      </c>
      <c r="B934">
        <v>1</v>
      </c>
      <c r="C934" t="s">
        <v>80</v>
      </c>
      <c r="D934" t="s">
        <v>103</v>
      </c>
      <c r="E934" t="s">
        <v>159</v>
      </c>
      <c r="F934" t="s">
        <v>2923</v>
      </c>
      <c r="G934" t="s">
        <v>173</v>
      </c>
      <c r="H934" t="s">
        <v>150</v>
      </c>
      <c r="I934" t="s">
        <v>136</v>
      </c>
      <c r="J934" t="s">
        <v>137</v>
      </c>
      <c r="K934" t="s">
        <v>138</v>
      </c>
      <c r="L934" t="s">
        <v>2924</v>
      </c>
      <c r="M934" t="s">
        <v>2925</v>
      </c>
      <c r="N934">
        <v>4.2438888879999999</v>
      </c>
      <c r="O934">
        <v>0</v>
      </c>
      <c r="P934">
        <v>497</v>
      </c>
      <c r="Q934">
        <v>0</v>
      </c>
      <c r="R934">
        <v>0</v>
      </c>
      <c r="S934">
        <v>0</v>
      </c>
      <c r="T934">
        <v>35</v>
      </c>
      <c r="U934">
        <v>0</v>
      </c>
      <c r="V934">
        <v>0</v>
      </c>
      <c r="W934">
        <v>0</v>
      </c>
      <c r="X934">
        <v>518.24993562564998</v>
      </c>
      <c r="Y934">
        <v>0</v>
      </c>
      <c r="Z934">
        <v>0</v>
      </c>
      <c r="AA934">
        <v>0</v>
      </c>
      <c r="AB934">
        <v>212.66246666191813</v>
      </c>
      <c r="AC934">
        <v>0</v>
      </c>
      <c r="AD934">
        <v>0</v>
      </c>
      <c r="AE934">
        <v>730.91240228756806</v>
      </c>
    </row>
    <row r="935" spans="1:31" x14ac:dyDescent="0.3">
      <c r="A935">
        <v>2512677</v>
      </c>
      <c r="B935">
        <v>1</v>
      </c>
      <c r="C935" t="s">
        <v>80</v>
      </c>
      <c r="D935" t="s">
        <v>99</v>
      </c>
      <c r="E935" t="s">
        <v>167</v>
      </c>
      <c r="F935" t="s">
        <v>2926</v>
      </c>
      <c r="G935" t="s">
        <v>263</v>
      </c>
      <c r="H935" t="s">
        <v>150</v>
      </c>
      <c r="I935" t="s">
        <v>136</v>
      </c>
      <c r="J935" t="s">
        <v>137</v>
      </c>
      <c r="K935" t="s">
        <v>144</v>
      </c>
      <c r="L935" t="s">
        <v>2927</v>
      </c>
      <c r="M935" t="s">
        <v>2928</v>
      </c>
      <c r="N935">
        <v>2.1547222220000002</v>
      </c>
      <c r="O935">
        <v>0</v>
      </c>
      <c r="P935">
        <v>1</v>
      </c>
      <c r="Q935">
        <v>0</v>
      </c>
      <c r="R935">
        <v>0</v>
      </c>
      <c r="S935">
        <v>0</v>
      </c>
      <c r="T935">
        <v>0</v>
      </c>
      <c r="U935">
        <v>0</v>
      </c>
      <c r="V935">
        <v>0</v>
      </c>
      <c r="W935">
        <v>0</v>
      </c>
      <c r="X935">
        <v>2.4687493030008334E-2</v>
      </c>
      <c r="Y935">
        <v>0</v>
      </c>
      <c r="Z935">
        <v>0</v>
      </c>
      <c r="AA935">
        <v>0</v>
      </c>
      <c r="AB935">
        <v>0</v>
      </c>
      <c r="AC935">
        <v>0</v>
      </c>
      <c r="AD935">
        <v>0</v>
      </c>
      <c r="AE935">
        <v>2.4687493030008334E-2</v>
      </c>
    </row>
    <row r="936" spans="1:31" x14ac:dyDescent="0.3">
      <c r="A936">
        <v>2512491</v>
      </c>
      <c r="B936">
        <v>1</v>
      </c>
      <c r="C936" t="s">
        <v>80</v>
      </c>
      <c r="D936" t="s">
        <v>100</v>
      </c>
      <c r="E936" t="s">
        <v>141</v>
      </c>
      <c r="F936" t="s">
        <v>2929</v>
      </c>
      <c r="G936" t="s">
        <v>173</v>
      </c>
      <c r="H936" t="s">
        <v>135</v>
      </c>
      <c r="I936" t="s">
        <v>136</v>
      </c>
      <c r="J936" t="s">
        <v>137</v>
      </c>
      <c r="K936" t="s">
        <v>138</v>
      </c>
      <c r="L936" t="s">
        <v>2930</v>
      </c>
      <c r="M936" t="s">
        <v>2931</v>
      </c>
      <c r="N936">
        <v>5.2850000000000001</v>
      </c>
      <c r="O936">
        <v>10</v>
      </c>
      <c r="P936">
        <v>5084</v>
      </c>
      <c r="Q936">
        <v>4</v>
      </c>
      <c r="R936">
        <v>101</v>
      </c>
      <c r="S936">
        <v>13</v>
      </c>
      <c r="T936">
        <v>323</v>
      </c>
      <c r="U936">
        <v>4</v>
      </c>
      <c r="V936">
        <v>1</v>
      </c>
      <c r="W936">
        <v>114.73583411549056</v>
      </c>
      <c r="X936">
        <v>4493.4056816180555</v>
      </c>
      <c r="Y936">
        <v>67.720957955036098</v>
      </c>
      <c r="Z936">
        <v>84.420934473380015</v>
      </c>
      <c r="AA936">
        <v>317.45849150074929</v>
      </c>
      <c r="AB936">
        <v>1127.3857532269233</v>
      </c>
      <c r="AC936">
        <v>1904.5793549012787</v>
      </c>
      <c r="AD936">
        <v>0</v>
      </c>
      <c r="AE936">
        <v>8109.7070077909129</v>
      </c>
    </row>
    <row r="937" spans="1:31" x14ac:dyDescent="0.3">
      <c r="A937">
        <v>2512256</v>
      </c>
      <c r="B937">
        <v>1</v>
      </c>
      <c r="C937" t="s">
        <v>80</v>
      </c>
      <c r="D937" t="s">
        <v>97</v>
      </c>
      <c r="E937" t="s">
        <v>141</v>
      </c>
      <c r="F937" t="s">
        <v>2932</v>
      </c>
      <c r="G937" t="s">
        <v>134</v>
      </c>
      <c r="H937" t="s">
        <v>135</v>
      </c>
      <c r="I937" t="s">
        <v>136</v>
      </c>
      <c r="J937" t="s">
        <v>137</v>
      </c>
      <c r="K937" t="s">
        <v>138</v>
      </c>
      <c r="L937" t="s">
        <v>2933</v>
      </c>
      <c r="M937" t="s">
        <v>2934</v>
      </c>
      <c r="N937">
        <v>2.8725000000000001</v>
      </c>
      <c r="O937">
        <v>9</v>
      </c>
      <c r="P937">
        <v>884</v>
      </c>
      <c r="Q937">
        <v>9</v>
      </c>
      <c r="R937">
        <v>93</v>
      </c>
      <c r="S937">
        <v>20</v>
      </c>
      <c r="T937">
        <v>117</v>
      </c>
      <c r="U937">
        <v>1</v>
      </c>
      <c r="V937">
        <v>0</v>
      </c>
      <c r="W937">
        <v>1332.959288038744</v>
      </c>
      <c r="X937">
        <v>1066.705662246826</v>
      </c>
      <c r="Y937">
        <v>1436.0989006355769</v>
      </c>
      <c r="Z937">
        <v>39.01232754588812</v>
      </c>
      <c r="AA937">
        <v>172.43424922684127</v>
      </c>
      <c r="AB937">
        <v>172.93191688423465</v>
      </c>
      <c r="AC937">
        <v>189.05157039691611</v>
      </c>
      <c r="AD937">
        <v>0</v>
      </c>
      <c r="AE937">
        <v>4409.193914975026</v>
      </c>
    </row>
    <row r="938" spans="1:31" x14ac:dyDescent="0.3">
      <c r="A938">
        <v>2512299</v>
      </c>
      <c r="B938">
        <v>1</v>
      </c>
      <c r="C938" t="s">
        <v>80</v>
      </c>
      <c r="D938" t="s">
        <v>90</v>
      </c>
      <c r="E938" t="s">
        <v>167</v>
      </c>
      <c r="F938" t="s">
        <v>2935</v>
      </c>
      <c r="G938" t="s">
        <v>263</v>
      </c>
      <c r="H938" t="s">
        <v>150</v>
      </c>
      <c r="I938" t="s">
        <v>136</v>
      </c>
      <c r="J938" t="s">
        <v>137</v>
      </c>
      <c r="K938" t="s">
        <v>144</v>
      </c>
      <c r="L938" t="s">
        <v>2936</v>
      </c>
      <c r="M938" t="s">
        <v>2937</v>
      </c>
      <c r="N938">
        <v>4.7972222220000003</v>
      </c>
      <c r="O938">
        <v>0</v>
      </c>
      <c r="P938">
        <v>5</v>
      </c>
      <c r="Q938">
        <v>0</v>
      </c>
      <c r="R938">
        <v>0</v>
      </c>
      <c r="S938">
        <v>0</v>
      </c>
      <c r="T938">
        <v>0</v>
      </c>
      <c r="U938">
        <v>0</v>
      </c>
      <c r="V938">
        <v>0</v>
      </c>
      <c r="W938">
        <v>0</v>
      </c>
      <c r="X938">
        <v>3.272153933393084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3.272153933393084</v>
      </c>
    </row>
    <row r="939" spans="1:31" x14ac:dyDescent="0.3">
      <c r="A939">
        <v>2512591</v>
      </c>
      <c r="B939">
        <v>1</v>
      </c>
      <c r="C939" t="s">
        <v>80</v>
      </c>
      <c r="D939" t="s">
        <v>103</v>
      </c>
      <c r="E939" t="s">
        <v>141</v>
      </c>
      <c r="F939" t="s">
        <v>2938</v>
      </c>
      <c r="G939" t="s">
        <v>143</v>
      </c>
      <c r="H939" t="s">
        <v>135</v>
      </c>
      <c r="I939" t="s">
        <v>136</v>
      </c>
      <c r="J939" t="s">
        <v>137</v>
      </c>
      <c r="K939" t="s">
        <v>144</v>
      </c>
      <c r="L939" t="s">
        <v>2939</v>
      </c>
      <c r="M939" t="s">
        <v>2940</v>
      </c>
      <c r="N939">
        <v>0.88611111099999995</v>
      </c>
      <c r="O939">
        <v>0</v>
      </c>
      <c r="P939">
        <v>0</v>
      </c>
      <c r="Q939">
        <v>0</v>
      </c>
      <c r="R939">
        <v>0</v>
      </c>
      <c r="S939">
        <v>40</v>
      </c>
      <c r="T939">
        <v>1</v>
      </c>
      <c r="U939">
        <v>45</v>
      </c>
      <c r="V939">
        <v>0</v>
      </c>
      <c r="W939">
        <v>0</v>
      </c>
      <c r="X939">
        <v>0</v>
      </c>
      <c r="Y939">
        <v>0</v>
      </c>
      <c r="Z939">
        <v>0</v>
      </c>
      <c r="AA939">
        <v>346.68914880186355</v>
      </c>
      <c r="AB939">
        <v>0.92280000845606647</v>
      </c>
      <c r="AC939">
        <v>4503.219142839117</v>
      </c>
      <c r="AD939">
        <v>0</v>
      </c>
      <c r="AE939">
        <v>4850.8310916494365</v>
      </c>
    </row>
    <row r="940" spans="1:31" x14ac:dyDescent="0.3">
      <c r="A940">
        <v>2512402</v>
      </c>
      <c r="B940">
        <v>1</v>
      </c>
      <c r="C940" t="s">
        <v>81</v>
      </c>
      <c r="D940" t="s">
        <v>118</v>
      </c>
      <c r="E940" t="s">
        <v>132</v>
      </c>
      <c r="F940" t="s">
        <v>2941</v>
      </c>
      <c r="G940" t="s">
        <v>204</v>
      </c>
      <c r="H940" t="s">
        <v>135</v>
      </c>
      <c r="I940" t="s">
        <v>136</v>
      </c>
      <c r="J940" t="s">
        <v>137</v>
      </c>
      <c r="K940" t="s">
        <v>144</v>
      </c>
      <c r="L940" t="s">
        <v>2942</v>
      </c>
      <c r="M940" t="s">
        <v>2943</v>
      </c>
      <c r="N940">
        <v>4.0805555550000001</v>
      </c>
      <c r="O940">
        <v>13</v>
      </c>
      <c r="P940">
        <v>3</v>
      </c>
      <c r="Q940">
        <v>62</v>
      </c>
      <c r="R940">
        <v>18</v>
      </c>
      <c r="S940">
        <v>7</v>
      </c>
      <c r="T940">
        <v>2</v>
      </c>
      <c r="U940">
        <v>0</v>
      </c>
      <c r="V940">
        <v>0</v>
      </c>
      <c r="W940">
        <v>4.5413558121833102</v>
      </c>
      <c r="X940">
        <v>2.113616678997067</v>
      </c>
      <c r="Y940">
        <v>197.685527117173</v>
      </c>
      <c r="Z940">
        <v>21.525237433562943</v>
      </c>
      <c r="AA940">
        <v>138.29911747922276</v>
      </c>
      <c r="AB940">
        <v>3.2090288278800003E-3</v>
      </c>
      <c r="AC940">
        <v>0</v>
      </c>
      <c r="AD940">
        <v>0</v>
      </c>
      <c r="AE940">
        <v>364.16806354996697</v>
      </c>
    </row>
    <row r="941" spans="1:31" x14ac:dyDescent="0.3">
      <c r="A941">
        <v>2512780</v>
      </c>
      <c r="B941">
        <v>1</v>
      </c>
      <c r="C941" t="s">
        <v>80</v>
      </c>
      <c r="D941" t="s">
        <v>94</v>
      </c>
      <c r="E941" t="s">
        <v>159</v>
      </c>
      <c r="F941" t="s">
        <v>2944</v>
      </c>
      <c r="G941" t="s">
        <v>161</v>
      </c>
      <c r="H941" t="s">
        <v>150</v>
      </c>
      <c r="I941" t="s">
        <v>136</v>
      </c>
      <c r="J941" t="s">
        <v>137</v>
      </c>
      <c r="K941" t="s">
        <v>144</v>
      </c>
      <c r="L941" t="s">
        <v>2945</v>
      </c>
      <c r="M941" t="s">
        <v>2946</v>
      </c>
      <c r="N941">
        <v>0.25388888799999998</v>
      </c>
      <c r="O941">
        <v>0</v>
      </c>
      <c r="P941">
        <v>85</v>
      </c>
      <c r="Q941">
        <v>0</v>
      </c>
      <c r="R941">
        <v>0</v>
      </c>
      <c r="S941">
        <v>0</v>
      </c>
      <c r="T941">
        <v>3</v>
      </c>
      <c r="U941">
        <v>0</v>
      </c>
      <c r="V941">
        <v>0</v>
      </c>
      <c r="W941">
        <v>0</v>
      </c>
      <c r="X941">
        <v>4.8339249380339986</v>
      </c>
      <c r="Y941">
        <v>0</v>
      </c>
      <c r="Z941">
        <v>0</v>
      </c>
      <c r="AA941">
        <v>0</v>
      </c>
      <c r="AB941">
        <v>0.8125577444887</v>
      </c>
      <c r="AC941">
        <v>0</v>
      </c>
      <c r="AD941">
        <v>0</v>
      </c>
      <c r="AE941">
        <v>5.6464826825226986</v>
      </c>
    </row>
    <row r="942" spans="1:31" x14ac:dyDescent="0.3">
      <c r="A942">
        <v>2512949</v>
      </c>
      <c r="B942">
        <v>1</v>
      </c>
      <c r="C942" t="s">
        <v>80</v>
      </c>
      <c r="D942" t="s">
        <v>96</v>
      </c>
      <c r="E942" t="s">
        <v>275</v>
      </c>
      <c r="F942" t="s">
        <v>2947</v>
      </c>
      <c r="G942" t="s">
        <v>143</v>
      </c>
      <c r="H942" t="s">
        <v>135</v>
      </c>
      <c r="I942" t="s">
        <v>136</v>
      </c>
      <c r="J942" t="s">
        <v>137</v>
      </c>
      <c r="K942" t="s">
        <v>144</v>
      </c>
      <c r="L942" t="s">
        <v>2948</v>
      </c>
      <c r="M942" t="s">
        <v>2949</v>
      </c>
      <c r="N942">
        <v>1.473055555</v>
      </c>
      <c r="O942">
        <v>0</v>
      </c>
      <c r="P942">
        <v>0</v>
      </c>
      <c r="Q942">
        <v>4</v>
      </c>
      <c r="R942">
        <v>0</v>
      </c>
      <c r="S942">
        <v>11</v>
      </c>
      <c r="T942">
        <v>0</v>
      </c>
      <c r="U942">
        <v>2</v>
      </c>
      <c r="V942">
        <v>0</v>
      </c>
      <c r="W942">
        <v>0</v>
      </c>
      <c r="X942">
        <v>0</v>
      </c>
      <c r="Y942">
        <v>18.367400075717256</v>
      </c>
      <c r="Z942">
        <v>0</v>
      </c>
      <c r="AA942">
        <v>116.82472756350845</v>
      </c>
      <c r="AB942">
        <v>0</v>
      </c>
      <c r="AC942">
        <v>307.09208267295105</v>
      </c>
      <c r="AD942">
        <v>0</v>
      </c>
      <c r="AE942">
        <v>442.28421031217675</v>
      </c>
    </row>
    <row r="943" spans="1:31" x14ac:dyDescent="0.3">
      <c r="A943">
        <v>2512279</v>
      </c>
      <c r="B943">
        <v>1</v>
      </c>
      <c r="C943" t="s">
        <v>80</v>
      </c>
      <c r="D943" t="s">
        <v>89</v>
      </c>
      <c r="E943" t="s">
        <v>141</v>
      </c>
      <c r="F943" t="s">
        <v>2950</v>
      </c>
      <c r="G943" t="s">
        <v>295</v>
      </c>
      <c r="H943" t="s">
        <v>135</v>
      </c>
      <c r="I943" t="s">
        <v>277</v>
      </c>
      <c r="J943" t="s">
        <v>137</v>
      </c>
      <c r="K943" t="s">
        <v>144</v>
      </c>
      <c r="L943" t="s">
        <v>2951</v>
      </c>
      <c r="M943" t="s">
        <v>2952</v>
      </c>
      <c r="N943">
        <v>2.9166666000000001E-2</v>
      </c>
      <c r="O943">
        <v>0</v>
      </c>
      <c r="P943">
        <v>2102</v>
      </c>
      <c r="Q943">
        <v>0</v>
      </c>
      <c r="R943">
        <v>38</v>
      </c>
      <c r="S943">
        <v>1</v>
      </c>
      <c r="T943">
        <v>419</v>
      </c>
      <c r="U943">
        <v>0</v>
      </c>
      <c r="V943">
        <v>0</v>
      </c>
      <c r="W943">
        <v>0</v>
      </c>
      <c r="X943">
        <v>20.101879956819772</v>
      </c>
      <c r="Y943">
        <v>0</v>
      </c>
      <c r="Z943">
        <v>0.29689256388583746</v>
      </c>
      <c r="AA943">
        <v>1.5236357038000001</v>
      </c>
      <c r="AB943">
        <v>14.721640039370048</v>
      </c>
      <c r="AC943">
        <v>0</v>
      </c>
      <c r="AD943">
        <v>0</v>
      </c>
      <c r="AE943">
        <v>36.644048263875661</v>
      </c>
    </row>
    <row r="944" spans="1:31" x14ac:dyDescent="0.3">
      <c r="A944">
        <v>2512611</v>
      </c>
      <c r="B944">
        <v>1</v>
      </c>
      <c r="C944" t="s">
        <v>80</v>
      </c>
      <c r="D944" t="s">
        <v>97</v>
      </c>
      <c r="E944" t="s">
        <v>159</v>
      </c>
      <c r="F944" t="s">
        <v>2953</v>
      </c>
      <c r="G944" t="s">
        <v>161</v>
      </c>
      <c r="H944" t="s">
        <v>150</v>
      </c>
      <c r="I944" t="s">
        <v>136</v>
      </c>
      <c r="J944" t="s">
        <v>137</v>
      </c>
      <c r="K944" t="s">
        <v>144</v>
      </c>
      <c r="L944" t="s">
        <v>2954</v>
      </c>
      <c r="M944" t="s">
        <v>2955</v>
      </c>
      <c r="N944">
        <v>0.55666666600000003</v>
      </c>
      <c r="O944">
        <v>0</v>
      </c>
      <c r="P944">
        <v>303</v>
      </c>
      <c r="Q944">
        <v>0</v>
      </c>
      <c r="R944">
        <v>2</v>
      </c>
      <c r="S944">
        <v>0</v>
      </c>
      <c r="T944">
        <v>41</v>
      </c>
      <c r="U944">
        <v>0</v>
      </c>
      <c r="V944">
        <v>0</v>
      </c>
      <c r="W944">
        <v>0</v>
      </c>
      <c r="X944">
        <v>70.391736259694156</v>
      </c>
      <c r="Y944">
        <v>0</v>
      </c>
      <c r="Z944">
        <v>4.16559131352E-2</v>
      </c>
      <c r="AA944">
        <v>0</v>
      </c>
      <c r="AB944">
        <v>20.759553271754243</v>
      </c>
      <c r="AC944">
        <v>0</v>
      </c>
      <c r="AD944">
        <v>0</v>
      </c>
      <c r="AE944">
        <v>91.1929454445836</v>
      </c>
    </row>
    <row r="945" spans="1:31" x14ac:dyDescent="0.3">
      <c r="A945">
        <v>2512863</v>
      </c>
      <c r="B945">
        <v>1</v>
      </c>
      <c r="C945" t="s">
        <v>80</v>
      </c>
      <c r="D945" t="s">
        <v>105</v>
      </c>
      <c r="E945" t="s">
        <v>207</v>
      </c>
      <c r="F945" t="s">
        <v>2956</v>
      </c>
      <c r="G945" t="s">
        <v>161</v>
      </c>
      <c r="H945" t="s">
        <v>150</v>
      </c>
      <c r="I945" t="s">
        <v>136</v>
      </c>
      <c r="J945" t="s">
        <v>137</v>
      </c>
      <c r="K945" t="s">
        <v>144</v>
      </c>
      <c r="L945" t="s">
        <v>2957</v>
      </c>
      <c r="M945" t="s">
        <v>2958</v>
      </c>
      <c r="N945">
        <v>0.98416666600000002</v>
      </c>
      <c r="O945">
        <v>0</v>
      </c>
      <c r="P945">
        <v>6</v>
      </c>
      <c r="Q945">
        <v>0</v>
      </c>
      <c r="R945">
        <v>5</v>
      </c>
      <c r="S945">
        <v>0</v>
      </c>
      <c r="T945">
        <v>3</v>
      </c>
      <c r="U945">
        <v>0</v>
      </c>
      <c r="V945">
        <v>1</v>
      </c>
      <c r="W945">
        <v>0</v>
      </c>
      <c r="X945">
        <v>2.7848568958351612</v>
      </c>
      <c r="Y945">
        <v>0</v>
      </c>
      <c r="Z945">
        <v>7.5272151778267501E-2</v>
      </c>
      <c r="AA945">
        <v>0</v>
      </c>
      <c r="AB945">
        <v>6.0008382446789588</v>
      </c>
      <c r="AC945">
        <v>0</v>
      </c>
      <c r="AD945">
        <v>3.8613007653204212</v>
      </c>
      <c r="AE945">
        <v>12.722268057612808</v>
      </c>
    </row>
    <row r="946" spans="1:31" x14ac:dyDescent="0.3">
      <c r="A946">
        <v>2512817</v>
      </c>
      <c r="B946">
        <v>1</v>
      </c>
      <c r="C946" t="s">
        <v>81</v>
      </c>
      <c r="D946" t="s">
        <v>114</v>
      </c>
      <c r="E946" t="s">
        <v>132</v>
      </c>
      <c r="F946" t="s">
        <v>2959</v>
      </c>
      <c r="G946" t="s">
        <v>204</v>
      </c>
      <c r="H946" t="s">
        <v>135</v>
      </c>
      <c r="I946" t="s">
        <v>136</v>
      </c>
      <c r="J946" t="s">
        <v>137</v>
      </c>
      <c r="K946" t="s">
        <v>144</v>
      </c>
      <c r="L946" t="s">
        <v>2960</v>
      </c>
      <c r="M946" t="s">
        <v>2961</v>
      </c>
      <c r="N946">
        <v>0.84527777699999995</v>
      </c>
      <c r="O946">
        <v>1</v>
      </c>
      <c r="P946">
        <v>510</v>
      </c>
      <c r="Q946">
        <v>1</v>
      </c>
      <c r="R946">
        <v>0</v>
      </c>
      <c r="S946">
        <v>1</v>
      </c>
      <c r="T946">
        <v>31</v>
      </c>
      <c r="U946">
        <v>0</v>
      </c>
      <c r="V946">
        <v>0</v>
      </c>
      <c r="W946">
        <v>0</v>
      </c>
      <c r="X946">
        <v>34.998296481688804</v>
      </c>
      <c r="Y946">
        <v>0.35859990723597751</v>
      </c>
      <c r="Z946">
        <v>0</v>
      </c>
      <c r="AA946">
        <v>1.1531694760288889</v>
      </c>
      <c r="AB946">
        <v>7.4528461690866132</v>
      </c>
      <c r="AC946">
        <v>0</v>
      </c>
      <c r="AD946">
        <v>0</v>
      </c>
      <c r="AE946">
        <v>43.962912034040279</v>
      </c>
    </row>
    <row r="947" spans="1:31" x14ac:dyDescent="0.3">
      <c r="A947">
        <v>2512651</v>
      </c>
      <c r="B947">
        <v>1</v>
      </c>
      <c r="C947" t="s">
        <v>80</v>
      </c>
      <c r="D947" t="s">
        <v>97</v>
      </c>
      <c r="E947" t="s">
        <v>159</v>
      </c>
      <c r="F947" t="s">
        <v>2962</v>
      </c>
      <c r="G947" t="s">
        <v>161</v>
      </c>
      <c r="H947" t="s">
        <v>150</v>
      </c>
      <c r="I947" t="s">
        <v>136</v>
      </c>
      <c r="J947" t="s">
        <v>137</v>
      </c>
      <c r="K947" t="s">
        <v>144</v>
      </c>
      <c r="L947" t="s">
        <v>2963</v>
      </c>
      <c r="M947" t="s">
        <v>2017</v>
      </c>
      <c r="N947">
        <v>0.44277777699999998</v>
      </c>
      <c r="O947">
        <v>0</v>
      </c>
      <c r="P947">
        <v>267</v>
      </c>
      <c r="Q947">
        <v>0</v>
      </c>
      <c r="R947">
        <v>0</v>
      </c>
      <c r="S947">
        <v>0</v>
      </c>
      <c r="T947">
        <v>12</v>
      </c>
      <c r="U947">
        <v>0</v>
      </c>
      <c r="V947">
        <v>0</v>
      </c>
      <c r="W947">
        <v>0</v>
      </c>
      <c r="X947">
        <v>47.343690554044741</v>
      </c>
      <c r="Y947">
        <v>0</v>
      </c>
      <c r="Z947">
        <v>0</v>
      </c>
      <c r="AA947">
        <v>0</v>
      </c>
      <c r="AB947">
        <v>3.9333957609180628</v>
      </c>
      <c r="AC947">
        <v>0</v>
      </c>
      <c r="AD947">
        <v>0</v>
      </c>
      <c r="AE947">
        <v>51.277086314962801</v>
      </c>
    </row>
    <row r="948" spans="1:31" x14ac:dyDescent="0.3">
      <c r="A948">
        <v>2512843</v>
      </c>
      <c r="B948">
        <v>1</v>
      </c>
      <c r="C948" t="s">
        <v>80</v>
      </c>
      <c r="D948" t="s">
        <v>101</v>
      </c>
      <c r="E948" t="s">
        <v>207</v>
      </c>
      <c r="F948" t="s">
        <v>2964</v>
      </c>
      <c r="G948" t="s">
        <v>161</v>
      </c>
      <c r="H948" t="s">
        <v>150</v>
      </c>
      <c r="I948" t="s">
        <v>136</v>
      </c>
      <c r="J948" t="s">
        <v>137</v>
      </c>
      <c r="K948" t="s">
        <v>144</v>
      </c>
      <c r="L948" t="s">
        <v>2965</v>
      </c>
      <c r="M948" t="s">
        <v>2966</v>
      </c>
      <c r="N948">
        <v>2.389444444</v>
      </c>
      <c r="O948">
        <v>0</v>
      </c>
      <c r="P948">
        <v>10</v>
      </c>
      <c r="Q948">
        <v>0</v>
      </c>
      <c r="R948">
        <v>0</v>
      </c>
      <c r="S948">
        <v>0</v>
      </c>
      <c r="T948">
        <v>4</v>
      </c>
      <c r="U948">
        <v>0</v>
      </c>
      <c r="V948">
        <v>0</v>
      </c>
      <c r="W948">
        <v>0</v>
      </c>
      <c r="X948">
        <v>6.1991778183192219</v>
      </c>
      <c r="Y948">
        <v>0</v>
      </c>
      <c r="Z948">
        <v>0</v>
      </c>
      <c r="AA948">
        <v>0</v>
      </c>
      <c r="AB948">
        <v>9.8659451913629113</v>
      </c>
      <c r="AC948">
        <v>0</v>
      </c>
      <c r="AD948">
        <v>0</v>
      </c>
      <c r="AE948">
        <v>16.065123009682132</v>
      </c>
    </row>
    <row r="949" spans="1:31" x14ac:dyDescent="0.3">
      <c r="A949">
        <v>2512674</v>
      </c>
      <c r="B949">
        <v>1</v>
      </c>
      <c r="C949" t="s">
        <v>81</v>
      </c>
      <c r="D949" t="s">
        <v>120</v>
      </c>
      <c r="E949" t="s">
        <v>141</v>
      </c>
      <c r="F949" t="s">
        <v>2967</v>
      </c>
      <c r="G949" t="s">
        <v>143</v>
      </c>
      <c r="H949" t="s">
        <v>135</v>
      </c>
      <c r="I949" t="s">
        <v>136</v>
      </c>
      <c r="J949" t="s">
        <v>137</v>
      </c>
      <c r="K949" t="s">
        <v>144</v>
      </c>
      <c r="L949" t="s">
        <v>2968</v>
      </c>
      <c r="M949" t="s">
        <v>2969</v>
      </c>
      <c r="N949">
        <v>0.58166666600000005</v>
      </c>
      <c r="O949">
        <v>2</v>
      </c>
      <c r="P949">
        <v>1071</v>
      </c>
      <c r="Q949">
        <v>94</v>
      </c>
      <c r="R949">
        <v>54</v>
      </c>
      <c r="S949">
        <v>24</v>
      </c>
      <c r="T949">
        <v>58</v>
      </c>
      <c r="U949">
        <v>2</v>
      </c>
      <c r="V949">
        <v>0</v>
      </c>
      <c r="W949">
        <v>0.1462428979543989</v>
      </c>
      <c r="X949">
        <v>94.336909020398124</v>
      </c>
      <c r="Y949">
        <v>26.676194042918684</v>
      </c>
      <c r="Z949">
        <v>5.5466194078226279</v>
      </c>
      <c r="AA949">
        <v>68.562077257338572</v>
      </c>
      <c r="AB949">
        <v>18.77542196576622</v>
      </c>
      <c r="AC949">
        <v>53.568233238411786</v>
      </c>
      <c r="AD949">
        <v>0</v>
      </c>
      <c r="AE949">
        <v>267.61169783061041</v>
      </c>
    </row>
    <row r="950" spans="1:31" x14ac:dyDescent="0.3">
      <c r="A950">
        <v>2512631</v>
      </c>
      <c r="B950">
        <v>1</v>
      </c>
      <c r="C950" t="s">
        <v>80</v>
      </c>
      <c r="D950" t="s">
        <v>83</v>
      </c>
      <c r="E950" t="s">
        <v>187</v>
      </c>
      <c r="F950" t="s">
        <v>2970</v>
      </c>
      <c r="G950" t="s">
        <v>143</v>
      </c>
      <c r="H950" t="s">
        <v>135</v>
      </c>
      <c r="I950" t="s">
        <v>136</v>
      </c>
      <c r="J950" t="s">
        <v>137</v>
      </c>
      <c r="K950" t="s">
        <v>144</v>
      </c>
      <c r="L950" t="s">
        <v>2971</v>
      </c>
      <c r="M950" t="s">
        <v>2972</v>
      </c>
      <c r="N950">
        <v>0.33861111100000002</v>
      </c>
      <c r="O950">
        <v>0</v>
      </c>
      <c r="P950">
        <v>1482</v>
      </c>
      <c r="Q950">
        <v>0</v>
      </c>
      <c r="R950">
        <v>0</v>
      </c>
      <c r="S950">
        <v>0</v>
      </c>
      <c r="T950">
        <v>172</v>
      </c>
      <c r="U950">
        <v>1</v>
      </c>
      <c r="V950">
        <v>0</v>
      </c>
      <c r="W950">
        <v>0</v>
      </c>
      <c r="X950">
        <v>168.04489606451997</v>
      </c>
      <c r="Y950">
        <v>0</v>
      </c>
      <c r="Z950">
        <v>0</v>
      </c>
      <c r="AA950">
        <v>0</v>
      </c>
      <c r="AB950">
        <v>45.79357931133341</v>
      </c>
      <c r="AC950">
        <v>5.0467297918133331</v>
      </c>
      <c r="AD950">
        <v>0</v>
      </c>
      <c r="AE950">
        <v>218.88520516766673</v>
      </c>
    </row>
    <row r="951" spans="1:31" x14ac:dyDescent="0.3">
      <c r="A951">
        <v>2512531</v>
      </c>
      <c r="B951">
        <v>1</v>
      </c>
      <c r="C951" t="s">
        <v>80</v>
      </c>
      <c r="D951" t="s">
        <v>105</v>
      </c>
      <c r="E951" t="s">
        <v>159</v>
      </c>
      <c r="F951" t="s">
        <v>2973</v>
      </c>
      <c r="G951" t="s">
        <v>134</v>
      </c>
      <c r="H951" t="s">
        <v>150</v>
      </c>
      <c r="I951" t="s">
        <v>136</v>
      </c>
      <c r="J951" t="s">
        <v>137</v>
      </c>
      <c r="K951" t="s">
        <v>138</v>
      </c>
      <c r="L951" t="s">
        <v>2974</v>
      </c>
      <c r="M951" t="s">
        <v>2975</v>
      </c>
      <c r="N951">
        <v>0.39694444400000001</v>
      </c>
      <c r="O951">
        <v>0</v>
      </c>
      <c r="P951">
        <v>73</v>
      </c>
      <c r="Q951">
        <v>0</v>
      </c>
      <c r="R951">
        <v>70</v>
      </c>
      <c r="S951">
        <v>0</v>
      </c>
      <c r="T951">
        <v>18</v>
      </c>
      <c r="U951">
        <v>0</v>
      </c>
      <c r="V951">
        <v>0</v>
      </c>
      <c r="W951">
        <v>0</v>
      </c>
      <c r="X951">
        <v>6.8389725613252281</v>
      </c>
      <c r="Y951">
        <v>0</v>
      </c>
      <c r="Z951">
        <v>2.1814682119415156</v>
      </c>
      <c r="AA951">
        <v>0</v>
      </c>
      <c r="AB951">
        <v>2.6446354932069136</v>
      </c>
      <c r="AC951">
        <v>0</v>
      </c>
      <c r="AD951">
        <v>0</v>
      </c>
      <c r="AE951">
        <v>11.665076266473658</v>
      </c>
    </row>
    <row r="952" spans="1:31" x14ac:dyDescent="0.3">
      <c r="A952">
        <v>2512339</v>
      </c>
      <c r="B952">
        <v>1</v>
      </c>
      <c r="C952" t="s">
        <v>80</v>
      </c>
      <c r="D952" t="s">
        <v>103</v>
      </c>
      <c r="E952" t="s">
        <v>187</v>
      </c>
      <c r="F952" t="s">
        <v>2976</v>
      </c>
      <c r="G952" t="s">
        <v>143</v>
      </c>
      <c r="H952" t="s">
        <v>135</v>
      </c>
      <c r="I952" t="s">
        <v>136</v>
      </c>
      <c r="J952" t="s">
        <v>137</v>
      </c>
      <c r="K952" t="s">
        <v>144</v>
      </c>
      <c r="L952" t="s">
        <v>2977</v>
      </c>
      <c r="M952" t="s">
        <v>2978</v>
      </c>
      <c r="N952">
        <v>0.82777777699999999</v>
      </c>
      <c r="O952">
        <v>0</v>
      </c>
      <c r="P952">
        <v>58</v>
      </c>
      <c r="Q952">
        <v>3</v>
      </c>
      <c r="R952">
        <v>51</v>
      </c>
      <c r="S952">
        <v>25</v>
      </c>
      <c r="T952">
        <v>49</v>
      </c>
      <c r="U952">
        <v>19</v>
      </c>
      <c r="V952">
        <v>0</v>
      </c>
      <c r="W952">
        <v>0</v>
      </c>
      <c r="X952">
        <v>10.229860473044857</v>
      </c>
      <c r="Y952">
        <v>1.352616505718147</v>
      </c>
      <c r="Z952">
        <v>4.3952689942971146</v>
      </c>
      <c r="AA952">
        <v>239.2482066989717</v>
      </c>
      <c r="AB952">
        <v>42.377090812885399</v>
      </c>
      <c r="AC952">
        <v>2742.9003016769275</v>
      </c>
      <c r="AD952">
        <v>0</v>
      </c>
      <c r="AE952">
        <v>3040.5033451618447</v>
      </c>
    </row>
    <row r="953" spans="1:31" x14ac:dyDescent="0.3">
      <c r="A953">
        <v>2512588</v>
      </c>
      <c r="B953">
        <v>1</v>
      </c>
      <c r="C953" t="s">
        <v>81</v>
      </c>
      <c r="D953" t="s">
        <v>115</v>
      </c>
      <c r="E953" t="s">
        <v>207</v>
      </c>
      <c r="F953" t="s">
        <v>2979</v>
      </c>
      <c r="G953" t="s">
        <v>177</v>
      </c>
      <c r="H953" t="s">
        <v>150</v>
      </c>
      <c r="I953" t="s">
        <v>136</v>
      </c>
      <c r="J953" t="s">
        <v>137</v>
      </c>
      <c r="K953" t="s">
        <v>144</v>
      </c>
      <c r="L953" t="s">
        <v>2980</v>
      </c>
      <c r="M953" t="s">
        <v>2981</v>
      </c>
      <c r="N953">
        <v>2.2908333330000001</v>
      </c>
      <c r="O953">
        <v>0</v>
      </c>
      <c r="P953">
        <v>1</v>
      </c>
      <c r="Q953">
        <v>0</v>
      </c>
      <c r="R953">
        <v>1</v>
      </c>
      <c r="S953">
        <v>0</v>
      </c>
      <c r="T953">
        <v>0</v>
      </c>
      <c r="U953">
        <v>0</v>
      </c>
      <c r="V953">
        <v>0</v>
      </c>
      <c r="W953">
        <v>0</v>
      </c>
      <c r="X953">
        <v>0.13291127814861253</v>
      </c>
      <c r="Y953">
        <v>0</v>
      </c>
      <c r="Z953">
        <v>7.7384397862885007E-2</v>
      </c>
      <c r="AA953">
        <v>0</v>
      </c>
      <c r="AB953">
        <v>0</v>
      </c>
      <c r="AC953">
        <v>0</v>
      </c>
      <c r="AD953">
        <v>0</v>
      </c>
      <c r="AE953">
        <v>0.21029567601149754</v>
      </c>
    </row>
    <row r="954" spans="1:31" x14ac:dyDescent="0.3">
      <c r="A954">
        <v>2512345</v>
      </c>
      <c r="B954">
        <v>1</v>
      </c>
      <c r="C954" t="s">
        <v>80</v>
      </c>
      <c r="D954" t="s">
        <v>93</v>
      </c>
      <c r="E954" t="s">
        <v>159</v>
      </c>
      <c r="F954" t="s">
        <v>2982</v>
      </c>
      <c r="G954" t="s">
        <v>181</v>
      </c>
      <c r="H954" t="s">
        <v>150</v>
      </c>
      <c r="I954" t="s">
        <v>136</v>
      </c>
      <c r="J954" t="s">
        <v>137</v>
      </c>
      <c r="K954" t="s">
        <v>144</v>
      </c>
      <c r="L954" t="s">
        <v>2983</v>
      </c>
      <c r="M954" t="s">
        <v>2984</v>
      </c>
      <c r="N954">
        <v>2.991944444</v>
      </c>
      <c r="O954">
        <v>0</v>
      </c>
      <c r="P954">
        <v>1</v>
      </c>
      <c r="Q954">
        <v>0</v>
      </c>
      <c r="R954">
        <v>22</v>
      </c>
      <c r="S954">
        <v>0</v>
      </c>
      <c r="T954">
        <v>9</v>
      </c>
      <c r="U954">
        <v>0</v>
      </c>
      <c r="V954">
        <v>0</v>
      </c>
      <c r="W954">
        <v>0</v>
      </c>
      <c r="X954">
        <v>6.6201302963575012E-3</v>
      </c>
      <c r="Y954">
        <v>0</v>
      </c>
      <c r="Z954">
        <v>5.046283606577922</v>
      </c>
      <c r="AA954">
        <v>0</v>
      </c>
      <c r="AB954">
        <v>0.95196113902854007</v>
      </c>
      <c r="AC954">
        <v>0</v>
      </c>
      <c r="AD954">
        <v>0</v>
      </c>
      <c r="AE954">
        <v>6.00486487590282</v>
      </c>
    </row>
    <row r="955" spans="1:31" x14ac:dyDescent="0.3">
      <c r="A955">
        <v>2512474</v>
      </c>
      <c r="B955">
        <v>1</v>
      </c>
      <c r="C955" t="s">
        <v>80</v>
      </c>
      <c r="D955" t="s">
        <v>85</v>
      </c>
      <c r="E955" t="s">
        <v>275</v>
      </c>
      <c r="F955" t="s">
        <v>2985</v>
      </c>
      <c r="G955" t="s">
        <v>143</v>
      </c>
      <c r="H955" t="s">
        <v>135</v>
      </c>
      <c r="I955" t="s">
        <v>136</v>
      </c>
      <c r="J955" t="s">
        <v>137</v>
      </c>
      <c r="K955" t="s">
        <v>144</v>
      </c>
      <c r="L955" t="s">
        <v>2986</v>
      </c>
      <c r="M955" t="s">
        <v>2987</v>
      </c>
      <c r="N955">
        <v>0.139875833</v>
      </c>
      <c r="O955">
        <v>0</v>
      </c>
      <c r="P955">
        <v>13767</v>
      </c>
      <c r="Q955">
        <v>0</v>
      </c>
      <c r="R955">
        <v>0</v>
      </c>
      <c r="S955">
        <v>4</v>
      </c>
      <c r="T955">
        <v>971</v>
      </c>
      <c r="U955">
        <v>0</v>
      </c>
      <c r="V955">
        <v>1</v>
      </c>
      <c r="W955">
        <v>0</v>
      </c>
      <c r="X955">
        <v>592.510812372852</v>
      </c>
      <c r="Y955">
        <v>0</v>
      </c>
      <c r="Z955">
        <v>0</v>
      </c>
      <c r="AA955">
        <v>42.057685948413727</v>
      </c>
      <c r="AB955">
        <v>139.93629322958523</v>
      </c>
      <c r="AC955">
        <v>0</v>
      </c>
      <c r="AD955">
        <v>2.4202232223370825</v>
      </c>
      <c r="AE955">
        <v>776.92501477318797</v>
      </c>
    </row>
    <row r="956" spans="1:31" x14ac:dyDescent="0.3">
      <c r="A956">
        <v>2512305</v>
      </c>
      <c r="B956">
        <v>1</v>
      </c>
      <c r="C956" t="s">
        <v>80</v>
      </c>
      <c r="D956" t="s">
        <v>105</v>
      </c>
      <c r="E956" t="s">
        <v>141</v>
      </c>
      <c r="F956" t="s">
        <v>2988</v>
      </c>
      <c r="G956" t="s">
        <v>143</v>
      </c>
      <c r="H956" t="s">
        <v>135</v>
      </c>
      <c r="I956" t="s">
        <v>136</v>
      </c>
      <c r="J956" t="s">
        <v>137</v>
      </c>
      <c r="K956" t="s">
        <v>144</v>
      </c>
      <c r="L956" t="s">
        <v>2989</v>
      </c>
      <c r="M956" t="s">
        <v>2990</v>
      </c>
      <c r="N956">
        <v>0.85777777700000002</v>
      </c>
      <c r="O956">
        <v>0</v>
      </c>
      <c r="P956">
        <v>0</v>
      </c>
      <c r="Q956">
        <v>0</v>
      </c>
      <c r="R956">
        <v>0</v>
      </c>
      <c r="S956">
        <v>0</v>
      </c>
      <c r="T956">
        <v>2</v>
      </c>
      <c r="U956">
        <v>0</v>
      </c>
      <c r="V956">
        <v>0</v>
      </c>
      <c r="W956">
        <v>0</v>
      </c>
      <c r="X956">
        <v>0</v>
      </c>
      <c r="Y956">
        <v>0</v>
      </c>
      <c r="Z956">
        <v>0</v>
      </c>
      <c r="AA956">
        <v>0</v>
      </c>
      <c r="AB956">
        <v>1.5442559306829668</v>
      </c>
      <c r="AC956">
        <v>0</v>
      </c>
      <c r="AD956">
        <v>0</v>
      </c>
      <c r="AE956">
        <v>1.5442559306829668</v>
      </c>
    </row>
    <row r="957" spans="1:31" x14ac:dyDescent="0.3">
      <c r="A957">
        <v>2512952</v>
      </c>
      <c r="B957">
        <v>1</v>
      </c>
      <c r="C957" t="s">
        <v>80</v>
      </c>
      <c r="D957" t="s">
        <v>101</v>
      </c>
      <c r="E957" t="s">
        <v>207</v>
      </c>
      <c r="F957" t="s">
        <v>2991</v>
      </c>
      <c r="G957" t="s">
        <v>161</v>
      </c>
      <c r="H957" t="s">
        <v>150</v>
      </c>
      <c r="I957" t="s">
        <v>136</v>
      </c>
      <c r="J957" t="s">
        <v>137</v>
      </c>
      <c r="K957" t="s">
        <v>144</v>
      </c>
      <c r="L957" t="s">
        <v>2992</v>
      </c>
      <c r="M957" t="s">
        <v>2993</v>
      </c>
      <c r="N957">
        <v>0.97444444399999997</v>
      </c>
      <c r="O957">
        <v>0</v>
      </c>
      <c r="P957">
        <v>384</v>
      </c>
      <c r="Q957">
        <v>0</v>
      </c>
      <c r="R957">
        <v>0</v>
      </c>
      <c r="S957">
        <v>0</v>
      </c>
      <c r="T957">
        <v>3</v>
      </c>
      <c r="U957">
        <v>0</v>
      </c>
      <c r="V957">
        <v>0</v>
      </c>
      <c r="W957">
        <v>0</v>
      </c>
      <c r="X957">
        <v>60.550936818897362</v>
      </c>
      <c r="Y957">
        <v>0</v>
      </c>
      <c r="Z957">
        <v>0</v>
      </c>
      <c r="AA957">
        <v>0</v>
      </c>
      <c r="AB957">
        <v>1.3112830213432107</v>
      </c>
      <c r="AC957">
        <v>0</v>
      </c>
      <c r="AD957">
        <v>0</v>
      </c>
      <c r="AE957">
        <v>61.86221984024057</v>
      </c>
    </row>
    <row r="958" spans="1:31" x14ac:dyDescent="0.3">
      <c r="A958">
        <v>2512852</v>
      </c>
      <c r="B958">
        <v>1</v>
      </c>
      <c r="C958" t="s">
        <v>80</v>
      </c>
      <c r="D958" t="s">
        <v>82</v>
      </c>
      <c r="E958" t="s">
        <v>167</v>
      </c>
      <c r="F958" t="s">
        <v>2994</v>
      </c>
      <c r="G958" t="s">
        <v>263</v>
      </c>
      <c r="H958" t="s">
        <v>150</v>
      </c>
      <c r="I958" t="s">
        <v>136</v>
      </c>
      <c r="J958" t="s">
        <v>137</v>
      </c>
      <c r="K958" t="s">
        <v>144</v>
      </c>
      <c r="L958" t="s">
        <v>2995</v>
      </c>
      <c r="M958" t="s">
        <v>2996</v>
      </c>
      <c r="N958">
        <v>0.81277777699999998</v>
      </c>
      <c r="O958">
        <v>0</v>
      </c>
      <c r="P958">
        <v>2</v>
      </c>
      <c r="Q958">
        <v>0</v>
      </c>
      <c r="R958">
        <v>0</v>
      </c>
      <c r="S958">
        <v>0</v>
      </c>
      <c r="T958">
        <v>0</v>
      </c>
      <c r="U958">
        <v>0</v>
      </c>
      <c r="V958">
        <v>0</v>
      </c>
      <c r="W958">
        <v>0</v>
      </c>
      <c r="X958">
        <v>2.0215449669916357</v>
      </c>
      <c r="Y958">
        <v>0</v>
      </c>
      <c r="Z958">
        <v>0</v>
      </c>
      <c r="AA958">
        <v>0</v>
      </c>
      <c r="AB958">
        <v>0</v>
      </c>
      <c r="AC958">
        <v>0</v>
      </c>
      <c r="AD958">
        <v>0</v>
      </c>
      <c r="AE958">
        <v>2.0215449669916357</v>
      </c>
    </row>
    <row r="959" spans="1:31" x14ac:dyDescent="0.3">
      <c r="A959">
        <v>2512706</v>
      </c>
      <c r="B959">
        <v>1</v>
      </c>
      <c r="C959" t="s">
        <v>80</v>
      </c>
      <c r="D959" t="s">
        <v>93</v>
      </c>
      <c r="E959" t="s">
        <v>167</v>
      </c>
      <c r="F959" t="s">
        <v>2997</v>
      </c>
      <c r="G959" t="s">
        <v>234</v>
      </c>
      <c r="H959" t="s">
        <v>150</v>
      </c>
      <c r="I959" t="s">
        <v>136</v>
      </c>
      <c r="J959" t="s">
        <v>137</v>
      </c>
      <c r="K959" t="s">
        <v>144</v>
      </c>
      <c r="L959" t="s">
        <v>2998</v>
      </c>
      <c r="M959" t="s">
        <v>2999</v>
      </c>
      <c r="N959">
        <v>0.46444444400000001</v>
      </c>
      <c r="O959">
        <v>0</v>
      </c>
      <c r="P959">
        <v>7</v>
      </c>
      <c r="Q959">
        <v>0</v>
      </c>
      <c r="R959">
        <v>0</v>
      </c>
      <c r="S959">
        <v>0</v>
      </c>
      <c r="T959">
        <v>1</v>
      </c>
      <c r="U959">
        <v>0</v>
      </c>
      <c r="V959">
        <v>0</v>
      </c>
      <c r="W959">
        <v>0</v>
      </c>
      <c r="X959">
        <v>0.42873238752085779</v>
      </c>
      <c r="Y959">
        <v>0</v>
      </c>
      <c r="Z959">
        <v>0</v>
      </c>
      <c r="AA959">
        <v>0</v>
      </c>
      <c r="AB959">
        <v>0.74895959501333331</v>
      </c>
      <c r="AC959">
        <v>0</v>
      </c>
      <c r="AD959">
        <v>0</v>
      </c>
      <c r="AE959">
        <v>1.1776919825341912</v>
      </c>
    </row>
    <row r="960" spans="1:31" x14ac:dyDescent="0.3">
      <c r="A960">
        <v>2512411</v>
      </c>
      <c r="B960">
        <v>1</v>
      </c>
      <c r="C960" t="s">
        <v>80</v>
      </c>
      <c r="D960" t="s">
        <v>88</v>
      </c>
      <c r="E960" t="s">
        <v>159</v>
      </c>
      <c r="F960" t="s">
        <v>3000</v>
      </c>
      <c r="G960" t="s">
        <v>173</v>
      </c>
      <c r="H960" t="s">
        <v>150</v>
      </c>
      <c r="I960" t="s">
        <v>136</v>
      </c>
      <c r="J960" t="s">
        <v>137</v>
      </c>
      <c r="K960" t="s">
        <v>138</v>
      </c>
      <c r="L960" t="s">
        <v>3001</v>
      </c>
      <c r="M960" t="s">
        <v>3002</v>
      </c>
      <c r="N960">
        <v>6.1741666659999996</v>
      </c>
      <c r="O960">
        <v>0</v>
      </c>
      <c r="P960">
        <v>322</v>
      </c>
      <c r="Q960">
        <v>0</v>
      </c>
      <c r="R960">
        <v>0</v>
      </c>
      <c r="S960">
        <v>0</v>
      </c>
      <c r="T960">
        <v>5</v>
      </c>
      <c r="U960">
        <v>0</v>
      </c>
      <c r="V960">
        <v>0</v>
      </c>
      <c r="W960">
        <v>0</v>
      </c>
      <c r="X960">
        <v>423.10598370923759</v>
      </c>
      <c r="Y960">
        <v>0</v>
      </c>
      <c r="Z960">
        <v>0</v>
      </c>
      <c r="AA960">
        <v>0</v>
      </c>
      <c r="AB960">
        <v>11.075018985257653</v>
      </c>
      <c r="AC960">
        <v>0</v>
      </c>
      <c r="AD960">
        <v>0</v>
      </c>
      <c r="AE960">
        <v>434.18100269449525</v>
      </c>
    </row>
    <row r="961" spans="1:31" x14ac:dyDescent="0.3">
      <c r="A961">
        <v>2512603</v>
      </c>
      <c r="B961">
        <v>1</v>
      </c>
      <c r="C961" t="s">
        <v>80</v>
      </c>
      <c r="D961" t="s">
        <v>93</v>
      </c>
      <c r="E961" t="s">
        <v>141</v>
      </c>
      <c r="F961" t="s">
        <v>3003</v>
      </c>
      <c r="G961" t="s">
        <v>204</v>
      </c>
      <c r="H961" t="s">
        <v>135</v>
      </c>
      <c r="I961" t="s">
        <v>136</v>
      </c>
      <c r="J961" t="s">
        <v>137</v>
      </c>
      <c r="K961" t="s">
        <v>144</v>
      </c>
      <c r="L961" t="s">
        <v>3004</v>
      </c>
      <c r="M961" t="s">
        <v>3005</v>
      </c>
      <c r="N961">
        <v>3.3833333329999999</v>
      </c>
      <c r="O961">
        <v>0</v>
      </c>
      <c r="P961">
        <v>637</v>
      </c>
      <c r="Q961">
        <v>10</v>
      </c>
      <c r="R961">
        <v>158</v>
      </c>
      <c r="S961">
        <v>2</v>
      </c>
      <c r="T961">
        <v>116</v>
      </c>
      <c r="U961">
        <v>1</v>
      </c>
      <c r="V961">
        <v>0</v>
      </c>
      <c r="W961">
        <v>0</v>
      </c>
      <c r="X961">
        <v>541.8424467049316</v>
      </c>
      <c r="Y961">
        <v>24.031439493876011</v>
      </c>
      <c r="Z961">
        <v>617.5731664910885</v>
      </c>
      <c r="AA961">
        <v>43.10085276164466</v>
      </c>
      <c r="AB961">
        <v>451.13375691067</v>
      </c>
      <c r="AC961">
        <v>224.64362618684163</v>
      </c>
      <c r="AD961">
        <v>0</v>
      </c>
      <c r="AE961">
        <v>1902.3252885490524</v>
      </c>
    </row>
    <row r="962" spans="1:31" x14ac:dyDescent="0.3">
      <c r="A962">
        <v>2512597</v>
      </c>
      <c r="B962">
        <v>1</v>
      </c>
      <c r="C962" t="s">
        <v>81</v>
      </c>
      <c r="D962" t="s">
        <v>112</v>
      </c>
      <c r="E962" t="s">
        <v>167</v>
      </c>
      <c r="F962" t="s">
        <v>3006</v>
      </c>
      <c r="G962" t="s">
        <v>263</v>
      </c>
      <c r="H962" t="s">
        <v>150</v>
      </c>
      <c r="I962" t="s">
        <v>136</v>
      </c>
      <c r="J962" t="s">
        <v>137</v>
      </c>
      <c r="K962" t="s">
        <v>144</v>
      </c>
      <c r="L962" t="s">
        <v>3007</v>
      </c>
      <c r="M962" t="s">
        <v>3008</v>
      </c>
      <c r="N962">
        <v>2.443333333</v>
      </c>
      <c r="O962">
        <v>0</v>
      </c>
      <c r="P962">
        <v>1</v>
      </c>
      <c r="Q962">
        <v>0</v>
      </c>
      <c r="R962">
        <v>0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5.3529677900000003E-2</v>
      </c>
      <c r="Y962">
        <v>0</v>
      </c>
      <c r="Z962">
        <v>0</v>
      </c>
      <c r="AA962">
        <v>0</v>
      </c>
      <c r="AB962">
        <v>0</v>
      </c>
      <c r="AC962">
        <v>0</v>
      </c>
      <c r="AD962">
        <v>0</v>
      </c>
      <c r="AE962">
        <v>5.3529677900000003E-2</v>
      </c>
    </row>
    <row r="963" spans="1:31" x14ac:dyDescent="0.3">
      <c r="A963">
        <v>2512932</v>
      </c>
      <c r="B963">
        <v>1</v>
      </c>
      <c r="C963" t="s">
        <v>80</v>
      </c>
      <c r="D963" t="s">
        <v>98</v>
      </c>
      <c r="E963" t="s">
        <v>167</v>
      </c>
      <c r="F963" t="s">
        <v>3009</v>
      </c>
      <c r="G963" t="s">
        <v>263</v>
      </c>
      <c r="H963" t="s">
        <v>150</v>
      </c>
      <c r="I963" t="s">
        <v>136</v>
      </c>
      <c r="J963" t="s">
        <v>137</v>
      </c>
      <c r="K963" t="s">
        <v>144</v>
      </c>
      <c r="L963" t="s">
        <v>3010</v>
      </c>
      <c r="M963" t="s">
        <v>3011</v>
      </c>
      <c r="N963">
        <v>3.9602777769999999</v>
      </c>
      <c r="O963">
        <v>0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0</v>
      </c>
      <c r="Y963">
        <v>0</v>
      </c>
      <c r="Z963">
        <v>2.0334767300800003</v>
      </c>
      <c r="AA963">
        <v>0</v>
      </c>
      <c r="AB963">
        <v>0</v>
      </c>
      <c r="AC963">
        <v>0</v>
      </c>
      <c r="AD963">
        <v>0</v>
      </c>
      <c r="AE963">
        <v>2.0334767300800003</v>
      </c>
    </row>
    <row r="964" spans="1:31" x14ac:dyDescent="0.3">
      <c r="A964">
        <v>2512242</v>
      </c>
      <c r="B964">
        <v>1</v>
      </c>
      <c r="C964" t="s">
        <v>80</v>
      </c>
      <c r="D964" t="s">
        <v>103</v>
      </c>
      <c r="E964" t="s">
        <v>275</v>
      </c>
      <c r="F964" t="s">
        <v>3012</v>
      </c>
      <c r="G964" t="s">
        <v>2832</v>
      </c>
      <c r="H964" t="s">
        <v>1921</v>
      </c>
      <c r="I964" t="s">
        <v>136</v>
      </c>
      <c r="J964" t="s">
        <v>137</v>
      </c>
      <c r="K964" t="s">
        <v>138</v>
      </c>
      <c r="L964" t="s">
        <v>3013</v>
      </c>
      <c r="M964" t="s">
        <v>3014</v>
      </c>
      <c r="N964">
        <v>5.2030555549999997</v>
      </c>
      <c r="O964">
        <v>1</v>
      </c>
      <c r="P964">
        <v>400</v>
      </c>
      <c r="Q964">
        <v>41</v>
      </c>
      <c r="R964">
        <v>90</v>
      </c>
      <c r="S964">
        <v>20</v>
      </c>
      <c r="T964">
        <v>69</v>
      </c>
      <c r="U964">
        <v>6</v>
      </c>
      <c r="V964">
        <v>1</v>
      </c>
      <c r="W964">
        <v>1.2267889119412203</v>
      </c>
      <c r="X964">
        <v>579.2253069998543</v>
      </c>
      <c r="Y964">
        <v>255.15295275807239</v>
      </c>
      <c r="Z964">
        <v>224.10817215660376</v>
      </c>
      <c r="AA964">
        <v>293.53528220861477</v>
      </c>
      <c r="AB964">
        <v>141.7700648556237</v>
      </c>
      <c r="AC964">
        <v>2073.7536608354612</v>
      </c>
      <c r="AD964">
        <v>72.342138515693875</v>
      </c>
      <c r="AE964">
        <v>3641.1143672418652</v>
      </c>
    </row>
    <row r="965" spans="1:31" x14ac:dyDescent="0.3">
      <c r="A965">
        <v>2512789</v>
      </c>
      <c r="B965">
        <v>1</v>
      </c>
      <c r="C965" t="s">
        <v>80</v>
      </c>
      <c r="D965" t="s">
        <v>104</v>
      </c>
      <c r="E965" t="s">
        <v>147</v>
      </c>
      <c r="F965" t="s">
        <v>3015</v>
      </c>
      <c r="G965" t="s">
        <v>149</v>
      </c>
      <c r="H965" t="s">
        <v>150</v>
      </c>
      <c r="I965" t="s">
        <v>136</v>
      </c>
      <c r="J965" t="s">
        <v>137</v>
      </c>
      <c r="K965" t="s">
        <v>144</v>
      </c>
      <c r="L965" t="s">
        <v>3016</v>
      </c>
      <c r="M965" t="s">
        <v>3017</v>
      </c>
      <c r="N965">
        <v>2.3586111110000001</v>
      </c>
      <c r="O965">
        <v>0</v>
      </c>
      <c r="P965">
        <v>64</v>
      </c>
      <c r="Q965">
        <v>0</v>
      </c>
      <c r="R965">
        <v>0</v>
      </c>
      <c r="S965">
        <v>0</v>
      </c>
      <c r="T965">
        <v>6</v>
      </c>
      <c r="U965">
        <v>0</v>
      </c>
      <c r="V965">
        <v>0</v>
      </c>
      <c r="W965">
        <v>0</v>
      </c>
      <c r="X965">
        <v>35.860278685524548</v>
      </c>
      <c r="Y965">
        <v>0</v>
      </c>
      <c r="Z965">
        <v>0</v>
      </c>
      <c r="AA965">
        <v>0</v>
      </c>
      <c r="AB965">
        <v>3.8972539017422436</v>
      </c>
      <c r="AC965">
        <v>0</v>
      </c>
      <c r="AD965">
        <v>0</v>
      </c>
      <c r="AE965">
        <v>39.757532587266795</v>
      </c>
    </row>
    <row r="966" spans="1:31" x14ac:dyDescent="0.3">
      <c r="A966">
        <v>2512308</v>
      </c>
      <c r="B966">
        <v>1</v>
      </c>
      <c r="C966" t="s">
        <v>80</v>
      </c>
      <c r="D966" t="s">
        <v>95</v>
      </c>
      <c r="E966" t="s">
        <v>275</v>
      </c>
      <c r="F966" t="s">
        <v>3018</v>
      </c>
      <c r="G966" t="s">
        <v>143</v>
      </c>
      <c r="H966" t="s">
        <v>135</v>
      </c>
      <c r="I966" t="s">
        <v>136</v>
      </c>
      <c r="J966" t="s">
        <v>137</v>
      </c>
      <c r="K966" t="s">
        <v>144</v>
      </c>
      <c r="L966" t="s">
        <v>3019</v>
      </c>
      <c r="M966" t="s">
        <v>3020</v>
      </c>
      <c r="N966">
        <v>0.765833333</v>
      </c>
      <c r="O966">
        <v>0</v>
      </c>
      <c r="P966">
        <v>7419</v>
      </c>
      <c r="Q966">
        <v>0</v>
      </c>
      <c r="R966">
        <v>0</v>
      </c>
      <c r="S966">
        <v>7</v>
      </c>
      <c r="T966">
        <v>451</v>
      </c>
      <c r="U966">
        <v>0</v>
      </c>
      <c r="V966">
        <v>0</v>
      </c>
      <c r="W966">
        <v>0</v>
      </c>
      <c r="X966">
        <v>1229.7003848973668</v>
      </c>
      <c r="Y966">
        <v>0</v>
      </c>
      <c r="Z966">
        <v>0</v>
      </c>
      <c r="AA966">
        <v>374.86693067978848</v>
      </c>
      <c r="AB966">
        <v>353.99086370414528</v>
      </c>
      <c r="AC966">
        <v>0</v>
      </c>
      <c r="AD966">
        <v>0</v>
      </c>
      <c r="AE966">
        <v>1958.5581792813007</v>
      </c>
    </row>
    <row r="967" spans="1:31" x14ac:dyDescent="0.3">
      <c r="A967">
        <v>2512477</v>
      </c>
      <c r="B967">
        <v>1</v>
      </c>
      <c r="C967" t="s">
        <v>80</v>
      </c>
      <c r="D967" t="s">
        <v>84</v>
      </c>
      <c r="E967" t="s">
        <v>159</v>
      </c>
      <c r="F967" t="s">
        <v>3021</v>
      </c>
      <c r="G967" t="s">
        <v>134</v>
      </c>
      <c r="H967" t="s">
        <v>150</v>
      </c>
      <c r="I967" t="s">
        <v>136</v>
      </c>
      <c r="J967" t="s">
        <v>137</v>
      </c>
      <c r="K967" t="s">
        <v>138</v>
      </c>
      <c r="L967" t="s">
        <v>3022</v>
      </c>
      <c r="M967" t="s">
        <v>3023</v>
      </c>
      <c r="N967">
        <v>2.644722222</v>
      </c>
      <c r="O967">
        <v>0</v>
      </c>
      <c r="P967">
        <v>925</v>
      </c>
      <c r="Q967">
        <v>0</v>
      </c>
      <c r="R967">
        <v>0</v>
      </c>
      <c r="S967">
        <v>0</v>
      </c>
      <c r="T967">
        <v>58</v>
      </c>
      <c r="U967">
        <v>0</v>
      </c>
      <c r="V967">
        <v>0</v>
      </c>
      <c r="W967">
        <v>0</v>
      </c>
      <c r="X967">
        <v>545.96990863013582</v>
      </c>
      <c r="Y967">
        <v>0</v>
      </c>
      <c r="Z967">
        <v>0</v>
      </c>
      <c r="AA967">
        <v>0</v>
      </c>
      <c r="AB967">
        <v>131.86342610042109</v>
      </c>
      <c r="AC967">
        <v>0</v>
      </c>
      <c r="AD967">
        <v>0</v>
      </c>
      <c r="AE967">
        <v>677.83333473055689</v>
      </c>
    </row>
    <row r="968" spans="1:31" x14ac:dyDescent="0.3">
      <c r="A968">
        <v>2512268</v>
      </c>
      <c r="B968">
        <v>1</v>
      </c>
      <c r="C968" t="s">
        <v>80</v>
      </c>
      <c r="D968" t="s">
        <v>82</v>
      </c>
      <c r="E968" t="s">
        <v>132</v>
      </c>
      <c r="F968" t="s">
        <v>3024</v>
      </c>
      <c r="G968" t="s">
        <v>295</v>
      </c>
      <c r="H968" t="s">
        <v>135</v>
      </c>
      <c r="I968" t="s">
        <v>136</v>
      </c>
      <c r="J968" t="s">
        <v>137</v>
      </c>
      <c r="K968" t="s">
        <v>138</v>
      </c>
      <c r="L968" t="s">
        <v>3025</v>
      </c>
      <c r="M968" t="s">
        <v>3026</v>
      </c>
      <c r="N968">
        <v>1.045833333</v>
      </c>
      <c r="O968">
        <v>0</v>
      </c>
      <c r="P968">
        <v>3</v>
      </c>
      <c r="Q968">
        <v>0</v>
      </c>
      <c r="R968">
        <v>0</v>
      </c>
      <c r="S968">
        <v>0</v>
      </c>
      <c r="T968">
        <v>539</v>
      </c>
      <c r="U968">
        <v>0</v>
      </c>
      <c r="V968">
        <v>0</v>
      </c>
      <c r="W968">
        <v>0</v>
      </c>
      <c r="X968">
        <v>0.70494052125000006</v>
      </c>
      <c r="Y968">
        <v>0</v>
      </c>
      <c r="Z968">
        <v>0</v>
      </c>
      <c r="AA968">
        <v>0</v>
      </c>
      <c r="AB968">
        <v>250.94993675564112</v>
      </c>
      <c r="AC968">
        <v>0</v>
      </c>
      <c r="AD968">
        <v>0</v>
      </c>
      <c r="AE968">
        <v>251.65487727689111</v>
      </c>
    </row>
    <row r="969" spans="1:31" x14ac:dyDescent="0.3">
      <c r="A969">
        <v>2512471</v>
      </c>
      <c r="B969">
        <v>1</v>
      </c>
      <c r="C969" t="s">
        <v>80</v>
      </c>
      <c r="D969" t="s">
        <v>103</v>
      </c>
      <c r="E969" t="s">
        <v>141</v>
      </c>
      <c r="F969" t="s">
        <v>3027</v>
      </c>
      <c r="G969" t="s">
        <v>161</v>
      </c>
      <c r="H969" t="s">
        <v>135</v>
      </c>
      <c r="I969" t="s">
        <v>136</v>
      </c>
      <c r="J969" t="s">
        <v>137</v>
      </c>
      <c r="K969" t="s">
        <v>144</v>
      </c>
      <c r="L969" t="s">
        <v>3028</v>
      </c>
      <c r="M969" t="s">
        <v>3029</v>
      </c>
      <c r="N969">
        <v>1.2327777769999999</v>
      </c>
      <c r="O969">
        <v>0</v>
      </c>
      <c r="P969">
        <v>0</v>
      </c>
      <c r="Q969">
        <v>0</v>
      </c>
      <c r="R969">
        <v>0</v>
      </c>
      <c r="S969">
        <v>25</v>
      </c>
      <c r="T969">
        <v>6</v>
      </c>
      <c r="U969">
        <v>33</v>
      </c>
      <c r="V969">
        <v>0</v>
      </c>
      <c r="W969">
        <v>0</v>
      </c>
      <c r="X969">
        <v>0</v>
      </c>
      <c r="Y969">
        <v>0</v>
      </c>
      <c r="Z969">
        <v>0</v>
      </c>
      <c r="AA969">
        <v>158.41493861569742</v>
      </c>
      <c r="AB969">
        <v>40.654478401157235</v>
      </c>
      <c r="AC969">
        <v>7829.5285948490728</v>
      </c>
      <c r="AD969">
        <v>0</v>
      </c>
      <c r="AE969">
        <v>8028.5980118659272</v>
      </c>
    </row>
    <row r="970" spans="1:31" x14ac:dyDescent="0.3">
      <c r="A970">
        <v>2512909</v>
      </c>
      <c r="B970">
        <v>1</v>
      </c>
      <c r="C970" t="s">
        <v>81</v>
      </c>
      <c r="D970" t="s">
        <v>115</v>
      </c>
      <c r="E970" t="s">
        <v>207</v>
      </c>
      <c r="F970" t="s">
        <v>3030</v>
      </c>
      <c r="G970" t="s">
        <v>177</v>
      </c>
      <c r="H970" t="s">
        <v>150</v>
      </c>
      <c r="I970" t="s">
        <v>136</v>
      </c>
      <c r="J970" t="s">
        <v>137</v>
      </c>
      <c r="K970" t="s">
        <v>144</v>
      </c>
      <c r="L970" t="s">
        <v>3031</v>
      </c>
      <c r="M970" t="s">
        <v>3032</v>
      </c>
      <c r="N970">
        <v>1.555555555</v>
      </c>
      <c r="O970">
        <v>0</v>
      </c>
      <c r="P970">
        <v>21</v>
      </c>
      <c r="Q970">
        <v>0</v>
      </c>
      <c r="R970">
        <v>4</v>
      </c>
      <c r="S970">
        <v>0</v>
      </c>
      <c r="T970">
        <v>3</v>
      </c>
      <c r="U970">
        <v>0</v>
      </c>
      <c r="V970">
        <v>0</v>
      </c>
      <c r="W970">
        <v>0</v>
      </c>
      <c r="X970">
        <v>1.8235536498634024</v>
      </c>
      <c r="Y970">
        <v>0</v>
      </c>
      <c r="Z970">
        <v>0.28348871528812497</v>
      </c>
      <c r="AA970">
        <v>0</v>
      </c>
      <c r="AB970">
        <v>5.4093233327250001E-3</v>
      </c>
      <c r="AC970">
        <v>0</v>
      </c>
      <c r="AD970">
        <v>0</v>
      </c>
      <c r="AE970">
        <v>2.1124516884842524</v>
      </c>
    </row>
    <row r="971" spans="1:31" x14ac:dyDescent="0.3">
      <c r="A971">
        <v>2512517</v>
      </c>
      <c r="B971">
        <v>1</v>
      </c>
      <c r="C971" t="s">
        <v>81</v>
      </c>
      <c r="D971" t="s">
        <v>126</v>
      </c>
      <c r="E971" t="s">
        <v>187</v>
      </c>
      <c r="F971" t="s">
        <v>1805</v>
      </c>
      <c r="G971" t="s">
        <v>143</v>
      </c>
      <c r="H971" t="s">
        <v>135</v>
      </c>
      <c r="I971" t="s">
        <v>136</v>
      </c>
      <c r="J971" t="s">
        <v>137</v>
      </c>
      <c r="K971" t="s">
        <v>144</v>
      </c>
      <c r="L971" t="s">
        <v>3033</v>
      </c>
      <c r="M971" t="s">
        <v>3034</v>
      </c>
      <c r="N971">
        <v>0.133333333</v>
      </c>
      <c r="O971">
        <v>3</v>
      </c>
      <c r="P971">
        <v>7219</v>
      </c>
      <c r="Q971">
        <v>172</v>
      </c>
      <c r="R971">
        <v>1221</v>
      </c>
      <c r="S971">
        <v>64</v>
      </c>
      <c r="T971">
        <v>950</v>
      </c>
      <c r="U971">
        <v>1</v>
      </c>
      <c r="V971">
        <v>2</v>
      </c>
      <c r="W971">
        <v>0.11029715704119999</v>
      </c>
      <c r="X971">
        <v>116.94839913188834</v>
      </c>
      <c r="Y971">
        <v>70.345377830008047</v>
      </c>
      <c r="Z971">
        <v>35.126949718326379</v>
      </c>
      <c r="AA971">
        <v>24.518233467205345</v>
      </c>
      <c r="AB971">
        <v>86.905085075624712</v>
      </c>
      <c r="AC971">
        <v>0.55506282935840001</v>
      </c>
      <c r="AD971">
        <v>2.5764071894964</v>
      </c>
      <c r="AE971">
        <v>337.08581239894886</v>
      </c>
    </row>
    <row r="972" spans="1:31" x14ac:dyDescent="0.3">
      <c r="A972">
        <v>2512371</v>
      </c>
      <c r="B972">
        <v>1</v>
      </c>
      <c r="C972" t="s">
        <v>81</v>
      </c>
      <c r="D972" t="s">
        <v>112</v>
      </c>
      <c r="E972" t="s">
        <v>132</v>
      </c>
      <c r="F972" t="s">
        <v>3035</v>
      </c>
      <c r="G972" t="s">
        <v>134</v>
      </c>
      <c r="H972" t="s">
        <v>135</v>
      </c>
      <c r="I972" t="s">
        <v>136</v>
      </c>
      <c r="J972" t="s">
        <v>137</v>
      </c>
      <c r="K972" t="s">
        <v>138</v>
      </c>
      <c r="L972" t="s">
        <v>3036</v>
      </c>
      <c r="M972" t="s">
        <v>1914</v>
      </c>
      <c r="N972">
        <v>8.8975000000000009</v>
      </c>
      <c r="O972">
        <v>0</v>
      </c>
      <c r="P972">
        <v>164</v>
      </c>
      <c r="Q972">
        <v>0</v>
      </c>
      <c r="R972">
        <v>57</v>
      </c>
      <c r="S972">
        <v>0</v>
      </c>
      <c r="T972">
        <v>30</v>
      </c>
      <c r="U972">
        <v>0</v>
      </c>
      <c r="V972">
        <v>0</v>
      </c>
      <c r="W972">
        <v>0</v>
      </c>
      <c r="X972">
        <v>207.30891298533746</v>
      </c>
      <c r="Y972">
        <v>0</v>
      </c>
      <c r="Z972">
        <v>32.165219364212099</v>
      </c>
      <c r="AA972">
        <v>0</v>
      </c>
      <c r="AB972">
        <v>84.178485032787563</v>
      </c>
      <c r="AC972">
        <v>0</v>
      </c>
      <c r="AD972">
        <v>0</v>
      </c>
      <c r="AE972">
        <v>323.6526173823371</v>
      </c>
    </row>
    <row r="973" spans="1:31" x14ac:dyDescent="0.3">
      <c r="A973">
        <v>2512537</v>
      </c>
      <c r="B973">
        <v>1</v>
      </c>
      <c r="C973" t="s">
        <v>80</v>
      </c>
      <c r="D973" t="s">
        <v>105</v>
      </c>
      <c r="E973" t="s">
        <v>159</v>
      </c>
      <c r="F973" t="s">
        <v>3037</v>
      </c>
      <c r="G973" t="s">
        <v>134</v>
      </c>
      <c r="H973" t="s">
        <v>150</v>
      </c>
      <c r="I973" t="s">
        <v>136</v>
      </c>
      <c r="J973" t="s">
        <v>137</v>
      </c>
      <c r="K973" t="s">
        <v>138</v>
      </c>
      <c r="L973" t="s">
        <v>3038</v>
      </c>
      <c r="M973" t="s">
        <v>3039</v>
      </c>
      <c r="N973">
        <v>0.194722222</v>
      </c>
      <c r="O973">
        <v>0</v>
      </c>
      <c r="P973">
        <v>320</v>
      </c>
      <c r="Q973">
        <v>0</v>
      </c>
      <c r="R973">
        <v>5</v>
      </c>
      <c r="S973">
        <v>0</v>
      </c>
      <c r="T973">
        <v>17</v>
      </c>
      <c r="U973">
        <v>0</v>
      </c>
      <c r="V973">
        <v>0</v>
      </c>
      <c r="W973">
        <v>0</v>
      </c>
      <c r="X973">
        <v>17.11949798832811</v>
      </c>
      <c r="Y973">
        <v>0</v>
      </c>
      <c r="Z973">
        <v>0.150078838735175</v>
      </c>
      <c r="AA973">
        <v>0</v>
      </c>
      <c r="AB973">
        <v>1.7217294508929848</v>
      </c>
      <c r="AC973">
        <v>0</v>
      </c>
      <c r="AD973">
        <v>0</v>
      </c>
      <c r="AE973">
        <v>18.991306277956269</v>
      </c>
    </row>
    <row r="974" spans="1:31" x14ac:dyDescent="0.3">
      <c r="A974">
        <v>2512786</v>
      </c>
      <c r="B974">
        <v>1</v>
      </c>
      <c r="C974" t="s">
        <v>80</v>
      </c>
      <c r="D974" t="s">
        <v>96</v>
      </c>
      <c r="E974" t="s">
        <v>167</v>
      </c>
      <c r="F974" t="s">
        <v>3040</v>
      </c>
      <c r="G974" t="s">
        <v>263</v>
      </c>
      <c r="H974" t="s">
        <v>150</v>
      </c>
      <c r="I974" t="s">
        <v>136</v>
      </c>
      <c r="J974" t="s">
        <v>137</v>
      </c>
      <c r="K974" t="s">
        <v>144</v>
      </c>
      <c r="L974" t="s">
        <v>3041</v>
      </c>
      <c r="M974" t="s">
        <v>3042</v>
      </c>
      <c r="N974">
        <v>5.9666666660000001</v>
      </c>
      <c r="O974">
        <v>0</v>
      </c>
      <c r="P974">
        <v>1</v>
      </c>
      <c r="Q974">
        <v>0</v>
      </c>
      <c r="R974">
        <v>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0.42750979440062498</v>
      </c>
      <c r="Y974">
        <v>0</v>
      </c>
      <c r="Z974">
        <v>0</v>
      </c>
      <c r="AA974">
        <v>0</v>
      </c>
      <c r="AB974">
        <v>0</v>
      </c>
      <c r="AC974">
        <v>0</v>
      </c>
      <c r="AD974">
        <v>0</v>
      </c>
      <c r="AE974">
        <v>0.42750979440062498</v>
      </c>
    </row>
    <row r="975" spans="1:31" x14ac:dyDescent="0.3">
      <c r="A975">
        <v>2512712</v>
      </c>
      <c r="B975">
        <v>1</v>
      </c>
      <c r="C975" t="s">
        <v>81</v>
      </c>
      <c r="D975" t="s">
        <v>127</v>
      </c>
      <c r="E975" t="s">
        <v>167</v>
      </c>
      <c r="F975" t="s">
        <v>3043</v>
      </c>
      <c r="G975" t="s">
        <v>169</v>
      </c>
      <c r="H975" t="s">
        <v>150</v>
      </c>
      <c r="I975" t="s">
        <v>136</v>
      </c>
      <c r="J975" t="s">
        <v>137</v>
      </c>
      <c r="K975" t="s">
        <v>144</v>
      </c>
      <c r="L975" t="s">
        <v>3044</v>
      </c>
      <c r="M975" t="s">
        <v>3045</v>
      </c>
      <c r="N975">
        <v>4.9922222219999997</v>
      </c>
      <c r="O975">
        <v>0</v>
      </c>
      <c r="P975">
        <v>10</v>
      </c>
      <c r="Q975">
        <v>0</v>
      </c>
      <c r="R975">
        <v>0</v>
      </c>
      <c r="S975">
        <v>0</v>
      </c>
      <c r="T975">
        <v>7</v>
      </c>
      <c r="U975">
        <v>0</v>
      </c>
      <c r="V975">
        <v>0</v>
      </c>
      <c r="W975">
        <v>0</v>
      </c>
      <c r="X975">
        <v>11.940991396309624</v>
      </c>
      <c r="Y975">
        <v>0</v>
      </c>
      <c r="Z975">
        <v>0</v>
      </c>
      <c r="AA975">
        <v>0</v>
      </c>
      <c r="AB975">
        <v>84.800914796467637</v>
      </c>
      <c r="AC975">
        <v>0</v>
      </c>
      <c r="AD975">
        <v>0</v>
      </c>
      <c r="AE975">
        <v>96.741906192777265</v>
      </c>
    </row>
    <row r="976" spans="1:31" x14ac:dyDescent="0.3">
      <c r="A976">
        <v>2512380</v>
      </c>
      <c r="B976">
        <v>1</v>
      </c>
      <c r="C976" t="s">
        <v>80</v>
      </c>
      <c r="D976" t="s">
        <v>83</v>
      </c>
      <c r="E976" t="s">
        <v>132</v>
      </c>
      <c r="F976" t="s">
        <v>3046</v>
      </c>
      <c r="G976" t="s">
        <v>295</v>
      </c>
      <c r="H976" t="s">
        <v>135</v>
      </c>
      <c r="I976" t="s">
        <v>136</v>
      </c>
      <c r="J976" t="s">
        <v>137</v>
      </c>
      <c r="K976" t="s">
        <v>138</v>
      </c>
      <c r="L976" t="s">
        <v>3047</v>
      </c>
      <c r="M976" t="s">
        <v>3048</v>
      </c>
      <c r="N976">
        <v>0.31388888799999998</v>
      </c>
      <c r="O976">
        <v>0</v>
      </c>
      <c r="P976">
        <v>284</v>
      </c>
      <c r="Q976">
        <v>0</v>
      </c>
      <c r="R976">
        <v>0</v>
      </c>
      <c r="S976">
        <v>0</v>
      </c>
      <c r="T976">
        <v>11</v>
      </c>
      <c r="U976">
        <v>0</v>
      </c>
      <c r="V976">
        <v>0</v>
      </c>
      <c r="W976">
        <v>0</v>
      </c>
      <c r="X976">
        <v>18.801447480931156</v>
      </c>
      <c r="Y976">
        <v>0</v>
      </c>
      <c r="Z976">
        <v>0</v>
      </c>
      <c r="AA976">
        <v>0</v>
      </c>
      <c r="AB976">
        <v>1.2287234149308557</v>
      </c>
      <c r="AC976">
        <v>0</v>
      </c>
      <c r="AD976">
        <v>0</v>
      </c>
      <c r="AE976">
        <v>20.03017089586201</v>
      </c>
    </row>
    <row r="977" spans="1:31" x14ac:dyDescent="0.3">
      <c r="A977">
        <v>2512921</v>
      </c>
      <c r="B977">
        <v>1</v>
      </c>
      <c r="C977" t="s">
        <v>81</v>
      </c>
      <c r="D977" t="s">
        <v>115</v>
      </c>
      <c r="E977" t="s">
        <v>207</v>
      </c>
      <c r="F977" t="s">
        <v>3049</v>
      </c>
      <c r="G977" t="s">
        <v>161</v>
      </c>
      <c r="H977" t="s">
        <v>150</v>
      </c>
      <c r="I977" t="s">
        <v>136</v>
      </c>
      <c r="J977" t="s">
        <v>137</v>
      </c>
      <c r="K977" t="s">
        <v>144</v>
      </c>
      <c r="L977" t="s">
        <v>3050</v>
      </c>
      <c r="M977" t="s">
        <v>3051</v>
      </c>
      <c r="N977">
        <v>0.88055555500000005</v>
      </c>
      <c r="O977">
        <v>0</v>
      </c>
      <c r="P977">
        <v>9</v>
      </c>
      <c r="Q977">
        <v>0</v>
      </c>
      <c r="R977">
        <v>2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1.0588892517638402</v>
      </c>
      <c r="Y977">
        <v>0</v>
      </c>
      <c r="Z977">
        <v>0.13454202037752003</v>
      </c>
      <c r="AA977">
        <v>0</v>
      </c>
      <c r="AB977">
        <v>0</v>
      </c>
      <c r="AC977">
        <v>0</v>
      </c>
      <c r="AD977">
        <v>0</v>
      </c>
      <c r="AE977">
        <v>1.1934312721413602</v>
      </c>
    </row>
    <row r="978" spans="1:31" x14ac:dyDescent="0.3">
      <c r="A978">
        <v>2512357</v>
      </c>
      <c r="B978">
        <v>1</v>
      </c>
      <c r="C978" t="s">
        <v>81</v>
      </c>
      <c r="D978" t="s">
        <v>118</v>
      </c>
      <c r="E978" t="s">
        <v>187</v>
      </c>
      <c r="F978" t="s">
        <v>3052</v>
      </c>
      <c r="G978" t="s">
        <v>173</v>
      </c>
      <c r="H978" t="s">
        <v>135</v>
      </c>
      <c r="I978" t="s">
        <v>136</v>
      </c>
      <c r="J978" t="s">
        <v>137</v>
      </c>
      <c r="K978" t="s">
        <v>138</v>
      </c>
      <c r="L978" t="s">
        <v>3053</v>
      </c>
      <c r="M978" t="s">
        <v>3054</v>
      </c>
      <c r="N978">
        <v>8.2974999999999994</v>
      </c>
      <c r="O978">
        <v>1</v>
      </c>
      <c r="P978">
        <v>274</v>
      </c>
      <c r="Q978">
        <v>67</v>
      </c>
      <c r="R978">
        <v>25</v>
      </c>
      <c r="S978">
        <v>5</v>
      </c>
      <c r="T978">
        <v>26</v>
      </c>
      <c r="U978">
        <v>0</v>
      </c>
      <c r="V978">
        <v>0</v>
      </c>
      <c r="W978">
        <v>7.218805919794169E-2</v>
      </c>
      <c r="X978">
        <v>356.38043044696798</v>
      </c>
      <c r="Y978">
        <v>376.85953998878409</v>
      </c>
      <c r="Z978">
        <v>103.41618155489584</v>
      </c>
      <c r="AA978">
        <v>22.860114182035371</v>
      </c>
      <c r="AB978">
        <v>82.774947030562558</v>
      </c>
      <c r="AC978">
        <v>0</v>
      </c>
      <c r="AD978">
        <v>0</v>
      </c>
      <c r="AE978">
        <v>942.36340126244374</v>
      </c>
    </row>
    <row r="979" spans="1:31" x14ac:dyDescent="0.3">
      <c r="A979">
        <v>2512812</v>
      </c>
      <c r="B979">
        <v>1</v>
      </c>
      <c r="C979" t="s">
        <v>80</v>
      </c>
      <c r="D979" t="s">
        <v>95</v>
      </c>
      <c r="E979" t="s">
        <v>141</v>
      </c>
      <c r="F979" t="s">
        <v>3055</v>
      </c>
      <c r="G979" t="s">
        <v>295</v>
      </c>
      <c r="H979" t="s">
        <v>135</v>
      </c>
      <c r="I979" t="s">
        <v>136</v>
      </c>
      <c r="J979" t="s">
        <v>137</v>
      </c>
      <c r="K979" t="s">
        <v>144</v>
      </c>
      <c r="L979" t="s">
        <v>3056</v>
      </c>
      <c r="M979" t="s">
        <v>3057</v>
      </c>
      <c r="N979">
        <v>0.73388888799999996</v>
      </c>
      <c r="O979">
        <v>4</v>
      </c>
      <c r="P979">
        <v>1418</v>
      </c>
      <c r="Q979">
        <v>12</v>
      </c>
      <c r="R979">
        <v>10</v>
      </c>
      <c r="S979">
        <v>21</v>
      </c>
      <c r="T979">
        <v>88</v>
      </c>
      <c r="U979">
        <v>1</v>
      </c>
      <c r="V979">
        <v>0</v>
      </c>
      <c r="W979">
        <v>0.55621854407371385</v>
      </c>
      <c r="X979">
        <v>164.82053561673854</v>
      </c>
      <c r="Y979">
        <v>24.730746384934175</v>
      </c>
      <c r="Z979">
        <v>2.3152604197412328</v>
      </c>
      <c r="AA979">
        <v>155.29528595915863</v>
      </c>
      <c r="AB979">
        <v>67.029519702935389</v>
      </c>
      <c r="AC979">
        <v>2.6769314892476137</v>
      </c>
      <c r="AD979">
        <v>0</v>
      </c>
      <c r="AE979">
        <v>417.42449811682928</v>
      </c>
    </row>
    <row r="980" spans="1:31" x14ac:dyDescent="0.3">
      <c r="A980">
        <v>2512526</v>
      </c>
      <c r="B980">
        <v>1</v>
      </c>
      <c r="C980" t="s">
        <v>81</v>
      </c>
      <c r="D980" t="s">
        <v>122</v>
      </c>
      <c r="E980" t="s">
        <v>141</v>
      </c>
      <c r="F980" t="s">
        <v>2310</v>
      </c>
      <c r="G980" t="s">
        <v>143</v>
      </c>
      <c r="H980" t="s">
        <v>135</v>
      </c>
      <c r="I980" t="s">
        <v>136</v>
      </c>
      <c r="J980" t="s">
        <v>137</v>
      </c>
      <c r="K980" t="s">
        <v>144</v>
      </c>
      <c r="L980" t="s">
        <v>3058</v>
      </c>
      <c r="M980" t="s">
        <v>3059</v>
      </c>
      <c r="N980">
        <v>0.47611111099999998</v>
      </c>
      <c r="O980">
        <v>10</v>
      </c>
      <c r="P980">
        <v>859</v>
      </c>
      <c r="Q980">
        <v>70</v>
      </c>
      <c r="R980">
        <v>41</v>
      </c>
      <c r="S980">
        <v>21</v>
      </c>
      <c r="T980">
        <v>55</v>
      </c>
      <c r="U980">
        <v>0</v>
      </c>
      <c r="V980">
        <v>1</v>
      </c>
      <c r="W980">
        <v>0.77570749416645135</v>
      </c>
      <c r="X980">
        <v>48.628747178816312</v>
      </c>
      <c r="Y980">
        <v>41.702797299061302</v>
      </c>
      <c r="Z980">
        <v>5.2437816718342471</v>
      </c>
      <c r="AA980">
        <v>35.964387972201664</v>
      </c>
      <c r="AB980">
        <v>17.125900110822034</v>
      </c>
      <c r="AC980">
        <v>0</v>
      </c>
      <c r="AD980">
        <v>0.30997396612427003</v>
      </c>
      <c r="AE980">
        <v>149.75129569302626</v>
      </c>
    </row>
    <row r="981" spans="1:31" x14ac:dyDescent="0.3">
      <c r="A981">
        <v>2512317</v>
      </c>
      <c r="B981">
        <v>1</v>
      </c>
      <c r="C981" t="s">
        <v>80</v>
      </c>
      <c r="D981" t="s">
        <v>85</v>
      </c>
      <c r="E981" t="s">
        <v>167</v>
      </c>
      <c r="F981" t="s">
        <v>3060</v>
      </c>
      <c r="G981" t="s">
        <v>169</v>
      </c>
      <c r="H981" t="s">
        <v>150</v>
      </c>
      <c r="I981" t="s">
        <v>136</v>
      </c>
      <c r="J981" t="s">
        <v>137</v>
      </c>
      <c r="K981" t="s">
        <v>144</v>
      </c>
      <c r="L981" t="s">
        <v>3061</v>
      </c>
      <c r="M981" t="s">
        <v>3062</v>
      </c>
      <c r="N981">
        <v>4.7633333330000003</v>
      </c>
      <c r="O981">
        <v>0</v>
      </c>
      <c r="P981">
        <v>10</v>
      </c>
      <c r="Q981">
        <v>0</v>
      </c>
      <c r="R981">
        <v>0</v>
      </c>
      <c r="S981">
        <v>0</v>
      </c>
      <c r="T981">
        <v>4</v>
      </c>
      <c r="U981">
        <v>0</v>
      </c>
      <c r="V981">
        <v>0</v>
      </c>
      <c r="W981">
        <v>0</v>
      </c>
      <c r="X981">
        <v>9.8215197147920534</v>
      </c>
      <c r="Y981">
        <v>0</v>
      </c>
      <c r="Z981">
        <v>0</v>
      </c>
      <c r="AA981">
        <v>0</v>
      </c>
      <c r="AB981">
        <v>13.434485280928396</v>
      </c>
      <c r="AC981">
        <v>0</v>
      </c>
      <c r="AD981">
        <v>0</v>
      </c>
      <c r="AE981">
        <v>23.256004995720449</v>
      </c>
    </row>
    <row r="982" spans="1:31" x14ac:dyDescent="0.3">
      <c r="A982">
        <v>2512271</v>
      </c>
      <c r="B982">
        <v>1</v>
      </c>
      <c r="C982" t="s">
        <v>80</v>
      </c>
      <c r="D982" t="s">
        <v>95</v>
      </c>
      <c r="E982" t="s">
        <v>132</v>
      </c>
      <c r="F982" t="s">
        <v>3063</v>
      </c>
      <c r="G982" t="s">
        <v>143</v>
      </c>
      <c r="H982" t="s">
        <v>135</v>
      </c>
      <c r="I982" t="s">
        <v>136</v>
      </c>
      <c r="J982" t="s">
        <v>137</v>
      </c>
      <c r="K982" t="s">
        <v>144</v>
      </c>
      <c r="L982" t="s">
        <v>3064</v>
      </c>
      <c r="M982" t="s">
        <v>3065</v>
      </c>
      <c r="N982">
        <v>2.0988888879999998</v>
      </c>
      <c r="O982">
        <v>0</v>
      </c>
      <c r="P982">
        <v>2398</v>
      </c>
      <c r="Q982">
        <v>0</v>
      </c>
      <c r="R982">
        <v>0</v>
      </c>
      <c r="S982">
        <v>0</v>
      </c>
      <c r="T982">
        <v>598</v>
      </c>
      <c r="U982">
        <v>0</v>
      </c>
      <c r="V982">
        <v>0</v>
      </c>
      <c r="W982">
        <v>0</v>
      </c>
      <c r="X982">
        <v>1030.7735639431446</v>
      </c>
      <c r="Y982">
        <v>0</v>
      </c>
      <c r="Z982">
        <v>0</v>
      </c>
      <c r="AA982">
        <v>0</v>
      </c>
      <c r="AB982">
        <v>657.28917723645498</v>
      </c>
      <c r="AC982">
        <v>0</v>
      </c>
      <c r="AD982">
        <v>0</v>
      </c>
      <c r="AE982">
        <v>1688.0627411795995</v>
      </c>
    </row>
    <row r="983" spans="1:31" x14ac:dyDescent="0.3">
      <c r="A983">
        <v>2512520</v>
      </c>
      <c r="B983">
        <v>1</v>
      </c>
      <c r="C983" t="s">
        <v>80</v>
      </c>
      <c r="D983" t="s">
        <v>97</v>
      </c>
      <c r="E983" t="s">
        <v>187</v>
      </c>
      <c r="F983" t="s">
        <v>3066</v>
      </c>
      <c r="G983" t="s">
        <v>143</v>
      </c>
      <c r="H983" t="s">
        <v>135</v>
      </c>
      <c r="I983" t="s">
        <v>136</v>
      </c>
      <c r="J983" t="s">
        <v>137</v>
      </c>
      <c r="K983" t="s">
        <v>144</v>
      </c>
      <c r="L983" t="s">
        <v>3067</v>
      </c>
      <c r="M983" t="s">
        <v>3068</v>
      </c>
      <c r="N983">
        <v>0.60222222199999997</v>
      </c>
      <c r="O983">
        <v>4</v>
      </c>
      <c r="P983">
        <v>371</v>
      </c>
      <c r="Q983">
        <v>5</v>
      </c>
      <c r="R983">
        <v>67</v>
      </c>
      <c r="S983">
        <v>10</v>
      </c>
      <c r="T983">
        <v>48</v>
      </c>
      <c r="U983">
        <v>1</v>
      </c>
      <c r="V983">
        <v>0</v>
      </c>
      <c r="W983">
        <v>94.41726832302102</v>
      </c>
      <c r="X983">
        <v>104.70808459402438</v>
      </c>
      <c r="Y983">
        <v>309.707093551296</v>
      </c>
      <c r="Z983">
        <v>8.4183304040418321</v>
      </c>
      <c r="AA983">
        <v>36.149070788944535</v>
      </c>
      <c r="AB983">
        <v>29.094765540778145</v>
      </c>
      <c r="AC983">
        <v>115.08098222644445</v>
      </c>
      <c r="AD983">
        <v>0</v>
      </c>
      <c r="AE983">
        <v>697.57559542855029</v>
      </c>
    </row>
    <row r="984" spans="1:31" x14ac:dyDescent="0.3">
      <c r="A984">
        <v>2512420</v>
      </c>
      <c r="B984">
        <v>1</v>
      </c>
      <c r="C984" t="s">
        <v>80</v>
      </c>
      <c r="D984" t="s">
        <v>97</v>
      </c>
      <c r="E984" t="s">
        <v>187</v>
      </c>
      <c r="F984" t="s">
        <v>3069</v>
      </c>
      <c r="G984" t="s">
        <v>134</v>
      </c>
      <c r="H984" t="s">
        <v>135</v>
      </c>
      <c r="I984" t="s">
        <v>136</v>
      </c>
      <c r="J984" t="s">
        <v>137</v>
      </c>
      <c r="K984" t="s">
        <v>138</v>
      </c>
      <c r="L984" t="s">
        <v>3070</v>
      </c>
      <c r="M984" t="s">
        <v>3071</v>
      </c>
      <c r="N984">
        <v>5.5333333329999999</v>
      </c>
      <c r="O984">
        <v>0</v>
      </c>
      <c r="P984">
        <v>0</v>
      </c>
      <c r="Q984">
        <v>0</v>
      </c>
      <c r="R984">
        <v>0</v>
      </c>
      <c r="S984">
        <v>3</v>
      </c>
      <c r="T984">
        <v>0</v>
      </c>
      <c r="U984">
        <v>0</v>
      </c>
      <c r="V984">
        <v>0</v>
      </c>
      <c r="W984">
        <v>0</v>
      </c>
      <c r="X984">
        <v>0</v>
      </c>
      <c r="Y984">
        <v>0</v>
      </c>
      <c r="Z984">
        <v>0</v>
      </c>
      <c r="AA984">
        <v>3470.5584277049898</v>
      </c>
      <c r="AB984">
        <v>0</v>
      </c>
      <c r="AC984">
        <v>0</v>
      </c>
      <c r="AD984">
        <v>0</v>
      </c>
      <c r="AE984">
        <v>3470.5584277049898</v>
      </c>
    </row>
    <row r="985" spans="1:31" x14ac:dyDescent="0.3">
      <c r="A985">
        <v>2512775</v>
      </c>
      <c r="B985">
        <v>1</v>
      </c>
      <c r="C985" t="s">
        <v>81</v>
      </c>
      <c r="D985" t="s">
        <v>112</v>
      </c>
      <c r="E985" t="s">
        <v>167</v>
      </c>
      <c r="F985" t="s">
        <v>3072</v>
      </c>
      <c r="G985" t="s">
        <v>263</v>
      </c>
      <c r="H985" t="s">
        <v>150</v>
      </c>
      <c r="I985" t="s">
        <v>136</v>
      </c>
      <c r="J985" t="s">
        <v>137</v>
      </c>
      <c r="K985" t="s">
        <v>144</v>
      </c>
      <c r="L985" t="s">
        <v>3073</v>
      </c>
      <c r="M985" t="s">
        <v>3074</v>
      </c>
      <c r="N985">
        <v>2.8516666659999999</v>
      </c>
      <c r="O985">
        <v>0</v>
      </c>
      <c r="P985">
        <v>4</v>
      </c>
      <c r="Q985">
        <v>0</v>
      </c>
      <c r="R985">
        <v>0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0.98332374713150017</v>
      </c>
      <c r="Y985">
        <v>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0.98332374713150017</v>
      </c>
    </row>
    <row r="986" spans="1:31" x14ac:dyDescent="0.3">
      <c r="A986">
        <v>2512646</v>
      </c>
      <c r="B986">
        <v>1</v>
      </c>
      <c r="C986" t="s">
        <v>80</v>
      </c>
      <c r="D986" t="s">
        <v>100</v>
      </c>
      <c r="E986" t="s">
        <v>207</v>
      </c>
      <c r="F986" t="s">
        <v>3075</v>
      </c>
      <c r="G986" t="s">
        <v>177</v>
      </c>
      <c r="H986" t="s">
        <v>150</v>
      </c>
      <c r="I986" t="s">
        <v>136</v>
      </c>
      <c r="J986" t="s">
        <v>137</v>
      </c>
      <c r="K986" t="s">
        <v>144</v>
      </c>
      <c r="L986" t="s">
        <v>3076</v>
      </c>
      <c r="M986" t="s">
        <v>3077</v>
      </c>
      <c r="N986">
        <v>1.0038888880000001</v>
      </c>
      <c r="O986">
        <v>0</v>
      </c>
      <c r="P986">
        <v>43</v>
      </c>
      <c r="Q986">
        <v>0</v>
      </c>
      <c r="R986">
        <v>4</v>
      </c>
      <c r="S986">
        <v>0</v>
      </c>
      <c r="T986">
        <v>1</v>
      </c>
      <c r="U986">
        <v>0</v>
      </c>
      <c r="V986">
        <v>0</v>
      </c>
      <c r="W986">
        <v>0</v>
      </c>
      <c r="X986">
        <v>6.265528884004957</v>
      </c>
      <c r="Y986">
        <v>0</v>
      </c>
      <c r="Z986">
        <v>0.97060619646067992</v>
      </c>
      <c r="AA986">
        <v>0</v>
      </c>
      <c r="AB986">
        <v>1.66692545173979</v>
      </c>
      <c r="AC986">
        <v>0</v>
      </c>
      <c r="AD986">
        <v>0</v>
      </c>
      <c r="AE986">
        <v>8.9030605322054264</v>
      </c>
    </row>
    <row r="987" spans="1:31" x14ac:dyDescent="0.3">
      <c r="A987">
        <v>2512254</v>
      </c>
      <c r="B987">
        <v>1</v>
      </c>
      <c r="C987" t="s">
        <v>80</v>
      </c>
      <c r="D987" t="s">
        <v>97</v>
      </c>
      <c r="E987" t="s">
        <v>275</v>
      </c>
      <c r="F987" t="s">
        <v>2027</v>
      </c>
      <c r="G987" t="s">
        <v>295</v>
      </c>
      <c r="H987" t="s">
        <v>135</v>
      </c>
      <c r="I987" t="s">
        <v>136</v>
      </c>
      <c r="J987" t="s">
        <v>137</v>
      </c>
      <c r="K987" t="s">
        <v>138</v>
      </c>
      <c r="L987" t="s">
        <v>3078</v>
      </c>
      <c r="M987" t="s">
        <v>3079</v>
      </c>
      <c r="N987">
        <v>5.9444443999999999E-2</v>
      </c>
      <c r="O987">
        <v>35</v>
      </c>
      <c r="P987">
        <v>18510</v>
      </c>
      <c r="Q987">
        <v>35</v>
      </c>
      <c r="R987">
        <v>652</v>
      </c>
      <c r="S987">
        <v>102</v>
      </c>
      <c r="T987">
        <v>2390</v>
      </c>
      <c r="U987">
        <v>6</v>
      </c>
      <c r="V987">
        <v>16</v>
      </c>
      <c r="W987">
        <v>6.5522503390926801</v>
      </c>
      <c r="X987">
        <v>267.0442267796048</v>
      </c>
      <c r="Y987">
        <v>1.014747064354625</v>
      </c>
      <c r="Z987">
        <v>8.0091131989462578</v>
      </c>
      <c r="AA987">
        <v>50.914298335159252</v>
      </c>
      <c r="AB987">
        <v>83.324678912784705</v>
      </c>
      <c r="AC987">
        <v>24.4513594009744</v>
      </c>
      <c r="AD987">
        <v>9.8019798643453342</v>
      </c>
      <c r="AE987">
        <v>451.11265389526204</v>
      </c>
    </row>
    <row r="988" spans="1:31" x14ac:dyDescent="0.3">
      <c r="A988">
        <v>2512881</v>
      </c>
      <c r="B988">
        <v>1</v>
      </c>
      <c r="C988" t="s">
        <v>81</v>
      </c>
      <c r="D988" t="s">
        <v>119</v>
      </c>
      <c r="E988" t="s">
        <v>132</v>
      </c>
      <c r="F988" t="s">
        <v>3080</v>
      </c>
      <c r="G988" t="s">
        <v>3081</v>
      </c>
      <c r="H988" t="s">
        <v>135</v>
      </c>
      <c r="I988" t="s">
        <v>136</v>
      </c>
      <c r="J988" t="s">
        <v>137</v>
      </c>
      <c r="K988" t="s">
        <v>144</v>
      </c>
      <c r="L988" t="s">
        <v>3082</v>
      </c>
      <c r="M988" t="s">
        <v>3083</v>
      </c>
      <c r="N988">
        <v>1.2938888879999999</v>
      </c>
      <c r="O988">
        <v>0</v>
      </c>
      <c r="P988">
        <v>87</v>
      </c>
      <c r="Q988">
        <v>0</v>
      </c>
      <c r="R988">
        <v>6</v>
      </c>
      <c r="S988">
        <v>0</v>
      </c>
      <c r="T988">
        <v>2</v>
      </c>
      <c r="U988">
        <v>0</v>
      </c>
      <c r="V988">
        <v>0</v>
      </c>
      <c r="W988">
        <v>0</v>
      </c>
      <c r="X988">
        <v>14.120058469059353</v>
      </c>
      <c r="Y988">
        <v>0</v>
      </c>
      <c r="Z988">
        <v>1.7334182599835102</v>
      </c>
      <c r="AA988">
        <v>0</v>
      </c>
      <c r="AB988">
        <v>0.73272534711836257</v>
      </c>
      <c r="AC988">
        <v>0</v>
      </c>
      <c r="AD988">
        <v>0</v>
      </c>
      <c r="AE988">
        <v>16.586202076161225</v>
      </c>
    </row>
    <row r="989" spans="1:31" x14ac:dyDescent="0.3">
      <c r="A989">
        <v>2512589</v>
      </c>
      <c r="B989">
        <v>1</v>
      </c>
      <c r="C989" t="s">
        <v>80</v>
      </c>
      <c r="D989" t="s">
        <v>82</v>
      </c>
      <c r="E989" t="s">
        <v>275</v>
      </c>
      <c r="F989" t="s">
        <v>3084</v>
      </c>
      <c r="G989" t="s">
        <v>143</v>
      </c>
      <c r="H989" t="s">
        <v>135</v>
      </c>
      <c r="I989" t="s">
        <v>136</v>
      </c>
      <c r="J989" t="s">
        <v>137</v>
      </c>
      <c r="K989" t="s">
        <v>144</v>
      </c>
      <c r="L989" t="s">
        <v>3085</v>
      </c>
      <c r="M989" t="s">
        <v>3086</v>
      </c>
      <c r="N989">
        <v>1.585555555</v>
      </c>
      <c r="O989">
        <v>0</v>
      </c>
      <c r="P989">
        <v>222</v>
      </c>
      <c r="Q989">
        <v>0</v>
      </c>
      <c r="R989">
        <v>0</v>
      </c>
      <c r="S989">
        <v>9</v>
      </c>
      <c r="T989">
        <v>1176</v>
      </c>
      <c r="U989">
        <v>0</v>
      </c>
      <c r="V989">
        <v>8</v>
      </c>
      <c r="W989">
        <v>0</v>
      </c>
      <c r="X989">
        <v>142.60937378716349</v>
      </c>
      <c r="Y989">
        <v>0</v>
      </c>
      <c r="Z989">
        <v>0</v>
      </c>
      <c r="AA989">
        <v>1341.8929374565262</v>
      </c>
      <c r="AB989">
        <v>2044.0727701599399</v>
      </c>
      <c r="AC989">
        <v>0</v>
      </c>
      <c r="AD989">
        <v>359.99716878152111</v>
      </c>
      <c r="AE989">
        <v>3888.5722501851506</v>
      </c>
    </row>
    <row r="990" spans="1:31" x14ac:dyDescent="0.3">
      <c r="A990">
        <v>2512689</v>
      </c>
      <c r="B990">
        <v>1</v>
      </c>
      <c r="C990" t="s">
        <v>80</v>
      </c>
      <c r="D990" t="s">
        <v>95</v>
      </c>
      <c r="E990" t="s">
        <v>141</v>
      </c>
      <c r="F990" t="s">
        <v>3087</v>
      </c>
      <c r="G990" t="s">
        <v>1365</v>
      </c>
      <c r="H990" t="s">
        <v>135</v>
      </c>
      <c r="I990" t="s">
        <v>136</v>
      </c>
      <c r="J990" t="s">
        <v>137</v>
      </c>
      <c r="K990" t="s">
        <v>138</v>
      </c>
      <c r="L990" t="s">
        <v>3088</v>
      </c>
      <c r="M990" t="s">
        <v>3089</v>
      </c>
      <c r="N990">
        <v>2.9444444440000002</v>
      </c>
      <c r="O990">
        <v>0</v>
      </c>
      <c r="P990">
        <v>564</v>
      </c>
      <c r="Q990">
        <v>0</v>
      </c>
      <c r="R990">
        <v>0</v>
      </c>
      <c r="S990">
        <v>3</v>
      </c>
      <c r="T990">
        <v>34</v>
      </c>
      <c r="U990">
        <v>1</v>
      </c>
      <c r="V990">
        <v>0</v>
      </c>
      <c r="W990">
        <v>0</v>
      </c>
      <c r="X990">
        <v>332.83483907877331</v>
      </c>
      <c r="Y990">
        <v>0</v>
      </c>
      <c r="Z990">
        <v>0</v>
      </c>
      <c r="AA990">
        <v>34.838391234376054</v>
      </c>
      <c r="AB990">
        <v>106.61378589358645</v>
      </c>
      <c r="AC990">
        <v>541.8792746133272</v>
      </c>
      <c r="AD990">
        <v>0</v>
      </c>
      <c r="AE990">
        <v>1016.1662908200631</v>
      </c>
    </row>
    <row r="991" spans="1:31" x14ac:dyDescent="0.3">
      <c r="A991">
        <v>2512546</v>
      </c>
      <c r="B991">
        <v>1</v>
      </c>
      <c r="C991" t="s">
        <v>81</v>
      </c>
      <c r="D991" t="s">
        <v>127</v>
      </c>
      <c r="E991" t="s">
        <v>167</v>
      </c>
      <c r="F991" t="s">
        <v>3090</v>
      </c>
      <c r="G991" t="s">
        <v>263</v>
      </c>
      <c r="H991" t="s">
        <v>150</v>
      </c>
      <c r="I991" t="s">
        <v>136</v>
      </c>
      <c r="J991" t="s">
        <v>137</v>
      </c>
      <c r="K991" t="s">
        <v>144</v>
      </c>
      <c r="L991" t="s">
        <v>3091</v>
      </c>
      <c r="M991" t="s">
        <v>3092</v>
      </c>
      <c r="N991">
        <v>4.1063888879999997</v>
      </c>
      <c r="O991">
        <v>0</v>
      </c>
      <c r="P991">
        <v>0</v>
      </c>
      <c r="Q991">
        <v>0</v>
      </c>
      <c r="R991">
        <v>0</v>
      </c>
      <c r="S991">
        <v>0</v>
      </c>
      <c r="T991">
        <v>1</v>
      </c>
      <c r="U991">
        <v>0</v>
      </c>
      <c r="V991">
        <v>0</v>
      </c>
      <c r="W991">
        <v>0</v>
      </c>
      <c r="X991">
        <v>0</v>
      </c>
      <c r="Y991">
        <v>0</v>
      </c>
      <c r="Z991">
        <v>0</v>
      </c>
      <c r="AA991">
        <v>0</v>
      </c>
      <c r="AB991">
        <v>8.6639448882037495</v>
      </c>
      <c r="AC991">
        <v>0</v>
      </c>
      <c r="AD991">
        <v>0</v>
      </c>
      <c r="AE991">
        <v>8.6639448882037495</v>
      </c>
    </row>
    <row r="992" spans="1:31" x14ac:dyDescent="0.3">
      <c r="A992">
        <v>2512354</v>
      </c>
      <c r="B992">
        <v>1</v>
      </c>
      <c r="C992" t="s">
        <v>80</v>
      </c>
      <c r="D992" t="s">
        <v>96</v>
      </c>
      <c r="E992" t="s">
        <v>207</v>
      </c>
      <c r="F992" t="s">
        <v>2271</v>
      </c>
      <c r="G992" t="s">
        <v>538</v>
      </c>
      <c r="H992" t="s">
        <v>150</v>
      </c>
      <c r="I992" t="s">
        <v>136</v>
      </c>
      <c r="J992" t="s">
        <v>3</v>
      </c>
      <c r="K992" t="s">
        <v>144</v>
      </c>
      <c r="L992" t="s">
        <v>3093</v>
      </c>
      <c r="M992" t="s">
        <v>3094</v>
      </c>
      <c r="N992">
        <v>3.0352777770000001</v>
      </c>
      <c r="O992">
        <v>0</v>
      </c>
      <c r="P992">
        <v>112</v>
      </c>
      <c r="Q992">
        <v>0</v>
      </c>
      <c r="R992">
        <v>0</v>
      </c>
      <c r="S992">
        <v>0</v>
      </c>
      <c r="T992">
        <v>28</v>
      </c>
      <c r="U992">
        <v>0</v>
      </c>
      <c r="V992">
        <v>0</v>
      </c>
      <c r="W992">
        <v>0</v>
      </c>
      <c r="X992">
        <v>183.23418112117309</v>
      </c>
      <c r="Y992">
        <v>0</v>
      </c>
      <c r="Z992">
        <v>0</v>
      </c>
      <c r="AA992">
        <v>0</v>
      </c>
      <c r="AB992">
        <v>254.4370882541061</v>
      </c>
      <c r="AC992">
        <v>0</v>
      </c>
      <c r="AD992">
        <v>0</v>
      </c>
      <c r="AE992">
        <v>437.67126937527917</v>
      </c>
    </row>
    <row r="993" spans="1:31" x14ac:dyDescent="0.3">
      <c r="A993">
        <v>2512377</v>
      </c>
      <c r="B993">
        <v>1</v>
      </c>
      <c r="C993" t="s">
        <v>81</v>
      </c>
      <c r="D993" t="s">
        <v>118</v>
      </c>
      <c r="E993" t="s">
        <v>187</v>
      </c>
      <c r="F993" t="s">
        <v>3095</v>
      </c>
      <c r="G993" t="s">
        <v>134</v>
      </c>
      <c r="H993" t="s">
        <v>135</v>
      </c>
      <c r="I993" t="s">
        <v>136</v>
      </c>
      <c r="J993" t="s">
        <v>137</v>
      </c>
      <c r="K993" t="s">
        <v>138</v>
      </c>
      <c r="L993" t="s">
        <v>3096</v>
      </c>
      <c r="M993" t="s">
        <v>3097</v>
      </c>
      <c r="N993">
        <v>6.85</v>
      </c>
      <c r="O993">
        <v>4</v>
      </c>
      <c r="P993">
        <v>400</v>
      </c>
      <c r="Q993">
        <v>163</v>
      </c>
      <c r="R993">
        <v>325</v>
      </c>
      <c r="S993">
        <v>17</v>
      </c>
      <c r="T993">
        <v>51</v>
      </c>
      <c r="U993">
        <v>2</v>
      </c>
      <c r="V993">
        <v>0</v>
      </c>
      <c r="W993">
        <v>4.7419209435168241</v>
      </c>
      <c r="X993">
        <v>439.4127593487375</v>
      </c>
      <c r="Y993">
        <v>2713.8089996406447</v>
      </c>
      <c r="Z993">
        <v>1954.4262556833271</v>
      </c>
      <c r="AA993">
        <v>246.37357570333927</v>
      </c>
      <c r="AB993">
        <v>195.93278257368374</v>
      </c>
      <c r="AC993">
        <v>1988.7755672854114</v>
      </c>
      <c r="AD993">
        <v>0</v>
      </c>
      <c r="AE993">
        <v>7543.4718611786611</v>
      </c>
    </row>
    <row r="994" spans="1:31" x14ac:dyDescent="0.3">
      <c r="A994">
        <v>2512314</v>
      </c>
      <c r="B994">
        <v>1</v>
      </c>
      <c r="C994" t="s">
        <v>80</v>
      </c>
      <c r="D994" t="s">
        <v>105</v>
      </c>
      <c r="E994" t="s">
        <v>187</v>
      </c>
      <c r="F994" t="s">
        <v>3098</v>
      </c>
      <c r="G994" t="s">
        <v>143</v>
      </c>
      <c r="H994" t="s">
        <v>135</v>
      </c>
      <c r="I994" t="s">
        <v>136</v>
      </c>
      <c r="J994" t="s">
        <v>137</v>
      </c>
      <c r="K994" t="s">
        <v>144</v>
      </c>
      <c r="L994" t="s">
        <v>3099</v>
      </c>
      <c r="M994" t="s">
        <v>3100</v>
      </c>
      <c r="N994">
        <v>1.3927777770000001</v>
      </c>
      <c r="O994">
        <v>6</v>
      </c>
      <c r="P994">
        <v>5418</v>
      </c>
      <c r="Q994">
        <v>7</v>
      </c>
      <c r="R994">
        <v>19</v>
      </c>
      <c r="S994">
        <v>32</v>
      </c>
      <c r="T994">
        <v>488</v>
      </c>
      <c r="U994">
        <v>5</v>
      </c>
      <c r="V994">
        <v>0</v>
      </c>
      <c r="W994">
        <v>6.972984110606836</v>
      </c>
      <c r="X994">
        <v>1666.5595024292697</v>
      </c>
      <c r="Y994">
        <v>95.034059229619331</v>
      </c>
      <c r="Z994">
        <v>10.953259837469624</v>
      </c>
      <c r="AA994">
        <v>185.36544987307718</v>
      </c>
      <c r="AB994">
        <v>505.79606245758606</v>
      </c>
      <c r="AC994">
        <v>279.16918328391614</v>
      </c>
      <c r="AD994">
        <v>0</v>
      </c>
      <c r="AE994">
        <v>2749.8505012215451</v>
      </c>
    </row>
    <row r="995" spans="1:31" x14ac:dyDescent="0.3">
      <c r="A995">
        <v>2512277</v>
      </c>
      <c r="B995">
        <v>1</v>
      </c>
      <c r="C995" t="s">
        <v>80</v>
      </c>
      <c r="D995" t="s">
        <v>90</v>
      </c>
      <c r="E995" t="s">
        <v>167</v>
      </c>
      <c r="F995" t="s">
        <v>3101</v>
      </c>
      <c r="G995" t="s">
        <v>169</v>
      </c>
      <c r="H995" t="s">
        <v>150</v>
      </c>
      <c r="I995" t="s">
        <v>136</v>
      </c>
      <c r="J995" t="s">
        <v>137</v>
      </c>
      <c r="K995" t="s">
        <v>144</v>
      </c>
      <c r="L995" t="s">
        <v>3102</v>
      </c>
      <c r="M995" t="s">
        <v>3103</v>
      </c>
      <c r="N995">
        <v>4.1388888880000003</v>
      </c>
      <c r="O995">
        <v>0</v>
      </c>
      <c r="P995">
        <v>4</v>
      </c>
      <c r="Q995">
        <v>0</v>
      </c>
      <c r="R995">
        <v>0</v>
      </c>
      <c r="S995">
        <v>0</v>
      </c>
      <c r="T995">
        <v>1</v>
      </c>
      <c r="U995">
        <v>0</v>
      </c>
      <c r="V995">
        <v>0</v>
      </c>
      <c r="W995">
        <v>0</v>
      </c>
      <c r="X995">
        <v>9.0624180334862388</v>
      </c>
      <c r="Y995">
        <v>0</v>
      </c>
      <c r="Z995">
        <v>0</v>
      </c>
      <c r="AA995">
        <v>0</v>
      </c>
      <c r="AB995">
        <v>0.54512846762088674</v>
      </c>
      <c r="AC995">
        <v>0</v>
      </c>
      <c r="AD995">
        <v>0</v>
      </c>
      <c r="AE995">
        <v>9.6075465011071248</v>
      </c>
    </row>
    <row r="996" spans="1:31" x14ac:dyDescent="0.3">
      <c r="A996">
        <v>2512423</v>
      </c>
      <c r="B996">
        <v>1</v>
      </c>
      <c r="C996" t="s">
        <v>81</v>
      </c>
      <c r="D996" t="s">
        <v>118</v>
      </c>
      <c r="E996" t="s">
        <v>207</v>
      </c>
      <c r="F996" t="s">
        <v>3104</v>
      </c>
      <c r="G996" t="s">
        <v>177</v>
      </c>
      <c r="H996" t="s">
        <v>150</v>
      </c>
      <c r="I996" t="s">
        <v>136</v>
      </c>
      <c r="J996" t="s">
        <v>137</v>
      </c>
      <c r="K996" t="s">
        <v>144</v>
      </c>
      <c r="L996" t="s">
        <v>3105</v>
      </c>
      <c r="M996" t="s">
        <v>3106</v>
      </c>
      <c r="N996">
        <v>5.9372222219999999</v>
      </c>
      <c r="O996">
        <v>0</v>
      </c>
      <c r="P996">
        <v>17</v>
      </c>
      <c r="Q996">
        <v>0</v>
      </c>
      <c r="R996">
        <v>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18.74709764864317</v>
      </c>
      <c r="Y996">
        <v>0</v>
      </c>
      <c r="Z996">
        <v>0</v>
      </c>
      <c r="AA996">
        <v>0</v>
      </c>
      <c r="AB996">
        <v>0</v>
      </c>
      <c r="AC996">
        <v>0</v>
      </c>
      <c r="AD996">
        <v>0</v>
      </c>
      <c r="AE996">
        <v>18.74709764864317</v>
      </c>
    </row>
    <row r="997" spans="1:31" x14ac:dyDescent="0.3">
      <c r="A997">
        <v>2512463</v>
      </c>
      <c r="B997">
        <v>1</v>
      </c>
      <c r="C997" t="s">
        <v>80</v>
      </c>
      <c r="D997" t="s">
        <v>104</v>
      </c>
      <c r="E997" t="s">
        <v>207</v>
      </c>
      <c r="F997" t="s">
        <v>3107</v>
      </c>
      <c r="G997" t="s">
        <v>177</v>
      </c>
      <c r="H997" t="s">
        <v>150</v>
      </c>
      <c r="I997" t="s">
        <v>136</v>
      </c>
      <c r="J997" t="s">
        <v>137</v>
      </c>
      <c r="K997" t="s">
        <v>144</v>
      </c>
      <c r="L997" t="s">
        <v>3108</v>
      </c>
      <c r="M997" t="s">
        <v>3109</v>
      </c>
      <c r="N997">
        <v>2.915</v>
      </c>
      <c r="O997">
        <v>0</v>
      </c>
      <c r="P997">
        <v>15</v>
      </c>
      <c r="Q997">
        <v>0</v>
      </c>
      <c r="R997">
        <v>4</v>
      </c>
      <c r="S997">
        <v>0</v>
      </c>
      <c r="T997">
        <v>5</v>
      </c>
      <c r="U997">
        <v>0</v>
      </c>
      <c r="V997">
        <v>0</v>
      </c>
      <c r="W997">
        <v>0</v>
      </c>
      <c r="X997">
        <v>11.701536529702208</v>
      </c>
      <c r="Y997">
        <v>0</v>
      </c>
      <c r="Z997">
        <v>7.7623930980329998</v>
      </c>
      <c r="AA997">
        <v>0</v>
      </c>
      <c r="AB997">
        <v>22.706046460296982</v>
      </c>
      <c r="AC997">
        <v>0</v>
      </c>
      <c r="AD997">
        <v>0</v>
      </c>
      <c r="AE997">
        <v>42.169976088032186</v>
      </c>
    </row>
    <row r="998" spans="1:31" x14ac:dyDescent="0.3">
      <c r="A998">
        <v>2512649</v>
      </c>
      <c r="B998">
        <v>1</v>
      </c>
      <c r="C998" t="s">
        <v>80</v>
      </c>
      <c r="D998" t="s">
        <v>101</v>
      </c>
      <c r="E998" t="s">
        <v>207</v>
      </c>
      <c r="F998" t="s">
        <v>3110</v>
      </c>
      <c r="G998" t="s">
        <v>161</v>
      </c>
      <c r="H998" t="s">
        <v>150</v>
      </c>
      <c r="I998" t="s">
        <v>136</v>
      </c>
      <c r="J998" t="s">
        <v>137</v>
      </c>
      <c r="K998" t="s">
        <v>144</v>
      </c>
      <c r="L998" t="s">
        <v>3111</v>
      </c>
      <c r="M998" t="s">
        <v>3112</v>
      </c>
      <c r="N998">
        <v>0.92472222199999998</v>
      </c>
      <c r="O998">
        <v>0</v>
      </c>
      <c r="P998">
        <v>23</v>
      </c>
      <c r="Q998">
        <v>0</v>
      </c>
      <c r="R998">
        <v>1</v>
      </c>
      <c r="S998">
        <v>0</v>
      </c>
      <c r="T998">
        <v>6</v>
      </c>
      <c r="U998">
        <v>0</v>
      </c>
      <c r="V998">
        <v>0</v>
      </c>
      <c r="W998">
        <v>0</v>
      </c>
      <c r="X998">
        <v>7.0949291847797094</v>
      </c>
      <c r="Y998">
        <v>0</v>
      </c>
      <c r="Z998">
        <v>0.12615615943824252</v>
      </c>
      <c r="AA998">
        <v>0</v>
      </c>
      <c r="AB998">
        <v>11.218918898897897</v>
      </c>
      <c r="AC998">
        <v>0</v>
      </c>
      <c r="AD998">
        <v>0</v>
      </c>
      <c r="AE998">
        <v>18.440004243115848</v>
      </c>
    </row>
    <row r="999" spans="1:31" x14ac:dyDescent="0.3">
      <c r="A999">
        <v>2512606</v>
      </c>
      <c r="B999">
        <v>1</v>
      </c>
      <c r="C999" t="s">
        <v>80</v>
      </c>
      <c r="D999" t="s">
        <v>105</v>
      </c>
      <c r="E999" t="s">
        <v>147</v>
      </c>
      <c r="F999" t="s">
        <v>3113</v>
      </c>
      <c r="G999" t="s">
        <v>177</v>
      </c>
      <c r="H999" t="s">
        <v>150</v>
      </c>
      <c r="I999" t="s">
        <v>136</v>
      </c>
      <c r="J999" t="s">
        <v>137</v>
      </c>
      <c r="K999" t="s">
        <v>144</v>
      </c>
      <c r="L999" t="s">
        <v>3114</v>
      </c>
      <c r="M999" t="s">
        <v>3115</v>
      </c>
      <c r="N999">
        <v>2.673333333</v>
      </c>
      <c r="O999">
        <v>0</v>
      </c>
      <c r="P999">
        <v>167</v>
      </c>
      <c r="Q999">
        <v>0</v>
      </c>
      <c r="R999">
        <v>0</v>
      </c>
      <c r="S999">
        <v>0</v>
      </c>
      <c r="T999">
        <v>17</v>
      </c>
      <c r="U999">
        <v>0</v>
      </c>
      <c r="V999">
        <v>0</v>
      </c>
      <c r="W999">
        <v>0</v>
      </c>
      <c r="X999">
        <v>101.50029132563964</v>
      </c>
      <c r="Y999">
        <v>0</v>
      </c>
      <c r="Z999">
        <v>0</v>
      </c>
      <c r="AA999">
        <v>0</v>
      </c>
      <c r="AB999">
        <v>43.874468105742601</v>
      </c>
      <c r="AC999">
        <v>0</v>
      </c>
      <c r="AD999">
        <v>0</v>
      </c>
      <c r="AE999">
        <v>145.37475943138224</v>
      </c>
    </row>
    <row r="1000" spans="1:31" x14ac:dyDescent="0.3">
      <c r="A1000">
        <v>2512629</v>
      </c>
      <c r="B1000">
        <v>1</v>
      </c>
      <c r="C1000" t="s">
        <v>81</v>
      </c>
      <c r="D1000" t="s">
        <v>118</v>
      </c>
      <c r="E1000" t="s">
        <v>132</v>
      </c>
      <c r="F1000" t="s">
        <v>3116</v>
      </c>
      <c r="G1000" t="s">
        <v>204</v>
      </c>
      <c r="H1000" t="s">
        <v>135</v>
      </c>
      <c r="I1000" t="s">
        <v>136</v>
      </c>
      <c r="J1000" t="s">
        <v>137</v>
      </c>
      <c r="K1000" t="s">
        <v>144</v>
      </c>
      <c r="L1000" t="s">
        <v>3117</v>
      </c>
      <c r="M1000" t="s">
        <v>3118</v>
      </c>
      <c r="N1000">
        <v>1.9738888880000001</v>
      </c>
      <c r="O1000">
        <v>0</v>
      </c>
      <c r="P1000">
        <v>0</v>
      </c>
      <c r="Q1000">
        <v>3</v>
      </c>
      <c r="R1000">
        <v>0</v>
      </c>
      <c r="S1000">
        <v>2</v>
      </c>
      <c r="T1000">
        <v>0</v>
      </c>
      <c r="U1000">
        <v>3</v>
      </c>
      <c r="V1000">
        <v>0</v>
      </c>
      <c r="W1000">
        <v>0</v>
      </c>
      <c r="X1000">
        <v>0</v>
      </c>
      <c r="Y1000">
        <v>7.9275292788099776</v>
      </c>
      <c r="Z1000">
        <v>0</v>
      </c>
      <c r="AA1000">
        <v>78.49098996484318</v>
      </c>
      <c r="AB1000">
        <v>0</v>
      </c>
      <c r="AC1000">
        <v>534.04964168264996</v>
      </c>
      <c r="AD1000">
        <v>0</v>
      </c>
      <c r="AE1000">
        <v>620.46816092630309</v>
      </c>
    </row>
    <row r="1001" spans="1:31" x14ac:dyDescent="0.3">
      <c r="A1001">
        <v>2512941</v>
      </c>
      <c r="B1001">
        <v>1</v>
      </c>
      <c r="C1001" t="s">
        <v>80</v>
      </c>
      <c r="D1001" t="s">
        <v>84</v>
      </c>
      <c r="E1001" t="s">
        <v>187</v>
      </c>
      <c r="F1001" t="s">
        <v>2888</v>
      </c>
      <c r="G1001" t="s">
        <v>295</v>
      </c>
      <c r="H1001" t="s">
        <v>135</v>
      </c>
      <c r="I1001" t="s">
        <v>136</v>
      </c>
      <c r="J1001" t="s">
        <v>137</v>
      </c>
      <c r="K1001" t="s">
        <v>144</v>
      </c>
      <c r="L1001" t="s">
        <v>3119</v>
      </c>
      <c r="M1001" t="s">
        <v>3120</v>
      </c>
      <c r="N1001">
        <v>0.125</v>
      </c>
      <c r="O1001">
        <v>7</v>
      </c>
      <c r="P1001">
        <v>1625</v>
      </c>
      <c r="Q1001">
        <v>13</v>
      </c>
      <c r="R1001">
        <v>297</v>
      </c>
      <c r="S1001">
        <v>32</v>
      </c>
      <c r="T1001">
        <v>280</v>
      </c>
      <c r="U1001">
        <v>1</v>
      </c>
      <c r="V1001">
        <v>0</v>
      </c>
      <c r="W1001">
        <v>0.55835578246399997</v>
      </c>
      <c r="X1001">
        <v>76.998089248009009</v>
      </c>
      <c r="Y1001">
        <v>1.6607019928041917</v>
      </c>
      <c r="Z1001">
        <v>11.263337284435021</v>
      </c>
      <c r="AA1001">
        <v>15.247767951865999</v>
      </c>
      <c r="AB1001">
        <v>27.264923846471994</v>
      </c>
      <c r="AC1001">
        <v>1.5230990276533334</v>
      </c>
      <c r="AD1001">
        <v>0</v>
      </c>
      <c r="AE1001">
        <v>134.51627513370354</v>
      </c>
    </row>
    <row r="1002" spans="1:31" x14ac:dyDescent="0.3">
      <c r="A1002">
        <v>2512586</v>
      </c>
      <c r="B1002">
        <v>1</v>
      </c>
      <c r="C1002" t="s">
        <v>81</v>
      </c>
      <c r="D1002" t="s">
        <v>128</v>
      </c>
      <c r="E1002" t="s">
        <v>167</v>
      </c>
      <c r="F1002" t="s">
        <v>3121</v>
      </c>
      <c r="G1002" t="s">
        <v>538</v>
      </c>
      <c r="H1002" t="s">
        <v>150</v>
      </c>
      <c r="I1002" t="s">
        <v>136</v>
      </c>
      <c r="J1002" t="s">
        <v>3</v>
      </c>
      <c r="K1002" t="s">
        <v>144</v>
      </c>
      <c r="L1002" t="s">
        <v>3122</v>
      </c>
      <c r="M1002" t="s">
        <v>3123</v>
      </c>
      <c r="N1002">
        <v>2.1749999999999998</v>
      </c>
      <c r="O1002">
        <v>0</v>
      </c>
      <c r="P1002">
        <v>4</v>
      </c>
      <c r="Q1002">
        <v>0</v>
      </c>
      <c r="R1002">
        <v>0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1.0923021584536101</v>
      </c>
      <c r="Y1002">
        <v>0</v>
      </c>
      <c r="Z1002">
        <v>0</v>
      </c>
      <c r="AA1002">
        <v>0</v>
      </c>
      <c r="AB1002">
        <v>0</v>
      </c>
      <c r="AC1002">
        <v>0</v>
      </c>
      <c r="AD1002">
        <v>0</v>
      </c>
      <c r="AE1002">
        <v>1.0923021584536101</v>
      </c>
    </row>
    <row r="1003" spans="1:31" x14ac:dyDescent="0.3">
      <c r="A1003">
        <v>2512792</v>
      </c>
      <c r="B1003">
        <v>1</v>
      </c>
      <c r="C1003" t="s">
        <v>80</v>
      </c>
      <c r="D1003" t="s">
        <v>96</v>
      </c>
      <c r="E1003" t="s">
        <v>132</v>
      </c>
      <c r="F1003" t="s">
        <v>3124</v>
      </c>
      <c r="G1003" t="s">
        <v>143</v>
      </c>
      <c r="H1003" t="s">
        <v>135</v>
      </c>
      <c r="I1003" t="s">
        <v>136</v>
      </c>
      <c r="J1003" t="s">
        <v>137</v>
      </c>
      <c r="K1003" t="s">
        <v>144</v>
      </c>
      <c r="L1003" t="s">
        <v>3125</v>
      </c>
      <c r="M1003" t="s">
        <v>3126</v>
      </c>
      <c r="N1003">
        <v>2.2863888879999998</v>
      </c>
      <c r="O1003">
        <v>0</v>
      </c>
      <c r="P1003">
        <v>152</v>
      </c>
      <c r="Q1003">
        <v>0</v>
      </c>
      <c r="R1003">
        <v>0</v>
      </c>
      <c r="S1003">
        <v>0</v>
      </c>
      <c r="T1003">
        <v>13</v>
      </c>
      <c r="U1003">
        <v>0</v>
      </c>
      <c r="V1003">
        <v>0</v>
      </c>
      <c r="W1003">
        <v>0</v>
      </c>
      <c r="X1003">
        <v>74.793806068981368</v>
      </c>
      <c r="Y1003">
        <v>0</v>
      </c>
      <c r="Z1003">
        <v>0</v>
      </c>
      <c r="AA1003">
        <v>0</v>
      </c>
      <c r="AB1003">
        <v>17.195510381116001</v>
      </c>
      <c r="AC1003">
        <v>0</v>
      </c>
      <c r="AD1003">
        <v>0</v>
      </c>
      <c r="AE1003">
        <v>91.989316450097363</v>
      </c>
    </row>
    <row r="1004" spans="1:31" x14ac:dyDescent="0.3">
      <c r="A1004">
        <v>2512294</v>
      </c>
      <c r="B1004">
        <v>1</v>
      </c>
      <c r="C1004" t="s">
        <v>80</v>
      </c>
      <c r="D1004" t="s">
        <v>105</v>
      </c>
      <c r="E1004" t="s">
        <v>141</v>
      </c>
      <c r="F1004" t="s">
        <v>3127</v>
      </c>
      <c r="G1004" t="s">
        <v>143</v>
      </c>
      <c r="H1004" t="s">
        <v>135</v>
      </c>
      <c r="I1004" t="s">
        <v>136</v>
      </c>
      <c r="J1004" t="s">
        <v>137</v>
      </c>
      <c r="K1004" t="s">
        <v>144</v>
      </c>
      <c r="L1004" t="s">
        <v>3128</v>
      </c>
      <c r="M1004" t="s">
        <v>3129</v>
      </c>
      <c r="N1004">
        <v>9.1944444E-2</v>
      </c>
      <c r="O1004">
        <v>0</v>
      </c>
      <c r="P1004">
        <v>0</v>
      </c>
      <c r="Q1004">
        <v>0</v>
      </c>
      <c r="R1004">
        <v>0</v>
      </c>
      <c r="S1004">
        <v>0</v>
      </c>
      <c r="T1004">
        <v>2</v>
      </c>
      <c r="U1004">
        <v>0</v>
      </c>
      <c r="V1004">
        <v>0</v>
      </c>
      <c r="W1004">
        <v>0</v>
      </c>
      <c r="X1004">
        <v>0</v>
      </c>
      <c r="Y1004">
        <v>0</v>
      </c>
      <c r="Z1004">
        <v>0</v>
      </c>
      <c r="AA1004">
        <v>0</v>
      </c>
      <c r="AB1004">
        <v>0.16341420830446501</v>
      </c>
      <c r="AC1004">
        <v>0</v>
      </c>
      <c r="AD1004">
        <v>0</v>
      </c>
      <c r="AE1004">
        <v>0.16341420830446501</v>
      </c>
    </row>
    <row r="1005" spans="1:31" x14ac:dyDescent="0.3">
      <c r="A1005">
        <v>2513445</v>
      </c>
      <c r="B1005">
        <v>1</v>
      </c>
      <c r="C1005" t="s">
        <v>81</v>
      </c>
      <c r="D1005" t="s">
        <v>115</v>
      </c>
      <c r="E1005" t="s">
        <v>187</v>
      </c>
      <c r="F1005" t="s">
        <v>3130</v>
      </c>
      <c r="G1005" t="s">
        <v>143</v>
      </c>
      <c r="H1005" t="s">
        <v>135</v>
      </c>
      <c r="I1005" t="s">
        <v>136</v>
      </c>
      <c r="J1005" t="s">
        <v>137</v>
      </c>
      <c r="K1005" t="s">
        <v>144</v>
      </c>
      <c r="L1005" t="s">
        <v>3131</v>
      </c>
      <c r="M1005" t="s">
        <v>3132</v>
      </c>
      <c r="N1005">
        <v>3.631388888</v>
      </c>
      <c r="O1005">
        <v>0</v>
      </c>
      <c r="P1005">
        <v>430</v>
      </c>
      <c r="Q1005">
        <v>0</v>
      </c>
      <c r="R1005">
        <v>10</v>
      </c>
      <c r="S1005">
        <v>3</v>
      </c>
      <c r="T1005">
        <v>38</v>
      </c>
      <c r="U1005">
        <v>0</v>
      </c>
      <c r="V1005">
        <v>0</v>
      </c>
      <c r="W1005">
        <v>0</v>
      </c>
      <c r="X1005">
        <v>131.39076219716796</v>
      </c>
      <c r="Y1005">
        <v>0</v>
      </c>
      <c r="Z1005">
        <v>1.5449758335715806</v>
      </c>
      <c r="AA1005">
        <v>11.404370362317591</v>
      </c>
      <c r="AB1005">
        <v>42.954468153561798</v>
      </c>
      <c r="AC1005">
        <v>0</v>
      </c>
      <c r="AD1005">
        <v>0</v>
      </c>
      <c r="AE1005">
        <v>187.29457654661894</v>
      </c>
    </row>
    <row r="1006" spans="1:31" x14ac:dyDescent="0.3">
      <c r="A1006">
        <v>2513777</v>
      </c>
      <c r="B1006">
        <v>1</v>
      </c>
      <c r="C1006" t="s">
        <v>80</v>
      </c>
      <c r="D1006" t="s">
        <v>105</v>
      </c>
      <c r="E1006" t="s">
        <v>141</v>
      </c>
      <c r="F1006" t="s">
        <v>3133</v>
      </c>
      <c r="G1006" t="s">
        <v>828</v>
      </c>
      <c r="H1006" t="s">
        <v>135</v>
      </c>
      <c r="I1006" t="s">
        <v>136</v>
      </c>
      <c r="J1006" t="s">
        <v>137</v>
      </c>
      <c r="K1006" t="s">
        <v>144</v>
      </c>
      <c r="L1006" t="s">
        <v>3134</v>
      </c>
      <c r="M1006" t="s">
        <v>3135</v>
      </c>
      <c r="N1006">
        <v>0.74277777700000003</v>
      </c>
      <c r="O1006">
        <v>0</v>
      </c>
      <c r="P1006">
        <v>2561</v>
      </c>
      <c r="Q1006">
        <v>0</v>
      </c>
      <c r="R1006">
        <v>0</v>
      </c>
      <c r="S1006">
        <v>0</v>
      </c>
      <c r="T1006">
        <v>117</v>
      </c>
      <c r="U1006">
        <v>0</v>
      </c>
      <c r="V1006">
        <v>0</v>
      </c>
      <c r="W1006">
        <v>0</v>
      </c>
      <c r="X1006">
        <v>462.24831396765563</v>
      </c>
      <c r="Y1006">
        <v>0</v>
      </c>
      <c r="Z1006">
        <v>0</v>
      </c>
      <c r="AA1006">
        <v>0</v>
      </c>
      <c r="AB1006">
        <v>68.336825587484839</v>
      </c>
      <c r="AC1006">
        <v>0</v>
      </c>
      <c r="AD1006">
        <v>0</v>
      </c>
      <c r="AE1006">
        <v>530.58513955514047</v>
      </c>
    </row>
    <row r="1007" spans="1:31" x14ac:dyDescent="0.3">
      <c r="A1007">
        <v>2513591</v>
      </c>
      <c r="B1007">
        <v>1</v>
      </c>
      <c r="C1007" t="s">
        <v>80</v>
      </c>
      <c r="D1007" t="s">
        <v>103</v>
      </c>
      <c r="E1007" t="s">
        <v>187</v>
      </c>
      <c r="F1007" t="s">
        <v>3136</v>
      </c>
      <c r="G1007" t="s">
        <v>143</v>
      </c>
      <c r="H1007" t="s">
        <v>135</v>
      </c>
      <c r="I1007" t="s">
        <v>136</v>
      </c>
      <c r="J1007" t="s">
        <v>137</v>
      </c>
      <c r="K1007" t="s">
        <v>144</v>
      </c>
      <c r="L1007" t="s">
        <v>3137</v>
      </c>
      <c r="M1007" t="s">
        <v>3138</v>
      </c>
      <c r="N1007">
        <v>0.87277777700000003</v>
      </c>
      <c r="O1007">
        <v>0</v>
      </c>
      <c r="P1007">
        <v>2</v>
      </c>
      <c r="Q1007">
        <v>4</v>
      </c>
      <c r="R1007">
        <v>10</v>
      </c>
      <c r="S1007">
        <v>4</v>
      </c>
      <c r="T1007">
        <v>6</v>
      </c>
      <c r="U1007">
        <v>2</v>
      </c>
      <c r="V1007">
        <v>0</v>
      </c>
      <c r="W1007">
        <v>0</v>
      </c>
      <c r="X1007">
        <v>0.90356461099001173</v>
      </c>
      <c r="Y1007">
        <v>8.6904785650704248</v>
      </c>
      <c r="Z1007">
        <v>24.255881807290816</v>
      </c>
      <c r="AA1007">
        <v>73.245049006856519</v>
      </c>
      <c r="AB1007">
        <v>22.131915921308444</v>
      </c>
      <c r="AC1007">
        <v>283.96534219537062</v>
      </c>
      <c r="AD1007">
        <v>0</v>
      </c>
      <c r="AE1007">
        <v>413.19223210688682</v>
      </c>
    </row>
    <row r="1008" spans="1:31" x14ac:dyDescent="0.3">
      <c r="A1008">
        <v>2513468</v>
      </c>
      <c r="B1008">
        <v>1</v>
      </c>
      <c r="C1008" t="s">
        <v>80</v>
      </c>
      <c r="D1008" t="s">
        <v>98</v>
      </c>
      <c r="E1008" t="s">
        <v>207</v>
      </c>
      <c r="F1008" t="s">
        <v>3139</v>
      </c>
      <c r="G1008" t="s">
        <v>177</v>
      </c>
      <c r="H1008" t="s">
        <v>150</v>
      </c>
      <c r="I1008" t="s">
        <v>136</v>
      </c>
      <c r="J1008" t="s">
        <v>137</v>
      </c>
      <c r="K1008" t="s">
        <v>144</v>
      </c>
      <c r="L1008" t="s">
        <v>3140</v>
      </c>
      <c r="M1008" t="s">
        <v>3141</v>
      </c>
      <c r="N1008">
        <v>6.2438888879999999</v>
      </c>
      <c r="O1008">
        <v>0</v>
      </c>
      <c r="P1008">
        <v>0</v>
      </c>
      <c r="Q1008">
        <v>0</v>
      </c>
      <c r="R1008">
        <v>3</v>
      </c>
      <c r="S1008">
        <v>0</v>
      </c>
      <c r="T1008">
        <v>1</v>
      </c>
      <c r="U1008">
        <v>0</v>
      </c>
      <c r="V1008">
        <v>0</v>
      </c>
      <c r="W1008">
        <v>0</v>
      </c>
      <c r="X1008">
        <v>0</v>
      </c>
      <c r="Y1008">
        <v>0</v>
      </c>
      <c r="Z1008">
        <v>7.430161922678705</v>
      </c>
      <c r="AA1008">
        <v>0</v>
      </c>
      <c r="AB1008">
        <v>4.5020692803054212</v>
      </c>
      <c r="AC1008">
        <v>0</v>
      </c>
      <c r="AD1008">
        <v>0</v>
      </c>
      <c r="AE1008">
        <v>11.932231202984127</v>
      </c>
    </row>
    <row r="1009" spans="1:31" x14ac:dyDescent="0.3">
      <c r="A1009">
        <v>2513013</v>
      </c>
      <c r="B1009">
        <v>1</v>
      </c>
      <c r="C1009" t="s">
        <v>80</v>
      </c>
      <c r="D1009" t="s">
        <v>86</v>
      </c>
      <c r="E1009" t="s">
        <v>167</v>
      </c>
      <c r="F1009" t="s">
        <v>3142</v>
      </c>
      <c r="G1009" t="s">
        <v>234</v>
      </c>
      <c r="H1009" t="s">
        <v>150</v>
      </c>
      <c r="I1009" t="s">
        <v>136</v>
      </c>
      <c r="J1009" t="s">
        <v>137</v>
      </c>
      <c r="K1009" t="s">
        <v>144</v>
      </c>
      <c r="L1009" t="s">
        <v>3143</v>
      </c>
      <c r="M1009" t="s">
        <v>3144</v>
      </c>
      <c r="N1009">
        <v>0.60805555499999997</v>
      </c>
      <c r="O1009">
        <v>0</v>
      </c>
      <c r="P1009">
        <v>8</v>
      </c>
      <c r="Q1009">
        <v>0</v>
      </c>
      <c r="R1009">
        <v>0</v>
      </c>
      <c r="S1009">
        <v>0</v>
      </c>
      <c r="T1009">
        <v>16</v>
      </c>
      <c r="U1009">
        <v>0</v>
      </c>
      <c r="V1009">
        <v>0</v>
      </c>
      <c r="W1009">
        <v>0</v>
      </c>
      <c r="X1009">
        <v>0.8726965589374267</v>
      </c>
      <c r="Y1009">
        <v>0</v>
      </c>
      <c r="Z1009">
        <v>0</v>
      </c>
      <c r="AA1009">
        <v>0</v>
      </c>
      <c r="AB1009">
        <v>5.2729279416177377</v>
      </c>
      <c r="AC1009">
        <v>0</v>
      </c>
      <c r="AD1009">
        <v>0</v>
      </c>
      <c r="AE1009">
        <v>6.1456245005551642</v>
      </c>
    </row>
    <row r="1010" spans="1:31" x14ac:dyDescent="0.3">
      <c r="A1010">
        <v>2513654</v>
      </c>
      <c r="B1010">
        <v>1</v>
      </c>
      <c r="C1010" t="s">
        <v>80</v>
      </c>
      <c r="D1010" t="s">
        <v>95</v>
      </c>
      <c r="E1010" t="s">
        <v>207</v>
      </c>
      <c r="F1010" t="s">
        <v>3145</v>
      </c>
      <c r="G1010" t="s">
        <v>413</v>
      </c>
      <c r="H1010" t="s">
        <v>150</v>
      </c>
      <c r="I1010" t="s">
        <v>136</v>
      </c>
      <c r="J1010" t="s">
        <v>137</v>
      </c>
      <c r="K1010" t="s">
        <v>144</v>
      </c>
      <c r="L1010" t="s">
        <v>3146</v>
      </c>
      <c r="M1010" t="s">
        <v>3147</v>
      </c>
      <c r="N1010">
        <v>5.9633333329999996</v>
      </c>
      <c r="O1010">
        <v>0</v>
      </c>
      <c r="P1010">
        <v>17</v>
      </c>
      <c r="Q1010">
        <v>0</v>
      </c>
      <c r="R1010">
        <v>0</v>
      </c>
      <c r="S1010">
        <v>0</v>
      </c>
      <c r="T1010">
        <v>1</v>
      </c>
      <c r="U1010">
        <v>0</v>
      </c>
      <c r="V1010">
        <v>0</v>
      </c>
      <c r="W1010">
        <v>0</v>
      </c>
      <c r="X1010">
        <v>23.159846563803224</v>
      </c>
      <c r="Y1010">
        <v>0</v>
      </c>
      <c r="Z1010">
        <v>0</v>
      </c>
      <c r="AA1010">
        <v>0</v>
      </c>
      <c r="AB1010">
        <v>0</v>
      </c>
      <c r="AC1010">
        <v>0</v>
      </c>
      <c r="AD1010">
        <v>0</v>
      </c>
      <c r="AE1010">
        <v>23.159846563803224</v>
      </c>
    </row>
    <row r="1011" spans="1:31" x14ac:dyDescent="0.3">
      <c r="A1011">
        <v>2513153</v>
      </c>
      <c r="B1011">
        <v>1</v>
      </c>
      <c r="C1011" t="s">
        <v>81</v>
      </c>
      <c r="D1011" t="s">
        <v>117</v>
      </c>
      <c r="E1011" t="s">
        <v>187</v>
      </c>
      <c r="F1011" t="s">
        <v>3148</v>
      </c>
      <c r="G1011" t="s">
        <v>143</v>
      </c>
      <c r="H1011" t="s">
        <v>135</v>
      </c>
      <c r="I1011" t="s">
        <v>136</v>
      </c>
      <c r="J1011" t="s">
        <v>137</v>
      </c>
      <c r="K1011" t="s">
        <v>144</v>
      </c>
      <c r="L1011" t="s">
        <v>3149</v>
      </c>
      <c r="M1011" t="s">
        <v>3150</v>
      </c>
      <c r="N1011">
        <v>1.223055555</v>
      </c>
      <c r="O1011">
        <v>0</v>
      </c>
      <c r="P1011">
        <v>1914</v>
      </c>
      <c r="Q1011">
        <v>0</v>
      </c>
      <c r="R1011">
        <v>0</v>
      </c>
      <c r="S1011">
        <v>0</v>
      </c>
      <c r="T1011">
        <v>263</v>
      </c>
      <c r="U1011">
        <v>0</v>
      </c>
      <c r="V1011">
        <v>1</v>
      </c>
      <c r="W1011">
        <v>0</v>
      </c>
      <c r="X1011">
        <v>401.85882249230457</v>
      </c>
      <c r="Y1011">
        <v>0</v>
      </c>
      <c r="Z1011">
        <v>0</v>
      </c>
      <c r="AA1011">
        <v>0</v>
      </c>
      <c r="AB1011">
        <v>255.57860301291862</v>
      </c>
      <c r="AC1011">
        <v>0</v>
      </c>
      <c r="AD1011">
        <v>27.383744536377666</v>
      </c>
      <c r="AE1011">
        <v>684.82117004160091</v>
      </c>
    </row>
    <row r="1012" spans="1:31" x14ac:dyDescent="0.3">
      <c r="A1012">
        <v>2513554</v>
      </c>
      <c r="B1012">
        <v>1</v>
      </c>
      <c r="C1012" t="s">
        <v>80</v>
      </c>
      <c r="D1012" t="s">
        <v>93</v>
      </c>
      <c r="E1012" t="s">
        <v>167</v>
      </c>
      <c r="F1012" t="s">
        <v>3151</v>
      </c>
      <c r="G1012" t="s">
        <v>169</v>
      </c>
      <c r="H1012" t="s">
        <v>150</v>
      </c>
      <c r="I1012" t="s">
        <v>136</v>
      </c>
      <c r="J1012" t="s">
        <v>137</v>
      </c>
      <c r="K1012" t="s">
        <v>144</v>
      </c>
      <c r="L1012" t="s">
        <v>3152</v>
      </c>
      <c r="M1012" t="s">
        <v>3153</v>
      </c>
      <c r="N1012">
        <v>4.4222222220000003</v>
      </c>
      <c r="O1012">
        <v>0</v>
      </c>
      <c r="P1012">
        <v>1</v>
      </c>
      <c r="Q1012">
        <v>0</v>
      </c>
      <c r="R1012">
        <v>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0.52109593306329505</v>
      </c>
      <c r="Y1012">
        <v>0</v>
      </c>
      <c r="Z1012">
        <v>0</v>
      </c>
      <c r="AA1012">
        <v>0</v>
      </c>
      <c r="AB1012">
        <v>0</v>
      </c>
      <c r="AC1012">
        <v>0</v>
      </c>
      <c r="AD1012">
        <v>0</v>
      </c>
      <c r="AE1012">
        <v>0.52109593306329505</v>
      </c>
    </row>
    <row r="1013" spans="1:31" x14ac:dyDescent="0.3">
      <c r="A1013">
        <v>2513159</v>
      </c>
      <c r="B1013">
        <v>1</v>
      </c>
      <c r="C1013" t="s">
        <v>80</v>
      </c>
      <c r="D1013" t="s">
        <v>100</v>
      </c>
      <c r="E1013" t="s">
        <v>187</v>
      </c>
      <c r="F1013" t="s">
        <v>724</v>
      </c>
      <c r="G1013" t="s">
        <v>134</v>
      </c>
      <c r="H1013" t="s">
        <v>135</v>
      </c>
      <c r="I1013" t="s">
        <v>136</v>
      </c>
      <c r="J1013" t="s">
        <v>137</v>
      </c>
      <c r="K1013" t="s">
        <v>138</v>
      </c>
      <c r="L1013" t="s">
        <v>3154</v>
      </c>
      <c r="M1013" t="s">
        <v>3155</v>
      </c>
      <c r="N1013">
        <v>6.971944444</v>
      </c>
      <c r="O1013">
        <v>1</v>
      </c>
      <c r="P1013">
        <v>387</v>
      </c>
      <c r="Q1013">
        <v>119</v>
      </c>
      <c r="R1013">
        <v>133</v>
      </c>
      <c r="S1013">
        <v>14</v>
      </c>
      <c r="T1013">
        <v>45</v>
      </c>
      <c r="U1013">
        <v>1</v>
      </c>
      <c r="V1013">
        <v>0</v>
      </c>
      <c r="W1013">
        <v>8.292379797600983</v>
      </c>
      <c r="X1013">
        <v>840.56363985745179</v>
      </c>
      <c r="Y1013">
        <v>1795.6885970509447</v>
      </c>
      <c r="Z1013">
        <v>1865.9067396847188</v>
      </c>
      <c r="AA1013">
        <v>300.14465118302269</v>
      </c>
      <c r="AB1013">
        <v>236.90260811389737</v>
      </c>
      <c r="AC1013">
        <v>1633.9682494430283</v>
      </c>
      <c r="AD1013">
        <v>0</v>
      </c>
      <c r="AE1013">
        <v>6681.4668651306647</v>
      </c>
    </row>
    <row r="1014" spans="1:31" x14ac:dyDescent="0.3">
      <c r="A1014">
        <v>2513007</v>
      </c>
      <c r="B1014">
        <v>1</v>
      </c>
      <c r="C1014" t="s">
        <v>80</v>
      </c>
      <c r="D1014" t="s">
        <v>104</v>
      </c>
      <c r="E1014" t="s">
        <v>159</v>
      </c>
      <c r="F1014" t="s">
        <v>3156</v>
      </c>
      <c r="G1014" t="s">
        <v>1242</v>
      </c>
      <c r="H1014" t="s">
        <v>150</v>
      </c>
      <c r="I1014" t="s">
        <v>136</v>
      </c>
      <c r="J1014" t="s">
        <v>3</v>
      </c>
      <c r="K1014" t="s">
        <v>144</v>
      </c>
      <c r="L1014" t="s">
        <v>3157</v>
      </c>
      <c r="M1014" t="s">
        <v>3158</v>
      </c>
      <c r="N1014">
        <v>5.2858333330000002</v>
      </c>
      <c r="O1014">
        <v>0</v>
      </c>
      <c r="P1014">
        <v>15</v>
      </c>
      <c r="Q1014">
        <v>0</v>
      </c>
      <c r="R1014">
        <v>2</v>
      </c>
      <c r="S1014">
        <v>0</v>
      </c>
      <c r="T1014">
        <v>6</v>
      </c>
      <c r="U1014">
        <v>0</v>
      </c>
      <c r="V1014">
        <v>0</v>
      </c>
      <c r="W1014">
        <v>0</v>
      </c>
      <c r="X1014">
        <v>27.172681791311991</v>
      </c>
      <c r="Y1014">
        <v>0</v>
      </c>
      <c r="Z1014">
        <v>0.80386084078899922</v>
      </c>
      <c r="AA1014">
        <v>0</v>
      </c>
      <c r="AB1014">
        <v>9.8043467060265375</v>
      </c>
      <c r="AC1014">
        <v>0</v>
      </c>
      <c r="AD1014">
        <v>0</v>
      </c>
      <c r="AE1014">
        <v>37.78088933812753</v>
      </c>
    </row>
    <row r="1015" spans="1:31" x14ac:dyDescent="0.3">
      <c r="A1015">
        <v>2513030</v>
      </c>
      <c r="B1015">
        <v>1</v>
      </c>
      <c r="C1015" t="s">
        <v>80</v>
      </c>
      <c r="D1015" t="s">
        <v>103</v>
      </c>
      <c r="E1015" t="s">
        <v>141</v>
      </c>
      <c r="F1015" t="s">
        <v>1377</v>
      </c>
      <c r="G1015" t="s">
        <v>143</v>
      </c>
      <c r="H1015" t="s">
        <v>135</v>
      </c>
      <c r="I1015" t="s">
        <v>136</v>
      </c>
      <c r="J1015" t="s">
        <v>137</v>
      </c>
      <c r="K1015" t="s">
        <v>144</v>
      </c>
      <c r="L1015" t="s">
        <v>3159</v>
      </c>
      <c r="M1015" t="s">
        <v>3160</v>
      </c>
      <c r="N1015">
        <v>0.25555555499999999</v>
      </c>
      <c r="O1015">
        <v>0</v>
      </c>
      <c r="P1015">
        <v>2</v>
      </c>
      <c r="Q1015">
        <v>7</v>
      </c>
      <c r="R1015">
        <v>10</v>
      </c>
      <c r="S1015">
        <v>20</v>
      </c>
      <c r="T1015">
        <v>18</v>
      </c>
      <c r="U1015">
        <v>37</v>
      </c>
      <c r="V1015">
        <v>7</v>
      </c>
      <c r="W1015">
        <v>0</v>
      </c>
      <c r="X1015">
        <v>0.26325422026969997</v>
      </c>
      <c r="Y1015">
        <v>2.9107600885094667</v>
      </c>
      <c r="Z1015">
        <v>5.8306738640287996</v>
      </c>
      <c r="AA1015">
        <v>62.549309935173618</v>
      </c>
      <c r="AB1015">
        <v>8.604127965427999</v>
      </c>
      <c r="AC1015">
        <v>1358.9459498205349</v>
      </c>
      <c r="AD1015">
        <v>65.723247073101604</v>
      </c>
      <c r="AE1015">
        <v>1504.8273229670463</v>
      </c>
    </row>
    <row r="1016" spans="1:31" x14ac:dyDescent="0.3">
      <c r="A1016">
        <v>2513365</v>
      </c>
      <c r="B1016">
        <v>1</v>
      </c>
      <c r="C1016" t="s">
        <v>80</v>
      </c>
      <c r="D1016" t="s">
        <v>101</v>
      </c>
      <c r="E1016" t="s">
        <v>207</v>
      </c>
      <c r="F1016" t="s">
        <v>1748</v>
      </c>
      <c r="G1016" t="s">
        <v>161</v>
      </c>
      <c r="H1016" t="s">
        <v>150</v>
      </c>
      <c r="I1016" t="s">
        <v>136</v>
      </c>
      <c r="J1016" t="s">
        <v>137</v>
      </c>
      <c r="K1016" t="s">
        <v>144</v>
      </c>
      <c r="L1016" t="s">
        <v>3161</v>
      </c>
      <c r="M1016" t="s">
        <v>3162</v>
      </c>
      <c r="N1016">
        <v>1.0805555549999999</v>
      </c>
      <c r="O1016">
        <v>0</v>
      </c>
      <c r="P1016">
        <v>24</v>
      </c>
      <c r="Q1016">
        <v>0</v>
      </c>
      <c r="R1016">
        <v>0</v>
      </c>
      <c r="S1016">
        <v>0</v>
      </c>
      <c r="T1016">
        <v>5</v>
      </c>
      <c r="U1016">
        <v>0</v>
      </c>
      <c r="V1016">
        <v>0</v>
      </c>
      <c r="W1016">
        <v>0</v>
      </c>
      <c r="X1016">
        <v>15.998217491543739</v>
      </c>
      <c r="Y1016">
        <v>0</v>
      </c>
      <c r="Z1016">
        <v>0</v>
      </c>
      <c r="AA1016">
        <v>0</v>
      </c>
      <c r="AB1016">
        <v>2.6127309232678759</v>
      </c>
      <c r="AC1016">
        <v>0</v>
      </c>
      <c r="AD1016">
        <v>0</v>
      </c>
      <c r="AE1016">
        <v>18.610948414811617</v>
      </c>
    </row>
    <row r="1017" spans="1:31" x14ac:dyDescent="0.3">
      <c r="A1017">
        <v>2513740</v>
      </c>
      <c r="B1017">
        <v>1</v>
      </c>
      <c r="C1017" t="s">
        <v>80</v>
      </c>
      <c r="D1017" t="s">
        <v>110</v>
      </c>
      <c r="E1017" t="s">
        <v>141</v>
      </c>
      <c r="F1017" t="s">
        <v>3163</v>
      </c>
      <c r="G1017" t="s">
        <v>143</v>
      </c>
      <c r="H1017" t="s">
        <v>135</v>
      </c>
      <c r="I1017" t="s">
        <v>136</v>
      </c>
      <c r="J1017" t="s">
        <v>137</v>
      </c>
      <c r="K1017" t="s">
        <v>144</v>
      </c>
      <c r="L1017" t="s">
        <v>3164</v>
      </c>
      <c r="M1017" t="s">
        <v>3165</v>
      </c>
      <c r="N1017">
        <v>1.25</v>
      </c>
      <c r="O1017">
        <v>0</v>
      </c>
      <c r="P1017">
        <v>10397</v>
      </c>
      <c r="Q1017">
        <v>0</v>
      </c>
      <c r="R1017">
        <v>0</v>
      </c>
      <c r="S1017">
        <v>0</v>
      </c>
      <c r="T1017">
        <v>771</v>
      </c>
      <c r="U1017">
        <v>0</v>
      </c>
      <c r="V1017">
        <v>2</v>
      </c>
      <c r="W1017">
        <v>0</v>
      </c>
      <c r="X1017">
        <v>3861.3549353469616</v>
      </c>
      <c r="Y1017">
        <v>0</v>
      </c>
      <c r="Z1017">
        <v>0</v>
      </c>
      <c r="AA1017">
        <v>0</v>
      </c>
      <c r="AB1017">
        <v>816.37785484443452</v>
      </c>
      <c r="AC1017">
        <v>0</v>
      </c>
      <c r="AD1017">
        <v>11.139218402375151</v>
      </c>
      <c r="AE1017">
        <v>4688.8720085937712</v>
      </c>
    </row>
    <row r="1018" spans="1:31" x14ac:dyDescent="0.3">
      <c r="A1018">
        <v>2513073</v>
      </c>
      <c r="B1018">
        <v>1</v>
      </c>
      <c r="C1018" t="s">
        <v>80</v>
      </c>
      <c r="D1018" t="s">
        <v>96</v>
      </c>
      <c r="E1018" t="s">
        <v>207</v>
      </c>
      <c r="F1018" t="s">
        <v>3166</v>
      </c>
      <c r="G1018" t="s">
        <v>177</v>
      </c>
      <c r="H1018" t="s">
        <v>150</v>
      </c>
      <c r="I1018" t="s">
        <v>136</v>
      </c>
      <c r="J1018" t="s">
        <v>137</v>
      </c>
      <c r="K1018" t="s">
        <v>144</v>
      </c>
      <c r="L1018" t="s">
        <v>3167</v>
      </c>
      <c r="M1018" t="s">
        <v>3168</v>
      </c>
      <c r="N1018">
        <v>6.0441666659999997</v>
      </c>
      <c r="O1018">
        <v>0</v>
      </c>
      <c r="P1018">
        <v>0</v>
      </c>
      <c r="Q1018">
        <v>0</v>
      </c>
      <c r="R1018">
        <v>3</v>
      </c>
      <c r="S1018">
        <v>0</v>
      </c>
      <c r="T1018">
        <v>3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17.425053066146965</v>
      </c>
      <c r="AA1018">
        <v>0</v>
      </c>
      <c r="AB1018">
        <v>67.666874861842643</v>
      </c>
      <c r="AC1018">
        <v>0</v>
      </c>
      <c r="AD1018">
        <v>0</v>
      </c>
      <c r="AE1018">
        <v>85.091927927989616</v>
      </c>
    </row>
    <row r="1019" spans="1:31" x14ac:dyDescent="0.3">
      <c r="A1019">
        <v>2513428</v>
      </c>
      <c r="B1019">
        <v>1</v>
      </c>
      <c r="C1019" t="s">
        <v>81</v>
      </c>
      <c r="D1019" t="s">
        <v>114</v>
      </c>
      <c r="E1019" t="s">
        <v>132</v>
      </c>
      <c r="F1019" t="s">
        <v>2959</v>
      </c>
      <c r="G1019" t="s">
        <v>204</v>
      </c>
      <c r="H1019" t="s">
        <v>135</v>
      </c>
      <c r="I1019" t="s">
        <v>136</v>
      </c>
      <c r="J1019" t="s">
        <v>137</v>
      </c>
      <c r="K1019" t="s">
        <v>144</v>
      </c>
      <c r="L1019" t="s">
        <v>3169</v>
      </c>
      <c r="M1019" t="s">
        <v>3170</v>
      </c>
      <c r="N1019">
        <v>1.3891666659999999</v>
      </c>
      <c r="O1019">
        <v>1</v>
      </c>
      <c r="P1019">
        <v>510</v>
      </c>
      <c r="Q1019">
        <v>1</v>
      </c>
      <c r="R1019">
        <v>0</v>
      </c>
      <c r="S1019">
        <v>1</v>
      </c>
      <c r="T1019">
        <v>31</v>
      </c>
      <c r="U1019">
        <v>0</v>
      </c>
      <c r="V1019">
        <v>0</v>
      </c>
      <c r="W1019">
        <v>0</v>
      </c>
      <c r="X1019">
        <v>56.946909184400702</v>
      </c>
      <c r="Y1019">
        <v>0.64670841092607501</v>
      </c>
      <c r="Z1019">
        <v>0</v>
      </c>
      <c r="AA1019">
        <v>2.0847056753533333</v>
      </c>
      <c r="AB1019">
        <v>13.081349476848899</v>
      </c>
      <c r="AC1019">
        <v>0</v>
      </c>
      <c r="AD1019">
        <v>0</v>
      </c>
      <c r="AE1019">
        <v>72.759672747529009</v>
      </c>
    </row>
    <row r="1020" spans="1:31" x14ac:dyDescent="0.3">
      <c r="A1020">
        <v>2513322</v>
      </c>
      <c r="B1020">
        <v>1</v>
      </c>
      <c r="C1020" t="s">
        <v>80</v>
      </c>
      <c r="D1020" t="s">
        <v>101</v>
      </c>
      <c r="E1020" t="s">
        <v>159</v>
      </c>
      <c r="F1020" t="s">
        <v>3171</v>
      </c>
      <c r="G1020" t="s">
        <v>134</v>
      </c>
      <c r="H1020" t="s">
        <v>150</v>
      </c>
      <c r="I1020" t="s">
        <v>136</v>
      </c>
      <c r="J1020" t="s">
        <v>137</v>
      </c>
      <c r="K1020" t="s">
        <v>138</v>
      </c>
      <c r="L1020" t="s">
        <v>3172</v>
      </c>
      <c r="M1020" t="s">
        <v>3173</v>
      </c>
      <c r="N1020">
        <v>1.1850000000000001</v>
      </c>
      <c r="O1020">
        <v>0</v>
      </c>
      <c r="P1020">
        <v>172</v>
      </c>
      <c r="Q1020">
        <v>0</v>
      </c>
      <c r="R1020">
        <v>0</v>
      </c>
      <c r="S1020">
        <v>0</v>
      </c>
      <c r="T1020">
        <v>1</v>
      </c>
      <c r="U1020">
        <v>0</v>
      </c>
      <c r="V1020">
        <v>0</v>
      </c>
      <c r="W1020">
        <v>0</v>
      </c>
      <c r="X1020">
        <v>62.863466180553296</v>
      </c>
      <c r="Y1020">
        <v>0</v>
      </c>
      <c r="Z1020">
        <v>0</v>
      </c>
      <c r="AA1020">
        <v>0</v>
      </c>
      <c r="AB1020">
        <v>1.8722233533499997</v>
      </c>
      <c r="AC1020">
        <v>0</v>
      </c>
      <c r="AD1020">
        <v>0</v>
      </c>
      <c r="AE1020">
        <v>64.735689533903297</v>
      </c>
    </row>
    <row r="1021" spans="1:31" x14ac:dyDescent="0.3">
      <c r="A1021">
        <v>2513571</v>
      </c>
      <c r="B1021">
        <v>1</v>
      </c>
      <c r="C1021" t="s">
        <v>80</v>
      </c>
      <c r="D1021" t="s">
        <v>96</v>
      </c>
      <c r="E1021" t="s">
        <v>167</v>
      </c>
      <c r="F1021" t="s">
        <v>1108</v>
      </c>
      <c r="G1021" t="s">
        <v>234</v>
      </c>
      <c r="H1021" t="s">
        <v>150</v>
      </c>
      <c r="I1021" t="s">
        <v>136</v>
      </c>
      <c r="J1021" t="s">
        <v>137</v>
      </c>
      <c r="K1021" t="s">
        <v>144</v>
      </c>
      <c r="L1021" t="s">
        <v>3174</v>
      </c>
      <c r="M1021" t="s">
        <v>3175</v>
      </c>
      <c r="N1021">
        <v>5.1680555549999996</v>
      </c>
      <c r="O1021">
        <v>0</v>
      </c>
      <c r="P1021">
        <v>1</v>
      </c>
      <c r="Q1021">
        <v>0</v>
      </c>
      <c r="R1021">
        <v>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4.9253170506673474</v>
      </c>
      <c r="Y1021">
        <v>0</v>
      </c>
      <c r="Z1021">
        <v>0</v>
      </c>
      <c r="AA1021">
        <v>0</v>
      </c>
      <c r="AB1021">
        <v>0</v>
      </c>
      <c r="AC1021">
        <v>0</v>
      </c>
      <c r="AD1021">
        <v>0</v>
      </c>
      <c r="AE1021">
        <v>4.9253170506673474</v>
      </c>
    </row>
    <row r="1022" spans="1:31" x14ac:dyDescent="0.3">
      <c r="A1022">
        <v>2513485</v>
      </c>
      <c r="B1022">
        <v>1</v>
      </c>
      <c r="C1022" t="s">
        <v>80</v>
      </c>
      <c r="D1022" t="s">
        <v>93</v>
      </c>
      <c r="E1022" t="s">
        <v>207</v>
      </c>
      <c r="F1022" t="s">
        <v>3176</v>
      </c>
      <c r="G1022" t="s">
        <v>161</v>
      </c>
      <c r="H1022" t="s">
        <v>150</v>
      </c>
      <c r="I1022" t="s">
        <v>136</v>
      </c>
      <c r="J1022" t="s">
        <v>137</v>
      </c>
      <c r="K1022" t="s">
        <v>144</v>
      </c>
      <c r="L1022" t="s">
        <v>3177</v>
      </c>
      <c r="M1022" t="s">
        <v>3178</v>
      </c>
      <c r="N1022">
        <v>0.30638888800000003</v>
      </c>
      <c r="O1022">
        <v>0</v>
      </c>
      <c r="P1022">
        <v>50</v>
      </c>
      <c r="Q1022">
        <v>0</v>
      </c>
      <c r="R1022">
        <v>0</v>
      </c>
      <c r="S1022">
        <v>0</v>
      </c>
      <c r="T1022">
        <v>15</v>
      </c>
      <c r="U1022">
        <v>0</v>
      </c>
      <c r="V1022">
        <v>0</v>
      </c>
      <c r="W1022">
        <v>0</v>
      </c>
      <c r="X1022">
        <v>3.287849547072462</v>
      </c>
      <c r="Y1022">
        <v>0</v>
      </c>
      <c r="Z1022">
        <v>0</v>
      </c>
      <c r="AA1022">
        <v>0</v>
      </c>
      <c r="AB1022">
        <v>4.3677424488251742</v>
      </c>
      <c r="AC1022">
        <v>0</v>
      </c>
      <c r="AD1022">
        <v>0</v>
      </c>
      <c r="AE1022">
        <v>7.6555919958976357</v>
      </c>
    </row>
    <row r="1023" spans="1:31" x14ac:dyDescent="0.3">
      <c r="A1023">
        <v>2513534</v>
      </c>
      <c r="B1023">
        <v>1</v>
      </c>
      <c r="C1023" t="s">
        <v>80</v>
      </c>
      <c r="D1023" t="s">
        <v>104</v>
      </c>
      <c r="E1023" t="s">
        <v>132</v>
      </c>
      <c r="F1023" t="s">
        <v>3179</v>
      </c>
      <c r="G1023" t="s">
        <v>828</v>
      </c>
      <c r="H1023" t="s">
        <v>135</v>
      </c>
      <c r="I1023" t="s">
        <v>136</v>
      </c>
      <c r="J1023" t="s">
        <v>137</v>
      </c>
      <c r="K1023" t="s">
        <v>144</v>
      </c>
      <c r="L1023" t="s">
        <v>3180</v>
      </c>
      <c r="M1023" t="s">
        <v>3181</v>
      </c>
      <c r="N1023">
        <v>1.1613888880000001</v>
      </c>
      <c r="O1023">
        <v>0</v>
      </c>
      <c r="P1023">
        <v>0</v>
      </c>
      <c r="Q1023">
        <v>1</v>
      </c>
      <c r="R1023">
        <v>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0.20078140092959251</v>
      </c>
      <c r="Z1023">
        <v>0</v>
      </c>
      <c r="AA1023">
        <v>0</v>
      </c>
      <c r="AB1023">
        <v>0</v>
      </c>
      <c r="AC1023">
        <v>0</v>
      </c>
      <c r="AD1023">
        <v>0</v>
      </c>
      <c r="AE1023">
        <v>0.20078140092959251</v>
      </c>
    </row>
    <row r="1024" spans="1:31" x14ac:dyDescent="0.3">
      <c r="A1024">
        <v>2513236</v>
      </c>
      <c r="B1024">
        <v>1</v>
      </c>
      <c r="C1024" t="s">
        <v>80</v>
      </c>
      <c r="D1024" t="s">
        <v>88</v>
      </c>
      <c r="E1024" t="s">
        <v>187</v>
      </c>
      <c r="F1024" t="s">
        <v>3182</v>
      </c>
      <c r="G1024" t="s">
        <v>693</v>
      </c>
      <c r="H1024" t="s">
        <v>135</v>
      </c>
      <c r="I1024" t="s">
        <v>136</v>
      </c>
      <c r="J1024" t="s">
        <v>137</v>
      </c>
      <c r="K1024" t="s">
        <v>144</v>
      </c>
      <c r="L1024" t="s">
        <v>3183</v>
      </c>
      <c r="M1024" t="s">
        <v>3184</v>
      </c>
      <c r="N1024">
        <v>1.2933333330000001</v>
      </c>
      <c r="O1024">
        <v>0</v>
      </c>
      <c r="P1024">
        <v>675</v>
      </c>
      <c r="Q1024">
        <v>0</v>
      </c>
      <c r="R1024">
        <v>0</v>
      </c>
      <c r="S1024">
        <v>1</v>
      </c>
      <c r="T1024">
        <v>109</v>
      </c>
      <c r="U1024">
        <v>0</v>
      </c>
      <c r="V1024">
        <v>0</v>
      </c>
      <c r="W1024">
        <v>0</v>
      </c>
      <c r="X1024">
        <v>295.0456079030883</v>
      </c>
      <c r="Y1024">
        <v>0</v>
      </c>
      <c r="Z1024">
        <v>0</v>
      </c>
      <c r="AA1024">
        <v>127.45343277484183</v>
      </c>
      <c r="AB1024">
        <v>144.41769357073207</v>
      </c>
      <c r="AC1024">
        <v>0</v>
      </c>
      <c r="AD1024">
        <v>0</v>
      </c>
      <c r="AE1024">
        <v>566.91673424866212</v>
      </c>
    </row>
    <row r="1025" spans="1:31" x14ac:dyDescent="0.3">
      <c r="A1025">
        <v>2513136</v>
      </c>
      <c r="B1025">
        <v>1</v>
      </c>
      <c r="C1025" t="s">
        <v>80</v>
      </c>
      <c r="D1025" t="s">
        <v>93</v>
      </c>
      <c r="E1025" t="s">
        <v>159</v>
      </c>
      <c r="F1025" t="s">
        <v>2048</v>
      </c>
      <c r="G1025" t="s">
        <v>173</v>
      </c>
      <c r="H1025" t="s">
        <v>150</v>
      </c>
      <c r="I1025" t="s">
        <v>136</v>
      </c>
      <c r="J1025" t="s">
        <v>137</v>
      </c>
      <c r="K1025" t="s">
        <v>138</v>
      </c>
      <c r="L1025" t="s">
        <v>3185</v>
      </c>
      <c r="M1025" t="s">
        <v>3186</v>
      </c>
      <c r="N1025">
        <v>7.443333333</v>
      </c>
      <c r="O1025">
        <v>0</v>
      </c>
      <c r="P1025">
        <v>81</v>
      </c>
      <c r="Q1025">
        <v>0</v>
      </c>
      <c r="R1025">
        <v>22</v>
      </c>
      <c r="S1025">
        <v>0</v>
      </c>
      <c r="T1025">
        <v>19</v>
      </c>
      <c r="U1025">
        <v>0</v>
      </c>
      <c r="V1025">
        <v>0</v>
      </c>
      <c r="W1025">
        <v>0</v>
      </c>
      <c r="X1025">
        <v>117.51508008741281</v>
      </c>
      <c r="Y1025">
        <v>0</v>
      </c>
      <c r="Z1025">
        <v>114.39394861245431</v>
      </c>
      <c r="AA1025">
        <v>0</v>
      </c>
      <c r="AB1025">
        <v>133.9884240460436</v>
      </c>
      <c r="AC1025">
        <v>0</v>
      </c>
      <c r="AD1025">
        <v>0</v>
      </c>
      <c r="AE1025">
        <v>365.89745274591075</v>
      </c>
    </row>
    <row r="1026" spans="1:31" x14ac:dyDescent="0.3">
      <c r="A1026">
        <v>2513611</v>
      </c>
      <c r="B1026">
        <v>1</v>
      </c>
      <c r="C1026" t="s">
        <v>80</v>
      </c>
      <c r="D1026" t="s">
        <v>83</v>
      </c>
      <c r="E1026" t="s">
        <v>132</v>
      </c>
      <c r="F1026" t="s">
        <v>3187</v>
      </c>
      <c r="G1026" t="s">
        <v>143</v>
      </c>
      <c r="H1026" t="s">
        <v>135</v>
      </c>
      <c r="I1026" t="s">
        <v>136</v>
      </c>
      <c r="J1026" t="s">
        <v>137</v>
      </c>
      <c r="K1026" t="s">
        <v>144</v>
      </c>
      <c r="L1026" t="s">
        <v>3188</v>
      </c>
      <c r="M1026" t="s">
        <v>3189</v>
      </c>
      <c r="N1026">
        <v>0.510833333</v>
      </c>
      <c r="O1026">
        <v>0</v>
      </c>
      <c r="P1026">
        <v>3675</v>
      </c>
      <c r="Q1026">
        <v>0</v>
      </c>
      <c r="R1026">
        <v>2</v>
      </c>
      <c r="S1026">
        <v>2</v>
      </c>
      <c r="T1026">
        <v>163</v>
      </c>
      <c r="U1026">
        <v>0</v>
      </c>
      <c r="V1026">
        <v>0</v>
      </c>
      <c r="W1026">
        <v>0</v>
      </c>
      <c r="X1026">
        <v>622.80724477000888</v>
      </c>
      <c r="Y1026">
        <v>0</v>
      </c>
      <c r="Z1026">
        <v>0.72122102991604509</v>
      </c>
      <c r="AA1026">
        <v>64.587864428339927</v>
      </c>
      <c r="AB1026">
        <v>145.17963513691427</v>
      </c>
      <c r="AC1026">
        <v>0</v>
      </c>
      <c r="AD1026">
        <v>0</v>
      </c>
      <c r="AE1026">
        <v>833.29596536517909</v>
      </c>
    </row>
    <row r="1027" spans="1:31" x14ac:dyDescent="0.3">
      <c r="A1027">
        <v>2513634</v>
      </c>
      <c r="B1027">
        <v>1</v>
      </c>
      <c r="C1027" t="s">
        <v>80</v>
      </c>
      <c r="D1027" t="s">
        <v>83</v>
      </c>
      <c r="E1027" t="s">
        <v>132</v>
      </c>
      <c r="F1027" t="s">
        <v>3190</v>
      </c>
      <c r="G1027" t="s">
        <v>143</v>
      </c>
      <c r="H1027" t="s">
        <v>135</v>
      </c>
      <c r="I1027" t="s">
        <v>136</v>
      </c>
      <c r="J1027" t="s">
        <v>137</v>
      </c>
      <c r="K1027" t="s">
        <v>144</v>
      </c>
      <c r="L1027" t="s">
        <v>3191</v>
      </c>
      <c r="M1027" t="s">
        <v>3192</v>
      </c>
      <c r="N1027">
        <v>1.217222222</v>
      </c>
      <c r="O1027">
        <v>0</v>
      </c>
      <c r="P1027">
        <v>1064</v>
      </c>
      <c r="Q1027">
        <v>0</v>
      </c>
      <c r="R1027">
        <v>1</v>
      </c>
      <c r="S1027">
        <v>1</v>
      </c>
      <c r="T1027">
        <v>40</v>
      </c>
      <c r="U1027">
        <v>0</v>
      </c>
      <c r="V1027">
        <v>0</v>
      </c>
      <c r="W1027">
        <v>0</v>
      </c>
      <c r="X1027">
        <v>405.36070513920743</v>
      </c>
      <c r="Y1027">
        <v>0</v>
      </c>
      <c r="Z1027">
        <v>1.5150159540264376</v>
      </c>
      <c r="AA1027">
        <v>100.39921017163898</v>
      </c>
      <c r="AB1027">
        <v>104.18666924264505</v>
      </c>
      <c r="AC1027">
        <v>0</v>
      </c>
      <c r="AD1027">
        <v>0</v>
      </c>
      <c r="AE1027">
        <v>611.46160050751791</v>
      </c>
    </row>
    <row r="1028" spans="1:31" x14ac:dyDescent="0.3">
      <c r="A1028">
        <v>2512970</v>
      </c>
      <c r="B1028">
        <v>1</v>
      </c>
      <c r="C1028" t="s">
        <v>80</v>
      </c>
      <c r="D1028" t="s">
        <v>101</v>
      </c>
      <c r="E1028" t="s">
        <v>207</v>
      </c>
      <c r="F1028" t="s">
        <v>3193</v>
      </c>
      <c r="G1028" t="s">
        <v>161</v>
      </c>
      <c r="H1028" t="s">
        <v>150</v>
      </c>
      <c r="I1028" t="s">
        <v>136</v>
      </c>
      <c r="J1028" t="s">
        <v>137</v>
      </c>
      <c r="K1028" t="s">
        <v>144</v>
      </c>
      <c r="L1028" t="s">
        <v>3194</v>
      </c>
      <c r="M1028" t="s">
        <v>3195</v>
      </c>
      <c r="N1028">
        <v>0.74944444399999999</v>
      </c>
      <c r="O1028">
        <v>0</v>
      </c>
      <c r="P1028">
        <v>95</v>
      </c>
      <c r="Q1028">
        <v>0</v>
      </c>
      <c r="R1028">
        <v>5</v>
      </c>
      <c r="S1028">
        <v>0</v>
      </c>
      <c r="T1028">
        <v>7</v>
      </c>
      <c r="U1028">
        <v>0</v>
      </c>
      <c r="V1028">
        <v>0</v>
      </c>
      <c r="W1028">
        <v>0</v>
      </c>
      <c r="X1028">
        <v>21.350093896348032</v>
      </c>
      <c r="Y1028">
        <v>0</v>
      </c>
      <c r="Z1028">
        <v>4.4201164144059168E-2</v>
      </c>
      <c r="AA1028">
        <v>0</v>
      </c>
      <c r="AB1028">
        <v>0.49559669140318163</v>
      </c>
      <c r="AC1028">
        <v>0</v>
      </c>
      <c r="AD1028">
        <v>0</v>
      </c>
      <c r="AE1028">
        <v>21.889891751895274</v>
      </c>
    </row>
    <row r="1029" spans="1:31" x14ac:dyDescent="0.3">
      <c r="A1029">
        <v>2513325</v>
      </c>
      <c r="B1029">
        <v>1</v>
      </c>
      <c r="C1029" t="s">
        <v>80</v>
      </c>
      <c r="D1029" t="s">
        <v>88</v>
      </c>
      <c r="E1029" t="s">
        <v>167</v>
      </c>
      <c r="F1029" t="s">
        <v>3196</v>
      </c>
      <c r="G1029" t="s">
        <v>234</v>
      </c>
      <c r="H1029" t="s">
        <v>150</v>
      </c>
      <c r="I1029" t="s">
        <v>136</v>
      </c>
      <c r="J1029" t="s">
        <v>137</v>
      </c>
      <c r="K1029" t="s">
        <v>144</v>
      </c>
      <c r="L1029" t="s">
        <v>3197</v>
      </c>
      <c r="M1029" t="s">
        <v>3198</v>
      </c>
      <c r="N1029">
        <v>1.501944444</v>
      </c>
      <c r="O1029">
        <v>0</v>
      </c>
      <c r="P1029">
        <v>0</v>
      </c>
      <c r="Q1029">
        <v>0</v>
      </c>
      <c r="R1029">
        <v>0</v>
      </c>
      <c r="S1029">
        <v>0</v>
      </c>
      <c r="T1029">
        <v>1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0</v>
      </c>
      <c r="AA1029">
        <v>0</v>
      </c>
      <c r="AB1029">
        <v>19.706920309755198</v>
      </c>
      <c r="AC1029">
        <v>0</v>
      </c>
      <c r="AD1029">
        <v>0</v>
      </c>
      <c r="AE1029">
        <v>19.706920309755198</v>
      </c>
    </row>
    <row r="1030" spans="1:31" x14ac:dyDescent="0.3">
      <c r="A1030">
        <v>2513116</v>
      </c>
      <c r="B1030">
        <v>1</v>
      </c>
      <c r="C1030" t="s">
        <v>80</v>
      </c>
      <c r="D1030" t="s">
        <v>82</v>
      </c>
      <c r="E1030" t="s">
        <v>132</v>
      </c>
      <c r="F1030" t="s">
        <v>3199</v>
      </c>
      <c r="G1030" t="s">
        <v>134</v>
      </c>
      <c r="H1030" t="s">
        <v>135</v>
      </c>
      <c r="I1030" t="s">
        <v>136</v>
      </c>
      <c r="J1030" t="s">
        <v>137</v>
      </c>
      <c r="K1030" t="s">
        <v>138</v>
      </c>
      <c r="L1030" t="s">
        <v>3200</v>
      </c>
      <c r="M1030" t="s">
        <v>3201</v>
      </c>
      <c r="N1030">
        <v>0.34944444400000002</v>
      </c>
      <c r="O1030">
        <v>0</v>
      </c>
      <c r="P1030">
        <v>533</v>
      </c>
      <c r="Q1030">
        <v>0</v>
      </c>
      <c r="R1030">
        <v>0</v>
      </c>
      <c r="S1030">
        <v>0</v>
      </c>
      <c r="T1030">
        <v>215</v>
      </c>
      <c r="U1030">
        <v>0</v>
      </c>
      <c r="V1030">
        <v>0</v>
      </c>
      <c r="W1030">
        <v>0</v>
      </c>
      <c r="X1030">
        <v>39.211221817776917</v>
      </c>
      <c r="Y1030">
        <v>0</v>
      </c>
      <c r="Z1030">
        <v>0</v>
      </c>
      <c r="AA1030">
        <v>0</v>
      </c>
      <c r="AB1030">
        <v>85.434582264058733</v>
      </c>
      <c r="AC1030">
        <v>0</v>
      </c>
      <c r="AD1030">
        <v>0</v>
      </c>
      <c r="AE1030">
        <v>124.64580408183565</v>
      </c>
    </row>
    <row r="1031" spans="1:31" x14ac:dyDescent="0.3">
      <c r="A1031">
        <v>2513757</v>
      </c>
      <c r="B1031">
        <v>1</v>
      </c>
      <c r="C1031" t="s">
        <v>80</v>
      </c>
      <c r="D1031" t="s">
        <v>83</v>
      </c>
      <c r="E1031" t="s">
        <v>132</v>
      </c>
      <c r="F1031" t="s">
        <v>3202</v>
      </c>
      <c r="G1031" t="s">
        <v>143</v>
      </c>
      <c r="H1031" t="s">
        <v>135</v>
      </c>
      <c r="I1031" t="s">
        <v>136</v>
      </c>
      <c r="J1031" t="s">
        <v>137</v>
      </c>
      <c r="K1031" t="s">
        <v>144</v>
      </c>
      <c r="L1031" t="s">
        <v>3203</v>
      </c>
      <c r="M1031" t="s">
        <v>3204</v>
      </c>
      <c r="N1031">
        <v>0.76361111100000001</v>
      </c>
      <c r="O1031">
        <v>0</v>
      </c>
      <c r="P1031">
        <v>593</v>
      </c>
      <c r="Q1031">
        <v>0</v>
      </c>
      <c r="R1031">
        <v>0</v>
      </c>
      <c r="S1031">
        <v>0</v>
      </c>
      <c r="T1031">
        <v>26</v>
      </c>
      <c r="U1031">
        <v>0</v>
      </c>
      <c r="V1031">
        <v>0</v>
      </c>
      <c r="W1031">
        <v>0</v>
      </c>
      <c r="X1031">
        <v>106.54452626923586</v>
      </c>
      <c r="Y1031">
        <v>0</v>
      </c>
      <c r="Z1031">
        <v>0</v>
      </c>
      <c r="AA1031">
        <v>0</v>
      </c>
      <c r="AB1031">
        <v>28.915259837646467</v>
      </c>
      <c r="AC1031">
        <v>0</v>
      </c>
      <c r="AD1031">
        <v>0</v>
      </c>
      <c r="AE1031">
        <v>135.45978610688232</v>
      </c>
    </row>
    <row r="1032" spans="1:31" x14ac:dyDescent="0.3">
      <c r="A1032">
        <v>2513093</v>
      </c>
      <c r="B1032">
        <v>1</v>
      </c>
      <c r="C1032" t="s">
        <v>80</v>
      </c>
      <c r="D1032" t="s">
        <v>100</v>
      </c>
      <c r="E1032" t="s">
        <v>159</v>
      </c>
      <c r="F1032" t="s">
        <v>3205</v>
      </c>
      <c r="G1032" t="s">
        <v>134</v>
      </c>
      <c r="H1032" t="s">
        <v>150</v>
      </c>
      <c r="I1032" t="s">
        <v>136</v>
      </c>
      <c r="J1032" t="s">
        <v>137</v>
      </c>
      <c r="K1032" t="s">
        <v>138</v>
      </c>
      <c r="L1032" t="s">
        <v>3206</v>
      </c>
      <c r="M1032" t="s">
        <v>3207</v>
      </c>
      <c r="N1032">
        <v>0.47249999999999998</v>
      </c>
      <c r="O1032">
        <v>0</v>
      </c>
      <c r="P1032">
        <v>0</v>
      </c>
      <c r="Q1032">
        <v>0</v>
      </c>
      <c r="R1032">
        <v>0</v>
      </c>
      <c r="S1032">
        <v>0</v>
      </c>
      <c r="T1032">
        <v>1</v>
      </c>
      <c r="U1032">
        <v>0</v>
      </c>
      <c r="V1032">
        <v>0</v>
      </c>
      <c r="W1032">
        <v>0</v>
      </c>
      <c r="X1032">
        <v>0</v>
      </c>
      <c r="Y1032">
        <v>0</v>
      </c>
      <c r="Z1032">
        <v>0</v>
      </c>
      <c r="AA1032">
        <v>0</v>
      </c>
      <c r="AB1032">
        <v>0.71808754783499995</v>
      </c>
      <c r="AC1032">
        <v>0</v>
      </c>
      <c r="AD1032">
        <v>0</v>
      </c>
      <c r="AE1032">
        <v>0.71808754783499995</v>
      </c>
    </row>
    <row r="1033" spans="1:31" x14ac:dyDescent="0.3">
      <c r="A1033">
        <v>2513548</v>
      </c>
      <c r="B1033">
        <v>1</v>
      </c>
      <c r="C1033" t="s">
        <v>80</v>
      </c>
      <c r="D1033" t="s">
        <v>103</v>
      </c>
      <c r="E1033" t="s">
        <v>141</v>
      </c>
      <c r="F1033" t="s">
        <v>3208</v>
      </c>
      <c r="G1033" t="s">
        <v>143</v>
      </c>
      <c r="H1033" t="s">
        <v>135</v>
      </c>
      <c r="I1033" t="s">
        <v>136</v>
      </c>
      <c r="J1033" t="s">
        <v>137</v>
      </c>
      <c r="K1033" t="s">
        <v>144</v>
      </c>
      <c r="L1033" t="s">
        <v>3209</v>
      </c>
      <c r="M1033" t="s">
        <v>3210</v>
      </c>
      <c r="N1033">
        <v>0.875</v>
      </c>
      <c r="O1033">
        <v>0</v>
      </c>
      <c r="P1033">
        <v>654</v>
      </c>
      <c r="Q1033">
        <v>11</v>
      </c>
      <c r="R1033">
        <v>32</v>
      </c>
      <c r="S1033">
        <v>9</v>
      </c>
      <c r="T1033">
        <v>74</v>
      </c>
      <c r="U1033">
        <v>4</v>
      </c>
      <c r="V1033">
        <v>0</v>
      </c>
      <c r="W1033">
        <v>0</v>
      </c>
      <c r="X1033">
        <v>169.47169303073375</v>
      </c>
      <c r="Y1033">
        <v>9.9587207395515005</v>
      </c>
      <c r="Z1033">
        <v>22.180721951377503</v>
      </c>
      <c r="AA1033">
        <v>27.804832501614005</v>
      </c>
      <c r="AB1033">
        <v>170.13655145422953</v>
      </c>
      <c r="AC1033">
        <v>588.14164137830323</v>
      </c>
      <c r="AD1033">
        <v>0</v>
      </c>
      <c r="AE1033">
        <v>987.69416105580956</v>
      </c>
    </row>
    <row r="1034" spans="1:31" x14ac:dyDescent="0.3">
      <c r="A1034">
        <v>2513216</v>
      </c>
      <c r="B1034">
        <v>1</v>
      </c>
      <c r="C1034" t="s">
        <v>80</v>
      </c>
      <c r="D1034" t="s">
        <v>85</v>
      </c>
      <c r="E1034" t="s">
        <v>167</v>
      </c>
      <c r="F1034" t="s">
        <v>2042</v>
      </c>
      <c r="G1034" t="s">
        <v>234</v>
      </c>
      <c r="H1034" t="s">
        <v>150</v>
      </c>
      <c r="I1034" t="s">
        <v>136</v>
      </c>
      <c r="J1034" t="s">
        <v>137</v>
      </c>
      <c r="K1034" t="s">
        <v>144</v>
      </c>
      <c r="L1034" t="s">
        <v>3211</v>
      </c>
      <c r="M1034" t="s">
        <v>3212</v>
      </c>
      <c r="N1034">
        <v>0.99083333299999998</v>
      </c>
      <c r="O1034">
        <v>0</v>
      </c>
      <c r="P1034">
        <v>10</v>
      </c>
      <c r="Q1034">
        <v>0</v>
      </c>
      <c r="R1034">
        <v>0</v>
      </c>
      <c r="S1034">
        <v>0</v>
      </c>
      <c r="T1034">
        <v>2</v>
      </c>
      <c r="U1034">
        <v>0</v>
      </c>
      <c r="V1034">
        <v>0</v>
      </c>
      <c r="W1034">
        <v>0</v>
      </c>
      <c r="X1034">
        <v>1.9887922152039652</v>
      </c>
      <c r="Y1034">
        <v>0</v>
      </c>
      <c r="Z1034">
        <v>0</v>
      </c>
      <c r="AA1034">
        <v>0</v>
      </c>
      <c r="AB1034">
        <v>0.66474219907008003</v>
      </c>
      <c r="AC1034">
        <v>0</v>
      </c>
      <c r="AD1034">
        <v>0</v>
      </c>
      <c r="AE1034">
        <v>2.6535344142740453</v>
      </c>
    </row>
    <row r="1035" spans="1:31" x14ac:dyDescent="0.3">
      <c r="A1035">
        <v>2513402</v>
      </c>
      <c r="B1035">
        <v>1</v>
      </c>
      <c r="C1035" t="s">
        <v>80</v>
      </c>
      <c r="D1035" t="s">
        <v>105</v>
      </c>
      <c r="E1035" t="s">
        <v>147</v>
      </c>
      <c r="F1035" t="s">
        <v>3213</v>
      </c>
      <c r="G1035" t="s">
        <v>134</v>
      </c>
      <c r="H1035" t="s">
        <v>150</v>
      </c>
      <c r="I1035" t="s">
        <v>136</v>
      </c>
      <c r="J1035" t="s">
        <v>137</v>
      </c>
      <c r="K1035" t="s">
        <v>138</v>
      </c>
      <c r="L1035" t="s">
        <v>3214</v>
      </c>
      <c r="M1035" t="s">
        <v>3215</v>
      </c>
      <c r="N1035">
        <v>1.223055555</v>
      </c>
      <c r="O1035">
        <v>0</v>
      </c>
      <c r="P1035">
        <v>49</v>
      </c>
      <c r="Q1035">
        <v>0</v>
      </c>
      <c r="R1035">
        <v>0</v>
      </c>
      <c r="S1035">
        <v>0</v>
      </c>
      <c r="T1035">
        <v>13</v>
      </c>
      <c r="U1035">
        <v>0</v>
      </c>
      <c r="V1035">
        <v>0</v>
      </c>
      <c r="W1035">
        <v>0</v>
      </c>
      <c r="X1035">
        <v>11.680283894692431</v>
      </c>
      <c r="Y1035">
        <v>0</v>
      </c>
      <c r="Z1035">
        <v>0</v>
      </c>
      <c r="AA1035">
        <v>0</v>
      </c>
      <c r="AB1035">
        <v>14.172847000458544</v>
      </c>
      <c r="AC1035">
        <v>0</v>
      </c>
      <c r="AD1035">
        <v>0</v>
      </c>
      <c r="AE1035">
        <v>25.853130895150976</v>
      </c>
    </row>
    <row r="1036" spans="1:31" x14ac:dyDescent="0.3">
      <c r="A1036">
        <v>2513408</v>
      </c>
      <c r="B1036">
        <v>1</v>
      </c>
      <c r="C1036" t="s">
        <v>80</v>
      </c>
      <c r="D1036" t="s">
        <v>90</v>
      </c>
      <c r="E1036" t="s">
        <v>132</v>
      </c>
      <c r="F1036" t="s">
        <v>3216</v>
      </c>
      <c r="G1036" t="s">
        <v>204</v>
      </c>
      <c r="H1036" t="s">
        <v>135</v>
      </c>
      <c r="I1036" t="s">
        <v>136</v>
      </c>
      <c r="J1036" t="s">
        <v>137</v>
      </c>
      <c r="K1036" t="s">
        <v>144</v>
      </c>
      <c r="L1036" t="s">
        <v>3217</v>
      </c>
      <c r="M1036" t="s">
        <v>3218</v>
      </c>
      <c r="N1036">
        <v>0.72805555499999997</v>
      </c>
      <c r="O1036">
        <v>0</v>
      </c>
      <c r="P1036">
        <v>88</v>
      </c>
      <c r="Q1036">
        <v>0</v>
      </c>
      <c r="R1036">
        <v>0</v>
      </c>
      <c r="S1036">
        <v>0</v>
      </c>
      <c r="T1036">
        <v>1</v>
      </c>
      <c r="U1036">
        <v>0</v>
      </c>
      <c r="V1036">
        <v>0</v>
      </c>
      <c r="W1036">
        <v>0</v>
      </c>
      <c r="X1036">
        <v>15.788429401622622</v>
      </c>
      <c r="Y1036">
        <v>0</v>
      </c>
      <c r="Z1036">
        <v>0</v>
      </c>
      <c r="AA1036">
        <v>0</v>
      </c>
      <c r="AB1036">
        <v>0.75331989448895831</v>
      </c>
      <c r="AC1036">
        <v>0</v>
      </c>
      <c r="AD1036">
        <v>0</v>
      </c>
      <c r="AE1036">
        <v>16.541749296111579</v>
      </c>
    </row>
    <row r="1037" spans="1:31" x14ac:dyDescent="0.3">
      <c r="A1037">
        <v>2513388</v>
      </c>
      <c r="B1037">
        <v>1</v>
      </c>
      <c r="C1037" t="s">
        <v>80</v>
      </c>
      <c r="D1037" t="s">
        <v>94</v>
      </c>
      <c r="E1037" t="s">
        <v>159</v>
      </c>
      <c r="F1037" t="s">
        <v>3219</v>
      </c>
      <c r="G1037" t="s">
        <v>181</v>
      </c>
      <c r="H1037" t="s">
        <v>150</v>
      </c>
      <c r="I1037" t="s">
        <v>136</v>
      </c>
      <c r="J1037" t="s">
        <v>137</v>
      </c>
      <c r="K1037" t="s">
        <v>144</v>
      </c>
      <c r="L1037" t="s">
        <v>3220</v>
      </c>
      <c r="M1037" t="s">
        <v>3221</v>
      </c>
      <c r="N1037">
        <v>3.9497222220000001</v>
      </c>
      <c r="O1037">
        <v>0</v>
      </c>
      <c r="P1037">
        <v>108</v>
      </c>
      <c r="Q1037">
        <v>0</v>
      </c>
      <c r="R1037">
        <v>0</v>
      </c>
      <c r="S1037">
        <v>0</v>
      </c>
      <c r="T1037">
        <v>4</v>
      </c>
      <c r="U1037">
        <v>0</v>
      </c>
      <c r="V1037">
        <v>0</v>
      </c>
      <c r="W1037">
        <v>0</v>
      </c>
      <c r="X1037">
        <v>32.446030013905322</v>
      </c>
      <c r="Y1037">
        <v>0</v>
      </c>
      <c r="Z1037">
        <v>0</v>
      </c>
      <c r="AA1037">
        <v>0</v>
      </c>
      <c r="AB1037">
        <v>4.2911846974449996E-2</v>
      </c>
      <c r="AC1037">
        <v>0</v>
      </c>
      <c r="AD1037">
        <v>0</v>
      </c>
      <c r="AE1037">
        <v>32.48894186087977</v>
      </c>
    </row>
    <row r="1038" spans="1:31" x14ac:dyDescent="0.3">
      <c r="A1038">
        <v>2513053</v>
      </c>
      <c r="B1038">
        <v>1</v>
      </c>
      <c r="C1038" t="s">
        <v>80</v>
      </c>
      <c r="D1038" t="s">
        <v>103</v>
      </c>
      <c r="E1038" t="s">
        <v>159</v>
      </c>
      <c r="F1038" t="s">
        <v>3222</v>
      </c>
      <c r="G1038" t="s">
        <v>134</v>
      </c>
      <c r="H1038" t="s">
        <v>150</v>
      </c>
      <c r="I1038" t="s">
        <v>136</v>
      </c>
      <c r="J1038" t="s">
        <v>137</v>
      </c>
      <c r="K1038" t="s">
        <v>138</v>
      </c>
      <c r="L1038" t="s">
        <v>3223</v>
      </c>
      <c r="M1038" t="s">
        <v>3224</v>
      </c>
      <c r="N1038">
        <v>0.48583333299999998</v>
      </c>
      <c r="O1038">
        <v>0</v>
      </c>
      <c r="P1038">
        <v>19</v>
      </c>
      <c r="Q1038">
        <v>0</v>
      </c>
      <c r="R1038">
        <v>2</v>
      </c>
      <c r="S1038">
        <v>0</v>
      </c>
      <c r="T1038">
        <v>8</v>
      </c>
      <c r="U1038">
        <v>0</v>
      </c>
      <c r="V1038">
        <v>0</v>
      </c>
      <c r="W1038">
        <v>0</v>
      </c>
      <c r="X1038">
        <v>3.7234010338974506</v>
      </c>
      <c r="Y1038">
        <v>0</v>
      </c>
      <c r="Z1038">
        <v>0.4754417248898451</v>
      </c>
      <c r="AA1038">
        <v>0</v>
      </c>
      <c r="AB1038">
        <v>3.852651604641165</v>
      </c>
      <c r="AC1038">
        <v>0</v>
      </c>
      <c r="AD1038">
        <v>0</v>
      </c>
      <c r="AE1038">
        <v>8.0514943634284606</v>
      </c>
    </row>
    <row r="1039" spans="1:31" x14ac:dyDescent="0.3">
      <c r="A1039">
        <v>2513362</v>
      </c>
      <c r="B1039">
        <v>1</v>
      </c>
      <c r="C1039" t="s">
        <v>81</v>
      </c>
      <c r="D1039" t="s">
        <v>128</v>
      </c>
      <c r="E1039" t="s">
        <v>132</v>
      </c>
      <c r="F1039" t="s">
        <v>1439</v>
      </c>
      <c r="G1039" t="s">
        <v>333</v>
      </c>
      <c r="H1039" t="s">
        <v>135</v>
      </c>
      <c r="I1039" t="s">
        <v>136</v>
      </c>
      <c r="J1039" t="s">
        <v>137</v>
      </c>
      <c r="K1039" t="s">
        <v>144</v>
      </c>
      <c r="L1039" t="s">
        <v>3225</v>
      </c>
      <c r="M1039" t="s">
        <v>3226</v>
      </c>
      <c r="N1039">
        <v>3.03</v>
      </c>
      <c r="O1039">
        <v>2</v>
      </c>
      <c r="P1039">
        <v>0</v>
      </c>
      <c r="Q1039">
        <v>60</v>
      </c>
      <c r="R1039">
        <v>0</v>
      </c>
      <c r="S1039">
        <v>2</v>
      </c>
      <c r="T1039">
        <v>0</v>
      </c>
      <c r="U1039">
        <v>0</v>
      </c>
      <c r="V1039">
        <v>0</v>
      </c>
      <c r="W1039">
        <v>3.2620497888716402</v>
      </c>
      <c r="X1039">
        <v>0</v>
      </c>
      <c r="Y1039">
        <v>81.014903605017423</v>
      </c>
      <c r="Z1039">
        <v>0</v>
      </c>
      <c r="AA1039">
        <v>69.984097156251664</v>
      </c>
      <c r="AB1039">
        <v>0</v>
      </c>
      <c r="AC1039">
        <v>0</v>
      </c>
      <c r="AD1039">
        <v>0</v>
      </c>
      <c r="AE1039">
        <v>154.26105055014074</v>
      </c>
    </row>
    <row r="1040" spans="1:31" x14ac:dyDescent="0.3">
      <c r="A1040">
        <v>2513176</v>
      </c>
      <c r="B1040">
        <v>1</v>
      </c>
      <c r="C1040" t="s">
        <v>80</v>
      </c>
      <c r="D1040" t="s">
        <v>103</v>
      </c>
      <c r="E1040" t="s">
        <v>141</v>
      </c>
      <c r="F1040" t="s">
        <v>3227</v>
      </c>
      <c r="G1040" t="s">
        <v>143</v>
      </c>
      <c r="H1040" t="s">
        <v>135</v>
      </c>
      <c r="I1040" t="s">
        <v>136</v>
      </c>
      <c r="J1040" t="s">
        <v>137</v>
      </c>
      <c r="K1040" t="s">
        <v>144</v>
      </c>
      <c r="L1040" t="s">
        <v>3228</v>
      </c>
      <c r="M1040" t="s">
        <v>3229</v>
      </c>
      <c r="N1040">
        <v>0.52749999999999997</v>
      </c>
      <c r="O1040">
        <v>0</v>
      </c>
      <c r="P1040">
        <v>1868</v>
      </c>
      <c r="Q1040">
        <v>1</v>
      </c>
      <c r="R1040">
        <v>20</v>
      </c>
      <c r="S1040">
        <v>11</v>
      </c>
      <c r="T1040">
        <v>205</v>
      </c>
      <c r="U1040">
        <v>14</v>
      </c>
      <c r="V1040">
        <v>2</v>
      </c>
      <c r="W1040">
        <v>0</v>
      </c>
      <c r="X1040">
        <v>256.91752279204542</v>
      </c>
      <c r="Y1040">
        <v>0.37177466141999993</v>
      </c>
      <c r="Z1040">
        <v>2.5385305250331824</v>
      </c>
      <c r="AA1040">
        <v>132.26183204551205</v>
      </c>
      <c r="AB1040">
        <v>93.538986322901664</v>
      </c>
      <c r="AC1040">
        <v>1781.7481037698137</v>
      </c>
      <c r="AD1040">
        <v>15.096702191107873</v>
      </c>
      <c r="AE1040">
        <v>2282.4734523078337</v>
      </c>
    </row>
    <row r="1041" spans="1:31" x14ac:dyDescent="0.3">
      <c r="A1041">
        <v>2513076</v>
      </c>
      <c r="B1041">
        <v>1</v>
      </c>
      <c r="C1041" t="s">
        <v>80</v>
      </c>
      <c r="D1041" t="s">
        <v>82</v>
      </c>
      <c r="E1041" t="s">
        <v>207</v>
      </c>
      <c r="F1041" t="s">
        <v>3230</v>
      </c>
      <c r="G1041" t="s">
        <v>173</v>
      </c>
      <c r="H1041" t="s">
        <v>150</v>
      </c>
      <c r="I1041" t="s">
        <v>136</v>
      </c>
      <c r="J1041" t="s">
        <v>137</v>
      </c>
      <c r="K1041" t="s">
        <v>138</v>
      </c>
      <c r="L1041" t="s">
        <v>3231</v>
      </c>
      <c r="M1041" t="s">
        <v>3232</v>
      </c>
      <c r="N1041">
        <v>6.4436111110000001</v>
      </c>
      <c r="O1041">
        <v>0</v>
      </c>
      <c r="P1041">
        <v>272</v>
      </c>
      <c r="Q1041">
        <v>0</v>
      </c>
      <c r="R1041">
        <v>0</v>
      </c>
      <c r="S1041">
        <v>0</v>
      </c>
      <c r="T1041">
        <v>8</v>
      </c>
      <c r="U1041">
        <v>0</v>
      </c>
      <c r="V1041">
        <v>0</v>
      </c>
      <c r="W1041">
        <v>0</v>
      </c>
      <c r="X1041">
        <v>354.14237723580226</v>
      </c>
      <c r="Y1041">
        <v>0</v>
      </c>
      <c r="Z1041">
        <v>0</v>
      </c>
      <c r="AA1041">
        <v>0</v>
      </c>
      <c r="AB1041">
        <v>18.99029308852516</v>
      </c>
      <c r="AC1041">
        <v>0</v>
      </c>
      <c r="AD1041">
        <v>0</v>
      </c>
      <c r="AE1041">
        <v>373.13267032432742</v>
      </c>
    </row>
    <row r="1042" spans="1:31" x14ac:dyDescent="0.3">
      <c r="A1042">
        <v>2513096</v>
      </c>
      <c r="B1042">
        <v>1</v>
      </c>
      <c r="C1042" t="s">
        <v>80</v>
      </c>
      <c r="D1042" t="s">
        <v>94</v>
      </c>
      <c r="E1042" t="s">
        <v>207</v>
      </c>
      <c r="F1042" t="s">
        <v>3233</v>
      </c>
      <c r="G1042" t="s">
        <v>177</v>
      </c>
      <c r="H1042" t="s">
        <v>150</v>
      </c>
      <c r="I1042" t="s">
        <v>136</v>
      </c>
      <c r="J1042" t="s">
        <v>137</v>
      </c>
      <c r="K1042" t="s">
        <v>144</v>
      </c>
      <c r="L1042" t="s">
        <v>3234</v>
      </c>
      <c r="M1042" t="s">
        <v>3235</v>
      </c>
      <c r="N1042">
        <v>3.0249999999999999</v>
      </c>
      <c r="O1042">
        <v>0</v>
      </c>
      <c r="P1042">
        <v>43</v>
      </c>
      <c r="Q1042">
        <v>0</v>
      </c>
      <c r="R1042">
        <v>1</v>
      </c>
      <c r="S1042">
        <v>0</v>
      </c>
      <c r="T1042">
        <v>6</v>
      </c>
      <c r="U1042">
        <v>0</v>
      </c>
      <c r="V1042">
        <v>0</v>
      </c>
      <c r="W1042">
        <v>0</v>
      </c>
      <c r="X1042">
        <v>30.299003867224148</v>
      </c>
      <c r="Y1042">
        <v>0</v>
      </c>
      <c r="Z1042">
        <v>7.9284609798865827E-2</v>
      </c>
      <c r="AA1042">
        <v>0</v>
      </c>
      <c r="AB1042">
        <v>13.057210532015135</v>
      </c>
      <c r="AC1042">
        <v>0</v>
      </c>
      <c r="AD1042">
        <v>0</v>
      </c>
      <c r="AE1042">
        <v>43.435499009038146</v>
      </c>
    </row>
    <row r="1043" spans="1:31" x14ac:dyDescent="0.3">
      <c r="A1043">
        <v>2513239</v>
      </c>
      <c r="B1043">
        <v>1</v>
      </c>
      <c r="C1043" t="s">
        <v>80</v>
      </c>
      <c r="D1043" t="s">
        <v>92</v>
      </c>
      <c r="E1043" t="s">
        <v>167</v>
      </c>
      <c r="F1043" t="s">
        <v>3236</v>
      </c>
      <c r="G1043" t="s">
        <v>234</v>
      </c>
      <c r="H1043" t="s">
        <v>150</v>
      </c>
      <c r="I1043" t="s">
        <v>136</v>
      </c>
      <c r="J1043" t="s">
        <v>137</v>
      </c>
      <c r="K1043" t="s">
        <v>144</v>
      </c>
      <c r="L1043" t="s">
        <v>3237</v>
      </c>
      <c r="M1043" t="s">
        <v>3238</v>
      </c>
      <c r="N1043">
        <v>0.91500000000000004</v>
      </c>
      <c r="O1043">
        <v>0</v>
      </c>
      <c r="P1043">
        <v>1</v>
      </c>
      <c r="Q1043">
        <v>0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0.82428383356364998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0.82428383356364998</v>
      </c>
    </row>
    <row r="1044" spans="1:31" x14ac:dyDescent="0.3">
      <c r="A1044">
        <v>2513282</v>
      </c>
      <c r="B1044">
        <v>1</v>
      </c>
      <c r="C1044" t="s">
        <v>81</v>
      </c>
      <c r="D1044" t="s">
        <v>122</v>
      </c>
      <c r="E1044" t="s">
        <v>187</v>
      </c>
      <c r="F1044" t="s">
        <v>3239</v>
      </c>
      <c r="G1044" t="s">
        <v>134</v>
      </c>
      <c r="H1044" t="s">
        <v>135</v>
      </c>
      <c r="I1044" t="s">
        <v>136</v>
      </c>
      <c r="J1044" t="s">
        <v>137</v>
      </c>
      <c r="K1044" t="s">
        <v>138</v>
      </c>
      <c r="L1044" t="s">
        <v>3240</v>
      </c>
      <c r="M1044" t="s">
        <v>3241</v>
      </c>
      <c r="N1044">
        <v>2.0930555549999998</v>
      </c>
      <c r="O1044">
        <v>0</v>
      </c>
      <c r="P1044">
        <v>117</v>
      </c>
      <c r="Q1044">
        <v>0</v>
      </c>
      <c r="R1044">
        <v>0</v>
      </c>
      <c r="S1044">
        <v>0</v>
      </c>
      <c r="T1044">
        <v>14</v>
      </c>
      <c r="U1044">
        <v>0</v>
      </c>
      <c r="V1044">
        <v>0</v>
      </c>
      <c r="W1044">
        <v>0</v>
      </c>
      <c r="X1044">
        <v>20.712458091103969</v>
      </c>
      <c r="Y1044">
        <v>0</v>
      </c>
      <c r="Z1044">
        <v>0</v>
      </c>
      <c r="AA1044">
        <v>0</v>
      </c>
      <c r="AB1044">
        <v>16.508165382201252</v>
      </c>
      <c r="AC1044">
        <v>0</v>
      </c>
      <c r="AD1044">
        <v>0</v>
      </c>
      <c r="AE1044">
        <v>37.220623473305224</v>
      </c>
    </row>
    <row r="1045" spans="1:31" x14ac:dyDescent="0.3">
      <c r="A1045">
        <v>2513823</v>
      </c>
      <c r="B1045">
        <v>1</v>
      </c>
      <c r="C1045" t="s">
        <v>81</v>
      </c>
      <c r="D1045" t="s">
        <v>128</v>
      </c>
      <c r="E1045" t="s">
        <v>147</v>
      </c>
      <c r="F1045" t="s">
        <v>3242</v>
      </c>
      <c r="G1045" t="s">
        <v>149</v>
      </c>
      <c r="H1045" t="s">
        <v>150</v>
      </c>
      <c r="I1045" t="s">
        <v>136</v>
      </c>
      <c r="J1045" t="s">
        <v>137</v>
      </c>
      <c r="K1045" t="s">
        <v>144</v>
      </c>
      <c r="L1045" t="s">
        <v>3243</v>
      </c>
      <c r="M1045" t="s">
        <v>3244</v>
      </c>
      <c r="N1045">
        <v>1.4616666659999999</v>
      </c>
      <c r="O1045">
        <v>0</v>
      </c>
      <c r="P1045">
        <v>38</v>
      </c>
      <c r="Q1045">
        <v>0</v>
      </c>
      <c r="R1045">
        <v>0</v>
      </c>
      <c r="S1045">
        <v>0</v>
      </c>
      <c r="T1045">
        <v>1</v>
      </c>
      <c r="U1045">
        <v>0</v>
      </c>
      <c r="V1045">
        <v>0</v>
      </c>
      <c r="W1045">
        <v>0</v>
      </c>
      <c r="X1045">
        <v>11.500215291394472</v>
      </c>
      <c r="Y1045">
        <v>0</v>
      </c>
      <c r="Z1045">
        <v>0</v>
      </c>
      <c r="AA1045">
        <v>0</v>
      </c>
      <c r="AB1045">
        <v>0.27933263078437753</v>
      </c>
      <c r="AC1045">
        <v>0</v>
      </c>
      <c r="AD1045">
        <v>0</v>
      </c>
      <c r="AE1045">
        <v>11.77954792217885</v>
      </c>
    </row>
    <row r="1046" spans="1:31" x14ac:dyDescent="0.3">
      <c r="A1046">
        <v>2512996</v>
      </c>
      <c r="B1046">
        <v>1</v>
      </c>
      <c r="C1046" t="s">
        <v>80</v>
      </c>
      <c r="D1046" t="s">
        <v>103</v>
      </c>
      <c r="E1046" t="s">
        <v>141</v>
      </c>
      <c r="F1046" t="s">
        <v>3245</v>
      </c>
      <c r="G1046" t="s">
        <v>143</v>
      </c>
      <c r="H1046" t="s">
        <v>135</v>
      </c>
      <c r="I1046" t="s">
        <v>136</v>
      </c>
      <c r="J1046" t="s">
        <v>137</v>
      </c>
      <c r="K1046" t="s">
        <v>144</v>
      </c>
      <c r="L1046" t="s">
        <v>3246</v>
      </c>
      <c r="M1046" t="s">
        <v>3247</v>
      </c>
      <c r="N1046">
        <v>0.281388888</v>
      </c>
      <c r="O1046">
        <v>0</v>
      </c>
      <c r="P1046">
        <v>2684</v>
      </c>
      <c r="Q1046">
        <v>8</v>
      </c>
      <c r="R1046">
        <v>30</v>
      </c>
      <c r="S1046">
        <v>24</v>
      </c>
      <c r="T1046">
        <v>160</v>
      </c>
      <c r="U1046">
        <v>38</v>
      </c>
      <c r="V1046">
        <v>7</v>
      </c>
      <c r="W1046">
        <v>0</v>
      </c>
      <c r="X1046">
        <v>174.35587493163339</v>
      </c>
      <c r="Y1046">
        <v>2.9354560674641466</v>
      </c>
      <c r="Z1046">
        <v>7.7944626157707315</v>
      </c>
      <c r="AA1046">
        <v>59.692996545009919</v>
      </c>
      <c r="AB1046">
        <v>42.894268748843594</v>
      </c>
      <c r="AC1046">
        <v>769.90545644064036</v>
      </c>
      <c r="AD1046">
        <v>42.420492893886795</v>
      </c>
      <c r="AE1046">
        <v>1099.9990082432489</v>
      </c>
    </row>
    <row r="1047" spans="1:31" x14ac:dyDescent="0.3">
      <c r="A1047">
        <v>2513374</v>
      </c>
      <c r="B1047">
        <v>1</v>
      </c>
      <c r="C1047" t="s">
        <v>80</v>
      </c>
      <c r="D1047" t="s">
        <v>92</v>
      </c>
      <c r="E1047" t="s">
        <v>132</v>
      </c>
      <c r="F1047" t="s">
        <v>3248</v>
      </c>
      <c r="G1047" t="s">
        <v>134</v>
      </c>
      <c r="H1047" t="s">
        <v>135</v>
      </c>
      <c r="I1047" t="s">
        <v>136</v>
      </c>
      <c r="J1047" t="s">
        <v>137</v>
      </c>
      <c r="K1047" t="s">
        <v>138</v>
      </c>
      <c r="L1047" t="s">
        <v>3249</v>
      </c>
      <c r="M1047" t="s">
        <v>3250</v>
      </c>
      <c r="N1047">
        <v>2.6072222219999999</v>
      </c>
      <c r="O1047">
        <v>0</v>
      </c>
      <c r="P1047">
        <v>157</v>
      </c>
      <c r="Q1047">
        <v>0</v>
      </c>
      <c r="R1047">
        <v>0</v>
      </c>
      <c r="S1047">
        <v>0</v>
      </c>
      <c r="T1047">
        <v>6</v>
      </c>
      <c r="U1047">
        <v>0</v>
      </c>
      <c r="V1047">
        <v>0</v>
      </c>
      <c r="W1047">
        <v>0</v>
      </c>
      <c r="X1047">
        <v>85.744956707790465</v>
      </c>
      <c r="Y1047">
        <v>0</v>
      </c>
      <c r="Z1047">
        <v>0</v>
      </c>
      <c r="AA1047">
        <v>0</v>
      </c>
      <c r="AB1047">
        <v>16.931404498415773</v>
      </c>
      <c r="AC1047">
        <v>0</v>
      </c>
      <c r="AD1047">
        <v>0</v>
      </c>
      <c r="AE1047">
        <v>102.67636120620624</v>
      </c>
    </row>
    <row r="1048" spans="1:31" x14ac:dyDescent="0.3">
      <c r="A1048">
        <v>2512973</v>
      </c>
      <c r="B1048">
        <v>1</v>
      </c>
      <c r="C1048" t="s">
        <v>80</v>
      </c>
      <c r="D1048" t="s">
        <v>82</v>
      </c>
      <c r="E1048" t="s">
        <v>132</v>
      </c>
      <c r="F1048" t="s">
        <v>3251</v>
      </c>
      <c r="G1048" t="s">
        <v>460</v>
      </c>
      <c r="H1048" t="s">
        <v>135</v>
      </c>
      <c r="I1048" t="s">
        <v>136</v>
      </c>
      <c r="J1048" t="s">
        <v>137</v>
      </c>
      <c r="K1048" t="s">
        <v>144</v>
      </c>
      <c r="L1048" t="s">
        <v>3252</v>
      </c>
      <c r="M1048" t="s">
        <v>3253</v>
      </c>
      <c r="N1048">
        <v>1.8574999999999999</v>
      </c>
      <c r="O1048">
        <v>0</v>
      </c>
      <c r="P1048">
        <v>0</v>
      </c>
      <c r="Q1048">
        <v>0</v>
      </c>
      <c r="R1048">
        <v>0</v>
      </c>
      <c r="S1048">
        <v>0</v>
      </c>
      <c r="T1048">
        <v>10</v>
      </c>
      <c r="U1048">
        <v>0</v>
      </c>
      <c r="V1048">
        <v>0</v>
      </c>
      <c r="W1048">
        <v>0</v>
      </c>
      <c r="X1048">
        <v>0</v>
      </c>
      <c r="Y1048">
        <v>0</v>
      </c>
      <c r="Z1048">
        <v>0</v>
      </c>
      <c r="AA1048">
        <v>0</v>
      </c>
      <c r="AB1048">
        <v>91.261020847560658</v>
      </c>
      <c r="AC1048">
        <v>0</v>
      </c>
      <c r="AD1048">
        <v>0</v>
      </c>
      <c r="AE1048">
        <v>91.261020847560658</v>
      </c>
    </row>
    <row r="1049" spans="1:31" x14ac:dyDescent="0.3">
      <c r="A1049">
        <v>2513560</v>
      </c>
      <c r="B1049">
        <v>1</v>
      </c>
      <c r="C1049" t="s">
        <v>81</v>
      </c>
      <c r="D1049" t="s">
        <v>115</v>
      </c>
      <c r="E1049" t="s">
        <v>187</v>
      </c>
      <c r="F1049" t="s">
        <v>3254</v>
      </c>
      <c r="G1049" t="s">
        <v>828</v>
      </c>
      <c r="H1049" t="s">
        <v>135</v>
      </c>
      <c r="I1049" t="s">
        <v>136</v>
      </c>
      <c r="J1049" t="s">
        <v>137</v>
      </c>
      <c r="K1049" t="s">
        <v>144</v>
      </c>
      <c r="L1049" t="s">
        <v>3255</v>
      </c>
      <c r="M1049" t="s">
        <v>3256</v>
      </c>
      <c r="N1049">
        <v>0.770277777</v>
      </c>
      <c r="O1049">
        <v>0</v>
      </c>
      <c r="P1049">
        <v>40</v>
      </c>
      <c r="Q1049">
        <v>0</v>
      </c>
      <c r="R1049">
        <v>0</v>
      </c>
      <c r="S1049">
        <v>0</v>
      </c>
      <c r="T1049">
        <v>7</v>
      </c>
      <c r="U1049">
        <v>0</v>
      </c>
      <c r="V1049">
        <v>0</v>
      </c>
      <c r="W1049">
        <v>0</v>
      </c>
      <c r="X1049">
        <v>3.5018284769232872</v>
      </c>
      <c r="Y1049">
        <v>0</v>
      </c>
      <c r="Z1049">
        <v>0</v>
      </c>
      <c r="AA1049">
        <v>0</v>
      </c>
      <c r="AB1049">
        <v>2.7816066325208415</v>
      </c>
      <c r="AC1049">
        <v>0</v>
      </c>
      <c r="AD1049">
        <v>0</v>
      </c>
      <c r="AE1049">
        <v>6.2834351094441292</v>
      </c>
    </row>
    <row r="1050" spans="1:31" x14ac:dyDescent="0.3">
      <c r="A1050">
        <v>2513643</v>
      </c>
      <c r="B1050">
        <v>1</v>
      </c>
      <c r="C1050" t="s">
        <v>80</v>
      </c>
      <c r="D1050" t="s">
        <v>93</v>
      </c>
      <c r="E1050" t="s">
        <v>207</v>
      </c>
      <c r="F1050" t="s">
        <v>3257</v>
      </c>
      <c r="G1050" t="s">
        <v>177</v>
      </c>
      <c r="H1050" t="s">
        <v>150</v>
      </c>
      <c r="I1050" t="s">
        <v>136</v>
      </c>
      <c r="J1050" t="s">
        <v>137</v>
      </c>
      <c r="K1050" t="s">
        <v>144</v>
      </c>
      <c r="L1050" t="s">
        <v>3258</v>
      </c>
      <c r="M1050" t="s">
        <v>3259</v>
      </c>
      <c r="N1050">
        <v>3.0644444439999998</v>
      </c>
      <c r="O1050">
        <v>0</v>
      </c>
      <c r="P1050">
        <v>0</v>
      </c>
      <c r="Q1050">
        <v>0</v>
      </c>
      <c r="R1050">
        <v>0</v>
      </c>
      <c r="S1050">
        <v>0</v>
      </c>
      <c r="T1050">
        <v>1</v>
      </c>
      <c r="U1050">
        <v>0</v>
      </c>
      <c r="V1050">
        <v>0</v>
      </c>
      <c r="W1050">
        <v>0</v>
      </c>
      <c r="X1050">
        <v>0</v>
      </c>
      <c r="Y1050">
        <v>0</v>
      </c>
      <c r="Z1050">
        <v>0</v>
      </c>
      <c r="AA1050">
        <v>0</v>
      </c>
      <c r="AB1050">
        <v>0.17584661261915002</v>
      </c>
      <c r="AC1050">
        <v>0</v>
      </c>
      <c r="AD1050">
        <v>0</v>
      </c>
      <c r="AE1050">
        <v>0.17584661261915002</v>
      </c>
    </row>
    <row r="1051" spans="1:31" x14ac:dyDescent="0.3">
      <c r="A1051">
        <v>2513105</v>
      </c>
      <c r="B1051">
        <v>1</v>
      </c>
      <c r="C1051" t="s">
        <v>80</v>
      </c>
      <c r="D1051" t="s">
        <v>103</v>
      </c>
      <c r="E1051" t="s">
        <v>159</v>
      </c>
      <c r="F1051" t="s">
        <v>3260</v>
      </c>
      <c r="G1051" t="s">
        <v>134</v>
      </c>
      <c r="H1051" t="s">
        <v>150</v>
      </c>
      <c r="I1051" t="s">
        <v>136</v>
      </c>
      <c r="J1051" t="s">
        <v>137</v>
      </c>
      <c r="K1051" t="s">
        <v>138</v>
      </c>
      <c r="L1051" t="s">
        <v>3261</v>
      </c>
      <c r="M1051" t="s">
        <v>3262</v>
      </c>
      <c r="N1051">
        <v>7.6813888879999999</v>
      </c>
      <c r="O1051">
        <v>0</v>
      </c>
      <c r="P1051">
        <v>136</v>
      </c>
      <c r="Q1051">
        <v>0</v>
      </c>
      <c r="R1051">
        <v>15</v>
      </c>
      <c r="S1051">
        <v>0</v>
      </c>
      <c r="T1051">
        <v>12</v>
      </c>
      <c r="U1051">
        <v>0</v>
      </c>
      <c r="V1051">
        <v>0</v>
      </c>
      <c r="W1051">
        <v>0</v>
      </c>
      <c r="X1051">
        <v>250.30033068023261</v>
      </c>
      <c r="Y1051">
        <v>0</v>
      </c>
      <c r="Z1051">
        <v>63.690852234988846</v>
      </c>
      <c r="AA1051">
        <v>0</v>
      </c>
      <c r="AB1051">
        <v>96.006138988517606</v>
      </c>
      <c r="AC1051">
        <v>0</v>
      </c>
      <c r="AD1051">
        <v>0</v>
      </c>
      <c r="AE1051">
        <v>409.99732190373902</v>
      </c>
    </row>
    <row r="1052" spans="1:31" x14ac:dyDescent="0.3">
      <c r="A1052">
        <v>2513205</v>
      </c>
      <c r="B1052">
        <v>1</v>
      </c>
      <c r="C1052" t="s">
        <v>80</v>
      </c>
      <c r="D1052" t="s">
        <v>89</v>
      </c>
      <c r="E1052" t="s">
        <v>132</v>
      </c>
      <c r="F1052" t="s">
        <v>3263</v>
      </c>
      <c r="G1052" t="s">
        <v>143</v>
      </c>
      <c r="H1052" t="s">
        <v>135</v>
      </c>
      <c r="I1052" t="s">
        <v>136</v>
      </c>
      <c r="J1052" t="s">
        <v>137</v>
      </c>
      <c r="K1052" t="s">
        <v>144</v>
      </c>
      <c r="L1052" t="s">
        <v>3264</v>
      </c>
      <c r="M1052" t="s">
        <v>3265</v>
      </c>
      <c r="N1052">
        <v>0.45027777699999999</v>
      </c>
      <c r="O1052">
        <v>0</v>
      </c>
      <c r="P1052">
        <v>36</v>
      </c>
      <c r="Q1052">
        <v>0</v>
      </c>
      <c r="R1052">
        <v>37</v>
      </c>
      <c r="S1052">
        <v>4</v>
      </c>
      <c r="T1052">
        <v>3</v>
      </c>
      <c r="U1052">
        <v>0</v>
      </c>
      <c r="V1052">
        <v>0</v>
      </c>
      <c r="W1052">
        <v>0</v>
      </c>
      <c r="X1052">
        <v>6.9724848653777256</v>
      </c>
      <c r="Y1052">
        <v>0</v>
      </c>
      <c r="Z1052">
        <v>6.7469596472830853</v>
      </c>
      <c r="AA1052">
        <v>50.50766961411729</v>
      </c>
      <c r="AB1052">
        <v>3.2364097426078264</v>
      </c>
      <c r="AC1052">
        <v>0</v>
      </c>
      <c r="AD1052">
        <v>0</v>
      </c>
      <c r="AE1052">
        <v>67.463523869385938</v>
      </c>
    </row>
    <row r="1053" spans="1:31" x14ac:dyDescent="0.3">
      <c r="A1053">
        <v>2513056</v>
      </c>
      <c r="B1053">
        <v>1</v>
      </c>
      <c r="C1053" t="s">
        <v>81</v>
      </c>
      <c r="D1053" t="s">
        <v>118</v>
      </c>
      <c r="E1053" t="s">
        <v>187</v>
      </c>
      <c r="F1053" t="s">
        <v>3266</v>
      </c>
      <c r="G1053" t="s">
        <v>134</v>
      </c>
      <c r="H1053" t="s">
        <v>135</v>
      </c>
      <c r="I1053" t="s">
        <v>136</v>
      </c>
      <c r="J1053" t="s">
        <v>137</v>
      </c>
      <c r="K1053" t="s">
        <v>138</v>
      </c>
      <c r="L1053" t="s">
        <v>3267</v>
      </c>
      <c r="M1053" t="s">
        <v>3268</v>
      </c>
      <c r="N1053">
        <v>3.6386111109999999</v>
      </c>
      <c r="O1053">
        <v>1</v>
      </c>
      <c r="P1053">
        <v>967</v>
      </c>
      <c r="Q1053">
        <v>53</v>
      </c>
      <c r="R1053">
        <v>148</v>
      </c>
      <c r="S1053">
        <v>10</v>
      </c>
      <c r="T1053">
        <v>77</v>
      </c>
      <c r="U1053">
        <v>0</v>
      </c>
      <c r="V1053">
        <v>0</v>
      </c>
      <c r="W1053">
        <v>0.9422631024437349</v>
      </c>
      <c r="X1053">
        <v>352.48163502742875</v>
      </c>
      <c r="Y1053">
        <v>128.8288830159274</v>
      </c>
      <c r="Z1053">
        <v>113.30286939093494</v>
      </c>
      <c r="AA1053">
        <v>41.590921588657125</v>
      </c>
      <c r="AB1053">
        <v>130.75978320172109</v>
      </c>
      <c r="AC1053">
        <v>0</v>
      </c>
      <c r="AD1053">
        <v>0</v>
      </c>
      <c r="AE1053">
        <v>767.90635532711303</v>
      </c>
    </row>
    <row r="1054" spans="1:31" x14ac:dyDescent="0.3">
      <c r="A1054">
        <v>2513079</v>
      </c>
      <c r="B1054">
        <v>1</v>
      </c>
      <c r="C1054" t="s">
        <v>80</v>
      </c>
      <c r="D1054" t="s">
        <v>106</v>
      </c>
      <c r="E1054" t="s">
        <v>207</v>
      </c>
      <c r="F1054" t="s">
        <v>3269</v>
      </c>
      <c r="G1054" t="s">
        <v>134</v>
      </c>
      <c r="H1054" t="s">
        <v>150</v>
      </c>
      <c r="I1054" t="s">
        <v>136</v>
      </c>
      <c r="J1054" t="s">
        <v>137</v>
      </c>
      <c r="K1054" t="s">
        <v>138</v>
      </c>
      <c r="L1054" t="s">
        <v>3270</v>
      </c>
      <c r="M1054" t="s">
        <v>845</v>
      </c>
      <c r="N1054">
        <v>2.0238888880000001</v>
      </c>
      <c r="O1054">
        <v>0</v>
      </c>
      <c r="P1054">
        <v>8</v>
      </c>
      <c r="Q1054">
        <v>0</v>
      </c>
      <c r="R1054">
        <v>0</v>
      </c>
      <c r="S1054">
        <v>0</v>
      </c>
      <c r="T1054">
        <v>0</v>
      </c>
      <c r="U1054">
        <v>0</v>
      </c>
      <c r="V1054">
        <v>0</v>
      </c>
      <c r="W1054">
        <v>0</v>
      </c>
      <c r="X1054">
        <v>1.7238431975422417</v>
      </c>
      <c r="Y1054">
        <v>0</v>
      </c>
      <c r="Z1054">
        <v>0</v>
      </c>
      <c r="AA1054">
        <v>0</v>
      </c>
      <c r="AB1054">
        <v>0</v>
      </c>
      <c r="AC1054">
        <v>0</v>
      </c>
      <c r="AD1054">
        <v>0</v>
      </c>
      <c r="AE1054">
        <v>1.7238431975422417</v>
      </c>
    </row>
    <row r="1055" spans="1:31" x14ac:dyDescent="0.3">
      <c r="A1055">
        <v>2513099</v>
      </c>
      <c r="B1055">
        <v>1</v>
      </c>
      <c r="C1055" t="s">
        <v>81</v>
      </c>
      <c r="D1055" t="s">
        <v>127</v>
      </c>
      <c r="E1055" t="s">
        <v>132</v>
      </c>
      <c r="F1055" t="s">
        <v>3271</v>
      </c>
      <c r="G1055" t="s">
        <v>173</v>
      </c>
      <c r="H1055" t="s">
        <v>135</v>
      </c>
      <c r="I1055" t="s">
        <v>136</v>
      </c>
      <c r="J1055" t="s">
        <v>137</v>
      </c>
      <c r="K1055" t="s">
        <v>138</v>
      </c>
      <c r="L1055" t="s">
        <v>3272</v>
      </c>
      <c r="M1055" t="s">
        <v>3273</v>
      </c>
      <c r="N1055">
        <v>5.1455555549999996</v>
      </c>
      <c r="O1055">
        <v>0</v>
      </c>
      <c r="P1055">
        <v>71</v>
      </c>
      <c r="Q1055">
        <v>0</v>
      </c>
      <c r="R1055">
        <v>16</v>
      </c>
      <c r="S1055">
        <v>0</v>
      </c>
      <c r="T1055">
        <v>8</v>
      </c>
      <c r="U1055">
        <v>0</v>
      </c>
      <c r="V1055">
        <v>0</v>
      </c>
      <c r="W1055">
        <v>0</v>
      </c>
      <c r="X1055">
        <v>53.693811665246734</v>
      </c>
      <c r="Y1055">
        <v>0</v>
      </c>
      <c r="Z1055">
        <v>65.383519354160796</v>
      </c>
      <c r="AA1055">
        <v>0</v>
      </c>
      <c r="AB1055">
        <v>36.896495531778832</v>
      </c>
      <c r="AC1055">
        <v>0</v>
      </c>
      <c r="AD1055">
        <v>0</v>
      </c>
      <c r="AE1055">
        <v>155.97382655118636</v>
      </c>
    </row>
    <row r="1056" spans="1:31" x14ac:dyDescent="0.3">
      <c r="A1056">
        <v>2513265</v>
      </c>
      <c r="B1056">
        <v>1</v>
      </c>
      <c r="C1056" t="s">
        <v>81</v>
      </c>
      <c r="D1056" t="s">
        <v>120</v>
      </c>
      <c r="E1056" t="s">
        <v>207</v>
      </c>
      <c r="F1056" t="s">
        <v>3274</v>
      </c>
      <c r="G1056" t="s">
        <v>177</v>
      </c>
      <c r="H1056" t="s">
        <v>150</v>
      </c>
      <c r="I1056" t="s">
        <v>136</v>
      </c>
      <c r="J1056" t="s">
        <v>137</v>
      </c>
      <c r="K1056" t="s">
        <v>144</v>
      </c>
      <c r="L1056" t="s">
        <v>3275</v>
      </c>
      <c r="M1056" t="s">
        <v>3276</v>
      </c>
      <c r="N1056">
        <v>2.9313888879999999</v>
      </c>
      <c r="O1056">
        <v>0</v>
      </c>
      <c r="P1056">
        <v>11</v>
      </c>
      <c r="Q1056">
        <v>0</v>
      </c>
      <c r="R1056">
        <v>0</v>
      </c>
      <c r="S1056">
        <v>0</v>
      </c>
      <c r="T1056">
        <v>3</v>
      </c>
      <c r="U1056">
        <v>0</v>
      </c>
      <c r="V1056">
        <v>0</v>
      </c>
      <c r="W1056">
        <v>0</v>
      </c>
      <c r="X1056">
        <v>4.9114850505886452</v>
      </c>
      <c r="Y1056">
        <v>0</v>
      </c>
      <c r="Z1056">
        <v>0</v>
      </c>
      <c r="AA1056">
        <v>0</v>
      </c>
      <c r="AB1056">
        <v>14.835493633912501</v>
      </c>
      <c r="AC1056">
        <v>0</v>
      </c>
      <c r="AD1056">
        <v>0</v>
      </c>
      <c r="AE1056">
        <v>19.746978684501144</v>
      </c>
    </row>
    <row r="1057" spans="1:31" x14ac:dyDescent="0.3">
      <c r="A1057">
        <v>2513812</v>
      </c>
      <c r="B1057">
        <v>1</v>
      </c>
      <c r="C1057" t="s">
        <v>80</v>
      </c>
      <c r="D1057" t="s">
        <v>96</v>
      </c>
      <c r="E1057" t="s">
        <v>167</v>
      </c>
      <c r="F1057" t="s">
        <v>3277</v>
      </c>
      <c r="G1057" t="s">
        <v>234</v>
      </c>
      <c r="H1057" t="s">
        <v>150</v>
      </c>
      <c r="I1057" t="s">
        <v>136</v>
      </c>
      <c r="J1057" t="s">
        <v>137</v>
      </c>
      <c r="K1057" t="s">
        <v>144</v>
      </c>
      <c r="L1057" t="s">
        <v>3278</v>
      </c>
      <c r="M1057" t="s">
        <v>3279</v>
      </c>
      <c r="N1057">
        <v>4.1494444440000002</v>
      </c>
      <c r="O1057">
        <v>0</v>
      </c>
      <c r="P1057">
        <v>1</v>
      </c>
      <c r="Q1057">
        <v>0</v>
      </c>
      <c r="R1057">
        <v>0</v>
      </c>
      <c r="S1057">
        <v>0</v>
      </c>
      <c r="T1057">
        <v>0</v>
      </c>
      <c r="U1057">
        <v>0</v>
      </c>
      <c r="V1057">
        <v>0</v>
      </c>
      <c r="W1057">
        <v>0</v>
      </c>
      <c r="X1057">
        <v>1.848136258718134</v>
      </c>
      <c r="Y1057">
        <v>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1.848136258718134</v>
      </c>
    </row>
    <row r="1058" spans="1:31" x14ac:dyDescent="0.3">
      <c r="A1058">
        <v>2513228</v>
      </c>
      <c r="B1058">
        <v>1</v>
      </c>
      <c r="C1058" t="s">
        <v>80</v>
      </c>
      <c r="D1058" t="s">
        <v>105</v>
      </c>
      <c r="E1058" t="s">
        <v>159</v>
      </c>
      <c r="F1058" t="s">
        <v>3280</v>
      </c>
      <c r="G1058" t="s">
        <v>173</v>
      </c>
      <c r="H1058" t="s">
        <v>150</v>
      </c>
      <c r="I1058" t="s">
        <v>136</v>
      </c>
      <c r="J1058" t="s">
        <v>137</v>
      </c>
      <c r="K1058" t="s">
        <v>138</v>
      </c>
      <c r="L1058" t="s">
        <v>3281</v>
      </c>
      <c r="M1058" t="s">
        <v>3282</v>
      </c>
      <c r="N1058">
        <v>5.7711111109999997</v>
      </c>
      <c r="O1058">
        <v>0</v>
      </c>
      <c r="P1058">
        <v>545</v>
      </c>
      <c r="Q1058">
        <v>0</v>
      </c>
      <c r="R1058">
        <v>0</v>
      </c>
      <c r="S1058">
        <v>0</v>
      </c>
      <c r="T1058">
        <v>43</v>
      </c>
      <c r="U1058">
        <v>0</v>
      </c>
      <c r="V1058">
        <v>0</v>
      </c>
      <c r="W1058">
        <v>0</v>
      </c>
      <c r="X1058">
        <v>848.04299880711619</v>
      </c>
      <c r="Y1058">
        <v>0</v>
      </c>
      <c r="Z1058">
        <v>0</v>
      </c>
      <c r="AA1058">
        <v>0</v>
      </c>
      <c r="AB1058">
        <v>133.63211738304847</v>
      </c>
      <c r="AC1058">
        <v>0</v>
      </c>
      <c r="AD1058">
        <v>0</v>
      </c>
      <c r="AE1058">
        <v>981.67511619016466</v>
      </c>
    </row>
    <row r="1059" spans="1:31" x14ac:dyDescent="0.3">
      <c r="A1059">
        <v>2512979</v>
      </c>
      <c r="B1059">
        <v>1</v>
      </c>
      <c r="C1059" t="s">
        <v>80</v>
      </c>
      <c r="D1059" t="s">
        <v>93</v>
      </c>
      <c r="E1059" t="s">
        <v>167</v>
      </c>
      <c r="F1059" t="s">
        <v>956</v>
      </c>
      <c r="G1059" t="s">
        <v>169</v>
      </c>
      <c r="H1059" t="s">
        <v>150</v>
      </c>
      <c r="I1059" t="s">
        <v>136</v>
      </c>
      <c r="J1059" t="s">
        <v>137</v>
      </c>
      <c r="K1059" t="s">
        <v>144</v>
      </c>
      <c r="L1059" t="s">
        <v>3283</v>
      </c>
      <c r="M1059" t="s">
        <v>3284</v>
      </c>
      <c r="N1059">
        <v>8.2788888879999991</v>
      </c>
      <c r="O1059">
        <v>0</v>
      </c>
      <c r="P1059">
        <v>9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12.257304028139897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12.257304028139897</v>
      </c>
    </row>
    <row r="1060" spans="1:31" x14ac:dyDescent="0.3">
      <c r="A1060">
        <v>2513583</v>
      </c>
      <c r="B1060">
        <v>1</v>
      </c>
      <c r="C1060" t="s">
        <v>81</v>
      </c>
      <c r="D1060" t="s">
        <v>113</v>
      </c>
      <c r="E1060" t="s">
        <v>141</v>
      </c>
      <c r="F1060" t="s">
        <v>3285</v>
      </c>
      <c r="G1060" t="s">
        <v>143</v>
      </c>
      <c r="H1060" t="s">
        <v>135</v>
      </c>
      <c r="I1060" t="s">
        <v>136</v>
      </c>
      <c r="J1060" t="s">
        <v>137</v>
      </c>
      <c r="K1060" t="s">
        <v>144</v>
      </c>
      <c r="L1060" t="s">
        <v>3286</v>
      </c>
      <c r="M1060" t="s">
        <v>3287</v>
      </c>
      <c r="N1060">
        <v>1.1147222219999999</v>
      </c>
      <c r="O1060">
        <v>16</v>
      </c>
      <c r="P1060">
        <v>373</v>
      </c>
      <c r="Q1060">
        <v>152</v>
      </c>
      <c r="R1060">
        <v>182</v>
      </c>
      <c r="S1060">
        <v>21</v>
      </c>
      <c r="T1060">
        <v>36</v>
      </c>
      <c r="U1060">
        <v>1</v>
      </c>
      <c r="V1060">
        <v>0</v>
      </c>
      <c r="W1060">
        <v>2.002725231178164</v>
      </c>
      <c r="X1060">
        <v>84.092935711408529</v>
      </c>
      <c r="Y1060">
        <v>125.74628165586999</v>
      </c>
      <c r="Z1060">
        <v>58.126320317559042</v>
      </c>
      <c r="AA1060">
        <v>44.300554004958386</v>
      </c>
      <c r="AB1060">
        <v>13.865184276713952</v>
      </c>
      <c r="AC1060">
        <v>99.581204155661666</v>
      </c>
      <c r="AD1060">
        <v>0</v>
      </c>
      <c r="AE1060">
        <v>427.71520535334969</v>
      </c>
    </row>
    <row r="1061" spans="1:31" x14ac:dyDescent="0.3">
      <c r="A1061">
        <v>2513620</v>
      </c>
      <c r="B1061">
        <v>1</v>
      </c>
      <c r="C1061" t="s">
        <v>81</v>
      </c>
      <c r="D1061" t="s">
        <v>113</v>
      </c>
      <c r="E1061" t="s">
        <v>207</v>
      </c>
      <c r="F1061" t="s">
        <v>3288</v>
      </c>
      <c r="G1061" t="s">
        <v>177</v>
      </c>
      <c r="H1061" t="s">
        <v>150</v>
      </c>
      <c r="I1061" t="s">
        <v>136</v>
      </c>
      <c r="J1061" t="s">
        <v>137</v>
      </c>
      <c r="K1061" t="s">
        <v>144</v>
      </c>
      <c r="L1061" t="s">
        <v>3289</v>
      </c>
      <c r="M1061" t="s">
        <v>3290</v>
      </c>
      <c r="N1061">
        <v>3.2527777769999999</v>
      </c>
      <c r="O1061">
        <v>0</v>
      </c>
      <c r="P1061">
        <v>22</v>
      </c>
      <c r="Q1061">
        <v>0</v>
      </c>
      <c r="R1061">
        <v>8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8.1802232961800989</v>
      </c>
      <c r="Y1061">
        <v>0</v>
      </c>
      <c r="Z1061">
        <v>6.2830513903336396</v>
      </c>
      <c r="AA1061">
        <v>0</v>
      </c>
      <c r="AB1061">
        <v>0</v>
      </c>
      <c r="AC1061">
        <v>0</v>
      </c>
      <c r="AD1061">
        <v>0</v>
      </c>
      <c r="AE1061">
        <v>14.463274686513738</v>
      </c>
    </row>
    <row r="1062" spans="1:31" x14ac:dyDescent="0.3">
      <c r="A1062">
        <v>2513517</v>
      </c>
      <c r="B1062">
        <v>1</v>
      </c>
      <c r="C1062" t="s">
        <v>81</v>
      </c>
      <c r="D1062" t="s">
        <v>123</v>
      </c>
      <c r="E1062" t="s">
        <v>167</v>
      </c>
      <c r="F1062" t="s">
        <v>3291</v>
      </c>
      <c r="G1062" t="s">
        <v>263</v>
      </c>
      <c r="H1062" t="s">
        <v>150</v>
      </c>
      <c r="I1062" t="s">
        <v>136</v>
      </c>
      <c r="J1062" t="s">
        <v>137</v>
      </c>
      <c r="K1062" t="s">
        <v>144</v>
      </c>
      <c r="L1062" t="s">
        <v>3292</v>
      </c>
      <c r="M1062" t="s">
        <v>3293</v>
      </c>
      <c r="N1062">
        <v>1.6061111109999999</v>
      </c>
      <c r="O1062">
        <v>0</v>
      </c>
      <c r="P1062">
        <v>1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0.36589860301555555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0.36589860301555555</v>
      </c>
    </row>
    <row r="1063" spans="1:31" x14ac:dyDescent="0.3">
      <c r="A1063">
        <v>2513494</v>
      </c>
      <c r="B1063">
        <v>1</v>
      </c>
      <c r="C1063" t="s">
        <v>81</v>
      </c>
      <c r="D1063" t="s">
        <v>128</v>
      </c>
      <c r="E1063" t="s">
        <v>167</v>
      </c>
      <c r="F1063" t="s">
        <v>3294</v>
      </c>
      <c r="G1063" t="s">
        <v>169</v>
      </c>
      <c r="H1063" t="s">
        <v>150</v>
      </c>
      <c r="I1063" t="s">
        <v>136</v>
      </c>
      <c r="J1063" t="s">
        <v>137</v>
      </c>
      <c r="K1063" t="s">
        <v>144</v>
      </c>
      <c r="L1063" t="s">
        <v>3295</v>
      </c>
      <c r="M1063" t="s">
        <v>3296</v>
      </c>
      <c r="N1063">
        <v>5.3041666660000004</v>
      </c>
      <c r="O1063">
        <v>0</v>
      </c>
      <c r="P1063">
        <v>18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39.103343994756997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39.103343994756997</v>
      </c>
    </row>
    <row r="1064" spans="1:31" x14ac:dyDescent="0.3">
      <c r="A1064">
        <v>2512999</v>
      </c>
      <c r="B1064">
        <v>1</v>
      </c>
      <c r="C1064" t="s">
        <v>81</v>
      </c>
      <c r="D1064" t="s">
        <v>120</v>
      </c>
      <c r="E1064" t="s">
        <v>132</v>
      </c>
      <c r="F1064" t="s">
        <v>3297</v>
      </c>
      <c r="G1064" t="s">
        <v>143</v>
      </c>
      <c r="H1064" t="s">
        <v>135</v>
      </c>
      <c r="I1064" t="s">
        <v>136</v>
      </c>
      <c r="J1064" t="s">
        <v>137</v>
      </c>
      <c r="K1064" t="s">
        <v>144</v>
      </c>
      <c r="L1064" t="s">
        <v>3298</v>
      </c>
      <c r="M1064" t="s">
        <v>3299</v>
      </c>
      <c r="N1064">
        <v>1.315555555</v>
      </c>
      <c r="O1064">
        <v>0</v>
      </c>
      <c r="P1064">
        <v>318</v>
      </c>
      <c r="Q1064">
        <v>1</v>
      </c>
      <c r="R1064">
        <v>1</v>
      </c>
      <c r="S1064">
        <v>0</v>
      </c>
      <c r="T1064">
        <v>22</v>
      </c>
      <c r="U1064">
        <v>0</v>
      </c>
      <c r="V1064">
        <v>0</v>
      </c>
      <c r="W1064">
        <v>0</v>
      </c>
      <c r="X1064">
        <v>73.325015171862532</v>
      </c>
      <c r="Y1064">
        <v>0</v>
      </c>
      <c r="Z1064">
        <v>0.21206513829029</v>
      </c>
      <c r="AA1064">
        <v>0</v>
      </c>
      <c r="AB1064">
        <v>17.163897051620467</v>
      </c>
      <c r="AC1064">
        <v>0</v>
      </c>
      <c r="AD1064">
        <v>0</v>
      </c>
      <c r="AE1064">
        <v>90.700977361773283</v>
      </c>
    </row>
    <row r="1065" spans="1:31" x14ac:dyDescent="0.3">
      <c r="A1065">
        <v>2513663</v>
      </c>
      <c r="B1065">
        <v>1</v>
      </c>
      <c r="C1065" t="s">
        <v>80</v>
      </c>
      <c r="D1065" t="s">
        <v>96</v>
      </c>
      <c r="E1065" t="s">
        <v>167</v>
      </c>
      <c r="F1065" t="s">
        <v>1415</v>
      </c>
      <c r="G1065" t="s">
        <v>169</v>
      </c>
      <c r="H1065" t="s">
        <v>150</v>
      </c>
      <c r="I1065" t="s">
        <v>136</v>
      </c>
      <c r="J1065" t="s">
        <v>137</v>
      </c>
      <c r="K1065" t="s">
        <v>144</v>
      </c>
      <c r="L1065" t="s">
        <v>3300</v>
      </c>
      <c r="M1065" t="s">
        <v>3301</v>
      </c>
      <c r="N1065">
        <v>6.4024999999999999</v>
      </c>
      <c r="O1065">
        <v>0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</row>
    <row r="1066" spans="1:31" x14ac:dyDescent="0.3">
      <c r="A1066">
        <v>2513500</v>
      </c>
      <c r="B1066">
        <v>1</v>
      </c>
      <c r="C1066" t="s">
        <v>80</v>
      </c>
      <c r="D1066" t="s">
        <v>97</v>
      </c>
      <c r="E1066" t="s">
        <v>167</v>
      </c>
      <c r="F1066" t="s">
        <v>3302</v>
      </c>
      <c r="G1066" t="s">
        <v>263</v>
      </c>
      <c r="H1066" t="s">
        <v>150</v>
      </c>
      <c r="I1066" t="s">
        <v>136</v>
      </c>
      <c r="J1066" t="s">
        <v>137</v>
      </c>
      <c r="K1066" t="s">
        <v>144</v>
      </c>
      <c r="L1066" t="s">
        <v>3303</v>
      </c>
      <c r="M1066" t="s">
        <v>3304</v>
      </c>
      <c r="N1066">
        <v>4.1688888879999997</v>
      </c>
      <c r="O1066">
        <v>0</v>
      </c>
      <c r="P1066">
        <v>1</v>
      </c>
      <c r="Q1066">
        <v>0</v>
      </c>
      <c r="R1066">
        <v>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1.6199241924041137</v>
      </c>
      <c r="Y1066">
        <v>0</v>
      </c>
      <c r="Z1066">
        <v>0</v>
      </c>
      <c r="AA1066">
        <v>0</v>
      </c>
      <c r="AB1066">
        <v>0</v>
      </c>
      <c r="AC1066">
        <v>0</v>
      </c>
      <c r="AD1066">
        <v>0</v>
      </c>
      <c r="AE1066">
        <v>1.6199241924041137</v>
      </c>
    </row>
    <row r="1067" spans="1:31" x14ac:dyDescent="0.3">
      <c r="A1067">
        <v>2513557</v>
      </c>
      <c r="B1067">
        <v>1</v>
      </c>
      <c r="C1067" t="s">
        <v>81</v>
      </c>
      <c r="D1067" t="s">
        <v>112</v>
      </c>
      <c r="E1067" t="s">
        <v>187</v>
      </c>
      <c r="F1067" t="s">
        <v>3305</v>
      </c>
      <c r="G1067" t="s">
        <v>134</v>
      </c>
      <c r="H1067" t="s">
        <v>135</v>
      </c>
      <c r="I1067" t="s">
        <v>136</v>
      </c>
      <c r="J1067" t="s">
        <v>137</v>
      </c>
      <c r="K1067" t="s">
        <v>138</v>
      </c>
      <c r="L1067" t="s">
        <v>3306</v>
      </c>
      <c r="M1067" t="s">
        <v>3307</v>
      </c>
      <c r="N1067">
        <v>0.72166666599999996</v>
      </c>
      <c r="O1067">
        <v>0</v>
      </c>
      <c r="P1067">
        <v>133</v>
      </c>
      <c r="Q1067">
        <v>0</v>
      </c>
      <c r="R1067">
        <v>35</v>
      </c>
      <c r="S1067">
        <v>0</v>
      </c>
      <c r="T1067">
        <v>26</v>
      </c>
      <c r="U1067">
        <v>0</v>
      </c>
      <c r="V1067">
        <v>0</v>
      </c>
      <c r="W1067">
        <v>0</v>
      </c>
      <c r="X1067">
        <v>15.280683885026589</v>
      </c>
      <c r="Y1067">
        <v>0</v>
      </c>
      <c r="Z1067">
        <v>3.2781563533783107</v>
      </c>
      <c r="AA1067">
        <v>0</v>
      </c>
      <c r="AB1067">
        <v>8.4233003063835437</v>
      </c>
      <c r="AC1067">
        <v>0</v>
      </c>
      <c r="AD1067">
        <v>0</v>
      </c>
      <c r="AE1067">
        <v>26.982140544788443</v>
      </c>
    </row>
    <row r="1068" spans="1:31" x14ac:dyDescent="0.3">
      <c r="A1068">
        <v>2513016</v>
      </c>
      <c r="B1068">
        <v>1</v>
      </c>
      <c r="C1068" t="s">
        <v>81</v>
      </c>
      <c r="D1068" t="s">
        <v>126</v>
      </c>
      <c r="E1068" t="s">
        <v>207</v>
      </c>
      <c r="F1068" t="s">
        <v>3308</v>
      </c>
      <c r="G1068" t="s">
        <v>177</v>
      </c>
      <c r="H1068" t="s">
        <v>150</v>
      </c>
      <c r="I1068" t="s">
        <v>136</v>
      </c>
      <c r="J1068" t="s">
        <v>137</v>
      </c>
      <c r="K1068" t="s">
        <v>144</v>
      </c>
      <c r="L1068" t="s">
        <v>3309</v>
      </c>
      <c r="M1068" t="s">
        <v>3310</v>
      </c>
      <c r="N1068">
        <v>0.648888888</v>
      </c>
      <c r="O1068">
        <v>0</v>
      </c>
      <c r="P1068">
        <v>1</v>
      </c>
      <c r="Q1068">
        <v>0</v>
      </c>
      <c r="R1068">
        <v>40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0.14573962943999999</v>
      </c>
      <c r="Y1068">
        <v>0</v>
      </c>
      <c r="Z1068">
        <v>1.1880016841105068</v>
      </c>
      <c r="AA1068">
        <v>0</v>
      </c>
      <c r="AB1068">
        <v>0</v>
      </c>
      <c r="AC1068">
        <v>0</v>
      </c>
      <c r="AD1068">
        <v>0</v>
      </c>
      <c r="AE1068">
        <v>1.3337413135505067</v>
      </c>
    </row>
    <row r="1069" spans="1:31" x14ac:dyDescent="0.3">
      <c r="A1069">
        <v>2513603</v>
      </c>
      <c r="B1069">
        <v>1</v>
      </c>
      <c r="C1069" t="s">
        <v>80</v>
      </c>
      <c r="D1069" t="s">
        <v>96</v>
      </c>
      <c r="E1069" t="s">
        <v>167</v>
      </c>
      <c r="F1069" t="s">
        <v>3311</v>
      </c>
      <c r="G1069" t="s">
        <v>234</v>
      </c>
      <c r="H1069" t="s">
        <v>150</v>
      </c>
      <c r="I1069" t="s">
        <v>136</v>
      </c>
      <c r="J1069" t="s">
        <v>137</v>
      </c>
      <c r="K1069" t="s">
        <v>144</v>
      </c>
      <c r="L1069" t="s">
        <v>3312</v>
      </c>
      <c r="M1069" t="s">
        <v>3313</v>
      </c>
      <c r="N1069">
        <v>4.4561111110000002</v>
      </c>
      <c r="O1069">
        <v>0</v>
      </c>
      <c r="P1069">
        <v>1</v>
      </c>
      <c r="Q1069">
        <v>0</v>
      </c>
      <c r="R1069">
        <v>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9.340426969075416E-2</v>
      </c>
      <c r="Y1069">
        <v>0</v>
      </c>
      <c r="Z1069">
        <v>0</v>
      </c>
      <c r="AA1069">
        <v>0</v>
      </c>
      <c r="AB1069">
        <v>0</v>
      </c>
      <c r="AC1069">
        <v>0</v>
      </c>
      <c r="AD1069">
        <v>0</v>
      </c>
      <c r="AE1069">
        <v>9.340426969075416E-2</v>
      </c>
    </row>
    <row r="1070" spans="1:31" x14ac:dyDescent="0.3">
      <c r="A1070">
        <v>2513308</v>
      </c>
      <c r="B1070">
        <v>1</v>
      </c>
      <c r="C1070" t="s">
        <v>80</v>
      </c>
      <c r="D1070" t="s">
        <v>96</v>
      </c>
      <c r="E1070" t="s">
        <v>207</v>
      </c>
      <c r="F1070" t="s">
        <v>3314</v>
      </c>
      <c r="G1070" t="s">
        <v>413</v>
      </c>
      <c r="H1070" t="s">
        <v>150</v>
      </c>
      <c r="I1070" t="s">
        <v>136</v>
      </c>
      <c r="J1070" t="s">
        <v>137</v>
      </c>
      <c r="K1070" t="s">
        <v>144</v>
      </c>
      <c r="L1070" t="s">
        <v>3315</v>
      </c>
      <c r="M1070" t="s">
        <v>3316</v>
      </c>
      <c r="N1070">
        <v>6.602777777</v>
      </c>
      <c r="O1070">
        <v>0</v>
      </c>
      <c r="P1070">
        <v>0</v>
      </c>
      <c r="Q1070">
        <v>0</v>
      </c>
      <c r="R1070">
        <v>1</v>
      </c>
      <c r="S1070">
        <v>0</v>
      </c>
      <c r="T1070">
        <v>1</v>
      </c>
      <c r="U1070">
        <v>0</v>
      </c>
      <c r="V1070">
        <v>0</v>
      </c>
      <c r="W1070">
        <v>0</v>
      </c>
      <c r="X1070">
        <v>0</v>
      </c>
      <c r="Y1070">
        <v>0</v>
      </c>
      <c r="Z1070">
        <v>0</v>
      </c>
      <c r="AA1070">
        <v>0</v>
      </c>
      <c r="AB1070">
        <v>10.174472642450002</v>
      </c>
      <c r="AC1070">
        <v>0</v>
      </c>
      <c r="AD1070">
        <v>0</v>
      </c>
      <c r="AE1070">
        <v>10.174472642450002</v>
      </c>
    </row>
    <row r="1071" spans="1:31" x14ac:dyDescent="0.3">
      <c r="A1071">
        <v>2513454</v>
      </c>
      <c r="B1071">
        <v>1</v>
      </c>
      <c r="C1071" t="s">
        <v>80</v>
      </c>
      <c r="D1071" t="s">
        <v>95</v>
      </c>
      <c r="E1071" t="s">
        <v>159</v>
      </c>
      <c r="F1071" t="s">
        <v>3317</v>
      </c>
      <c r="G1071" t="s">
        <v>134</v>
      </c>
      <c r="H1071" t="s">
        <v>150</v>
      </c>
      <c r="I1071" t="s">
        <v>136</v>
      </c>
      <c r="J1071" t="s">
        <v>137</v>
      </c>
      <c r="K1071" t="s">
        <v>138</v>
      </c>
      <c r="L1071" t="s">
        <v>3318</v>
      </c>
      <c r="M1071" t="s">
        <v>3319</v>
      </c>
      <c r="N1071">
        <v>1.0366666659999999</v>
      </c>
      <c r="O1071">
        <v>0</v>
      </c>
      <c r="P1071">
        <v>220</v>
      </c>
      <c r="Q1071">
        <v>0</v>
      </c>
      <c r="R1071">
        <v>0</v>
      </c>
      <c r="S1071">
        <v>0</v>
      </c>
      <c r="T1071">
        <v>15</v>
      </c>
      <c r="U1071">
        <v>0</v>
      </c>
      <c r="V1071">
        <v>0</v>
      </c>
      <c r="W1071">
        <v>0</v>
      </c>
      <c r="X1071">
        <v>42.880052403366939</v>
      </c>
      <c r="Y1071">
        <v>0</v>
      </c>
      <c r="Z1071">
        <v>0</v>
      </c>
      <c r="AA1071">
        <v>0</v>
      </c>
      <c r="AB1071">
        <v>8.3304635506855895</v>
      </c>
      <c r="AC1071">
        <v>0</v>
      </c>
      <c r="AD1071">
        <v>0</v>
      </c>
      <c r="AE1071">
        <v>51.210515954052525</v>
      </c>
    </row>
    <row r="1072" spans="1:31" x14ac:dyDescent="0.3">
      <c r="A1072">
        <v>2513208</v>
      </c>
      <c r="B1072">
        <v>1</v>
      </c>
      <c r="C1072" t="s">
        <v>80</v>
      </c>
      <c r="D1072" t="s">
        <v>103</v>
      </c>
      <c r="E1072" t="s">
        <v>159</v>
      </c>
      <c r="F1072" t="s">
        <v>2923</v>
      </c>
      <c r="G1072" t="s">
        <v>134</v>
      </c>
      <c r="H1072" t="s">
        <v>150</v>
      </c>
      <c r="I1072" t="s">
        <v>136</v>
      </c>
      <c r="J1072" t="s">
        <v>137</v>
      </c>
      <c r="K1072" t="s">
        <v>138</v>
      </c>
      <c r="L1072" t="s">
        <v>3320</v>
      </c>
      <c r="M1072" t="s">
        <v>3321</v>
      </c>
      <c r="N1072">
        <v>2.409166666</v>
      </c>
      <c r="O1072">
        <v>0</v>
      </c>
      <c r="P1072">
        <v>497</v>
      </c>
      <c r="Q1072">
        <v>0</v>
      </c>
      <c r="R1072">
        <v>0</v>
      </c>
      <c r="S1072">
        <v>0</v>
      </c>
      <c r="T1072">
        <v>35</v>
      </c>
      <c r="U1072">
        <v>0</v>
      </c>
      <c r="V1072">
        <v>0</v>
      </c>
      <c r="W1072">
        <v>0</v>
      </c>
      <c r="X1072">
        <v>292.87870251593046</v>
      </c>
      <c r="Y1072">
        <v>0</v>
      </c>
      <c r="Z1072">
        <v>0</v>
      </c>
      <c r="AA1072">
        <v>0</v>
      </c>
      <c r="AB1072">
        <v>118.70157070232578</v>
      </c>
      <c r="AC1072">
        <v>0</v>
      </c>
      <c r="AD1072">
        <v>0</v>
      </c>
      <c r="AE1072">
        <v>411.58027321825625</v>
      </c>
    </row>
    <row r="1073" spans="1:31" x14ac:dyDescent="0.3">
      <c r="A1073">
        <v>2513268</v>
      </c>
      <c r="B1073">
        <v>1</v>
      </c>
      <c r="C1073" t="s">
        <v>80</v>
      </c>
      <c r="D1073" t="s">
        <v>103</v>
      </c>
      <c r="E1073" t="s">
        <v>187</v>
      </c>
      <c r="F1073" t="s">
        <v>1327</v>
      </c>
      <c r="G1073" t="s">
        <v>134</v>
      </c>
      <c r="H1073" t="s">
        <v>135</v>
      </c>
      <c r="I1073" t="s">
        <v>136</v>
      </c>
      <c r="J1073" t="s">
        <v>137</v>
      </c>
      <c r="K1073" t="s">
        <v>138</v>
      </c>
      <c r="L1073" t="s">
        <v>3322</v>
      </c>
      <c r="M1073" t="s">
        <v>3323</v>
      </c>
      <c r="N1073">
        <v>6.852222222</v>
      </c>
      <c r="O1073">
        <v>14</v>
      </c>
      <c r="P1073">
        <v>2276</v>
      </c>
      <c r="Q1073">
        <v>23</v>
      </c>
      <c r="R1073">
        <v>183</v>
      </c>
      <c r="S1073">
        <v>47</v>
      </c>
      <c r="T1073">
        <v>723</v>
      </c>
      <c r="U1073">
        <v>6</v>
      </c>
      <c r="V1073">
        <v>1</v>
      </c>
      <c r="W1073">
        <v>51.706233914877004</v>
      </c>
      <c r="X1073">
        <v>2556.6332783945181</v>
      </c>
      <c r="Y1073">
        <v>885.00891714339673</v>
      </c>
      <c r="Z1073">
        <v>481.76005672810817</v>
      </c>
      <c r="AA1073">
        <v>1427.9810798005212</v>
      </c>
      <c r="AB1073">
        <v>2360.776708283624</v>
      </c>
      <c r="AC1073">
        <v>3436.4490886958206</v>
      </c>
      <c r="AD1073">
        <v>174.06630670018185</v>
      </c>
      <c r="AE1073">
        <v>11374.381669661048</v>
      </c>
    </row>
    <row r="1074" spans="1:31" x14ac:dyDescent="0.3">
      <c r="A1074">
        <v>2513145</v>
      </c>
      <c r="B1074">
        <v>1</v>
      </c>
      <c r="C1074" t="s">
        <v>80</v>
      </c>
      <c r="D1074" t="s">
        <v>97</v>
      </c>
      <c r="E1074" t="s">
        <v>159</v>
      </c>
      <c r="F1074" t="s">
        <v>3324</v>
      </c>
      <c r="G1074" t="s">
        <v>173</v>
      </c>
      <c r="H1074" t="s">
        <v>150</v>
      </c>
      <c r="I1074" t="s">
        <v>136</v>
      </c>
      <c r="J1074" t="s">
        <v>137</v>
      </c>
      <c r="K1074" t="s">
        <v>138</v>
      </c>
      <c r="L1074" t="s">
        <v>3325</v>
      </c>
      <c r="M1074" t="s">
        <v>3326</v>
      </c>
      <c r="N1074">
        <v>6.3433333330000004</v>
      </c>
      <c r="O1074">
        <v>0</v>
      </c>
      <c r="P1074">
        <v>100</v>
      </c>
      <c r="Q1074">
        <v>0</v>
      </c>
      <c r="R1074">
        <v>0</v>
      </c>
      <c r="S1074">
        <v>0</v>
      </c>
      <c r="T1074">
        <v>8</v>
      </c>
      <c r="U1074">
        <v>0</v>
      </c>
      <c r="V1074">
        <v>0</v>
      </c>
      <c r="W1074">
        <v>0</v>
      </c>
      <c r="X1074">
        <v>85.150485028022032</v>
      </c>
      <c r="Y1074">
        <v>0</v>
      </c>
      <c r="Z1074">
        <v>0</v>
      </c>
      <c r="AA1074">
        <v>0</v>
      </c>
      <c r="AB1074">
        <v>7.8111613434716407</v>
      </c>
      <c r="AC1074">
        <v>0</v>
      </c>
      <c r="AD1074">
        <v>0</v>
      </c>
      <c r="AE1074">
        <v>92.961646371493671</v>
      </c>
    </row>
    <row r="1075" spans="1:31" x14ac:dyDescent="0.3">
      <c r="A1075">
        <v>2513786</v>
      </c>
      <c r="B1075">
        <v>1</v>
      </c>
      <c r="C1075" t="s">
        <v>80</v>
      </c>
      <c r="D1075" t="s">
        <v>93</v>
      </c>
      <c r="E1075" t="s">
        <v>132</v>
      </c>
      <c r="F1075" t="s">
        <v>3327</v>
      </c>
      <c r="G1075" t="s">
        <v>143</v>
      </c>
      <c r="H1075" t="s">
        <v>135</v>
      </c>
      <c r="I1075" t="s">
        <v>136</v>
      </c>
      <c r="J1075" t="s">
        <v>137</v>
      </c>
      <c r="K1075" t="s">
        <v>144</v>
      </c>
      <c r="L1075" t="s">
        <v>3328</v>
      </c>
      <c r="M1075" t="s">
        <v>3329</v>
      </c>
      <c r="N1075">
        <v>0.43277777699999997</v>
      </c>
      <c r="O1075">
        <v>0</v>
      </c>
      <c r="P1075">
        <v>0</v>
      </c>
      <c r="Q1075">
        <v>0</v>
      </c>
      <c r="R1075">
        <v>0</v>
      </c>
      <c r="S1075">
        <v>0</v>
      </c>
      <c r="T1075">
        <v>1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0.52410979364111121</v>
      </c>
      <c r="AC1075">
        <v>0</v>
      </c>
      <c r="AD1075">
        <v>0</v>
      </c>
      <c r="AE1075">
        <v>0.52410979364111121</v>
      </c>
    </row>
    <row r="1076" spans="1:31" x14ac:dyDescent="0.3">
      <c r="A1076">
        <v>2513288</v>
      </c>
      <c r="B1076">
        <v>1</v>
      </c>
      <c r="C1076" t="s">
        <v>81</v>
      </c>
      <c r="D1076" t="s">
        <v>117</v>
      </c>
      <c r="E1076" t="s">
        <v>132</v>
      </c>
      <c r="F1076" t="s">
        <v>3330</v>
      </c>
      <c r="G1076" t="s">
        <v>143</v>
      </c>
      <c r="H1076" t="s">
        <v>135</v>
      </c>
      <c r="I1076" t="s">
        <v>136</v>
      </c>
      <c r="J1076" t="s">
        <v>137</v>
      </c>
      <c r="K1076" t="s">
        <v>144</v>
      </c>
      <c r="L1076" t="s">
        <v>3331</v>
      </c>
      <c r="M1076" t="s">
        <v>3332</v>
      </c>
      <c r="N1076">
        <v>0.60111111100000003</v>
      </c>
      <c r="O1076">
        <v>0</v>
      </c>
      <c r="P1076">
        <v>1639</v>
      </c>
      <c r="Q1076">
        <v>0</v>
      </c>
      <c r="R1076">
        <v>0</v>
      </c>
      <c r="S1076">
        <v>0</v>
      </c>
      <c r="T1076">
        <v>140</v>
      </c>
      <c r="U1076">
        <v>0</v>
      </c>
      <c r="V1076">
        <v>0</v>
      </c>
      <c r="W1076">
        <v>0</v>
      </c>
      <c r="X1076">
        <v>167.94349096279896</v>
      </c>
      <c r="Y1076">
        <v>0</v>
      </c>
      <c r="Z1076">
        <v>0</v>
      </c>
      <c r="AA1076">
        <v>0</v>
      </c>
      <c r="AB1076">
        <v>53.713227291722859</v>
      </c>
      <c r="AC1076">
        <v>0</v>
      </c>
      <c r="AD1076">
        <v>0</v>
      </c>
      <c r="AE1076">
        <v>221.65671825452182</v>
      </c>
    </row>
    <row r="1077" spans="1:31" x14ac:dyDescent="0.3">
      <c r="A1077">
        <v>2513182</v>
      </c>
      <c r="B1077">
        <v>1</v>
      </c>
      <c r="C1077" t="s">
        <v>80</v>
      </c>
      <c r="D1077" t="s">
        <v>110</v>
      </c>
      <c r="E1077" t="s">
        <v>159</v>
      </c>
      <c r="F1077" t="s">
        <v>3333</v>
      </c>
      <c r="G1077" t="s">
        <v>134</v>
      </c>
      <c r="H1077" t="s">
        <v>150</v>
      </c>
      <c r="I1077" t="s">
        <v>136</v>
      </c>
      <c r="J1077" t="s">
        <v>137</v>
      </c>
      <c r="K1077" t="s">
        <v>138</v>
      </c>
      <c r="L1077" t="s">
        <v>3334</v>
      </c>
      <c r="M1077" t="s">
        <v>3335</v>
      </c>
      <c r="N1077">
        <v>2.1133333329999999</v>
      </c>
      <c r="O1077">
        <v>0</v>
      </c>
      <c r="P1077">
        <v>480</v>
      </c>
      <c r="Q1077">
        <v>0</v>
      </c>
      <c r="R1077">
        <v>0</v>
      </c>
      <c r="S1077">
        <v>0</v>
      </c>
      <c r="T1077">
        <v>26</v>
      </c>
      <c r="U1077">
        <v>0</v>
      </c>
      <c r="V1077">
        <v>0</v>
      </c>
      <c r="W1077">
        <v>0</v>
      </c>
      <c r="X1077">
        <v>248.19226484760904</v>
      </c>
      <c r="Y1077">
        <v>0</v>
      </c>
      <c r="Z1077">
        <v>0</v>
      </c>
      <c r="AA1077">
        <v>0</v>
      </c>
      <c r="AB1077">
        <v>26.42060246932197</v>
      </c>
      <c r="AC1077">
        <v>0</v>
      </c>
      <c r="AD1077">
        <v>0</v>
      </c>
      <c r="AE1077">
        <v>274.61286731693099</v>
      </c>
    </row>
    <row r="1078" spans="1:31" x14ac:dyDescent="0.3">
      <c r="A1078">
        <v>2513039</v>
      </c>
      <c r="B1078">
        <v>1</v>
      </c>
      <c r="C1078" t="s">
        <v>80</v>
      </c>
      <c r="D1078" t="s">
        <v>101</v>
      </c>
      <c r="E1078" t="s">
        <v>187</v>
      </c>
      <c r="F1078" t="s">
        <v>3336</v>
      </c>
      <c r="G1078" t="s">
        <v>143</v>
      </c>
      <c r="H1078" t="s">
        <v>135</v>
      </c>
      <c r="I1078" t="s">
        <v>136</v>
      </c>
      <c r="J1078" t="s">
        <v>137</v>
      </c>
      <c r="K1078" t="s">
        <v>144</v>
      </c>
      <c r="L1078" t="s">
        <v>3337</v>
      </c>
      <c r="M1078" t="s">
        <v>3338</v>
      </c>
      <c r="N1078">
        <v>0.51749999999999996</v>
      </c>
      <c r="O1078">
        <v>0</v>
      </c>
      <c r="P1078">
        <v>2422</v>
      </c>
      <c r="Q1078">
        <v>0</v>
      </c>
      <c r="R1078">
        <v>16</v>
      </c>
      <c r="S1078">
        <v>1</v>
      </c>
      <c r="T1078">
        <v>210</v>
      </c>
      <c r="U1078">
        <v>0</v>
      </c>
      <c r="V1078">
        <v>0</v>
      </c>
      <c r="W1078">
        <v>0</v>
      </c>
      <c r="X1078">
        <v>451.1521504097156</v>
      </c>
      <c r="Y1078">
        <v>0</v>
      </c>
      <c r="Z1078">
        <v>2.1929493958823429</v>
      </c>
      <c r="AA1078">
        <v>0.16728694150258666</v>
      </c>
      <c r="AB1078">
        <v>122.28132472201206</v>
      </c>
      <c r="AC1078">
        <v>0</v>
      </c>
      <c r="AD1078">
        <v>0</v>
      </c>
      <c r="AE1078">
        <v>575.79371146911262</v>
      </c>
    </row>
    <row r="1079" spans="1:31" x14ac:dyDescent="0.3">
      <c r="A1079">
        <v>2513580</v>
      </c>
      <c r="B1079">
        <v>1</v>
      </c>
      <c r="C1079" t="s">
        <v>80</v>
      </c>
      <c r="D1079" t="s">
        <v>93</v>
      </c>
      <c r="E1079" t="s">
        <v>159</v>
      </c>
      <c r="F1079" t="s">
        <v>3339</v>
      </c>
      <c r="G1079" t="s">
        <v>161</v>
      </c>
      <c r="H1079" t="s">
        <v>150</v>
      </c>
      <c r="I1079" t="s">
        <v>136</v>
      </c>
      <c r="J1079" t="s">
        <v>137</v>
      </c>
      <c r="K1079" t="s">
        <v>144</v>
      </c>
      <c r="L1079" t="s">
        <v>3340</v>
      </c>
      <c r="M1079" t="s">
        <v>3341</v>
      </c>
      <c r="N1079">
        <v>0.23972222200000001</v>
      </c>
      <c r="O1079">
        <v>0</v>
      </c>
      <c r="P1079">
        <v>12</v>
      </c>
      <c r="Q1079">
        <v>0</v>
      </c>
      <c r="R1079">
        <v>25</v>
      </c>
      <c r="S1079">
        <v>0</v>
      </c>
      <c r="T1079">
        <v>5</v>
      </c>
      <c r="U1079">
        <v>0</v>
      </c>
      <c r="V1079">
        <v>0</v>
      </c>
      <c r="W1079">
        <v>0</v>
      </c>
      <c r="X1079">
        <v>0.32434968986971524</v>
      </c>
      <c r="Y1079">
        <v>0</v>
      </c>
      <c r="Z1079">
        <v>0.66123054008536175</v>
      </c>
      <c r="AA1079">
        <v>0</v>
      </c>
      <c r="AB1079">
        <v>0.11462680251685003</v>
      </c>
      <c r="AC1079">
        <v>0</v>
      </c>
      <c r="AD1079">
        <v>0</v>
      </c>
      <c r="AE1079">
        <v>1.1002070324719271</v>
      </c>
    </row>
    <row r="1080" spans="1:31" x14ac:dyDescent="0.3">
      <c r="A1080">
        <v>2513065</v>
      </c>
      <c r="B1080">
        <v>1</v>
      </c>
      <c r="C1080" t="s">
        <v>81</v>
      </c>
      <c r="D1080" t="s">
        <v>118</v>
      </c>
      <c r="E1080" t="s">
        <v>187</v>
      </c>
      <c r="F1080" t="s">
        <v>3052</v>
      </c>
      <c r="G1080" t="s">
        <v>173</v>
      </c>
      <c r="H1080" t="s">
        <v>135</v>
      </c>
      <c r="I1080" t="s">
        <v>136</v>
      </c>
      <c r="J1080" t="s">
        <v>137</v>
      </c>
      <c r="K1080" t="s">
        <v>138</v>
      </c>
      <c r="L1080" t="s">
        <v>3342</v>
      </c>
      <c r="M1080" t="s">
        <v>3343</v>
      </c>
      <c r="N1080">
        <v>7.1180555549999998</v>
      </c>
      <c r="O1080">
        <v>1</v>
      </c>
      <c r="P1080">
        <v>274</v>
      </c>
      <c r="Q1080">
        <v>67</v>
      </c>
      <c r="R1080">
        <v>25</v>
      </c>
      <c r="S1080">
        <v>5</v>
      </c>
      <c r="T1080">
        <v>26</v>
      </c>
      <c r="U1080">
        <v>0</v>
      </c>
      <c r="V1080">
        <v>0</v>
      </c>
      <c r="W1080">
        <v>6.2717524448831677E-2</v>
      </c>
      <c r="X1080">
        <v>301.35133318290013</v>
      </c>
      <c r="Y1080">
        <v>334.21552625120637</v>
      </c>
      <c r="Z1080">
        <v>83.165706385033317</v>
      </c>
      <c r="AA1080">
        <v>19.244081820113152</v>
      </c>
      <c r="AB1080">
        <v>69.965372717771984</v>
      </c>
      <c r="AC1080">
        <v>0</v>
      </c>
      <c r="AD1080">
        <v>0</v>
      </c>
      <c r="AE1080">
        <v>808.00473788147383</v>
      </c>
    </row>
    <row r="1081" spans="1:31" x14ac:dyDescent="0.3">
      <c r="A1081">
        <v>2508248</v>
      </c>
      <c r="B1081">
        <v>1</v>
      </c>
      <c r="C1081" t="s">
        <v>80</v>
      </c>
      <c r="D1081" t="s">
        <v>85</v>
      </c>
      <c r="E1081" t="s">
        <v>147</v>
      </c>
      <c r="F1081" t="s">
        <v>3344</v>
      </c>
      <c r="G1081" t="s">
        <v>177</v>
      </c>
      <c r="H1081" t="s">
        <v>150</v>
      </c>
      <c r="I1081" t="s">
        <v>136</v>
      </c>
      <c r="J1081" t="s">
        <v>137</v>
      </c>
      <c r="K1081" t="s">
        <v>144</v>
      </c>
      <c r="L1081" t="s">
        <v>3345</v>
      </c>
      <c r="M1081" t="s">
        <v>3346</v>
      </c>
      <c r="N1081">
        <v>5.494444444</v>
      </c>
      <c r="O1081">
        <v>0</v>
      </c>
      <c r="P1081">
        <v>210</v>
      </c>
      <c r="Q1081">
        <v>0</v>
      </c>
      <c r="R1081">
        <v>0</v>
      </c>
      <c r="S1081">
        <v>0</v>
      </c>
      <c r="T1081">
        <v>6</v>
      </c>
      <c r="U1081">
        <v>0</v>
      </c>
      <c r="V1081">
        <v>0</v>
      </c>
      <c r="W1081">
        <v>0</v>
      </c>
      <c r="X1081">
        <v>235.3888557305589</v>
      </c>
      <c r="Y1081">
        <v>0</v>
      </c>
      <c r="Z1081">
        <v>0</v>
      </c>
      <c r="AA1081">
        <v>0</v>
      </c>
      <c r="AB1081">
        <v>17.303120984908976</v>
      </c>
      <c r="AC1081">
        <v>0</v>
      </c>
      <c r="AD1081">
        <v>0</v>
      </c>
      <c r="AE1081">
        <v>252.69197671546789</v>
      </c>
    </row>
    <row r="1082" spans="1:31" x14ac:dyDescent="0.3">
      <c r="A1082">
        <v>2520406</v>
      </c>
      <c r="B1082">
        <v>1</v>
      </c>
      <c r="C1082" t="s">
        <v>80</v>
      </c>
      <c r="D1082" t="s">
        <v>98</v>
      </c>
      <c r="E1082" t="s">
        <v>141</v>
      </c>
      <c r="F1082" t="s">
        <v>1781</v>
      </c>
      <c r="G1082" t="s">
        <v>143</v>
      </c>
      <c r="H1082" t="s">
        <v>135</v>
      </c>
      <c r="I1082" t="s">
        <v>136</v>
      </c>
      <c r="J1082" t="s">
        <v>137</v>
      </c>
      <c r="K1082" t="s">
        <v>144</v>
      </c>
      <c r="L1082" t="s">
        <v>3347</v>
      </c>
      <c r="M1082" t="s">
        <v>3348</v>
      </c>
      <c r="N1082">
        <v>0.30388888800000002</v>
      </c>
      <c r="O1082">
        <v>0</v>
      </c>
      <c r="P1082">
        <v>0</v>
      </c>
      <c r="Q1082">
        <v>9</v>
      </c>
      <c r="R1082">
        <v>92</v>
      </c>
      <c r="S1082">
        <v>3</v>
      </c>
      <c r="T1082">
        <v>24</v>
      </c>
      <c r="U1082">
        <v>1</v>
      </c>
      <c r="V1082">
        <v>0</v>
      </c>
      <c r="W1082">
        <v>0</v>
      </c>
      <c r="X1082">
        <v>0</v>
      </c>
      <c r="Y1082">
        <v>18.704191001928042</v>
      </c>
      <c r="Z1082">
        <v>31.304575448070178</v>
      </c>
      <c r="AA1082">
        <v>1.4006648115622067</v>
      </c>
      <c r="AB1082">
        <v>12.058579553233068</v>
      </c>
      <c r="AC1082">
        <v>15.176771766974618</v>
      </c>
      <c r="AD1082">
        <v>0</v>
      </c>
      <c r="AE1082">
        <v>78.644782581768112</v>
      </c>
    </row>
    <row r="1083" spans="1:31" x14ac:dyDescent="0.3">
      <c r="A1083">
        <v>2520426</v>
      </c>
      <c r="B1083">
        <v>1</v>
      </c>
      <c r="C1083" t="s">
        <v>81</v>
      </c>
      <c r="D1083" t="s">
        <v>123</v>
      </c>
      <c r="E1083" t="s">
        <v>141</v>
      </c>
      <c r="F1083" t="s">
        <v>3349</v>
      </c>
      <c r="G1083" t="s">
        <v>143</v>
      </c>
      <c r="H1083" t="s">
        <v>135</v>
      </c>
      <c r="I1083" t="s">
        <v>136</v>
      </c>
      <c r="J1083" t="s">
        <v>137</v>
      </c>
      <c r="K1083" t="s">
        <v>144</v>
      </c>
      <c r="L1083" t="s">
        <v>3350</v>
      </c>
      <c r="M1083" t="s">
        <v>3351</v>
      </c>
      <c r="N1083">
        <v>0.56416666599999998</v>
      </c>
      <c r="O1083">
        <v>0</v>
      </c>
      <c r="P1083">
        <v>13</v>
      </c>
      <c r="Q1083">
        <v>0</v>
      </c>
      <c r="R1083">
        <v>36</v>
      </c>
      <c r="S1083">
        <v>15</v>
      </c>
      <c r="T1083">
        <v>424</v>
      </c>
      <c r="U1083">
        <v>15</v>
      </c>
      <c r="V1083">
        <v>16</v>
      </c>
      <c r="W1083">
        <v>0</v>
      </c>
      <c r="X1083">
        <v>1.7430063181090256</v>
      </c>
      <c r="Y1083">
        <v>0</v>
      </c>
      <c r="Z1083">
        <v>7.6120087074750868</v>
      </c>
      <c r="AA1083">
        <v>75.495204130135221</v>
      </c>
      <c r="AB1083">
        <v>248.67408123873219</v>
      </c>
      <c r="AC1083">
        <v>928.96575819249131</v>
      </c>
      <c r="AD1083">
        <v>128.8547189739898</v>
      </c>
      <c r="AE1083">
        <v>1391.3447775609325</v>
      </c>
    </row>
    <row r="1084" spans="1:31" x14ac:dyDescent="0.3">
      <c r="A1084">
        <v>2520008</v>
      </c>
      <c r="B1084">
        <v>1</v>
      </c>
      <c r="C1084" t="s">
        <v>80</v>
      </c>
      <c r="D1084" t="s">
        <v>107</v>
      </c>
      <c r="E1084" t="s">
        <v>167</v>
      </c>
      <c r="F1084" t="s">
        <v>3352</v>
      </c>
      <c r="G1084" t="s">
        <v>169</v>
      </c>
      <c r="H1084" t="s">
        <v>150</v>
      </c>
      <c r="I1084" t="s">
        <v>136</v>
      </c>
      <c r="J1084" t="s">
        <v>137</v>
      </c>
      <c r="K1084" t="s">
        <v>144</v>
      </c>
      <c r="L1084" t="s">
        <v>3353</v>
      </c>
      <c r="M1084" t="s">
        <v>3354</v>
      </c>
      <c r="N1084">
        <v>3.0241666660000002</v>
      </c>
      <c r="O1084">
        <v>0</v>
      </c>
      <c r="P1084">
        <v>0</v>
      </c>
      <c r="Q1084">
        <v>0</v>
      </c>
      <c r="R1084">
        <v>0</v>
      </c>
      <c r="S1084">
        <v>0</v>
      </c>
      <c r="T1084">
        <v>1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2.9213382724054653</v>
      </c>
      <c r="AC1084">
        <v>0</v>
      </c>
      <c r="AD1084">
        <v>0</v>
      </c>
      <c r="AE1084">
        <v>2.9213382724054653</v>
      </c>
    </row>
    <row r="1085" spans="1:31" x14ac:dyDescent="0.3">
      <c r="A1085">
        <v>2519879</v>
      </c>
      <c r="B1085">
        <v>1</v>
      </c>
      <c r="C1085" t="s">
        <v>81</v>
      </c>
      <c r="D1085" t="s">
        <v>113</v>
      </c>
      <c r="E1085" t="s">
        <v>141</v>
      </c>
      <c r="F1085" t="s">
        <v>2471</v>
      </c>
      <c r="G1085" t="s">
        <v>295</v>
      </c>
      <c r="H1085" t="s">
        <v>135</v>
      </c>
      <c r="I1085" t="s">
        <v>136</v>
      </c>
      <c r="J1085" t="s">
        <v>137</v>
      </c>
      <c r="K1085" t="s">
        <v>144</v>
      </c>
      <c r="L1085" t="s">
        <v>3355</v>
      </c>
      <c r="M1085" t="s">
        <v>3356</v>
      </c>
      <c r="N1085">
        <v>0.85250000000000004</v>
      </c>
      <c r="O1085">
        <v>17</v>
      </c>
      <c r="P1085">
        <v>493</v>
      </c>
      <c r="Q1085">
        <v>152</v>
      </c>
      <c r="R1085">
        <v>188</v>
      </c>
      <c r="S1085">
        <v>21</v>
      </c>
      <c r="T1085">
        <v>43</v>
      </c>
      <c r="U1085">
        <v>1</v>
      </c>
      <c r="V1085">
        <v>0</v>
      </c>
      <c r="W1085">
        <v>1.5937010465486732</v>
      </c>
      <c r="X1085">
        <v>83.762154257937553</v>
      </c>
      <c r="Y1085">
        <v>99.140908555356148</v>
      </c>
      <c r="Z1085">
        <v>41.624017183431846</v>
      </c>
      <c r="AA1085">
        <v>43.154891109098934</v>
      </c>
      <c r="AB1085">
        <v>15.20817240205138</v>
      </c>
      <c r="AC1085">
        <v>145.770354437565</v>
      </c>
      <c r="AD1085">
        <v>0</v>
      </c>
      <c r="AE1085">
        <v>430.25419899198954</v>
      </c>
    </row>
    <row r="1086" spans="1:31" x14ac:dyDescent="0.3">
      <c r="A1086">
        <v>2519928</v>
      </c>
      <c r="B1086">
        <v>1</v>
      </c>
      <c r="C1086" t="s">
        <v>80</v>
      </c>
      <c r="D1086" t="s">
        <v>104</v>
      </c>
      <c r="E1086" t="s">
        <v>275</v>
      </c>
      <c r="F1086" t="s">
        <v>3357</v>
      </c>
      <c r="G1086" t="s">
        <v>143</v>
      </c>
      <c r="H1086" t="s">
        <v>135</v>
      </c>
      <c r="I1086" t="s">
        <v>136</v>
      </c>
      <c r="J1086" t="s">
        <v>137</v>
      </c>
      <c r="K1086" t="s">
        <v>144</v>
      </c>
      <c r="L1086" t="s">
        <v>3358</v>
      </c>
      <c r="M1086" t="s">
        <v>3359</v>
      </c>
      <c r="N1086">
        <v>1.4724999999999999</v>
      </c>
      <c r="O1086">
        <v>10</v>
      </c>
      <c r="P1086">
        <v>17</v>
      </c>
      <c r="Q1086">
        <v>55</v>
      </c>
      <c r="R1086">
        <v>53</v>
      </c>
      <c r="S1086">
        <v>24</v>
      </c>
      <c r="T1086">
        <v>13</v>
      </c>
      <c r="U1086">
        <v>8</v>
      </c>
      <c r="V1086">
        <v>0</v>
      </c>
      <c r="W1086">
        <v>2.2252091151553901</v>
      </c>
      <c r="X1086">
        <v>6.1395466744210516</v>
      </c>
      <c r="Y1086">
        <v>26.144398154469272</v>
      </c>
      <c r="Z1086">
        <v>26.049678223220884</v>
      </c>
      <c r="AA1086">
        <v>1354.2392946826599</v>
      </c>
      <c r="AB1086">
        <v>19.790833771559189</v>
      </c>
      <c r="AC1086">
        <v>2622.1008278994327</v>
      </c>
      <c r="AD1086">
        <v>0</v>
      </c>
      <c r="AE1086">
        <v>4056.6897885209182</v>
      </c>
    </row>
    <row r="1087" spans="1:31" x14ac:dyDescent="0.3">
      <c r="A1087">
        <v>2519865</v>
      </c>
      <c r="B1087">
        <v>1</v>
      </c>
      <c r="C1087" t="s">
        <v>80</v>
      </c>
      <c r="D1087" t="s">
        <v>105</v>
      </c>
      <c r="E1087" t="s">
        <v>132</v>
      </c>
      <c r="F1087" t="s">
        <v>3360</v>
      </c>
      <c r="G1087" t="s">
        <v>204</v>
      </c>
      <c r="H1087" t="s">
        <v>135</v>
      </c>
      <c r="I1087" t="s">
        <v>136</v>
      </c>
      <c r="J1087" t="s">
        <v>137</v>
      </c>
      <c r="K1087" t="s">
        <v>144</v>
      </c>
      <c r="L1087" t="s">
        <v>3361</v>
      </c>
      <c r="M1087" t="s">
        <v>3362</v>
      </c>
      <c r="N1087">
        <v>1.268611111</v>
      </c>
      <c r="O1087">
        <v>1</v>
      </c>
      <c r="P1087">
        <v>0</v>
      </c>
      <c r="Q1087">
        <v>7</v>
      </c>
      <c r="R1087">
        <v>0</v>
      </c>
      <c r="S1087">
        <v>3</v>
      </c>
      <c r="T1087">
        <v>0</v>
      </c>
      <c r="U1087">
        <v>0</v>
      </c>
      <c r="V1087">
        <v>0</v>
      </c>
      <c r="W1087">
        <v>0.62818284754983333</v>
      </c>
      <c r="X1087">
        <v>0</v>
      </c>
      <c r="Y1087">
        <v>19.687882183030919</v>
      </c>
      <c r="Z1087">
        <v>0</v>
      </c>
      <c r="AA1087">
        <v>13.930463335404987</v>
      </c>
      <c r="AB1087">
        <v>0</v>
      </c>
      <c r="AC1087">
        <v>0</v>
      </c>
      <c r="AD1087">
        <v>0</v>
      </c>
      <c r="AE1087">
        <v>34.246528365985739</v>
      </c>
    </row>
    <row r="1088" spans="1:31" x14ac:dyDescent="0.3">
      <c r="A1088">
        <v>2520463</v>
      </c>
      <c r="B1088">
        <v>1</v>
      </c>
      <c r="C1088" t="s">
        <v>80</v>
      </c>
      <c r="D1088" t="s">
        <v>104</v>
      </c>
      <c r="E1088" t="s">
        <v>275</v>
      </c>
      <c r="F1088" t="s">
        <v>3357</v>
      </c>
      <c r="G1088" t="s">
        <v>143</v>
      </c>
      <c r="H1088" t="s">
        <v>135</v>
      </c>
      <c r="I1088" t="s">
        <v>136</v>
      </c>
      <c r="J1088" t="s">
        <v>137</v>
      </c>
      <c r="K1088" t="s">
        <v>144</v>
      </c>
      <c r="L1088" t="s">
        <v>3363</v>
      </c>
      <c r="M1088" t="s">
        <v>3364</v>
      </c>
      <c r="N1088">
        <v>1.6886111109999999</v>
      </c>
      <c r="O1088">
        <v>10</v>
      </c>
      <c r="P1088">
        <v>17</v>
      </c>
      <c r="Q1088">
        <v>55</v>
      </c>
      <c r="R1088">
        <v>53</v>
      </c>
      <c r="S1088">
        <v>24</v>
      </c>
      <c r="T1088">
        <v>13</v>
      </c>
      <c r="U1088">
        <v>8</v>
      </c>
      <c r="V1088">
        <v>0</v>
      </c>
      <c r="W1088">
        <v>3.4851393523841674</v>
      </c>
      <c r="X1088">
        <v>7.8569496249192214</v>
      </c>
      <c r="Y1088">
        <v>24.814559658012229</v>
      </c>
      <c r="Z1088">
        <v>30.544409970811223</v>
      </c>
      <c r="AA1088">
        <v>1190.1977926726088</v>
      </c>
      <c r="AB1088">
        <v>17.849139864166077</v>
      </c>
      <c r="AC1088">
        <v>1211.6576430444927</v>
      </c>
      <c r="AD1088">
        <v>0</v>
      </c>
      <c r="AE1088">
        <v>2486.4056341873948</v>
      </c>
    </row>
    <row r="1089" spans="1:31" x14ac:dyDescent="0.3">
      <c r="A1089">
        <v>2520114</v>
      </c>
      <c r="B1089">
        <v>1</v>
      </c>
      <c r="C1089" t="s">
        <v>81</v>
      </c>
      <c r="D1089" t="s">
        <v>120</v>
      </c>
      <c r="E1089" t="s">
        <v>159</v>
      </c>
      <c r="F1089" t="s">
        <v>3365</v>
      </c>
      <c r="G1089" t="s">
        <v>181</v>
      </c>
      <c r="H1089" t="s">
        <v>150</v>
      </c>
      <c r="I1089" t="s">
        <v>136</v>
      </c>
      <c r="J1089" t="s">
        <v>137</v>
      </c>
      <c r="K1089" t="s">
        <v>144</v>
      </c>
      <c r="L1089" t="s">
        <v>3366</v>
      </c>
      <c r="M1089" t="s">
        <v>3367</v>
      </c>
      <c r="N1089">
        <v>0.95222222199999995</v>
      </c>
      <c r="O1089">
        <v>0</v>
      </c>
      <c r="P1089">
        <v>685</v>
      </c>
      <c r="Q1089">
        <v>0</v>
      </c>
      <c r="R1089">
        <v>0</v>
      </c>
      <c r="S1089">
        <v>0</v>
      </c>
      <c r="T1089">
        <v>32</v>
      </c>
      <c r="U1089">
        <v>0</v>
      </c>
      <c r="V1089">
        <v>0</v>
      </c>
      <c r="W1089">
        <v>0</v>
      </c>
      <c r="X1089">
        <v>113.38370489889653</v>
      </c>
      <c r="Y1089">
        <v>0</v>
      </c>
      <c r="Z1089">
        <v>0</v>
      </c>
      <c r="AA1089">
        <v>0</v>
      </c>
      <c r="AB1089">
        <v>29.414473823226182</v>
      </c>
      <c r="AC1089">
        <v>0</v>
      </c>
      <c r="AD1089">
        <v>0</v>
      </c>
      <c r="AE1089">
        <v>142.79817872212271</v>
      </c>
    </row>
    <row r="1090" spans="1:31" x14ac:dyDescent="0.3">
      <c r="A1090">
        <v>2519922</v>
      </c>
      <c r="B1090">
        <v>1</v>
      </c>
      <c r="C1090" t="s">
        <v>80</v>
      </c>
      <c r="D1090" t="s">
        <v>111</v>
      </c>
      <c r="E1090" t="s">
        <v>159</v>
      </c>
      <c r="F1090" t="s">
        <v>2384</v>
      </c>
      <c r="G1090" t="s">
        <v>161</v>
      </c>
      <c r="H1090" t="s">
        <v>150</v>
      </c>
      <c r="I1090" t="s">
        <v>136</v>
      </c>
      <c r="J1090" t="s">
        <v>137</v>
      </c>
      <c r="K1090" t="s">
        <v>144</v>
      </c>
      <c r="L1090" t="s">
        <v>3368</v>
      </c>
      <c r="M1090" t="s">
        <v>3369</v>
      </c>
      <c r="N1090">
        <v>0.23277777699999999</v>
      </c>
      <c r="O1090">
        <v>0</v>
      </c>
      <c r="P1090">
        <v>253</v>
      </c>
      <c r="Q1090">
        <v>0</v>
      </c>
      <c r="R1090">
        <v>0</v>
      </c>
      <c r="S1090">
        <v>0</v>
      </c>
      <c r="T1090">
        <v>48</v>
      </c>
      <c r="U1090">
        <v>0</v>
      </c>
      <c r="V1090">
        <v>0</v>
      </c>
      <c r="W1090">
        <v>0</v>
      </c>
      <c r="X1090">
        <v>16.370857421401602</v>
      </c>
      <c r="Y1090">
        <v>0</v>
      </c>
      <c r="Z1090">
        <v>0</v>
      </c>
      <c r="AA1090">
        <v>0</v>
      </c>
      <c r="AB1090">
        <v>20.445595136263183</v>
      </c>
      <c r="AC1090">
        <v>0</v>
      </c>
      <c r="AD1090">
        <v>0</v>
      </c>
      <c r="AE1090">
        <v>36.816452557664789</v>
      </c>
    </row>
    <row r="1091" spans="1:31" x14ac:dyDescent="0.3">
      <c r="A1091">
        <v>2519822</v>
      </c>
      <c r="B1091">
        <v>1</v>
      </c>
      <c r="C1091" t="s">
        <v>80</v>
      </c>
      <c r="D1091" t="s">
        <v>85</v>
      </c>
      <c r="E1091" t="s">
        <v>167</v>
      </c>
      <c r="F1091" t="s">
        <v>3370</v>
      </c>
      <c r="G1091" t="s">
        <v>169</v>
      </c>
      <c r="H1091" t="s">
        <v>150</v>
      </c>
      <c r="I1091" t="s">
        <v>136</v>
      </c>
      <c r="J1091" t="s">
        <v>137</v>
      </c>
      <c r="K1091" t="s">
        <v>144</v>
      </c>
      <c r="L1091" t="s">
        <v>3371</v>
      </c>
      <c r="M1091" t="s">
        <v>3372</v>
      </c>
      <c r="N1091">
        <v>4.5933333330000004</v>
      </c>
      <c r="O1091">
        <v>0</v>
      </c>
      <c r="P1091">
        <v>15</v>
      </c>
      <c r="Q1091">
        <v>0</v>
      </c>
      <c r="R1091">
        <v>0</v>
      </c>
      <c r="S1091">
        <v>0</v>
      </c>
      <c r="T1091">
        <v>6</v>
      </c>
      <c r="U1091">
        <v>0</v>
      </c>
      <c r="V1091">
        <v>0</v>
      </c>
      <c r="W1091">
        <v>0</v>
      </c>
      <c r="X1091">
        <v>18.235681544821841</v>
      </c>
      <c r="Y1091">
        <v>0</v>
      </c>
      <c r="Z1091">
        <v>0</v>
      </c>
      <c r="AA1091">
        <v>0</v>
      </c>
      <c r="AB1091">
        <v>10.911554881084102</v>
      </c>
      <c r="AC1091">
        <v>0</v>
      </c>
      <c r="AD1091">
        <v>0</v>
      </c>
      <c r="AE1091">
        <v>29.147236425905945</v>
      </c>
    </row>
    <row r="1092" spans="1:31" x14ac:dyDescent="0.3">
      <c r="A1092">
        <v>2520157</v>
      </c>
      <c r="B1092">
        <v>1</v>
      </c>
      <c r="C1092" t="s">
        <v>80</v>
      </c>
      <c r="D1092" t="s">
        <v>85</v>
      </c>
      <c r="E1092" t="s">
        <v>167</v>
      </c>
      <c r="F1092" t="s">
        <v>3373</v>
      </c>
      <c r="G1092" t="s">
        <v>169</v>
      </c>
      <c r="H1092" t="s">
        <v>150</v>
      </c>
      <c r="I1092" t="s">
        <v>136</v>
      </c>
      <c r="J1092" t="s">
        <v>137</v>
      </c>
      <c r="K1092" t="s">
        <v>144</v>
      </c>
      <c r="L1092" t="s">
        <v>3374</v>
      </c>
      <c r="M1092" t="s">
        <v>3375</v>
      </c>
      <c r="N1092">
        <v>3.7652777770000001</v>
      </c>
      <c r="O1092">
        <v>0</v>
      </c>
      <c r="P1092">
        <v>5</v>
      </c>
      <c r="Q1092">
        <v>0</v>
      </c>
      <c r="R1092">
        <v>0</v>
      </c>
      <c r="S1092">
        <v>0</v>
      </c>
      <c r="T1092">
        <v>2</v>
      </c>
      <c r="U1092">
        <v>0</v>
      </c>
      <c r="V1092">
        <v>0</v>
      </c>
      <c r="W1092">
        <v>0</v>
      </c>
      <c r="X1092">
        <v>3.9715938276359997</v>
      </c>
      <c r="Y1092">
        <v>0</v>
      </c>
      <c r="Z1092">
        <v>0</v>
      </c>
      <c r="AA1092">
        <v>0</v>
      </c>
      <c r="AB1092">
        <v>1.6206313390509668</v>
      </c>
      <c r="AC1092">
        <v>0</v>
      </c>
      <c r="AD1092">
        <v>0</v>
      </c>
      <c r="AE1092">
        <v>5.5922251666869665</v>
      </c>
    </row>
    <row r="1093" spans="1:31" x14ac:dyDescent="0.3">
      <c r="A1093">
        <v>2519756</v>
      </c>
      <c r="B1093">
        <v>1</v>
      </c>
      <c r="C1093" t="s">
        <v>80</v>
      </c>
      <c r="D1093" t="s">
        <v>88</v>
      </c>
      <c r="E1093" t="s">
        <v>132</v>
      </c>
      <c r="F1093" t="s">
        <v>3376</v>
      </c>
      <c r="G1093" t="s">
        <v>333</v>
      </c>
      <c r="H1093" t="s">
        <v>135</v>
      </c>
      <c r="I1093" t="s">
        <v>136</v>
      </c>
      <c r="J1093" t="s">
        <v>137</v>
      </c>
      <c r="K1093" t="s">
        <v>144</v>
      </c>
      <c r="L1093" t="s">
        <v>3377</v>
      </c>
      <c r="M1093" t="s">
        <v>3378</v>
      </c>
      <c r="N1093">
        <v>3.9013888880000001</v>
      </c>
      <c r="O1093">
        <v>0</v>
      </c>
      <c r="P1093">
        <v>139</v>
      </c>
      <c r="Q1093">
        <v>0</v>
      </c>
      <c r="R1093">
        <v>0</v>
      </c>
      <c r="S1093">
        <v>0</v>
      </c>
      <c r="T1093">
        <v>9</v>
      </c>
      <c r="U1093">
        <v>0</v>
      </c>
      <c r="V1093">
        <v>0</v>
      </c>
      <c r="W1093">
        <v>0</v>
      </c>
      <c r="X1093">
        <v>104.91750904948248</v>
      </c>
      <c r="Y1093">
        <v>0</v>
      </c>
      <c r="Z1093">
        <v>0</v>
      </c>
      <c r="AA1093">
        <v>0</v>
      </c>
      <c r="AB1093">
        <v>18.274010818787268</v>
      </c>
      <c r="AC1093">
        <v>0</v>
      </c>
      <c r="AD1093">
        <v>0</v>
      </c>
      <c r="AE1093">
        <v>123.19151986826975</v>
      </c>
    </row>
    <row r="1094" spans="1:31" x14ac:dyDescent="0.3">
      <c r="A1094">
        <v>2520443</v>
      </c>
      <c r="B1094">
        <v>1</v>
      </c>
      <c r="C1094" t="s">
        <v>80</v>
      </c>
      <c r="D1094" t="s">
        <v>95</v>
      </c>
      <c r="E1094" t="s">
        <v>207</v>
      </c>
      <c r="F1094" t="s">
        <v>3379</v>
      </c>
      <c r="G1094" t="s">
        <v>161</v>
      </c>
      <c r="H1094" t="s">
        <v>150</v>
      </c>
      <c r="I1094" t="s">
        <v>136</v>
      </c>
      <c r="J1094" t="s">
        <v>137</v>
      </c>
      <c r="K1094" t="s">
        <v>144</v>
      </c>
      <c r="L1094" t="s">
        <v>3380</v>
      </c>
      <c r="M1094" t="s">
        <v>3381</v>
      </c>
      <c r="N1094">
        <v>0.96583333299999996</v>
      </c>
      <c r="O1094">
        <v>0</v>
      </c>
      <c r="P1094">
        <v>74</v>
      </c>
      <c r="Q1094">
        <v>0</v>
      </c>
      <c r="R1094">
        <v>0</v>
      </c>
      <c r="S1094">
        <v>0</v>
      </c>
      <c r="T1094">
        <v>4</v>
      </c>
      <c r="U1094">
        <v>0</v>
      </c>
      <c r="V1094">
        <v>0</v>
      </c>
      <c r="W1094">
        <v>0</v>
      </c>
      <c r="X1094">
        <v>14.420723242157333</v>
      </c>
      <c r="Y1094">
        <v>0</v>
      </c>
      <c r="Z1094">
        <v>0</v>
      </c>
      <c r="AA1094">
        <v>0</v>
      </c>
      <c r="AB1094">
        <v>1.7691771314079541</v>
      </c>
      <c r="AC1094">
        <v>0</v>
      </c>
      <c r="AD1094">
        <v>0</v>
      </c>
      <c r="AE1094">
        <v>16.189900373565287</v>
      </c>
    </row>
    <row r="1095" spans="1:31" x14ac:dyDescent="0.3">
      <c r="A1095">
        <v>2520111</v>
      </c>
      <c r="B1095">
        <v>1</v>
      </c>
      <c r="C1095" t="s">
        <v>80</v>
      </c>
      <c r="D1095" t="s">
        <v>110</v>
      </c>
      <c r="E1095" t="s">
        <v>207</v>
      </c>
      <c r="F1095" t="s">
        <v>3382</v>
      </c>
      <c r="G1095" t="s">
        <v>177</v>
      </c>
      <c r="H1095" t="s">
        <v>150</v>
      </c>
      <c r="I1095" t="s">
        <v>136</v>
      </c>
      <c r="J1095" t="s">
        <v>137</v>
      </c>
      <c r="K1095" t="s">
        <v>144</v>
      </c>
      <c r="L1095" t="s">
        <v>3383</v>
      </c>
      <c r="M1095" t="s">
        <v>3384</v>
      </c>
      <c r="N1095">
        <v>1.1597222220000001</v>
      </c>
      <c r="O1095">
        <v>0</v>
      </c>
      <c r="P1095">
        <v>105</v>
      </c>
      <c r="Q1095">
        <v>0</v>
      </c>
      <c r="R1095">
        <v>0</v>
      </c>
      <c r="S1095">
        <v>0</v>
      </c>
      <c r="T1095">
        <v>5</v>
      </c>
      <c r="U1095">
        <v>0</v>
      </c>
      <c r="V1095">
        <v>0</v>
      </c>
      <c r="W1095">
        <v>0</v>
      </c>
      <c r="X1095">
        <v>30.889999000774807</v>
      </c>
      <c r="Y1095">
        <v>0</v>
      </c>
      <c r="Z1095">
        <v>0</v>
      </c>
      <c r="AA1095">
        <v>0</v>
      </c>
      <c r="AB1095">
        <v>6.5993242614213257</v>
      </c>
      <c r="AC1095">
        <v>0</v>
      </c>
      <c r="AD1095">
        <v>0</v>
      </c>
      <c r="AE1095">
        <v>37.48932326219613</v>
      </c>
    </row>
    <row r="1096" spans="1:31" x14ac:dyDescent="0.3">
      <c r="A1096">
        <v>2519796</v>
      </c>
      <c r="B1096">
        <v>1</v>
      </c>
      <c r="C1096" t="s">
        <v>81</v>
      </c>
      <c r="D1096" t="s">
        <v>119</v>
      </c>
      <c r="E1096" t="s">
        <v>141</v>
      </c>
      <c r="F1096" t="s">
        <v>3385</v>
      </c>
      <c r="G1096" t="s">
        <v>143</v>
      </c>
      <c r="H1096" t="s">
        <v>135</v>
      </c>
      <c r="I1096" t="s">
        <v>136</v>
      </c>
      <c r="J1096" t="s">
        <v>137</v>
      </c>
      <c r="K1096" t="s">
        <v>144</v>
      </c>
      <c r="L1096" t="s">
        <v>3386</v>
      </c>
      <c r="M1096" t="s">
        <v>3387</v>
      </c>
      <c r="N1096">
        <v>1.6472222219999999</v>
      </c>
      <c r="O1096">
        <v>0</v>
      </c>
      <c r="P1096">
        <v>1014</v>
      </c>
      <c r="Q1096">
        <v>17</v>
      </c>
      <c r="R1096">
        <v>243</v>
      </c>
      <c r="S1096">
        <v>3</v>
      </c>
      <c r="T1096">
        <v>63</v>
      </c>
      <c r="U1096">
        <v>0</v>
      </c>
      <c r="V1096">
        <v>0</v>
      </c>
      <c r="W1096">
        <v>0</v>
      </c>
      <c r="X1096">
        <v>253.7594360869501</v>
      </c>
      <c r="Y1096">
        <v>23.800651191168946</v>
      </c>
      <c r="Z1096">
        <v>203.37570019758448</v>
      </c>
      <c r="AA1096">
        <v>5.008796811599999</v>
      </c>
      <c r="AB1096">
        <v>26.244423026166078</v>
      </c>
      <c r="AC1096">
        <v>0</v>
      </c>
      <c r="AD1096">
        <v>0</v>
      </c>
      <c r="AE1096">
        <v>512.18900731346957</v>
      </c>
    </row>
    <row r="1097" spans="1:31" x14ac:dyDescent="0.3">
      <c r="A1097">
        <v>2519842</v>
      </c>
      <c r="B1097">
        <v>1</v>
      </c>
      <c r="C1097" t="s">
        <v>80</v>
      </c>
      <c r="D1097" t="s">
        <v>94</v>
      </c>
      <c r="E1097" t="s">
        <v>132</v>
      </c>
      <c r="F1097" t="s">
        <v>3388</v>
      </c>
      <c r="G1097" t="s">
        <v>143</v>
      </c>
      <c r="H1097" t="s">
        <v>135</v>
      </c>
      <c r="I1097" t="s">
        <v>136</v>
      </c>
      <c r="J1097" t="s">
        <v>137</v>
      </c>
      <c r="K1097" t="s">
        <v>144</v>
      </c>
      <c r="L1097" t="s">
        <v>3389</v>
      </c>
      <c r="M1097" t="s">
        <v>3390</v>
      </c>
      <c r="N1097">
        <v>0.62250000000000005</v>
      </c>
      <c r="O1097">
        <v>0</v>
      </c>
      <c r="P1097">
        <v>242</v>
      </c>
      <c r="Q1097">
        <v>0</v>
      </c>
      <c r="R1097">
        <v>0</v>
      </c>
      <c r="S1097">
        <v>0</v>
      </c>
      <c r="T1097">
        <v>6</v>
      </c>
      <c r="U1097">
        <v>0</v>
      </c>
      <c r="V1097">
        <v>0</v>
      </c>
      <c r="W1097">
        <v>0</v>
      </c>
      <c r="X1097">
        <v>28.876987942212178</v>
      </c>
      <c r="Y1097">
        <v>0</v>
      </c>
      <c r="Z1097">
        <v>0</v>
      </c>
      <c r="AA1097">
        <v>0</v>
      </c>
      <c r="AB1097">
        <v>1.28932012471626</v>
      </c>
      <c r="AC1097">
        <v>0</v>
      </c>
      <c r="AD1097">
        <v>0</v>
      </c>
      <c r="AE1097">
        <v>30.166308066928437</v>
      </c>
    </row>
    <row r="1098" spans="1:31" x14ac:dyDescent="0.3">
      <c r="A1098">
        <v>2520343</v>
      </c>
      <c r="B1098">
        <v>1</v>
      </c>
      <c r="C1098" t="s">
        <v>81</v>
      </c>
      <c r="D1098" t="s">
        <v>128</v>
      </c>
      <c r="E1098" t="s">
        <v>147</v>
      </c>
      <c r="F1098" t="s">
        <v>3391</v>
      </c>
      <c r="G1098" t="s">
        <v>224</v>
      </c>
      <c r="H1098" t="s">
        <v>150</v>
      </c>
      <c r="I1098" t="s">
        <v>136</v>
      </c>
      <c r="J1098" t="s">
        <v>137</v>
      </c>
      <c r="K1098" t="s">
        <v>144</v>
      </c>
      <c r="L1098" t="s">
        <v>3392</v>
      </c>
      <c r="M1098" t="s">
        <v>3393</v>
      </c>
      <c r="N1098">
        <v>1.3747222219999999</v>
      </c>
      <c r="O1098">
        <v>0</v>
      </c>
      <c r="P1098">
        <v>204</v>
      </c>
      <c r="Q1098">
        <v>0</v>
      </c>
      <c r="R1098">
        <v>0</v>
      </c>
      <c r="S1098">
        <v>0</v>
      </c>
      <c r="T1098">
        <v>27</v>
      </c>
      <c r="U1098">
        <v>0</v>
      </c>
      <c r="V1098">
        <v>0</v>
      </c>
      <c r="W1098">
        <v>0</v>
      </c>
      <c r="X1098">
        <v>58.712286253022</v>
      </c>
      <c r="Y1098">
        <v>0</v>
      </c>
      <c r="Z1098">
        <v>0</v>
      </c>
      <c r="AA1098">
        <v>0</v>
      </c>
      <c r="AB1098">
        <v>44.071943058908026</v>
      </c>
      <c r="AC1098">
        <v>0</v>
      </c>
      <c r="AD1098">
        <v>0</v>
      </c>
      <c r="AE1098">
        <v>102.78422931193003</v>
      </c>
    </row>
    <row r="1099" spans="1:31" x14ac:dyDescent="0.3">
      <c r="A1099">
        <v>2520094</v>
      </c>
      <c r="B1099">
        <v>1</v>
      </c>
      <c r="C1099" t="s">
        <v>80</v>
      </c>
      <c r="D1099" t="s">
        <v>107</v>
      </c>
      <c r="E1099" t="s">
        <v>132</v>
      </c>
      <c r="F1099" t="s">
        <v>3394</v>
      </c>
      <c r="G1099" t="s">
        <v>204</v>
      </c>
      <c r="H1099" t="s">
        <v>135</v>
      </c>
      <c r="I1099" t="s">
        <v>136</v>
      </c>
      <c r="J1099" t="s">
        <v>137</v>
      </c>
      <c r="K1099" t="s">
        <v>144</v>
      </c>
      <c r="L1099" t="s">
        <v>3395</v>
      </c>
      <c r="M1099" t="s">
        <v>3396</v>
      </c>
      <c r="N1099">
        <v>4.6913888879999996</v>
      </c>
      <c r="O1099">
        <v>0</v>
      </c>
      <c r="P1099">
        <v>47</v>
      </c>
      <c r="Q1099">
        <v>0</v>
      </c>
      <c r="R1099">
        <v>2</v>
      </c>
      <c r="S1099">
        <v>0</v>
      </c>
      <c r="T1099">
        <v>13</v>
      </c>
      <c r="U1099">
        <v>0</v>
      </c>
      <c r="V1099">
        <v>0</v>
      </c>
      <c r="W1099">
        <v>0</v>
      </c>
      <c r="X1099">
        <v>65.610898511272993</v>
      </c>
      <c r="Y1099">
        <v>0</v>
      </c>
      <c r="Z1099">
        <v>1.651800540216865</v>
      </c>
      <c r="AA1099">
        <v>0</v>
      </c>
      <c r="AB1099">
        <v>47.678396035857695</v>
      </c>
      <c r="AC1099">
        <v>0</v>
      </c>
      <c r="AD1099">
        <v>0</v>
      </c>
      <c r="AE1099">
        <v>114.94109508734755</v>
      </c>
    </row>
    <row r="1100" spans="1:31" x14ac:dyDescent="0.3">
      <c r="A1100">
        <v>2520217</v>
      </c>
      <c r="B1100">
        <v>1</v>
      </c>
      <c r="C1100" t="s">
        <v>80</v>
      </c>
      <c r="D1100" t="s">
        <v>95</v>
      </c>
      <c r="E1100" t="s">
        <v>167</v>
      </c>
      <c r="F1100" t="s">
        <v>3397</v>
      </c>
      <c r="G1100" t="s">
        <v>169</v>
      </c>
      <c r="H1100" t="s">
        <v>150</v>
      </c>
      <c r="I1100" t="s">
        <v>136</v>
      </c>
      <c r="J1100" t="s">
        <v>137</v>
      </c>
      <c r="K1100" t="s">
        <v>144</v>
      </c>
      <c r="L1100" t="s">
        <v>3398</v>
      </c>
      <c r="M1100" t="s">
        <v>3399</v>
      </c>
      <c r="N1100">
        <v>1.319722222</v>
      </c>
      <c r="O1100">
        <v>0</v>
      </c>
      <c r="P1100">
        <v>5</v>
      </c>
      <c r="Q1100">
        <v>0</v>
      </c>
      <c r="R1100">
        <v>0</v>
      </c>
      <c r="S1100">
        <v>0</v>
      </c>
      <c r="T1100">
        <v>1</v>
      </c>
      <c r="U1100">
        <v>0</v>
      </c>
      <c r="V1100">
        <v>0</v>
      </c>
      <c r="W1100">
        <v>0</v>
      </c>
      <c r="X1100">
        <v>1.2695101285653934</v>
      </c>
      <c r="Y1100">
        <v>0</v>
      </c>
      <c r="Z1100">
        <v>0</v>
      </c>
      <c r="AA1100">
        <v>0</v>
      </c>
      <c r="AB1100">
        <v>2.1254858726300001</v>
      </c>
      <c r="AC1100">
        <v>0</v>
      </c>
      <c r="AD1100">
        <v>0</v>
      </c>
      <c r="AE1100">
        <v>3.3949960011953935</v>
      </c>
    </row>
    <row r="1101" spans="1:31" x14ac:dyDescent="0.3">
      <c r="A1101">
        <v>2519862</v>
      </c>
      <c r="B1101">
        <v>1</v>
      </c>
      <c r="C1101" t="s">
        <v>80</v>
      </c>
      <c r="D1101" t="s">
        <v>84</v>
      </c>
      <c r="E1101" t="s">
        <v>147</v>
      </c>
      <c r="F1101" t="s">
        <v>3400</v>
      </c>
      <c r="G1101" t="s">
        <v>224</v>
      </c>
      <c r="H1101" t="s">
        <v>150</v>
      </c>
      <c r="I1101" t="s">
        <v>136</v>
      </c>
      <c r="J1101" t="s">
        <v>137</v>
      </c>
      <c r="K1101" t="s">
        <v>144</v>
      </c>
      <c r="L1101" t="s">
        <v>3401</v>
      </c>
      <c r="M1101" t="s">
        <v>3402</v>
      </c>
      <c r="N1101">
        <v>6.9024999999999999</v>
      </c>
      <c r="O1101">
        <v>0</v>
      </c>
      <c r="P1101">
        <v>6</v>
      </c>
      <c r="Q1101">
        <v>0</v>
      </c>
      <c r="R1101">
        <v>0</v>
      </c>
      <c r="S1101">
        <v>0</v>
      </c>
      <c r="T1101">
        <v>0</v>
      </c>
      <c r="U1101">
        <v>0</v>
      </c>
      <c r="V1101">
        <v>0</v>
      </c>
      <c r="W1101">
        <v>0</v>
      </c>
      <c r="X1101">
        <v>17.024202538872043</v>
      </c>
      <c r="Y1101">
        <v>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17.024202538872043</v>
      </c>
    </row>
    <row r="1102" spans="1:31" x14ac:dyDescent="0.3">
      <c r="A1102">
        <v>2520025</v>
      </c>
      <c r="B1102">
        <v>1</v>
      </c>
      <c r="C1102" t="s">
        <v>80</v>
      </c>
      <c r="D1102" t="s">
        <v>85</v>
      </c>
      <c r="E1102" t="s">
        <v>207</v>
      </c>
      <c r="F1102" t="s">
        <v>3403</v>
      </c>
      <c r="G1102" t="s">
        <v>134</v>
      </c>
      <c r="H1102" t="s">
        <v>150</v>
      </c>
      <c r="I1102" t="s">
        <v>136</v>
      </c>
      <c r="J1102" t="s">
        <v>137</v>
      </c>
      <c r="K1102" t="s">
        <v>138</v>
      </c>
      <c r="L1102" t="s">
        <v>3404</v>
      </c>
      <c r="M1102" t="s">
        <v>3405</v>
      </c>
      <c r="N1102">
        <v>0.75305555499999999</v>
      </c>
      <c r="O1102">
        <v>0</v>
      </c>
      <c r="P1102">
        <v>19</v>
      </c>
      <c r="Q1102">
        <v>0</v>
      </c>
      <c r="R1102">
        <v>0</v>
      </c>
      <c r="S1102">
        <v>0</v>
      </c>
      <c r="T1102">
        <v>46</v>
      </c>
      <c r="U1102">
        <v>0</v>
      </c>
      <c r="V1102">
        <v>0</v>
      </c>
      <c r="W1102">
        <v>0</v>
      </c>
      <c r="X1102">
        <v>3.788102587987769</v>
      </c>
      <c r="Y1102">
        <v>0</v>
      </c>
      <c r="Z1102">
        <v>0</v>
      </c>
      <c r="AA1102">
        <v>0</v>
      </c>
      <c r="AB1102">
        <v>26.526443409575343</v>
      </c>
      <c r="AC1102">
        <v>0</v>
      </c>
      <c r="AD1102">
        <v>0</v>
      </c>
      <c r="AE1102">
        <v>30.314545997563112</v>
      </c>
    </row>
    <row r="1103" spans="1:31" x14ac:dyDescent="0.3">
      <c r="A1103">
        <v>2520074</v>
      </c>
      <c r="B1103">
        <v>1</v>
      </c>
      <c r="C1103" t="s">
        <v>81</v>
      </c>
      <c r="D1103" t="s">
        <v>125</v>
      </c>
      <c r="E1103" t="s">
        <v>141</v>
      </c>
      <c r="F1103" t="s">
        <v>3406</v>
      </c>
      <c r="G1103" t="s">
        <v>143</v>
      </c>
      <c r="H1103" t="s">
        <v>135</v>
      </c>
      <c r="I1103" t="s">
        <v>136</v>
      </c>
      <c r="J1103" t="s">
        <v>137</v>
      </c>
      <c r="K1103" t="s">
        <v>144</v>
      </c>
      <c r="L1103" t="s">
        <v>3407</v>
      </c>
      <c r="M1103" t="s">
        <v>3408</v>
      </c>
      <c r="N1103">
        <v>0.33555555500000001</v>
      </c>
      <c r="O1103">
        <v>0</v>
      </c>
      <c r="P1103">
        <v>93</v>
      </c>
      <c r="Q1103">
        <v>35</v>
      </c>
      <c r="R1103">
        <v>147</v>
      </c>
      <c r="S1103">
        <v>4</v>
      </c>
      <c r="T1103">
        <v>12</v>
      </c>
      <c r="U1103">
        <v>1</v>
      </c>
      <c r="V1103">
        <v>0</v>
      </c>
      <c r="W1103">
        <v>0</v>
      </c>
      <c r="X1103">
        <v>3.251944854208475</v>
      </c>
      <c r="Y1103">
        <v>2.1806755175367867</v>
      </c>
      <c r="Z1103">
        <v>14.807234393055904</v>
      </c>
      <c r="AA1103">
        <v>9.4851566098155189</v>
      </c>
      <c r="AB1103">
        <v>1.1364590305292266</v>
      </c>
      <c r="AC1103">
        <v>65.956220581457771</v>
      </c>
      <c r="AD1103">
        <v>0</v>
      </c>
      <c r="AE1103">
        <v>96.817690986603679</v>
      </c>
    </row>
    <row r="1104" spans="1:31" x14ac:dyDescent="0.3">
      <c r="A1104">
        <v>2520380</v>
      </c>
      <c r="B1104">
        <v>1</v>
      </c>
      <c r="C1104" t="s">
        <v>80</v>
      </c>
      <c r="D1104" t="s">
        <v>106</v>
      </c>
      <c r="E1104" t="s">
        <v>207</v>
      </c>
      <c r="F1104" t="s">
        <v>3409</v>
      </c>
      <c r="G1104" t="s">
        <v>177</v>
      </c>
      <c r="H1104" t="s">
        <v>150</v>
      </c>
      <c r="I1104" t="s">
        <v>136</v>
      </c>
      <c r="J1104" t="s">
        <v>137</v>
      </c>
      <c r="K1104" t="s">
        <v>144</v>
      </c>
      <c r="L1104" t="s">
        <v>3410</v>
      </c>
      <c r="M1104" t="s">
        <v>3411</v>
      </c>
      <c r="N1104">
        <v>2.6327777769999998</v>
      </c>
      <c r="O1104">
        <v>0</v>
      </c>
      <c r="P1104">
        <v>10</v>
      </c>
      <c r="Q1104">
        <v>0</v>
      </c>
      <c r="R1104">
        <v>0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7.828353962811053</v>
      </c>
      <c r="Y1104">
        <v>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7.828353962811053</v>
      </c>
    </row>
    <row r="1105" spans="1:31" x14ac:dyDescent="0.3">
      <c r="A1105">
        <v>2520317</v>
      </c>
      <c r="B1105">
        <v>1</v>
      </c>
      <c r="C1105" t="s">
        <v>81</v>
      </c>
      <c r="D1105" t="s">
        <v>112</v>
      </c>
      <c r="E1105" t="s">
        <v>167</v>
      </c>
      <c r="F1105" t="s">
        <v>3412</v>
      </c>
      <c r="G1105" t="s">
        <v>263</v>
      </c>
      <c r="H1105" t="s">
        <v>150</v>
      </c>
      <c r="I1105" t="s">
        <v>136</v>
      </c>
      <c r="J1105" t="s">
        <v>137</v>
      </c>
      <c r="K1105" t="s">
        <v>144</v>
      </c>
      <c r="L1105" t="s">
        <v>3413</v>
      </c>
      <c r="M1105" t="s">
        <v>3414</v>
      </c>
      <c r="N1105">
        <v>1.9516666659999999</v>
      </c>
      <c r="O1105">
        <v>0</v>
      </c>
      <c r="P1105">
        <v>1</v>
      </c>
      <c r="Q1105">
        <v>0</v>
      </c>
      <c r="R1105">
        <v>0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0.97204269481130012</v>
      </c>
      <c r="Y1105">
        <v>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0.97204269481130012</v>
      </c>
    </row>
    <row r="1106" spans="1:31" x14ac:dyDescent="0.3">
      <c r="A1106">
        <v>2520174</v>
      </c>
      <c r="B1106">
        <v>1</v>
      </c>
      <c r="C1106" t="s">
        <v>80</v>
      </c>
      <c r="D1106" t="s">
        <v>110</v>
      </c>
      <c r="E1106" t="s">
        <v>207</v>
      </c>
      <c r="F1106" t="s">
        <v>3415</v>
      </c>
      <c r="G1106" t="s">
        <v>173</v>
      </c>
      <c r="H1106" t="s">
        <v>150</v>
      </c>
      <c r="I1106" t="s">
        <v>136</v>
      </c>
      <c r="J1106" t="s">
        <v>137</v>
      </c>
      <c r="K1106" t="s">
        <v>138</v>
      </c>
      <c r="L1106" t="s">
        <v>3416</v>
      </c>
      <c r="M1106" t="s">
        <v>3417</v>
      </c>
      <c r="N1106">
        <v>3.4413888880000001</v>
      </c>
      <c r="O1106">
        <v>0</v>
      </c>
      <c r="P1106">
        <v>6</v>
      </c>
      <c r="Q1106">
        <v>0</v>
      </c>
      <c r="R1106">
        <v>0</v>
      </c>
      <c r="S1106">
        <v>0</v>
      </c>
      <c r="T1106">
        <v>19</v>
      </c>
      <c r="U1106">
        <v>0</v>
      </c>
      <c r="V1106">
        <v>0</v>
      </c>
      <c r="W1106">
        <v>0</v>
      </c>
      <c r="X1106">
        <v>1.4273650580688171</v>
      </c>
      <c r="Y1106">
        <v>0</v>
      </c>
      <c r="Z1106">
        <v>0</v>
      </c>
      <c r="AA1106">
        <v>0</v>
      </c>
      <c r="AB1106">
        <v>273.96843098368078</v>
      </c>
      <c r="AC1106">
        <v>0</v>
      </c>
      <c r="AD1106">
        <v>0</v>
      </c>
      <c r="AE1106">
        <v>275.39579604174958</v>
      </c>
    </row>
    <row r="1107" spans="1:31" x14ac:dyDescent="0.3">
      <c r="A1107">
        <v>2520509</v>
      </c>
      <c r="B1107">
        <v>1</v>
      </c>
      <c r="C1107" t="s">
        <v>80</v>
      </c>
      <c r="D1107" t="s">
        <v>85</v>
      </c>
      <c r="E1107" t="s">
        <v>147</v>
      </c>
      <c r="F1107" t="s">
        <v>3418</v>
      </c>
      <c r="G1107" t="s">
        <v>224</v>
      </c>
      <c r="H1107" t="s">
        <v>150</v>
      </c>
      <c r="I1107" t="s">
        <v>136</v>
      </c>
      <c r="J1107" t="s">
        <v>137</v>
      </c>
      <c r="K1107" t="s">
        <v>144</v>
      </c>
      <c r="L1107" t="s">
        <v>3419</v>
      </c>
      <c r="M1107" t="s">
        <v>3420</v>
      </c>
      <c r="N1107">
        <v>1.4313888880000001</v>
      </c>
      <c r="O1107">
        <v>0</v>
      </c>
      <c r="P1107">
        <v>104</v>
      </c>
      <c r="Q1107">
        <v>0</v>
      </c>
      <c r="R1107">
        <v>0</v>
      </c>
      <c r="S1107">
        <v>0</v>
      </c>
      <c r="T1107">
        <v>10</v>
      </c>
      <c r="U1107">
        <v>0</v>
      </c>
      <c r="V1107">
        <v>0</v>
      </c>
      <c r="W1107">
        <v>0</v>
      </c>
      <c r="X1107">
        <v>35.391394357886824</v>
      </c>
      <c r="Y1107">
        <v>0</v>
      </c>
      <c r="Z1107">
        <v>0</v>
      </c>
      <c r="AA1107">
        <v>0</v>
      </c>
      <c r="AB1107">
        <v>2.6179183263225148</v>
      </c>
      <c r="AC1107">
        <v>0</v>
      </c>
      <c r="AD1107">
        <v>0</v>
      </c>
      <c r="AE1107">
        <v>38.009312684209341</v>
      </c>
    </row>
    <row r="1108" spans="1:31" x14ac:dyDescent="0.3">
      <c r="A1108">
        <v>2520515</v>
      </c>
      <c r="B1108">
        <v>1</v>
      </c>
      <c r="C1108" t="s">
        <v>80</v>
      </c>
      <c r="D1108" t="s">
        <v>86</v>
      </c>
      <c r="E1108" t="s">
        <v>132</v>
      </c>
      <c r="F1108" t="s">
        <v>3421</v>
      </c>
      <c r="G1108" t="s">
        <v>143</v>
      </c>
      <c r="H1108" t="s">
        <v>135</v>
      </c>
      <c r="I1108" t="s">
        <v>136</v>
      </c>
      <c r="J1108" t="s">
        <v>137</v>
      </c>
      <c r="K1108" t="s">
        <v>144</v>
      </c>
      <c r="L1108" t="s">
        <v>3422</v>
      </c>
      <c r="M1108" t="s">
        <v>3423</v>
      </c>
      <c r="N1108">
        <v>1.5261111110000001</v>
      </c>
      <c r="O1108">
        <v>0</v>
      </c>
      <c r="P1108">
        <v>0</v>
      </c>
      <c r="Q1108">
        <v>0</v>
      </c>
      <c r="R1108">
        <v>0</v>
      </c>
      <c r="S1108">
        <v>2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20.319528202101274</v>
      </c>
      <c r="AB1108">
        <v>0</v>
      </c>
      <c r="AC1108">
        <v>0</v>
      </c>
      <c r="AD1108">
        <v>0</v>
      </c>
      <c r="AE1108">
        <v>20.319528202101274</v>
      </c>
    </row>
    <row r="1109" spans="1:31" x14ac:dyDescent="0.3">
      <c r="A1109">
        <v>2520014</v>
      </c>
      <c r="B1109">
        <v>1</v>
      </c>
      <c r="C1109" t="s">
        <v>80</v>
      </c>
      <c r="D1109" t="s">
        <v>95</v>
      </c>
      <c r="E1109" t="s">
        <v>167</v>
      </c>
      <c r="F1109" t="s">
        <v>3424</v>
      </c>
      <c r="G1109" t="s">
        <v>263</v>
      </c>
      <c r="H1109" t="s">
        <v>150</v>
      </c>
      <c r="I1109" t="s">
        <v>136</v>
      </c>
      <c r="J1109" t="s">
        <v>137</v>
      </c>
      <c r="K1109" t="s">
        <v>144</v>
      </c>
      <c r="L1109" t="s">
        <v>3425</v>
      </c>
      <c r="M1109" t="s">
        <v>3426</v>
      </c>
      <c r="N1109">
        <v>3.7238888879999998</v>
      </c>
      <c r="O1109">
        <v>0</v>
      </c>
      <c r="P1109">
        <v>1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0.87791770845777783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0.87791770845777783</v>
      </c>
    </row>
    <row r="1110" spans="1:31" x14ac:dyDescent="0.3">
      <c r="A1110">
        <v>2520183</v>
      </c>
      <c r="B1110">
        <v>1</v>
      </c>
      <c r="C1110" t="s">
        <v>80</v>
      </c>
      <c r="D1110" t="s">
        <v>93</v>
      </c>
      <c r="E1110" t="s">
        <v>207</v>
      </c>
      <c r="F1110" t="s">
        <v>3427</v>
      </c>
      <c r="G1110" t="s">
        <v>177</v>
      </c>
      <c r="H1110" t="s">
        <v>150</v>
      </c>
      <c r="I1110" t="s">
        <v>136</v>
      </c>
      <c r="J1110" t="s">
        <v>137</v>
      </c>
      <c r="K1110" t="s">
        <v>144</v>
      </c>
      <c r="L1110" t="s">
        <v>3428</v>
      </c>
      <c r="M1110" t="s">
        <v>3429</v>
      </c>
      <c r="N1110">
        <v>2.457222222</v>
      </c>
      <c r="O1110">
        <v>0</v>
      </c>
      <c r="P1110">
        <v>39</v>
      </c>
      <c r="Q1110">
        <v>0</v>
      </c>
      <c r="R1110">
        <v>0</v>
      </c>
      <c r="S1110">
        <v>0</v>
      </c>
      <c r="T1110">
        <v>1</v>
      </c>
      <c r="U1110">
        <v>0</v>
      </c>
      <c r="V1110">
        <v>0</v>
      </c>
      <c r="W1110">
        <v>0</v>
      </c>
      <c r="X1110">
        <v>12.902962534023615</v>
      </c>
      <c r="Y1110">
        <v>0</v>
      </c>
      <c r="Z1110">
        <v>0</v>
      </c>
      <c r="AA1110">
        <v>0</v>
      </c>
      <c r="AB1110">
        <v>2.5272684594770554</v>
      </c>
      <c r="AC1110">
        <v>0</v>
      </c>
      <c r="AD1110">
        <v>0</v>
      </c>
      <c r="AE1110">
        <v>15.43023099350067</v>
      </c>
    </row>
    <row r="1111" spans="1:31" x14ac:dyDescent="0.3">
      <c r="A1111">
        <v>2520492</v>
      </c>
      <c r="B1111">
        <v>1</v>
      </c>
      <c r="C1111" t="s">
        <v>80</v>
      </c>
      <c r="D1111" t="s">
        <v>84</v>
      </c>
      <c r="E1111" t="s">
        <v>167</v>
      </c>
      <c r="F1111" t="s">
        <v>3430</v>
      </c>
      <c r="G1111" t="s">
        <v>263</v>
      </c>
      <c r="H1111" t="s">
        <v>150</v>
      </c>
      <c r="I1111" t="s">
        <v>136</v>
      </c>
      <c r="J1111" t="s">
        <v>137</v>
      </c>
      <c r="K1111" t="s">
        <v>144</v>
      </c>
      <c r="L1111" t="s">
        <v>3431</v>
      </c>
      <c r="M1111" t="s">
        <v>3432</v>
      </c>
      <c r="N1111">
        <v>3.3141666660000002</v>
      </c>
      <c r="O1111">
        <v>0</v>
      </c>
      <c r="P1111">
        <v>2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2.0817187981668868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2.0817187981668868</v>
      </c>
    </row>
    <row r="1112" spans="1:31" x14ac:dyDescent="0.3">
      <c r="A1112">
        <v>2520369</v>
      </c>
      <c r="B1112">
        <v>1</v>
      </c>
      <c r="C1112" t="s">
        <v>80</v>
      </c>
      <c r="D1112" t="s">
        <v>96</v>
      </c>
      <c r="E1112" t="s">
        <v>167</v>
      </c>
      <c r="F1112" t="s">
        <v>3433</v>
      </c>
      <c r="G1112" t="s">
        <v>169</v>
      </c>
      <c r="H1112" t="s">
        <v>150</v>
      </c>
      <c r="I1112" t="s">
        <v>136</v>
      </c>
      <c r="J1112" t="s">
        <v>137</v>
      </c>
      <c r="K1112" t="s">
        <v>144</v>
      </c>
      <c r="L1112" t="s">
        <v>3434</v>
      </c>
      <c r="M1112" t="s">
        <v>3435</v>
      </c>
      <c r="N1112">
        <v>7.5036111109999997</v>
      </c>
      <c r="O1112">
        <v>0</v>
      </c>
      <c r="P1112">
        <v>1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0.45483040057548341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0.45483040057548341</v>
      </c>
    </row>
    <row r="1113" spans="1:31" x14ac:dyDescent="0.3">
      <c r="A1113">
        <v>2519891</v>
      </c>
      <c r="B1113">
        <v>1</v>
      </c>
      <c r="C1113" t="s">
        <v>81</v>
      </c>
      <c r="D1113" t="s">
        <v>128</v>
      </c>
      <c r="E1113" t="s">
        <v>159</v>
      </c>
      <c r="F1113" t="s">
        <v>3436</v>
      </c>
      <c r="G1113" t="s">
        <v>177</v>
      </c>
      <c r="H1113" t="s">
        <v>150</v>
      </c>
      <c r="I1113" t="s">
        <v>136</v>
      </c>
      <c r="J1113" t="s">
        <v>137</v>
      </c>
      <c r="K1113" t="s">
        <v>144</v>
      </c>
      <c r="L1113" t="s">
        <v>3437</v>
      </c>
      <c r="M1113" t="s">
        <v>3438</v>
      </c>
      <c r="N1113">
        <v>3.792777777</v>
      </c>
      <c r="O1113">
        <v>0</v>
      </c>
      <c r="P1113">
        <v>1</v>
      </c>
      <c r="Q1113">
        <v>0</v>
      </c>
      <c r="R1113">
        <v>0</v>
      </c>
      <c r="S1113">
        <v>0</v>
      </c>
      <c r="T1113">
        <v>53</v>
      </c>
      <c r="U1113">
        <v>0</v>
      </c>
      <c r="V1113">
        <v>0</v>
      </c>
      <c r="W1113">
        <v>0</v>
      </c>
      <c r="X1113">
        <v>1.1558142677666667E-3</v>
      </c>
      <c r="Y1113">
        <v>0</v>
      </c>
      <c r="Z1113">
        <v>0</v>
      </c>
      <c r="AA1113">
        <v>0</v>
      </c>
      <c r="AB1113">
        <v>169.59951560394339</v>
      </c>
      <c r="AC1113">
        <v>0</v>
      </c>
      <c r="AD1113">
        <v>0</v>
      </c>
      <c r="AE1113">
        <v>169.60067141821116</v>
      </c>
    </row>
    <row r="1114" spans="1:31" x14ac:dyDescent="0.3">
      <c r="A1114">
        <v>2519997</v>
      </c>
      <c r="B1114">
        <v>1</v>
      </c>
      <c r="C1114" t="s">
        <v>80</v>
      </c>
      <c r="D1114" t="s">
        <v>106</v>
      </c>
      <c r="E1114" t="s">
        <v>132</v>
      </c>
      <c r="F1114" t="s">
        <v>3439</v>
      </c>
      <c r="G1114" t="s">
        <v>134</v>
      </c>
      <c r="H1114" t="s">
        <v>135</v>
      </c>
      <c r="I1114" t="s">
        <v>136</v>
      </c>
      <c r="J1114" t="s">
        <v>137</v>
      </c>
      <c r="K1114" t="s">
        <v>138</v>
      </c>
      <c r="L1114" t="s">
        <v>3440</v>
      </c>
      <c r="M1114" t="s">
        <v>3441</v>
      </c>
      <c r="N1114">
        <v>4.7522222220000003</v>
      </c>
      <c r="O1114">
        <v>0</v>
      </c>
      <c r="P1114">
        <v>144</v>
      </c>
      <c r="Q1114">
        <v>0</v>
      </c>
      <c r="R1114">
        <v>12</v>
      </c>
      <c r="S1114">
        <v>0</v>
      </c>
      <c r="T1114">
        <v>28</v>
      </c>
      <c r="U1114">
        <v>0</v>
      </c>
      <c r="V1114">
        <v>0</v>
      </c>
      <c r="W1114">
        <v>0</v>
      </c>
      <c r="X1114">
        <v>131.90708124260615</v>
      </c>
      <c r="Y1114">
        <v>0</v>
      </c>
      <c r="Z1114">
        <v>10.363481559764759</v>
      </c>
      <c r="AA1114">
        <v>0</v>
      </c>
      <c r="AB1114">
        <v>101.05677552200132</v>
      </c>
      <c r="AC1114">
        <v>0</v>
      </c>
      <c r="AD1114">
        <v>0</v>
      </c>
      <c r="AE1114">
        <v>243.32733832437222</v>
      </c>
    </row>
    <row r="1115" spans="1:31" x14ac:dyDescent="0.3">
      <c r="A1115">
        <v>2520329</v>
      </c>
      <c r="B1115">
        <v>1</v>
      </c>
      <c r="C1115" t="s">
        <v>81</v>
      </c>
      <c r="D1115" t="s">
        <v>122</v>
      </c>
      <c r="E1115" t="s">
        <v>132</v>
      </c>
      <c r="F1115" t="s">
        <v>3442</v>
      </c>
      <c r="G1115" t="s">
        <v>143</v>
      </c>
      <c r="H1115" t="s">
        <v>135</v>
      </c>
      <c r="I1115" t="s">
        <v>136</v>
      </c>
      <c r="J1115" t="s">
        <v>137</v>
      </c>
      <c r="K1115" t="s">
        <v>144</v>
      </c>
      <c r="L1115" t="s">
        <v>3443</v>
      </c>
      <c r="M1115" t="s">
        <v>3444</v>
      </c>
      <c r="N1115">
        <v>0.74888888799999997</v>
      </c>
      <c r="O1115">
        <v>1</v>
      </c>
      <c r="P1115">
        <v>1059</v>
      </c>
      <c r="Q1115">
        <v>6</v>
      </c>
      <c r="R1115">
        <v>25</v>
      </c>
      <c r="S1115">
        <v>0</v>
      </c>
      <c r="T1115">
        <v>147</v>
      </c>
      <c r="U1115">
        <v>1</v>
      </c>
      <c r="V1115">
        <v>0</v>
      </c>
      <c r="W1115">
        <v>0.15036347179555556</v>
      </c>
      <c r="X1115">
        <v>138.80497982585044</v>
      </c>
      <c r="Y1115">
        <v>1.1458077823567268</v>
      </c>
      <c r="Z1115">
        <v>8.2412899156996549</v>
      </c>
      <c r="AA1115">
        <v>0</v>
      </c>
      <c r="AB1115">
        <v>78.866136690798712</v>
      </c>
      <c r="AC1115">
        <v>1.5236380520433335</v>
      </c>
      <c r="AD1115">
        <v>0</v>
      </c>
      <c r="AE1115">
        <v>228.73221573854443</v>
      </c>
    </row>
    <row r="1116" spans="1:31" x14ac:dyDescent="0.3">
      <c r="A1116">
        <v>2519951</v>
      </c>
      <c r="B1116">
        <v>1</v>
      </c>
      <c r="C1116" t="s">
        <v>80</v>
      </c>
      <c r="D1116" t="s">
        <v>97</v>
      </c>
      <c r="E1116" t="s">
        <v>187</v>
      </c>
      <c r="F1116" t="s">
        <v>3445</v>
      </c>
      <c r="G1116" t="s">
        <v>143</v>
      </c>
      <c r="H1116" t="s">
        <v>135</v>
      </c>
      <c r="I1116" t="s">
        <v>136</v>
      </c>
      <c r="J1116" t="s">
        <v>137</v>
      </c>
      <c r="K1116" t="s">
        <v>144</v>
      </c>
      <c r="L1116" t="s">
        <v>3446</v>
      </c>
      <c r="M1116" t="s">
        <v>3447</v>
      </c>
      <c r="N1116">
        <v>1.3530555550000001</v>
      </c>
      <c r="O1116">
        <v>12</v>
      </c>
      <c r="P1116">
        <v>698</v>
      </c>
      <c r="Q1116">
        <v>9</v>
      </c>
      <c r="R1116">
        <v>101</v>
      </c>
      <c r="S1116">
        <v>14</v>
      </c>
      <c r="T1116">
        <v>139</v>
      </c>
      <c r="U1116">
        <v>2</v>
      </c>
      <c r="V1116">
        <v>1</v>
      </c>
      <c r="W1116">
        <v>37.462460921226779</v>
      </c>
      <c r="X1116">
        <v>319.83782560375585</v>
      </c>
      <c r="Y1116">
        <v>7.7195506298904899</v>
      </c>
      <c r="Z1116">
        <v>41.800252051384462</v>
      </c>
      <c r="AA1116">
        <v>117.45287880194336</v>
      </c>
      <c r="AB1116">
        <v>167.91982002172094</v>
      </c>
      <c r="AC1116">
        <v>793.39632812085517</v>
      </c>
      <c r="AD1116">
        <v>20.553039508103065</v>
      </c>
      <c r="AE1116">
        <v>1506.14215565888</v>
      </c>
    </row>
    <row r="1117" spans="1:31" x14ac:dyDescent="0.3">
      <c r="A1117">
        <v>2520137</v>
      </c>
      <c r="B1117">
        <v>1</v>
      </c>
      <c r="C1117" t="s">
        <v>81</v>
      </c>
      <c r="D1117" t="s">
        <v>113</v>
      </c>
      <c r="E1117" t="s">
        <v>132</v>
      </c>
      <c r="F1117" t="s">
        <v>3448</v>
      </c>
      <c r="G1117" t="s">
        <v>204</v>
      </c>
      <c r="H1117" t="s">
        <v>135</v>
      </c>
      <c r="I1117" t="s">
        <v>136</v>
      </c>
      <c r="J1117" t="s">
        <v>137</v>
      </c>
      <c r="K1117" t="s">
        <v>144</v>
      </c>
      <c r="L1117" t="s">
        <v>3449</v>
      </c>
      <c r="M1117" t="s">
        <v>3450</v>
      </c>
      <c r="N1117">
        <v>1.519722222</v>
      </c>
      <c r="O1117">
        <v>3</v>
      </c>
      <c r="P1117">
        <v>1</v>
      </c>
      <c r="Q1117">
        <v>7</v>
      </c>
      <c r="R1117">
        <v>21</v>
      </c>
      <c r="S1117">
        <v>0</v>
      </c>
      <c r="T1117">
        <v>1</v>
      </c>
      <c r="U1117">
        <v>0</v>
      </c>
      <c r="V1117">
        <v>0</v>
      </c>
      <c r="W1117">
        <v>0.56091053084478759</v>
      </c>
      <c r="X1117">
        <v>4.6450165974208341E-2</v>
      </c>
      <c r="Y1117">
        <v>11.955204698849967</v>
      </c>
      <c r="Z1117">
        <v>22.773451024737085</v>
      </c>
      <c r="AA1117">
        <v>0</v>
      </c>
      <c r="AB1117">
        <v>0.70041750140907511</v>
      </c>
      <c r="AC1117">
        <v>0</v>
      </c>
      <c r="AD1117">
        <v>0</v>
      </c>
      <c r="AE1117">
        <v>36.036433921815124</v>
      </c>
    </row>
    <row r="1118" spans="1:31" x14ac:dyDescent="0.3">
      <c r="A1118">
        <v>2520100</v>
      </c>
      <c r="B1118">
        <v>1</v>
      </c>
      <c r="C1118" t="s">
        <v>80</v>
      </c>
      <c r="D1118" t="s">
        <v>93</v>
      </c>
      <c r="E1118" t="s">
        <v>187</v>
      </c>
      <c r="F1118" t="s">
        <v>3451</v>
      </c>
      <c r="G1118" t="s">
        <v>173</v>
      </c>
      <c r="H1118" t="s">
        <v>135</v>
      </c>
      <c r="I1118" t="s">
        <v>136</v>
      </c>
      <c r="J1118" t="s">
        <v>137</v>
      </c>
      <c r="K1118" t="s">
        <v>138</v>
      </c>
      <c r="L1118" t="s">
        <v>3452</v>
      </c>
      <c r="M1118" t="s">
        <v>3453</v>
      </c>
      <c r="N1118">
        <v>7.1241666659999998</v>
      </c>
      <c r="O1118">
        <v>1</v>
      </c>
      <c r="P1118">
        <v>286</v>
      </c>
      <c r="Q1118">
        <v>21</v>
      </c>
      <c r="R1118">
        <v>130</v>
      </c>
      <c r="S1118">
        <v>6</v>
      </c>
      <c r="T1118">
        <v>70</v>
      </c>
      <c r="U1118">
        <v>0</v>
      </c>
      <c r="V1118">
        <v>0</v>
      </c>
      <c r="W1118">
        <v>7.2594348973675205</v>
      </c>
      <c r="X1118">
        <v>445.25679188792304</v>
      </c>
      <c r="Y1118">
        <v>838.86583233480246</v>
      </c>
      <c r="Z1118">
        <v>844.54039604568379</v>
      </c>
      <c r="AA1118">
        <v>86.477081992082816</v>
      </c>
      <c r="AB1118">
        <v>516.85807430322097</v>
      </c>
      <c r="AC1118">
        <v>0</v>
      </c>
      <c r="AD1118">
        <v>0</v>
      </c>
      <c r="AE1118">
        <v>2739.2576114610802</v>
      </c>
    </row>
    <row r="1119" spans="1:31" x14ac:dyDescent="0.3">
      <c r="A1119">
        <v>2520432</v>
      </c>
      <c r="B1119">
        <v>1</v>
      </c>
      <c r="C1119" t="s">
        <v>80</v>
      </c>
      <c r="D1119" t="s">
        <v>85</v>
      </c>
      <c r="E1119" t="s">
        <v>167</v>
      </c>
      <c r="F1119" t="s">
        <v>3454</v>
      </c>
      <c r="G1119" t="s">
        <v>234</v>
      </c>
      <c r="H1119" t="s">
        <v>150</v>
      </c>
      <c r="I1119" t="s">
        <v>136</v>
      </c>
      <c r="J1119" t="s">
        <v>137</v>
      </c>
      <c r="K1119" t="s">
        <v>144</v>
      </c>
      <c r="L1119" t="s">
        <v>3455</v>
      </c>
      <c r="M1119" t="s">
        <v>3456</v>
      </c>
      <c r="N1119">
        <v>1.0694444439999999</v>
      </c>
      <c r="O1119">
        <v>0</v>
      </c>
      <c r="P1119">
        <v>11</v>
      </c>
      <c r="Q1119">
        <v>0</v>
      </c>
      <c r="R1119">
        <v>0</v>
      </c>
      <c r="S1119">
        <v>0</v>
      </c>
      <c r="T1119">
        <v>5</v>
      </c>
      <c r="U1119">
        <v>0</v>
      </c>
      <c r="V1119">
        <v>0</v>
      </c>
      <c r="W1119">
        <v>0</v>
      </c>
      <c r="X1119">
        <v>2.4000650422838161</v>
      </c>
      <c r="Y1119">
        <v>0</v>
      </c>
      <c r="Z1119">
        <v>0</v>
      </c>
      <c r="AA1119">
        <v>0</v>
      </c>
      <c r="AB1119">
        <v>13.042623164784917</v>
      </c>
      <c r="AC1119">
        <v>0</v>
      </c>
      <c r="AD1119">
        <v>0</v>
      </c>
      <c r="AE1119">
        <v>15.442688207068734</v>
      </c>
    </row>
    <row r="1120" spans="1:31" x14ac:dyDescent="0.3">
      <c r="A1120">
        <v>2520077</v>
      </c>
      <c r="B1120">
        <v>1</v>
      </c>
      <c r="C1120" t="s">
        <v>81</v>
      </c>
      <c r="D1120" t="s">
        <v>115</v>
      </c>
      <c r="E1120" t="s">
        <v>187</v>
      </c>
      <c r="F1120" t="s">
        <v>3457</v>
      </c>
      <c r="G1120" t="s">
        <v>143</v>
      </c>
      <c r="H1120" t="s">
        <v>135</v>
      </c>
      <c r="I1120" t="s">
        <v>277</v>
      </c>
      <c r="J1120" t="s">
        <v>137</v>
      </c>
      <c r="K1120" t="s">
        <v>144</v>
      </c>
      <c r="L1120" t="s">
        <v>3458</v>
      </c>
      <c r="M1120" t="s">
        <v>3459</v>
      </c>
      <c r="N1120">
        <v>4.1111110999999999E-2</v>
      </c>
      <c r="O1120">
        <v>0</v>
      </c>
      <c r="P1120">
        <v>410</v>
      </c>
      <c r="Q1120">
        <v>2</v>
      </c>
      <c r="R1120">
        <v>20</v>
      </c>
      <c r="S1120">
        <v>1</v>
      </c>
      <c r="T1120">
        <v>25</v>
      </c>
      <c r="U1120">
        <v>0</v>
      </c>
      <c r="V1120">
        <v>0</v>
      </c>
      <c r="W1120">
        <v>0</v>
      </c>
      <c r="X1120">
        <v>1.3022732163504778</v>
      </c>
      <c r="Y1120">
        <v>0.37135212524769334</v>
      </c>
      <c r="Z1120">
        <v>0.10747649675558334</v>
      </c>
      <c r="AA1120">
        <v>0.17588941583127998</v>
      </c>
      <c r="AB1120">
        <v>0.37324110306000002</v>
      </c>
      <c r="AC1120">
        <v>0</v>
      </c>
      <c r="AD1120">
        <v>0</v>
      </c>
      <c r="AE1120">
        <v>2.3302323572450341</v>
      </c>
    </row>
    <row r="1121" spans="1:31" x14ac:dyDescent="0.3">
      <c r="A1121">
        <v>2519785</v>
      </c>
      <c r="B1121">
        <v>1</v>
      </c>
      <c r="C1121" t="s">
        <v>81</v>
      </c>
      <c r="D1121" t="s">
        <v>128</v>
      </c>
      <c r="E1121" t="s">
        <v>132</v>
      </c>
      <c r="F1121" t="s">
        <v>3460</v>
      </c>
      <c r="G1121" t="s">
        <v>828</v>
      </c>
      <c r="H1121" t="s">
        <v>135</v>
      </c>
      <c r="I1121" t="s">
        <v>136</v>
      </c>
      <c r="J1121" t="s">
        <v>137</v>
      </c>
      <c r="K1121" t="s">
        <v>144</v>
      </c>
      <c r="L1121" t="s">
        <v>3461</v>
      </c>
      <c r="M1121" t="s">
        <v>3462</v>
      </c>
      <c r="N1121">
        <v>5.3569444439999998</v>
      </c>
      <c r="O1121">
        <v>0</v>
      </c>
      <c r="P1121">
        <v>191</v>
      </c>
      <c r="Q1121">
        <v>0</v>
      </c>
      <c r="R1121">
        <v>10</v>
      </c>
      <c r="S1121">
        <v>0</v>
      </c>
      <c r="T1121">
        <v>1</v>
      </c>
      <c r="U1121">
        <v>0</v>
      </c>
      <c r="V1121">
        <v>0</v>
      </c>
      <c r="W1121">
        <v>0</v>
      </c>
      <c r="X1121">
        <v>74.900416192510718</v>
      </c>
      <c r="Y1121">
        <v>0</v>
      </c>
      <c r="Z1121">
        <v>12.530836194474269</v>
      </c>
      <c r="AA1121">
        <v>0</v>
      </c>
      <c r="AB1121">
        <v>5.6783191580955554</v>
      </c>
      <c r="AC1121">
        <v>0</v>
      </c>
      <c r="AD1121">
        <v>0</v>
      </c>
      <c r="AE1121">
        <v>93.109571545080556</v>
      </c>
    </row>
    <row r="1122" spans="1:31" x14ac:dyDescent="0.3">
      <c r="A1122">
        <v>2520498</v>
      </c>
      <c r="B1122">
        <v>1</v>
      </c>
      <c r="C1122" t="s">
        <v>80</v>
      </c>
      <c r="D1122" t="s">
        <v>95</v>
      </c>
      <c r="E1122" t="s">
        <v>207</v>
      </c>
      <c r="F1122" t="s">
        <v>3463</v>
      </c>
      <c r="G1122" t="s">
        <v>161</v>
      </c>
      <c r="H1122" t="s">
        <v>150</v>
      </c>
      <c r="I1122" t="s">
        <v>136</v>
      </c>
      <c r="J1122" t="s">
        <v>137</v>
      </c>
      <c r="K1122" t="s">
        <v>144</v>
      </c>
      <c r="L1122" t="s">
        <v>3464</v>
      </c>
      <c r="M1122" t="s">
        <v>3465</v>
      </c>
      <c r="N1122">
        <v>0.56527777700000004</v>
      </c>
      <c r="O1122">
        <v>0</v>
      </c>
      <c r="P1122">
        <v>9</v>
      </c>
      <c r="Q1122">
        <v>0</v>
      </c>
      <c r="R1122">
        <v>0</v>
      </c>
      <c r="S1122">
        <v>0</v>
      </c>
      <c r="T1122">
        <v>3</v>
      </c>
      <c r="U1122">
        <v>0</v>
      </c>
      <c r="V1122">
        <v>0</v>
      </c>
      <c r="W1122">
        <v>0</v>
      </c>
      <c r="X1122">
        <v>1.2803812903897125</v>
      </c>
      <c r="Y1122">
        <v>0</v>
      </c>
      <c r="Z1122">
        <v>0</v>
      </c>
      <c r="AA1122">
        <v>0</v>
      </c>
      <c r="AB1122">
        <v>2.2769143243134446</v>
      </c>
      <c r="AC1122">
        <v>0</v>
      </c>
      <c r="AD1122">
        <v>0</v>
      </c>
      <c r="AE1122">
        <v>3.5572956147031571</v>
      </c>
    </row>
    <row r="1123" spans="1:31" x14ac:dyDescent="0.3">
      <c r="A1123">
        <v>2520220</v>
      </c>
      <c r="B1123">
        <v>1</v>
      </c>
      <c r="C1123" t="s">
        <v>80</v>
      </c>
      <c r="D1123" t="s">
        <v>96</v>
      </c>
      <c r="E1123" t="s">
        <v>141</v>
      </c>
      <c r="F1123" t="s">
        <v>317</v>
      </c>
      <c r="G1123" t="s">
        <v>3081</v>
      </c>
      <c r="H1123" t="s">
        <v>135</v>
      </c>
      <c r="I1123" t="s">
        <v>136</v>
      </c>
      <c r="J1123" t="s">
        <v>137</v>
      </c>
      <c r="K1123" t="s">
        <v>144</v>
      </c>
      <c r="L1123" t="s">
        <v>3466</v>
      </c>
      <c r="M1123" t="s">
        <v>3467</v>
      </c>
      <c r="N1123">
        <v>4.0308333330000004</v>
      </c>
      <c r="O1123">
        <v>2</v>
      </c>
      <c r="P1123">
        <v>105</v>
      </c>
      <c r="Q1123">
        <v>3</v>
      </c>
      <c r="R1123">
        <v>0</v>
      </c>
      <c r="S1123">
        <v>7</v>
      </c>
      <c r="T1123">
        <v>1</v>
      </c>
      <c r="U1123">
        <v>0</v>
      </c>
      <c r="V1123">
        <v>0</v>
      </c>
      <c r="W1123">
        <v>1.0664752605073051</v>
      </c>
      <c r="X1123">
        <v>84.324651065189371</v>
      </c>
      <c r="Y1123">
        <v>9.7094028060654178</v>
      </c>
      <c r="Z1123">
        <v>0</v>
      </c>
      <c r="AA1123">
        <v>308.31626393102943</v>
      </c>
      <c r="AB1123">
        <v>0</v>
      </c>
      <c r="AC1123">
        <v>0</v>
      </c>
      <c r="AD1123">
        <v>0</v>
      </c>
      <c r="AE1123">
        <v>403.4167930627915</v>
      </c>
    </row>
    <row r="1124" spans="1:31" x14ac:dyDescent="0.3">
      <c r="A1124">
        <v>2520120</v>
      </c>
      <c r="B1124">
        <v>1</v>
      </c>
      <c r="C1124" t="s">
        <v>80</v>
      </c>
      <c r="D1124" t="s">
        <v>107</v>
      </c>
      <c r="E1124" t="s">
        <v>147</v>
      </c>
      <c r="F1124" t="s">
        <v>3468</v>
      </c>
      <c r="G1124" t="s">
        <v>177</v>
      </c>
      <c r="H1124" t="s">
        <v>150</v>
      </c>
      <c r="I1124" t="s">
        <v>136</v>
      </c>
      <c r="J1124" t="s">
        <v>137</v>
      </c>
      <c r="K1124" t="s">
        <v>144</v>
      </c>
      <c r="L1124" t="s">
        <v>3469</v>
      </c>
      <c r="M1124" t="s">
        <v>3470</v>
      </c>
      <c r="N1124">
        <v>6.9116666660000003</v>
      </c>
      <c r="O1124">
        <v>0</v>
      </c>
      <c r="P1124">
        <v>119</v>
      </c>
      <c r="Q1124">
        <v>0</v>
      </c>
      <c r="R1124">
        <v>0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66.671792433676586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66.671792433676586</v>
      </c>
    </row>
    <row r="1125" spans="1:31" x14ac:dyDescent="0.3">
      <c r="A1125">
        <v>2520412</v>
      </c>
      <c r="B1125">
        <v>1</v>
      </c>
      <c r="C1125" t="s">
        <v>81</v>
      </c>
      <c r="D1125" t="s">
        <v>113</v>
      </c>
      <c r="E1125" t="s">
        <v>159</v>
      </c>
      <c r="F1125" t="s">
        <v>3471</v>
      </c>
      <c r="G1125" t="s">
        <v>161</v>
      </c>
      <c r="H1125" t="s">
        <v>150</v>
      </c>
      <c r="I1125" t="s">
        <v>136</v>
      </c>
      <c r="J1125" t="s">
        <v>137</v>
      </c>
      <c r="K1125" t="s">
        <v>144</v>
      </c>
      <c r="L1125" t="s">
        <v>3472</v>
      </c>
      <c r="M1125" t="s">
        <v>3473</v>
      </c>
      <c r="N1125">
        <v>0.77944444400000001</v>
      </c>
      <c r="O1125">
        <v>0</v>
      </c>
      <c r="P1125">
        <v>77</v>
      </c>
      <c r="Q1125">
        <v>0</v>
      </c>
      <c r="R1125">
        <v>27</v>
      </c>
      <c r="S1125">
        <v>0</v>
      </c>
      <c r="T1125">
        <v>12</v>
      </c>
      <c r="U1125">
        <v>0</v>
      </c>
      <c r="V1125">
        <v>0</v>
      </c>
      <c r="W1125">
        <v>0</v>
      </c>
      <c r="X1125">
        <v>8.6520948818424337</v>
      </c>
      <c r="Y1125">
        <v>0</v>
      </c>
      <c r="Z1125">
        <v>6.0156155838810195</v>
      </c>
      <c r="AA1125">
        <v>0</v>
      </c>
      <c r="AB1125">
        <v>6.8818154850075466</v>
      </c>
      <c r="AC1125">
        <v>0</v>
      </c>
      <c r="AD1125">
        <v>0</v>
      </c>
      <c r="AE1125">
        <v>21.549525950730999</v>
      </c>
    </row>
    <row r="1126" spans="1:31" x14ac:dyDescent="0.3">
      <c r="A1126">
        <v>2520040</v>
      </c>
      <c r="B1126">
        <v>1</v>
      </c>
      <c r="C1126" t="s">
        <v>81</v>
      </c>
      <c r="D1126" t="s">
        <v>118</v>
      </c>
      <c r="E1126" t="s">
        <v>132</v>
      </c>
      <c r="F1126" t="s">
        <v>3474</v>
      </c>
      <c r="G1126" t="s">
        <v>204</v>
      </c>
      <c r="H1126" t="s">
        <v>135</v>
      </c>
      <c r="I1126" t="s">
        <v>136</v>
      </c>
      <c r="J1126" t="s">
        <v>137</v>
      </c>
      <c r="K1126" t="s">
        <v>144</v>
      </c>
      <c r="L1126" t="s">
        <v>3475</v>
      </c>
      <c r="M1126" t="s">
        <v>3476</v>
      </c>
      <c r="N1126">
        <v>4.2397222220000002</v>
      </c>
      <c r="O1126">
        <v>0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0.13268386914424998</v>
      </c>
      <c r="AA1126">
        <v>0</v>
      </c>
      <c r="AB1126">
        <v>0</v>
      </c>
      <c r="AC1126">
        <v>0</v>
      </c>
      <c r="AD1126">
        <v>0</v>
      </c>
      <c r="AE1126">
        <v>0.13268386914424998</v>
      </c>
    </row>
    <row r="1127" spans="1:31" x14ac:dyDescent="0.3">
      <c r="A1127">
        <v>2520226</v>
      </c>
      <c r="B1127">
        <v>1</v>
      </c>
      <c r="C1127" t="s">
        <v>80</v>
      </c>
      <c r="D1127" t="s">
        <v>104</v>
      </c>
      <c r="E1127" t="s">
        <v>275</v>
      </c>
      <c r="F1127" t="s">
        <v>3357</v>
      </c>
      <c r="G1127" t="s">
        <v>143</v>
      </c>
      <c r="H1127" t="s">
        <v>135</v>
      </c>
      <c r="I1127" t="s">
        <v>136</v>
      </c>
      <c r="J1127" t="s">
        <v>137</v>
      </c>
      <c r="K1127" t="s">
        <v>144</v>
      </c>
      <c r="L1127" t="s">
        <v>3477</v>
      </c>
      <c r="M1127" t="s">
        <v>3478</v>
      </c>
      <c r="N1127">
        <v>0.45722222200000001</v>
      </c>
      <c r="O1127">
        <v>10</v>
      </c>
      <c r="P1127">
        <v>17</v>
      </c>
      <c r="Q1127">
        <v>55</v>
      </c>
      <c r="R1127">
        <v>53</v>
      </c>
      <c r="S1127">
        <v>24</v>
      </c>
      <c r="T1127">
        <v>13</v>
      </c>
      <c r="U1127">
        <v>8</v>
      </c>
      <c r="V1127">
        <v>0</v>
      </c>
      <c r="W1127">
        <v>0.64241688852933032</v>
      </c>
      <c r="X1127">
        <v>1.8381615226396431</v>
      </c>
      <c r="Y1127">
        <v>8.8254862688463369</v>
      </c>
      <c r="Z1127">
        <v>8.33763639718223</v>
      </c>
      <c r="AA1127">
        <v>408.15616789966532</v>
      </c>
      <c r="AB1127">
        <v>6.2086537142444103</v>
      </c>
      <c r="AC1127">
        <v>819.2207030512958</v>
      </c>
      <c r="AD1127">
        <v>0</v>
      </c>
      <c r="AE1127">
        <v>1253.2292257424031</v>
      </c>
    </row>
    <row r="1128" spans="1:31" x14ac:dyDescent="0.3">
      <c r="A1128">
        <v>2520203</v>
      </c>
      <c r="B1128">
        <v>1</v>
      </c>
      <c r="C1128" t="s">
        <v>80</v>
      </c>
      <c r="D1128" t="s">
        <v>105</v>
      </c>
      <c r="E1128" t="s">
        <v>187</v>
      </c>
      <c r="F1128" t="s">
        <v>3479</v>
      </c>
      <c r="G1128" t="s">
        <v>161</v>
      </c>
      <c r="H1128" t="s">
        <v>135</v>
      </c>
      <c r="I1128" t="s">
        <v>136</v>
      </c>
      <c r="J1128" t="s">
        <v>137</v>
      </c>
      <c r="K1128" t="s">
        <v>144</v>
      </c>
      <c r="L1128" t="s">
        <v>3480</v>
      </c>
      <c r="M1128" t="s">
        <v>3481</v>
      </c>
      <c r="N1128">
        <v>0.84194444400000001</v>
      </c>
      <c r="O1128">
        <v>3</v>
      </c>
      <c r="P1128">
        <v>329</v>
      </c>
      <c r="Q1128">
        <v>5</v>
      </c>
      <c r="R1128">
        <v>2</v>
      </c>
      <c r="S1128">
        <v>27</v>
      </c>
      <c r="T1128">
        <v>153</v>
      </c>
      <c r="U1128">
        <v>24</v>
      </c>
      <c r="V1128">
        <v>35</v>
      </c>
      <c r="W1128">
        <v>6.6561675355427941</v>
      </c>
      <c r="X1128">
        <v>80.003323271350141</v>
      </c>
      <c r="Y1128">
        <v>2.7688344188574923</v>
      </c>
      <c r="Z1128">
        <v>11.218502622288778</v>
      </c>
      <c r="AA1128">
        <v>219.4194699470392</v>
      </c>
      <c r="AB1128">
        <v>358.23016112105665</v>
      </c>
      <c r="AC1128">
        <v>2714.3432161510177</v>
      </c>
      <c r="AD1128">
        <v>1544.6823099152768</v>
      </c>
      <c r="AE1128">
        <v>4937.32198498243</v>
      </c>
    </row>
    <row r="1129" spans="1:31" x14ac:dyDescent="0.3">
      <c r="A1129">
        <v>2520140</v>
      </c>
      <c r="B1129">
        <v>1</v>
      </c>
      <c r="C1129" t="s">
        <v>80</v>
      </c>
      <c r="D1129" t="s">
        <v>105</v>
      </c>
      <c r="E1129" t="s">
        <v>132</v>
      </c>
      <c r="F1129" t="s">
        <v>3482</v>
      </c>
      <c r="G1129" t="s">
        <v>204</v>
      </c>
      <c r="H1129" t="s">
        <v>135</v>
      </c>
      <c r="I1129" t="s">
        <v>136</v>
      </c>
      <c r="J1129" t="s">
        <v>137</v>
      </c>
      <c r="K1129" t="s">
        <v>144</v>
      </c>
      <c r="L1129" t="s">
        <v>3483</v>
      </c>
      <c r="M1129" t="s">
        <v>3484</v>
      </c>
      <c r="N1129">
        <v>2.0252777769999999</v>
      </c>
      <c r="O1129">
        <v>0</v>
      </c>
      <c r="P1129">
        <v>0</v>
      </c>
      <c r="Q1129">
        <v>1</v>
      </c>
      <c r="R1129">
        <v>0</v>
      </c>
      <c r="S1129">
        <v>2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2.7162001902622057</v>
      </c>
      <c r="Z1129">
        <v>0</v>
      </c>
      <c r="AA1129">
        <v>4.9009459026235822</v>
      </c>
      <c r="AB1129">
        <v>0</v>
      </c>
      <c r="AC1129">
        <v>0</v>
      </c>
      <c r="AD1129">
        <v>0</v>
      </c>
      <c r="AE1129">
        <v>7.6171460928857879</v>
      </c>
    </row>
    <row r="1130" spans="1:31" x14ac:dyDescent="0.3">
      <c r="A1130">
        <v>2520389</v>
      </c>
      <c r="B1130">
        <v>1</v>
      </c>
      <c r="C1130" t="s">
        <v>80</v>
      </c>
      <c r="D1130" t="s">
        <v>83</v>
      </c>
      <c r="E1130" t="s">
        <v>132</v>
      </c>
      <c r="F1130" t="s">
        <v>3485</v>
      </c>
      <c r="G1130" t="s">
        <v>173</v>
      </c>
      <c r="H1130" t="s">
        <v>135</v>
      </c>
      <c r="I1130" t="s">
        <v>136</v>
      </c>
      <c r="J1130" t="s">
        <v>137</v>
      </c>
      <c r="K1130" t="s">
        <v>138</v>
      </c>
      <c r="L1130" t="s">
        <v>3486</v>
      </c>
      <c r="M1130" t="s">
        <v>3487</v>
      </c>
      <c r="N1130">
        <v>2.031666666</v>
      </c>
      <c r="O1130">
        <v>0</v>
      </c>
      <c r="P1130">
        <v>1482</v>
      </c>
      <c r="Q1130">
        <v>0</v>
      </c>
      <c r="R1130">
        <v>0</v>
      </c>
      <c r="S1130">
        <v>9</v>
      </c>
      <c r="T1130">
        <v>178</v>
      </c>
      <c r="U1130">
        <v>11</v>
      </c>
      <c r="V1130">
        <v>0</v>
      </c>
      <c r="W1130">
        <v>0</v>
      </c>
      <c r="X1130">
        <v>1021.4050888180827</v>
      </c>
      <c r="Y1130">
        <v>0</v>
      </c>
      <c r="Z1130">
        <v>0</v>
      </c>
      <c r="AA1130">
        <v>373.91341346809969</v>
      </c>
      <c r="AB1130">
        <v>229.35998764779916</v>
      </c>
      <c r="AC1130">
        <v>763.95980375531212</v>
      </c>
      <c r="AD1130">
        <v>0</v>
      </c>
      <c r="AE1130">
        <v>2388.6382936892937</v>
      </c>
    </row>
    <row r="1131" spans="1:31" x14ac:dyDescent="0.3">
      <c r="A1131">
        <v>2519808</v>
      </c>
      <c r="B1131">
        <v>1</v>
      </c>
      <c r="C1131" t="s">
        <v>81</v>
      </c>
      <c r="D1131" t="s">
        <v>127</v>
      </c>
      <c r="E1131" t="s">
        <v>207</v>
      </c>
      <c r="F1131" t="s">
        <v>3488</v>
      </c>
      <c r="G1131" t="s">
        <v>588</v>
      </c>
      <c r="H1131" t="s">
        <v>150</v>
      </c>
      <c r="I1131" t="s">
        <v>136</v>
      </c>
      <c r="J1131" t="s">
        <v>137</v>
      </c>
      <c r="K1131" t="s">
        <v>144</v>
      </c>
      <c r="L1131" t="s">
        <v>3489</v>
      </c>
      <c r="M1131" t="s">
        <v>3490</v>
      </c>
      <c r="N1131">
        <v>7.4138888879999998</v>
      </c>
      <c r="O1131">
        <v>0</v>
      </c>
      <c r="P1131">
        <v>42</v>
      </c>
      <c r="Q1131">
        <v>0</v>
      </c>
      <c r="R1131">
        <v>1</v>
      </c>
      <c r="S1131">
        <v>0</v>
      </c>
      <c r="T1131">
        <v>15</v>
      </c>
      <c r="U1131">
        <v>0</v>
      </c>
      <c r="V1131">
        <v>0</v>
      </c>
      <c r="W1131">
        <v>0</v>
      </c>
      <c r="X1131">
        <v>45.837531845306728</v>
      </c>
      <c r="Y1131">
        <v>0</v>
      </c>
      <c r="Z1131">
        <v>0</v>
      </c>
      <c r="AA1131">
        <v>0</v>
      </c>
      <c r="AB1131">
        <v>81.841492560018892</v>
      </c>
      <c r="AC1131">
        <v>0</v>
      </c>
      <c r="AD1131">
        <v>0</v>
      </c>
      <c r="AE1131">
        <v>127.67902440532562</v>
      </c>
    </row>
    <row r="1132" spans="1:31" x14ac:dyDescent="0.3">
      <c r="A1132">
        <v>2520286</v>
      </c>
      <c r="B1132">
        <v>1</v>
      </c>
      <c r="C1132" t="s">
        <v>81</v>
      </c>
      <c r="D1132" t="s">
        <v>120</v>
      </c>
      <c r="E1132" t="s">
        <v>187</v>
      </c>
      <c r="F1132" t="s">
        <v>3491</v>
      </c>
      <c r="G1132" t="s">
        <v>143</v>
      </c>
      <c r="H1132" t="s">
        <v>135</v>
      </c>
      <c r="I1132" t="s">
        <v>136</v>
      </c>
      <c r="J1132" t="s">
        <v>137</v>
      </c>
      <c r="K1132" t="s">
        <v>144</v>
      </c>
      <c r="L1132" t="s">
        <v>3492</v>
      </c>
      <c r="M1132" t="s">
        <v>3493</v>
      </c>
      <c r="N1132">
        <v>2.0852777769999999</v>
      </c>
      <c r="O1132">
        <v>2</v>
      </c>
      <c r="P1132">
        <v>97</v>
      </c>
      <c r="Q1132">
        <v>50</v>
      </c>
      <c r="R1132">
        <v>1</v>
      </c>
      <c r="S1132">
        <v>10</v>
      </c>
      <c r="T1132">
        <v>5</v>
      </c>
      <c r="U1132">
        <v>0</v>
      </c>
      <c r="V1132">
        <v>0</v>
      </c>
      <c r="W1132">
        <v>0.82798225747333343</v>
      </c>
      <c r="X1132">
        <v>60.854127867137322</v>
      </c>
      <c r="Y1132">
        <v>93.545436928052936</v>
      </c>
      <c r="Z1132">
        <v>3.8547748577520011E-2</v>
      </c>
      <c r="AA1132">
        <v>73.116436346986163</v>
      </c>
      <c r="AB1132">
        <v>7.3548481992888561</v>
      </c>
      <c r="AC1132">
        <v>0</v>
      </c>
      <c r="AD1132">
        <v>0</v>
      </c>
      <c r="AE1132">
        <v>235.73737934751611</v>
      </c>
    </row>
    <row r="1133" spans="1:31" x14ac:dyDescent="0.3">
      <c r="A1133">
        <v>2519788</v>
      </c>
      <c r="B1133">
        <v>1</v>
      </c>
      <c r="C1133" t="s">
        <v>81</v>
      </c>
      <c r="D1133" t="s">
        <v>123</v>
      </c>
      <c r="E1133" t="s">
        <v>187</v>
      </c>
      <c r="F1133" t="s">
        <v>3494</v>
      </c>
      <c r="G1133" t="s">
        <v>143</v>
      </c>
      <c r="H1133" t="s">
        <v>135</v>
      </c>
      <c r="I1133" t="s">
        <v>136</v>
      </c>
      <c r="J1133" t="s">
        <v>137</v>
      </c>
      <c r="K1133" t="s">
        <v>144</v>
      </c>
      <c r="L1133" t="s">
        <v>3495</v>
      </c>
      <c r="M1133" t="s">
        <v>3496</v>
      </c>
      <c r="N1133">
        <v>1.743333333</v>
      </c>
      <c r="O1133">
        <v>3</v>
      </c>
      <c r="P1133">
        <v>1</v>
      </c>
      <c r="Q1133">
        <v>112</v>
      </c>
      <c r="R1133">
        <v>41</v>
      </c>
      <c r="S1133">
        <v>8</v>
      </c>
      <c r="T1133">
        <v>8</v>
      </c>
      <c r="U1133">
        <v>0</v>
      </c>
      <c r="V1133">
        <v>0</v>
      </c>
      <c r="W1133">
        <v>1.2497387807624709</v>
      </c>
      <c r="X1133">
        <v>0.38194621047555555</v>
      </c>
      <c r="Y1133">
        <v>57.135801888232052</v>
      </c>
      <c r="Z1133">
        <v>21.247028664430029</v>
      </c>
      <c r="AA1133">
        <v>3.2482228962197688</v>
      </c>
      <c r="AB1133">
        <v>8.4772883585831238</v>
      </c>
      <c r="AC1133">
        <v>0</v>
      </c>
      <c r="AD1133">
        <v>0</v>
      </c>
      <c r="AE1133">
        <v>91.740026798702999</v>
      </c>
    </row>
    <row r="1134" spans="1:31" x14ac:dyDescent="0.3">
      <c r="A1134">
        <v>2520452</v>
      </c>
      <c r="B1134">
        <v>1</v>
      </c>
      <c r="C1134" t="s">
        <v>81</v>
      </c>
      <c r="D1134" t="s">
        <v>113</v>
      </c>
      <c r="E1134" t="s">
        <v>167</v>
      </c>
      <c r="F1134" t="s">
        <v>3497</v>
      </c>
      <c r="G1134" t="s">
        <v>234</v>
      </c>
      <c r="H1134" t="s">
        <v>150</v>
      </c>
      <c r="I1134" t="s">
        <v>136</v>
      </c>
      <c r="J1134" t="s">
        <v>137</v>
      </c>
      <c r="K1134" t="s">
        <v>144</v>
      </c>
      <c r="L1134" t="s">
        <v>3498</v>
      </c>
      <c r="M1134" t="s">
        <v>3499</v>
      </c>
      <c r="N1134">
        <v>2.204722222</v>
      </c>
      <c r="O1134">
        <v>0</v>
      </c>
      <c r="P1134">
        <v>1</v>
      </c>
      <c r="Q1134">
        <v>0</v>
      </c>
      <c r="R1134">
        <v>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0.3471562702015033</v>
      </c>
      <c r="Y1134">
        <v>0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0.3471562702015033</v>
      </c>
    </row>
    <row r="1135" spans="1:31" x14ac:dyDescent="0.3">
      <c r="A1135">
        <v>2519954</v>
      </c>
      <c r="B1135">
        <v>1</v>
      </c>
      <c r="C1135" t="s">
        <v>81</v>
      </c>
      <c r="D1135" t="s">
        <v>122</v>
      </c>
      <c r="E1135" t="s">
        <v>132</v>
      </c>
      <c r="F1135" t="s">
        <v>3500</v>
      </c>
      <c r="G1135" t="s">
        <v>204</v>
      </c>
      <c r="H1135" t="s">
        <v>135</v>
      </c>
      <c r="I1135" t="s">
        <v>136</v>
      </c>
      <c r="J1135" t="s">
        <v>137</v>
      </c>
      <c r="K1135" t="s">
        <v>144</v>
      </c>
      <c r="L1135" t="s">
        <v>3501</v>
      </c>
      <c r="M1135" t="s">
        <v>3502</v>
      </c>
      <c r="N1135">
        <v>3.5447222219999999</v>
      </c>
      <c r="O1135">
        <v>0</v>
      </c>
      <c r="P1135">
        <v>46</v>
      </c>
      <c r="Q1135">
        <v>0</v>
      </c>
      <c r="R1135">
        <v>0</v>
      </c>
      <c r="S1135">
        <v>0</v>
      </c>
      <c r="T1135">
        <v>3</v>
      </c>
      <c r="U1135">
        <v>0</v>
      </c>
      <c r="V1135">
        <v>0</v>
      </c>
      <c r="W1135">
        <v>0</v>
      </c>
      <c r="X1135">
        <v>13.823635866067544</v>
      </c>
      <c r="Y1135">
        <v>0</v>
      </c>
      <c r="Z1135">
        <v>0</v>
      </c>
      <c r="AA1135">
        <v>0</v>
      </c>
      <c r="AB1135">
        <v>0.71364316794593086</v>
      </c>
      <c r="AC1135">
        <v>0</v>
      </c>
      <c r="AD1135">
        <v>0</v>
      </c>
      <c r="AE1135">
        <v>14.537279034013475</v>
      </c>
    </row>
    <row r="1136" spans="1:31" x14ac:dyDescent="0.3">
      <c r="A1136">
        <v>2519762</v>
      </c>
      <c r="B1136">
        <v>1</v>
      </c>
      <c r="C1136" t="s">
        <v>81</v>
      </c>
      <c r="D1136" t="s">
        <v>123</v>
      </c>
      <c r="E1136" t="s">
        <v>132</v>
      </c>
      <c r="F1136" t="s">
        <v>3503</v>
      </c>
      <c r="G1136" t="s">
        <v>143</v>
      </c>
      <c r="H1136" t="s">
        <v>135</v>
      </c>
      <c r="I1136" t="s">
        <v>136</v>
      </c>
      <c r="J1136" t="s">
        <v>137</v>
      </c>
      <c r="K1136" t="s">
        <v>144</v>
      </c>
      <c r="L1136" t="s">
        <v>3504</v>
      </c>
      <c r="M1136" t="s">
        <v>3505</v>
      </c>
      <c r="N1136">
        <v>2.3205555549999999</v>
      </c>
      <c r="O1136">
        <v>1</v>
      </c>
      <c r="P1136">
        <v>377</v>
      </c>
      <c r="Q1136">
        <v>8</v>
      </c>
      <c r="R1136">
        <v>13</v>
      </c>
      <c r="S1136">
        <v>4</v>
      </c>
      <c r="T1136">
        <v>17</v>
      </c>
      <c r="U1136">
        <v>2</v>
      </c>
      <c r="V1136">
        <v>0</v>
      </c>
      <c r="W1136">
        <v>2.2399827246758333E-2</v>
      </c>
      <c r="X1136">
        <v>166.61027513076777</v>
      </c>
      <c r="Y1136">
        <v>77.560548460485535</v>
      </c>
      <c r="Z1136">
        <v>4.1447151113096732</v>
      </c>
      <c r="AA1136">
        <v>56.913712822446762</v>
      </c>
      <c r="AB1136">
        <v>16.428693569598767</v>
      </c>
      <c r="AC1136">
        <v>35.535289032313614</v>
      </c>
      <c r="AD1136">
        <v>0</v>
      </c>
      <c r="AE1136">
        <v>357.21563395416888</v>
      </c>
    </row>
    <row r="1137" spans="1:31" x14ac:dyDescent="0.3">
      <c r="A1137">
        <v>2519931</v>
      </c>
      <c r="B1137">
        <v>1</v>
      </c>
      <c r="C1137" t="s">
        <v>80</v>
      </c>
      <c r="D1137" t="s">
        <v>84</v>
      </c>
      <c r="E1137" t="s">
        <v>207</v>
      </c>
      <c r="F1137" t="s">
        <v>3506</v>
      </c>
      <c r="G1137" t="s">
        <v>1512</v>
      </c>
      <c r="H1137" t="s">
        <v>150</v>
      </c>
      <c r="I1137" t="s">
        <v>136</v>
      </c>
      <c r="J1137" t="s">
        <v>137</v>
      </c>
      <c r="K1137" t="s">
        <v>144</v>
      </c>
      <c r="L1137" t="s">
        <v>3507</v>
      </c>
      <c r="M1137" t="s">
        <v>3508</v>
      </c>
      <c r="N1137">
        <v>1.6375</v>
      </c>
      <c r="O1137">
        <v>0</v>
      </c>
      <c r="P1137">
        <v>31</v>
      </c>
      <c r="Q1137">
        <v>0</v>
      </c>
      <c r="R1137">
        <v>0</v>
      </c>
      <c r="S1137">
        <v>0</v>
      </c>
      <c r="T1137">
        <v>35</v>
      </c>
      <c r="U1137">
        <v>0</v>
      </c>
      <c r="V1137">
        <v>1</v>
      </c>
      <c r="W1137">
        <v>0</v>
      </c>
      <c r="X1137">
        <v>9.5594633036365018</v>
      </c>
      <c r="Y1137">
        <v>0</v>
      </c>
      <c r="Z1137">
        <v>0</v>
      </c>
      <c r="AA1137">
        <v>0</v>
      </c>
      <c r="AB1137">
        <v>33.353179988323468</v>
      </c>
      <c r="AC1137">
        <v>0</v>
      </c>
      <c r="AD1137">
        <v>0</v>
      </c>
      <c r="AE1137">
        <v>42.912643291959967</v>
      </c>
    </row>
    <row r="1138" spans="1:31" x14ac:dyDescent="0.3">
      <c r="A1138">
        <v>2520223</v>
      </c>
      <c r="B1138">
        <v>1</v>
      </c>
      <c r="C1138" t="s">
        <v>80</v>
      </c>
      <c r="D1138" t="s">
        <v>94</v>
      </c>
      <c r="E1138" t="s">
        <v>132</v>
      </c>
      <c r="F1138" t="s">
        <v>3509</v>
      </c>
      <c r="G1138" t="s">
        <v>134</v>
      </c>
      <c r="H1138" t="s">
        <v>135</v>
      </c>
      <c r="I1138" t="s">
        <v>136</v>
      </c>
      <c r="J1138" t="s">
        <v>137</v>
      </c>
      <c r="K1138" t="s">
        <v>138</v>
      </c>
      <c r="L1138" t="s">
        <v>3510</v>
      </c>
      <c r="M1138" t="s">
        <v>3511</v>
      </c>
      <c r="N1138">
        <v>0.446111111</v>
      </c>
      <c r="O1138">
        <v>0</v>
      </c>
      <c r="P1138">
        <v>283</v>
      </c>
      <c r="Q1138">
        <v>0</v>
      </c>
      <c r="R1138">
        <v>0</v>
      </c>
      <c r="S1138">
        <v>0</v>
      </c>
      <c r="T1138">
        <v>10</v>
      </c>
      <c r="U1138">
        <v>0</v>
      </c>
      <c r="V1138">
        <v>0</v>
      </c>
      <c r="W1138">
        <v>0</v>
      </c>
      <c r="X1138">
        <v>27.179758565086335</v>
      </c>
      <c r="Y1138">
        <v>0</v>
      </c>
      <c r="Z1138">
        <v>0</v>
      </c>
      <c r="AA1138">
        <v>0</v>
      </c>
      <c r="AB1138">
        <v>3.7132801056004503</v>
      </c>
      <c r="AC1138">
        <v>0</v>
      </c>
      <c r="AD1138">
        <v>0</v>
      </c>
      <c r="AE1138">
        <v>30.893038670686785</v>
      </c>
    </row>
    <row r="1139" spans="1:31" x14ac:dyDescent="0.3">
      <c r="A1139">
        <v>2519974</v>
      </c>
      <c r="B1139">
        <v>1</v>
      </c>
      <c r="C1139" t="s">
        <v>80</v>
      </c>
      <c r="D1139" t="s">
        <v>99</v>
      </c>
      <c r="E1139" t="s">
        <v>159</v>
      </c>
      <c r="F1139" t="s">
        <v>3512</v>
      </c>
      <c r="G1139" t="s">
        <v>134</v>
      </c>
      <c r="H1139" t="s">
        <v>150</v>
      </c>
      <c r="I1139" t="s">
        <v>136</v>
      </c>
      <c r="J1139" t="s">
        <v>137</v>
      </c>
      <c r="K1139" t="s">
        <v>138</v>
      </c>
      <c r="L1139" t="s">
        <v>3513</v>
      </c>
      <c r="M1139" t="s">
        <v>3514</v>
      </c>
      <c r="N1139">
        <v>4.6797222219999997</v>
      </c>
      <c r="O1139">
        <v>0</v>
      </c>
      <c r="P1139">
        <v>116</v>
      </c>
      <c r="Q1139">
        <v>0</v>
      </c>
      <c r="R1139">
        <v>2</v>
      </c>
      <c r="S1139">
        <v>0</v>
      </c>
      <c r="T1139">
        <v>9</v>
      </c>
      <c r="U1139">
        <v>0</v>
      </c>
      <c r="V1139">
        <v>1</v>
      </c>
      <c r="W1139">
        <v>0</v>
      </c>
      <c r="X1139">
        <v>98.684165661027563</v>
      </c>
      <c r="Y1139">
        <v>0</v>
      </c>
      <c r="Z1139">
        <v>0.11560930459844333</v>
      </c>
      <c r="AA1139">
        <v>0</v>
      </c>
      <c r="AB1139">
        <v>39.422296131937237</v>
      </c>
      <c r="AC1139">
        <v>0</v>
      </c>
      <c r="AD1139">
        <v>882.01947097808272</v>
      </c>
      <c r="AE1139">
        <v>1020.241542075646</v>
      </c>
    </row>
    <row r="1140" spans="1:31" x14ac:dyDescent="0.3">
      <c r="A1140">
        <v>2519831</v>
      </c>
      <c r="B1140">
        <v>1</v>
      </c>
      <c r="C1140" t="s">
        <v>80</v>
      </c>
      <c r="D1140" t="s">
        <v>103</v>
      </c>
      <c r="E1140" t="s">
        <v>132</v>
      </c>
      <c r="F1140" t="s">
        <v>3515</v>
      </c>
      <c r="G1140" t="s">
        <v>333</v>
      </c>
      <c r="H1140" t="s">
        <v>135</v>
      </c>
      <c r="I1140" t="s">
        <v>136</v>
      </c>
      <c r="J1140" t="s">
        <v>137</v>
      </c>
      <c r="K1140" t="s">
        <v>144</v>
      </c>
      <c r="L1140" t="s">
        <v>3516</v>
      </c>
      <c r="M1140" t="s">
        <v>3517</v>
      </c>
      <c r="N1140">
        <v>1.321388888</v>
      </c>
      <c r="O1140">
        <v>0</v>
      </c>
      <c r="P1140">
        <v>516</v>
      </c>
      <c r="Q1140">
        <v>1</v>
      </c>
      <c r="R1140">
        <v>18</v>
      </c>
      <c r="S1140">
        <v>0</v>
      </c>
      <c r="T1140">
        <v>126</v>
      </c>
      <c r="U1140">
        <v>0</v>
      </c>
      <c r="V1140">
        <v>0</v>
      </c>
      <c r="W1140">
        <v>0</v>
      </c>
      <c r="X1140">
        <v>157.11616062596275</v>
      </c>
      <c r="Y1140">
        <v>80.341218218934586</v>
      </c>
      <c r="Z1140">
        <v>8.5630854202024516</v>
      </c>
      <c r="AA1140">
        <v>0</v>
      </c>
      <c r="AB1140">
        <v>69.588232451708663</v>
      </c>
      <c r="AC1140">
        <v>0</v>
      </c>
      <c r="AD1140">
        <v>0</v>
      </c>
      <c r="AE1140">
        <v>315.60869671680842</v>
      </c>
    </row>
    <row r="1141" spans="1:31" x14ac:dyDescent="0.3">
      <c r="A1141">
        <v>2520409</v>
      </c>
      <c r="B1141">
        <v>1</v>
      </c>
      <c r="C1141" t="s">
        <v>81</v>
      </c>
      <c r="D1141" t="s">
        <v>128</v>
      </c>
      <c r="E1141" t="s">
        <v>207</v>
      </c>
      <c r="F1141" t="s">
        <v>3518</v>
      </c>
      <c r="G1141" t="s">
        <v>177</v>
      </c>
      <c r="H1141" t="s">
        <v>150</v>
      </c>
      <c r="I1141" t="s">
        <v>136</v>
      </c>
      <c r="J1141" t="s">
        <v>137</v>
      </c>
      <c r="K1141" t="s">
        <v>144</v>
      </c>
      <c r="L1141" t="s">
        <v>3519</v>
      </c>
      <c r="M1141" t="s">
        <v>3520</v>
      </c>
      <c r="N1141">
        <v>3.1241666659999998</v>
      </c>
      <c r="O1141">
        <v>0</v>
      </c>
      <c r="P1141">
        <v>65</v>
      </c>
      <c r="Q1141">
        <v>0</v>
      </c>
      <c r="R1141">
        <v>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62.488788572253739</v>
      </c>
      <c r="Y1141">
        <v>0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62.488788572253739</v>
      </c>
    </row>
    <row r="1142" spans="1:31" x14ac:dyDescent="0.3">
      <c r="A1142">
        <v>2520117</v>
      </c>
      <c r="B1142">
        <v>1</v>
      </c>
      <c r="C1142" t="s">
        <v>81</v>
      </c>
      <c r="D1142" t="s">
        <v>126</v>
      </c>
      <c r="E1142" t="s">
        <v>187</v>
      </c>
      <c r="F1142" t="s">
        <v>1484</v>
      </c>
      <c r="G1142" t="s">
        <v>143</v>
      </c>
      <c r="H1142" t="s">
        <v>135</v>
      </c>
      <c r="I1142" t="s">
        <v>136</v>
      </c>
      <c r="J1142" t="s">
        <v>137</v>
      </c>
      <c r="K1142" t="s">
        <v>144</v>
      </c>
      <c r="L1142" t="s">
        <v>3521</v>
      </c>
      <c r="M1142" t="s">
        <v>3522</v>
      </c>
      <c r="N1142">
        <v>1.4638888880000001</v>
      </c>
      <c r="O1142">
        <v>2</v>
      </c>
      <c r="P1142">
        <v>299</v>
      </c>
      <c r="Q1142">
        <v>36</v>
      </c>
      <c r="R1142">
        <v>131</v>
      </c>
      <c r="S1142">
        <v>11</v>
      </c>
      <c r="T1142">
        <v>25</v>
      </c>
      <c r="U1142">
        <v>0</v>
      </c>
      <c r="V1142">
        <v>0</v>
      </c>
      <c r="W1142">
        <v>0.86650424445238328</v>
      </c>
      <c r="X1142">
        <v>50.358523918130139</v>
      </c>
      <c r="Y1142">
        <v>261.90754866406138</v>
      </c>
      <c r="Z1142">
        <v>55.323810065097668</v>
      </c>
      <c r="AA1142">
        <v>40.609937905182683</v>
      </c>
      <c r="AB1142">
        <v>51.568690998282499</v>
      </c>
      <c r="AC1142">
        <v>0</v>
      </c>
      <c r="AD1142">
        <v>0</v>
      </c>
      <c r="AE1142">
        <v>460.63501579520675</v>
      </c>
    </row>
    <row r="1143" spans="1:31" x14ac:dyDescent="0.3">
      <c r="A1143">
        <v>2520520</v>
      </c>
      <c r="B1143">
        <v>1</v>
      </c>
      <c r="C1143" t="s">
        <v>80</v>
      </c>
      <c r="D1143" t="s">
        <v>95</v>
      </c>
      <c r="E1143" t="s">
        <v>167</v>
      </c>
      <c r="F1143" t="s">
        <v>3523</v>
      </c>
      <c r="G1143" t="s">
        <v>263</v>
      </c>
      <c r="H1143" t="s">
        <v>150</v>
      </c>
      <c r="I1143" t="s">
        <v>136</v>
      </c>
      <c r="J1143" t="s">
        <v>137</v>
      </c>
      <c r="K1143" t="s">
        <v>144</v>
      </c>
      <c r="L1143" t="s">
        <v>3524</v>
      </c>
      <c r="M1143" t="s">
        <v>3525</v>
      </c>
      <c r="N1143">
        <v>1.2</v>
      </c>
      <c r="O1143">
        <v>0</v>
      </c>
      <c r="P1143">
        <v>1</v>
      </c>
      <c r="Q1143">
        <v>0</v>
      </c>
      <c r="R1143">
        <v>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0.30553940774174998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0.30553940774174998</v>
      </c>
    </row>
    <row r="1144" spans="1:31" x14ac:dyDescent="0.3">
      <c r="A1144">
        <v>2520521</v>
      </c>
      <c r="B1144">
        <v>1</v>
      </c>
      <c r="C1144" t="s">
        <v>80</v>
      </c>
      <c r="D1144" t="s">
        <v>99</v>
      </c>
      <c r="E1144" t="s">
        <v>147</v>
      </c>
      <c r="F1144" t="s">
        <v>3526</v>
      </c>
      <c r="G1144" t="s">
        <v>177</v>
      </c>
      <c r="H1144" t="s">
        <v>150</v>
      </c>
      <c r="I1144" t="s">
        <v>136</v>
      </c>
      <c r="J1144" t="s">
        <v>137</v>
      </c>
      <c r="K1144" t="s">
        <v>144</v>
      </c>
      <c r="L1144" t="s">
        <v>3527</v>
      </c>
      <c r="M1144" t="s">
        <v>3528</v>
      </c>
      <c r="N1144">
        <v>2.3405555549999999</v>
      </c>
      <c r="O1144">
        <v>0</v>
      </c>
      <c r="P1144">
        <v>32</v>
      </c>
      <c r="Q1144">
        <v>0</v>
      </c>
      <c r="R1144">
        <v>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16.65658513436447</v>
      </c>
      <c r="Y1144">
        <v>0</v>
      </c>
      <c r="Z1144">
        <v>0</v>
      </c>
      <c r="AA1144">
        <v>0</v>
      </c>
      <c r="AB1144">
        <v>0</v>
      </c>
      <c r="AC1144">
        <v>0</v>
      </c>
      <c r="AD1144">
        <v>0</v>
      </c>
      <c r="AE1144">
        <v>16.65658513436447</v>
      </c>
    </row>
    <row r="1145" spans="1:31" x14ac:dyDescent="0.3">
      <c r="A1145">
        <v>2520524</v>
      </c>
      <c r="B1145">
        <v>1</v>
      </c>
      <c r="C1145" t="s">
        <v>80</v>
      </c>
      <c r="D1145" t="s">
        <v>84</v>
      </c>
      <c r="E1145" t="s">
        <v>147</v>
      </c>
      <c r="F1145" t="s">
        <v>3529</v>
      </c>
      <c r="G1145" t="s">
        <v>177</v>
      </c>
      <c r="H1145" t="s">
        <v>150</v>
      </c>
      <c r="I1145" t="s">
        <v>136</v>
      </c>
      <c r="J1145" t="s">
        <v>137</v>
      </c>
      <c r="K1145" t="s">
        <v>144</v>
      </c>
      <c r="L1145" t="s">
        <v>3530</v>
      </c>
      <c r="M1145" t="s">
        <v>3531</v>
      </c>
      <c r="N1145">
        <v>0.75472222200000005</v>
      </c>
      <c r="O1145">
        <v>0</v>
      </c>
      <c r="P1145">
        <v>269</v>
      </c>
      <c r="Q1145">
        <v>0</v>
      </c>
      <c r="R1145">
        <v>0</v>
      </c>
      <c r="S1145">
        <v>0</v>
      </c>
      <c r="T1145">
        <v>8</v>
      </c>
      <c r="U1145">
        <v>0</v>
      </c>
      <c r="V1145">
        <v>0</v>
      </c>
      <c r="W1145">
        <v>0</v>
      </c>
      <c r="X1145">
        <v>48.921409441059858</v>
      </c>
      <c r="Y1145">
        <v>0</v>
      </c>
      <c r="Z1145">
        <v>0</v>
      </c>
      <c r="AA1145">
        <v>0</v>
      </c>
      <c r="AB1145">
        <v>6.375546079154315</v>
      </c>
      <c r="AC1145">
        <v>0</v>
      </c>
      <c r="AD1145">
        <v>0</v>
      </c>
      <c r="AE1145">
        <v>55.296955520214169</v>
      </c>
    </row>
    <row r="1146" spans="1:31" x14ac:dyDescent="0.3">
      <c r="A1146">
        <v>2520527</v>
      </c>
      <c r="B1146">
        <v>1</v>
      </c>
      <c r="C1146" t="s">
        <v>80</v>
      </c>
      <c r="D1146" t="s">
        <v>83</v>
      </c>
      <c r="E1146" t="s">
        <v>167</v>
      </c>
      <c r="F1146" t="s">
        <v>3532</v>
      </c>
      <c r="G1146" t="s">
        <v>234</v>
      </c>
      <c r="H1146" t="s">
        <v>150</v>
      </c>
      <c r="I1146" t="s">
        <v>136</v>
      </c>
      <c r="J1146" t="s">
        <v>137</v>
      </c>
      <c r="K1146" t="s">
        <v>144</v>
      </c>
      <c r="L1146" t="s">
        <v>3533</v>
      </c>
      <c r="M1146" t="s">
        <v>3534</v>
      </c>
      <c r="N1146">
        <v>0.748611111</v>
      </c>
      <c r="O1146">
        <v>0</v>
      </c>
      <c r="P1146">
        <v>8</v>
      </c>
      <c r="Q1146">
        <v>0</v>
      </c>
      <c r="R1146">
        <v>0</v>
      </c>
      <c r="S1146">
        <v>0</v>
      </c>
      <c r="T1146">
        <v>1</v>
      </c>
      <c r="U1146">
        <v>0</v>
      </c>
      <c r="V1146">
        <v>1</v>
      </c>
      <c r="W1146">
        <v>0</v>
      </c>
      <c r="X1146">
        <v>1.503376618006725</v>
      </c>
      <c r="Y1146">
        <v>0</v>
      </c>
      <c r="Z1146">
        <v>0</v>
      </c>
      <c r="AA1146">
        <v>0</v>
      </c>
      <c r="AB1146">
        <v>9.3848703217500017E-3</v>
      </c>
      <c r="AC1146">
        <v>0</v>
      </c>
      <c r="AD1146">
        <v>2.7394145698361752</v>
      </c>
      <c r="AE1146">
        <v>4.2521760581646504</v>
      </c>
    </row>
    <row r="1147" spans="1:31" x14ac:dyDescent="0.3">
      <c r="A1147">
        <v>2520530</v>
      </c>
      <c r="B1147">
        <v>1</v>
      </c>
      <c r="C1147" t="s">
        <v>80</v>
      </c>
      <c r="D1147" t="s">
        <v>90</v>
      </c>
      <c r="E1147" t="s">
        <v>275</v>
      </c>
      <c r="F1147" t="s">
        <v>3535</v>
      </c>
      <c r="G1147" t="s">
        <v>295</v>
      </c>
      <c r="H1147" t="s">
        <v>135</v>
      </c>
      <c r="I1147" t="s">
        <v>136</v>
      </c>
      <c r="J1147" t="s">
        <v>137</v>
      </c>
      <c r="K1147" t="s">
        <v>138</v>
      </c>
      <c r="L1147" t="s">
        <v>3536</v>
      </c>
      <c r="M1147" t="s">
        <v>3537</v>
      </c>
      <c r="N1147">
        <v>6.3055554999999999E-2</v>
      </c>
      <c r="O1147">
        <v>0</v>
      </c>
      <c r="P1147">
        <v>2755</v>
      </c>
      <c r="Q1147">
        <v>0</v>
      </c>
      <c r="R1147">
        <v>0</v>
      </c>
      <c r="S1147">
        <v>0</v>
      </c>
      <c r="T1147">
        <v>222</v>
      </c>
      <c r="U1147">
        <v>0</v>
      </c>
      <c r="V1147">
        <v>1</v>
      </c>
      <c r="W1147">
        <v>0</v>
      </c>
      <c r="X1147">
        <v>55.940580728116025</v>
      </c>
      <c r="Y1147">
        <v>0</v>
      </c>
      <c r="Z1147">
        <v>0</v>
      </c>
      <c r="AA1147">
        <v>0</v>
      </c>
      <c r="AB1147">
        <v>7.7054656140151829</v>
      </c>
      <c r="AC1147">
        <v>0</v>
      </c>
      <c r="AD1147">
        <v>1.2228165512886449</v>
      </c>
      <c r="AE1147">
        <v>64.868862893419845</v>
      </c>
    </row>
    <row r="1148" spans="1:31" x14ac:dyDescent="0.3">
      <c r="A1148">
        <v>2520537</v>
      </c>
      <c r="B1148">
        <v>1</v>
      </c>
      <c r="C1148" t="s">
        <v>80</v>
      </c>
      <c r="D1148" t="s">
        <v>83</v>
      </c>
      <c r="E1148" t="s">
        <v>187</v>
      </c>
      <c r="F1148" t="s">
        <v>3538</v>
      </c>
      <c r="G1148" t="s">
        <v>143</v>
      </c>
      <c r="H1148" t="s">
        <v>135</v>
      </c>
      <c r="I1148" t="s">
        <v>136</v>
      </c>
      <c r="J1148" t="s">
        <v>137</v>
      </c>
      <c r="K1148" t="s">
        <v>144</v>
      </c>
      <c r="L1148" t="s">
        <v>3539</v>
      </c>
      <c r="M1148" t="s">
        <v>3540</v>
      </c>
      <c r="N1148">
        <v>4.0508333329999999</v>
      </c>
      <c r="O1148">
        <v>10</v>
      </c>
      <c r="P1148">
        <v>797</v>
      </c>
      <c r="Q1148">
        <v>13</v>
      </c>
      <c r="R1148">
        <v>52</v>
      </c>
      <c r="S1148">
        <v>33</v>
      </c>
      <c r="T1148">
        <v>68</v>
      </c>
      <c r="U1148">
        <v>1</v>
      </c>
      <c r="V1148">
        <v>0</v>
      </c>
      <c r="W1148">
        <v>35.503792949294052</v>
      </c>
      <c r="X1148">
        <v>768.0972468831136</v>
      </c>
      <c r="Y1148">
        <v>52.78860495539049</v>
      </c>
      <c r="Z1148">
        <v>49.917913179126771</v>
      </c>
      <c r="AA1148">
        <v>552.09772059569002</v>
      </c>
      <c r="AB1148">
        <v>141.69332349097621</v>
      </c>
      <c r="AC1148">
        <v>71.322080013174272</v>
      </c>
      <c r="AD1148">
        <v>0</v>
      </c>
      <c r="AE1148">
        <v>1671.4206820667653</v>
      </c>
    </row>
    <row r="1149" spans="1:31" x14ac:dyDescent="0.3">
      <c r="A1149">
        <v>2520538</v>
      </c>
      <c r="B1149">
        <v>1</v>
      </c>
      <c r="C1149" t="s">
        <v>80</v>
      </c>
      <c r="D1149" t="s">
        <v>94</v>
      </c>
      <c r="E1149" t="s">
        <v>141</v>
      </c>
      <c r="F1149" t="s">
        <v>3541</v>
      </c>
      <c r="G1149" t="s">
        <v>143</v>
      </c>
      <c r="H1149" t="s">
        <v>135</v>
      </c>
      <c r="I1149" t="s">
        <v>136</v>
      </c>
      <c r="J1149" t="s">
        <v>137</v>
      </c>
      <c r="K1149" t="s">
        <v>144</v>
      </c>
      <c r="L1149" t="s">
        <v>3542</v>
      </c>
      <c r="M1149" t="s">
        <v>3543</v>
      </c>
      <c r="N1149">
        <v>0.69166666600000004</v>
      </c>
      <c r="O1149">
        <v>0</v>
      </c>
      <c r="P1149">
        <v>523</v>
      </c>
      <c r="Q1149">
        <v>15</v>
      </c>
      <c r="R1149">
        <v>278</v>
      </c>
      <c r="S1149">
        <v>5</v>
      </c>
      <c r="T1149">
        <v>80</v>
      </c>
      <c r="U1149">
        <v>0</v>
      </c>
      <c r="V1149">
        <v>0</v>
      </c>
      <c r="W1149">
        <v>0</v>
      </c>
      <c r="X1149">
        <v>68.400903333748047</v>
      </c>
      <c r="Y1149">
        <v>1.9651917373742867</v>
      </c>
      <c r="Z1149">
        <v>45.243521866341744</v>
      </c>
      <c r="AA1149">
        <v>10.933466958557283</v>
      </c>
      <c r="AB1149">
        <v>19.773979246029487</v>
      </c>
      <c r="AC1149">
        <v>0</v>
      </c>
      <c r="AD1149">
        <v>0</v>
      </c>
      <c r="AE1149">
        <v>146.31706314205084</v>
      </c>
    </row>
    <row r="1150" spans="1:31" x14ac:dyDescent="0.3">
      <c r="A1150">
        <v>2520539</v>
      </c>
      <c r="B1150">
        <v>1</v>
      </c>
      <c r="C1150" t="s">
        <v>80</v>
      </c>
      <c r="D1150" t="s">
        <v>105</v>
      </c>
      <c r="E1150" t="s">
        <v>167</v>
      </c>
      <c r="F1150" t="s">
        <v>3544</v>
      </c>
      <c r="G1150" t="s">
        <v>169</v>
      </c>
      <c r="H1150" t="s">
        <v>150</v>
      </c>
      <c r="I1150" t="s">
        <v>136</v>
      </c>
      <c r="J1150" t="s">
        <v>137</v>
      </c>
      <c r="K1150" t="s">
        <v>144</v>
      </c>
      <c r="L1150" t="s">
        <v>3545</v>
      </c>
      <c r="M1150" t="s">
        <v>3546</v>
      </c>
      <c r="N1150">
        <v>1.4941666659999999</v>
      </c>
      <c r="O1150">
        <v>0</v>
      </c>
      <c r="P1150">
        <v>32</v>
      </c>
      <c r="Q1150">
        <v>0</v>
      </c>
      <c r="R1150">
        <v>0</v>
      </c>
      <c r="S1150">
        <v>0</v>
      </c>
      <c r="T1150">
        <v>2</v>
      </c>
      <c r="U1150">
        <v>0</v>
      </c>
      <c r="V1150">
        <v>0</v>
      </c>
      <c r="W1150">
        <v>0</v>
      </c>
      <c r="X1150">
        <v>9.5434329064857568</v>
      </c>
      <c r="Y1150">
        <v>0</v>
      </c>
      <c r="Z1150">
        <v>0</v>
      </c>
      <c r="AA1150">
        <v>0</v>
      </c>
      <c r="AB1150">
        <v>1.4137951631800165</v>
      </c>
      <c r="AC1150">
        <v>0</v>
      </c>
      <c r="AD1150">
        <v>0</v>
      </c>
      <c r="AE1150">
        <v>10.957228069665774</v>
      </c>
    </row>
    <row r="1151" spans="1:31" x14ac:dyDescent="0.3">
      <c r="A1151">
        <v>2520543</v>
      </c>
      <c r="B1151">
        <v>1</v>
      </c>
      <c r="C1151" t="s">
        <v>80</v>
      </c>
      <c r="D1151" t="s">
        <v>110</v>
      </c>
      <c r="E1151" t="s">
        <v>207</v>
      </c>
      <c r="F1151" t="s">
        <v>3547</v>
      </c>
      <c r="G1151" t="s">
        <v>177</v>
      </c>
      <c r="H1151" t="s">
        <v>150</v>
      </c>
      <c r="I1151" t="s">
        <v>136</v>
      </c>
      <c r="J1151" t="s">
        <v>137</v>
      </c>
      <c r="K1151" t="s">
        <v>144</v>
      </c>
      <c r="L1151" t="s">
        <v>3548</v>
      </c>
      <c r="M1151" t="s">
        <v>3549</v>
      </c>
      <c r="N1151">
        <v>2.7263888879999998</v>
      </c>
      <c r="O1151">
        <v>0</v>
      </c>
      <c r="P1151">
        <v>169</v>
      </c>
      <c r="Q1151">
        <v>0</v>
      </c>
      <c r="R1151">
        <v>0</v>
      </c>
      <c r="S1151">
        <v>0</v>
      </c>
      <c r="T1151">
        <v>10</v>
      </c>
      <c r="U1151">
        <v>0</v>
      </c>
      <c r="V1151">
        <v>0</v>
      </c>
      <c r="W1151">
        <v>0</v>
      </c>
      <c r="X1151">
        <v>128.54284734139114</v>
      </c>
      <c r="Y1151">
        <v>0</v>
      </c>
      <c r="Z1151">
        <v>0</v>
      </c>
      <c r="AA1151">
        <v>0</v>
      </c>
      <c r="AB1151">
        <v>12.988219283532558</v>
      </c>
      <c r="AC1151">
        <v>0</v>
      </c>
      <c r="AD1151">
        <v>0</v>
      </c>
      <c r="AE1151">
        <v>141.53106662492371</v>
      </c>
    </row>
    <row r="1152" spans="1:31" x14ac:dyDescent="0.3">
      <c r="A1152">
        <v>2520544</v>
      </c>
      <c r="B1152">
        <v>1</v>
      </c>
      <c r="C1152" t="s">
        <v>81</v>
      </c>
      <c r="D1152" t="s">
        <v>120</v>
      </c>
      <c r="E1152" t="s">
        <v>187</v>
      </c>
      <c r="F1152" t="s">
        <v>3550</v>
      </c>
      <c r="G1152" t="s">
        <v>143</v>
      </c>
      <c r="H1152" t="s">
        <v>135</v>
      </c>
      <c r="I1152" t="s">
        <v>136</v>
      </c>
      <c r="J1152" t="s">
        <v>137</v>
      </c>
      <c r="K1152" t="s">
        <v>144</v>
      </c>
      <c r="L1152" t="s">
        <v>3551</v>
      </c>
      <c r="M1152" t="s">
        <v>3552</v>
      </c>
      <c r="N1152">
        <v>1.064444444</v>
      </c>
      <c r="O1152">
        <v>0</v>
      </c>
      <c r="P1152">
        <v>0</v>
      </c>
      <c r="Q1152">
        <v>56</v>
      </c>
      <c r="R1152">
        <v>36</v>
      </c>
      <c r="S1152">
        <v>1</v>
      </c>
      <c r="T1152">
        <v>2</v>
      </c>
      <c r="U1152">
        <v>1</v>
      </c>
      <c r="V1152">
        <v>0</v>
      </c>
      <c r="W1152">
        <v>0</v>
      </c>
      <c r="X1152">
        <v>0</v>
      </c>
      <c r="Y1152">
        <v>51.289285053822617</v>
      </c>
      <c r="Z1152">
        <v>27.374731539386371</v>
      </c>
      <c r="AA1152">
        <v>6.1092356535486605</v>
      </c>
      <c r="AB1152">
        <v>1.1686290590456831</v>
      </c>
      <c r="AC1152">
        <v>93.566637920459698</v>
      </c>
      <c r="AD1152">
        <v>0</v>
      </c>
      <c r="AE1152">
        <v>179.50851922626305</v>
      </c>
    </row>
    <row r="1153" spans="1:31" x14ac:dyDescent="0.3">
      <c r="A1153">
        <v>2520546</v>
      </c>
      <c r="B1153">
        <v>1</v>
      </c>
      <c r="C1153" t="s">
        <v>81</v>
      </c>
      <c r="D1153" t="s">
        <v>115</v>
      </c>
      <c r="E1153" t="s">
        <v>187</v>
      </c>
      <c r="F1153" t="s">
        <v>3553</v>
      </c>
      <c r="G1153" t="s">
        <v>143</v>
      </c>
      <c r="H1153" t="s">
        <v>135</v>
      </c>
      <c r="I1153" t="s">
        <v>136</v>
      </c>
      <c r="J1153" t="s">
        <v>137</v>
      </c>
      <c r="K1153" t="s">
        <v>144</v>
      </c>
      <c r="L1153" t="s">
        <v>3554</v>
      </c>
      <c r="M1153" t="s">
        <v>3555</v>
      </c>
      <c r="N1153">
        <v>0.32305555499999999</v>
      </c>
      <c r="O1153">
        <v>0</v>
      </c>
      <c r="P1153">
        <v>618</v>
      </c>
      <c r="Q1153">
        <v>1</v>
      </c>
      <c r="R1153">
        <v>8</v>
      </c>
      <c r="S1153">
        <v>2</v>
      </c>
      <c r="T1153">
        <v>60</v>
      </c>
      <c r="U1153">
        <v>1</v>
      </c>
      <c r="V1153">
        <v>0</v>
      </c>
      <c r="W1153">
        <v>0</v>
      </c>
      <c r="X1153">
        <v>17.225041244981011</v>
      </c>
      <c r="Y1153">
        <v>0.18112134467631666</v>
      </c>
      <c r="Z1153">
        <v>0.16845130380206916</v>
      </c>
      <c r="AA1153">
        <v>0.69440292351999999</v>
      </c>
      <c r="AB1153">
        <v>4.081602570781377</v>
      </c>
      <c r="AC1153">
        <v>5.7024905455474988</v>
      </c>
      <c r="AD1153">
        <v>0</v>
      </c>
      <c r="AE1153">
        <v>28.053109933308271</v>
      </c>
    </row>
    <row r="1154" spans="1:31" x14ac:dyDescent="0.3">
      <c r="A1154">
        <v>2503936</v>
      </c>
      <c r="B1154">
        <v>1</v>
      </c>
      <c r="C1154" t="s">
        <v>81</v>
      </c>
      <c r="D1154" t="s">
        <v>123</v>
      </c>
      <c r="E1154" t="s">
        <v>132</v>
      </c>
      <c r="F1154" t="s">
        <v>3556</v>
      </c>
      <c r="G1154" t="s">
        <v>143</v>
      </c>
      <c r="H1154" t="s">
        <v>135</v>
      </c>
      <c r="I1154" t="s">
        <v>136</v>
      </c>
      <c r="J1154" t="s">
        <v>137</v>
      </c>
      <c r="K1154" t="s">
        <v>144</v>
      </c>
      <c r="L1154" t="s">
        <v>3557</v>
      </c>
      <c r="M1154" t="s">
        <v>3558</v>
      </c>
      <c r="N1154">
        <v>1.3136111109999999</v>
      </c>
      <c r="O1154">
        <v>10</v>
      </c>
      <c r="P1154">
        <v>30</v>
      </c>
      <c r="Q1154">
        <v>203</v>
      </c>
      <c r="R1154">
        <v>258</v>
      </c>
      <c r="S1154">
        <v>44</v>
      </c>
      <c r="T1154">
        <v>38</v>
      </c>
      <c r="U1154">
        <v>0</v>
      </c>
      <c r="V1154">
        <v>0</v>
      </c>
      <c r="W1154">
        <v>3.38664778835596</v>
      </c>
      <c r="X1154">
        <v>10.03097836443861</v>
      </c>
      <c r="Y1154">
        <v>132.56260555227473</v>
      </c>
      <c r="Z1154">
        <v>93.428716781228843</v>
      </c>
      <c r="AA1154">
        <v>32.224538985683679</v>
      </c>
      <c r="AB1154">
        <v>64.085944527875512</v>
      </c>
      <c r="AC1154">
        <v>0</v>
      </c>
      <c r="AD1154">
        <v>0</v>
      </c>
      <c r="AE1154">
        <v>335.71943199985731</v>
      </c>
    </row>
    <row r="1155" spans="1:31" x14ac:dyDescent="0.3">
      <c r="A1155">
        <v>2503959</v>
      </c>
      <c r="B1155">
        <v>1</v>
      </c>
      <c r="C1155" t="s">
        <v>80</v>
      </c>
      <c r="D1155" t="s">
        <v>104</v>
      </c>
      <c r="E1155" t="s">
        <v>187</v>
      </c>
      <c r="F1155" t="s">
        <v>3559</v>
      </c>
      <c r="G1155" t="s">
        <v>173</v>
      </c>
      <c r="H1155" t="s">
        <v>135</v>
      </c>
      <c r="I1155" t="s">
        <v>136</v>
      </c>
      <c r="J1155" t="s">
        <v>137</v>
      </c>
      <c r="K1155" t="s">
        <v>138</v>
      </c>
      <c r="L1155" t="s">
        <v>3560</v>
      </c>
      <c r="M1155" t="s">
        <v>3561</v>
      </c>
      <c r="N1155">
        <v>3.2327777769999999</v>
      </c>
      <c r="O1155">
        <v>0</v>
      </c>
      <c r="P1155">
        <v>367</v>
      </c>
      <c r="Q1155">
        <v>8</v>
      </c>
      <c r="R1155">
        <v>1</v>
      </c>
      <c r="S1155">
        <v>16</v>
      </c>
      <c r="T1155">
        <v>34</v>
      </c>
      <c r="U1155">
        <v>5</v>
      </c>
      <c r="V1155">
        <v>0</v>
      </c>
      <c r="W1155">
        <v>0</v>
      </c>
      <c r="X1155">
        <v>267.75262807199391</v>
      </c>
      <c r="Y1155">
        <v>298.95159061767043</v>
      </c>
      <c r="Z1155">
        <v>9.0774290831700001E-3</v>
      </c>
      <c r="AA1155">
        <v>1044.4635444468584</v>
      </c>
      <c r="AB1155">
        <v>43.088984541338128</v>
      </c>
      <c r="AC1155">
        <v>957.52173388188226</v>
      </c>
      <c r="AD1155">
        <v>0</v>
      </c>
      <c r="AE1155">
        <v>2611.7875589888263</v>
      </c>
    </row>
    <row r="1156" spans="1:31" x14ac:dyDescent="0.3">
      <c r="A1156">
        <v>2504291</v>
      </c>
      <c r="B1156">
        <v>1</v>
      </c>
      <c r="C1156" t="s">
        <v>80</v>
      </c>
      <c r="D1156" t="s">
        <v>98</v>
      </c>
      <c r="E1156" t="s">
        <v>207</v>
      </c>
      <c r="F1156" t="s">
        <v>3562</v>
      </c>
      <c r="G1156" t="s">
        <v>413</v>
      </c>
      <c r="H1156" t="s">
        <v>150</v>
      </c>
      <c r="I1156" t="s">
        <v>136</v>
      </c>
      <c r="J1156" t="s">
        <v>137</v>
      </c>
      <c r="K1156" t="s">
        <v>144</v>
      </c>
      <c r="L1156" t="s">
        <v>3563</v>
      </c>
      <c r="M1156" t="s">
        <v>3564</v>
      </c>
      <c r="N1156">
        <v>2.5302777769999998</v>
      </c>
      <c r="O1156">
        <v>0</v>
      </c>
      <c r="P1156">
        <v>42</v>
      </c>
      <c r="Q1156">
        <v>0</v>
      </c>
      <c r="R1156">
        <v>0</v>
      </c>
      <c r="S1156">
        <v>0</v>
      </c>
      <c r="T1156">
        <v>3</v>
      </c>
      <c r="U1156">
        <v>0</v>
      </c>
      <c r="V1156">
        <v>0</v>
      </c>
      <c r="W1156">
        <v>0</v>
      </c>
      <c r="X1156">
        <v>22.34076233561585</v>
      </c>
      <c r="Y1156">
        <v>0</v>
      </c>
      <c r="Z1156">
        <v>0</v>
      </c>
      <c r="AA1156">
        <v>0</v>
      </c>
      <c r="AB1156">
        <v>0.86639902232032495</v>
      </c>
      <c r="AC1156">
        <v>0</v>
      </c>
      <c r="AD1156">
        <v>0</v>
      </c>
      <c r="AE1156">
        <v>23.207161357936176</v>
      </c>
    </row>
    <row r="1157" spans="1:31" x14ac:dyDescent="0.3">
      <c r="A1157">
        <v>2504314</v>
      </c>
      <c r="B1157">
        <v>1</v>
      </c>
      <c r="C1157" t="s">
        <v>81</v>
      </c>
      <c r="D1157" t="s">
        <v>118</v>
      </c>
      <c r="E1157" t="s">
        <v>141</v>
      </c>
      <c r="F1157" t="s">
        <v>3565</v>
      </c>
      <c r="G1157" t="s">
        <v>143</v>
      </c>
      <c r="H1157" t="s">
        <v>135</v>
      </c>
      <c r="I1157" t="s">
        <v>136</v>
      </c>
      <c r="J1157" t="s">
        <v>137</v>
      </c>
      <c r="K1157" t="s">
        <v>144</v>
      </c>
      <c r="L1157" t="s">
        <v>3566</v>
      </c>
      <c r="M1157" t="s">
        <v>3567</v>
      </c>
      <c r="N1157">
        <v>0.83444444399999995</v>
      </c>
      <c r="O1157">
        <v>0</v>
      </c>
      <c r="P1157">
        <v>228</v>
      </c>
      <c r="Q1157">
        <v>0</v>
      </c>
      <c r="R1157">
        <v>27</v>
      </c>
      <c r="S1157">
        <v>2</v>
      </c>
      <c r="T1157">
        <v>64</v>
      </c>
      <c r="U1157">
        <v>1</v>
      </c>
      <c r="V1157">
        <v>2</v>
      </c>
      <c r="W1157">
        <v>0</v>
      </c>
      <c r="X1157">
        <v>46.975921874271947</v>
      </c>
      <c r="Y1157">
        <v>0</v>
      </c>
      <c r="Z1157">
        <v>6.5940029697070797</v>
      </c>
      <c r="AA1157">
        <v>1.7531572127348112</v>
      </c>
      <c r="AB1157">
        <v>54.832449623178938</v>
      </c>
      <c r="AC1157">
        <v>49.401285473066665</v>
      </c>
      <c r="AD1157">
        <v>10.3141283168017</v>
      </c>
      <c r="AE1157">
        <v>169.87094546976112</v>
      </c>
    </row>
    <row r="1158" spans="1:31" x14ac:dyDescent="0.3">
      <c r="A1158">
        <v>2504460</v>
      </c>
      <c r="B1158">
        <v>1</v>
      </c>
      <c r="C1158" t="s">
        <v>80</v>
      </c>
      <c r="D1158" t="s">
        <v>95</v>
      </c>
      <c r="E1158" t="s">
        <v>147</v>
      </c>
      <c r="F1158" t="s">
        <v>3568</v>
      </c>
      <c r="G1158" t="s">
        <v>224</v>
      </c>
      <c r="H1158" t="s">
        <v>150</v>
      </c>
      <c r="I1158" t="s">
        <v>136</v>
      </c>
      <c r="J1158" t="s">
        <v>137</v>
      </c>
      <c r="K1158" t="s">
        <v>144</v>
      </c>
      <c r="L1158" t="s">
        <v>3569</v>
      </c>
      <c r="M1158" t="s">
        <v>3570</v>
      </c>
      <c r="N1158">
        <v>0.69722222199999995</v>
      </c>
      <c r="O1158">
        <v>0</v>
      </c>
      <c r="P1158">
        <v>36</v>
      </c>
      <c r="Q1158">
        <v>0</v>
      </c>
      <c r="R1158">
        <v>0</v>
      </c>
      <c r="S1158">
        <v>0</v>
      </c>
      <c r="T1158">
        <v>11</v>
      </c>
      <c r="U1158">
        <v>0</v>
      </c>
      <c r="V1158">
        <v>0</v>
      </c>
      <c r="W1158">
        <v>0</v>
      </c>
      <c r="X1158">
        <v>4.918563291694972</v>
      </c>
      <c r="Y1158">
        <v>0</v>
      </c>
      <c r="Z1158">
        <v>0</v>
      </c>
      <c r="AA1158">
        <v>0</v>
      </c>
      <c r="AB1158">
        <v>14.066814192231197</v>
      </c>
      <c r="AC1158">
        <v>0</v>
      </c>
      <c r="AD1158">
        <v>0</v>
      </c>
      <c r="AE1158">
        <v>18.985377483926168</v>
      </c>
    </row>
    <row r="1159" spans="1:31" x14ac:dyDescent="0.3">
      <c r="A1159">
        <v>2504414</v>
      </c>
      <c r="B1159">
        <v>1</v>
      </c>
      <c r="C1159" t="s">
        <v>80</v>
      </c>
      <c r="D1159" t="s">
        <v>99</v>
      </c>
      <c r="E1159" t="s">
        <v>207</v>
      </c>
      <c r="F1159" t="s">
        <v>3571</v>
      </c>
      <c r="G1159" t="s">
        <v>177</v>
      </c>
      <c r="H1159" t="s">
        <v>150</v>
      </c>
      <c r="I1159" t="s">
        <v>136</v>
      </c>
      <c r="J1159" t="s">
        <v>137</v>
      </c>
      <c r="K1159" t="s">
        <v>144</v>
      </c>
      <c r="L1159" t="s">
        <v>3572</v>
      </c>
      <c r="M1159" t="s">
        <v>3573</v>
      </c>
      <c r="N1159">
        <v>5.7791666660000001</v>
      </c>
      <c r="O1159">
        <v>0</v>
      </c>
      <c r="P1159">
        <v>100</v>
      </c>
      <c r="Q1159">
        <v>0</v>
      </c>
      <c r="R1159">
        <v>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188.81686357852132</v>
      </c>
      <c r="Y1159">
        <v>0</v>
      </c>
      <c r="Z1159">
        <v>0</v>
      </c>
      <c r="AA1159">
        <v>0</v>
      </c>
      <c r="AB1159">
        <v>0</v>
      </c>
      <c r="AC1159">
        <v>0</v>
      </c>
      <c r="AD1159">
        <v>0</v>
      </c>
      <c r="AE1159">
        <v>188.81686357852132</v>
      </c>
    </row>
    <row r="1160" spans="1:31" x14ac:dyDescent="0.3">
      <c r="A1160">
        <v>2504391</v>
      </c>
      <c r="B1160">
        <v>1</v>
      </c>
      <c r="C1160" t="s">
        <v>80</v>
      </c>
      <c r="D1160" t="s">
        <v>101</v>
      </c>
      <c r="E1160" t="s">
        <v>207</v>
      </c>
      <c r="F1160" t="s">
        <v>3574</v>
      </c>
      <c r="G1160" t="s">
        <v>413</v>
      </c>
      <c r="H1160" t="s">
        <v>150</v>
      </c>
      <c r="I1160" t="s">
        <v>136</v>
      </c>
      <c r="J1160" t="s">
        <v>137</v>
      </c>
      <c r="K1160" t="s">
        <v>144</v>
      </c>
      <c r="L1160" t="s">
        <v>3575</v>
      </c>
      <c r="M1160" t="s">
        <v>3576</v>
      </c>
      <c r="N1160">
        <v>0.99527777699999997</v>
      </c>
      <c r="O1160">
        <v>0</v>
      </c>
      <c r="P1160">
        <v>243</v>
      </c>
      <c r="Q1160">
        <v>0</v>
      </c>
      <c r="R1160">
        <v>0</v>
      </c>
      <c r="S1160">
        <v>0</v>
      </c>
      <c r="T1160">
        <v>3</v>
      </c>
      <c r="U1160">
        <v>0</v>
      </c>
      <c r="V1160">
        <v>0</v>
      </c>
      <c r="W1160">
        <v>0</v>
      </c>
      <c r="X1160">
        <v>93.886926184887272</v>
      </c>
      <c r="Y1160">
        <v>0</v>
      </c>
      <c r="Z1160">
        <v>0</v>
      </c>
      <c r="AA1160">
        <v>0</v>
      </c>
      <c r="AB1160">
        <v>3.3154314165977641</v>
      </c>
      <c r="AC1160">
        <v>0</v>
      </c>
      <c r="AD1160">
        <v>0</v>
      </c>
      <c r="AE1160">
        <v>97.202357601485033</v>
      </c>
    </row>
    <row r="1161" spans="1:31" x14ac:dyDescent="0.3">
      <c r="A1161">
        <v>2504245</v>
      </c>
      <c r="B1161">
        <v>1</v>
      </c>
      <c r="C1161" t="s">
        <v>81</v>
      </c>
      <c r="D1161" t="s">
        <v>114</v>
      </c>
      <c r="E1161" t="s">
        <v>132</v>
      </c>
      <c r="F1161" t="s">
        <v>3577</v>
      </c>
      <c r="G1161" t="s">
        <v>204</v>
      </c>
      <c r="H1161" t="s">
        <v>135</v>
      </c>
      <c r="I1161" t="s">
        <v>136</v>
      </c>
      <c r="J1161" t="s">
        <v>137</v>
      </c>
      <c r="K1161" t="s">
        <v>144</v>
      </c>
      <c r="L1161" t="s">
        <v>3578</v>
      </c>
      <c r="M1161" t="s">
        <v>3579</v>
      </c>
      <c r="N1161">
        <v>1.537222222</v>
      </c>
      <c r="O1161">
        <v>0</v>
      </c>
      <c r="P1161">
        <v>237</v>
      </c>
      <c r="Q1161">
        <v>0</v>
      </c>
      <c r="R1161">
        <v>9</v>
      </c>
      <c r="S1161">
        <v>0</v>
      </c>
      <c r="T1161">
        <v>17</v>
      </c>
      <c r="U1161">
        <v>0</v>
      </c>
      <c r="V1161">
        <v>0</v>
      </c>
      <c r="W1161">
        <v>0</v>
      </c>
      <c r="X1161">
        <v>23.212309502441489</v>
      </c>
      <c r="Y1161">
        <v>0</v>
      </c>
      <c r="Z1161">
        <v>3.6540216627268198</v>
      </c>
      <c r="AA1161">
        <v>0</v>
      </c>
      <c r="AB1161">
        <v>11.207117451286575</v>
      </c>
      <c r="AC1161">
        <v>0</v>
      </c>
      <c r="AD1161">
        <v>0</v>
      </c>
      <c r="AE1161">
        <v>38.073448616454883</v>
      </c>
    </row>
    <row r="1162" spans="1:31" x14ac:dyDescent="0.3">
      <c r="A1162">
        <v>2504500</v>
      </c>
      <c r="B1162">
        <v>1</v>
      </c>
      <c r="C1162" t="s">
        <v>80</v>
      </c>
      <c r="D1162" t="s">
        <v>90</v>
      </c>
      <c r="E1162" t="s">
        <v>167</v>
      </c>
      <c r="F1162" t="s">
        <v>3580</v>
      </c>
      <c r="G1162" t="s">
        <v>169</v>
      </c>
      <c r="H1162" t="s">
        <v>150</v>
      </c>
      <c r="I1162" t="s">
        <v>136</v>
      </c>
      <c r="J1162" t="s">
        <v>137</v>
      </c>
      <c r="K1162" t="s">
        <v>144</v>
      </c>
      <c r="L1162" t="s">
        <v>3581</v>
      </c>
      <c r="M1162" t="s">
        <v>3582</v>
      </c>
      <c r="N1162">
        <v>4.0602777769999996</v>
      </c>
      <c r="O1162">
        <v>0</v>
      </c>
      <c r="P1162">
        <v>13</v>
      </c>
      <c r="Q1162">
        <v>0</v>
      </c>
      <c r="R1162">
        <v>0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11.668711162134546</v>
      </c>
      <c r="Y1162">
        <v>0</v>
      </c>
      <c r="Z1162">
        <v>0</v>
      </c>
      <c r="AA1162">
        <v>0</v>
      </c>
      <c r="AB1162">
        <v>38.579655631433404</v>
      </c>
      <c r="AC1162">
        <v>0</v>
      </c>
      <c r="AD1162">
        <v>0</v>
      </c>
      <c r="AE1162">
        <v>50.248366793567953</v>
      </c>
    </row>
    <row r="1163" spans="1:31" x14ac:dyDescent="0.3">
      <c r="A1163">
        <v>2504251</v>
      </c>
      <c r="B1163">
        <v>1</v>
      </c>
      <c r="C1163" t="s">
        <v>80</v>
      </c>
      <c r="D1163" t="s">
        <v>84</v>
      </c>
      <c r="E1163" t="s">
        <v>207</v>
      </c>
      <c r="F1163" t="s">
        <v>3583</v>
      </c>
      <c r="G1163" t="s">
        <v>177</v>
      </c>
      <c r="H1163" t="s">
        <v>150</v>
      </c>
      <c r="I1163" t="s">
        <v>136</v>
      </c>
      <c r="J1163" t="s">
        <v>137</v>
      </c>
      <c r="K1163" t="s">
        <v>144</v>
      </c>
      <c r="L1163" t="s">
        <v>3584</v>
      </c>
      <c r="M1163" t="s">
        <v>3585</v>
      </c>
      <c r="N1163">
        <v>1.8294444439999999</v>
      </c>
      <c r="O1163">
        <v>0</v>
      </c>
      <c r="P1163">
        <v>148</v>
      </c>
      <c r="Q1163">
        <v>0</v>
      </c>
      <c r="R1163">
        <v>0</v>
      </c>
      <c r="S1163">
        <v>0</v>
      </c>
      <c r="T1163">
        <v>10</v>
      </c>
      <c r="U1163">
        <v>0</v>
      </c>
      <c r="V1163">
        <v>0</v>
      </c>
      <c r="W1163">
        <v>0</v>
      </c>
      <c r="X1163">
        <v>49.508366026701516</v>
      </c>
      <c r="Y1163">
        <v>0</v>
      </c>
      <c r="Z1163">
        <v>0</v>
      </c>
      <c r="AA1163">
        <v>0</v>
      </c>
      <c r="AB1163">
        <v>12.395701139186537</v>
      </c>
      <c r="AC1163">
        <v>0</v>
      </c>
      <c r="AD1163">
        <v>0</v>
      </c>
      <c r="AE1163">
        <v>61.904067165888051</v>
      </c>
    </row>
    <row r="1164" spans="1:31" x14ac:dyDescent="0.3">
      <c r="A1164">
        <v>2504105</v>
      </c>
      <c r="B1164">
        <v>1</v>
      </c>
      <c r="C1164" t="s">
        <v>80</v>
      </c>
      <c r="D1164" t="s">
        <v>106</v>
      </c>
      <c r="E1164" t="s">
        <v>159</v>
      </c>
      <c r="F1164" t="s">
        <v>3586</v>
      </c>
      <c r="G1164" t="s">
        <v>551</v>
      </c>
      <c r="H1164" t="s">
        <v>150</v>
      </c>
      <c r="I1164" t="s">
        <v>136</v>
      </c>
      <c r="J1164" t="s">
        <v>137</v>
      </c>
      <c r="K1164" t="s">
        <v>144</v>
      </c>
      <c r="L1164" t="s">
        <v>3587</v>
      </c>
      <c r="M1164" t="s">
        <v>3588</v>
      </c>
      <c r="N1164">
        <v>1.7638888880000001</v>
      </c>
      <c r="O1164">
        <v>0</v>
      </c>
      <c r="P1164">
        <v>37</v>
      </c>
      <c r="Q1164">
        <v>0</v>
      </c>
      <c r="R1164">
        <v>3</v>
      </c>
      <c r="S1164">
        <v>0</v>
      </c>
      <c r="T1164">
        <v>27</v>
      </c>
      <c r="U1164">
        <v>0</v>
      </c>
      <c r="V1164">
        <v>0</v>
      </c>
      <c r="W1164">
        <v>0</v>
      </c>
      <c r="X1164">
        <v>6.5935093458754208</v>
      </c>
      <c r="Y1164">
        <v>0</v>
      </c>
      <c r="Z1164">
        <v>0.30188096523648006</v>
      </c>
      <c r="AA1164">
        <v>0</v>
      </c>
      <c r="AB1164">
        <v>44.891633144126651</v>
      </c>
      <c r="AC1164">
        <v>0</v>
      </c>
      <c r="AD1164">
        <v>0</v>
      </c>
      <c r="AE1164">
        <v>51.787023455238554</v>
      </c>
    </row>
    <row r="1165" spans="1:31" x14ac:dyDescent="0.3">
      <c r="A1165">
        <v>2504354</v>
      </c>
      <c r="B1165">
        <v>1</v>
      </c>
      <c r="C1165" t="s">
        <v>80</v>
      </c>
      <c r="D1165" t="s">
        <v>98</v>
      </c>
      <c r="E1165" t="s">
        <v>207</v>
      </c>
      <c r="F1165" t="s">
        <v>3589</v>
      </c>
      <c r="G1165" t="s">
        <v>177</v>
      </c>
      <c r="H1165" t="s">
        <v>150</v>
      </c>
      <c r="I1165" t="s">
        <v>136</v>
      </c>
      <c r="J1165" t="s">
        <v>137</v>
      </c>
      <c r="K1165" t="s">
        <v>144</v>
      </c>
      <c r="L1165" t="s">
        <v>3590</v>
      </c>
      <c r="M1165" t="s">
        <v>3591</v>
      </c>
      <c r="N1165">
        <v>3.5955555549999998</v>
      </c>
      <c r="O1165">
        <v>0</v>
      </c>
      <c r="P1165">
        <v>62</v>
      </c>
      <c r="Q1165">
        <v>0</v>
      </c>
      <c r="R1165">
        <v>0</v>
      </c>
      <c r="S1165">
        <v>0</v>
      </c>
      <c r="T1165">
        <v>4</v>
      </c>
      <c r="U1165">
        <v>0</v>
      </c>
      <c r="V1165">
        <v>0</v>
      </c>
      <c r="W1165">
        <v>0</v>
      </c>
      <c r="X1165">
        <v>30.290861078167662</v>
      </c>
      <c r="Y1165">
        <v>0</v>
      </c>
      <c r="Z1165">
        <v>0</v>
      </c>
      <c r="AA1165">
        <v>0</v>
      </c>
      <c r="AB1165">
        <v>6.8648974994313994</v>
      </c>
      <c r="AC1165">
        <v>0</v>
      </c>
      <c r="AD1165">
        <v>0</v>
      </c>
      <c r="AE1165">
        <v>37.155758577599059</v>
      </c>
    </row>
    <row r="1166" spans="1:31" x14ac:dyDescent="0.3">
      <c r="A1166">
        <v>2504308</v>
      </c>
      <c r="B1166">
        <v>1</v>
      </c>
      <c r="C1166" t="s">
        <v>80</v>
      </c>
      <c r="D1166" t="s">
        <v>98</v>
      </c>
      <c r="E1166" t="s">
        <v>132</v>
      </c>
      <c r="F1166" t="s">
        <v>3592</v>
      </c>
      <c r="G1166" t="s">
        <v>295</v>
      </c>
      <c r="H1166" t="s">
        <v>135</v>
      </c>
      <c r="I1166" t="s">
        <v>136</v>
      </c>
      <c r="J1166" t="s">
        <v>137</v>
      </c>
      <c r="K1166" t="s">
        <v>138</v>
      </c>
      <c r="L1166" t="s">
        <v>3593</v>
      </c>
      <c r="M1166" t="s">
        <v>3594</v>
      </c>
      <c r="N1166">
        <v>0.248611111</v>
      </c>
      <c r="O1166">
        <v>0</v>
      </c>
      <c r="P1166">
        <v>130</v>
      </c>
      <c r="Q1166">
        <v>1</v>
      </c>
      <c r="R1166">
        <v>285</v>
      </c>
      <c r="S1166">
        <v>0</v>
      </c>
      <c r="T1166">
        <v>97</v>
      </c>
      <c r="U1166">
        <v>0</v>
      </c>
      <c r="V1166">
        <v>0</v>
      </c>
      <c r="W1166">
        <v>0</v>
      </c>
      <c r="X1166">
        <v>6.6154697714662394</v>
      </c>
      <c r="Y1166">
        <v>0.16934789713749998</v>
      </c>
      <c r="Z1166">
        <v>37.130386954941841</v>
      </c>
      <c r="AA1166">
        <v>0</v>
      </c>
      <c r="AB1166">
        <v>16.862105228812805</v>
      </c>
      <c r="AC1166">
        <v>0</v>
      </c>
      <c r="AD1166">
        <v>0</v>
      </c>
      <c r="AE1166">
        <v>60.777309852358385</v>
      </c>
    </row>
    <row r="1167" spans="1:31" x14ac:dyDescent="0.3">
      <c r="A1167">
        <v>2504454</v>
      </c>
      <c r="B1167">
        <v>1</v>
      </c>
      <c r="C1167" t="s">
        <v>81</v>
      </c>
      <c r="D1167" t="s">
        <v>126</v>
      </c>
      <c r="E1167" t="s">
        <v>132</v>
      </c>
      <c r="F1167" t="s">
        <v>3595</v>
      </c>
      <c r="G1167" t="s">
        <v>1270</v>
      </c>
      <c r="H1167" t="s">
        <v>135</v>
      </c>
      <c r="I1167" t="s">
        <v>136</v>
      </c>
      <c r="J1167" t="s">
        <v>137</v>
      </c>
      <c r="K1167" t="s">
        <v>144</v>
      </c>
      <c r="L1167" t="s">
        <v>3596</v>
      </c>
      <c r="M1167" t="s">
        <v>3597</v>
      </c>
      <c r="N1167">
        <v>5.9077777769999997</v>
      </c>
      <c r="O1167">
        <v>0</v>
      </c>
      <c r="P1167">
        <v>7</v>
      </c>
      <c r="Q1167">
        <v>0</v>
      </c>
      <c r="R1167">
        <v>3</v>
      </c>
      <c r="S1167">
        <v>0</v>
      </c>
      <c r="T1167">
        <v>1</v>
      </c>
      <c r="U1167">
        <v>0</v>
      </c>
      <c r="V1167">
        <v>0</v>
      </c>
      <c r="W1167">
        <v>0</v>
      </c>
      <c r="X1167">
        <v>5.8624943621431092</v>
      </c>
      <c r="Y1167">
        <v>0</v>
      </c>
      <c r="Z1167">
        <v>2.2219084093565513</v>
      </c>
      <c r="AA1167">
        <v>0</v>
      </c>
      <c r="AB1167">
        <v>5.7395035624222226</v>
      </c>
      <c r="AC1167">
        <v>0</v>
      </c>
      <c r="AD1167">
        <v>0</v>
      </c>
      <c r="AE1167">
        <v>13.823906333921883</v>
      </c>
    </row>
    <row r="1168" spans="1:31" x14ac:dyDescent="0.3">
      <c r="A1168">
        <v>2503913</v>
      </c>
      <c r="B1168">
        <v>1</v>
      </c>
      <c r="C1168" t="s">
        <v>80</v>
      </c>
      <c r="D1168" t="s">
        <v>102</v>
      </c>
      <c r="E1168" t="s">
        <v>187</v>
      </c>
      <c r="F1168" t="s">
        <v>1016</v>
      </c>
      <c r="G1168" t="s">
        <v>134</v>
      </c>
      <c r="H1168" t="s">
        <v>135</v>
      </c>
      <c r="I1168" t="s">
        <v>136</v>
      </c>
      <c r="J1168" t="s">
        <v>137</v>
      </c>
      <c r="K1168" t="s">
        <v>138</v>
      </c>
      <c r="L1168" t="s">
        <v>3598</v>
      </c>
      <c r="M1168" t="s">
        <v>3599</v>
      </c>
      <c r="N1168">
        <v>1.1002777770000001</v>
      </c>
      <c r="O1168">
        <v>0</v>
      </c>
      <c r="P1168">
        <v>37</v>
      </c>
      <c r="Q1168">
        <v>35</v>
      </c>
      <c r="R1168">
        <v>434</v>
      </c>
      <c r="S1168">
        <v>3</v>
      </c>
      <c r="T1168">
        <v>86</v>
      </c>
      <c r="U1168">
        <v>1</v>
      </c>
      <c r="V1168">
        <v>0</v>
      </c>
      <c r="W1168">
        <v>0</v>
      </c>
      <c r="X1168">
        <v>8.8499838201397303</v>
      </c>
      <c r="Y1168">
        <v>10.707348616966474</v>
      </c>
      <c r="Z1168">
        <v>175.9725721743834</v>
      </c>
      <c r="AA1168">
        <v>4.1159499577250003</v>
      </c>
      <c r="AB1168">
        <v>79.287673530367485</v>
      </c>
      <c r="AC1168">
        <v>6.792909326732433</v>
      </c>
      <c r="AD1168">
        <v>0</v>
      </c>
      <c r="AE1168">
        <v>285.72643742631453</v>
      </c>
    </row>
    <row r="1169" spans="1:31" x14ac:dyDescent="0.3">
      <c r="A1169">
        <v>2503853</v>
      </c>
      <c r="B1169">
        <v>1</v>
      </c>
      <c r="C1169" t="s">
        <v>81</v>
      </c>
      <c r="D1169" t="s">
        <v>118</v>
      </c>
      <c r="E1169" t="s">
        <v>187</v>
      </c>
      <c r="F1169" t="s">
        <v>3600</v>
      </c>
      <c r="G1169" t="s">
        <v>143</v>
      </c>
      <c r="H1169" t="s">
        <v>135</v>
      </c>
      <c r="I1169" t="s">
        <v>136</v>
      </c>
      <c r="J1169" t="s">
        <v>137</v>
      </c>
      <c r="K1169" t="s">
        <v>144</v>
      </c>
      <c r="L1169" t="s">
        <v>3601</v>
      </c>
      <c r="M1169" t="s">
        <v>3602</v>
      </c>
      <c r="N1169">
        <v>0.49222222199999999</v>
      </c>
      <c r="O1169">
        <v>0</v>
      </c>
      <c r="P1169">
        <v>466</v>
      </c>
      <c r="Q1169">
        <v>0</v>
      </c>
      <c r="R1169">
        <v>23</v>
      </c>
      <c r="S1169">
        <v>1</v>
      </c>
      <c r="T1169">
        <v>13</v>
      </c>
      <c r="U1169">
        <v>0</v>
      </c>
      <c r="V1169">
        <v>0</v>
      </c>
      <c r="W1169">
        <v>0</v>
      </c>
      <c r="X1169">
        <v>27.31263650587232</v>
      </c>
      <c r="Y1169">
        <v>0</v>
      </c>
      <c r="Z1169">
        <v>1.198605601264505</v>
      </c>
      <c r="AA1169">
        <v>2.5346665087451496</v>
      </c>
      <c r="AB1169">
        <v>2.6355551784389046</v>
      </c>
      <c r="AC1169">
        <v>0</v>
      </c>
      <c r="AD1169">
        <v>0</v>
      </c>
      <c r="AE1169">
        <v>33.681463794320877</v>
      </c>
    </row>
    <row r="1170" spans="1:31" x14ac:dyDescent="0.3">
      <c r="A1170">
        <v>2503996</v>
      </c>
      <c r="B1170">
        <v>1</v>
      </c>
      <c r="C1170" t="s">
        <v>80</v>
      </c>
      <c r="D1170" t="s">
        <v>93</v>
      </c>
      <c r="E1170" t="s">
        <v>159</v>
      </c>
      <c r="F1170" t="s">
        <v>3603</v>
      </c>
      <c r="G1170" t="s">
        <v>413</v>
      </c>
      <c r="H1170" t="s">
        <v>150</v>
      </c>
      <c r="I1170" t="s">
        <v>136</v>
      </c>
      <c r="J1170" t="s">
        <v>137</v>
      </c>
      <c r="K1170" t="s">
        <v>144</v>
      </c>
      <c r="L1170" t="s">
        <v>3604</v>
      </c>
      <c r="M1170" t="s">
        <v>3605</v>
      </c>
      <c r="N1170">
        <v>2.1405555550000002</v>
      </c>
      <c r="O1170">
        <v>0</v>
      </c>
      <c r="P1170">
        <v>65</v>
      </c>
      <c r="Q1170">
        <v>0</v>
      </c>
      <c r="R1170">
        <v>40</v>
      </c>
      <c r="S1170">
        <v>0</v>
      </c>
      <c r="T1170">
        <v>30</v>
      </c>
      <c r="U1170">
        <v>0</v>
      </c>
      <c r="V1170">
        <v>0</v>
      </c>
      <c r="W1170">
        <v>0</v>
      </c>
      <c r="X1170">
        <v>11.093419985420107</v>
      </c>
      <c r="Y1170">
        <v>0</v>
      </c>
      <c r="Z1170">
        <v>10.72927371546384</v>
      </c>
      <c r="AA1170">
        <v>0</v>
      </c>
      <c r="AB1170">
        <v>36.298918936117225</v>
      </c>
      <c r="AC1170">
        <v>0</v>
      </c>
      <c r="AD1170">
        <v>0</v>
      </c>
      <c r="AE1170">
        <v>58.121612637001171</v>
      </c>
    </row>
    <row r="1171" spans="1:31" x14ac:dyDescent="0.3">
      <c r="A1171">
        <v>2504374</v>
      </c>
      <c r="B1171">
        <v>1</v>
      </c>
      <c r="C1171" t="s">
        <v>81</v>
      </c>
      <c r="D1171" t="s">
        <v>118</v>
      </c>
      <c r="E1171" t="s">
        <v>132</v>
      </c>
      <c r="F1171" t="s">
        <v>3606</v>
      </c>
      <c r="G1171" t="s">
        <v>204</v>
      </c>
      <c r="H1171" t="s">
        <v>135</v>
      </c>
      <c r="I1171" t="s">
        <v>136</v>
      </c>
      <c r="J1171" t="s">
        <v>137</v>
      </c>
      <c r="K1171" t="s">
        <v>144</v>
      </c>
      <c r="L1171" t="s">
        <v>3607</v>
      </c>
      <c r="M1171" t="s">
        <v>3608</v>
      </c>
      <c r="N1171">
        <v>1.6816666659999999</v>
      </c>
      <c r="O1171">
        <v>18</v>
      </c>
      <c r="P1171">
        <v>313</v>
      </c>
      <c r="Q1171">
        <v>0</v>
      </c>
      <c r="R1171">
        <v>5</v>
      </c>
      <c r="S1171">
        <v>3</v>
      </c>
      <c r="T1171">
        <v>16</v>
      </c>
      <c r="U1171">
        <v>0</v>
      </c>
      <c r="V1171">
        <v>0</v>
      </c>
      <c r="W1171">
        <v>25.160647717244011</v>
      </c>
      <c r="X1171">
        <v>70.841396216326558</v>
      </c>
      <c r="Y1171">
        <v>0</v>
      </c>
      <c r="Z1171">
        <v>2.0216224810026665E-2</v>
      </c>
      <c r="AA1171">
        <v>4.5972182812284919</v>
      </c>
      <c r="AB1171">
        <v>17.214620499465397</v>
      </c>
      <c r="AC1171">
        <v>0</v>
      </c>
      <c r="AD1171">
        <v>0</v>
      </c>
      <c r="AE1171">
        <v>117.83409893907449</v>
      </c>
    </row>
    <row r="1172" spans="1:31" x14ac:dyDescent="0.3">
      <c r="A1172">
        <v>2503976</v>
      </c>
      <c r="B1172">
        <v>1</v>
      </c>
      <c r="C1172" t="s">
        <v>80</v>
      </c>
      <c r="D1172" t="s">
        <v>93</v>
      </c>
      <c r="E1172" t="s">
        <v>141</v>
      </c>
      <c r="F1172" t="s">
        <v>3609</v>
      </c>
      <c r="G1172" t="s">
        <v>143</v>
      </c>
      <c r="H1172" t="s">
        <v>135</v>
      </c>
      <c r="I1172" t="s">
        <v>136</v>
      </c>
      <c r="J1172" t="s">
        <v>137</v>
      </c>
      <c r="K1172" t="s">
        <v>144</v>
      </c>
      <c r="L1172" t="s">
        <v>3610</v>
      </c>
      <c r="M1172" t="s">
        <v>3611</v>
      </c>
      <c r="N1172">
        <v>1.1305555549999999</v>
      </c>
      <c r="O1172">
        <v>0</v>
      </c>
      <c r="P1172">
        <v>78</v>
      </c>
      <c r="Q1172">
        <v>4</v>
      </c>
      <c r="R1172">
        <v>40</v>
      </c>
      <c r="S1172">
        <v>1</v>
      </c>
      <c r="T1172">
        <v>33</v>
      </c>
      <c r="U1172">
        <v>0</v>
      </c>
      <c r="V1172">
        <v>0</v>
      </c>
      <c r="W1172">
        <v>0</v>
      </c>
      <c r="X1172">
        <v>4.4379609361108585</v>
      </c>
      <c r="Y1172">
        <v>0.8720480662841833</v>
      </c>
      <c r="Z1172">
        <v>4.6252303158934742</v>
      </c>
      <c r="AA1172">
        <v>1.44066812555</v>
      </c>
      <c r="AB1172">
        <v>16.991319075052154</v>
      </c>
      <c r="AC1172">
        <v>0</v>
      </c>
      <c r="AD1172">
        <v>0</v>
      </c>
      <c r="AE1172">
        <v>28.367226518890668</v>
      </c>
    </row>
    <row r="1173" spans="1:31" x14ac:dyDescent="0.3">
      <c r="A1173">
        <v>2503876</v>
      </c>
      <c r="B1173">
        <v>1</v>
      </c>
      <c r="C1173" t="s">
        <v>80</v>
      </c>
      <c r="D1173" t="s">
        <v>97</v>
      </c>
      <c r="E1173" t="s">
        <v>132</v>
      </c>
      <c r="F1173" t="s">
        <v>3612</v>
      </c>
      <c r="G1173" t="s">
        <v>173</v>
      </c>
      <c r="H1173" t="s">
        <v>135</v>
      </c>
      <c r="I1173" t="s">
        <v>136</v>
      </c>
      <c r="J1173" t="s">
        <v>137</v>
      </c>
      <c r="K1173" t="s">
        <v>138</v>
      </c>
      <c r="L1173" t="s">
        <v>3613</v>
      </c>
      <c r="M1173" t="s">
        <v>3614</v>
      </c>
      <c r="N1173">
        <v>4.5380555549999997</v>
      </c>
      <c r="O1173">
        <v>0</v>
      </c>
      <c r="P1173">
        <v>337</v>
      </c>
      <c r="Q1173">
        <v>0</v>
      </c>
      <c r="R1173">
        <v>4</v>
      </c>
      <c r="S1173">
        <v>0</v>
      </c>
      <c r="T1173">
        <v>29</v>
      </c>
      <c r="U1173">
        <v>0</v>
      </c>
      <c r="V1173">
        <v>0</v>
      </c>
      <c r="W1173">
        <v>0</v>
      </c>
      <c r="X1173">
        <v>480.86730945704221</v>
      </c>
      <c r="Y1173">
        <v>0</v>
      </c>
      <c r="Z1173">
        <v>2.6128852324834604</v>
      </c>
      <c r="AA1173">
        <v>0</v>
      </c>
      <c r="AB1173">
        <v>82.489931245227453</v>
      </c>
      <c r="AC1173">
        <v>0</v>
      </c>
      <c r="AD1173">
        <v>0</v>
      </c>
      <c r="AE1173">
        <v>565.97012593475313</v>
      </c>
    </row>
    <row r="1174" spans="1:31" x14ac:dyDescent="0.3">
      <c r="A1174">
        <v>2503896</v>
      </c>
      <c r="B1174">
        <v>1</v>
      </c>
      <c r="C1174" t="s">
        <v>80</v>
      </c>
      <c r="D1174" t="s">
        <v>96</v>
      </c>
      <c r="E1174" t="s">
        <v>207</v>
      </c>
      <c r="F1174" t="s">
        <v>3615</v>
      </c>
      <c r="G1174" t="s">
        <v>173</v>
      </c>
      <c r="H1174" t="s">
        <v>150</v>
      </c>
      <c r="I1174" t="s">
        <v>136</v>
      </c>
      <c r="J1174" t="s">
        <v>137</v>
      </c>
      <c r="K1174" t="s">
        <v>138</v>
      </c>
      <c r="L1174" t="s">
        <v>3616</v>
      </c>
      <c r="M1174" t="s">
        <v>3617</v>
      </c>
      <c r="N1174">
        <v>6.0577777770000001</v>
      </c>
      <c r="O1174">
        <v>0</v>
      </c>
      <c r="P1174">
        <v>33</v>
      </c>
      <c r="Q1174">
        <v>0</v>
      </c>
      <c r="R1174">
        <v>0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29.277659097121493</v>
      </c>
      <c r="Y1174">
        <v>0</v>
      </c>
      <c r="Z1174">
        <v>0</v>
      </c>
      <c r="AA1174">
        <v>0</v>
      </c>
      <c r="AB1174">
        <v>2.2859451827273132</v>
      </c>
      <c r="AC1174">
        <v>0</v>
      </c>
      <c r="AD1174">
        <v>0</v>
      </c>
      <c r="AE1174">
        <v>31.563604279848807</v>
      </c>
    </row>
    <row r="1175" spans="1:31" x14ac:dyDescent="0.3">
      <c r="A1175">
        <v>2503833</v>
      </c>
      <c r="B1175">
        <v>1</v>
      </c>
      <c r="C1175" t="s">
        <v>80</v>
      </c>
      <c r="D1175" t="s">
        <v>106</v>
      </c>
      <c r="E1175" t="s">
        <v>187</v>
      </c>
      <c r="F1175" t="s">
        <v>3618</v>
      </c>
      <c r="G1175" t="s">
        <v>143</v>
      </c>
      <c r="H1175" t="s">
        <v>135</v>
      </c>
      <c r="I1175" t="s">
        <v>136</v>
      </c>
      <c r="J1175" t="s">
        <v>137</v>
      </c>
      <c r="K1175" t="s">
        <v>144</v>
      </c>
      <c r="L1175" t="s">
        <v>3619</v>
      </c>
      <c r="M1175" t="s">
        <v>3620</v>
      </c>
      <c r="N1175">
        <v>6.1666666000000002E-2</v>
      </c>
      <c r="O1175">
        <v>1</v>
      </c>
      <c r="P1175">
        <v>192</v>
      </c>
      <c r="Q1175">
        <v>15</v>
      </c>
      <c r="R1175">
        <v>79</v>
      </c>
      <c r="S1175">
        <v>4</v>
      </c>
      <c r="T1175">
        <v>32</v>
      </c>
      <c r="U1175">
        <v>0</v>
      </c>
      <c r="V1175">
        <v>0</v>
      </c>
      <c r="W1175">
        <v>2.7297536232240002E-2</v>
      </c>
      <c r="X1175">
        <v>1.9281082057658661</v>
      </c>
      <c r="Y1175">
        <v>0.54156654277857008</v>
      </c>
      <c r="Z1175">
        <v>2.3314655692014306</v>
      </c>
      <c r="AA1175">
        <v>0.82938848230455009</v>
      </c>
      <c r="AB1175">
        <v>0.86716701695798992</v>
      </c>
      <c r="AC1175">
        <v>0</v>
      </c>
      <c r="AD1175">
        <v>0</v>
      </c>
      <c r="AE1175">
        <v>6.5249933532406468</v>
      </c>
    </row>
    <row r="1176" spans="1:31" x14ac:dyDescent="0.3">
      <c r="A1176">
        <v>2503933</v>
      </c>
      <c r="B1176">
        <v>1</v>
      </c>
      <c r="C1176" t="s">
        <v>80</v>
      </c>
      <c r="D1176" t="s">
        <v>104</v>
      </c>
      <c r="E1176" t="s">
        <v>187</v>
      </c>
      <c r="F1176" t="s">
        <v>3621</v>
      </c>
      <c r="G1176" t="s">
        <v>173</v>
      </c>
      <c r="H1176" t="s">
        <v>135</v>
      </c>
      <c r="I1176" t="s">
        <v>136</v>
      </c>
      <c r="J1176" t="s">
        <v>137</v>
      </c>
      <c r="K1176" t="s">
        <v>138</v>
      </c>
      <c r="L1176" t="s">
        <v>3622</v>
      </c>
      <c r="M1176" t="s">
        <v>3623</v>
      </c>
      <c r="N1176">
        <v>2.161944444</v>
      </c>
      <c r="O1176">
        <v>0</v>
      </c>
      <c r="P1176">
        <v>11</v>
      </c>
      <c r="Q1176">
        <v>1</v>
      </c>
      <c r="R1176">
        <v>14</v>
      </c>
      <c r="S1176">
        <v>6</v>
      </c>
      <c r="T1176">
        <v>8</v>
      </c>
      <c r="U1176">
        <v>0</v>
      </c>
      <c r="V1176">
        <v>0</v>
      </c>
      <c r="W1176">
        <v>0</v>
      </c>
      <c r="X1176">
        <v>6.9592799952490081</v>
      </c>
      <c r="Y1176">
        <v>1.0238663867920001</v>
      </c>
      <c r="Z1176">
        <v>18.768590554399104</v>
      </c>
      <c r="AA1176">
        <v>56.034872055140333</v>
      </c>
      <c r="AB1176">
        <v>16.499233556812968</v>
      </c>
      <c r="AC1176">
        <v>0</v>
      </c>
      <c r="AD1176">
        <v>0</v>
      </c>
      <c r="AE1176">
        <v>99.285842548393404</v>
      </c>
    </row>
    <row r="1177" spans="1:31" x14ac:dyDescent="0.3">
      <c r="A1177">
        <v>2504188</v>
      </c>
      <c r="B1177">
        <v>1</v>
      </c>
      <c r="C1177" t="s">
        <v>80</v>
      </c>
      <c r="D1177" t="s">
        <v>96</v>
      </c>
      <c r="E1177" t="s">
        <v>167</v>
      </c>
      <c r="F1177" t="s">
        <v>3624</v>
      </c>
      <c r="G1177" t="s">
        <v>169</v>
      </c>
      <c r="H1177" t="s">
        <v>150</v>
      </c>
      <c r="I1177" t="s">
        <v>136</v>
      </c>
      <c r="J1177" t="s">
        <v>137</v>
      </c>
      <c r="K1177" t="s">
        <v>144</v>
      </c>
      <c r="L1177" t="s">
        <v>3625</v>
      </c>
      <c r="M1177" t="s">
        <v>3626</v>
      </c>
      <c r="N1177">
        <v>4.7772222219999998</v>
      </c>
      <c r="O1177">
        <v>0</v>
      </c>
      <c r="P1177">
        <v>1</v>
      </c>
      <c r="Q1177">
        <v>0</v>
      </c>
      <c r="R1177">
        <v>0</v>
      </c>
      <c r="S1177">
        <v>0</v>
      </c>
      <c r="T1177">
        <v>0</v>
      </c>
      <c r="U1177">
        <v>0</v>
      </c>
      <c r="V1177">
        <v>0</v>
      </c>
      <c r="W1177">
        <v>0</v>
      </c>
      <c r="X1177">
        <v>0.28964237403321835</v>
      </c>
      <c r="Y1177">
        <v>0</v>
      </c>
      <c r="Z1177">
        <v>0</v>
      </c>
      <c r="AA1177">
        <v>0</v>
      </c>
      <c r="AB1177">
        <v>0</v>
      </c>
      <c r="AC1177">
        <v>0</v>
      </c>
      <c r="AD1177">
        <v>0</v>
      </c>
      <c r="AE1177">
        <v>0.28964237403321835</v>
      </c>
    </row>
    <row r="1178" spans="1:31" x14ac:dyDescent="0.3">
      <c r="A1178">
        <v>2504082</v>
      </c>
      <c r="B1178">
        <v>1</v>
      </c>
      <c r="C1178" t="s">
        <v>80</v>
      </c>
      <c r="D1178" t="s">
        <v>93</v>
      </c>
      <c r="E1178" t="s">
        <v>132</v>
      </c>
      <c r="F1178" t="s">
        <v>3627</v>
      </c>
      <c r="G1178" t="s">
        <v>143</v>
      </c>
      <c r="H1178" t="s">
        <v>135</v>
      </c>
      <c r="I1178" t="s">
        <v>136</v>
      </c>
      <c r="J1178" t="s">
        <v>137</v>
      </c>
      <c r="K1178" t="s">
        <v>144</v>
      </c>
      <c r="L1178" t="s">
        <v>3628</v>
      </c>
      <c r="M1178" t="s">
        <v>3629</v>
      </c>
      <c r="N1178">
        <v>0.94888888800000004</v>
      </c>
      <c r="O1178">
        <v>0</v>
      </c>
      <c r="P1178">
        <v>12</v>
      </c>
      <c r="Q1178">
        <v>0</v>
      </c>
      <c r="R1178">
        <v>11</v>
      </c>
      <c r="S1178">
        <v>0</v>
      </c>
      <c r="T1178">
        <v>14</v>
      </c>
      <c r="U1178">
        <v>0</v>
      </c>
      <c r="V1178">
        <v>1</v>
      </c>
      <c r="W1178">
        <v>0</v>
      </c>
      <c r="X1178">
        <v>2.3923485464092522</v>
      </c>
      <c r="Y1178">
        <v>0</v>
      </c>
      <c r="Z1178">
        <v>4.4617432386306941</v>
      </c>
      <c r="AA1178">
        <v>0</v>
      </c>
      <c r="AB1178">
        <v>7.8175539810131962</v>
      </c>
      <c r="AC1178">
        <v>0</v>
      </c>
      <c r="AD1178">
        <v>98.402707102392213</v>
      </c>
      <c r="AE1178">
        <v>113.07435286844536</v>
      </c>
    </row>
    <row r="1179" spans="1:31" x14ac:dyDescent="0.3">
      <c r="A1179">
        <v>2504231</v>
      </c>
      <c r="B1179">
        <v>1</v>
      </c>
      <c r="C1179" t="s">
        <v>81</v>
      </c>
      <c r="D1179" t="s">
        <v>127</v>
      </c>
      <c r="E1179" t="s">
        <v>132</v>
      </c>
      <c r="F1179" t="s">
        <v>3630</v>
      </c>
      <c r="G1179" t="s">
        <v>3081</v>
      </c>
      <c r="H1179" t="s">
        <v>135</v>
      </c>
      <c r="I1179" t="s">
        <v>136</v>
      </c>
      <c r="J1179" t="s">
        <v>137</v>
      </c>
      <c r="K1179" t="s">
        <v>144</v>
      </c>
      <c r="L1179" t="s">
        <v>3631</v>
      </c>
      <c r="M1179" t="s">
        <v>3632</v>
      </c>
      <c r="N1179">
        <v>3.043055555</v>
      </c>
      <c r="O1179">
        <v>0</v>
      </c>
      <c r="P1179">
        <v>82</v>
      </c>
      <c r="Q1179">
        <v>0</v>
      </c>
      <c r="R1179">
        <v>5</v>
      </c>
      <c r="S1179">
        <v>0</v>
      </c>
      <c r="T1179">
        <v>5</v>
      </c>
      <c r="U1179">
        <v>0</v>
      </c>
      <c r="V1179">
        <v>0</v>
      </c>
      <c r="W1179">
        <v>0</v>
      </c>
      <c r="X1179">
        <v>39.44341901609846</v>
      </c>
      <c r="Y1179">
        <v>0</v>
      </c>
      <c r="Z1179">
        <v>2.9076340688964166E-2</v>
      </c>
      <c r="AA1179">
        <v>0</v>
      </c>
      <c r="AB1179">
        <v>20.766699126181479</v>
      </c>
      <c r="AC1179">
        <v>0</v>
      </c>
      <c r="AD1179">
        <v>0</v>
      </c>
      <c r="AE1179">
        <v>60.239194482968905</v>
      </c>
    </row>
    <row r="1180" spans="1:31" x14ac:dyDescent="0.3">
      <c r="A1180">
        <v>2504480</v>
      </c>
      <c r="B1180">
        <v>1</v>
      </c>
      <c r="C1180" t="s">
        <v>80</v>
      </c>
      <c r="D1180" t="s">
        <v>106</v>
      </c>
      <c r="E1180" t="s">
        <v>207</v>
      </c>
      <c r="F1180" t="s">
        <v>3633</v>
      </c>
      <c r="G1180" t="s">
        <v>177</v>
      </c>
      <c r="H1180" t="s">
        <v>150</v>
      </c>
      <c r="I1180" t="s">
        <v>136</v>
      </c>
      <c r="J1180" t="s">
        <v>137</v>
      </c>
      <c r="K1180" t="s">
        <v>144</v>
      </c>
      <c r="L1180" t="s">
        <v>3634</v>
      </c>
      <c r="M1180" t="s">
        <v>3635</v>
      </c>
      <c r="N1180">
        <v>1.6425000000000001</v>
      </c>
      <c r="O1180">
        <v>0</v>
      </c>
      <c r="P1180">
        <v>3</v>
      </c>
      <c r="Q1180">
        <v>0</v>
      </c>
      <c r="R1180">
        <v>3</v>
      </c>
      <c r="S1180">
        <v>0</v>
      </c>
      <c r="T1180">
        <v>2</v>
      </c>
      <c r="U1180">
        <v>0</v>
      </c>
      <c r="V1180">
        <v>0</v>
      </c>
      <c r="W1180">
        <v>0</v>
      </c>
      <c r="X1180">
        <v>0.85146983841664015</v>
      </c>
      <c r="Y1180">
        <v>0</v>
      </c>
      <c r="Z1180">
        <v>1.2809041344430092</v>
      </c>
      <c r="AA1180">
        <v>0</v>
      </c>
      <c r="AB1180">
        <v>2.1351936237000001E-4</v>
      </c>
      <c r="AC1180">
        <v>0</v>
      </c>
      <c r="AD1180">
        <v>0</v>
      </c>
      <c r="AE1180">
        <v>2.1325874922220192</v>
      </c>
    </row>
    <row r="1181" spans="1:31" x14ac:dyDescent="0.3">
      <c r="A1181">
        <v>2504102</v>
      </c>
      <c r="B1181">
        <v>1</v>
      </c>
      <c r="C1181" t="s">
        <v>80</v>
      </c>
      <c r="D1181" t="s">
        <v>83</v>
      </c>
      <c r="E1181" t="s">
        <v>132</v>
      </c>
      <c r="F1181" t="s">
        <v>3636</v>
      </c>
      <c r="G1181" t="s">
        <v>204</v>
      </c>
      <c r="H1181" t="s">
        <v>135</v>
      </c>
      <c r="I1181" t="s">
        <v>136</v>
      </c>
      <c r="J1181" t="s">
        <v>137</v>
      </c>
      <c r="K1181" t="s">
        <v>144</v>
      </c>
      <c r="L1181" t="s">
        <v>3637</v>
      </c>
      <c r="M1181" t="s">
        <v>3638</v>
      </c>
      <c r="N1181">
        <v>1.793055555</v>
      </c>
      <c r="O1181">
        <v>2</v>
      </c>
      <c r="P1181">
        <v>0</v>
      </c>
      <c r="Q1181">
        <v>0</v>
      </c>
      <c r="R1181">
        <v>0</v>
      </c>
      <c r="S1181">
        <v>1</v>
      </c>
      <c r="T1181">
        <v>0</v>
      </c>
      <c r="U1181">
        <v>0</v>
      </c>
      <c r="V1181">
        <v>0</v>
      </c>
      <c r="W1181">
        <v>3.0163264780887236</v>
      </c>
      <c r="X1181">
        <v>0</v>
      </c>
      <c r="Y1181">
        <v>0</v>
      </c>
      <c r="Z1181">
        <v>0</v>
      </c>
      <c r="AA1181">
        <v>11.776426434426604</v>
      </c>
      <c r="AB1181">
        <v>0</v>
      </c>
      <c r="AC1181">
        <v>0</v>
      </c>
      <c r="AD1181">
        <v>0</v>
      </c>
      <c r="AE1181">
        <v>14.792752912515327</v>
      </c>
    </row>
    <row r="1182" spans="1:31" x14ac:dyDescent="0.3">
      <c r="A1182">
        <v>2504434</v>
      </c>
      <c r="B1182">
        <v>1</v>
      </c>
      <c r="C1182" t="s">
        <v>81</v>
      </c>
      <c r="D1182" t="s">
        <v>128</v>
      </c>
      <c r="E1182" t="s">
        <v>207</v>
      </c>
      <c r="F1182" t="s">
        <v>3639</v>
      </c>
      <c r="G1182" t="s">
        <v>177</v>
      </c>
      <c r="H1182" t="s">
        <v>150</v>
      </c>
      <c r="I1182" t="s">
        <v>136</v>
      </c>
      <c r="J1182" t="s">
        <v>137</v>
      </c>
      <c r="K1182" t="s">
        <v>144</v>
      </c>
      <c r="L1182" t="s">
        <v>3640</v>
      </c>
      <c r="M1182" t="s">
        <v>3641</v>
      </c>
      <c r="N1182">
        <v>6.8969444439999998</v>
      </c>
      <c r="O1182">
        <v>0</v>
      </c>
      <c r="P1182">
        <v>18</v>
      </c>
      <c r="Q1182">
        <v>0</v>
      </c>
      <c r="R1182">
        <v>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11.980971930833821</v>
      </c>
      <c r="Y1182">
        <v>0</v>
      </c>
      <c r="Z1182">
        <v>0</v>
      </c>
      <c r="AA1182">
        <v>0</v>
      </c>
      <c r="AB1182">
        <v>0</v>
      </c>
      <c r="AC1182">
        <v>0</v>
      </c>
      <c r="AD1182">
        <v>0</v>
      </c>
      <c r="AE1182">
        <v>11.980971930833821</v>
      </c>
    </row>
    <row r="1183" spans="1:31" x14ac:dyDescent="0.3">
      <c r="A1183">
        <v>2504271</v>
      </c>
      <c r="B1183">
        <v>1</v>
      </c>
      <c r="C1183" t="s">
        <v>80</v>
      </c>
      <c r="D1183" t="s">
        <v>90</v>
      </c>
      <c r="E1183" t="s">
        <v>159</v>
      </c>
      <c r="F1183" t="s">
        <v>3642</v>
      </c>
      <c r="G1183" t="s">
        <v>161</v>
      </c>
      <c r="H1183" t="s">
        <v>150</v>
      </c>
      <c r="I1183" t="s">
        <v>136</v>
      </c>
      <c r="J1183" t="s">
        <v>137</v>
      </c>
      <c r="K1183" t="s">
        <v>144</v>
      </c>
      <c r="L1183" t="s">
        <v>3643</v>
      </c>
      <c r="M1183" t="s">
        <v>3644</v>
      </c>
      <c r="N1183">
        <v>1.3361111109999999</v>
      </c>
      <c r="O1183">
        <v>0</v>
      </c>
      <c r="P1183">
        <v>674</v>
      </c>
      <c r="Q1183">
        <v>0</v>
      </c>
      <c r="R1183">
        <v>0</v>
      </c>
      <c r="S1183">
        <v>0</v>
      </c>
      <c r="T1183">
        <v>26</v>
      </c>
      <c r="U1183">
        <v>0</v>
      </c>
      <c r="V1183">
        <v>0</v>
      </c>
      <c r="W1183">
        <v>0</v>
      </c>
      <c r="X1183">
        <v>193.19524760878983</v>
      </c>
      <c r="Y1183">
        <v>0</v>
      </c>
      <c r="Z1183">
        <v>0</v>
      </c>
      <c r="AA1183">
        <v>0</v>
      </c>
      <c r="AB1183">
        <v>15.821509418437575</v>
      </c>
      <c r="AC1183">
        <v>0</v>
      </c>
      <c r="AD1183">
        <v>0</v>
      </c>
      <c r="AE1183">
        <v>209.01675702722741</v>
      </c>
    </row>
    <row r="1184" spans="1:31" x14ac:dyDescent="0.3">
      <c r="A1184">
        <v>2504248</v>
      </c>
      <c r="B1184">
        <v>1</v>
      </c>
      <c r="C1184" t="s">
        <v>81</v>
      </c>
      <c r="D1184" t="s">
        <v>128</v>
      </c>
      <c r="E1184" t="s">
        <v>187</v>
      </c>
      <c r="F1184" t="s">
        <v>3645</v>
      </c>
      <c r="G1184" t="s">
        <v>143</v>
      </c>
      <c r="H1184" t="s">
        <v>135</v>
      </c>
      <c r="I1184" t="s">
        <v>136</v>
      </c>
      <c r="J1184" t="s">
        <v>137</v>
      </c>
      <c r="K1184" t="s">
        <v>144</v>
      </c>
      <c r="L1184" t="s">
        <v>3646</v>
      </c>
      <c r="M1184" t="s">
        <v>3647</v>
      </c>
      <c r="N1184">
        <v>6.25E-2</v>
      </c>
      <c r="O1184">
        <v>0</v>
      </c>
      <c r="P1184">
        <v>0</v>
      </c>
      <c r="Q1184">
        <v>0</v>
      </c>
      <c r="R1184">
        <v>0</v>
      </c>
      <c r="S1184">
        <v>19</v>
      </c>
      <c r="T1184">
        <v>0</v>
      </c>
      <c r="U1184">
        <v>20</v>
      </c>
      <c r="V1184">
        <v>0</v>
      </c>
      <c r="W1184">
        <v>0</v>
      </c>
      <c r="X1184">
        <v>0</v>
      </c>
      <c r="Y1184">
        <v>0</v>
      </c>
      <c r="Z1184">
        <v>0</v>
      </c>
      <c r="AA1184">
        <v>14.922919624656627</v>
      </c>
      <c r="AB1184">
        <v>0</v>
      </c>
      <c r="AC1184">
        <v>153.01844631132099</v>
      </c>
      <c r="AD1184">
        <v>0</v>
      </c>
      <c r="AE1184">
        <v>167.94136593597761</v>
      </c>
    </row>
    <row r="1185" spans="1:31" x14ac:dyDescent="0.3">
      <c r="A1185">
        <v>2504148</v>
      </c>
      <c r="B1185">
        <v>1</v>
      </c>
      <c r="C1185" t="s">
        <v>80</v>
      </c>
      <c r="D1185" t="s">
        <v>83</v>
      </c>
      <c r="E1185" t="s">
        <v>207</v>
      </c>
      <c r="F1185" t="s">
        <v>3648</v>
      </c>
      <c r="G1185" t="s">
        <v>413</v>
      </c>
      <c r="H1185" t="s">
        <v>150</v>
      </c>
      <c r="I1185" t="s">
        <v>136</v>
      </c>
      <c r="J1185" t="s">
        <v>137</v>
      </c>
      <c r="K1185" t="s">
        <v>144</v>
      </c>
      <c r="L1185" t="s">
        <v>3649</v>
      </c>
      <c r="M1185" t="s">
        <v>3650</v>
      </c>
      <c r="N1185">
        <v>1.846666666</v>
      </c>
      <c r="O1185">
        <v>0</v>
      </c>
      <c r="P1185">
        <v>173</v>
      </c>
      <c r="Q1185">
        <v>0</v>
      </c>
      <c r="R1185">
        <v>0</v>
      </c>
      <c r="S1185">
        <v>0</v>
      </c>
      <c r="T1185">
        <v>21</v>
      </c>
      <c r="U1185">
        <v>0</v>
      </c>
      <c r="V1185">
        <v>0</v>
      </c>
      <c r="W1185">
        <v>0</v>
      </c>
      <c r="X1185">
        <v>83.18743608737347</v>
      </c>
      <c r="Y1185">
        <v>0</v>
      </c>
      <c r="Z1185">
        <v>0</v>
      </c>
      <c r="AA1185">
        <v>0</v>
      </c>
      <c r="AB1185">
        <v>42.467255192990045</v>
      </c>
      <c r="AC1185">
        <v>0</v>
      </c>
      <c r="AD1185">
        <v>0</v>
      </c>
      <c r="AE1185">
        <v>125.65469128036352</v>
      </c>
    </row>
    <row r="1186" spans="1:31" x14ac:dyDescent="0.3">
      <c r="A1186">
        <v>2503956</v>
      </c>
      <c r="B1186">
        <v>1</v>
      </c>
      <c r="C1186" t="s">
        <v>80</v>
      </c>
      <c r="D1186" t="s">
        <v>95</v>
      </c>
      <c r="E1186" t="s">
        <v>132</v>
      </c>
      <c r="F1186" t="s">
        <v>3651</v>
      </c>
      <c r="G1186" t="s">
        <v>134</v>
      </c>
      <c r="H1186" t="s">
        <v>135</v>
      </c>
      <c r="I1186" t="s">
        <v>136</v>
      </c>
      <c r="J1186" t="s">
        <v>137</v>
      </c>
      <c r="K1186" t="s">
        <v>138</v>
      </c>
      <c r="L1186" t="s">
        <v>3652</v>
      </c>
      <c r="M1186" t="s">
        <v>3653</v>
      </c>
      <c r="N1186">
        <v>5.0069444440000002</v>
      </c>
      <c r="O1186">
        <v>0</v>
      </c>
      <c r="P1186">
        <v>104</v>
      </c>
      <c r="Q1186">
        <v>0</v>
      </c>
      <c r="R1186">
        <v>3</v>
      </c>
      <c r="S1186">
        <v>0</v>
      </c>
      <c r="T1186">
        <v>6</v>
      </c>
      <c r="U1186">
        <v>0</v>
      </c>
      <c r="V1186">
        <v>0</v>
      </c>
      <c r="W1186">
        <v>0</v>
      </c>
      <c r="X1186">
        <v>76.514634897983768</v>
      </c>
      <c r="Y1186">
        <v>0</v>
      </c>
      <c r="Z1186">
        <v>20.054157553729567</v>
      </c>
      <c r="AA1186">
        <v>0</v>
      </c>
      <c r="AB1186">
        <v>23.386394592904303</v>
      </c>
      <c r="AC1186">
        <v>0</v>
      </c>
      <c r="AD1186">
        <v>0</v>
      </c>
      <c r="AE1186">
        <v>119.95518704461765</v>
      </c>
    </row>
    <row r="1187" spans="1:31" x14ac:dyDescent="0.3">
      <c r="A1187">
        <v>2504497</v>
      </c>
      <c r="B1187">
        <v>1</v>
      </c>
      <c r="C1187" t="s">
        <v>80</v>
      </c>
      <c r="D1187" t="s">
        <v>106</v>
      </c>
      <c r="E1187" t="s">
        <v>207</v>
      </c>
      <c r="F1187" t="s">
        <v>3654</v>
      </c>
      <c r="G1187" t="s">
        <v>177</v>
      </c>
      <c r="H1187" t="s">
        <v>150</v>
      </c>
      <c r="I1187" t="s">
        <v>136</v>
      </c>
      <c r="J1187" t="s">
        <v>137</v>
      </c>
      <c r="K1187" t="s">
        <v>144</v>
      </c>
      <c r="L1187" t="s">
        <v>3655</v>
      </c>
      <c r="M1187" t="s">
        <v>3656</v>
      </c>
      <c r="N1187">
        <v>1.635</v>
      </c>
      <c r="O1187">
        <v>0</v>
      </c>
      <c r="P1187">
        <v>2</v>
      </c>
      <c r="Q1187">
        <v>0</v>
      </c>
      <c r="R1187">
        <v>0</v>
      </c>
      <c r="S1187">
        <v>0</v>
      </c>
      <c r="T1187">
        <v>0</v>
      </c>
      <c r="U1187">
        <v>0</v>
      </c>
      <c r="V1187">
        <v>0</v>
      </c>
      <c r="W1187">
        <v>0</v>
      </c>
      <c r="X1187">
        <v>0.19166744691337334</v>
      </c>
      <c r="Y1187">
        <v>0</v>
      </c>
      <c r="Z1187">
        <v>0</v>
      </c>
      <c r="AA1187">
        <v>0</v>
      </c>
      <c r="AB1187">
        <v>0</v>
      </c>
      <c r="AC1187">
        <v>0</v>
      </c>
      <c r="AD1187">
        <v>0</v>
      </c>
      <c r="AE1187">
        <v>0.19166744691337334</v>
      </c>
    </row>
    <row r="1188" spans="1:31" x14ac:dyDescent="0.3">
      <c r="A1188">
        <v>2504211</v>
      </c>
      <c r="B1188">
        <v>1</v>
      </c>
      <c r="C1188" t="s">
        <v>80</v>
      </c>
      <c r="D1188" t="s">
        <v>110</v>
      </c>
      <c r="E1188" t="s">
        <v>167</v>
      </c>
      <c r="F1188" t="s">
        <v>3657</v>
      </c>
      <c r="G1188" t="s">
        <v>263</v>
      </c>
      <c r="H1188" t="s">
        <v>150</v>
      </c>
      <c r="I1188" t="s">
        <v>136</v>
      </c>
      <c r="J1188" t="s">
        <v>137</v>
      </c>
      <c r="K1188" t="s">
        <v>144</v>
      </c>
      <c r="L1188" t="s">
        <v>3658</v>
      </c>
      <c r="M1188" t="s">
        <v>3659</v>
      </c>
      <c r="N1188">
        <v>1.9458333329999999</v>
      </c>
      <c r="O1188">
        <v>0</v>
      </c>
      <c r="P1188">
        <v>3</v>
      </c>
      <c r="Q1188">
        <v>0</v>
      </c>
      <c r="R1188">
        <v>0</v>
      </c>
      <c r="S1188">
        <v>0</v>
      </c>
      <c r="T1188">
        <v>1</v>
      </c>
      <c r="U1188">
        <v>0</v>
      </c>
      <c r="V1188">
        <v>0</v>
      </c>
      <c r="W1188">
        <v>0</v>
      </c>
      <c r="X1188">
        <v>1.7017979412363375</v>
      </c>
      <c r="Y1188">
        <v>0</v>
      </c>
      <c r="Z1188">
        <v>0</v>
      </c>
      <c r="AA1188">
        <v>0</v>
      </c>
      <c r="AB1188">
        <v>1.090499115915E-2</v>
      </c>
      <c r="AC1188">
        <v>0</v>
      </c>
      <c r="AD1188">
        <v>0</v>
      </c>
      <c r="AE1188">
        <v>1.7127029323954874</v>
      </c>
    </row>
    <row r="1189" spans="1:31" x14ac:dyDescent="0.3">
      <c r="A1189">
        <v>2504208</v>
      </c>
      <c r="B1189">
        <v>1</v>
      </c>
      <c r="C1189" t="s">
        <v>80</v>
      </c>
      <c r="D1189" t="s">
        <v>97</v>
      </c>
      <c r="E1189" t="s">
        <v>207</v>
      </c>
      <c r="F1189" t="s">
        <v>3660</v>
      </c>
      <c r="G1189" t="s">
        <v>177</v>
      </c>
      <c r="H1189" t="s">
        <v>150</v>
      </c>
      <c r="I1189" t="s">
        <v>136</v>
      </c>
      <c r="J1189" t="s">
        <v>137</v>
      </c>
      <c r="K1189" t="s">
        <v>144</v>
      </c>
      <c r="L1189" t="s">
        <v>3661</v>
      </c>
      <c r="M1189" t="s">
        <v>3662</v>
      </c>
      <c r="N1189">
        <v>1.871111111</v>
      </c>
      <c r="O1189">
        <v>0</v>
      </c>
      <c r="P1189">
        <v>37</v>
      </c>
      <c r="Q1189">
        <v>0</v>
      </c>
      <c r="R1189">
        <v>4</v>
      </c>
      <c r="S1189">
        <v>0</v>
      </c>
      <c r="T1189">
        <v>6</v>
      </c>
      <c r="U1189">
        <v>0</v>
      </c>
      <c r="V1189">
        <v>0</v>
      </c>
      <c r="W1189">
        <v>0</v>
      </c>
      <c r="X1189">
        <v>43.493964711991957</v>
      </c>
      <c r="Y1189">
        <v>0</v>
      </c>
      <c r="Z1189">
        <v>2.6465878636873303</v>
      </c>
      <c r="AA1189">
        <v>0</v>
      </c>
      <c r="AB1189">
        <v>5.1114857774356004</v>
      </c>
      <c r="AC1189">
        <v>0</v>
      </c>
      <c r="AD1189">
        <v>0</v>
      </c>
      <c r="AE1189">
        <v>51.252038353114884</v>
      </c>
    </row>
    <row r="1190" spans="1:31" x14ac:dyDescent="0.3">
      <c r="A1190">
        <v>2504185</v>
      </c>
      <c r="B1190">
        <v>1</v>
      </c>
      <c r="C1190" t="s">
        <v>81</v>
      </c>
      <c r="D1190" t="s">
        <v>127</v>
      </c>
      <c r="E1190" t="s">
        <v>132</v>
      </c>
      <c r="F1190" t="s">
        <v>3663</v>
      </c>
      <c r="G1190" t="s">
        <v>204</v>
      </c>
      <c r="H1190" t="s">
        <v>135</v>
      </c>
      <c r="I1190" t="s">
        <v>136</v>
      </c>
      <c r="J1190" t="s">
        <v>137</v>
      </c>
      <c r="K1190" t="s">
        <v>144</v>
      </c>
      <c r="L1190" t="s">
        <v>3664</v>
      </c>
      <c r="M1190" t="s">
        <v>3665</v>
      </c>
      <c r="N1190">
        <v>2</v>
      </c>
      <c r="O1190">
        <v>0</v>
      </c>
      <c r="P1190">
        <v>229</v>
      </c>
      <c r="Q1190">
        <v>0</v>
      </c>
      <c r="R1190">
        <v>50</v>
      </c>
      <c r="S1190">
        <v>0</v>
      </c>
      <c r="T1190">
        <v>31</v>
      </c>
      <c r="U1190">
        <v>0</v>
      </c>
      <c r="V1190">
        <v>0</v>
      </c>
      <c r="W1190">
        <v>0</v>
      </c>
      <c r="X1190">
        <v>93.831837631968</v>
      </c>
      <c r="Y1190">
        <v>0</v>
      </c>
      <c r="Z1190">
        <v>17.42288304690662</v>
      </c>
      <c r="AA1190">
        <v>0</v>
      </c>
      <c r="AB1190">
        <v>34.098012658914826</v>
      </c>
      <c r="AC1190">
        <v>0</v>
      </c>
      <c r="AD1190">
        <v>0</v>
      </c>
      <c r="AE1190">
        <v>145.35273333778946</v>
      </c>
    </row>
    <row r="1191" spans="1:31" x14ac:dyDescent="0.3">
      <c r="A1191">
        <v>2504397</v>
      </c>
      <c r="B1191">
        <v>1</v>
      </c>
      <c r="C1191" t="s">
        <v>81</v>
      </c>
      <c r="D1191" t="s">
        <v>113</v>
      </c>
      <c r="E1191" t="s">
        <v>159</v>
      </c>
      <c r="F1191" t="s">
        <v>3666</v>
      </c>
      <c r="G1191" t="s">
        <v>181</v>
      </c>
      <c r="H1191" t="s">
        <v>150</v>
      </c>
      <c r="I1191" t="s">
        <v>136</v>
      </c>
      <c r="J1191" t="s">
        <v>137</v>
      </c>
      <c r="K1191" t="s">
        <v>144</v>
      </c>
      <c r="L1191" t="s">
        <v>3667</v>
      </c>
      <c r="M1191" t="s">
        <v>3668</v>
      </c>
      <c r="N1191">
        <v>2.525555555</v>
      </c>
      <c r="O1191">
        <v>0</v>
      </c>
      <c r="P1191">
        <v>84</v>
      </c>
      <c r="Q1191">
        <v>0</v>
      </c>
      <c r="R1191">
        <v>24</v>
      </c>
      <c r="S1191">
        <v>0</v>
      </c>
      <c r="T1191">
        <v>9</v>
      </c>
      <c r="U1191">
        <v>0</v>
      </c>
      <c r="V1191">
        <v>0</v>
      </c>
      <c r="W1191">
        <v>0</v>
      </c>
      <c r="X1191">
        <v>18.897537033170472</v>
      </c>
      <c r="Y1191">
        <v>0</v>
      </c>
      <c r="Z1191">
        <v>4.2110253176092192</v>
      </c>
      <c r="AA1191">
        <v>0</v>
      </c>
      <c r="AB1191">
        <v>10.182750459899699</v>
      </c>
      <c r="AC1191">
        <v>0</v>
      </c>
      <c r="AD1191">
        <v>0</v>
      </c>
      <c r="AE1191">
        <v>33.291312810679393</v>
      </c>
    </row>
    <row r="1192" spans="1:31" x14ac:dyDescent="0.3">
      <c r="A1192">
        <v>2503850</v>
      </c>
      <c r="B1192">
        <v>1</v>
      </c>
      <c r="C1192" t="s">
        <v>80</v>
      </c>
      <c r="D1192" t="s">
        <v>83</v>
      </c>
      <c r="E1192" t="s">
        <v>187</v>
      </c>
      <c r="F1192" t="s">
        <v>3669</v>
      </c>
      <c r="G1192" t="s">
        <v>143</v>
      </c>
      <c r="H1192" t="s">
        <v>135</v>
      </c>
      <c r="I1192" t="s">
        <v>136</v>
      </c>
      <c r="J1192" t="s">
        <v>137</v>
      </c>
      <c r="K1192" t="s">
        <v>144</v>
      </c>
      <c r="L1192" t="s">
        <v>3670</v>
      </c>
      <c r="M1192" t="s">
        <v>3671</v>
      </c>
      <c r="N1192">
        <v>0.49166666599999997</v>
      </c>
      <c r="O1192">
        <v>0</v>
      </c>
      <c r="P1192">
        <v>858</v>
      </c>
      <c r="Q1192">
        <v>1</v>
      </c>
      <c r="R1192">
        <v>0</v>
      </c>
      <c r="S1192">
        <v>3</v>
      </c>
      <c r="T1192">
        <v>236</v>
      </c>
      <c r="U1192">
        <v>6</v>
      </c>
      <c r="V1192">
        <v>8</v>
      </c>
      <c r="W1192">
        <v>0</v>
      </c>
      <c r="X1192">
        <v>130.21750960815726</v>
      </c>
      <c r="Y1192">
        <v>0.48048307575995675</v>
      </c>
      <c r="Z1192">
        <v>0</v>
      </c>
      <c r="AA1192">
        <v>15.632855892328196</v>
      </c>
      <c r="AB1192">
        <v>168.14441294798328</v>
      </c>
      <c r="AC1192">
        <v>196.39801514723149</v>
      </c>
      <c r="AD1192">
        <v>48.055618408483568</v>
      </c>
      <c r="AE1192">
        <v>558.9288950799438</v>
      </c>
    </row>
    <row r="1193" spans="1:31" x14ac:dyDescent="0.3">
      <c r="A1193">
        <v>2504022</v>
      </c>
      <c r="B1193">
        <v>1</v>
      </c>
      <c r="C1193" t="s">
        <v>81</v>
      </c>
      <c r="D1193" t="s">
        <v>128</v>
      </c>
      <c r="E1193" t="s">
        <v>167</v>
      </c>
      <c r="F1193" t="s">
        <v>3672</v>
      </c>
      <c r="G1193" t="s">
        <v>169</v>
      </c>
      <c r="H1193" t="s">
        <v>150</v>
      </c>
      <c r="I1193" t="s">
        <v>136</v>
      </c>
      <c r="J1193" t="s">
        <v>137</v>
      </c>
      <c r="K1193" t="s">
        <v>144</v>
      </c>
      <c r="L1193" t="s">
        <v>3673</v>
      </c>
      <c r="M1193" t="s">
        <v>3674</v>
      </c>
      <c r="N1193">
        <v>3.153888888</v>
      </c>
      <c r="O1193">
        <v>0</v>
      </c>
      <c r="P1193">
        <v>0</v>
      </c>
      <c r="Q1193">
        <v>0</v>
      </c>
      <c r="R1193">
        <v>0</v>
      </c>
      <c r="S1193">
        <v>0</v>
      </c>
      <c r="T1193">
        <v>21</v>
      </c>
      <c r="U1193">
        <v>0</v>
      </c>
      <c r="V1193">
        <v>0</v>
      </c>
      <c r="W1193">
        <v>0</v>
      </c>
      <c r="X1193">
        <v>0</v>
      </c>
      <c r="Y1193">
        <v>0</v>
      </c>
      <c r="Z1193">
        <v>0</v>
      </c>
      <c r="AA1193">
        <v>0</v>
      </c>
      <c r="AB1193">
        <v>21.625719800849975</v>
      </c>
      <c r="AC1193">
        <v>0</v>
      </c>
      <c r="AD1193">
        <v>0</v>
      </c>
      <c r="AE1193">
        <v>21.625719800849975</v>
      </c>
    </row>
    <row r="1194" spans="1:31" x14ac:dyDescent="0.3">
      <c r="A1194">
        <v>2503873</v>
      </c>
      <c r="B1194">
        <v>1</v>
      </c>
      <c r="C1194" t="s">
        <v>81</v>
      </c>
      <c r="D1194" t="s">
        <v>128</v>
      </c>
      <c r="E1194" t="s">
        <v>141</v>
      </c>
      <c r="F1194" t="s">
        <v>3675</v>
      </c>
      <c r="G1194" t="s">
        <v>173</v>
      </c>
      <c r="H1194" t="s">
        <v>135</v>
      </c>
      <c r="I1194" t="s">
        <v>136</v>
      </c>
      <c r="J1194" t="s">
        <v>137</v>
      </c>
      <c r="K1194" t="s">
        <v>138</v>
      </c>
      <c r="L1194" t="s">
        <v>3676</v>
      </c>
      <c r="M1194" t="s">
        <v>3677</v>
      </c>
      <c r="N1194">
        <v>5.6224999999999996</v>
      </c>
      <c r="O1194">
        <v>0</v>
      </c>
      <c r="P1194">
        <v>1072</v>
      </c>
      <c r="Q1194">
        <v>0</v>
      </c>
      <c r="R1194">
        <v>0</v>
      </c>
      <c r="S1194">
        <v>1</v>
      </c>
      <c r="T1194">
        <v>39</v>
      </c>
      <c r="U1194">
        <v>1</v>
      </c>
      <c r="V1194">
        <v>0</v>
      </c>
      <c r="W1194">
        <v>0</v>
      </c>
      <c r="X1194">
        <v>1204.5312691892814</v>
      </c>
      <c r="Y1194">
        <v>0</v>
      </c>
      <c r="Z1194">
        <v>0</v>
      </c>
      <c r="AA1194">
        <v>6.9426293868111113</v>
      </c>
      <c r="AB1194">
        <v>233.43016228108215</v>
      </c>
      <c r="AC1194">
        <v>672.12357130607165</v>
      </c>
      <c r="AD1194">
        <v>0</v>
      </c>
      <c r="AE1194">
        <v>2117.0276321632464</v>
      </c>
    </row>
    <row r="1195" spans="1:31" x14ac:dyDescent="0.3">
      <c r="A1195">
        <v>2504371</v>
      </c>
      <c r="B1195">
        <v>1</v>
      </c>
      <c r="C1195" t="s">
        <v>80</v>
      </c>
      <c r="D1195" t="s">
        <v>96</v>
      </c>
      <c r="E1195" t="s">
        <v>207</v>
      </c>
      <c r="F1195" t="s">
        <v>3678</v>
      </c>
      <c r="G1195" t="s">
        <v>177</v>
      </c>
      <c r="H1195" t="s">
        <v>150</v>
      </c>
      <c r="I1195" t="s">
        <v>136</v>
      </c>
      <c r="J1195" t="s">
        <v>137</v>
      </c>
      <c r="K1195" t="s">
        <v>144</v>
      </c>
      <c r="L1195" t="s">
        <v>3679</v>
      </c>
      <c r="M1195" t="s">
        <v>3680</v>
      </c>
      <c r="N1195">
        <v>3.2625000000000002</v>
      </c>
      <c r="O1195">
        <v>0</v>
      </c>
      <c r="P1195">
        <v>34</v>
      </c>
      <c r="Q1195">
        <v>0</v>
      </c>
      <c r="R1195">
        <v>0</v>
      </c>
      <c r="S1195">
        <v>0</v>
      </c>
      <c r="T1195">
        <v>1</v>
      </c>
      <c r="U1195">
        <v>0</v>
      </c>
      <c r="V1195">
        <v>0</v>
      </c>
      <c r="W1195">
        <v>0</v>
      </c>
      <c r="X1195">
        <v>18.076755376517756</v>
      </c>
      <c r="Y1195">
        <v>0</v>
      </c>
      <c r="Z1195">
        <v>0</v>
      </c>
      <c r="AA1195">
        <v>0</v>
      </c>
      <c r="AB1195">
        <v>3.9142459729394448</v>
      </c>
      <c r="AC1195">
        <v>0</v>
      </c>
      <c r="AD1195">
        <v>0</v>
      </c>
      <c r="AE1195">
        <v>21.9910013494572</v>
      </c>
    </row>
    <row r="1196" spans="1:31" x14ac:dyDescent="0.3">
      <c r="A1196">
        <v>2503899</v>
      </c>
      <c r="B1196">
        <v>1</v>
      </c>
      <c r="C1196" t="s">
        <v>80</v>
      </c>
      <c r="D1196" t="s">
        <v>84</v>
      </c>
      <c r="E1196" t="s">
        <v>159</v>
      </c>
      <c r="F1196" t="s">
        <v>3681</v>
      </c>
      <c r="G1196" t="s">
        <v>134</v>
      </c>
      <c r="H1196" t="s">
        <v>150</v>
      </c>
      <c r="I1196" t="s">
        <v>136</v>
      </c>
      <c r="J1196" t="s">
        <v>137</v>
      </c>
      <c r="K1196" t="s">
        <v>138</v>
      </c>
      <c r="L1196" t="s">
        <v>3682</v>
      </c>
      <c r="M1196" t="s">
        <v>3683</v>
      </c>
      <c r="N1196">
        <v>3.704722222</v>
      </c>
      <c r="O1196">
        <v>0</v>
      </c>
      <c r="P1196">
        <v>13</v>
      </c>
      <c r="Q1196">
        <v>0</v>
      </c>
      <c r="R1196">
        <v>10</v>
      </c>
      <c r="S1196">
        <v>0</v>
      </c>
      <c r="T1196">
        <v>29</v>
      </c>
      <c r="U1196">
        <v>0</v>
      </c>
      <c r="V1196">
        <v>0</v>
      </c>
      <c r="W1196">
        <v>0</v>
      </c>
      <c r="X1196">
        <v>19.789973844917249</v>
      </c>
      <c r="Y1196">
        <v>0</v>
      </c>
      <c r="Z1196">
        <v>9.5030071340259124</v>
      </c>
      <c r="AA1196">
        <v>0</v>
      </c>
      <c r="AB1196">
        <v>126.88881300693963</v>
      </c>
      <c r="AC1196">
        <v>0</v>
      </c>
      <c r="AD1196">
        <v>0</v>
      </c>
      <c r="AE1196">
        <v>156.18179398588279</v>
      </c>
    </row>
    <row r="1197" spans="1:31" x14ac:dyDescent="0.3">
      <c r="A1197">
        <v>2503999</v>
      </c>
      <c r="B1197">
        <v>1</v>
      </c>
      <c r="C1197" t="s">
        <v>80</v>
      </c>
      <c r="D1197" t="s">
        <v>104</v>
      </c>
      <c r="E1197" t="s">
        <v>207</v>
      </c>
      <c r="F1197" t="s">
        <v>3684</v>
      </c>
      <c r="G1197" t="s">
        <v>981</v>
      </c>
      <c r="H1197" t="s">
        <v>150</v>
      </c>
      <c r="I1197" t="s">
        <v>136</v>
      </c>
      <c r="J1197" t="s">
        <v>137</v>
      </c>
      <c r="K1197" t="s">
        <v>144</v>
      </c>
      <c r="L1197" t="s">
        <v>3685</v>
      </c>
      <c r="M1197" t="s">
        <v>3686</v>
      </c>
      <c r="N1197">
        <v>1.768888888</v>
      </c>
      <c r="O1197">
        <v>0</v>
      </c>
      <c r="P1197">
        <v>1</v>
      </c>
      <c r="Q1197">
        <v>0</v>
      </c>
      <c r="R1197">
        <v>4</v>
      </c>
      <c r="S1197">
        <v>0</v>
      </c>
      <c r="T1197">
        <v>0</v>
      </c>
      <c r="U1197">
        <v>0</v>
      </c>
      <c r="V1197">
        <v>0</v>
      </c>
      <c r="W1197">
        <v>0</v>
      </c>
      <c r="X1197">
        <v>0.86311566363043168</v>
      </c>
      <c r="Y1197">
        <v>0</v>
      </c>
      <c r="Z1197">
        <v>1.90214071440836</v>
      </c>
      <c r="AA1197">
        <v>0</v>
      </c>
      <c r="AB1197">
        <v>0</v>
      </c>
      <c r="AC1197">
        <v>0</v>
      </c>
      <c r="AD1197">
        <v>0</v>
      </c>
      <c r="AE1197">
        <v>2.7652563780387918</v>
      </c>
    </row>
    <row r="1198" spans="1:31" x14ac:dyDescent="0.3">
      <c r="A1198">
        <v>2504440</v>
      </c>
      <c r="B1198">
        <v>1</v>
      </c>
      <c r="C1198" t="s">
        <v>80</v>
      </c>
      <c r="D1198" t="s">
        <v>93</v>
      </c>
      <c r="E1198" t="s">
        <v>207</v>
      </c>
      <c r="F1198" t="s">
        <v>3687</v>
      </c>
      <c r="G1198" t="s">
        <v>177</v>
      </c>
      <c r="H1198" t="s">
        <v>150</v>
      </c>
      <c r="I1198" t="s">
        <v>136</v>
      </c>
      <c r="J1198" t="s">
        <v>137</v>
      </c>
      <c r="K1198" t="s">
        <v>144</v>
      </c>
      <c r="L1198" t="s">
        <v>3688</v>
      </c>
      <c r="M1198" t="s">
        <v>3689</v>
      </c>
      <c r="N1198">
        <v>3.0708333329999999</v>
      </c>
      <c r="O1198">
        <v>0</v>
      </c>
      <c r="P1198">
        <v>0</v>
      </c>
      <c r="Q1198">
        <v>0</v>
      </c>
      <c r="R1198">
        <v>0</v>
      </c>
      <c r="S1198">
        <v>0</v>
      </c>
      <c r="T1198">
        <v>1</v>
      </c>
      <c r="U1198">
        <v>0</v>
      </c>
      <c r="V1198">
        <v>0</v>
      </c>
      <c r="W1198">
        <v>0</v>
      </c>
      <c r="X1198">
        <v>0</v>
      </c>
      <c r="Y1198">
        <v>0</v>
      </c>
      <c r="Z1198">
        <v>0</v>
      </c>
      <c r="AA1198">
        <v>0</v>
      </c>
      <c r="AB1198">
        <v>5.46022955805</v>
      </c>
      <c r="AC1198">
        <v>0</v>
      </c>
      <c r="AD1198">
        <v>0</v>
      </c>
      <c r="AE1198">
        <v>5.46022955805</v>
      </c>
    </row>
    <row r="1199" spans="1:31" x14ac:dyDescent="0.3">
      <c r="A1199">
        <v>2503836</v>
      </c>
      <c r="B1199">
        <v>1</v>
      </c>
      <c r="C1199" t="s">
        <v>81</v>
      </c>
      <c r="D1199" t="s">
        <v>122</v>
      </c>
      <c r="E1199" t="s">
        <v>141</v>
      </c>
      <c r="F1199" t="s">
        <v>1096</v>
      </c>
      <c r="G1199" t="s">
        <v>143</v>
      </c>
      <c r="H1199" t="s">
        <v>135</v>
      </c>
      <c r="I1199" t="s">
        <v>136</v>
      </c>
      <c r="J1199" t="s">
        <v>137</v>
      </c>
      <c r="K1199" t="s">
        <v>144</v>
      </c>
      <c r="L1199" t="s">
        <v>3690</v>
      </c>
      <c r="M1199" t="s">
        <v>3691</v>
      </c>
      <c r="N1199">
        <v>0.569722222</v>
      </c>
      <c r="O1199">
        <v>14</v>
      </c>
      <c r="P1199">
        <v>859</v>
      </c>
      <c r="Q1199">
        <v>2</v>
      </c>
      <c r="R1199">
        <v>25</v>
      </c>
      <c r="S1199">
        <v>3</v>
      </c>
      <c r="T1199">
        <v>64</v>
      </c>
      <c r="U1199">
        <v>1</v>
      </c>
      <c r="V1199">
        <v>0</v>
      </c>
      <c r="W1199">
        <v>0.99236840094670653</v>
      </c>
      <c r="X1199">
        <v>47.889476248129988</v>
      </c>
      <c r="Y1199">
        <v>0.39301465168983502</v>
      </c>
      <c r="Z1199">
        <v>2.3021569721928756</v>
      </c>
      <c r="AA1199">
        <v>1.902559049335</v>
      </c>
      <c r="AB1199">
        <v>11.419340241966205</v>
      </c>
      <c r="AC1199">
        <v>1.890715324908667</v>
      </c>
      <c r="AD1199">
        <v>0</v>
      </c>
      <c r="AE1199">
        <v>66.789630889169274</v>
      </c>
    </row>
    <row r="1200" spans="1:31" x14ac:dyDescent="0.3">
      <c r="A1200">
        <v>2504142</v>
      </c>
      <c r="B1200">
        <v>1</v>
      </c>
      <c r="C1200" t="s">
        <v>80</v>
      </c>
      <c r="D1200" t="s">
        <v>98</v>
      </c>
      <c r="E1200" t="s">
        <v>167</v>
      </c>
      <c r="F1200" t="s">
        <v>3692</v>
      </c>
      <c r="G1200" t="s">
        <v>263</v>
      </c>
      <c r="H1200" t="s">
        <v>150</v>
      </c>
      <c r="I1200" t="s">
        <v>136</v>
      </c>
      <c r="J1200" t="s">
        <v>137</v>
      </c>
      <c r="K1200" t="s">
        <v>144</v>
      </c>
      <c r="L1200" t="s">
        <v>3693</v>
      </c>
      <c r="M1200" t="s">
        <v>3694</v>
      </c>
      <c r="N1200">
        <v>4.9733333330000002</v>
      </c>
      <c r="O1200">
        <v>0</v>
      </c>
      <c r="P1200">
        <v>1</v>
      </c>
      <c r="Q1200">
        <v>0</v>
      </c>
      <c r="R1200">
        <v>0</v>
      </c>
      <c r="S1200">
        <v>0</v>
      </c>
      <c r="T1200">
        <v>0</v>
      </c>
      <c r="U1200">
        <v>0</v>
      </c>
      <c r="V1200">
        <v>0</v>
      </c>
      <c r="W1200">
        <v>0</v>
      </c>
      <c r="X1200">
        <v>1.6407635732870802</v>
      </c>
      <c r="Y1200">
        <v>0</v>
      </c>
      <c r="Z1200">
        <v>0</v>
      </c>
      <c r="AA1200">
        <v>0</v>
      </c>
      <c r="AB1200">
        <v>0</v>
      </c>
      <c r="AC1200">
        <v>0</v>
      </c>
      <c r="AD1200">
        <v>0</v>
      </c>
      <c r="AE1200">
        <v>1.6407635732870802</v>
      </c>
    </row>
    <row r="1201" spans="1:31" x14ac:dyDescent="0.3">
      <c r="A1201">
        <v>2504174</v>
      </c>
      <c r="B1201">
        <v>1</v>
      </c>
      <c r="C1201" t="s">
        <v>80</v>
      </c>
      <c r="D1201" t="s">
        <v>107</v>
      </c>
      <c r="E1201" t="s">
        <v>167</v>
      </c>
      <c r="F1201" t="s">
        <v>3695</v>
      </c>
      <c r="G1201" t="s">
        <v>169</v>
      </c>
      <c r="H1201" t="s">
        <v>150</v>
      </c>
      <c r="I1201" t="s">
        <v>136</v>
      </c>
      <c r="J1201" t="s">
        <v>137</v>
      </c>
      <c r="K1201" t="s">
        <v>144</v>
      </c>
      <c r="L1201" t="s">
        <v>3696</v>
      </c>
      <c r="M1201" t="s">
        <v>3697</v>
      </c>
      <c r="N1201">
        <v>2.1044444439999999</v>
      </c>
      <c r="O1201">
        <v>0</v>
      </c>
      <c r="P1201">
        <v>1</v>
      </c>
      <c r="Q1201">
        <v>0</v>
      </c>
      <c r="R1201">
        <v>0</v>
      </c>
      <c r="S1201">
        <v>0</v>
      </c>
      <c r="T1201">
        <v>0</v>
      </c>
      <c r="U1201">
        <v>0</v>
      </c>
      <c r="V1201">
        <v>0</v>
      </c>
      <c r="W1201">
        <v>0</v>
      </c>
      <c r="X1201">
        <v>4.0525038891626675E-2</v>
      </c>
      <c r="Y1201">
        <v>0</v>
      </c>
      <c r="Z1201">
        <v>0</v>
      </c>
      <c r="AA1201">
        <v>0</v>
      </c>
      <c r="AB1201">
        <v>0</v>
      </c>
      <c r="AC1201">
        <v>0</v>
      </c>
      <c r="AD1201">
        <v>0</v>
      </c>
      <c r="AE1201">
        <v>4.0525038891626675E-2</v>
      </c>
    </row>
    <row r="1202" spans="1:31" x14ac:dyDescent="0.3">
      <c r="A1202">
        <v>2504151</v>
      </c>
      <c r="B1202">
        <v>1</v>
      </c>
      <c r="C1202" t="s">
        <v>81</v>
      </c>
      <c r="D1202" t="s">
        <v>123</v>
      </c>
      <c r="E1202" t="s">
        <v>167</v>
      </c>
      <c r="F1202" t="s">
        <v>3698</v>
      </c>
      <c r="G1202" t="s">
        <v>234</v>
      </c>
      <c r="H1202" t="s">
        <v>150</v>
      </c>
      <c r="I1202" t="s">
        <v>136</v>
      </c>
      <c r="J1202" t="s">
        <v>137</v>
      </c>
      <c r="K1202" t="s">
        <v>144</v>
      </c>
      <c r="L1202" t="s">
        <v>3699</v>
      </c>
      <c r="M1202" t="s">
        <v>3700</v>
      </c>
      <c r="N1202">
        <v>2.31</v>
      </c>
      <c r="O1202">
        <v>0</v>
      </c>
      <c r="P1202">
        <v>3</v>
      </c>
      <c r="Q1202">
        <v>0</v>
      </c>
      <c r="R1202">
        <v>0</v>
      </c>
      <c r="S1202">
        <v>0</v>
      </c>
      <c r="T1202">
        <v>1</v>
      </c>
      <c r="U1202">
        <v>0</v>
      </c>
      <c r="V1202">
        <v>0</v>
      </c>
      <c r="W1202">
        <v>0</v>
      </c>
      <c r="X1202">
        <v>1.6588526765829752</v>
      </c>
      <c r="Y1202">
        <v>0</v>
      </c>
      <c r="Z1202">
        <v>0</v>
      </c>
      <c r="AA1202">
        <v>0</v>
      </c>
      <c r="AB1202">
        <v>0.48386275932532502</v>
      </c>
      <c r="AC1202">
        <v>0</v>
      </c>
      <c r="AD1202">
        <v>0</v>
      </c>
      <c r="AE1202">
        <v>2.1427154359083</v>
      </c>
    </row>
    <row r="1203" spans="1:31" x14ac:dyDescent="0.3">
      <c r="A1203">
        <v>2504337</v>
      </c>
      <c r="B1203">
        <v>1</v>
      </c>
      <c r="C1203" t="s">
        <v>81</v>
      </c>
      <c r="D1203" t="s">
        <v>128</v>
      </c>
      <c r="E1203" t="s">
        <v>275</v>
      </c>
      <c r="F1203" t="s">
        <v>2454</v>
      </c>
      <c r="G1203" t="s">
        <v>134</v>
      </c>
      <c r="H1203" t="s">
        <v>135</v>
      </c>
      <c r="I1203" t="s">
        <v>136</v>
      </c>
      <c r="J1203" t="s">
        <v>137</v>
      </c>
      <c r="K1203" t="s">
        <v>138</v>
      </c>
      <c r="L1203" t="s">
        <v>3701</v>
      </c>
      <c r="M1203" t="s">
        <v>3702</v>
      </c>
      <c r="N1203">
        <v>1.1277777769999999</v>
      </c>
      <c r="O1203">
        <v>0</v>
      </c>
      <c r="P1203">
        <v>5596</v>
      </c>
      <c r="Q1203">
        <v>7</v>
      </c>
      <c r="R1203">
        <v>24</v>
      </c>
      <c r="S1203">
        <v>11</v>
      </c>
      <c r="T1203">
        <v>220</v>
      </c>
      <c r="U1203">
        <v>2</v>
      </c>
      <c r="V1203">
        <v>1</v>
      </c>
      <c r="W1203">
        <v>0</v>
      </c>
      <c r="X1203">
        <v>1293.8676587060309</v>
      </c>
      <c r="Y1203">
        <v>37.754244380852413</v>
      </c>
      <c r="Z1203">
        <v>14.773159783729325</v>
      </c>
      <c r="AA1203">
        <v>178.92957138728684</v>
      </c>
      <c r="AB1203">
        <v>299.02716336321544</v>
      </c>
      <c r="AC1203">
        <v>439.7922504667626</v>
      </c>
      <c r="AD1203">
        <v>0.90904970941647512</v>
      </c>
      <c r="AE1203">
        <v>2265.0530977972944</v>
      </c>
    </row>
    <row r="1204" spans="1:31" x14ac:dyDescent="0.3">
      <c r="A1204">
        <v>2504005</v>
      </c>
      <c r="B1204">
        <v>1</v>
      </c>
      <c r="C1204" t="s">
        <v>80</v>
      </c>
      <c r="D1204" t="s">
        <v>92</v>
      </c>
      <c r="E1204" t="s">
        <v>167</v>
      </c>
      <c r="F1204" t="s">
        <v>3703</v>
      </c>
      <c r="G1204" t="s">
        <v>169</v>
      </c>
      <c r="H1204" t="s">
        <v>150</v>
      </c>
      <c r="I1204" t="s">
        <v>136</v>
      </c>
      <c r="J1204" t="s">
        <v>137</v>
      </c>
      <c r="K1204" t="s">
        <v>144</v>
      </c>
      <c r="L1204" t="s">
        <v>3704</v>
      </c>
      <c r="M1204" t="s">
        <v>3705</v>
      </c>
      <c r="N1204">
        <v>3.6813888879999999</v>
      </c>
      <c r="O1204">
        <v>0</v>
      </c>
      <c r="P1204">
        <v>1</v>
      </c>
      <c r="Q1204">
        <v>0</v>
      </c>
      <c r="R1204">
        <v>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0.35555130666016915</v>
      </c>
      <c r="Y1204">
        <v>0</v>
      </c>
      <c r="Z1204">
        <v>0</v>
      </c>
      <c r="AA1204">
        <v>0</v>
      </c>
      <c r="AB1204">
        <v>0</v>
      </c>
      <c r="AC1204">
        <v>0</v>
      </c>
      <c r="AD1204">
        <v>0</v>
      </c>
      <c r="AE1204">
        <v>0.35555130666016915</v>
      </c>
    </row>
    <row r="1205" spans="1:31" x14ac:dyDescent="0.3">
      <c r="A1205">
        <v>2504051</v>
      </c>
      <c r="B1205">
        <v>1</v>
      </c>
      <c r="C1205" t="s">
        <v>80</v>
      </c>
      <c r="D1205" t="s">
        <v>105</v>
      </c>
      <c r="E1205" t="s">
        <v>141</v>
      </c>
      <c r="F1205" t="s">
        <v>3706</v>
      </c>
      <c r="G1205" t="s">
        <v>143</v>
      </c>
      <c r="H1205" t="s">
        <v>135</v>
      </c>
      <c r="I1205" t="s">
        <v>136</v>
      </c>
      <c r="J1205" t="s">
        <v>137</v>
      </c>
      <c r="K1205" t="s">
        <v>144</v>
      </c>
      <c r="L1205" t="s">
        <v>3707</v>
      </c>
      <c r="M1205" t="s">
        <v>3708</v>
      </c>
      <c r="N1205">
        <v>6.3055554999999999E-2</v>
      </c>
      <c r="O1205">
        <v>0</v>
      </c>
      <c r="P1205">
        <v>4481</v>
      </c>
      <c r="Q1205">
        <v>0</v>
      </c>
      <c r="R1205">
        <v>0</v>
      </c>
      <c r="S1205">
        <v>3</v>
      </c>
      <c r="T1205">
        <v>204</v>
      </c>
      <c r="U1205">
        <v>0</v>
      </c>
      <c r="V1205">
        <v>2</v>
      </c>
      <c r="W1205">
        <v>0</v>
      </c>
      <c r="X1205">
        <v>63.354160581888543</v>
      </c>
      <c r="Y1205">
        <v>0</v>
      </c>
      <c r="Z1205">
        <v>0</v>
      </c>
      <c r="AA1205">
        <v>2.6341537855852271</v>
      </c>
      <c r="AB1205">
        <v>15.059363405913976</v>
      </c>
      <c r="AC1205">
        <v>0</v>
      </c>
      <c r="AD1205">
        <v>0.34236929933630167</v>
      </c>
      <c r="AE1205">
        <v>81.390047072724045</v>
      </c>
    </row>
    <row r="1206" spans="1:31" x14ac:dyDescent="0.3">
      <c r="A1206">
        <v>2503859</v>
      </c>
      <c r="B1206">
        <v>1</v>
      </c>
      <c r="C1206" t="s">
        <v>80</v>
      </c>
      <c r="D1206" t="s">
        <v>102</v>
      </c>
      <c r="E1206" t="s">
        <v>132</v>
      </c>
      <c r="F1206" t="s">
        <v>3709</v>
      </c>
      <c r="G1206" t="s">
        <v>204</v>
      </c>
      <c r="H1206" t="s">
        <v>135</v>
      </c>
      <c r="I1206" t="s">
        <v>136</v>
      </c>
      <c r="J1206" t="s">
        <v>137</v>
      </c>
      <c r="K1206" t="s">
        <v>144</v>
      </c>
      <c r="L1206" t="s">
        <v>3710</v>
      </c>
      <c r="M1206" t="s">
        <v>3711</v>
      </c>
      <c r="N1206">
        <v>0.650277777</v>
      </c>
      <c r="O1206">
        <v>0</v>
      </c>
      <c r="P1206">
        <v>149</v>
      </c>
      <c r="Q1206">
        <v>0</v>
      </c>
      <c r="R1206">
        <v>6</v>
      </c>
      <c r="S1206">
        <v>5</v>
      </c>
      <c r="T1206">
        <v>16</v>
      </c>
      <c r="U1206">
        <v>0</v>
      </c>
      <c r="V1206">
        <v>0</v>
      </c>
      <c r="W1206">
        <v>0</v>
      </c>
      <c r="X1206">
        <v>21.181361164624686</v>
      </c>
      <c r="Y1206">
        <v>0</v>
      </c>
      <c r="Z1206">
        <v>2.7570746243931104</v>
      </c>
      <c r="AA1206">
        <v>19.373698605141144</v>
      </c>
      <c r="AB1206">
        <v>18.352364929243432</v>
      </c>
      <c r="AC1206">
        <v>0</v>
      </c>
      <c r="AD1206">
        <v>0</v>
      </c>
      <c r="AE1206">
        <v>61.664499323402367</v>
      </c>
    </row>
    <row r="1207" spans="1:31" x14ac:dyDescent="0.3">
      <c r="A1207">
        <v>2503905</v>
      </c>
      <c r="B1207">
        <v>1</v>
      </c>
      <c r="C1207" t="s">
        <v>81</v>
      </c>
      <c r="D1207" t="s">
        <v>118</v>
      </c>
      <c r="E1207" t="s">
        <v>275</v>
      </c>
      <c r="F1207" t="s">
        <v>3712</v>
      </c>
      <c r="G1207" t="s">
        <v>173</v>
      </c>
      <c r="H1207" t="s">
        <v>135</v>
      </c>
      <c r="I1207" t="s">
        <v>136</v>
      </c>
      <c r="J1207" t="s">
        <v>137</v>
      </c>
      <c r="K1207" t="s">
        <v>138</v>
      </c>
      <c r="L1207" t="s">
        <v>3713</v>
      </c>
      <c r="M1207" t="s">
        <v>3714</v>
      </c>
      <c r="N1207">
        <v>5.4450000000000003</v>
      </c>
      <c r="O1207">
        <v>7</v>
      </c>
      <c r="P1207">
        <v>1132</v>
      </c>
      <c r="Q1207">
        <v>197</v>
      </c>
      <c r="R1207">
        <v>85</v>
      </c>
      <c r="S1207">
        <v>41</v>
      </c>
      <c r="T1207">
        <v>98</v>
      </c>
      <c r="U1207">
        <v>1</v>
      </c>
      <c r="V1207">
        <v>0</v>
      </c>
      <c r="W1207">
        <v>10.329929184126231</v>
      </c>
      <c r="X1207">
        <v>907.11712901228009</v>
      </c>
      <c r="Y1207">
        <v>2601.7831827234677</v>
      </c>
      <c r="Z1207">
        <v>198.11376622222693</v>
      </c>
      <c r="AA1207">
        <v>648.14592038443675</v>
      </c>
      <c r="AB1207">
        <v>271.32416264887735</v>
      </c>
      <c r="AC1207">
        <v>44.310961860248753</v>
      </c>
      <c r="AD1207">
        <v>0</v>
      </c>
      <c r="AE1207">
        <v>4681.1250520356634</v>
      </c>
    </row>
    <row r="1208" spans="1:31" x14ac:dyDescent="0.3">
      <c r="A1208">
        <v>2504360</v>
      </c>
      <c r="B1208">
        <v>1</v>
      </c>
      <c r="C1208" t="s">
        <v>80</v>
      </c>
      <c r="D1208" t="s">
        <v>89</v>
      </c>
      <c r="E1208" t="s">
        <v>167</v>
      </c>
      <c r="F1208" t="s">
        <v>3715</v>
      </c>
      <c r="G1208" t="s">
        <v>169</v>
      </c>
      <c r="H1208" t="s">
        <v>150</v>
      </c>
      <c r="I1208" t="s">
        <v>136</v>
      </c>
      <c r="J1208" t="s">
        <v>137</v>
      </c>
      <c r="K1208" t="s">
        <v>144</v>
      </c>
      <c r="L1208" t="s">
        <v>3716</v>
      </c>
      <c r="M1208" t="s">
        <v>3717</v>
      </c>
      <c r="N1208">
        <v>1.798888888</v>
      </c>
      <c r="O1208">
        <v>0</v>
      </c>
      <c r="P1208">
        <v>2</v>
      </c>
      <c r="Q1208">
        <v>0</v>
      </c>
      <c r="R1208">
        <v>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2.0757647099271277</v>
      </c>
      <c r="Y1208">
        <v>0</v>
      </c>
      <c r="Z1208">
        <v>0</v>
      </c>
      <c r="AA1208">
        <v>0</v>
      </c>
      <c r="AB1208">
        <v>0</v>
      </c>
      <c r="AC1208">
        <v>0</v>
      </c>
      <c r="AD1208">
        <v>0</v>
      </c>
      <c r="AE1208">
        <v>2.0757647099271277</v>
      </c>
    </row>
    <row r="1209" spans="1:31" x14ac:dyDescent="0.3">
      <c r="A1209">
        <v>2504260</v>
      </c>
      <c r="B1209">
        <v>1</v>
      </c>
      <c r="C1209" t="s">
        <v>80</v>
      </c>
      <c r="D1209" t="s">
        <v>106</v>
      </c>
      <c r="E1209" t="s">
        <v>147</v>
      </c>
      <c r="F1209" t="s">
        <v>3718</v>
      </c>
      <c r="G1209" t="s">
        <v>700</v>
      </c>
      <c r="H1209" t="s">
        <v>150</v>
      </c>
      <c r="I1209" t="s">
        <v>136</v>
      </c>
      <c r="J1209" t="s">
        <v>137</v>
      </c>
      <c r="K1209" t="s">
        <v>144</v>
      </c>
      <c r="L1209" t="s">
        <v>3719</v>
      </c>
      <c r="M1209" t="s">
        <v>3720</v>
      </c>
      <c r="N1209">
        <v>1.2766666659999999</v>
      </c>
      <c r="O1209">
        <v>0</v>
      </c>
      <c r="P1209">
        <v>19</v>
      </c>
      <c r="Q1209">
        <v>0</v>
      </c>
      <c r="R1209">
        <v>0</v>
      </c>
      <c r="S1209">
        <v>0</v>
      </c>
      <c r="T1209">
        <v>5</v>
      </c>
      <c r="U1209">
        <v>0</v>
      </c>
      <c r="V1209">
        <v>0</v>
      </c>
      <c r="W1209">
        <v>0</v>
      </c>
      <c r="X1209">
        <v>3.9443917996592646</v>
      </c>
      <c r="Y1209">
        <v>0</v>
      </c>
      <c r="Z1209">
        <v>0</v>
      </c>
      <c r="AA1209">
        <v>0</v>
      </c>
      <c r="AB1209">
        <v>21.167346383662874</v>
      </c>
      <c r="AC1209">
        <v>0</v>
      </c>
      <c r="AD1209">
        <v>0</v>
      </c>
      <c r="AE1209">
        <v>25.111738183322139</v>
      </c>
    </row>
    <row r="1210" spans="1:31" x14ac:dyDescent="0.3">
      <c r="A1210">
        <v>2503945</v>
      </c>
      <c r="B1210">
        <v>1</v>
      </c>
      <c r="C1210" t="s">
        <v>80</v>
      </c>
      <c r="D1210" t="s">
        <v>97</v>
      </c>
      <c r="E1210" t="s">
        <v>141</v>
      </c>
      <c r="F1210" t="s">
        <v>3721</v>
      </c>
      <c r="G1210" t="s">
        <v>143</v>
      </c>
      <c r="H1210" t="s">
        <v>135</v>
      </c>
      <c r="I1210" t="s">
        <v>136</v>
      </c>
      <c r="J1210" t="s">
        <v>137</v>
      </c>
      <c r="K1210" t="s">
        <v>144</v>
      </c>
      <c r="L1210" t="s">
        <v>3722</v>
      </c>
      <c r="M1210" t="s">
        <v>3723</v>
      </c>
      <c r="N1210">
        <v>2.139444444</v>
      </c>
      <c r="O1210">
        <v>1</v>
      </c>
      <c r="P1210">
        <v>218</v>
      </c>
      <c r="Q1210">
        <v>0</v>
      </c>
      <c r="R1210">
        <v>3</v>
      </c>
      <c r="S1210">
        <v>6</v>
      </c>
      <c r="T1210">
        <v>26</v>
      </c>
      <c r="U1210">
        <v>0</v>
      </c>
      <c r="V1210">
        <v>0</v>
      </c>
      <c r="W1210">
        <v>24.906789250709636</v>
      </c>
      <c r="X1210">
        <v>128.16458340381092</v>
      </c>
      <c r="Y1210">
        <v>0</v>
      </c>
      <c r="Z1210">
        <v>1.1290634050207733</v>
      </c>
      <c r="AA1210">
        <v>510.55912130433182</v>
      </c>
      <c r="AB1210">
        <v>15.696946450593499</v>
      </c>
      <c r="AC1210">
        <v>0</v>
      </c>
      <c r="AD1210">
        <v>0</v>
      </c>
      <c r="AE1210">
        <v>680.45650381446671</v>
      </c>
    </row>
    <row r="1211" spans="1:31" x14ac:dyDescent="0.3">
      <c r="A1211">
        <v>2504466</v>
      </c>
      <c r="B1211">
        <v>1</v>
      </c>
      <c r="C1211" t="s">
        <v>80</v>
      </c>
      <c r="D1211" t="s">
        <v>99</v>
      </c>
      <c r="E1211" t="s">
        <v>132</v>
      </c>
      <c r="F1211" t="s">
        <v>3724</v>
      </c>
      <c r="G1211" t="s">
        <v>693</v>
      </c>
      <c r="H1211" t="s">
        <v>135</v>
      </c>
      <c r="I1211" t="s">
        <v>136</v>
      </c>
      <c r="J1211" t="s">
        <v>137</v>
      </c>
      <c r="K1211" t="s">
        <v>144</v>
      </c>
      <c r="L1211" t="s">
        <v>3725</v>
      </c>
      <c r="M1211" t="s">
        <v>3726</v>
      </c>
      <c r="N1211">
        <v>4.977222222</v>
      </c>
      <c r="O1211">
        <v>0</v>
      </c>
      <c r="P1211">
        <v>33</v>
      </c>
      <c r="Q1211">
        <v>0</v>
      </c>
      <c r="R1211">
        <v>1</v>
      </c>
      <c r="S1211">
        <v>0</v>
      </c>
      <c r="T1211">
        <v>4</v>
      </c>
      <c r="U1211">
        <v>0</v>
      </c>
      <c r="V1211">
        <v>0</v>
      </c>
      <c r="W1211">
        <v>0</v>
      </c>
      <c r="X1211">
        <v>21.827834723654025</v>
      </c>
      <c r="Y1211">
        <v>0</v>
      </c>
      <c r="Z1211">
        <v>2.2609086794483333</v>
      </c>
      <c r="AA1211">
        <v>0</v>
      </c>
      <c r="AB1211">
        <v>9.6108751631644456</v>
      </c>
      <c r="AC1211">
        <v>0</v>
      </c>
      <c r="AD1211">
        <v>0</v>
      </c>
      <c r="AE1211">
        <v>33.699618566266807</v>
      </c>
    </row>
    <row r="1212" spans="1:31" x14ac:dyDescent="0.3">
      <c r="A1212">
        <v>2503925</v>
      </c>
      <c r="B1212">
        <v>1</v>
      </c>
      <c r="C1212" t="s">
        <v>80</v>
      </c>
      <c r="D1212" t="s">
        <v>96</v>
      </c>
      <c r="E1212" t="s">
        <v>207</v>
      </c>
      <c r="F1212" t="s">
        <v>3727</v>
      </c>
      <c r="G1212" t="s">
        <v>538</v>
      </c>
      <c r="H1212" t="s">
        <v>150</v>
      </c>
      <c r="I1212" t="s">
        <v>136</v>
      </c>
      <c r="J1212" t="s">
        <v>3</v>
      </c>
      <c r="K1212" t="s">
        <v>144</v>
      </c>
      <c r="L1212" t="s">
        <v>3728</v>
      </c>
      <c r="M1212" t="s">
        <v>3729</v>
      </c>
      <c r="N1212">
        <v>6.1363888879999999</v>
      </c>
      <c r="O1212">
        <v>0</v>
      </c>
      <c r="P1212">
        <v>47</v>
      </c>
      <c r="Q1212">
        <v>0</v>
      </c>
      <c r="R1212">
        <v>0</v>
      </c>
      <c r="S1212">
        <v>0</v>
      </c>
      <c r="T1212">
        <v>0</v>
      </c>
      <c r="U1212">
        <v>0</v>
      </c>
      <c r="V1212">
        <v>0</v>
      </c>
      <c r="W1212">
        <v>0</v>
      </c>
      <c r="X1212">
        <v>185.38011564140055</v>
      </c>
      <c r="Y1212">
        <v>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185.38011564140055</v>
      </c>
    </row>
    <row r="1213" spans="1:31" x14ac:dyDescent="0.3">
      <c r="A1213">
        <v>2504088</v>
      </c>
      <c r="B1213">
        <v>1</v>
      </c>
      <c r="C1213" t="s">
        <v>80</v>
      </c>
      <c r="D1213" t="s">
        <v>110</v>
      </c>
      <c r="E1213" t="s">
        <v>159</v>
      </c>
      <c r="F1213" t="s">
        <v>3730</v>
      </c>
      <c r="G1213" t="s">
        <v>134</v>
      </c>
      <c r="H1213" t="s">
        <v>150</v>
      </c>
      <c r="I1213" t="s">
        <v>136</v>
      </c>
      <c r="J1213" t="s">
        <v>137</v>
      </c>
      <c r="K1213" t="s">
        <v>138</v>
      </c>
      <c r="L1213" t="s">
        <v>3731</v>
      </c>
      <c r="M1213" t="s">
        <v>3732</v>
      </c>
      <c r="N1213">
        <v>0.30583333299999999</v>
      </c>
      <c r="O1213">
        <v>0</v>
      </c>
      <c r="P1213">
        <v>355</v>
      </c>
      <c r="Q1213">
        <v>0</v>
      </c>
      <c r="R1213">
        <v>0</v>
      </c>
      <c r="S1213">
        <v>0</v>
      </c>
      <c r="T1213">
        <v>54</v>
      </c>
      <c r="U1213">
        <v>0</v>
      </c>
      <c r="V1213">
        <v>1</v>
      </c>
      <c r="W1213">
        <v>0</v>
      </c>
      <c r="X1213">
        <v>28.592060159610551</v>
      </c>
      <c r="Y1213">
        <v>0</v>
      </c>
      <c r="Z1213">
        <v>0</v>
      </c>
      <c r="AA1213">
        <v>0</v>
      </c>
      <c r="AB1213">
        <v>18.102847862277294</v>
      </c>
      <c r="AC1213">
        <v>0</v>
      </c>
      <c r="AD1213">
        <v>2.0998054954465002</v>
      </c>
      <c r="AE1213">
        <v>48.794713517334344</v>
      </c>
    </row>
    <row r="1214" spans="1:31" x14ac:dyDescent="0.3">
      <c r="A1214">
        <v>2504380</v>
      </c>
      <c r="B1214">
        <v>1</v>
      </c>
      <c r="C1214" t="s">
        <v>81</v>
      </c>
      <c r="D1214" t="s">
        <v>118</v>
      </c>
      <c r="E1214" t="s">
        <v>207</v>
      </c>
      <c r="F1214" t="s">
        <v>3733</v>
      </c>
      <c r="G1214" t="s">
        <v>177</v>
      </c>
      <c r="H1214" t="s">
        <v>150</v>
      </c>
      <c r="I1214" t="s">
        <v>136</v>
      </c>
      <c r="J1214" t="s">
        <v>137</v>
      </c>
      <c r="K1214" t="s">
        <v>144</v>
      </c>
      <c r="L1214" t="s">
        <v>3734</v>
      </c>
      <c r="M1214" t="s">
        <v>3735</v>
      </c>
      <c r="N1214">
        <v>2.3650000000000002</v>
      </c>
      <c r="O1214">
        <v>0</v>
      </c>
      <c r="P1214">
        <v>10</v>
      </c>
      <c r="Q1214">
        <v>0</v>
      </c>
      <c r="R1214">
        <v>0</v>
      </c>
      <c r="S1214">
        <v>0</v>
      </c>
      <c r="T1214">
        <v>8</v>
      </c>
      <c r="U1214">
        <v>0</v>
      </c>
      <c r="V1214">
        <v>0</v>
      </c>
      <c r="W1214">
        <v>0</v>
      </c>
      <c r="X1214">
        <v>5.0115397204218475</v>
      </c>
      <c r="Y1214">
        <v>0</v>
      </c>
      <c r="Z1214">
        <v>0</v>
      </c>
      <c r="AA1214">
        <v>0</v>
      </c>
      <c r="AB1214">
        <v>26.503548309015962</v>
      </c>
      <c r="AC1214">
        <v>0</v>
      </c>
      <c r="AD1214">
        <v>0</v>
      </c>
      <c r="AE1214">
        <v>31.515088029437809</v>
      </c>
    </row>
    <row r="1215" spans="1:31" x14ac:dyDescent="0.3">
      <c r="A1215">
        <v>2504194</v>
      </c>
      <c r="B1215">
        <v>1</v>
      </c>
      <c r="C1215" t="s">
        <v>81</v>
      </c>
      <c r="D1215" t="s">
        <v>126</v>
      </c>
      <c r="E1215" t="s">
        <v>187</v>
      </c>
      <c r="F1215" t="s">
        <v>3736</v>
      </c>
      <c r="G1215" t="s">
        <v>143</v>
      </c>
      <c r="H1215" t="s">
        <v>135</v>
      </c>
      <c r="I1215" t="s">
        <v>277</v>
      </c>
      <c r="J1215" t="s">
        <v>137</v>
      </c>
      <c r="K1215" t="s">
        <v>144</v>
      </c>
      <c r="L1215" t="s">
        <v>3737</v>
      </c>
      <c r="M1215" t="s">
        <v>3738</v>
      </c>
      <c r="N1215">
        <v>1.3888888E-2</v>
      </c>
      <c r="O1215">
        <v>2</v>
      </c>
      <c r="P1215">
        <v>6865</v>
      </c>
      <c r="Q1215">
        <v>189</v>
      </c>
      <c r="R1215">
        <v>1233</v>
      </c>
      <c r="S1215">
        <v>64</v>
      </c>
      <c r="T1215">
        <v>810</v>
      </c>
      <c r="U1215">
        <v>1</v>
      </c>
      <c r="V1215">
        <v>2</v>
      </c>
      <c r="W1215">
        <v>8.4818776275416667E-3</v>
      </c>
      <c r="X1215">
        <v>10.674171965288091</v>
      </c>
      <c r="Y1215">
        <v>9.6024319800190021</v>
      </c>
      <c r="Z1215">
        <v>3.3774454428988694</v>
      </c>
      <c r="AA1215">
        <v>1.9070549325268344</v>
      </c>
      <c r="AB1215">
        <v>7.5427300321155171</v>
      </c>
      <c r="AC1215">
        <v>3.1542375227E-2</v>
      </c>
      <c r="AD1215">
        <v>0.12770830862400001</v>
      </c>
      <c r="AE1215">
        <v>33.271566914326847</v>
      </c>
    </row>
    <row r="1216" spans="1:31" x14ac:dyDescent="0.3">
      <c r="A1216">
        <v>2504317</v>
      </c>
      <c r="B1216">
        <v>1</v>
      </c>
      <c r="C1216" t="s">
        <v>81</v>
      </c>
      <c r="D1216" t="s">
        <v>112</v>
      </c>
      <c r="E1216" t="s">
        <v>167</v>
      </c>
      <c r="F1216" t="s">
        <v>3739</v>
      </c>
      <c r="G1216" t="s">
        <v>263</v>
      </c>
      <c r="H1216" t="s">
        <v>150</v>
      </c>
      <c r="I1216" t="s">
        <v>136</v>
      </c>
      <c r="J1216" t="s">
        <v>137</v>
      </c>
      <c r="K1216" t="s">
        <v>144</v>
      </c>
      <c r="L1216" t="s">
        <v>3740</v>
      </c>
      <c r="M1216" t="s">
        <v>3741</v>
      </c>
      <c r="N1216">
        <v>1.207777777</v>
      </c>
      <c r="O1216">
        <v>0</v>
      </c>
      <c r="P1216">
        <v>1</v>
      </c>
      <c r="Q1216">
        <v>0</v>
      </c>
      <c r="R1216">
        <v>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0</v>
      </c>
      <c r="Y1216">
        <v>0</v>
      </c>
      <c r="Z1216">
        <v>0</v>
      </c>
      <c r="AA1216">
        <v>0</v>
      </c>
      <c r="AB1216">
        <v>0</v>
      </c>
      <c r="AC1216">
        <v>0</v>
      </c>
      <c r="AD1216">
        <v>0</v>
      </c>
      <c r="AE1216">
        <v>0</v>
      </c>
    </row>
    <row r="1217" spans="1:31" x14ac:dyDescent="0.3">
      <c r="A1217">
        <v>2504171</v>
      </c>
      <c r="B1217">
        <v>1</v>
      </c>
      <c r="C1217" t="s">
        <v>80</v>
      </c>
      <c r="D1217" t="s">
        <v>99</v>
      </c>
      <c r="E1217" t="s">
        <v>159</v>
      </c>
      <c r="F1217" t="s">
        <v>3742</v>
      </c>
      <c r="G1217" t="s">
        <v>181</v>
      </c>
      <c r="H1217" t="s">
        <v>150</v>
      </c>
      <c r="I1217" t="s">
        <v>136</v>
      </c>
      <c r="J1217" t="s">
        <v>137</v>
      </c>
      <c r="K1217" t="s">
        <v>144</v>
      </c>
      <c r="L1217" t="s">
        <v>3743</v>
      </c>
      <c r="M1217" t="s">
        <v>3744</v>
      </c>
      <c r="N1217">
        <v>1.356944444</v>
      </c>
      <c r="O1217">
        <v>0</v>
      </c>
      <c r="P1217">
        <v>84</v>
      </c>
      <c r="Q1217">
        <v>0</v>
      </c>
      <c r="R1217">
        <v>0</v>
      </c>
      <c r="S1217">
        <v>0</v>
      </c>
      <c r="T1217">
        <v>7</v>
      </c>
      <c r="U1217">
        <v>0</v>
      </c>
      <c r="V1217">
        <v>0</v>
      </c>
      <c r="W1217">
        <v>0</v>
      </c>
      <c r="X1217">
        <v>15.619508515363368</v>
      </c>
      <c r="Y1217">
        <v>0</v>
      </c>
      <c r="Z1217">
        <v>0</v>
      </c>
      <c r="AA1217">
        <v>0</v>
      </c>
      <c r="AB1217">
        <v>2.6239446869987866</v>
      </c>
      <c r="AC1217">
        <v>0</v>
      </c>
      <c r="AD1217">
        <v>0</v>
      </c>
      <c r="AE1217">
        <v>18.243453202362154</v>
      </c>
    </row>
    <row r="1218" spans="1:31" x14ac:dyDescent="0.3">
      <c r="A1218">
        <v>2504108</v>
      </c>
      <c r="B1218">
        <v>1</v>
      </c>
      <c r="C1218" t="s">
        <v>80</v>
      </c>
      <c r="D1218" t="s">
        <v>110</v>
      </c>
      <c r="E1218" t="s">
        <v>159</v>
      </c>
      <c r="F1218" t="s">
        <v>3745</v>
      </c>
      <c r="G1218" t="s">
        <v>134</v>
      </c>
      <c r="H1218" t="s">
        <v>150</v>
      </c>
      <c r="I1218" t="s">
        <v>136</v>
      </c>
      <c r="J1218" t="s">
        <v>137</v>
      </c>
      <c r="K1218" t="s">
        <v>138</v>
      </c>
      <c r="L1218" t="s">
        <v>3746</v>
      </c>
      <c r="M1218" t="s">
        <v>3747</v>
      </c>
      <c r="N1218">
        <v>0.29777777700000002</v>
      </c>
      <c r="O1218">
        <v>0</v>
      </c>
      <c r="P1218">
        <v>793</v>
      </c>
      <c r="Q1218">
        <v>0</v>
      </c>
      <c r="R1218">
        <v>0</v>
      </c>
      <c r="S1218">
        <v>0</v>
      </c>
      <c r="T1218">
        <v>65</v>
      </c>
      <c r="U1218">
        <v>0</v>
      </c>
      <c r="V1218">
        <v>1</v>
      </c>
      <c r="W1218">
        <v>0</v>
      </c>
      <c r="X1218">
        <v>54.07277409840006</v>
      </c>
      <c r="Y1218">
        <v>0</v>
      </c>
      <c r="Z1218">
        <v>0</v>
      </c>
      <c r="AA1218">
        <v>0</v>
      </c>
      <c r="AB1218">
        <v>11.45889148607448</v>
      </c>
      <c r="AC1218">
        <v>0</v>
      </c>
      <c r="AD1218">
        <v>0.13792913384334665</v>
      </c>
      <c r="AE1218">
        <v>65.669594718317882</v>
      </c>
    </row>
    <row r="1219" spans="1:31" x14ac:dyDescent="0.3">
      <c r="A1219">
        <v>2504357</v>
      </c>
      <c r="B1219">
        <v>1</v>
      </c>
      <c r="C1219" t="s">
        <v>80</v>
      </c>
      <c r="D1219" t="s">
        <v>99</v>
      </c>
      <c r="E1219" t="s">
        <v>207</v>
      </c>
      <c r="F1219" t="s">
        <v>3748</v>
      </c>
      <c r="G1219" t="s">
        <v>177</v>
      </c>
      <c r="H1219" t="s">
        <v>150</v>
      </c>
      <c r="I1219" t="s">
        <v>136</v>
      </c>
      <c r="J1219" t="s">
        <v>137</v>
      </c>
      <c r="K1219" t="s">
        <v>144</v>
      </c>
      <c r="L1219" t="s">
        <v>3749</v>
      </c>
      <c r="M1219" t="s">
        <v>3750</v>
      </c>
      <c r="N1219">
        <v>4.4391666660000002</v>
      </c>
      <c r="O1219">
        <v>0</v>
      </c>
      <c r="P1219">
        <v>7</v>
      </c>
      <c r="Q1219">
        <v>0</v>
      </c>
      <c r="R1219">
        <v>1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5.1718449655882939</v>
      </c>
      <c r="Y1219">
        <v>0</v>
      </c>
      <c r="Z1219">
        <v>2.7198156830258333</v>
      </c>
      <c r="AA1219">
        <v>0</v>
      </c>
      <c r="AB1219">
        <v>0</v>
      </c>
      <c r="AC1219">
        <v>0</v>
      </c>
      <c r="AD1219">
        <v>0</v>
      </c>
      <c r="AE1219">
        <v>7.8916606486141276</v>
      </c>
    </row>
    <row r="1220" spans="1:31" x14ac:dyDescent="0.3">
      <c r="A1220">
        <v>2504154</v>
      </c>
      <c r="B1220">
        <v>1</v>
      </c>
      <c r="C1220" t="s">
        <v>80</v>
      </c>
      <c r="D1220" t="s">
        <v>106</v>
      </c>
      <c r="E1220" t="s">
        <v>207</v>
      </c>
      <c r="F1220" t="s">
        <v>3751</v>
      </c>
      <c r="G1220" t="s">
        <v>413</v>
      </c>
      <c r="H1220" t="s">
        <v>150</v>
      </c>
      <c r="I1220" t="s">
        <v>136</v>
      </c>
      <c r="J1220" t="s">
        <v>137</v>
      </c>
      <c r="K1220" t="s">
        <v>144</v>
      </c>
      <c r="L1220" t="s">
        <v>3752</v>
      </c>
      <c r="M1220" t="s">
        <v>3753</v>
      </c>
      <c r="N1220">
        <v>3.1230555550000001</v>
      </c>
      <c r="O1220">
        <v>0</v>
      </c>
      <c r="P1220">
        <v>27</v>
      </c>
      <c r="Q1220">
        <v>0</v>
      </c>
      <c r="R1220">
        <v>1</v>
      </c>
      <c r="S1220">
        <v>0</v>
      </c>
      <c r="T1220">
        <v>2</v>
      </c>
      <c r="U1220">
        <v>0</v>
      </c>
      <c r="V1220">
        <v>0</v>
      </c>
      <c r="W1220">
        <v>0</v>
      </c>
      <c r="X1220">
        <v>21.920707348049316</v>
      </c>
      <c r="Y1220">
        <v>0</v>
      </c>
      <c r="Z1220">
        <v>1.4371452039766535</v>
      </c>
      <c r="AA1220">
        <v>0</v>
      </c>
      <c r="AB1220">
        <v>4.170577906857222</v>
      </c>
      <c r="AC1220">
        <v>0</v>
      </c>
      <c r="AD1220">
        <v>0</v>
      </c>
      <c r="AE1220">
        <v>27.528430458883189</v>
      </c>
    </row>
    <row r="1221" spans="1:31" x14ac:dyDescent="0.3">
      <c r="A1221">
        <v>2504300</v>
      </c>
      <c r="B1221">
        <v>1</v>
      </c>
      <c r="C1221" t="s">
        <v>81</v>
      </c>
      <c r="D1221" t="s">
        <v>112</v>
      </c>
      <c r="E1221" t="s">
        <v>207</v>
      </c>
      <c r="F1221" t="s">
        <v>3754</v>
      </c>
      <c r="G1221" t="s">
        <v>177</v>
      </c>
      <c r="H1221" t="s">
        <v>150</v>
      </c>
      <c r="I1221" t="s">
        <v>136</v>
      </c>
      <c r="J1221" t="s">
        <v>137</v>
      </c>
      <c r="K1221" t="s">
        <v>144</v>
      </c>
      <c r="L1221" t="s">
        <v>3755</v>
      </c>
      <c r="M1221" t="s">
        <v>3756</v>
      </c>
      <c r="N1221">
        <v>0.86083333299999998</v>
      </c>
      <c r="O1221">
        <v>0</v>
      </c>
      <c r="P1221">
        <v>67</v>
      </c>
      <c r="Q1221">
        <v>0</v>
      </c>
      <c r="R1221">
        <v>4</v>
      </c>
      <c r="S1221">
        <v>0</v>
      </c>
      <c r="T1221">
        <v>8</v>
      </c>
      <c r="U1221">
        <v>0</v>
      </c>
      <c r="V1221">
        <v>0</v>
      </c>
      <c r="W1221">
        <v>0</v>
      </c>
      <c r="X1221">
        <v>7.703949683636341</v>
      </c>
      <c r="Y1221">
        <v>0</v>
      </c>
      <c r="Z1221">
        <v>1.09497881451E-2</v>
      </c>
      <c r="AA1221">
        <v>0</v>
      </c>
      <c r="AB1221">
        <v>3.7090703196816301</v>
      </c>
      <c r="AC1221">
        <v>0</v>
      </c>
      <c r="AD1221">
        <v>0</v>
      </c>
      <c r="AE1221">
        <v>11.423969791463072</v>
      </c>
    </row>
    <row r="1222" spans="1:31" x14ac:dyDescent="0.3">
      <c r="A1222">
        <v>2503968</v>
      </c>
      <c r="B1222">
        <v>1</v>
      </c>
      <c r="C1222" t="s">
        <v>81</v>
      </c>
      <c r="D1222" t="s">
        <v>112</v>
      </c>
      <c r="E1222" t="s">
        <v>159</v>
      </c>
      <c r="F1222" t="s">
        <v>3757</v>
      </c>
      <c r="G1222" t="s">
        <v>181</v>
      </c>
      <c r="H1222" t="s">
        <v>150</v>
      </c>
      <c r="I1222" t="s">
        <v>136</v>
      </c>
      <c r="J1222" t="s">
        <v>137</v>
      </c>
      <c r="K1222" t="s">
        <v>144</v>
      </c>
      <c r="L1222" t="s">
        <v>3758</v>
      </c>
      <c r="M1222" t="s">
        <v>3759</v>
      </c>
      <c r="N1222">
        <v>0.86777777700000003</v>
      </c>
      <c r="O1222">
        <v>0</v>
      </c>
      <c r="P1222">
        <v>74</v>
      </c>
      <c r="Q1222">
        <v>0</v>
      </c>
      <c r="R1222">
        <v>13</v>
      </c>
      <c r="S1222">
        <v>0</v>
      </c>
      <c r="T1222">
        <v>5</v>
      </c>
      <c r="U1222">
        <v>0</v>
      </c>
      <c r="V1222">
        <v>0</v>
      </c>
      <c r="W1222">
        <v>0</v>
      </c>
      <c r="X1222">
        <v>10.881423762183239</v>
      </c>
      <c r="Y1222">
        <v>0</v>
      </c>
      <c r="Z1222">
        <v>1.0672404599676792</v>
      </c>
      <c r="AA1222">
        <v>0</v>
      </c>
      <c r="AB1222">
        <v>1.3719424875007107</v>
      </c>
      <c r="AC1222">
        <v>0</v>
      </c>
      <c r="AD1222">
        <v>0</v>
      </c>
      <c r="AE1222">
        <v>13.32060670965163</v>
      </c>
    </row>
    <row r="1223" spans="1:31" x14ac:dyDescent="0.3">
      <c r="A1223">
        <v>2503862</v>
      </c>
      <c r="B1223">
        <v>1</v>
      </c>
      <c r="C1223" t="s">
        <v>80</v>
      </c>
      <c r="D1223" t="s">
        <v>91</v>
      </c>
      <c r="E1223" t="s">
        <v>141</v>
      </c>
      <c r="F1223" t="s">
        <v>3760</v>
      </c>
      <c r="G1223" t="s">
        <v>173</v>
      </c>
      <c r="H1223" t="s">
        <v>135</v>
      </c>
      <c r="I1223" t="s">
        <v>136</v>
      </c>
      <c r="J1223" t="s">
        <v>137</v>
      </c>
      <c r="K1223" t="s">
        <v>138</v>
      </c>
      <c r="L1223" t="s">
        <v>3761</v>
      </c>
      <c r="M1223" t="s">
        <v>3762</v>
      </c>
      <c r="N1223">
        <v>0.67138888799999996</v>
      </c>
      <c r="O1223">
        <v>2</v>
      </c>
      <c r="P1223">
        <v>0</v>
      </c>
      <c r="Q1223">
        <v>16</v>
      </c>
      <c r="R1223">
        <v>23</v>
      </c>
      <c r="S1223">
        <v>10</v>
      </c>
      <c r="T1223">
        <v>4</v>
      </c>
      <c r="U1223">
        <v>0</v>
      </c>
      <c r="V1223">
        <v>0</v>
      </c>
      <c r="W1223">
        <v>1.232921712373785</v>
      </c>
      <c r="X1223">
        <v>0</v>
      </c>
      <c r="Y1223">
        <v>17.70117373402957</v>
      </c>
      <c r="Z1223">
        <v>4.3488008523099655</v>
      </c>
      <c r="AA1223">
        <v>29.042359055933304</v>
      </c>
      <c r="AB1223">
        <v>4.7675770578639378</v>
      </c>
      <c r="AC1223">
        <v>0</v>
      </c>
      <c r="AD1223">
        <v>0</v>
      </c>
      <c r="AE1223">
        <v>57.09283241251056</v>
      </c>
    </row>
    <row r="1224" spans="1:31" x14ac:dyDescent="0.3">
      <c r="A1224">
        <v>2504254</v>
      </c>
      <c r="B1224">
        <v>1</v>
      </c>
      <c r="C1224" t="s">
        <v>80</v>
      </c>
      <c r="D1224" t="s">
        <v>89</v>
      </c>
      <c r="E1224" t="s">
        <v>207</v>
      </c>
      <c r="F1224" t="s">
        <v>3763</v>
      </c>
      <c r="G1224" t="s">
        <v>1512</v>
      </c>
      <c r="H1224" t="s">
        <v>150</v>
      </c>
      <c r="I1224" t="s">
        <v>136</v>
      </c>
      <c r="J1224" t="s">
        <v>137</v>
      </c>
      <c r="K1224" t="s">
        <v>144</v>
      </c>
      <c r="L1224" t="s">
        <v>3764</v>
      </c>
      <c r="M1224" t="s">
        <v>3765</v>
      </c>
      <c r="N1224">
        <v>1.8377777769999999</v>
      </c>
      <c r="O1224">
        <v>0</v>
      </c>
      <c r="P1224">
        <v>50</v>
      </c>
      <c r="Q1224">
        <v>0</v>
      </c>
      <c r="R1224">
        <v>7</v>
      </c>
      <c r="S1224">
        <v>0</v>
      </c>
      <c r="T1224">
        <v>9</v>
      </c>
      <c r="U1224">
        <v>0</v>
      </c>
      <c r="V1224">
        <v>0</v>
      </c>
      <c r="W1224">
        <v>0</v>
      </c>
      <c r="X1224">
        <v>24.525429994479719</v>
      </c>
      <c r="Y1224">
        <v>0</v>
      </c>
      <c r="Z1224">
        <v>3.7004457782335201</v>
      </c>
      <c r="AA1224">
        <v>0</v>
      </c>
      <c r="AB1224">
        <v>9.5988925829328267</v>
      </c>
      <c r="AC1224">
        <v>0</v>
      </c>
      <c r="AD1224">
        <v>0</v>
      </c>
      <c r="AE1224">
        <v>37.824768355646064</v>
      </c>
    </row>
    <row r="1225" spans="1:31" x14ac:dyDescent="0.3">
      <c r="A1225">
        <v>2503816</v>
      </c>
      <c r="B1225">
        <v>1</v>
      </c>
      <c r="C1225" t="s">
        <v>80</v>
      </c>
      <c r="D1225" t="s">
        <v>90</v>
      </c>
      <c r="E1225" t="s">
        <v>167</v>
      </c>
      <c r="F1225" t="s">
        <v>3766</v>
      </c>
      <c r="G1225" t="s">
        <v>177</v>
      </c>
      <c r="H1225" t="s">
        <v>150</v>
      </c>
      <c r="I1225" t="s">
        <v>136</v>
      </c>
      <c r="J1225" t="s">
        <v>137</v>
      </c>
      <c r="K1225" t="s">
        <v>144</v>
      </c>
      <c r="L1225" t="s">
        <v>3767</v>
      </c>
      <c r="M1225" t="s">
        <v>3768</v>
      </c>
      <c r="N1225">
        <v>1.276944444</v>
      </c>
      <c r="O1225">
        <v>0</v>
      </c>
      <c r="P1225">
        <v>5</v>
      </c>
      <c r="Q1225">
        <v>0</v>
      </c>
      <c r="R1225">
        <v>0</v>
      </c>
      <c r="S1225">
        <v>0</v>
      </c>
      <c r="T1225">
        <v>0</v>
      </c>
      <c r="U1225">
        <v>0</v>
      </c>
      <c r="V1225">
        <v>0</v>
      </c>
      <c r="W1225">
        <v>0</v>
      </c>
      <c r="X1225">
        <v>1.8447732200921509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1.8447732200921509</v>
      </c>
    </row>
    <row r="1226" spans="1:31" x14ac:dyDescent="0.3">
      <c r="A1226">
        <v>2504257</v>
      </c>
      <c r="B1226">
        <v>1</v>
      </c>
      <c r="C1226" t="s">
        <v>80</v>
      </c>
      <c r="D1226" t="s">
        <v>83</v>
      </c>
      <c r="E1226" t="s">
        <v>187</v>
      </c>
      <c r="F1226" t="s">
        <v>3769</v>
      </c>
      <c r="G1226" t="s">
        <v>143</v>
      </c>
      <c r="H1226" t="s">
        <v>135</v>
      </c>
      <c r="I1226" t="s">
        <v>136</v>
      </c>
      <c r="J1226" t="s">
        <v>137</v>
      </c>
      <c r="K1226" t="s">
        <v>144</v>
      </c>
      <c r="L1226" t="s">
        <v>3770</v>
      </c>
      <c r="M1226" t="s">
        <v>3771</v>
      </c>
      <c r="N1226">
        <v>1.861388888</v>
      </c>
      <c r="O1226">
        <v>3</v>
      </c>
      <c r="P1226">
        <v>233</v>
      </c>
      <c r="Q1226">
        <v>5</v>
      </c>
      <c r="R1226">
        <v>18</v>
      </c>
      <c r="S1226">
        <v>8</v>
      </c>
      <c r="T1226">
        <v>28</v>
      </c>
      <c r="U1226">
        <v>1</v>
      </c>
      <c r="V1226">
        <v>0</v>
      </c>
      <c r="W1226">
        <v>5.7984598172751856</v>
      </c>
      <c r="X1226">
        <v>91.94718507386078</v>
      </c>
      <c r="Y1226">
        <v>5.5815466952385089</v>
      </c>
      <c r="Z1226">
        <v>7.8967978983220481</v>
      </c>
      <c r="AA1226">
        <v>41.720310870997224</v>
      </c>
      <c r="AB1226">
        <v>31.609384369180017</v>
      </c>
      <c r="AC1226">
        <v>21.22357296813513</v>
      </c>
      <c r="AD1226">
        <v>0</v>
      </c>
      <c r="AE1226">
        <v>205.77725769300892</v>
      </c>
    </row>
    <row r="1227" spans="1:31" x14ac:dyDescent="0.3">
      <c r="A1227">
        <v>2503962</v>
      </c>
      <c r="B1227">
        <v>1</v>
      </c>
      <c r="C1227" t="s">
        <v>80</v>
      </c>
      <c r="D1227" t="s">
        <v>110</v>
      </c>
      <c r="E1227" t="s">
        <v>159</v>
      </c>
      <c r="F1227" t="s">
        <v>919</v>
      </c>
      <c r="G1227" t="s">
        <v>134</v>
      </c>
      <c r="H1227" t="s">
        <v>150</v>
      </c>
      <c r="I1227" t="s">
        <v>136</v>
      </c>
      <c r="J1227" t="s">
        <v>137</v>
      </c>
      <c r="K1227" t="s">
        <v>138</v>
      </c>
      <c r="L1227" t="s">
        <v>3772</v>
      </c>
      <c r="M1227" t="s">
        <v>3773</v>
      </c>
      <c r="N1227">
        <v>0.41666666600000002</v>
      </c>
      <c r="O1227">
        <v>0</v>
      </c>
      <c r="P1227">
        <v>232</v>
      </c>
      <c r="Q1227">
        <v>0</v>
      </c>
      <c r="R1227">
        <v>0</v>
      </c>
      <c r="S1227">
        <v>0</v>
      </c>
      <c r="T1227">
        <v>6</v>
      </c>
      <c r="U1227">
        <v>0</v>
      </c>
      <c r="V1227">
        <v>0</v>
      </c>
      <c r="W1227">
        <v>0</v>
      </c>
      <c r="X1227">
        <v>23.178865984249995</v>
      </c>
      <c r="Y1227">
        <v>0</v>
      </c>
      <c r="Z1227">
        <v>0</v>
      </c>
      <c r="AA1227">
        <v>0</v>
      </c>
      <c r="AB1227">
        <v>2.4454562090000005</v>
      </c>
      <c r="AC1227">
        <v>0</v>
      </c>
      <c r="AD1227">
        <v>0</v>
      </c>
      <c r="AE1227">
        <v>25.624322193249995</v>
      </c>
    </row>
    <row r="1228" spans="1:31" x14ac:dyDescent="0.3">
      <c r="A1228">
        <v>2504503</v>
      </c>
      <c r="B1228">
        <v>1</v>
      </c>
      <c r="C1228" t="s">
        <v>81</v>
      </c>
      <c r="D1228" t="s">
        <v>123</v>
      </c>
      <c r="E1228" t="s">
        <v>207</v>
      </c>
      <c r="F1228" t="s">
        <v>3774</v>
      </c>
      <c r="G1228" t="s">
        <v>177</v>
      </c>
      <c r="H1228" t="s">
        <v>150</v>
      </c>
      <c r="I1228" t="s">
        <v>136</v>
      </c>
      <c r="J1228" t="s">
        <v>137</v>
      </c>
      <c r="K1228" t="s">
        <v>144</v>
      </c>
      <c r="L1228" t="s">
        <v>3775</v>
      </c>
      <c r="M1228" t="s">
        <v>3776</v>
      </c>
      <c r="N1228">
        <v>1.411944444</v>
      </c>
      <c r="O1228">
        <v>0</v>
      </c>
      <c r="P1228">
        <v>2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0.17754555011742668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0.17754555011742668</v>
      </c>
    </row>
    <row r="1229" spans="1:31" x14ac:dyDescent="0.3">
      <c r="A1229">
        <v>2503948</v>
      </c>
      <c r="B1229">
        <v>1</v>
      </c>
      <c r="C1229" t="s">
        <v>81</v>
      </c>
      <c r="D1229" t="s">
        <v>112</v>
      </c>
      <c r="E1229" t="s">
        <v>132</v>
      </c>
      <c r="F1229" t="s">
        <v>3777</v>
      </c>
      <c r="G1229" t="s">
        <v>134</v>
      </c>
      <c r="H1229" t="s">
        <v>135</v>
      </c>
      <c r="I1229" t="s">
        <v>136</v>
      </c>
      <c r="J1229" t="s">
        <v>137</v>
      </c>
      <c r="K1229" t="s">
        <v>138</v>
      </c>
      <c r="L1229" t="s">
        <v>3778</v>
      </c>
      <c r="M1229" t="s">
        <v>3779</v>
      </c>
      <c r="N1229">
        <v>2.613888888</v>
      </c>
      <c r="O1229">
        <v>0</v>
      </c>
      <c r="P1229">
        <v>0</v>
      </c>
      <c r="Q1229">
        <v>4</v>
      </c>
      <c r="R1229">
        <v>4</v>
      </c>
      <c r="S1229">
        <v>0</v>
      </c>
      <c r="T1229">
        <v>1</v>
      </c>
      <c r="U1229">
        <v>0</v>
      </c>
      <c r="V1229">
        <v>0</v>
      </c>
      <c r="W1229">
        <v>0</v>
      </c>
      <c r="X1229">
        <v>0</v>
      </c>
      <c r="Y1229">
        <v>2.2557159142584582</v>
      </c>
      <c r="Z1229">
        <v>5.0446469371373333</v>
      </c>
      <c r="AA1229">
        <v>0</v>
      </c>
      <c r="AB1229">
        <v>0</v>
      </c>
      <c r="AC1229">
        <v>0</v>
      </c>
      <c r="AD1229">
        <v>0</v>
      </c>
      <c r="AE1229">
        <v>7.300362851395791</v>
      </c>
    </row>
    <row r="1230" spans="1:31" x14ac:dyDescent="0.3">
      <c r="A1230">
        <v>2504091</v>
      </c>
      <c r="B1230">
        <v>1</v>
      </c>
      <c r="C1230" t="s">
        <v>81</v>
      </c>
      <c r="D1230" t="s">
        <v>118</v>
      </c>
      <c r="E1230" t="s">
        <v>187</v>
      </c>
      <c r="F1230" t="s">
        <v>3780</v>
      </c>
      <c r="G1230" t="s">
        <v>143</v>
      </c>
      <c r="H1230" t="s">
        <v>135</v>
      </c>
      <c r="I1230" t="s">
        <v>136</v>
      </c>
      <c r="J1230" t="s">
        <v>137</v>
      </c>
      <c r="K1230" t="s">
        <v>144</v>
      </c>
      <c r="L1230" t="s">
        <v>3781</v>
      </c>
      <c r="M1230" t="s">
        <v>3782</v>
      </c>
      <c r="N1230">
        <v>1.8488888880000001</v>
      </c>
      <c r="O1230">
        <v>3</v>
      </c>
      <c r="P1230">
        <v>353</v>
      </c>
      <c r="Q1230">
        <v>51</v>
      </c>
      <c r="R1230">
        <v>48</v>
      </c>
      <c r="S1230">
        <v>8</v>
      </c>
      <c r="T1230">
        <v>33</v>
      </c>
      <c r="U1230">
        <v>1</v>
      </c>
      <c r="V1230">
        <v>0</v>
      </c>
      <c r="W1230">
        <v>1.2694962327339601</v>
      </c>
      <c r="X1230">
        <v>95.711702465729957</v>
      </c>
      <c r="Y1230">
        <v>336.99421284844595</v>
      </c>
      <c r="Z1230">
        <v>108.05401757974091</v>
      </c>
      <c r="AA1230">
        <v>19.110904240532733</v>
      </c>
      <c r="AB1230">
        <v>20.640877641940236</v>
      </c>
      <c r="AC1230">
        <v>266.29848415455689</v>
      </c>
      <c r="AD1230">
        <v>0</v>
      </c>
      <c r="AE1230">
        <v>848.07969516368075</v>
      </c>
    </row>
    <row r="1231" spans="1:31" x14ac:dyDescent="0.3">
      <c r="A1231">
        <v>2503879</v>
      </c>
      <c r="B1231">
        <v>1</v>
      </c>
      <c r="C1231" t="s">
        <v>80</v>
      </c>
      <c r="D1231" t="s">
        <v>106</v>
      </c>
      <c r="E1231" t="s">
        <v>159</v>
      </c>
      <c r="F1231" t="s">
        <v>3783</v>
      </c>
      <c r="G1231" t="s">
        <v>134</v>
      </c>
      <c r="H1231" t="s">
        <v>150</v>
      </c>
      <c r="I1231" t="s">
        <v>136</v>
      </c>
      <c r="J1231" t="s">
        <v>137</v>
      </c>
      <c r="K1231" t="s">
        <v>138</v>
      </c>
      <c r="L1231" t="s">
        <v>3784</v>
      </c>
      <c r="M1231" t="s">
        <v>3785</v>
      </c>
      <c r="N1231">
        <v>6.8886111110000003</v>
      </c>
      <c r="O1231">
        <v>0</v>
      </c>
      <c r="P1231">
        <v>705</v>
      </c>
      <c r="Q1231">
        <v>0</v>
      </c>
      <c r="R1231">
        <v>0</v>
      </c>
      <c r="S1231">
        <v>0</v>
      </c>
      <c r="T1231">
        <v>110</v>
      </c>
      <c r="U1231">
        <v>0</v>
      </c>
      <c r="V1231">
        <v>0</v>
      </c>
      <c r="W1231">
        <v>0</v>
      </c>
      <c r="X1231">
        <v>1001.0721795532514</v>
      </c>
      <c r="Y1231">
        <v>0</v>
      </c>
      <c r="Z1231">
        <v>0</v>
      </c>
      <c r="AA1231">
        <v>0</v>
      </c>
      <c r="AB1231">
        <v>568.10080886042294</v>
      </c>
      <c r="AC1231">
        <v>0</v>
      </c>
      <c r="AD1231">
        <v>0</v>
      </c>
      <c r="AE1231">
        <v>1569.1729884136744</v>
      </c>
    </row>
    <row r="1232" spans="1:31" x14ac:dyDescent="0.3">
      <c r="A1232">
        <v>2504489</v>
      </c>
      <c r="B1232">
        <v>1</v>
      </c>
      <c r="C1232" t="s">
        <v>81</v>
      </c>
      <c r="D1232" t="s">
        <v>118</v>
      </c>
      <c r="E1232" t="s">
        <v>187</v>
      </c>
      <c r="F1232" t="s">
        <v>3786</v>
      </c>
      <c r="G1232" t="s">
        <v>161</v>
      </c>
      <c r="H1232" t="s">
        <v>135</v>
      </c>
      <c r="I1232" t="s">
        <v>136</v>
      </c>
      <c r="J1232" t="s">
        <v>137</v>
      </c>
      <c r="K1232" t="s">
        <v>144</v>
      </c>
      <c r="L1232" t="s">
        <v>3787</v>
      </c>
      <c r="M1232" t="s">
        <v>3788</v>
      </c>
      <c r="N1232">
        <v>0.20638888799999999</v>
      </c>
      <c r="O1232">
        <v>18</v>
      </c>
      <c r="P1232">
        <v>571</v>
      </c>
      <c r="Q1232">
        <v>1</v>
      </c>
      <c r="R1232">
        <v>13</v>
      </c>
      <c r="S1232">
        <v>5</v>
      </c>
      <c r="T1232">
        <v>30</v>
      </c>
      <c r="U1232">
        <v>0</v>
      </c>
      <c r="V1232">
        <v>0</v>
      </c>
      <c r="W1232">
        <v>2.9022321212366529</v>
      </c>
      <c r="X1232">
        <v>15.659715657990539</v>
      </c>
      <c r="Y1232">
        <v>5.9566804551499999E-3</v>
      </c>
      <c r="Z1232">
        <v>0.4665469949359542</v>
      </c>
      <c r="AA1232">
        <v>0.81170504106993036</v>
      </c>
      <c r="AB1232">
        <v>2.3002851272296057</v>
      </c>
      <c r="AC1232">
        <v>0</v>
      </c>
      <c r="AD1232">
        <v>0</v>
      </c>
      <c r="AE1232">
        <v>22.146441622917834</v>
      </c>
    </row>
    <row r="1233" spans="1:31" x14ac:dyDescent="0.3">
      <c r="A1233">
        <v>2504191</v>
      </c>
      <c r="B1233">
        <v>1</v>
      </c>
      <c r="C1233" t="s">
        <v>80</v>
      </c>
      <c r="D1233" t="s">
        <v>99</v>
      </c>
      <c r="E1233" t="s">
        <v>132</v>
      </c>
      <c r="F1233" t="s">
        <v>3789</v>
      </c>
      <c r="G1233" t="s">
        <v>143</v>
      </c>
      <c r="H1233" t="s">
        <v>135</v>
      </c>
      <c r="I1233" t="s">
        <v>136</v>
      </c>
      <c r="J1233" t="s">
        <v>137</v>
      </c>
      <c r="K1233" t="s">
        <v>144</v>
      </c>
      <c r="L1233" t="s">
        <v>3790</v>
      </c>
      <c r="M1233" t="s">
        <v>3791</v>
      </c>
      <c r="N1233">
        <v>2.724444444</v>
      </c>
      <c r="O1233">
        <v>2</v>
      </c>
      <c r="P1233">
        <v>280</v>
      </c>
      <c r="Q1233">
        <v>0</v>
      </c>
      <c r="R1233">
        <v>33</v>
      </c>
      <c r="S1233">
        <v>1</v>
      </c>
      <c r="T1233">
        <v>37</v>
      </c>
      <c r="U1233">
        <v>0</v>
      </c>
      <c r="V1233">
        <v>0</v>
      </c>
      <c r="W1233">
        <v>10.50743410843104</v>
      </c>
      <c r="X1233">
        <v>127.53295479258774</v>
      </c>
      <c r="Y1233">
        <v>0</v>
      </c>
      <c r="Z1233">
        <v>3.8841061002889377</v>
      </c>
      <c r="AA1233">
        <v>3.4687434881146668</v>
      </c>
      <c r="AB1233">
        <v>69.428442049929998</v>
      </c>
      <c r="AC1233">
        <v>0</v>
      </c>
      <c r="AD1233">
        <v>0</v>
      </c>
      <c r="AE1233">
        <v>214.82168053935237</v>
      </c>
    </row>
    <row r="1234" spans="1:31" x14ac:dyDescent="0.3">
      <c r="A1234">
        <v>2503885</v>
      </c>
      <c r="B1234">
        <v>1</v>
      </c>
      <c r="C1234" t="s">
        <v>80</v>
      </c>
      <c r="D1234" t="s">
        <v>91</v>
      </c>
      <c r="E1234" t="s">
        <v>141</v>
      </c>
      <c r="F1234" t="s">
        <v>3792</v>
      </c>
      <c r="G1234" t="s">
        <v>173</v>
      </c>
      <c r="H1234" t="s">
        <v>135</v>
      </c>
      <c r="I1234" t="s">
        <v>136</v>
      </c>
      <c r="J1234" t="s">
        <v>137</v>
      </c>
      <c r="K1234" t="s">
        <v>138</v>
      </c>
      <c r="L1234" t="s">
        <v>3793</v>
      </c>
      <c r="M1234" t="s">
        <v>3794</v>
      </c>
      <c r="N1234">
        <v>5.3447222219999997</v>
      </c>
      <c r="O1234">
        <v>0</v>
      </c>
      <c r="P1234">
        <v>776</v>
      </c>
      <c r="Q1234">
        <v>0</v>
      </c>
      <c r="R1234">
        <v>21</v>
      </c>
      <c r="S1234">
        <v>0</v>
      </c>
      <c r="T1234">
        <v>121</v>
      </c>
      <c r="U1234">
        <v>0</v>
      </c>
      <c r="V1234">
        <v>0</v>
      </c>
      <c r="W1234">
        <v>0</v>
      </c>
      <c r="X1234">
        <v>879.68380984334294</v>
      </c>
      <c r="Y1234">
        <v>0</v>
      </c>
      <c r="Z1234">
        <v>52.119657007834157</v>
      </c>
      <c r="AA1234">
        <v>0</v>
      </c>
      <c r="AB1234">
        <v>319.6813549550734</v>
      </c>
      <c r="AC1234">
        <v>0</v>
      </c>
      <c r="AD1234">
        <v>0</v>
      </c>
      <c r="AE1234">
        <v>1251.4848218062505</v>
      </c>
    </row>
    <row r="1235" spans="1:31" x14ac:dyDescent="0.3">
      <c r="A1235">
        <v>2504426</v>
      </c>
      <c r="B1235">
        <v>1</v>
      </c>
      <c r="C1235" t="s">
        <v>80</v>
      </c>
      <c r="D1235" t="s">
        <v>96</v>
      </c>
      <c r="E1235" t="s">
        <v>167</v>
      </c>
      <c r="F1235" t="s">
        <v>3795</v>
      </c>
      <c r="G1235" t="s">
        <v>3796</v>
      </c>
      <c r="H1235" t="s">
        <v>150</v>
      </c>
      <c r="I1235" t="s">
        <v>136</v>
      </c>
      <c r="J1235" t="s">
        <v>137</v>
      </c>
      <c r="K1235" t="s">
        <v>144</v>
      </c>
      <c r="L1235" t="s">
        <v>3797</v>
      </c>
      <c r="M1235" t="s">
        <v>3798</v>
      </c>
      <c r="N1235">
        <v>1.766388888</v>
      </c>
      <c r="O1235">
        <v>0</v>
      </c>
      <c r="P1235">
        <v>1</v>
      </c>
      <c r="Q1235">
        <v>0</v>
      </c>
      <c r="R1235">
        <v>0</v>
      </c>
      <c r="S1235">
        <v>0</v>
      </c>
      <c r="T1235">
        <v>0</v>
      </c>
      <c r="U1235">
        <v>0</v>
      </c>
      <c r="V1235">
        <v>0</v>
      </c>
      <c r="W1235">
        <v>0</v>
      </c>
      <c r="X1235">
        <v>0.34594332318991505</v>
      </c>
      <c r="Y1235">
        <v>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0.34594332318991505</v>
      </c>
    </row>
    <row r="1236" spans="1:31" x14ac:dyDescent="0.3">
      <c r="A1236">
        <v>2504234</v>
      </c>
      <c r="B1236">
        <v>1</v>
      </c>
      <c r="C1236" t="s">
        <v>81</v>
      </c>
      <c r="D1236" t="s">
        <v>115</v>
      </c>
      <c r="E1236" t="s">
        <v>207</v>
      </c>
      <c r="F1236" t="s">
        <v>3799</v>
      </c>
      <c r="G1236" t="s">
        <v>177</v>
      </c>
      <c r="H1236" t="s">
        <v>150</v>
      </c>
      <c r="I1236" t="s">
        <v>136</v>
      </c>
      <c r="J1236" t="s">
        <v>137</v>
      </c>
      <c r="K1236" t="s">
        <v>144</v>
      </c>
      <c r="L1236" t="s">
        <v>3800</v>
      </c>
      <c r="M1236" t="s">
        <v>3801</v>
      </c>
      <c r="N1236">
        <v>0.93388888800000003</v>
      </c>
      <c r="O1236">
        <v>0</v>
      </c>
      <c r="P1236">
        <v>19</v>
      </c>
      <c r="Q1236">
        <v>0</v>
      </c>
      <c r="R1236">
        <v>3</v>
      </c>
      <c r="S1236">
        <v>0</v>
      </c>
      <c r="T1236">
        <v>0</v>
      </c>
      <c r="U1236">
        <v>0</v>
      </c>
      <c r="V1236">
        <v>0</v>
      </c>
      <c r="W1236">
        <v>0</v>
      </c>
      <c r="X1236">
        <v>1.8136148284270364</v>
      </c>
      <c r="Y1236">
        <v>0</v>
      </c>
      <c r="Z1236">
        <v>0.20741572501496</v>
      </c>
      <c r="AA1236">
        <v>0</v>
      </c>
      <c r="AB1236">
        <v>0</v>
      </c>
      <c r="AC1236">
        <v>0</v>
      </c>
      <c r="AD1236">
        <v>0</v>
      </c>
      <c r="AE1236">
        <v>2.0210305534419963</v>
      </c>
    </row>
    <row r="1237" spans="1:31" x14ac:dyDescent="0.3">
      <c r="A1237">
        <v>2504134</v>
      </c>
      <c r="B1237">
        <v>1</v>
      </c>
      <c r="C1237" t="s">
        <v>80</v>
      </c>
      <c r="D1237" t="s">
        <v>100</v>
      </c>
      <c r="E1237" t="s">
        <v>167</v>
      </c>
      <c r="F1237" t="s">
        <v>3802</v>
      </c>
      <c r="G1237" t="s">
        <v>263</v>
      </c>
      <c r="H1237" t="s">
        <v>150</v>
      </c>
      <c r="I1237" t="s">
        <v>136</v>
      </c>
      <c r="J1237" t="s">
        <v>137</v>
      </c>
      <c r="K1237" t="s">
        <v>144</v>
      </c>
      <c r="L1237" t="s">
        <v>3803</v>
      </c>
      <c r="M1237" t="s">
        <v>3804</v>
      </c>
      <c r="N1237">
        <v>3.3452777770000002</v>
      </c>
      <c r="O1237">
        <v>0</v>
      </c>
      <c r="P1237">
        <v>1</v>
      </c>
      <c r="Q1237">
        <v>0</v>
      </c>
      <c r="R1237">
        <v>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0.16222574119368</v>
      </c>
      <c r="Y1237">
        <v>0</v>
      </c>
      <c r="Z1237">
        <v>0</v>
      </c>
      <c r="AA1237">
        <v>0</v>
      </c>
      <c r="AB1237">
        <v>0</v>
      </c>
      <c r="AC1237">
        <v>0</v>
      </c>
      <c r="AD1237">
        <v>0</v>
      </c>
      <c r="AE1237">
        <v>0.16222574119368</v>
      </c>
    </row>
    <row r="1238" spans="1:31" x14ac:dyDescent="0.3">
      <c r="A1238">
        <v>2504080</v>
      </c>
      <c r="B1238">
        <v>1</v>
      </c>
      <c r="C1238" t="s">
        <v>81</v>
      </c>
      <c r="D1238" t="s">
        <v>118</v>
      </c>
      <c r="E1238" t="s">
        <v>132</v>
      </c>
      <c r="F1238" t="s">
        <v>3805</v>
      </c>
      <c r="G1238" t="s">
        <v>204</v>
      </c>
      <c r="H1238" t="s">
        <v>135</v>
      </c>
      <c r="I1238" t="s">
        <v>136</v>
      </c>
      <c r="J1238" t="s">
        <v>137</v>
      </c>
      <c r="K1238" t="s">
        <v>144</v>
      </c>
      <c r="L1238" t="s">
        <v>3806</v>
      </c>
      <c r="M1238" t="s">
        <v>3807</v>
      </c>
      <c r="N1238">
        <v>3.0161111109999998</v>
      </c>
      <c r="O1238">
        <v>0</v>
      </c>
      <c r="P1238">
        <v>0</v>
      </c>
      <c r="Q1238">
        <v>6</v>
      </c>
      <c r="R1238">
        <v>6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0</v>
      </c>
      <c r="Y1238">
        <v>13.188512809227317</v>
      </c>
      <c r="Z1238">
        <v>2.7900940163265</v>
      </c>
      <c r="AA1238">
        <v>0</v>
      </c>
      <c r="AB1238">
        <v>0</v>
      </c>
      <c r="AC1238">
        <v>0</v>
      </c>
      <c r="AD1238">
        <v>0</v>
      </c>
      <c r="AE1238">
        <v>15.978606825553818</v>
      </c>
    </row>
    <row r="1239" spans="1:31" x14ac:dyDescent="0.3">
      <c r="A1239">
        <v>2504289</v>
      </c>
      <c r="B1239">
        <v>1</v>
      </c>
      <c r="C1239" t="s">
        <v>81</v>
      </c>
      <c r="D1239" t="s">
        <v>118</v>
      </c>
      <c r="E1239" t="s">
        <v>187</v>
      </c>
      <c r="F1239" t="s">
        <v>3808</v>
      </c>
      <c r="G1239" t="s">
        <v>161</v>
      </c>
      <c r="H1239" t="s">
        <v>135</v>
      </c>
      <c r="I1239" t="s">
        <v>136</v>
      </c>
      <c r="J1239" t="s">
        <v>137</v>
      </c>
      <c r="K1239" t="s">
        <v>144</v>
      </c>
      <c r="L1239" t="s">
        <v>3809</v>
      </c>
      <c r="M1239" t="s">
        <v>3810</v>
      </c>
      <c r="N1239">
        <v>0.88916666600000005</v>
      </c>
      <c r="O1239">
        <v>0</v>
      </c>
      <c r="P1239">
        <v>0</v>
      </c>
      <c r="Q1239">
        <v>12</v>
      </c>
      <c r="R1239">
        <v>13</v>
      </c>
      <c r="S1239">
        <v>1</v>
      </c>
      <c r="T1239">
        <v>1</v>
      </c>
      <c r="U1239">
        <v>0</v>
      </c>
      <c r="V1239">
        <v>0</v>
      </c>
      <c r="W1239">
        <v>0</v>
      </c>
      <c r="X1239">
        <v>0</v>
      </c>
      <c r="Y1239">
        <v>43.531645392971903</v>
      </c>
      <c r="Z1239">
        <v>11.145390819936333</v>
      </c>
      <c r="AA1239">
        <v>1.211281318675995</v>
      </c>
      <c r="AB1239">
        <v>0.22258242469708336</v>
      </c>
      <c r="AC1239">
        <v>0</v>
      </c>
      <c r="AD1239">
        <v>0</v>
      </c>
      <c r="AE1239">
        <v>56.110899956281308</v>
      </c>
    </row>
    <row r="1240" spans="1:31" x14ac:dyDescent="0.3">
      <c r="A1240">
        <v>2504266</v>
      </c>
      <c r="B1240">
        <v>1</v>
      </c>
      <c r="C1240" t="s">
        <v>80</v>
      </c>
      <c r="D1240" t="s">
        <v>96</v>
      </c>
      <c r="E1240" t="s">
        <v>167</v>
      </c>
      <c r="F1240" t="s">
        <v>3811</v>
      </c>
      <c r="G1240" t="s">
        <v>169</v>
      </c>
      <c r="H1240" t="s">
        <v>150</v>
      </c>
      <c r="I1240" t="s">
        <v>136</v>
      </c>
      <c r="J1240" t="s">
        <v>137</v>
      </c>
      <c r="K1240" t="s">
        <v>144</v>
      </c>
      <c r="L1240" t="s">
        <v>3812</v>
      </c>
      <c r="M1240" t="s">
        <v>3813</v>
      </c>
      <c r="N1240">
        <v>1.431944444</v>
      </c>
      <c r="O1240">
        <v>0</v>
      </c>
      <c r="P1240">
        <v>1</v>
      </c>
      <c r="Q1240">
        <v>0</v>
      </c>
      <c r="R1240">
        <v>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0.30847671999444448</v>
      </c>
      <c r="Y1240">
        <v>0</v>
      </c>
      <c r="Z1240">
        <v>0</v>
      </c>
      <c r="AA1240">
        <v>0</v>
      </c>
      <c r="AB1240">
        <v>0</v>
      </c>
      <c r="AC1240">
        <v>0</v>
      </c>
      <c r="AD1240">
        <v>0</v>
      </c>
      <c r="AE1240">
        <v>0.30847671999444448</v>
      </c>
    </row>
    <row r="1241" spans="1:31" x14ac:dyDescent="0.3">
      <c r="A1241">
        <v>2503871</v>
      </c>
      <c r="B1241">
        <v>1</v>
      </c>
      <c r="C1241" t="s">
        <v>80</v>
      </c>
      <c r="D1241" t="s">
        <v>101</v>
      </c>
      <c r="E1241" t="s">
        <v>187</v>
      </c>
      <c r="F1241" t="s">
        <v>3814</v>
      </c>
      <c r="G1241" t="s">
        <v>134</v>
      </c>
      <c r="H1241" t="s">
        <v>135</v>
      </c>
      <c r="I1241" t="s">
        <v>136</v>
      </c>
      <c r="J1241" t="s">
        <v>137</v>
      </c>
      <c r="K1241" t="s">
        <v>138</v>
      </c>
      <c r="L1241" t="s">
        <v>3815</v>
      </c>
      <c r="M1241" t="s">
        <v>3816</v>
      </c>
      <c r="N1241">
        <v>2.4108333329999998</v>
      </c>
      <c r="O1241">
        <v>3</v>
      </c>
      <c r="P1241">
        <v>5</v>
      </c>
      <c r="Q1241">
        <v>3</v>
      </c>
      <c r="R1241">
        <v>5</v>
      </c>
      <c r="S1241">
        <v>2</v>
      </c>
      <c r="T1241">
        <v>1</v>
      </c>
      <c r="U1241">
        <v>0</v>
      </c>
      <c r="V1241">
        <v>0</v>
      </c>
      <c r="W1241">
        <v>3.5483164600192074</v>
      </c>
      <c r="X1241">
        <v>8.8751524436459643</v>
      </c>
      <c r="Y1241">
        <v>83.924707010174231</v>
      </c>
      <c r="Z1241">
        <v>3.2078389624667096</v>
      </c>
      <c r="AA1241">
        <v>6.02664874315</v>
      </c>
      <c r="AB1241">
        <v>3.3492436309995002E-2</v>
      </c>
      <c r="AC1241">
        <v>0</v>
      </c>
      <c r="AD1241">
        <v>0</v>
      </c>
      <c r="AE1241">
        <v>105.61615605576611</v>
      </c>
    </row>
    <row r="1242" spans="1:31" x14ac:dyDescent="0.3">
      <c r="A1242">
        <v>2504057</v>
      </c>
      <c r="B1242">
        <v>1</v>
      </c>
      <c r="C1242" t="s">
        <v>80</v>
      </c>
      <c r="D1242" t="s">
        <v>100</v>
      </c>
      <c r="E1242" t="s">
        <v>187</v>
      </c>
      <c r="F1242" t="s">
        <v>3817</v>
      </c>
      <c r="G1242" t="s">
        <v>143</v>
      </c>
      <c r="H1242" t="s">
        <v>135</v>
      </c>
      <c r="I1242" t="s">
        <v>136</v>
      </c>
      <c r="J1242" t="s">
        <v>137</v>
      </c>
      <c r="K1242" t="s">
        <v>144</v>
      </c>
      <c r="L1242" t="s">
        <v>3818</v>
      </c>
      <c r="M1242" t="s">
        <v>3819</v>
      </c>
      <c r="N1242">
        <v>0.58111111100000001</v>
      </c>
      <c r="O1242">
        <v>0</v>
      </c>
      <c r="P1242">
        <v>28</v>
      </c>
      <c r="Q1242">
        <v>1</v>
      </c>
      <c r="R1242">
        <v>12</v>
      </c>
      <c r="S1242">
        <v>8</v>
      </c>
      <c r="T1242">
        <v>19</v>
      </c>
      <c r="U1242">
        <v>3</v>
      </c>
      <c r="V1242">
        <v>0</v>
      </c>
      <c r="W1242">
        <v>0</v>
      </c>
      <c r="X1242">
        <v>3.3229340333819315</v>
      </c>
      <c r="Y1242">
        <v>1.2442023762944534</v>
      </c>
      <c r="Z1242">
        <v>5.8432059923933126</v>
      </c>
      <c r="AA1242">
        <v>16.913614985151096</v>
      </c>
      <c r="AB1242">
        <v>8.4885247787663385</v>
      </c>
      <c r="AC1242">
        <v>22.685114524358003</v>
      </c>
      <c r="AD1242">
        <v>0</v>
      </c>
      <c r="AE1242">
        <v>58.497596690345134</v>
      </c>
    </row>
    <row r="1243" spans="1:31" x14ac:dyDescent="0.3">
      <c r="A1243">
        <v>2503911</v>
      </c>
      <c r="B1243">
        <v>1</v>
      </c>
      <c r="C1243" t="s">
        <v>81</v>
      </c>
      <c r="D1243" t="s">
        <v>128</v>
      </c>
      <c r="E1243" t="s">
        <v>207</v>
      </c>
      <c r="F1243" t="s">
        <v>3820</v>
      </c>
      <c r="G1243" t="s">
        <v>173</v>
      </c>
      <c r="H1243" t="s">
        <v>150</v>
      </c>
      <c r="I1243" t="s">
        <v>136</v>
      </c>
      <c r="J1243" t="s">
        <v>137</v>
      </c>
      <c r="K1243" t="s">
        <v>138</v>
      </c>
      <c r="L1243" t="s">
        <v>3821</v>
      </c>
      <c r="M1243" t="s">
        <v>3822</v>
      </c>
      <c r="N1243">
        <v>6.9441666660000001</v>
      </c>
      <c r="O1243">
        <v>0</v>
      </c>
      <c r="P1243">
        <v>68</v>
      </c>
      <c r="Q1243">
        <v>0</v>
      </c>
      <c r="R1243">
        <v>1</v>
      </c>
      <c r="S1243">
        <v>0</v>
      </c>
      <c r="T1243">
        <v>2</v>
      </c>
      <c r="U1243">
        <v>0</v>
      </c>
      <c r="V1243">
        <v>0</v>
      </c>
      <c r="W1243">
        <v>0</v>
      </c>
      <c r="X1243">
        <v>95.409660454802477</v>
      </c>
      <c r="Y1243">
        <v>0</v>
      </c>
      <c r="Z1243">
        <v>2.8535553846982502</v>
      </c>
      <c r="AA1243">
        <v>0</v>
      </c>
      <c r="AB1243">
        <v>5.8276122410083255</v>
      </c>
      <c r="AC1243">
        <v>0</v>
      </c>
      <c r="AD1243">
        <v>0</v>
      </c>
      <c r="AE1243">
        <v>104.09082808050906</v>
      </c>
    </row>
    <row r="1244" spans="1:31" x14ac:dyDescent="0.3">
      <c r="A1244">
        <v>2504157</v>
      </c>
      <c r="B1244">
        <v>1</v>
      </c>
      <c r="C1244" t="s">
        <v>80</v>
      </c>
      <c r="D1244" t="s">
        <v>97</v>
      </c>
      <c r="E1244" t="s">
        <v>167</v>
      </c>
      <c r="F1244" t="s">
        <v>3823</v>
      </c>
      <c r="G1244" t="s">
        <v>263</v>
      </c>
      <c r="H1244" t="s">
        <v>150</v>
      </c>
      <c r="I1244" t="s">
        <v>136</v>
      </c>
      <c r="J1244" t="s">
        <v>137</v>
      </c>
      <c r="K1244" t="s">
        <v>144</v>
      </c>
      <c r="L1244" t="s">
        <v>3824</v>
      </c>
      <c r="M1244" t="s">
        <v>3825</v>
      </c>
      <c r="N1244">
        <v>3.8163888880000001</v>
      </c>
      <c r="O1244">
        <v>0</v>
      </c>
      <c r="P1244">
        <v>1</v>
      </c>
      <c r="Q1244">
        <v>0</v>
      </c>
      <c r="R1244">
        <v>0</v>
      </c>
      <c r="S1244">
        <v>0</v>
      </c>
      <c r="T1244">
        <v>0</v>
      </c>
      <c r="U1244">
        <v>0</v>
      </c>
      <c r="V1244">
        <v>0</v>
      </c>
      <c r="W1244">
        <v>0</v>
      </c>
      <c r="X1244">
        <v>1.3973439496836404</v>
      </c>
      <c r="Y1244">
        <v>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1.3973439496836404</v>
      </c>
    </row>
    <row r="1245" spans="1:31" x14ac:dyDescent="0.3">
      <c r="A1245">
        <v>2504137</v>
      </c>
      <c r="B1245">
        <v>1</v>
      </c>
      <c r="C1245" t="s">
        <v>80</v>
      </c>
      <c r="D1245" t="s">
        <v>100</v>
      </c>
      <c r="E1245" t="s">
        <v>167</v>
      </c>
      <c r="F1245" t="s">
        <v>3826</v>
      </c>
      <c r="G1245" t="s">
        <v>234</v>
      </c>
      <c r="H1245" t="s">
        <v>150</v>
      </c>
      <c r="I1245" t="s">
        <v>136</v>
      </c>
      <c r="J1245" t="s">
        <v>137</v>
      </c>
      <c r="K1245" t="s">
        <v>144</v>
      </c>
      <c r="L1245" t="s">
        <v>3827</v>
      </c>
      <c r="M1245" t="s">
        <v>3828</v>
      </c>
      <c r="N1245">
        <v>2.6330555549999999</v>
      </c>
      <c r="O1245">
        <v>0</v>
      </c>
      <c r="P1245">
        <v>0</v>
      </c>
      <c r="Q1245">
        <v>0</v>
      </c>
      <c r="R1245">
        <v>0</v>
      </c>
      <c r="S1245">
        <v>0</v>
      </c>
      <c r="T1245">
        <v>1</v>
      </c>
      <c r="U1245">
        <v>0</v>
      </c>
      <c r="V1245">
        <v>0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1.3925487116334809</v>
      </c>
      <c r="AC1245">
        <v>0</v>
      </c>
      <c r="AD1245">
        <v>0</v>
      </c>
      <c r="AE1245">
        <v>1.3925487116334809</v>
      </c>
    </row>
    <row r="1246" spans="1:31" x14ac:dyDescent="0.3">
      <c r="A1246">
        <v>2503994</v>
      </c>
      <c r="B1246">
        <v>1</v>
      </c>
      <c r="C1246" t="s">
        <v>81</v>
      </c>
      <c r="D1246" t="s">
        <v>112</v>
      </c>
      <c r="E1246" t="s">
        <v>167</v>
      </c>
      <c r="F1246" t="s">
        <v>3829</v>
      </c>
      <c r="G1246" t="s">
        <v>263</v>
      </c>
      <c r="H1246" t="s">
        <v>150</v>
      </c>
      <c r="I1246" t="s">
        <v>136</v>
      </c>
      <c r="J1246" t="s">
        <v>137</v>
      </c>
      <c r="K1246" t="s">
        <v>144</v>
      </c>
      <c r="L1246" t="s">
        <v>3830</v>
      </c>
      <c r="M1246" t="s">
        <v>3831</v>
      </c>
      <c r="N1246">
        <v>0.97944444399999997</v>
      </c>
      <c r="O1246">
        <v>0</v>
      </c>
      <c r="P1246">
        <v>0</v>
      </c>
      <c r="Q1246">
        <v>0</v>
      </c>
      <c r="R1246">
        <v>0</v>
      </c>
      <c r="S1246">
        <v>0</v>
      </c>
      <c r="T1246">
        <v>1</v>
      </c>
      <c r="U1246">
        <v>0</v>
      </c>
      <c r="V1246">
        <v>0</v>
      </c>
      <c r="W1246">
        <v>0</v>
      </c>
      <c r="X1246">
        <v>0</v>
      </c>
      <c r="Y1246">
        <v>0</v>
      </c>
      <c r="Z1246">
        <v>0</v>
      </c>
      <c r="AA1246">
        <v>0</v>
      </c>
      <c r="AB1246">
        <v>1.3655963242655553</v>
      </c>
      <c r="AC1246">
        <v>0</v>
      </c>
      <c r="AD1246">
        <v>0</v>
      </c>
      <c r="AE1246">
        <v>1.3655963242655553</v>
      </c>
    </row>
    <row r="1247" spans="1:31" x14ac:dyDescent="0.3">
      <c r="A1247">
        <v>2503831</v>
      </c>
      <c r="B1247">
        <v>1</v>
      </c>
      <c r="C1247" t="s">
        <v>80</v>
      </c>
      <c r="D1247" t="s">
        <v>96</v>
      </c>
      <c r="E1247" t="s">
        <v>167</v>
      </c>
      <c r="F1247" t="s">
        <v>3832</v>
      </c>
      <c r="G1247" t="s">
        <v>169</v>
      </c>
      <c r="H1247" t="s">
        <v>150</v>
      </c>
      <c r="I1247" t="s">
        <v>136</v>
      </c>
      <c r="J1247" t="s">
        <v>137</v>
      </c>
      <c r="K1247" t="s">
        <v>144</v>
      </c>
      <c r="L1247" t="s">
        <v>3833</v>
      </c>
      <c r="M1247" t="s">
        <v>3834</v>
      </c>
      <c r="N1247">
        <v>1.8516666660000001</v>
      </c>
      <c r="O1247">
        <v>0</v>
      </c>
      <c r="P1247">
        <v>4</v>
      </c>
      <c r="Q1247">
        <v>0</v>
      </c>
      <c r="R1247">
        <v>0</v>
      </c>
      <c r="S1247">
        <v>0</v>
      </c>
      <c r="T1247">
        <v>0</v>
      </c>
      <c r="U1247">
        <v>0</v>
      </c>
      <c r="V1247">
        <v>0</v>
      </c>
      <c r="W1247">
        <v>0</v>
      </c>
      <c r="X1247">
        <v>4.1008584545074802</v>
      </c>
      <c r="Y1247">
        <v>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4.1008584545074802</v>
      </c>
    </row>
    <row r="1248" spans="1:31" x14ac:dyDescent="0.3">
      <c r="A1248">
        <v>2504017</v>
      </c>
      <c r="B1248">
        <v>1</v>
      </c>
      <c r="C1248" t="s">
        <v>81</v>
      </c>
      <c r="D1248" t="s">
        <v>128</v>
      </c>
      <c r="E1248" t="s">
        <v>187</v>
      </c>
      <c r="F1248" t="s">
        <v>3835</v>
      </c>
      <c r="G1248" t="s">
        <v>143</v>
      </c>
      <c r="H1248" t="s">
        <v>135</v>
      </c>
      <c r="I1248" t="s">
        <v>136</v>
      </c>
      <c r="J1248" t="s">
        <v>137</v>
      </c>
      <c r="K1248" t="s">
        <v>144</v>
      </c>
      <c r="L1248" t="s">
        <v>3836</v>
      </c>
      <c r="M1248" t="s">
        <v>3837</v>
      </c>
      <c r="N1248">
        <v>0.34472222200000002</v>
      </c>
      <c r="O1248">
        <v>0</v>
      </c>
      <c r="P1248">
        <v>1157</v>
      </c>
      <c r="Q1248">
        <v>4</v>
      </c>
      <c r="R1248">
        <v>2</v>
      </c>
      <c r="S1248">
        <v>10</v>
      </c>
      <c r="T1248">
        <v>83</v>
      </c>
      <c r="U1248">
        <v>0</v>
      </c>
      <c r="V1248">
        <v>0</v>
      </c>
      <c r="W1248">
        <v>0</v>
      </c>
      <c r="X1248">
        <v>39.942732109588583</v>
      </c>
      <c r="Y1248">
        <v>1.1681732122545299</v>
      </c>
      <c r="Z1248">
        <v>8.8005770439166656E-5</v>
      </c>
      <c r="AA1248">
        <v>9.8737278684340719</v>
      </c>
      <c r="AB1248">
        <v>5.6987583568354703</v>
      </c>
      <c r="AC1248">
        <v>0</v>
      </c>
      <c r="AD1248">
        <v>0</v>
      </c>
      <c r="AE1248">
        <v>56.683479552883092</v>
      </c>
    </row>
    <row r="1249" spans="1:31" x14ac:dyDescent="0.3">
      <c r="A1249">
        <v>2503951</v>
      </c>
      <c r="B1249">
        <v>1</v>
      </c>
      <c r="C1249" t="s">
        <v>80</v>
      </c>
      <c r="D1249" t="s">
        <v>104</v>
      </c>
      <c r="E1249" t="s">
        <v>187</v>
      </c>
      <c r="F1249" t="s">
        <v>3838</v>
      </c>
      <c r="G1249" t="s">
        <v>173</v>
      </c>
      <c r="H1249" t="s">
        <v>135</v>
      </c>
      <c r="I1249" t="s">
        <v>136</v>
      </c>
      <c r="J1249" t="s">
        <v>137</v>
      </c>
      <c r="K1249" t="s">
        <v>138</v>
      </c>
      <c r="L1249" t="s">
        <v>3839</v>
      </c>
      <c r="M1249" t="s">
        <v>3840</v>
      </c>
      <c r="N1249">
        <v>3.4338888879999998</v>
      </c>
      <c r="O1249">
        <v>0</v>
      </c>
      <c r="P1249">
        <v>171</v>
      </c>
      <c r="Q1249">
        <v>0</v>
      </c>
      <c r="R1249">
        <v>2</v>
      </c>
      <c r="S1249">
        <v>9</v>
      </c>
      <c r="T1249">
        <v>22</v>
      </c>
      <c r="U1249">
        <v>1</v>
      </c>
      <c r="V1249">
        <v>0</v>
      </c>
      <c r="W1249">
        <v>0</v>
      </c>
      <c r="X1249">
        <v>129.46820517155368</v>
      </c>
      <c r="Y1249">
        <v>0</v>
      </c>
      <c r="Z1249">
        <v>3.7063934537878822</v>
      </c>
      <c r="AA1249">
        <v>56.809159688846705</v>
      </c>
      <c r="AB1249">
        <v>58.192325258935092</v>
      </c>
      <c r="AC1249">
        <v>73.637811906075996</v>
      </c>
      <c r="AD1249">
        <v>0</v>
      </c>
      <c r="AE1249">
        <v>321.81389547919935</v>
      </c>
    </row>
    <row r="1250" spans="1:31" x14ac:dyDescent="0.3">
      <c r="A1250">
        <v>2504492</v>
      </c>
      <c r="B1250">
        <v>1</v>
      </c>
      <c r="C1250" t="s">
        <v>80</v>
      </c>
      <c r="D1250" t="s">
        <v>106</v>
      </c>
      <c r="E1250" t="s">
        <v>207</v>
      </c>
      <c r="F1250" t="s">
        <v>3841</v>
      </c>
      <c r="G1250" t="s">
        <v>177</v>
      </c>
      <c r="H1250" t="s">
        <v>150</v>
      </c>
      <c r="I1250" t="s">
        <v>136</v>
      </c>
      <c r="J1250" t="s">
        <v>137</v>
      </c>
      <c r="K1250" t="s">
        <v>144</v>
      </c>
      <c r="L1250" t="s">
        <v>3842</v>
      </c>
      <c r="M1250" t="s">
        <v>3843</v>
      </c>
      <c r="N1250">
        <v>2.6030555550000001</v>
      </c>
      <c r="O1250">
        <v>0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0</v>
      </c>
      <c r="Y1250">
        <v>0</v>
      </c>
      <c r="Z1250">
        <v>0.60717122806035584</v>
      </c>
      <c r="AA1250">
        <v>0</v>
      </c>
      <c r="AB1250">
        <v>0</v>
      </c>
      <c r="AC1250">
        <v>0</v>
      </c>
      <c r="AD1250">
        <v>0</v>
      </c>
      <c r="AE1250">
        <v>0.60717122806035584</v>
      </c>
    </row>
    <row r="1251" spans="1:31" x14ac:dyDescent="0.3">
      <c r="A1251">
        <v>2503974</v>
      </c>
      <c r="B1251">
        <v>1</v>
      </c>
      <c r="C1251" t="s">
        <v>80</v>
      </c>
      <c r="D1251" t="s">
        <v>97</v>
      </c>
      <c r="E1251" t="s">
        <v>167</v>
      </c>
      <c r="F1251" t="s">
        <v>3844</v>
      </c>
      <c r="G1251" t="s">
        <v>234</v>
      </c>
      <c r="H1251" t="s">
        <v>150</v>
      </c>
      <c r="I1251" t="s">
        <v>136</v>
      </c>
      <c r="J1251" t="s">
        <v>137</v>
      </c>
      <c r="K1251" t="s">
        <v>144</v>
      </c>
      <c r="L1251" t="s">
        <v>3845</v>
      </c>
      <c r="M1251" t="s">
        <v>3846</v>
      </c>
      <c r="N1251">
        <v>1.4375</v>
      </c>
      <c r="O1251">
        <v>0</v>
      </c>
      <c r="P1251">
        <v>1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0.4512828671118167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0.4512828671118167</v>
      </c>
    </row>
    <row r="1252" spans="1:31" x14ac:dyDescent="0.3">
      <c r="A1252">
        <v>2504180</v>
      </c>
      <c r="B1252">
        <v>1</v>
      </c>
      <c r="C1252" t="s">
        <v>80</v>
      </c>
      <c r="D1252" t="s">
        <v>92</v>
      </c>
      <c r="E1252" t="s">
        <v>167</v>
      </c>
      <c r="F1252" t="s">
        <v>3847</v>
      </c>
      <c r="G1252" t="s">
        <v>263</v>
      </c>
      <c r="H1252" t="s">
        <v>150</v>
      </c>
      <c r="I1252" t="s">
        <v>136</v>
      </c>
      <c r="J1252" t="s">
        <v>137</v>
      </c>
      <c r="K1252" t="s">
        <v>144</v>
      </c>
      <c r="L1252" t="s">
        <v>3848</v>
      </c>
      <c r="M1252" t="s">
        <v>3849</v>
      </c>
      <c r="N1252">
        <v>2.9288888879999999</v>
      </c>
      <c r="O1252">
        <v>0</v>
      </c>
      <c r="P1252">
        <v>1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0.61918676256126004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0.61918676256126004</v>
      </c>
    </row>
    <row r="1253" spans="1:31" x14ac:dyDescent="0.3">
      <c r="A1253">
        <v>2504054</v>
      </c>
      <c r="B1253">
        <v>1</v>
      </c>
      <c r="C1253" t="s">
        <v>81</v>
      </c>
      <c r="D1253" t="s">
        <v>127</v>
      </c>
      <c r="E1253" t="s">
        <v>187</v>
      </c>
      <c r="F1253" t="s">
        <v>3850</v>
      </c>
      <c r="G1253" t="s">
        <v>143</v>
      </c>
      <c r="H1253" t="s">
        <v>135</v>
      </c>
      <c r="I1253" t="s">
        <v>136</v>
      </c>
      <c r="J1253" t="s">
        <v>137</v>
      </c>
      <c r="K1253" t="s">
        <v>144</v>
      </c>
      <c r="L1253" t="s">
        <v>3851</v>
      </c>
      <c r="M1253" t="s">
        <v>3852</v>
      </c>
      <c r="N1253">
        <v>1.0780555549999999</v>
      </c>
      <c r="O1253">
        <v>0</v>
      </c>
      <c r="P1253">
        <v>0</v>
      </c>
      <c r="Q1253">
        <v>0</v>
      </c>
      <c r="R1253">
        <v>16</v>
      </c>
      <c r="S1253">
        <v>1</v>
      </c>
      <c r="T1253">
        <v>3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3.9391551414610504</v>
      </c>
      <c r="AA1253">
        <v>1.3073489027116669</v>
      </c>
      <c r="AB1253">
        <v>0.28318194179612344</v>
      </c>
      <c r="AC1253">
        <v>0</v>
      </c>
      <c r="AD1253">
        <v>0</v>
      </c>
      <c r="AE1253">
        <v>5.5296859859688405</v>
      </c>
    </row>
    <row r="1254" spans="1:31" x14ac:dyDescent="0.3">
      <c r="A1254">
        <v>2504309</v>
      </c>
      <c r="B1254">
        <v>1</v>
      </c>
      <c r="C1254" t="s">
        <v>81</v>
      </c>
      <c r="D1254" t="s">
        <v>123</v>
      </c>
      <c r="E1254" t="s">
        <v>207</v>
      </c>
      <c r="F1254" t="s">
        <v>3853</v>
      </c>
      <c r="G1254" t="s">
        <v>161</v>
      </c>
      <c r="H1254" t="s">
        <v>150</v>
      </c>
      <c r="I1254" t="s">
        <v>136</v>
      </c>
      <c r="J1254" t="s">
        <v>137</v>
      </c>
      <c r="K1254" t="s">
        <v>144</v>
      </c>
      <c r="L1254" t="s">
        <v>3854</v>
      </c>
      <c r="M1254" t="s">
        <v>3855</v>
      </c>
      <c r="N1254">
        <v>0.234444444</v>
      </c>
      <c r="O1254">
        <v>0</v>
      </c>
      <c r="P1254">
        <v>66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2.8814305853258664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2.8814305853258664</v>
      </c>
    </row>
    <row r="1255" spans="1:31" x14ac:dyDescent="0.3">
      <c r="A1255">
        <v>2503908</v>
      </c>
      <c r="B1255">
        <v>1</v>
      </c>
      <c r="C1255" t="s">
        <v>81</v>
      </c>
      <c r="D1255" t="s">
        <v>115</v>
      </c>
      <c r="E1255" t="s">
        <v>132</v>
      </c>
      <c r="F1255" t="s">
        <v>3856</v>
      </c>
      <c r="G1255" t="s">
        <v>204</v>
      </c>
      <c r="H1255" t="s">
        <v>135</v>
      </c>
      <c r="I1255" t="s">
        <v>136</v>
      </c>
      <c r="J1255" t="s">
        <v>137</v>
      </c>
      <c r="K1255" t="s">
        <v>144</v>
      </c>
      <c r="L1255" t="s">
        <v>3713</v>
      </c>
      <c r="M1255" t="s">
        <v>3857</v>
      </c>
      <c r="N1255">
        <v>1.5352777769999999</v>
      </c>
      <c r="O1255">
        <v>0</v>
      </c>
      <c r="P1255">
        <v>311</v>
      </c>
      <c r="Q1255">
        <v>0</v>
      </c>
      <c r="R1255">
        <v>37</v>
      </c>
      <c r="S1255">
        <v>0</v>
      </c>
      <c r="T1255">
        <v>28</v>
      </c>
      <c r="U1255">
        <v>0</v>
      </c>
      <c r="V1255">
        <v>0</v>
      </c>
      <c r="W1255">
        <v>0</v>
      </c>
      <c r="X1255">
        <v>35.599923592139568</v>
      </c>
      <c r="Y1255">
        <v>0</v>
      </c>
      <c r="Z1255">
        <v>4.9076200943246393</v>
      </c>
      <c r="AA1255">
        <v>0</v>
      </c>
      <c r="AB1255">
        <v>12.292805772097491</v>
      </c>
      <c r="AC1255">
        <v>0</v>
      </c>
      <c r="AD1255">
        <v>0</v>
      </c>
      <c r="AE1255">
        <v>52.800349458561698</v>
      </c>
    </row>
    <row r="1256" spans="1:31" x14ac:dyDescent="0.3">
      <c r="A1256">
        <v>2503914</v>
      </c>
      <c r="B1256">
        <v>1</v>
      </c>
      <c r="C1256" t="s">
        <v>80</v>
      </c>
      <c r="D1256" t="s">
        <v>110</v>
      </c>
      <c r="E1256" t="s">
        <v>159</v>
      </c>
      <c r="F1256" t="s">
        <v>3858</v>
      </c>
      <c r="G1256" t="s">
        <v>134</v>
      </c>
      <c r="H1256" t="s">
        <v>150</v>
      </c>
      <c r="I1256" t="s">
        <v>136</v>
      </c>
      <c r="J1256" t="s">
        <v>137</v>
      </c>
      <c r="K1256" t="s">
        <v>138</v>
      </c>
      <c r="L1256" t="s">
        <v>3859</v>
      </c>
      <c r="M1256" t="s">
        <v>3860</v>
      </c>
      <c r="N1256">
        <v>0.46194444400000001</v>
      </c>
      <c r="O1256">
        <v>0</v>
      </c>
      <c r="P1256">
        <v>344</v>
      </c>
      <c r="Q1256">
        <v>0</v>
      </c>
      <c r="R1256">
        <v>0</v>
      </c>
      <c r="S1256">
        <v>0</v>
      </c>
      <c r="T1256">
        <v>12</v>
      </c>
      <c r="U1256">
        <v>0</v>
      </c>
      <c r="V1256">
        <v>0</v>
      </c>
      <c r="W1256">
        <v>0</v>
      </c>
      <c r="X1256">
        <v>46.242193513558277</v>
      </c>
      <c r="Y1256">
        <v>0</v>
      </c>
      <c r="Z1256">
        <v>0</v>
      </c>
      <c r="AA1256">
        <v>0</v>
      </c>
      <c r="AB1256">
        <v>4.349954603021378</v>
      </c>
      <c r="AC1256">
        <v>0</v>
      </c>
      <c r="AD1256">
        <v>0</v>
      </c>
      <c r="AE1256">
        <v>50.592148116579658</v>
      </c>
    </row>
    <row r="1257" spans="1:31" x14ac:dyDescent="0.3">
      <c r="A1257">
        <v>2504160</v>
      </c>
      <c r="B1257">
        <v>1</v>
      </c>
      <c r="C1257" t="s">
        <v>81</v>
      </c>
      <c r="D1257" t="s">
        <v>112</v>
      </c>
      <c r="E1257" t="s">
        <v>167</v>
      </c>
      <c r="F1257" t="s">
        <v>3861</v>
      </c>
      <c r="G1257" t="s">
        <v>263</v>
      </c>
      <c r="H1257" t="s">
        <v>150</v>
      </c>
      <c r="I1257" t="s">
        <v>136</v>
      </c>
      <c r="J1257" t="s">
        <v>137</v>
      </c>
      <c r="K1257" t="s">
        <v>144</v>
      </c>
      <c r="L1257" t="s">
        <v>3862</v>
      </c>
      <c r="M1257" t="s">
        <v>3863</v>
      </c>
      <c r="N1257">
        <v>2.2027777770000001</v>
      </c>
      <c r="O1257">
        <v>0</v>
      </c>
      <c r="P1257">
        <v>1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0.49130471995000002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0.49130471995000002</v>
      </c>
    </row>
    <row r="1258" spans="1:31" x14ac:dyDescent="0.3">
      <c r="A1258">
        <v>2503971</v>
      </c>
      <c r="B1258">
        <v>1</v>
      </c>
      <c r="C1258" t="s">
        <v>80</v>
      </c>
      <c r="D1258" t="s">
        <v>101</v>
      </c>
      <c r="E1258" t="s">
        <v>187</v>
      </c>
      <c r="F1258" t="s">
        <v>3864</v>
      </c>
      <c r="G1258" t="s">
        <v>204</v>
      </c>
      <c r="H1258" t="s">
        <v>135</v>
      </c>
      <c r="I1258" t="s">
        <v>136</v>
      </c>
      <c r="J1258" t="s">
        <v>137</v>
      </c>
      <c r="K1258" t="s">
        <v>144</v>
      </c>
      <c r="L1258" t="s">
        <v>3865</v>
      </c>
      <c r="M1258" t="s">
        <v>3866</v>
      </c>
      <c r="N1258">
        <v>1.614166666</v>
      </c>
      <c r="O1258">
        <v>19</v>
      </c>
      <c r="P1258">
        <v>22</v>
      </c>
      <c r="Q1258">
        <v>19</v>
      </c>
      <c r="R1258">
        <v>2</v>
      </c>
      <c r="S1258">
        <v>18</v>
      </c>
      <c r="T1258">
        <v>4</v>
      </c>
      <c r="U1258">
        <v>0</v>
      </c>
      <c r="V1258">
        <v>0</v>
      </c>
      <c r="W1258">
        <v>9.9867762003843144</v>
      </c>
      <c r="X1258">
        <v>14.542667631506525</v>
      </c>
      <c r="Y1258">
        <v>16.936593130532756</v>
      </c>
      <c r="Z1258">
        <v>0.3100216927773875</v>
      </c>
      <c r="AA1258">
        <v>383.9051461359511</v>
      </c>
      <c r="AB1258">
        <v>6.6350031744740843</v>
      </c>
      <c r="AC1258">
        <v>0</v>
      </c>
      <c r="AD1258">
        <v>0</v>
      </c>
      <c r="AE1258">
        <v>432.31620796562618</v>
      </c>
    </row>
    <row r="1259" spans="1:31" x14ac:dyDescent="0.3">
      <c r="A1259">
        <v>2504303</v>
      </c>
      <c r="B1259">
        <v>1</v>
      </c>
      <c r="C1259" t="s">
        <v>80</v>
      </c>
      <c r="D1259" t="s">
        <v>100</v>
      </c>
      <c r="E1259" t="s">
        <v>207</v>
      </c>
      <c r="F1259" t="s">
        <v>3867</v>
      </c>
      <c r="G1259" t="s">
        <v>551</v>
      </c>
      <c r="H1259" t="s">
        <v>150</v>
      </c>
      <c r="I1259" t="s">
        <v>136</v>
      </c>
      <c r="J1259" t="s">
        <v>137</v>
      </c>
      <c r="K1259" t="s">
        <v>144</v>
      </c>
      <c r="L1259" t="s">
        <v>3868</v>
      </c>
      <c r="M1259" t="s">
        <v>3869</v>
      </c>
      <c r="N1259">
        <v>1.6827777770000001</v>
      </c>
      <c r="O1259">
        <v>0</v>
      </c>
      <c r="P1259">
        <v>12</v>
      </c>
      <c r="Q1259">
        <v>0</v>
      </c>
      <c r="R1259">
        <v>13</v>
      </c>
      <c r="S1259">
        <v>0</v>
      </c>
      <c r="T1259">
        <v>2</v>
      </c>
      <c r="U1259">
        <v>0</v>
      </c>
      <c r="V1259">
        <v>0</v>
      </c>
      <c r="W1259">
        <v>0</v>
      </c>
      <c r="X1259">
        <v>7.8732963096854514</v>
      </c>
      <c r="Y1259">
        <v>0</v>
      </c>
      <c r="Z1259">
        <v>5.5731854938307528</v>
      </c>
      <c r="AA1259">
        <v>0</v>
      </c>
      <c r="AB1259">
        <v>5.4209673863275922</v>
      </c>
      <c r="AC1259">
        <v>0</v>
      </c>
      <c r="AD1259">
        <v>0</v>
      </c>
      <c r="AE1259">
        <v>18.867449189843796</v>
      </c>
    </row>
    <row r="1260" spans="1:31" x14ac:dyDescent="0.3">
      <c r="A1260">
        <v>2504495</v>
      </c>
      <c r="B1260">
        <v>1</v>
      </c>
      <c r="C1260" t="s">
        <v>80</v>
      </c>
      <c r="D1260" t="s">
        <v>108</v>
      </c>
      <c r="E1260" t="s">
        <v>207</v>
      </c>
      <c r="F1260" t="s">
        <v>3870</v>
      </c>
      <c r="G1260" t="s">
        <v>177</v>
      </c>
      <c r="H1260" t="s">
        <v>150</v>
      </c>
      <c r="I1260" t="s">
        <v>136</v>
      </c>
      <c r="J1260" t="s">
        <v>137</v>
      </c>
      <c r="K1260" t="s">
        <v>144</v>
      </c>
      <c r="L1260" t="s">
        <v>3871</v>
      </c>
      <c r="M1260" t="s">
        <v>3872</v>
      </c>
      <c r="N1260">
        <v>0.60694444400000003</v>
      </c>
      <c r="O1260">
        <v>0</v>
      </c>
      <c r="P1260">
        <v>17</v>
      </c>
      <c r="Q1260">
        <v>0</v>
      </c>
      <c r="R1260">
        <v>1</v>
      </c>
      <c r="S1260">
        <v>0</v>
      </c>
      <c r="T1260">
        <v>1</v>
      </c>
      <c r="U1260">
        <v>0</v>
      </c>
      <c r="V1260">
        <v>0</v>
      </c>
      <c r="W1260">
        <v>0</v>
      </c>
      <c r="X1260">
        <v>1.0029936805681332</v>
      </c>
      <c r="Y1260">
        <v>0</v>
      </c>
      <c r="Z1260">
        <v>7.2170919629166658E-3</v>
      </c>
      <c r="AA1260">
        <v>0</v>
      </c>
      <c r="AB1260">
        <v>1.0832833009170834E-2</v>
      </c>
      <c r="AC1260">
        <v>0</v>
      </c>
      <c r="AD1260">
        <v>0</v>
      </c>
      <c r="AE1260">
        <v>1.0210436055402208</v>
      </c>
    </row>
    <row r="1261" spans="1:31" x14ac:dyDescent="0.3">
      <c r="A1261">
        <v>2503828</v>
      </c>
      <c r="B1261">
        <v>1</v>
      </c>
      <c r="C1261" t="s">
        <v>80</v>
      </c>
      <c r="D1261" t="s">
        <v>94</v>
      </c>
      <c r="E1261" t="s">
        <v>207</v>
      </c>
      <c r="F1261" t="s">
        <v>3873</v>
      </c>
      <c r="G1261" t="s">
        <v>177</v>
      </c>
      <c r="H1261" t="s">
        <v>150</v>
      </c>
      <c r="I1261" t="s">
        <v>136</v>
      </c>
      <c r="J1261" t="s">
        <v>137</v>
      </c>
      <c r="K1261" t="s">
        <v>144</v>
      </c>
      <c r="L1261" t="s">
        <v>3874</v>
      </c>
      <c r="M1261" t="s">
        <v>3875</v>
      </c>
      <c r="N1261">
        <v>1.5847222219999999</v>
      </c>
      <c r="O1261">
        <v>0</v>
      </c>
      <c r="P1261">
        <v>21</v>
      </c>
      <c r="Q1261">
        <v>0</v>
      </c>
      <c r="R1261">
        <v>2</v>
      </c>
      <c r="S1261">
        <v>0</v>
      </c>
      <c r="T1261">
        <v>2</v>
      </c>
      <c r="U1261">
        <v>0</v>
      </c>
      <c r="V1261">
        <v>0</v>
      </c>
      <c r="W1261">
        <v>0</v>
      </c>
      <c r="X1261">
        <v>4.0352292491576334</v>
      </c>
      <c r="Y1261">
        <v>0</v>
      </c>
      <c r="Z1261">
        <v>0.15148348851332502</v>
      </c>
      <c r="AA1261">
        <v>0</v>
      </c>
      <c r="AB1261">
        <v>4.9766521817697669</v>
      </c>
      <c r="AC1261">
        <v>0</v>
      </c>
      <c r="AD1261">
        <v>0</v>
      </c>
      <c r="AE1261">
        <v>9.1633649194407241</v>
      </c>
    </row>
    <row r="1262" spans="1:31" x14ac:dyDescent="0.3">
      <c r="A1262">
        <v>2504369</v>
      </c>
      <c r="B1262">
        <v>1</v>
      </c>
      <c r="C1262" t="s">
        <v>80</v>
      </c>
      <c r="D1262" t="s">
        <v>90</v>
      </c>
      <c r="E1262" t="s">
        <v>167</v>
      </c>
      <c r="F1262" t="s">
        <v>3876</v>
      </c>
      <c r="G1262" t="s">
        <v>263</v>
      </c>
      <c r="H1262" t="s">
        <v>150</v>
      </c>
      <c r="I1262" t="s">
        <v>136</v>
      </c>
      <c r="J1262" t="s">
        <v>137</v>
      </c>
      <c r="K1262" t="s">
        <v>144</v>
      </c>
      <c r="L1262" t="s">
        <v>3877</v>
      </c>
      <c r="M1262" t="s">
        <v>3878</v>
      </c>
      <c r="N1262">
        <v>2.0388888879999998</v>
      </c>
      <c r="O1262">
        <v>0</v>
      </c>
      <c r="P1262">
        <v>1</v>
      </c>
      <c r="Q1262">
        <v>0</v>
      </c>
      <c r="R1262">
        <v>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1.05564159340791</v>
      </c>
      <c r="Y1262">
        <v>0</v>
      </c>
      <c r="Z1262">
        <v>0</v>
      </c>
      <c r="AA1262">
        <v>0</v>
      </c>
      <c r="AB1262">
        <v>0</v>
      </c>
      <c r="AC1262">
        <v>0</v>
      </c>
      <c r="AD1262">
        <v>0</v>
      </c>
      <c r="AE1262">
        <v>1.05564159340791</v>
      </c>
    </row>
    <row r="1263" spans="1:31" x14ac:dyDescent="0.3">
      <c r="A1263">
        <v>2503991</v>
      </c>
      <c r="B1263">
        <v>1</v>
      </c>
      <c r="C1263" t="s">
        <v>80</v>
      </c>
      <c r="D1263" t="s">
        <v>94</v>
      </c>
      <c r="E1263" t="s">
        <v>167</v>
      </c>
      <c r="F1263" t="s">
        <v>3879</v>
      </c>
      <c r="G1263" t="s">
        <v>169</v>
      </c>
      <c r="H1263" t="s">
        <v>150</v>
      </c>
      <c r="I1263" t="s">
        <v>136</v>
      </c>
      <c r="J1263" t="s">
        <v>137</v>
      </c>
      <c r="K1263" t="s">
        <v>144</v>
      </c>
      <c r="L1263" t="s">
        <v>3880</v>
      </c>
      <c r="M1263" t="s">
        <v>3881</v>
      </c>
      <c r="N1263">
        <v>7.6161111110000004</v>
      </c>
      <c r="O1263">
        <v>0</v>
      </c>
      <c r="P1263">
        <v>2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3.4027853653644446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3.4027853653644446</v>
      </c>
    </row>
    <row r="1264" spans="1:31" x14ac:dyDescent="0.3">
      <c r="A1264">
        <v>2504240</v>
      </c>
      <c r="B1264">
        <v>1</v>
      </c>
      <c r="C1264" t="s">
        <v>81</v>
      </c>
      <c r="D1264" t="s">
        <v>112</v>
      </c>
      <c r="E1264" t="s">
        <v>167</v>
      </c>
      <c r="F1264" t="s">
        <v>3882</v>
      </c>
      <c r="G1264" t="s">
        <v>538</v>
      </c>
      <c r="H1264" t="s">
        <v>150</v>
      </c>
      <c r="I1264" t="s">
        <v>136</v>
      </c>
      <c r="J1264" t="s">
        <v>3</v>
      </c>
      <c r="K1264" t="s">
        <v>144</v>
      </c>
      <c r="L1264" t="s">
        <v>3883</v>
      </c>
      <c r="M1264" t="s">
        <v>3884</v>
      </c>
      <c r="N1264">
        <v>1.6955555550000001</v>
      </c>
      <c r="O1264">
        <v>0</v>
      </c>
      <c r="P1264">
        <v>7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1.3863380435104335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1.3863380435104335</v>
      </c>
    </row>
    <row r="1265" spans="1:31" x14ac:dyDescent="0.3">
      <c r="A1265">
        <v>2503934</v>
      </c>
      <c r="B1265">
        <v>1</v>
      </c>
      <c r="C1265" t="s">
        <v>80</v>
      </c>
      <c r="D1265" t="s">
        <v>83</v>
      </c>
      <c r="E1265" t="s">
        <v>187</v>
      </c>
      <c r="F1265" t="s">
        <v>1345</v>
      </c>
      <c r="G1265" t="s">
        <v>173</v>
      </c>
      <c r="H1265" t="s">
        <v>135</v>
      </c>
      <c r="I1265" t="s">
        <v>136</v>
      </c>
      <c r="J1265" t="s">
        <v>137</v>
      </c>
      <c r="K1265" t="s">
        <v>138</v>
      </c>
      <c r="L1265" t="s">
        <v>3885</v>
      </c>
      <c r="M1265" t="s">
        <v>3886</v>
      </c>
      <c r="N1265">
        <v>4.1016666659999999</v>
      </c>
      <c r="O1265">
        <v>0</v>
      </c>
      <c r="P1265">
        <v>261</v>
      </c>
      <c r="Q1265">
        <v>0</v>
      </c>
      <c r="R1265">
        <v>4</v>
      </c>
      <c r="S1265">
        <v>1</v>
      </c>
      <c r="T1265">
        <v>14</v>
      </c>
      <c r="U1265">
        <v>0</v>
      </c>
      <c r="V1265">
        <v>0</v>
      </c>
      <c r="W1265">
        <v>0</v>
      </c>
      <c r="X1265">
        <v>359.22478832223703</v>
      </c>
      <c r="Y1265">
        <v>0</v>
      </c>
      <c r="Z1265">
        <v>4.4651962066209636</v>
      </c>
      <c r="AA1265">
        <v>27.321836879673654</v>
      </c>
      <c r="AB1265">
        <v>19.132570772853661</v>
      </c>
      <c r="AC1265">
        <v>0</v>
      </c>
      <c r="AD1265">
        <v>0</v>
      </c>
      <c r="AE1265">
        <v>410.14439218138534</v>
      </c>
    </row>
    <row r="1266" spans="1:31" x14ac:dyDescent="0.3">
      <c r="A1266">
        <v>2504126</v>
      </c>
      <c r="B1266">
        <v>1</v>
      </c>
      <c r="C1266" t="s">
        <v>80</v>
      </c>
      <c r="D1266" t="s">
        <v>99</v>
      </c>
      <c r="E1266" t="s">
        <v>207</v>
      </c>
      <c r="F1266" t="s">
        <v>3887</v>
      </c>
      <c r="G1266" t="s">
        <v>177</v>
      </c>
      <c r="H1266" t="s">
        <v>150</v>
      </c>
      <c r="I1266" t="s">
        <v>136</v>
      </c>
      <c r="J1266" t="s">
        <v>137</v>
      </c>
      <c r="K1266" t="s">
        <v>144</v>
      </c>
      <c r="L1266" t="s">
        <v>3888</v>
      </c>
      <c r="M1266" t="s">
        <v>3889</v>
      </c>
      <c r="N1266">
        <v>1.7266666660000001</v>
      </c>
      <c r="O1266">
        <v>0</v>
      </c>
      <c r="P1266">
        <v>120</v>
      </c>
      <c r="Q1266">
        <v>0</v>
      </c>
      <c r="R1266">
        <v>0</v>
      </c>
      <c r="S1266">
        <v>0</v>
      </c>
      <c r="T1266">
        <v>65</v>
      </c>
      <c r="U1266">
        <v>0</v>
      </c>
      <c r="V1266">
        <v>1</v>
      </c>
      <c r="W1266">
        <v>0</v>
      </c>
      <c r="X1266">
        <v>57.271983251629713</v>
      </c>
      <c r="Y1266">
        <v>0</v>
      </c>
      <c r="Z1266">
        <v>0</v>
      </c>
      <c r="AA1266">
        <v>0</v>
      </c>
      <c r="AB1266">
        <v>63.229922343121174</v>
      </c>
      <c r="AC1266">
        <v>0</v>
      </c>
      <c r="AD1266">
        <v>3.6254634288915204</v>
      </c>
      <c r="AE1266">
        <v>124.12736902364242</v>
      </c>
    </row>
    <row r="1267" spans="1:31" x14ac:dyDescent="0.3">
      <c r="A1267">
        <v>2504149</v>
      </c>
      <c r="B1267">
        <v>1</v>
      </c>
      <c r="C1267" t="s">
        <v>80</v>
      </c>
      <c r="D1267" t="s">
        <v>84</v>
      </c>
      <c r="E1267" t="s">
        <v>159</v>
      </c>
      <c r="F1267" t="s">
        <v>3890</v>
      </c>
      <c r="G1267" t="s">
        <v>134</v>
      </c>
      <c r="H1267" t="s">
        <v>150</v>
      </c>
      <c r="I1267" t="s">
        <v>136</v>
      </c>
      <c r="J1267" t="s">
        <v>137</v>
      </c>
      <c r="K1267" t="s">
        <v>138</v>
      </c>
      <c r="L1267" t="s">
        <v>3891</v>
      </c>
      <c r="M1267" t="s">
        <v>3892</v>
      </c>
      <c r="N1267">
        <v>2.539722222</v>
      </c>
      <c r="O1267">
        <v>0</v>
      </c>
      <c r="P1267">
        <v>652</v>
      </c>
      <c r="Q1267">
        <v>0</v>
      </c>
      <c r="R1267">
        <v>0</v>
      </c>
      <c r="S1267">
        <v>0</v>
      </c>
      <c r="T1267">
        <v>71</v>
      </c>
      <c r="U1267">
        <v>0</v>
      </c>
      <c r="V1267">
        <v>0</v>
      </c>
      <c r="W1267">
        <v>0</v>
      </c>
      <c r="X1267">
        <v>369.64907271221773</v>
      </c>
      <c r="Y1267">
        <v>0</v>
      </c>
      <c r="Z1267">
        <v>0</v>
      </c>
      <c r="AA1267">
        <v>0</v>
      </c>
      <c r="AB1267">
        <v>153.04335571410243</v>
      </c>
      <c r="AC1267">
        <v>0</v>
      </c>
      <c r="AD1267">
        <v>0</v>
      </c>
      <c r="AE1267">
        <v>522.69242842632013</v>
      </c>
    </row>
    <row r="1268" spans="1:31" x14ac:dyDescent="0.3">
      <c r="A1268">
        <v>2503817</v>
      </c>
      <c r="B1268">
        <v>1</v>
      </c>
      <c r="C1268" t="s">
        <v>80</v>
      </c>
      <c r="D1268" t="s">
        <v>101</v>
      </c>
      <c r="E1268" t="s">
        <v>207</v>
      </c>
      <c r="F1268" t="s">
        <v>3893</v>
      </c>
      <c r="G1268" t="s">
        <v>161</v>
      </c>
      <c r="H1268" t="s">
        <v>150</v>
      </c>
      <c r="I1268" t="s">
        <v>136</v>
      </c>
      <c r="J1268" t="s">
        <v>137</v>
      </c>
      <c r="K1268" t="s">
        <v>144</v>
      </c>
      <c r="L1268" t="s">
        <v>3894</v>
      </c>
      <c r="M1268" t="s">
        <v>3895</v>
      </c>
      <c r="N1268">
        <v>0.62472222200000005</v>
      </c>
      <c r="O1268">
        <v>0</v>
      </c>
      <c r="P1268">
        <v>113</v>
      </c>
      <c r="Q1268">
        <v>0</v>
      </c>
      <c r="R1268">
        <v>0</v>
      </c>
      <c r="S1268">
        <v>0</v>
      </c>
      <c r="T1268">
        <v>4</v>
      </c>
      <c r="U1268">
        <v>0</v>
      </c>
      <c r="V1268">
        <v>0</v>
      </c>
      <c r="W1268">
        <v>0</v>
      </c>
      <c r="X1268">
        <v>21.45429710558086</v>
      </c>
      <c r="Y1268">
        <v>0</v>
      </c>
      <c r="Z1268">
        <v>0</v>
      </c>
      <c r="AA1268">
        <v>0</v>
      </c>
      <c r="AB1268">
        <v>1.0772546464970501</v>
      </c>
      <c r="AC1268">
        <v>0</v>
      </c>
      <c r="AD1268">
        <v>0</v>
      </c>
      <c r="AE1268">
        <v>22.53155175207791</v>
      </c>
    </row>
    <row r="1269" spans="1:31" x14ac:dyDescent="0.3">
      <c r="A1269">
        <v>2504435</v>
      </c>
      <c r="B1269">
        <v>1</v>
      </c>
      <c r="C1269" t="s">
        <v>80</v>
      </c>
      <c r="D1269" t="s">
        <v>96</v>
      </c>
      <c r="E1269" t="s">
        <v>141</v>
      </c>
      <c r="F1269" t="s">
        <v>3896</v>
      </c>
      <c r="G1269" t="s">
        <v>143</v>
      </c>
      <c r="H1269" t="s">
        <v>135</v>
      </c>
      <c r="I1269" t="s">
        <v>136</v>
      </c>
      <c r="J1269" t="s">
        <v>137</v>
      </c>
      <c r="K1269" t="s">
        <v>144</v>
      </c>
      <c r="L1269" t="s">
        <v>3897</v>
      </c>
      <c r="M1269" t="s">
        <v>3898</v>
      </c>
      <c r="N1269">
        <v>0.896666666</v>
      </c>
      <c r="O1269">
        <v>3</v>
      </c>
      <c r="P1269">
        <v>128</v>
      </c>
      <c r="Q1269">
        <v>0</v>
      </c>
      <c r="R1269">
        <v>0</v>
      </c>
      <c r="S1269">
        <v>10</v>
      </c>
      <c r="T1269">
        <v>1</v>
      </c>
      <c r="U1269">
        <v>0</v>
      </c>
      <c r="V1269">
        <v>0</v>
      </c>
      <c r="W1269">
        <v>13.156228282559045</v>
      </c>
      <c r="X1269">
        <v>22.270250955748033</v>
      </c>
      <c r="Y1269">
        <v>0</v>
      </c>
      <c r="Z1269">
        <v>0</v>
      </c>
      <c r="AA1269">
        <v>30.633438548379104</v>
      </c>
      <c r="AB1269">
        <v>4.2316876918277499E-2</v>
      </c>
      <c r="AC1269">
        <v>0</v>
      </c>
      <c r="AD1269">
        <v>0</v>
      </c>
      <c r="AE1269">
        <v>66.102234663604463</v>
      </c>
    </row>
    <row r="1270" spans="1:31" x14ac:dyDescent="0.3">
      <c r="A1270">
        <v>2504103</v>
      </c>
      <c r="B1270">
        <v>1</v>
      </c>
      <c r="C1270" t="s">
        <v>81</v>
      </c>
      <c r="D1270" t="s">
        <v>116</v>
      </c>
      <c r="E1270" t="s">
        <v>159</v>
      </c>
      <c r="F1270" t="s">
        <v>3899</v>
      </c>
      <c r="G1270" t="s">
        <v>181</v>
      </c>
      <c r="H1270" t="s">
        <v>150</v>
      </c>
      <c r="I1270" t="s">
        <v>136</v>
      </c>
      <c r="J1270" t="s">
        <v>137</v>
      </c>
      <c r="K1270" t="s">
        <v>144</v>
      </c>
      <c r="L1270" t="s">
        <v>3900</v>
      </c>
      <c r="M1270" t="s">
        <v>3901</v>
      </c>
      <c r="N1270">
        <v>1.214722222</v>
      </c>
      <c r="O1270">
        <v>0</v>
      </c>
      <c r="P1270">
        <v>11</v>
      </c>
      <c r="Q1270">
        <v>0</v>
      </c>
      <c r="R1270">
        <v>0</v>
      </c>
      <c r="S1270">
        <v>0</v>
      </c>
      <c r="T1270">
        <v>2</v>
      </c>
      <c r="U1270">
        <v>0</v>
      </c>
      <c r="V1270">
        <v>0</v>
      </c>
      <c r="W1270">
        <v>0</v>
      </c>
      <c r="X1270">
        <v>2.2728759286761182</v>
      </c>
      <c r="Y1270">
        <v>0</v>
      </c>
      <c r="Z1270">
        <v>0</v>
      </c>
      <c r="AA1270">
        <v>0</v>
      </c>
      <c r="AB1270">
        <v>1.9301469897718126</v>
      </c>
      <c r="AC1270">
        <v>0</v>
      </c>
      <c r="AD1270">
        <v>0</v>
      </c>
      <c r="AE1270">
        <v>4.2030229184479309</v>
      </c>
    </row>
    <row r="1271" spans="1:31" x14ac:dyDescent="0.3">
      <c r="A1271">
        <v>2504272</v>
      </c>
      <c r="B1271">
        <v>1</v>
      </c>
      <c r="C1271" t="s">
        <v>80</v>
      </c>
      <c r="D1271" t="s">
        <v>107</v>
      </c>
      <c r="E1271" t="s">
        <v>207</v>
      </c>
      <c r="F1271" t="s">
        <v>3902</v>
      </c>
      <c r="G1271" t="s">
        <v>161</v>
      </c>
      <c r="H1271" t="s">
        <v>150</v>
      </c>
      <c r="I1271" t="s">
        <v>136</v>
      </c>
      <c r="J1271" t="s">
        <v>137</v>
      </c>
      <c r="K1271" t="s">
        <v>144</v>
      </c>
      <c r="L1271" t="s">
        <v>3903</v>
      </c>
      <c r="M1271" t="s">
        <v>3904</v>
      </c>
      <c r="N1271">
        <v>1.3358333330000001</v>
      </c>
      <c r="O1271">
        <v>0</v>
      </c>
      <c r="P1271">
        <v>80</v>
      </c>
      <c r="Q1271">
        <v>0</v>
      </c>
      <c r="R1271">
        <v>1</v>
      </c>
      <c r="S1271">
        <v>0</v>
      </c>
      <c r="T1271">
        <v>3</v>
      </c>
      <c r="U1271">
        <v>0</v>
      </c>
      <c r="V1271">
        <v>0</v>
      </c>
      <c r="W1271">
        <v>0</v>
      </c>
      <c r="X1271">
        <v>19.178814177762963</v>
      </c>
      <c r="Y1271">
        <v>0</v>
      </c>
      <c r="Z1271">
        <v>0</v>
      </c>
      <c r="AA1271">
        <v>0</v>
      </c>
      <c r="AB1271">
        <v>1.2894125519275E-3</v>
      </c>
      <c r="AC1271">
        <v>0</v>
      </c>
      <c r="AD1271">
        <v>0</v>
      </c>
      <c r="AE1271">
        <v>19.180103590314889</v>
      </c>
    </row>
    <row r="1272" spans="1:31" x14ac:dyDescent="0.3">
      <c r="A1272">
        <v>2504172</v>
      </c>
      <c r="B1272">
        <v>1</v>
      </c>
      <c r="C1272" t="s">
        <v>80</v>
      </c>
      <c r="D1272" t="s">
        <v>94</v>
      </c>
      <c r="E1272" t="s">
        <v>141</v>
      </c>
      <c r="F1272" t="s">
        <v>3905</v>
      </c>
      <c r="G1272" t="s">
        <v>295</v>
      </c>
      <c r="H1272" t="s">
        <v>135</v>
      </c>
      <c r="I1272" t="s">
        <v>136</v>
      </c>
      <c r="J1272" t="s">
        <v>137</v>
      </c>
      <c r="K1272" t="s">
        <v>144</v>
      </c>
      <c r="L1272" t="s">
        <v>3906</v>
      </c>
      <c r="M1272" t="s">
        <v>3907</v>
      </c>
      <c r="N1272">
        <v>0.25888888799999998</v>
      </c>
      <c r="O1272">
        <v>0</v>
      </c>
      <c r="P1272">
        <v>915</v>
      </c>
      <c r="Q1272">
        <v>32</v>
      </c>
      <c r="R1272">
        <v>33</v>
      </c>
      <c r="S1272">
        <v>14</v>
      </c>
      <c r="T1272">
        <v>170</v>
      </c>
      <c r="U1272">
        <v>0</v>
      </c>
      <c r="V1272">
        <v>0</v>
      </c>
      <c r="W1272">
        <v>0</v>
      </c>
      <c r="X1272">
        <v>32.65475796497482</v>
      </c>
      <c r="Y1272">
        <v>5.3777917217152789</v>
      </c>
      <c r="Z1272">
        <v>1.8035346518673003</v>
      </c>
      <c r="AA1272">
        <v>39.11054319773838</v>
      </c>
      <c r="AB1272">
        <v>31.452723694335585</v>
      </c>
      <c r="AC1272">
        <v>0</v>
      </c>
      <c r="AD1272">
        <v>0</v>
      </c>
      <c r="AE1272">
        <v>110.39935123063137</v>
      </c>
    </row>
    <row r="1273" spans="1:31" x14ac:dyDescent="0.3">
      <c r="A1273">
        <v>2503811</v>
      </c>
      <c r="B1273">
        <v>1</v>
      </c>
      <c r="C1273" t="s">
        <v>80</v>
      </c>
      <c r="D1273" t="s">
        <v>105</v>
      </c>
      <c r="E1273" t="s">
        <v>132</v>
      </c>
      <c r="F1273" t="s">
        <v>3908</v>
      </c>
      <c r="G1273" t="s">
        <v>333</v>
      </c>
      <c r="H1273" t="s">
        <v>135</v>
      </c>
      <c r="I1273" t="s">
        <v>136</v>
      </c>
      <c r="J1273" t="s">
        <v>137</v>
      </c>
      <c r="K1273" t="s">
        <v>144</v>
      </c>
      <c r="L1273" t="s">
        <v>3909</v>
      </c>
      <c r="M1273" t="s">
        <v>3910</v>
      </c>
      <c r="N1273">
        <v>1.2594444440000001</v>
      </c>
      <c r="O1273">
        <v>0</v>
      </c>
      <c r="P1273">
        <v>111</v>
      </c>
      <c r="Q1273">
        <v>0</v>
      </c>
      <c r="R1273">
        <v>13</v>
      </c>
      <c r="S1273">
        <v>0</v>
      </c>
      <c r="T1273">
        <v>35</v>
      </c>
      <c r="U1273">
        <v>0</v>
      </c>
      <c r="V1273">
        <v>0</v>
      </c>
      <c r="W1273">
        <v>0</v>
      </c>
      <c r="X1273">
        <v>40.31370045281593</v>
      </c>
      <c r="Y1273">
        <v>0</v>
      </c>
      <c r="Z1273">
        <v>2.2449508729444707</v>
      </c>
      <c r="AA1273">
        <v>0</v>
      </c>
      <c r="AB1273">
        <v>23.154336265521021</v>
      </c>
      <c r="AC1273">
        <v>0</v>
      </c>
      <c r="AD1273">
        <v>0</v>
      </c>
      <c r="AE1273">
        <v>65.712987591281419</v>
      </c>
    </row>
    <row r="1274" spans="1:31" x14ac:dyDescent="0.3">
      <c r="A1274">
        <v>2504358</v>
      </c>
      <c r="B1274">
        <v>1</v>
      </c>
      <c r="C1274" t="s">
        <v>80</v>
      </c>
      <c r="D1274" t="s">
        <v>97</v>
      </c>
      <c r="E1274" t="s">
        <v>167</v>
      </c>
      <c r="F1274" t="s">
        <v>3911</v>
      </c>
      <c r="G1274" t="s">
        <v>263</v>
      </c>
      <c r="H1274" t="s">
        <v>150</v>
      </c>
      <c r="I1274" t="s">
        <v>136</v>
      </c>
      <c r="J1274" t="s">
        <v>137</v>
      </c>
      <c r="K1274" t="s">
        <v>144</v>
      </c>
      <c r="L1274" t="s">
        <v>3912</v>
      </c>
      <c r="M1274" t="s">
        <v>3913</v>
      </c>
      <c r="N1274">
        <v>0.56666666600000004</v>
      </c>
      <c r="O1274">
        <v>0</v>
      </c>
      <c r="P1274">
        <v>1</v>
      </c>
      <c r="Q1274">
        <v>0</v>
      </c>
      <c r="R1274">
        <v>0</v>
      </c>
      <c r="S1274">
        <v>0</v>
      </c>
      <c r="T1274">
        <v>0</v>
      </c>
      <c r="U1274">
        <v>0</v>
      </c>
      <c r="V1274">
        <v>0</v>
      </c>
      <c r="W1274">
        <v>0</v>
      </c>
      <c r="X1274">
        <v>0.31647682675389999</v>
      </c>
      <c r="Y1274">
        <v>0</v>
      </c>
      <c r="Z1274">
        <v>0</v>
      </c>
      <c r="AA1274">
        <v>0</v>
      </c>
      <c r="AB1274">
        <v>0</v>
      </c>
      <c r="AC1274">
        <v>0</v>
      </c>
      <c r="AD1274">
        <v>0</v>
      </c>
      <c r="AE1274">
        <v>0.31647682675389999</v>
      </c>
    </row>
    <row r="1275" spans="1:31" x14ac:dyDescent="0.3">
      <c r="A1275">
        <v>2503917</v>
      </c>
      <c r="B1275">
        <v>1</v>
      </c>
      <c r="C1275" t="s">
        <v>80</v>
      </c>
      <c r="D1275" t="s">
        <v>95</v>
      </c>
      <c r="E1275" t="s">
        <v>132</v>
      </c>
      <c r="F1275" t="s">
        <v>3914</v>
      </c>
      <c r="G1275" t="s">
        <v>134</v>
      </c>
      <c r="H1275" t="s">
        <v>135</v>
      </c>
      <c r="I1275" t="s">
        <v>136</v>
      </c>
      <c r="J1275" t="s">
        <v>137</v>
      </c>
      <c r="K1275" t="s">
        <v>138</v>
      </c>
      <c r="L1275" t="s">
        <v>3915</v>
      </c>
      <c r="M1275" t="s">
        <v>3916</v>
      </c>
      <c r="N1275">
        <v>5.8780555550000004</v>
      </c>
      <c r="O1275">
        <v>0</v>
      </c>
      <c r="P1275">
        <v>296</v>
      </c>
      <c r="Q1275">
        <v>0</v>
      </c>
      <c r="R1275">
        <v>1</v>
      </c>
      <c r="S1275">
        <v>1</v>
      </c>
      <c r="T1275">
        <v>11</v>
      </c>
      <c r="U1275">
        <v>0</v>
      </c>
      <c r="V1275">
        <v>0</v>
      </c>
      <c r="W1275">
        <v>0</v>
      </c>
      <c r="X1275">
        <v>233.49150723915054</v>
      </c>
      <c r="Y1275">
        <v>0</v>
      </c>
      <c r="Z1275">
        <v>0.55314051002280751</v>
      </c>
      <c r="AA1275">
        <v>21.311335546905866</v>
      </c>
      <c r="AB1275">
        <v>38.36641077956196</v>
      </c>
      <c r="AC1275">
        <v>0</v>
      </c>
      <c r="AD1275">
        <v>0</v>
      </c>
      <c r="AE1275">
        <v>293.7223940756412</v>
      </c>
    </row>
    <row r="1276" spans="1:31" x14ac:dyDescent="0.3">
      <c r="A1276">
        <v>2504166</v>
      </c>
      <c r="B1276">
        <v>1</v>
      </c>
      <c r="C1276" t="s">
        <v>80</v>
      </c>
      <c r="D1276" t="s">
        <v>83</v>
      </c>
      <c r="E1276" t="s">
        <v>207</v>
      </c>
      <c r="F1276" t="s">
        <v>3917</v>
      </c>
      <c r="G1276" t="s">
        <v>291</v>
      </c>
      <c r="H1276" t="s">
        <v>150</v>
      </c>
      <c r="I1276" t="s">
        <v>136</v>
      </c>
      <c r="J1276" t="s">
        <v>3</v>
      </c>
      <c r="K1276" t="s">
        <v>144</v>
      </c>
      <c r="L1276" t="s">
        <v>3918</v>
      </c>
      <c r="M1276" t="s">
        <v>3919</v>
      </c>
      <c r="N1276">
        <v>1.7241666659999999</v>
      </c>
      <c r="O1276">
        <v>0</v>
      </c>
      <c r="P1276">
        <v>57</v>
      </c>
      <c r="Q1276">
        <v>0</v>
      </c>
      <c r="R1276">
        <v>0</v>
      </c>
      <c r="S1276">
        <v>0</v>
      </c>
      <c r="T1276">
        <v>6</v>
      </c>
      <c r="U1276">
        <v>0</v>
      </c>
      <c r="V1276">
        <v>0</v>
      </c>
      <c r="W1276">
        <v>0</v>
      </c>
      <c r="X1276">
        <v>34.493471204216263</v>
      </c>
      <c r="Y1276">
        <v>0</v>
      </c>
      <c r="Z1276">
        <v>0</v>
      </c>
      <c r="AA1276">
        <v>0</v>
      </c>
      <c r="AB1276">
        <v>8.3350336082459009</v>
      </c>
      <c r="AC1276">
        <v>0</v>
      </c>
      <c r="AD1276">
        <v>0</v>
      </c>
      <c r="AE1276">
        <v>42.828504812462164</v>
      </c>
    </row>
    <row r="1277" spans="1:31" x14ac:dyDescent="0.3">
      <c r="A1277">
        <v>2504003</v>
      </c>
      <c r="B1277">
        <v>1</v>
      </c>
      <c r="C1277" t="s">
        <v>80</v>
      </c>
      <c r="D1277" t="s">
        <v>99</v>
      </c>
      <c r="E1277" t="s">
        <v>159</v>
      </c>
      <c r="F1277" t="s">
        <v>3920</v>
      </c>
      <c r="G1277" t="s">
        <v>173</v>
      </c>
      <c r="H1277" t="s">
        <v>150</v>
      </c>
      <c r="I1277" t="s">
        <v>136</v>
      </c>
      <c r="J1277" t="s">
        <v>137</v>
      </c>
      <c r="K1277" t="s">
        <v>138</v>
      </c>
      <c r="L1277" t="s">
        <v>3921</v>
      </c>
      <c r="M1277" t="s">
        <v>3922</v>
      </c>
      <c r="N1277">
        <v>2.4608333330000001</v>
      </c>
      <c r="O1277">
        <v>0</v>
      </c>
      <c r="P1277">
        <v>6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3.5467769713309671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3.5467769713309671</v>
      </c>
    </row>
    <row r="1278" spans="1:31" x14ac:dyDescent="0.3">
      <c r="A1278">
        <v>2503957</v>
      </c>
      <c r="B1278">
        <v>1</v>
      </c>
      <c r="C1278" t="s">
        <v>80</v>
      </c>
      <c r="D1278" t="s">
        <v>89</v>
      </c>
      <c r="E1278" t="s">
        <v>159</v>
      </c>
      <c r="F1278" t="s">
        <v>3923</v>
      </c>
      <c r="G1278" t="s">
        <v>173</v>
      </c>
      <c r="H1278" t="s">
        <v>150</v>
      </c>
      <c r="I1278" t="s">
        <v>136</v>
      </c>
      <c r="J1278" t="s">
        <v>137</v>
      </c>
      <c r="K1278" t="s">
        <v>138</v>
      </c>
      <c r="L1278" t="s">
        <v>3924</v>
      </c>
      <c r="M1278" t="s">
        <v>3925</v>
      </c>
      <c r="N1278">
        <v>2.37</v>
      </c>
      <c r="O1278">
        <v>0</v>
      </c>
      <c r="P1278">
        <v>106</v>
      </c>
      <c r="Q1278">
        <v>0</v>
      </c>
      <c r="R1278">
        <v>0</v>
      </c>
      <c r="S1278">
        <v>0</v>
      </c>
      <c r="T1278">
        <v>16</v>
      </c>
      <c r="U1278">
        <v>0</v>
      </c>
      <c r="V1278">
        <v>0</v>
      </c>
      <c r="W1278">
        <v>0</v>
      </c>
      <c r="X1278">
        <v>317.79635882433041</v>
      </c>
      <c r="Y1278">
        <v>0</v>
      </c>
      <c r="Z1278">
        <v>0</v>
      </c>
      <c r="AA1278">
        <v>0</v>
      </c>
      <c r="AB1278">
        <v>307.99015973130986</v>
      </c>
      <c r="AC1278">
        <v>0</v>
      </c>
      <c r="AD1278">
        <v>0</v>
      </c>
      <c r="AE1278">
        <v>625.78651855564021</v>
      </c>
    </row>
    <row r="1279" spans="1:31" x14ac:dyDescent="0.3">
      <c r="A1279">
        <v>2504212</v>
      </c>
      <c r="B1279">
        <v>1</v>
      </c>
      <c r="C1279" t="s">
        <v>81</v>
      </c>
      <c r="D1279" t="s">
        <v>119</v>
      </c>
      <c r="E1279" t="s">
        <v>207</v>
      </c>
      <c r="F1279" t="s">
        <v>3926</v>
      </c>
      <c r="G1279" t="s">
        <v>551</v>
      </c>
      <c r="H1279" t="s">
        <v>150</v>
      </c>
      <c r="I1279" t="s">
        <v>136</v>
      </c>
      <c r="J1279" t="s">
        <v>137</v>
      </c>
      <c r="K1279" t="s">
        <v>144</v>
      </c>
      <c r="L1279" t="s">
        <v>3927</v>
      </c>
      <c r="M1279" t="s">
        <v>3928</v>
      </c>
      <c r="N1279">
        <v>3.9558333330000002</v>
      </c>
      <c r="O1279">
        <v>0</v>
      </c>
      <c r="P1279">
        <v>12</v>
      </c>
      <c r="Q1279">
        <v>0</v>
      </c>
      <c r="R1279">
        <v>3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1.5250406246882902</v>
      </c>
      <c r="Y1279">
        <v>0</v>
      </c>
      <c r="Z1279">
        <v>0.85755846588334339</v>
      </c>
      <c r="AA1279">
        <v>0</v>
      </c>
      <c r="AB1279">
        <v>0</v>
      </c>
      <c r="AC1279">
        <v>0</v>
      </c>
      <c r="AD1279">
        <v>0</v>
      </c>
      <c r="AE1279">
        <v>2.3825990905716337</v>
      </c>
    </row>
    <row r="1280" spans="1:31" x14ac:dyDescent="0.3">
      <c r="A1280">
        <v>2504255</v>
      </c>
      <c r="B1280">
        <v>1</v>
      </c>
      <c r="C1280" t="s">
        <v>80</v>
      </c>
      <c r="D1280" t="s">
        <v>90</v>
      </c>
      <c r="E1280" t="s">
        <v>167</v>
      </c>
      <c r="F1280" t="s">
        <v>3929</v>
      </c>
      <c r="G1280" t="s">
        <v>263</v>
      </c>
      <c r="H1280" t="s">
        <v>150</v>
      </c>
      <c r="I1280" t="s">
        <v>136</v>
      </c>
      <c r="J1280" t="s">
        <v>137</v>
      </c>
      <c r="K1280" t="s">
        <v>144</v>
      </c>
      <c r="L1280" t="s">
        <v>3930</v>
      </c>
      <c r="M1280" t="s">
        <v>3931</v>
      </c>
      <c r="N1280">
        <v>3.1572222220000001</v>
      </c>
      <c r="O1280">
        <v>0</v>
      </c>
      <c r="P1280">
        <v>3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6.1835843958580305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6.1835843958580305</v>
      </c>
    </row>
    <row r="1281" spans="1:31" x14ac:dyDescent="0.3">
      <c r="A1281">
        <v>2504043</v>
      </c>
      <c r="B1281">
        <v>1</v>
      </c>
      <c r="C1281" t="s">
        <v>80</v>
      </c>
      <c r="D1281" t="s">
        <v>105</v>
      </c>
      <c r="E1281" t="s">
        <v>275</v>
      </c>
      <c r="F1281" t="s">
        <v>3932</v>
      </c>
      <c r="G1281" t="s">
        <v>143</v>
      </c>
      <c r="H1281" t="s">
        <v>135</v>
      </c>
      <c r="I1281" t="s">
        <v>136</v>
      </c>
      <c r="J1281" t="s">
        <v>137</v>
      </c>
      <c r="K1281" t="s">
        <v>144</v>
      </c>
      <c r="L1281" t="s">
        <v>3933</v>
      </c>
      <c r="M1281" t="s">
        <v>3934</v>
      </c>
      <c r="N1281">
        <v>0.80138888799999997</v>
      </c>
      <c r="O1281">
        <v>37</v>
      </c>
      <c r="P1281">
        <v>30311</v>
      </c>
      <c r="Q1281">
        <v>39</v>
      </c>
      <c r="R1281">
        <v>1126</v>
      </c>
      <c r="S1281">
        <v>125</v>
      </c>
      <c r="T1281">
        <v>2634</v>
      </c>
      <c r="U1281">
        <v>19</v>
      </c>
      <c r="V1281">
        <v>6</v>
      </c>
      <c r="W1281">
        <v>19.807769867390647</v>
      </c>
      <c r="X1281">
        <v>5820.7499617689946</v>
      </c>
      <c r="Y1281">
        <v>237.19273909562227</v>
      </c>
      <c r="Z1281">
        <v>167.0426320869982</v>
      </c>
      <c r="AA1281">
        <v>1978.0360640578708</v>
      </c>
      <c r="AB1281">
        <v>1765.5698482155879</v>
      </c>
      <c r="AC1281">
        <v>720.8650568358438</v>
      </c>
      <c r="AD1281">
        <v>21.915536734784734</v>
      </c>
      <c r="AE1281">
        <v>10731.179608663093</v>
      </c>
    </row>
    <row r="1282" spans="1:31" x14ac:dyDescent="0.3">
      <c r="A1282">
        <v>2504186</v>
      </c>
      <c r="B1282">
        <v>1</v>
      </c>
      <c r="C1282" t="s">
        <v>80</v>
      </c>
      <c r="D1282" t="s">
        <v>82</v>
      </c>
      <c r="E1282" t="s">
        <v>159</v>
      </c>
      <c r="F1282" t="s">
        <v>3935</v>
      </c>
      <c r="G1282" t="s">
        <v>413</v>
      </c>
      <c r="H1282" t="s">
        <v>150</v>
      </c>
      <c r="I1282" t="s">
        <v>136</v>
      </c>
      <c r="J1282" t="s">
        <v>137</v>
      </c>
      <c r="K1282" t="s">
        <v>144</v>
      </c>
      <c r="L1282" t="s">
        <v>3936</v>
      </c>
      <c r="M1282" t="s">
        <v>3937</v>
      </c>
      <c r="N1282">
        <v>1.9541666660000001</v>
      </c>
      <c r="O1282">
        <v>0</v>
      </c>
      <c r="P1282">
        <v>6</v>
      </c>
      <c r="Q1282">
        <v>0</v>
      </c>
      <c r="R1282">
        <v>0</v>
      </c>
      <c r="S1282">
        <v>0</v>
      </c>
      <c r="T1282">
        <v>89</v>
      </c>
      <c r="U1282">
        <v>0</v>
      </c>
      <c r="V1282">
        <v>1</v>
      </c>
      <c r="W1282">
        <v>0</v>
      </c>
      <c r="X1282">
        <v>5.5154908980930326</v>
      </c>
      <c r="Y1282">
        <v>0</v>
      </c>
      <c r="Z1282">
        <v>0</v>
      </c>
      <c r="AA1282">
        <v>0</v>
      </c>
      <c r="AB1282">
        <v>275.5474744687744</v>
      </c>
      <c r="AC1282">
        <v>0</v>
      </c>
      <c r="AD1282">
        <v>5.6924486604515998</v>
      </c>
      <c r="AE1282">
        <v>286.75541402731903</v>
      </c>
    </row>
    <row r="1283" spans="1:31" x14ac:dyDescent="0.3">
      <c r="A1283">
        <v>2504066</v>
      </c>
      <c r="B1283">
        <v>1</v>
      </c>
      <c r="C1283" t="s">
        <v>80</v>
      </c>
      <c r="D1283" t="s">
        <v>106</v>
      </c>
      <c r="E1283" t="s">
        <v>207</v>
      </c>
      <c r="F1283" t="s">
        <v>3938</v>
      </c>
      <c r="G1283" t="s">
        <v>177</v>
      </c>
      <c r="H1283" t="s">
        <v>150</v>
      </c>
      <c r="I1283" t="s">
        <v>136</v>
      </c>
      <c r="J1283" t="s">
        <v>137</v>
      </c>
      <c r="K1283" t="s">
        <v>144</v>
      </c>
      <c r="L1283" t="s">
        <v>3939</v>
      </c>
      <c r="M1283" t="s">
        <v>3940</v>
      </c>
      <c r="N1283">
        <v>1.3586111110000001</v>
      </c>
      <c r="O1283">
        <v>0</v>
      </c>
      <c r="P1283">
        <v>1</v>
      </c>
      <c r="Q1283">
        <v>0</v>
      </c>
      <c r="R1283">
        <v>4</v>
      </c>
      <c r="S1283">
        <v>0</v>
      </c>
      <c r="T1283">
        <v>5</v>
      </c>
      <c r="U1283">
        <v>0</v>
      </c>
      <c r="V1283">
        <v>0</v>
      </c>
      <c r="W1283">
        <v>0</v>
      </c>
      <c r="X1283">
        <v>0.21220291851733336</v>
      </c>
      <c r="Y1283">
        <v>0</v>
      </c>
      <c r="Z1283">
        <v>0.51669765615243413</v>
      </c>
      <c r="AA1283">
        <v>0</v>
      </c>
      <c r="AB1283">
        <v>4.6168044122333338</v>
      </c>
      <c r="AC1283">
        <v>0</v>
      </c>
      <c r="AD1283">
        <v>0</v>
      </c>
      <c r="AE1283">
        <v>5.345704986903101</v>
      </c>
    </row>
    <row r="1284" spans="1:31" x14ac:dyDescent="0.3">
      <c r="A1284">
        <v>2503874</v>
      </c>
      <c r="B1284">
        <v>1</v>
      </c>
      <c r="C1284" t="s">
        <v>80</v>
      </c>
      <c r="D1284" t="s">
        <v>100</v>
      </c>
      <c r="E1284" t="s">
        <v>159</v>
      </c>
      <c r="F1284" t="s">
        <v>3941</v>
      </c>
      <c r="G1284" t="s">
        <v>181</v>
      </c>
      <c r="H1284" t="s">
        <v>150</v>
      </c>
      <c r="I1284" t="s">
        <v>136</v>
      </c>
      <c r="J1284" t="s">
        <v>137</v>
      </c>
      <c r="K1284" t="s">
        <v>144</v>
      </c>
      <c r="L1284" t="s">
        <v>3942</v>
      </c>
      <c r="M1284" t="s">
        <v>3943</v>
      </c>
      <c r="N1284">
        <v>1.331388888</v>
      </c>
      <c r="O1284">
        <v>0</v>
      </c>
      <c r="P1284">
        <v>68</v>
      </c>
      <c r="Q1284">
        <v>0</v>
      </c>
      <c r="R1284">
        <v>18</v>
      </c>
      <c r="S1284">
        <v>0</v>
      </c>
      <c r="T1284">
        <v>22</v>
      </c>
      <c r="U1284">
        <v>0</v>
      </c>
      <c r="V1284">
        <v>0</v>
      </c>
      <c r="W1284">
        <v>0</v>
      </c>
      <c r="X1284">
        <v>17.257831933003416</v>
      </c>
      <c r="Y1284">
        <v>0</v>
      </c>
      <c r="Z1284">
        <v>9.0037015939692449</v>
      </c>
      <c r="AA1284">
        <v>0</v>
      </c>
      <c r="AB1284">
        <v>36.138124992044872</v>
      </c>
      <c r="AC1284">
        <v>0</v>
      </c>
      <c r="AD1284">
        <v>0</v>
      </c>
      <c r="AE1284">
        <v>62.399658519017535</v>
      </c>
    </row>
    <row r="1285" spans="1:31" x14ac:dyDescent="0.3">
      <c r="A1285">
        <v>2504000</v>
      </c>
      <c r="B1285">
        <v>1</v>
      </c>
      <c r="C1285" t="s">
        <v>80</v>
      </c>
      <c r="D1285" t="s">
        <v>84</v>
      </c>
      <c r="E1285" t="s">
        <v>159</v>
      </c>
      <c r="F1285" t="s">
        <v>3944</v>
      </c>
      <c r="G1285" t="s">
        <v>134</v>
      </c>
      <c r="H1285" t="s">
        <v>150</v>
      </c>
      <c r="I1285" t="s">
        <v>136</v>
      </c>
      <c r="J1285" t="s">
        <v>137</v>
      </c>
      <c r="K1285" t="s">
        <v>138</v>
      </c>
      <c r="L1285" t="s">
        <v>3945</v>
      </c>
      <c r="M1285" t="s">
        <v>3946</v>
      </c>
      <c r="N1285">
        <v>2.1886111110000002</v>
      </c>
      <c r="O1285">
        <v>0</v>
      </c>
      <c r="P1285">
        <v>724</v>
      </c>
      <c r="Q1285">
        <v>0</v>
      </c>
      <c r="R1285">
        <v>0</v>
      </c>
      <c r="S1285">
        <v>0</v>
      </c>
      <c r="T1285">
        <v>191</v>
      </c>
      <c r="U1285">
        <v>0</v>
      </c>
      <c r="V1285">
        <v>0</v>
      </c>
      <c r="W1285">
        <v>0</v>
      </c>
      <c r="X1285">
        <v>368.2837870495826</v>
      </c>
      <c r="Y1285">
        <v>0</v>
      </c>
      <c r="Z1285">
        <v>0</v>
      </c>
      <c r="AA1285">
        <v>0</v>
      </c>
      <c r="AB1285">
        <v>601.37787108536247</v>
      </c>
      <c r="AC1285">
        <v>0</v>
      </c>
      <c r="AD1285">
        <v>0</v>
      </c>
      <c r="AE1285">
        <v>969.66165813494513</v>
      </c>
    </row>
    <row r="1286" spans="1:31" x14ac:dyDescent="0.3">
      <c r="A1286">
        <v>2504023</v>
      </c>
      <c r="B1286">
        <v>1</v>
      </c>
      <c r="C1286" t="s">
        <v>80</v>
      </c>
      <c r="D1286" t="s">
        <v>101</v>
      </c>
      <c r="E1286" t="s">
        <v>187</v>
      </c>
      <c r="F1286" t="s">
        <v>3947</v>
      </c>
      <c r="G1286" t="s">
        <v>143</v>
      </c>
      <c r="H1286" t="s">
        <v>135</v>
      </c>
      <c r="I1286" t="s">
        <v>136</v>
      </c>
      <c r="J1286" t="s">
        <v>137</v>
      </c>
      <c r="K1286" t="s">
        <v>144</v>
      </c>
      <c r="L1286" t="s">
        <v>3948</v>
      </c>
      <c r="M1286" t="s">
        <v>3949</v>
      </c>
      <c r="N1286">
        <v>2.5705555549999999</v>
      </c>
      <c r="O1286">
        <v>7</v>
      </c>
      <c r="P1286">
        <v>10</v>
      </c>
      <c r="Q1286">
        <v>7</v>
      </c>
      <c r="R1286">
        <v>10</v>
      </c>
      <c r="S1286">
        <v>2</v>
      </c>
      <c r="T1286">
        <v>5</v>
      </c>
      <c r="U1286">
        <v>0</v>
      </c>
      <c r="V1286">
        <v>0</v>
      </c>
      <c r="W1286">
        <v>12.934018149268301</v>
      </c>
      <c r="X1286">
        <v>6.1373498685605545</v>
      </c>
      <c r="Y1286">
        <v>14.10859028661045</v>
      </c>
      <c r="Z1286">
        <v>14.493548435648544</v>
      </c>
      <c r="AA1286">
        <v>13.521752245718501</v>
      </c>
      <c r="AB1286">
        <v>8.797247423535822</v>
      </c>
      <c r="AC1286">
        <v>0</v>
      </c>
      <c r="AD1286">
        <v>0</v>
      </c>
      <c r="AE1286">
        <v>69.992506409342184</v>
      </c>
    </row>
    <row r="1287" spans="1:31" x14ac:dyDescent="0.3">
      <c r="A1287">
        <v>2504441</v>
      </c>
      <c r="B1287">
        <v>1</v>
      </c>
      <c r="C1287" t="s">
        <v>80</v>
      </c>
      <c r="D1287" t="s">
        <v>105</v>
      </c>
      <c r="E1287" t="s">
        <v>207</v>
      </c>
      <c r="F1287" t="s">
        <v>3950</v>
      </c>
      <c r="G1287" t="s">
        <v>177</v>
      </c>
      <c r="H1287" t="s">
        <v>150</v>
      </c>
      <c r="I1287" t="s">
        <v>136</v>
      </c>
      <c r="J1287" t="s">
        <v>137</v>
      </c>
      <c r="K1287" t="s">
        <v>144</v>
      </c>
      <c r="L1287" t="s">
        <v>3951</v>
      </c>
      <c r="M1287" t="s">
        <v>3952</v>
      </c>
      <c r="N1287">
        <v>0.96055555500000001</v>
      </c>
      <c r="O1287">
        <v>0</v>
      </c>
      <c r="P1287">
        <v>22</v>
      </c>
      <c r="Q1287">
        <v>0</v>
      </c>
      <c r="R1287">
        <v>17</v>
      </c>
      <c r="S1287">
        <v>0</v>
      </c>
      <c r="T1287">
        <v>3</v>
      </c>
      <c r="U1287">
        <v>0</v>
      </c>
      <c r="V1287">
        <v>0</v>
      </c>
      <c r="W1287">
        <v>0</v>
      </c>
      <c r="X1287">
        <v>5.5472793939692693</v>
      </c>
      <c r="Y1287">
        <v>0</v>
      </c>
      <c r="Z1287">
        <v>2.3617067299747054</v>
      </c>
      <c r="AA1287">
        <v>0</v>
      </c>
      <c r="AB1287">
        <v>0.13735174681704998</v>
      </c>
      <c r="AC1287">
        <v>0</v>
      </c>
      <c r="AD1287">
        <v>0</v>
      </c>
      <c r="AE1287">
        <v>8.0463378707610254</v>
      </c>
    </row>
    <row r="1288" spans="1:31" x14ac:dyDescent="0.3">
      <c r="A1288">
        <v>2504192</v>
      </c>
      <c r="B1288">
        <v>1</v>
      </c>
      <c r="C1288" t="s">
        <v>81</v>
      </c>
      <c r="D1288" t="s">
        <v>112</v>
      </c>
      <c r="E1288" t="s">
        <v>207</v>
      </c>
      <c r="F1288" t="s">
        <v>3953</v>
      </c>
      <c r="G1288" t="s">
        <v>177</v>
      </c>
      <c r="H1288" t="s">
        <v>150</v>
      </c>
      <c r="I1288" t="s">
        <v>136</v>
      </c>
      <c r="J1288" t="s">
        <v>137</v>
      </c>
      <c r="K1288" t="s">
        <v>144</v>
      </c>
      <c r="L1288" t="s">
        <v>3954</v>
      </c>
      <c r="M1288" t="s">
        <v>3955</v>
      </c>
      <c r="N1288">
        <v>3.4969444439999999</v>
      </c>
      <c r="O1288">
        <v>0</v>
      </c>
      <c r="P1288">
        <v>143</v>
      </c>
      <c r="Q1288">
        <v>0</v>
      </c>
      <c r="R1288">
        <v>0</v>
      </c>
      <c r="S1288">
        <v>0</v>
      </c>
      <c r="T1288">
        <v>14</v>
      </c>
      <c r="U1288">
        <v>0</v>
      </c>
      <c r="V1288">
        <v>0</v>
      </c>
      <c r="W1288">
        <v>0</v>
      </c>
      <c r="X1288">
        <v>90.393202004510016</v>
      </c>
      <c r="Y1288">
        <v>0</v>
      </c>
      <c r="Z1288">
        <v>0</v>
      </c>
      <c r="AA1288">
        <v>0</v>
      </c>
      <c r="AB1288">
        <v>3.2187202729560198</v>
      </c>
      <c r="AC1288">
        <v>0</v>
      </c>
      <c r="AD1288">
        <v>0</v>
      </c>
      <c r="AE1288">
        <v>93.611922277466036</v>
      </c>
    </row>
    <row r="1289" spans="1:31" x14ac:dyDescent="0.3">
      <c r="A1289">
        <v>2503894</v>
      </c>
      <c r="B1289">
        <v>1</v>
      </c>
      <c r="C1289" t="s">
        <v>80</v>
      </c>
      <c r="D1289" t="s">
        <v>106</v>
      </c>
      <c r="E1289" t="s">
        <v>159</v>
      </c>
      <c r="F1289" t="s">
        <v>3956</v>
      </c>
      <c r="G1289" t="s">
        <v>134</v>
      </c>
      <c r="H1289" t="s">
        <v>150</v>
      </c>
      <c r="I1289" t="s">
        <v>136</v>
      </c>
      <c r="J1289" t="s">
        <v>137</v>
      </c>
      <c r="K1289" t="s">
        <v>138</v>
      </c>
      <c r="L1289" t="s">
        <v>3957</v>
      </c>
      <c r="M1289" t="s">
        <v>3958</v>
      </c>
      <c r="N1289">
        <v>5.2208333329999999</v>
      </c>
      <c r="O1289">
        <v>0</v>
      </c>
      <c r="P1289">
        <v>80</v>
      </c>
      <c r="Q1289">
        <v>0</v>
      </c>
      <c r="R1289">
        <v>1</v>
      </c>
      <c r="S1289">
        <v>0</v>
      </c>
      <c r="T1289">
        <v>243</v>
      </c>
      <c r="U1289">
        <v>0</v>
      </c>
      <c r="V1289">
        <v>0</v>
      </c>
      <c r="W1289">
        <v>0</v>
      </c>
      <c r="X1289">
        <v>109.87278814041615</v>
      </c>
      <c r="Y1289">
        <v>0</v>
      </c>
      <c r="Z1289">
        <v>5.0633256754769107</v>
      </c>
      <c r="AA1289">
        <v>0</v>
      </c>
      <c r="AB1289">
        <v>898.87079379367026</v>
      </c>
      <c r="AC1289">
        <v>0</v>
      </c>
      <c r="AD1289">
        <v>0</v>
      </c>
      <c r="AE1289">
        <v>1013.8069076095633</v>
      </c>
    </row>
    <row r="1290" spans="1:31" x14ac:dyDescent="0.3">
      <c r="A1290">
        <v>2503980</v>
      </c>
      <c r="B1290">
        <v>1</v>
      </c>
      <c r="C1290" t="s">
        <v>81</v>
      </c>
      <c r="D1290" t="s">
        <v>118</v>
      </c>
      <c r="E1290" t="s">
        <v>132</v>
      </c>
      <c r="F1290" t="s">
        <v>3959</v>
      </c>
      <c r="G1290" t="s">
        <v>204</v>
      </c>
      <c r="H1290" t="s">
        <v>135</v>
      </c>
      <c r="I1290" t="s">
        <v>136</v>
      </c>
      <c r="J1290" t="s">
        <v>137</v>
      </c>
      <c r="K1290" t="s">
        <v>144</v>
      </c>
      <c r="L1290" t="s">
        <v>3960</v>
      </c>
      <c r="M1290" t="s">
        <v>3961</v>
      </c>
      <c r="N1290">
        <v>0.823333333</v>
      </c>
      <c r="O1290">
        <v>0</v>
      </c>
      <c r="P1290">
        <v>84</v>
      </c>
      <c r="Q1290">
        <v>0</v>
      </c>
      <c r="R1290">
        <v>8</v>
      </c>
      <c r="S1290">
        <v>0</v>
      </c>
      <c r="T1290">
        <v>20</v>
      </c>
      <c r="U1290">
        <v>0</v>
      </c>
      <c r="V1290">
        <v>0</v>
      </c>
      <c r="W1290">
        <v>0</v>
      </c>
      <c r="X1290">
        <v>9.1525699727085446</v>
      </c>
      <c r="Y1290">
        <v>0</v>
      </c>
      <c r="Z1290">
        <v>1.38374558203752</v>
      </c>
      <c r="AA1290">
        <v>0</v>
      </c>
      <c r="AB1290">
        <v>11.821907339579957</v>
      </c>
      <c r="AC1290">
        <v>0</v>
      </c>
      <c r="AD1290">
        <v>0</v>
      </c>
      <c r="AE1290">
        <v>22.358222894326019</v>
      </c>
    </row>
    <row r="1291" spans="1:31" x14ac:dyDescent="0.3">
      <c r="A1291">
        <v>2503943</v>
      </c>
      <c r="B1291">
        <v>1</v>
      </c>
      <c r="C1291" t="s">
        <v>80</v>
      </c>
      <c r="D1291" t="s">
        <v>93</v>
      </c>
      <c r="E1291" t="s">
        <v>132</v>
      </c>
      <c r="F1291" t="s">
        <v>2260</v>
      </c>
      <c r="G1291" t="s">
        <v>173</v>
      </c>
      <c r="H1291" t="s">
        <v>135</v>
      </c>
      <c r="I1291" t="s">
        <v>136</v>
      </c>
      <c r="J1291" t="s">
        <v>137</v>
      </c>
      <c r="K1291" t="s">
        <v>138</v>
      </c>
      <c r="L1291" t="s">
        <v>3962</v>
      </c>
      <c r="M1291" t="s">
        <v>3963</v>
      </c>
      <c r="N1291">
        <v>7.7686111110000002</v>
      </c>
      <c r="O1291">
        <v>0</v>
      </c>
      <c r="P1291">
        <v>266</v>
      </c>
      <c r="Q1291">
        <v>0</v>
      </c>
      <c r="R1291">
        <v>67</v>
      </c>
      <c r="S1291">
        <v>1</v>
      </c>
      <c r="T1291">
        <v>49</v>
      </c>
      <c r="U1291">
        <v>0</v>
      </c>
      <c r="V1291">
        <v>0</v>
      </c>
      <c r="W1291">
        <v>0</v>
      </c>
      <c r="X1291">
        <v>445.77278579945857</v>
      </c>
      <c r="Y1291">
        <v>0</v>
      </c>
      <c r="Z1291">
        <v>353.4209447516493</v>
      </c>
      <c r="AA1291">
        <v>34.091342184077924</v>
      </c>
      <c r="AB1291">
        <v>316.83493465783602</v>
      </c>
      <c r="AC1291">
        <v>0</v>
      </c>
      <c r="AD1291">
        <v>0</v>
      </c>
      <c r="AE1291">
        <v>1150.1200073930218</v>
      </c>
    </row>
    <row r="1292" spans="1:31" x14ac:dyDescent="0.3">
      <c r="A1292">
        <v>2504378</v>
      </c>
      <c r="B1292">
        <v>1</v>
      </c>
      <c r="C1292" t="s">
        <v>81</v>
      </c>
      <c r="D1292" t="s">
        <v>128</v>
      </c>
      <c r="E1292" t="s">
        <v>207</v>
      </c>
      <c r="F1292" t="s">
        <v>3820</v>
      </c>
      <c r="G1292" t="s">
        <v>413</v>
      </c>
      <c r="H1292" t="s">
        <v>150</v>
      </c>
      <c r="I1292" t="s">
        <v>136</v>
      </c>
      <c r="J1292" t="s">
        <v>137</v>
      </c>
      <c r="K1292" t="s">
        <v>144</v>
      </c>
      <c r="L1292" t="s">
        <v>3964</v>
      </c>
      <c r="M1292" t="s">
        <v>3965</v>
      </c>
      <c r="N1292">
        <v>2.8047222220000001</v>
      </c>
      <c r="O1292">
        <v>0</v>
      </c>
      <c r="P1292">
        <v>68</v>
      </c>
      <c r="Q1292">
        <v>0</v>
      </c>
      <c r="R1292">
        <v>1</v>
      </c>
      <c r="S1292">
        <v>0</v>
      </c>
      <c r="T1292">
        <v>2</v>
      </c>
      <c r="U1292">
        <v>0</v>
      </c>
      <c r="V1292">
        <v>0</v>
      </c>
      <c r="W1292">
        <v>0</v>
      </c>
      <c r="X1292">
        <v>43.312048355580842</v>
      </c>
      <c r="Y1292">
        <v>0</v>
      </c>
      <c r="Z1292">
        <v>1.0701232219142918</v>
      </c>
      <c r="AA1292">
        <v>0</v>
      </c>
      <c r="AB1292">
        <v>2.1088194002747187</v>
      </c>
      <c r="AC1292">
        <v>0</v>
      </c>
      <c r="AD1292">
        <v>0</v>
      </c>
      <c r="AE1292">
        <v>46.490990977769854</v>
      </c>
    </row>
    <row r="1293" spans="1:31" x14ac:dyDescent="0.3">
      <c r="A1293">
        <v>2503837</v>
      </c>
      <c r="B1293">
        <v>1</v>
      </c>
      <c r="C1293" t="s">
        <v>81</v>
      </c>
      <c r="D1293" t="s">
        <v>119</v>
      </c>
      <c r="E1293" t="s">
        <v>141</v>
      </c>
      <c r="F1293" t="s">
        <v>3966</v>
      </c>
      <c r="G1293" t="s">
        <v>143</v>
      </c>
      <c r="H1293" t="s">
        <v>135</v>
      </c>
      <c r="I1293" t="s">
        <v>136</v>
      </c>
      <c r="J1293" t="s">
        <v>137</v>
      </c>
      <c r="K1293" t="s">
        <v>144</v>
      </c>
      <c r="L1293" t="s">
        <v>3967</v>
      </c>
      <c r="M1293" t="s">
        <v>3968</v>
      </c>
      <c r="N1293">
        <v>0.59722222199999997</v>
      </c>
      <c r="O1293">
        <v>7</v>
      </c>
      <c r="P1293">
        <v>9793</v>
      </c>
      <c r="Q1293">
        <v>404</v>
      </c>
      <c r="R1293">
        <v>1729</v>
      </c>
      <c r="S1293">
        <v>36</v>
      </c>
      <c r="T1293">
        <v>1357</v>
      </c>
      <c r="U1293">
        <v>0</v>
      </c>
      <c r="V1293">
        <v>1</v>
      </c>
      <c r="W1293">
        <v>0.27871356570433337</v>
      </c>
      <c r="X1293">
        <v>779.66544133652803</v>
      </c>
      <c r="Y1293">
        <v>216.71575172845701</v>
      </c>
      <c r="Z1293">
        <v>318.3017829887043</v>
      </c>
      <c r="AA1293">
        <v>26.017187036962458</v>
      </c>
      <c r="AB1293">
        <v>299.35074374719653</v>
      </c>
      <c r="AC1293">
        <v>0</v>
      </c>
      <c r="AD1293">
        <v>1.1558861570492502</v>
      </c>
      <c r="AE1293">
        <v>1641.4855065606021</v>
      </c>
    </row>
    <row r="1294" spans="1:31" x14ac:dyDescent="0.3">
      <c r="A1294">
        <v>2503960</v>
      </c>
      <c r="B1294">
        <v>1</v>
      </c>
      <c r="C1294" t="s">
        <v>81</v>
      </c>
      <c r="D1294" t="s">
        <v>126</v>
      </c>
      <c r="E1294" t="s">
        <v>187</v>
      </c>
      <c r="F1294" t="s">
        <v>3969</v>
      </c>
      <c r="G1294" t="s">
        <v>173</v>
      </c>
      <c r="H1294" t="s">
        <v>135</v>
      </c>
      <c r="I1294" t="s">
        <v>136</v>
      </c>
      <c r="J1294" t="s">
        <v>137</v>
      </c>
      <c r="K1294" t="s">
        <v>138</v>
      </c>
      <c r="L1294" t="s">
        <v>3970</v>
      </c>
      <c r="M1294" t="s">
        <v>3971</v>
      </c>
      <c r="N1294">
        <v>6.295833333</v>
      </c>
      <c r="O1294">
        <v>0</v>
      </c>
      <c r="P1294">
        <v>409</v>
      </c>
      <c r="Q1294">
        <v>0</v>
      </c>
      <c r="R1294">
        <v>18</v>
      </c>
      <c r="S1294">
        <v>1</v>
      </c>
      <c r="T1294">
        <v>149</v>
      </c>
      <c r="U1294">
        <v>0</v>
      </c>
      <c r="V1294">
        <v>0</v>
      </c>
      <c r="W1294">
        <v>0</v>
      </c>
      <c r="X1294">
        <v>337.46689033028883</v>
      </c>
      <c r="Y1294">
        <v>0</v>
      </c>
      <c r="Z1294">
        <v>64.714717043427825</v>
      </c>
      <c r="AA1294">
        <v>0.25606261000757502</v>
      </c>
      <c r="AB1294">
        <v>334.38619103446945</v>
      </c>
      <c r="AC1294">
        <v>0</v>
      </c>
      <c r="AD1294">
        <v>0</v>
      </c>
      <c r="AE1294">
        <v>736.82386101819361</v>
      </c>
    </row>
    <row r="1295" spans="1:31" x14ac:dyDescent="0.3">
      <c r="A1295">
        <v>2504338</v>
      </c>
      <c r="B1295">
        <v>1</v>
      </c>
      <c r="C1295" t="s">
        <v>80</v>
      </c>
      <c r="D1295" t="s">
        <v>87</v>
      </c>
      <c r="E1295" t="s">
        <v>167</v>
      </c>
      <c r="F1295" t="s">
        <v>3972</v>
      </c>
      <c r="G1295" t="s">
        <v>263</v>
      </c>
      <c r="H1295" t="s">
        <v>150</v>
      </c>
      <c r="I1295" t="s">
        <v>136</v>
      </c>
      <c r="J1295" t="s">
        <v>137</v>
      </c>
      <c r="K1295" t="s">
        <v>144</v>
      </c>
      <c r="L1295" t="s">
        <v>3973</v>
      </c>
      <c r="M1295" t="s">
        <v>3974</v>
      </c>
      <c r="N1295">
        <v>2.3338888880000002</v>
      </c>
      <c r="O1295">
        <v>0</v>
      </c>
      <c r="P1295">
        <v>4</v>
      </c>
      <c r="Q1295">
        <v>0</v>
      </c>
      <c r="R1295">
        <v>0</v>
      </c>
      <c r="S1295">
        <v>0</v>
      </c>
      <c r="T1295">
        <v>0</v>
      </c>
      <c r="U1295">
        <v>0</v>
      </c>
      <c r="V1295">
        <v>0</v>
      </c>
      <c r="W1295">
        <v>0</v>
      </c>
      <c r="X1295">
        <v>2.1792822633875888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2.1792822633875888</v>
      </c>
    </row>
    <row r="1296" spans="1:31" x14ac:dyDescent="0.3">
      <c r="A1296">
        <v>2504484</v>
      </c>
      <c r="B1296">
        <v>1</v>
      </c>
      <c r="C1296" t="s">
        <v>80</v>
      </c>
      <c r="D1296" t="s">
        <v>104</v>
      </c>
      <c r="E1296" t="s">
        <v>207</v>
      </c>
      <c r="F1296" t="s">
        <v>3975</v>
      </c>
      <c r="G1296" t="s">
        <v>177</v>
      </c>
      <c r="H1296" t="s">
        <v>150</v>
      </c>
      <c r="I1296" t="s">
        <v>136</v>
      </c>
      <c r="J1296" t="s">
        <v>137</v>
      </c>
      <c r="K1296" t="s">
        <v>144</v>
      </c>
      <c r="L1296" t="s">
        <v>3976</v>
      </c>
      <c r="M1296" t="s">
        <v>3977</v>
      </c>
      <c r="N1296">
        <v>0.74555555500000004</v>
      </c>
      <c r="O1296">
        <v>0</v>
      </c>
      <c r="P1296">
        <v>125</v>
      </c>
      <c r="Q1296">
        <v>0</v>
      </c>
      <c r="R1296">
        <v>0</v>
      </c>
      <c r="S1296">
        <v>0</v>
      </c>
      <c r="T1296">
        <v>11</v>
      </c>
      <c r="U1296">
        <v>0</v>
      </c>
      <c r="V1296">
        <v>0</v>
      </c>
      <c r="W1296">
        <v>0</v>
      </c>
      <c r="X1296">
        <v>18.559712370120192</v>
      </c>
      <c r="Y1296">
        <v>0</v>
      </c>
      <c r="Z1296">
        <v>0</v>
      </c>
      <c r="AA1296">
        <v>0</v>
      </c>
      <c r="AB1296">
        <v>0.17046334062649002</v>
      </c>
      <c r="AC1296">
        <v>0</v>
      </c>
      <c r="AD1296">
        <v>0</v>
      </c>
      <c r="AE1296">
        <v>18.730175710746682</v>
      </c>
    </row>
    <row r="1297" spans="1:31" x14ac:dyDescent="0.3">
      <c r="A1297">
        <v>2503797</v>
      </c>
      <c r="B1297">
        <v>1</v>
      </c>
      <c r="C1297" t="s">
        <v>80</v>
      </c>
      <c r="D1297" t="s">
        <v>90</v>
      </c>
      <c r="E1297" t="s">
        <v>167</v>
      </c>
      <c r="F1297" t="s">
        <v>3978</v>
      </c>
      <c r="G1297" t="s">
        <v>263</v>
      </c>
      <c r="H1297" t="s">
        <v>150</v>
      </c>
      <c r="I1297" t="s">
        <v>136</v>
      </c>
      <c r="J1297" t="s">
        <v>137</v>
      </c>
      <c r="K1297" t="s">
        <v>144</v>
      </c>
      <c r="L1297" t="s">
        <v>3979</v>
      </c>
      <c r="M1297" t="s">
        <v>3980</v>
      </c>
      <c r="N1297">
        <v>1.429444444</v>
      </c>
      <c r="O1297">
        <v>0</v>
      </c>
      <c r="P1297">
        <v>2</v>
      </c>
      <c r="Q1297">
        <v>0</v>
      </c>
      <c r="R1297">
        <v>0</v>
      </c>
      <c r="S1297">
        <v>0</v>
      </c>
      <c r="T1297">
        <v>1</v>
      </c>
      <c r="U1297">
        <v>0</v>
      </c>
      <c r="V1297">
        <v>0</v>
      </c>
      <c r="W1297">
        <v>0</v>
      </c>
      <c r="X1297">
        <v>0</v>
      </c>
      <c r="Y1297">
        <v>0</v>
      </c>
      <c r="Z1297">
        <v>0</v>
      </c>
      <c r="AA1297">
        <v>0</v>
      </c>
      <c r="AB1297">
        <v>0.2986312533158767</v>
      </c>
      <c r="AC1297">
        <v>0</v>
      </c>
      <c r="AD1297">
        <v>0</v>
      </c>
      <c r="AE1297">
        <v>0.2986312533158767</v>
      </c>
    </row>
    <row r="1298" spans="1:31" x14ac:dyDescent="0.3">
      <c r="A1298">
        <v>2504169</v>
      </c>
      <c r="B1298">
        <v>1</v>
      </c>
      <c r="C1298" t="s">
        <v>81</v>
      </c>
      <c r="D1298" t="s">
        <v>113</v>
      </c>
      <c r="E1298" t="s">
        <v>167</v>
      </c>
      <c r="F1298" t="s">
        <v>3981</v>
      </c>
      <c r="G1298" t="s">
        <v>263</v>
      </c>
      <c r="H1298" t="s">
        <v>150</v>
      </c>
      <c r="I1298" t="s">
        <v>136</v>
      </c>
      <c r="J1298" t="s">
        <v>137</v>
      </c>
      <c r="K1298" t="s">
        <v>144</v>
      </c>
      <c r="L1298" t="s">
        <v>3982</v>
      </c>
      <c r="M1298" t="s">
        <v>3983</v>
      </c>
      <c r="N1298">
        <v>1.027222222</v>
      </c>
      <c r="O1298">
        <v>0</v>
      </c>
      <c r="P1298">
        <v>1</v>
      </c>
      <c r="Q1298">
        <v>0</v>
      </c>
      <c r="R1298">
        <v>0</v>
      </c>
      <c r="S1298">
        <v>0</v>
      </c>
      <c r="T1298">
        <v>0</v>
      </c>
      <c r="U1298">
        <v>0</v>
      </c>
      <c r="V1298">
        <v>0</v>
      </c>
      <c r="W1298">
        <v>0</v>
      </c>
      <c r="X1298">
        <v>6.7680709426600011E-2</v>
      </c>
      <c r="Y1298">
        <v>0</v>
      </c>
      <c r="Z1298">
        <v>0</v>
      </c>
      <c r="AA1298">
        <v>0</v>
      </c>
      <c r="AB1298">
        <v>0</v>
      </c>
      <c r="AC1298">
        <v>0</v>
      </c>
      <c r="AD1298">
        <v>0</v>
      </c>
      <c r="AE1298">
        <v>6.7680709426600011E-2</v>
      </c>
    </row>
    <row r="1299" spans="1:31" x14ac:dyDescent="0.3">
      <c r="A1299">
        <v>2503920</v>
      </c>
      <c r="B1299">
        <v>1</v>
      </c>
      <c r="C1299" t="s">
        <v>80</v>
      </c>
      <c r="D1299" t="s">
        <v>83</v>
      </c>
      <c r="E1299" t="s">
        <v>159</v>
      </c>
      <c r="F1299" t="s">
        <v>3984</v>
      </c>
      <c r="G1299" t="s">
        <v>173</v>
      </c>
      <c r="H1299" t="s">
        <v>150</v>
      </c>
      <c r="I1299" t="s">
        <v>136</v>
      </c>
      <c r="J1299" t="s">
        <v>137</v>
      </c>
      <c r="K1299" t="s">
        <v>138</v>
      </c>
      <c r="L1299" t="s">
        <v>3985</v>
      </c>
      <c r="M1299" t="s">
        <v>3986</v>
      </c>
      <c r="N1299">
        <v>7.085555555</v>
      </c>
      <c r="O1299">
        <v>0</v>
      </c>
      <c r="P1299">
        <v>236</v>
      </c>
      <c r="Q1299">
        <v>0</v>
      </c>
      <c r="R1299">
        <v>0</v>
      </c>
      <c r="S1299">
        <v>0</v>
      </c>
      <c r="T1299">
        <v>36</v>
      </c>
      <c r="U1299">
        <v>0</v>
      </c>
      <c r="V1299">
        <v>0</v>
      </c>
      <c r="W1299">
        <v>0</v>
      </c>
      <c r="X1299">
        <v>408.67722281623145</v>
      </c>
      <c r="Y1299">
        <v>0</v>
      </c>
      <c r="Z1299">
        <v>0</v>
      </c>
      <c r="AA1299">
        <v>0</v>
      </c>
      <c r="AB1299">
        <v>175.76139989038447</v>
      </c>
      <c r="AC1299">
        <v>0</v>
      </c>
      <c r="AD1299">
        <v>0</v>
      </c>
      <c r="AE1299">
        <v>584.43862270661589</v>
      </c>
    </row>
    <row r="1300" spans="1:31" x14ac:dyDescent="0.3">
      <c r="A1300">
        <v>2504206</v>
      </c>
      <c r="B1300">
        <v>1</v>
      </c>
      <c r="C1300" t="s">
        <v>80</v>
      </c>
      <c r="D1300" t="s">
        <v>82</v>
      </c>
      <c r="E1300" t="s">
        <v>167</v>
      </c>
      <c r="F1300" t="s">
        <v>3987</v>
      </c>
      <c r="G1300" t="s">
        <v>263</v>
      </c>
      <c r="H1300" t="s">
        <v>150</v>
      </c>
      <c r="I1300" t="s">
        <v>136</v>
      </c>
      <c r="J1300" t="s">
        <v>137</v>
      </c>
      <c r="K1300" t="s">
        <v>144</v>
      </c>
      <c r="L1300" t="s">
        <v>3988</v>
      </c>
      <c r="M1300" t="s">
        <v>3989</v>
      </c>
      <c r="N1300">
        <v>2.858333333</v>
      </c>
      <c r="O1300">
        <v>0</v>
      </c>
      <c r="P1300">
        <v>1</v>
      </c>
      <c r="Q1300">
        <v>0</v>
      </c>
      <c r="R1300">
        <v>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1.2716176312046501</v>
      </c>
      <c r="Y1300">
        <v>0</v>
      </c>
      <c r="Z1300">
        <v>0</v>
      </c>
      <c r="AA1300">
        <v>0</v>
      </c>
      <c r="AB1300">
        <v>0</v>
      </c>
      <c r="AC1300">
        <v>0</v>
      </c>
      <c r="AD1300">
        <v>0</v>
      </c>
      <c r="AE1300">
        <v>1.2716176312046501</v>
      </c>
    </row>
    <row r="1301" spans="1:31" x14ac:dyDescent="0.3">
      <c r="A1301">
        <v>2504401</v>
      </c>
      <c r="B1301">
        <v>1</v>
      </c>
      <c r="C1301" t="s">
        <v>80</v>
      </c>
      <c r="D1301" t="s">
        <v>99</v>
      </c>
      <c r="E1301" t="s">
        <v>207</v>
      </c>
      <c r="F1301" t="s">
        <v>3990</v>
      </c>
      <c r="G1301" t="s">
        <v>177</v>
      </c>
      <c r="H1301" t="s">
        <v>150</v>
      </c>
      <c r="I1301" t="s">
        <v>136</v>
      </c>
      <c r="J1301" t="s">
        <v>137</v>
      </c>
      <c r="K1301" t="s">
        <v>144</v>
      </c>
      <c r="L1301" t="s">
        <v>3991</v>
      </c>
      <c r="M1301" t="s">
        <v>3992</v>
      </c>
      <c r="N1301">
        <v>2.3919444439999999</v>
      </c>
      <c r="O1301">
        <v>0</v>
      </c>
      <c r="P1301">
        <v>48</v>
      </c>
      <c r="Q1301">
        <v>0</v>
      </c>
      <c r="R1301">
        <v>0</v>
      </c>
      <c r="S1301">
        <v>0</v>
      </c>
      <c r="T1301">
        <v>6</v>
      </c>
      <c r="U1301">
        <v>0</v>
      </c>
      <c r="V1301">
        <v>0</v>
      </c>
      <c r="W1301">
        <v>0</v>
      </c>
      <c r="X1301">
        <v>32.715391242374103</v>
      </c>
      <c r="Y1301">
        <v>0</v>
      </c>
      <c r="Z1301">
        <v>0</v>
      </c>
      <c r="AA1301">
        <v>0</v>
      </c>
      <c r="AB1301">
        <v>28.353208177772437</v>
      </c>
      <c r="AC1301">
        <v>0</v>
      </c>
      <c r="AD1301">
        <v>0</v>
      </c>
      <c r="AE1301">
        <v>61.068599420146541</v>
      </c>
    </row>
    <row r="1302" spans="1:31" x14ac:dyDescent="0.3">
      <c r="A1302">
        <v>2504501</v>
      </c>
      <c r="B1302">
        <v>1</v>
      </c>
      <c r="C1302" t="s">
        <v>80</v>
      </c>
      <c r="D1302" t="s">
        <v>107</v>
      </c>
      <c r="E1302" t="s">
        <v>207</v>
      </c>
      <c r="F1302" t="s">
        <v>3993</v>
      </c>
      <c r="G1302" t="s">
        <v>177</v>
      </c>
      <c r="H1302" t="s">
        <v>150</v>
      </c>
      <c r="I1302" t="s">
        <v>136</v>
      </c>
      <c r="J1302" t="s">
        <v>137</v>
      </c>
      <c r="K1302" t="s">
        <v>144</v>
      </c>
      <c r="L1302" t="s">
        <v>3994</v>
      </c>
      <c r="M1302" t="s">
        <v>3995</v>
      </c>
      <c r="N1302">
        <v>1.3519444439999999</v>
      </c>
      <c r="O1302">
        <v>0</v>
      </c>
      <c r="P1302">
        <v>82</v>
      </c>
      <c r="Q1302">
        <v>0</v>
      </c>
      <c r="R1302">
        <v>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15.586958072844046</v>
      </c>
      <c r="Y1302">
        <v>0</v>
      </c>
      <c r="Z1302">
        <v>0</v>
      </c>
      <c r="AA1302">
        <v>0</v>
      </c>
      <c r="AB1302">
        <v>0</v>
      </c>
      <c r="AC1302">
        <v>0</v>
      </c>
      <c r="AD1302">
        <v>0</v>
      </c>
      <c r="AE1302">
        <v>15.586958072844046</v>
      </c>
    </row>
    <row r="1303" spans="1:31" x14ac:dyDescent="0.3">
      <c r="A1303">
        <v>2503877</v>
      </c>
      <c r="B1303">
        <v>1</v>
      </c>
      <c r="C1303" t="s">
        <v>81</v>
      </c>
      <c r="D1303" t="s">
        <v>123</v>
      </c>
      <c r="E1303" t="s">
        <v>187</v>
      </c>
      <c r="F1303" t="s">
        <v>3996</v>
      </c>
      <c r="G1303" t="s">
        <v>134</v>
      </c>
      <c r="H1303" t="s">
        <v>135</v>
      </c>
      <c r="I1303" t="s">
        <v>136</v>
      </c>
      <c r="J1303" t="s">
        <v>137</v>
      </c>
      <c r="K1303" t="s">
        <v>138</v>
      </c>
      <c r="L1303" t="s">
        <v>3997</v>
      </c>
      <c r="M1303" t="s">
        <v>3998</v>
      </c>
      <c r="N1303">
        <v>5.3908333329999998</v>
      </c>
      <c r="O1303">
        <v>3</v>
      </c>
      <c r="P1303">
        <v>48</v>
      </c>
      <c r="Q1303">
        <v>126</v>
      </c>
      <c r="R1303">
        <v>321</v>
      </c>
      <c r="S1303">
        <v>19</v>
      </c>
      <c r="T1303">
        <v>77</v>
      </c>
      <c r="U1303">
        <v>0</v>
      </c>
      <c r="V1303">
        <v>0</v>
      </c>
      <c r="W1303">
        <v>0.94736812314017504</v>
      </c>
      <c r="X1303">
        <v>33.671766255437362</v>
      </c>
      <c r="Y1303">
        <v>239.05623261340787</v>
      </c>
      <c r="Z1303">
        <v>498.226039360443</v>
      </c>
      <c r="AA1303">
        <v>38.788564225251967</v>
      </c>
      <c r="AB1303">
        <v>176.26776066521577</v>
      </c>
      <c r="AC1303">
        <v>0</v>
      </c>
      <c r="AD1303">
        <v>0</v>
      </c>
      <c r="AE1303">
        <v>986.95773124289622</v>
      </c>
    </row>
    <row r="1304" spans="1:31" x14ac:dyDescent="0.3">
      <c r="A1304">
        <v>2504352</v>
      </c>
      <c r="B1304">
        <v>1</v>
      </c>
      <c r="C1304" t="s">
        <v>81</v>
      </c>
      <c r="D1304" t="s">
        <v>128</v>
      </c>
      <c r="E1304" t="s">
        <v>207</v>
      </c>
      <c r="F1304" t="s">
        <v>3999</v>
      </c>
      <c r="G1304" t="s">
        <v>177</v>
      </c>
      <c r="H1304" t="s">
        <v>150</v>
      </c>
      <c r="I1304" t="s">
        <v>136</v>
      </c>
      <c r="J1304" t="s">
        <v>137</v>
      </c>
      <c r="K1304" t="s">
        <v>144</v>
      </c>
      <c r="L1304" t="s">
        <v>4000</v>
      </c>
      <c r="M1304" t="s">
        <v>4001</v>
      </c>
      <c r="N1304">
        <v>0.99111111100000004</v>
      </c>
      <c r="O1304">
        <v>0</v>
      </c>
      <c r="P1304">
        <v>59</v>
      </c>
      <c r="Q1304">
        <v>0</v>
      </c>
      <c r="R1304">
        <v>0</v>
      </c>
      <c r="S1304">
        <v>0</v>
      </c>
      <c r="T1304">
        <v>2</v>
      </c>
      <c r="U1304">
        <v>0</v>
      </c>
      <c r="V1304">
        <v>0</v>
      </c>
      <c r="W1304">
        <v>0</v>
      </c>
      <c r="X1304">
        <v>13.164560407724451</v>
      </c>
      <c r="Y1304">
        <v>0</v>
      </c>
      <c r="Z1304">
        <v>0</v>
      </c>
      <c r="AA1304">
        <v>0</v>
      </c>
      <c r="AB1304">
        <v>0.9018609560722668</v>
      </c>
      <c r="AC1304">
        <v>0</v>
      </c>
      <c r="AD1304">
        <v>0</v>
      </c>
      <c r="AE1304">
        <v>14.066421363796717</v>
      </c>
    </row>
    <row r="1305" spans="1:31" x14ac:dyDescent="0.3">
      <c r="A1305">
        <v>2503897</v>
      </c>
      <c r="B1305">
        <v>1</v>
      </c>
      <c r="C1305" t="s">
        <v>80</v>
      </c>
      <c r="D1305" t="s">
        <v>106</v>
      </c>
      <c r="E1305" t="s">
        <v>159</v>
      </c>
      <c r="F1305" t="s">
        <v>4002</v>
      </c>
      <c r="G1305" t="s">
        <v>134</v>
      </c>
      <c r="H1305" t="s">
        <v>150</v>
      </c>
      <c r="I1305" t="s">
        <v>136</v>
      </c>
      <c r="J1305" t="s">
        <v>137</v>
      </c>
      <c r="K1305" t="s">
        <v>138</v>
      </c>
      <c r="L1305" t="s">
        <v>4003</v>
      </c>
      <c r="M1305" t="s">
        <v>4004</v>
      </c>
      <c r="N1305">
        <v>5.5086111109999996</v>
      </c>
      <c r="O1305">
        <v>0</v>
      </c>
      <c r="P1305">
        <v>97</v>
      </c>
      <c r="Q1305">
        <v>0</v>
      </c>
      <c r="R1305">
        <v>0</v>
      </c>
      <c r="S1305">
        <v>0</v>
      </c>
      <c r="T1305">
        <v>57</v>
      </c>
      <c r="U1305">
        <v>0</v>
      </c>
      <c r="V1305">
        <v>0</v>
      </c>
      <c r="W1305">
        <v>0</v>
      </c>
      <c r="X1305">
        <v>113.54884843918784</v>
      </c>
      <c r="Y1305">
        <v>0</v>
      </c>
      <c r="Z1305">
        <v>0</v>
      </c>
      <c r="AA1305">
        <v>0</v>
      </c>
      <c r="AB1305">
        <v>529.4217816068284</v>
      </c>
      <c r="AC1305">
        <v>0</v>
      </c>
      <c r="AD1305">
        <v>0</v>
      </c>
      <c r="AE1305">
        <v>642.97063004601625</v>
      </c>
    </row>
    <row r="1306" spans="1:31" x14ac:dyDescent="0.3">
      <c r="A1306">
        <v>2504418</v>
      </c>
      <c r="B1306">
        <v>1</v>
      </c>
      <c r="C1306" t="s">
        <v>80</v>
      </c>
      <c r="D1306" t="s">
        <v>97</v>
      </c>
      <c r="E1306" t="s">
        <v>167</v>
      </c>
      <c r="F1306" t="s">
        <v>4005</v>
      </c>
      <c r="G1306" t="s">
        <v>169</v>
      </c>
      <c r="H1306" t="s">
        <v>150</v>
      </c>
      <c r="I1306" t="s">
        <v>136</v>
      </c>
      <c r="J1306" t="s">
        <v>137</v>
      </c>
      <c r="K1306" t="s">
        <v>144</v>
      </c>
      <c r="L1306" t="s">
        <v>4006</v>
      </c>
      <c r="M1306" t="s">
        <v>4007</v>
      </c>
      <c r="N1306">
        <v>1.4386111109999999</v>
      </c>
      <c r="O1306">
        <v>0</v>
      </c>
      <c r="P1306">
        <v>1</v>
      </c>
      <c r="Q1306">
        <v>0</v>
      </c>
      <c r="R1306">
        <v>0</v>
      </c>
      <c r="S1306">
        <v>0</v>
      </c>
      <c r="T1306">
        <v>0</v>
      </c>
      <c r="U1306">
        <v>0</v>
      </c>
      <c r="V1306">
        <v>0</v>
      </c>
      <c r="W1306">
        <v>0</v>
      </c>
      <c r="X1306">
        <v>0.45734248431342006</v>
      </c>
      <c r="Y1306">
        <v>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0.45734248431342006</v>
      </c>
    </row>
    <row r="1307" spans="1:31" x14ac:dyDescent="0.3">
      <c r="A1307">
        <v>2504275</v>
      </c>
      <c r="B1307">
        <v>1</v>
      </c>
      <c r="C1307" t="s">
        <v>80</v>
      </c>
      <c r="D1307" t="s">
        <v>83</v>
      </c>
      <c r="E1307" t="s">
        <v>207</v>
      </c>
      <c r="F1307" t="s">
        <v>4008</v>
      </c>
      <c r="G1307" t="s">
        <v>177</v>
      </c>
      <c r="H1307" t="s">
        <v>150</v>
      </c>
      <c r="I1307" t="s">
        <v>136</v>
      </c>
      <c r="J1307" t="s">
        <v>137</v>
      </c>
      <c r="K1307" t="s">
        <v>144</v>
      </c>
      <c r="L1307" t="s">
        <v>4009</v>
      </c>
      <c r="M1307" t="s">
        <v>4010</v>
      </c>
      <c r="N1307">
        <v>1.319722222</v>
      </c>
      <c r="O1307">
        <v>0</v>
      </c>
      <c r="P1307">
        <v>9</v>
      </c>
      <c r="Q1307">
        <v>0</v>
      </c>
      <c r="R1307">
        <v>0</v>
      </c>
      <c r="S1307">
        <v>0</v>
      </c>
      <c r="T1307">
        <v>10</v>
      </c>
      <c r="U1307">
        <v>0</v>
      </c>
      <c r="V1307">
        <v>0</v>
      </c>
      <c r="W1307">
        <v>0</v>
      </c>
      <c r="X1307">
        <v>3.8576310993903853</v>
      </c>
      <c r="Y1307">
        <v>0</v>
      </c>
      <c r="Z1307">
        <v>0</v>
      </c>
      <c r="AA1307">
        <v>0</v>
      </c>
      <c r="AB1307">
        <v>16.781284495070253</v>
      </c>
      <c r="AC1307">
        <v>0</v>
      </c>
      <c r="AD1307">
        <v>0</v>
      </c>
      <c r="AE1307">
        <v>20.638915594460638</v>
      </c>
    </row>
    <row r="1308" spans="1:31" x14ac:dyDescent="0.3">
      <c r="A1308">
        <v>2504189</v>
      </c>
      <c r="B1308">
        <v>1</v>
      </c>
      <c r="C1308" t="s">
        <v>80</v>
      </c>
      <c r="D1308" t="s">
        <v>90</v>
      </c>
      <c r="E1308" t="s">
        <v>167</v>
      </c>
      <c r="F1308" t="s">
        <v>4011</v>
      </c>
      <c r="G1308" t="s">
        <v>169</v>
      </c>
      <c r="H1308" t="s">
        <v>150</v>
      </c>
      <c r="I1308" t="s">
        <v>136</v>
      </c>
      <c r="J1308" t="s">
        <v>137</v>
      </c>
      <c r="K1308" t="s">
        <v>144</v>
      </c>
      <c r="L1308" t="s">
        <v>4012</v>
      </c>
      <c r="M1308" t="s">
        <v>4013</v>
      </c>
      <c r="N1308">
        <v>2.6919444440000002</v>
      </c>
      <c r="O1308">
        <v>0</v>
      </c>
      <c r="P1308">
        <v>2</v>
      </c>
      <c r="Q1308">
        <v>0</v>
      </c>
      <c r="R1308">
        <v>0</v>
      </c>
      <c r="S1308">
        <v>0</v>
      </c>
      <c r="T1308">
        <v>0</v>
      </c>
      <c r="U1308">
        <v>0</v>
      </c>
      <c r="V1308">
        <v>0</v>
      </c>
      <c r="W1308">
        <v>0</v>
      </c>
      <c r="X1308">
        <v>0.91279294120700849</v>
      </c>
      <c r="Y1308">
        <v>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0.91279294120700849</v>
      </c>
    </row>
    <row r="1309" spans="1:31" x14ac:dyDescent="0.3">
      <c r="A1309">
        <v>2503791</v>
      </c>
      <c r="B1309">
        <v>1</v>
      </c>
      <c r="C1309" t="s">
        <v>80</v>
      </c>
      <c r="D1309" t="s">
        <v>85</v>
      </c>
      <c r="E1309" t="s">
        <v>147</v>
      </c>
      <c r="F1309" t="s">
        <v>4014</v>
      </c>
      <c r="G1309" t="s">
        <v>177</v>
      </c>
      <c r="H1309" t="s">
        <v>150</v>
      </c>
      <c r="I1309" t="s">
        <v>136</v>
      </c>
      <c r="J1309" t="s">
        <v>137</v>
      </c>
      <c r="K1309" t="s">
        <v>144</v>
      </c>
      <c r="L1309" t="s">
        <v>4015</v>
      </c>
      <c r="M1309" t="s">
        <v>4016</v>
      </c>
      <c r="N1309">
        <v>0.53805555500000002</v>
      </c>
      <c r="O1309">
        <v>0</v>
      </c>
      <c r="P1309">
        <v>64</v>
      </c>
      <c r="Q1309">
        <v>0</v>
      </c>
      <c r="R1309">
        <v>0</v>
      </c>
      <c r="S1309">
        <v>0</v>
      </c>
      <c r="T1309">
        <v>14</v>
      </c>
      <c r="U1309">
        <v>0</v>
      </c>
      <c r="V1309">
        <v>0</v>
      </c>
      <c r="W1309">
        <v>0</v>
      </c>
      <c r="X1309">
        <v>9.0808385496153772</v>
      </c>
      <c r="Y1309">
        <v>0</v>
      </c>
      <c r="Z1309">
        <v>0</v>
      </c>
      <c r="AA1309">
        <v>0</v>
      </c>
      <c r="AB1309">
        <v>5.778471692651201</v>
      </c>
      <c r="AC1309">
        <v>0</v>
      </c>
      <c r="AD1309">
        <v>0</v>
      </c>
      <c r="AE1309">
        <v>14.859310242266577</v>
      </c>
    </row>
    <row r="1310" spans="1:31" x14ac:dyDescent="0.3">
      <c r="A1310">
        <v>2504083</v>
      </c>
      <c r="B1310">
        <v>1</v>
      </c>
      <c r="C1310" t="s">
        <v>81</v>
      </c>
      <c r="D1310" t="s">
        <v>113</v>
      </c>
      <c r="E1310" t="s">
        <v>207</v>
      </c>
      <c r="F1310" t="s">
        <v>4017</v>
      </c>
      <c r="G1310" t="s">
        <v>413</v>
      </c>
      <c r="H1310" t="s">
        <v>150</v>
      </c>
      <c r="I1310" t="s">
        <v>136</v>
      </c>
      <c r="J1310" t="s">
        <v>137</v>
      </c>
      <c r="K1310" t="s">
        <v>144</v>
      </c>
      <c r="L1310" t="s">
        <v>4018</v>
      </c>
      <c r="M1310" t="s">
        <v>4019</v>
      </c>
      <c r="N1310">
        <v>5.1124999999999998</v>
      </c>
      <c r="O1310">
        <v>0</v>
      </c>
      <c r="P1310">
        <v>5</v>
      </c>
      <c r="Q1310">
        <v>0</v>
      </c>
      <c r="R1310">
        <v>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4.5482117770003452</v>
      </c>
      <c r="Y1310">
        <v>0</v>
      </c>
      <c r="Z1310">
        <v>0</v>
      </c>
      <c r="AA1310">
        <v>0</v>
      </c>
      <c r="AB1310">
        <v>0</v>
      </c>
      <c r="AC1310">
        <v>0</v>
      </c>
      <c r="AD1310">
        <v>0</v>
      </c>
      <c r="AE1310">
        <v>4.5482117770003452</v>
      </c>
    </row>
    <row r="1311" spans="1:31" x14ac:dyDescent="0.3">
      <c r="A1311">
        <v>2504232</v>
      </c>
      <c r="B1311">
        <v>1</v>
      </c>
      <c r="C1311" t="s">
        <v>81</v>
      </c>
      <c r="D1311" t="s">
        <v>113</v>
      </c>
      <c r="E1311" t="s">
        <v>132</v>
      </c>
      <c r="F1311" t="s">
        <v>4020</v>
      </c>
      <c r="G1311" t="s">
        <v>333</v>
      </c>
      <c r="H1311" t="s">
        <v>135</v>
      </c>
      <c r="I1311" t="s">
        <v>136</v>
      </c>
      <c r="J1311" t="s">
        <v>137</v>
      </c>
      <c r="K1311" t="s">
        <v>144</v>
      </c>
      <c r="L1311" t="s">
        <v>4021</v>
      </c>
      <c r="M1311" t="s">
        <v>4022</v>
      </c>
      <c r="N1311">
        <v>1.9613888880000001</v>
      </c>
      <c r="O1311">
        <v>0</v>
      </c>
      <c r="P1311">
        <v>297</v>
      </c>
      <c r="Q1311">
        <v>1</v>
      </c>
      <c r="R1311">
        <v>9</v>
      </c>
      <c r="S1311">
        <v>4</v>
      </c>
      <c r="T1311">
        <v>6</v>
      </c>
      <c r="U1311">
        <v>0</v>
      </c>
      <c r="V1311">
        <v>0</v>
      </c>
      <c r="W1311">
        <v>0</v>
      </c>
      <c r="X1311">
        <v>40.376705323219248</v>
      </c>
      <c r="Y1311">
        <v>0.55049639280199991</v>
      </c>
      <c r="Z1311">
        <v>4.059992069315574</v>
      </c>
      <c r="AA1311">
        <v>7.8969265237916701</v>
      </c>
      <c r="AB1311">
        <v>1.5527893807404496</v>
      </c>
      <c r="AC1311">
        <v>0</v>
      </c>
      <c r="AD1311">
        <v>0</v>
      </c>
      <c r="AE1311">
        <v>54.436909689868948</v>
      </c>
    </row>
    <row r="1312" spans="1:31" x14ac:dyDescent="0.3">
      <c r="A1312">
        <v>2504032</v>
      </c>
      <c r="B1312">
        <v>1</v>
      </c>
      <c r="C1312" t="s">
        <v>81</v>
      </c>
      <c r="D1312" t="s">
        <v>118</v>
      </c>
      <c r="E1312" t="s">
        <v>187</v>
      </c>
      <c r="F1312" t="s">
        <v>4023</v>
      </c>
      <c r="G1312" t="s">
        <v>134</v>
      </c>
      <c r="H1312" t="s">
        <v>135</v>
      </c>
      <c r="I1312" t="s">
        <v>136</v>
      </c>
      <c r="J1312" t="s">
        <v>137</v>
      </c>
      <c r="K1312" t="s">
        <v>138</v>
      </c>
      <c r="L1312" t="s">
        <v>4024</v>
      </c>
      <c r="M1312" t="s">
        <v>4025</v>
      </c>
      <c r="N1312">
        <v>1.7549999999999999</v>
      </c>
      <c r="O1312">
        <v>0</v>
      </c>
      <c r="P1312">
        <v>568</v>
      </c>
      <c r="Q1312">
        <v>31</v>
      </c>
      <c r="R1312">
        <v>24</v>
      </c>
      <c r="S1312">
        <v>1</v>
      </c>
      <c r="T1312">
        <v>54</v>
      </c>
      <c r="U1312">
        <v>0</v>
      </c>
      <c r="V1312">
        <v>0</v>
      </c>
      <c r="W1312">
        <v>0</v>
      </c>
      <c r="X1312">
        <v>153.78620242226316</v>
      </c>
      <c r="Y1312">
        <v>32.01638802942815</v>
      </c>
      <c r="Z1312">
        <v>10.473917115659757</v>
      </c>
      <c r="AA1312">
        <v>2.1270447935300001</v>
      </c>
      <c r="AB1312">
        <v>22.158541026819695</v>
      </c>
      <c r="AC1312">
        <v>0</v>
      </c>
      <c r="AD1312">
        <v>0</v>
      </c>
      <c r="AE1312">
        <v>220.56209338770077</v>
      </c>
    </row>
    <row r="1313" spans="1:31" x14ac:dyDescent="0.3">
      <c r="A1313">
        <v>2504364</v>
      </c>
      <c r="B1313">
        <v>1</v>
      </c>
      <c r="C1313" t="s">
        <v>80</v>
      </c>
      <c r="D1313" t="s">
        <v>96</v>
      </c>
      <c r="E1313" t="s">
        <v>167</v>
      </c>
      <c r="F1313" t="s">
        <v>4026</v>
      </c>
      <c r="G1313" t="s">
        <v>538</v>
      </c>
      <c r="H1313" t="s">
        <v>150</v>
      </c>
      <c r="I1313" t="s">
        <v>136</v>
      </c>
      <c r="J1313" t="s">
        <v>3</v>
      </c>
      <c r="K1313" t="s">
        <v>144</v>
      </c>
      <c r="L1313" t="s">
        <v>4027</v>
      </c>
      <c r="M1313" t="s">
        <v>4028</v>
      </c>
      <c r="N1313">
        <v>3.323611111</v>
      </c>
      <c r="O1313">
        <v>0</v>
      </c>
      <c r="P1313">
        <v>1</v>
      </c>
      <c r="Q1313">
        <v>0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2.3998065791899235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2.3998065791899235</v>
      </c>
    </row>
    <row r="1314" spans="1:31" x14ac:dyDescent="0.3">
      <c r="A1314">
        <v>2504218</v>
      </c>
      <c r="B1314">
        <v>1</v>
      </c>
      <c r="C1314" t="s">
        <v>81</v>
      </c>
      <c r="D1314" t="s">
        <v>128</v>
      </c>
      <c r="E1314" t="s">
        <v>141</v>
      </c>
      <c r="F1314" t="s">
        <v>2573</v>
      </c>
      <c r="G1314" t="s">
        <v>143</v>
      </c>
      <c r="H1314" t="s">
        <v>135</v>
      </c>
      <c r="I1314" t="s">
        <v>136</v>
      </c>
      <c r="J1314" t="s">
        <v>137</v>
      </c>
      <c r="K1314" t="s">
        <v>144</v>
      </c>
      <c r="L1314" t="s">
        <v>4029</v>
      </c>
      <c r="M1314" t="s">
        <v>4030</v>
      </c>
      <c r="N1314">
        <v>0.16777777699999999</v>
      </c>
      <c r="O1314">
        <v>21</v>
      </c>
      <c r="P1314">
        <v>139</v>
      </c>
      <c r="Q1314">
        <v>301</v>
      </c>
      <c r="R1314">
        <v>97</v>
      </c>
      <c r="S1314">
        <v>10</v>
      </c>
      <c r="T1314">
        <v>7</v>
      </c>
      <c r="U1314">
        <v>0</v>
      </c>
      <c r="V1314">
        <v>0</v>
      </c>
      <c r="W1314">
        <v>0.60534239061540274</v>
      </c>
      <c r="X1314">
        <v>5.8032820473168911</v>
      </c>
      <c r="Y1314">
        <v>18.264862912342274</v>
      </c>
      <c r="Z1314">
        <v>5.9996337095931924</v>
      </c>
      <c r="AA1314">
        <v>1.0499611596432796</v>
      </c>
      <c r="AB1314">
        <v>0.93026235388365885</v>
      </c>
      <c r="AC1314">
        <v>0</v>
      </c>
      <c r="AD1314">
        <v>0</v>
      </c>
      <c r="AE1314">
        <v>32.653344573394698</v>
      </c>
    </row>
    <row r="1315" spans="1:31" x14ac:dyDescent="0.3">
      <c r="A1315">
        <v>2504318</v>
      </c>
      <c r="B1315">
        <v>1</v>
      </c>
      <c r="C1315" t="s">
        <v>80</v>
      </c>
      <c r="D1315" t="s">
        <v>99</v>
      </c>
      <c r="E1315" t="s">
        <v>141</v>
      </c>
      <c r="F1315" t="s">
        <v>4031</v>
      </c>
      <c r="G1315" t="s">
        <v>295</v>
      </c>
      <c r="H1315" t="s">
        <v>135</v>
      </c>
      <c r="I1315" t="s">
        <v>136</v>
      </c>
      <c r="J1315" t="s">
        <v>137</v>
      </c>
      <c r="K1315" t="s">
        <v>144</v>
      </c>
      <c r="L1315" t="s">
        <v>4032</v>
      </c>
      <c r="M1315" t="s">
        <v>4033</v>
      </c>
      <c r="N1315">
        <v>0.40777777700000001</v>
      </c>
      <c r="O1315">
        <v>4</v>
      </c>
      <c r="P1315">
        <v>580</v>
      </c>
      <c r="Q1315">
        <v>1</v>
      </c>
      <c r="R1315">
        <v>39</v>
      </c>
      <c r="S1315">
        <v>2</v>
      </c>
      <c r="T1315">
        <v>75</v>
      </c>
      <c r="U1315">
        <v>0</v>
      </c>
      <c r="V1315">
        <v>0</v>
      </c>
      <c r="W1315">
        <v>9.2761877252662206</v>
      </c>
      <c r="X1315">
        <v>35.241871098460386</v>
      </c>
      <c r="Y1315">
        <v>1.9619596872563334E-2</v>
      </c>
      <c r="Z1315">
        <v>1.3715657110826596</v>
      </c>
      <c r="AA1315">
        <v>16.068548653938436</v>
      </c>
      <c r="AB1315">
        <v>17.306125623994891</v>
      </c>
      <c r="AC1315">
        <v>0</v>
      </c>
      <c r="AD1315">
        <v>0</v>
      </c>
      <c r="AE1315">
        <v>79.283918409615154</v>
      </c>
    </row>
    <row r="1316" spans="1:31" x14ac:dyDescent="0.3">
      <c r="A1316">
        <v>2503823</v>
      </c>
      <c r="B1316">
        <v>1</v>
      </c>
      <c r="C1316" t="s">
        <v>81</v>
      </c>
      <c r="D1316" t="s">
        <v>125</v>
      </c>
      <c r="E1316" t="s">
        <v>187</v>
      </c>
      <c r="F1316" t="s">
        <v>1144</v>
      </c>
      <c r="G1316" t="s">
        <v>143</v>
      </c>
      <c r="H1316" t="s">
        <v>135</v>
      </c>
      <c r="I1316" t="s">
        <v>136</v>
      </c>
      <c r="J1316" t="s">
        <v>137</v>
      </c>
      <c r="K1316" t="s">
        <v>144</v>
      </c>
      <c r="L1316" t="s">
        <v>4034</v>
      </c>
      <c r="M1316" t="s">
        <v>4035</v>
      </c>
      <c r="N1316">
        <v>1.8811111110000001</v>
      </c>
      <c r="O1316">
        <v>0</v>
      </c>
      <c r="P1316">
        <v>419</v>
      </c>
      <c r="Q1316">
        <v>25</v>
      </c>
      <c r="R1316">
        <v>56</v>
      </c>
      <c r="S1316">
        <v>1</v>
      </c>
      <c r="T1316">
        <v>38</v>
      </c>
      <c r="U1316">
        <v>0</v>
      </c>
      <c r="V1316">
        <v>0</v>
      </c>
      <c r="W1316">
        <v>0</v>
      </c>
      <c r="X1316">
        <v>117.05533266022846</v>
      </c>
      <c r="Y1316">
        <v>56.342108058640015</v>
      </c>
      <c r="Z1316">
        <v>30.722488599421677</v>
      </c>
      <c r="AA1316">
        <v>43.30612487057148</v>
      </c>
      <c r="AB1316">
        <v>24.412487308894971</v>
      </c>
      <c r="AC1316">
        <v>0</v>
      </c>
      <c r="AD1316">
        <v>0</v>
      </c>
      <c r="AE1316">
        <v>271.83854149775658</v>
      </c>
    </row>
    <row r="1317" spans="1:31" x14ac:dyDescent="0.3">
      <c r="A1317">
        <v>2506279</v>
      </c>
      <c r="B1317">
        <v>1</v>
      </c>
      <c r="C1317" t="s">
        <v>80</v>
      </c>
      <c r="D1317" t="s">
        <v>95</v>
      </c>
      <c r="E1317" t="s">
        <v>132</v>
      </c>
      <c r="F1317" t="s">
        <v>4036</v>
      </c>
      <c r="G1317" t="s">
        <v>134</v>
      </c>
      <c r="H1317" t="s">
        <v>135</v>
      </c>
      <c r="I1317" t="s">
        <v>136</v>
      </c>
      <c r="J1317" t="s">
        <v>137</v>
      </c>
      <c r="K1317" t="s">
        <v>138</v>
      </c>
      <c r="L1317" t="s">
        <v>4037</v>
      </c>
      <c r="M1317" t="s">
        <v>3653</v>
      </c>
      <c r="N1317">
        <v>5.733333333</v>
      </c>
      <c r="O1317">
        <v>0</v>
      </c>
      <c r="P1317">
        <v>483</v>
      </c>
      <c r="Q1317">
        <v>0</v>
      </c>
      <c r="R1317">
        <v>0</v>
      </c>
      <c r="S1317">
        <v>0</v>
      </c>
      <c r="T1317">
        <v>39</v>
      </c>
      <c r="U1317">
        <v>0</v>
      </c>
      <c r="V1317">
        <v>0</v>
      </c>
      <c r="W1317">
        <v>0</v>
      </c>
      <c r="X1317">
        <v>594.95942230472588</v>
      </c>
      <c r="Y1317">
        <v>0</v>
      </c>
      <c r="Z1317">
        <v>0</v>
      </c>
      <c r="AA1317">
        <v>0</v>
      </c>
      <c r="AB1317">
        <v>181.62057849368949</v>
      </c>
      <c r="AC1317">
        <v>0</v>
      </c>
      <c r="AD1317">
        <v>0</v>
      </c>
      <c r="AE1317">
        <v>776.58000079841531</v>
      </c>
    </row>
    <row r="1318" spans="1:31" x14ac:dyDescent="0.3">
      <c r="A1318">
        <v>2503909</v>
      </c>
      <c r="B1318">
        <v>1</v>
      </c>
      <c r="C1318" t="s">
        <v>80</v>
      </c>
      <c r="D1318" t="s">
        <v>83</v>
      </c>
      <c r="E1318" t="s">
        <v>132</v>
      </c>
      <c r="F1318" t="s">
        <v>4038</v>
      </c>
      <c r="G1318" t="s">
        <v>1270</v>
      </c>
      <c r="H1318" t="s">
        <v>135</v>
      </c>
      <c r="I1318" t="s">
        <v>136</v>
      </c>
      <c r="J1318" t="s">
        <v>137</v>
      </c>
      <c r="K1318" t="s">
        <v>144</v>
      </c>
      <c r="L1318" t="s">
        <v>4039</v>
      </c>
      <c r="M1318" t="s">
        <v>4040</v>
      </c>
      <c r="N1318">
        <v>5.4924999999999997</v>
      </c>
      <c r="O1318">
        <v>0</v>
      </c>
      <c r="P1318">
        <v>136</v>
      </c>
      <c r="Q1318">
        <v>0</v>
      </c>
      <c r="R1318">
        <v>0</v>
      </c>
      <c r="S1318">
        <v>0</v>
      </c>
      <c r="T1318">
        <v>14</v>
      </c>
      <c r="U1318">
        <v>0</v>
      </c>
      <c r="V1318">
        <v>0</v>
      </c>
      <c r="W1318">
        <v>0</v>
      </c>
      <c r="X1318">
        <v>170.62629773727232</v>
      </c>
      <c r="Y1318">
        <v>0</v>
      </c>
      <c r="Z1318">
        <v>0</v>
      </c>
      <c r="AA1318">
        <v>0</v>
      </c>
      <c r="AB1318">
        <v>105.15969709980001</v>
      </c>
      <c r="AC1318">
        <v>0</v>
      </c>
      <c r="AD1318">
        <v>0</v>
      </c>
      <c r="AE1318">
        <v>275.78599483707234</v>
      </c>
    </row>
    <row r="1319" spans="1:31" x14ac:dyDescent="0.3">
      <c r="A1319">
        <v>2504450</v>
      </c>
      <c r="B1319">
        <v>1</v>
      </c>
      <c r="C1319" t="s">
        <v>80</v>
      </c>
      <c r="D1319" t="s">
        <v>108</v>
      </c>
      <c r="E1319" t="s">
        <v>167</v>
      </c>
      <c r="F1319" t="s">
        <v>4041</v>
      </c>
      <c r="G1319" t="s">
        <v>263</v>
      </c>
      <c r="H1319" t="s">
        <v>150</v>
      </c>
      <c r="I1319" t="s">
        <v>136</v>
      </c>
      <c r="J1319" t="s">
        <v>137</v>
      </c>
      <c r="K1319" t="s">
        <v>144</v>
      </c>
      <c r="L1319" t="s">
        <v>4042</v>
      </c>
      <c r="M1319" t="s">
        <v>4043</v>
      </c>
      <c r="N1319">
        <v>2.381388888</v>
      </c>
      <c r="O1319">
        <v>0</v>
      </c>
      <c r="P1319">
        <v>1</v>
      </c>
      <c r="Q1319">
        <v>0</v>
      </c>
      <c r="R1319">
        <v>0</v>
      </c>
      <c r="S1319">
        <v>0</v>
      </c>
      <c r="T1319">
        <v>0</v>
      </c>
      <c r="U1319">
        <v>0</v>
      </c>
      <c r="V1319">
        <v>0</v>
      </c>
      <c r="W1319">
        <v>0</v>
      </c>
      <c r="X1319">
        <v>0.25062696193108669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0.25062696193108669</v>
      </c>
    </row>
    <row r="1320" spans="1:31" x14ac:dyDescent="0.3">
      <c r="A1320">
        <v>2504009</v>
      </c>
      <c r="B1320">
        <v>1</v>
      </c>
      <c r="C1320" t="s">
        <v>80</v>
      </c>
      <c r="D1320" t="s">
        <v>108</v>
      </c>
      <c r="E1320" t="s">
        <v>159</v>
      </c>
      <c r="F1320" t="s">
        <v>4044</v>
      </c>
      <c r="G1320" t="s">
        <v>161</v>
      </c>
      <c r="H1320" t="s">
        <v>150</v>
      </c>
      <c r="I1320" t="s">
        <v>136</v>
      </c>
      <c r="J1320" t="s">
        <v>137</v>
      </c>
      <c r="K1320" t="s">
        <v>144</v>
      </c>
      <c r="L1320" t="s">
        <v>4045</v>
      </c>
      <c r="M1320" t="s">
        <v>4046</v>
      </c>
      <c r="N1320">
        <v>1.8619444439999999</v>
      </c>
      <c r="O1320">
        <v>0</v>
      </c>
      <c r="P1320">
        <v>62</v>
      </c>
      <c r="Q1320">
        <v>0</v>
      </c>
      <c r="R1320">
        <v>20</v>
      </c>
      <c r="S1320">
        <v>0</v>
      </c>
      <c r="T1320">
        <v>8</v>
      </c>
      <c r="U1320">
        <v>0</v>
      </c>
      <c r="V1320">
        <v>0</v>
      </c>
      <c r="W1320">
        <v>0</v>
      </c>
      <c r="X1320">
        <v>11.625817630572486</v>
      </c>
      <c r="Y1320">
        <v>0</v>
      </c>
      <c r="Z1320">
        <v>3.3482565431653493</v>
      </c>
      <c r="AA1320">
        <v>0</v>
      </c>
      <c r="AB1320">
        <v>3.6522977374512107</v>
      </c>
      <c r="AC1320">
        <v>0</v>
      </c>
      <c r="AD1320">
        <v>0</v>
      </c>
      <c r="AE1320">
        <v>18.626371911189047</v>
      </c>
    </row>
    <row r="1321" spans="1:31" x14ac:dyDescent="0.3">
      <c r="A1321">
        <v>2503863</v>
      </c>
      <c r="B1321">
        <v>1</v>
      </c>
      <c r="C1321" t="s">
        <v>81</v>
      </c>
      <c r="D1321" t="s">
        <v>128</v>
      </c>
      <c r="E1321" t="s">
        <v>275</v>
      </c>
      <c r="F1321" t="s">
        <v>4047</v>
      </c>
      <c r="G1321" t="s">
        <v>295</v>
      </c>
      <c r="H1321" t="s">
        <v>135</v>
      </c>
      <c r="I1321" t="s">
        <v>136</v>
      </c>
      <c r="J1321" t="s">
        <v>137</v>
      </c>
      <c r="K1321" t="s">
        <v>138</v>
      </c>
      <c r="L1321" t="s">
        <v>4048</v>
      </c>
      <c r="M1321" t="s">
        <v>4049</v>
      </c>
      <c r="N1321">
        <v>0.47111111100000003</v>
      </c>
      <c r="O1321">
        <v>58</v>
      </c>
      <c r="P1321">
        <v>19108</v>
      </c>
      <c r="Q1321">
        <v>488</v>
      </c>
      <c r="R1321">
        <v>531</v>
      </c>
      <c r="S1321">
        <v>128</v>
      </c>
      <c r="T1321">
        <v>1700</v>
      </c>
      <c r="U1321">
        <v>14</v>
      </c>
      <c r="V1321">
        <v>1</v>
      </c>
      <c r="W1321">
        <v>10.755930409985801</v>
      </c>
      <c r="X1321">
        <v>1522.7147511054986</v>
      </c>
      <c r="Y1321">
        <v>206.91675536190908</v>
      </c>
      <c r="Z1321">
        <v>85.146634554530053</v>
      </c>
      <c r="AA1321">
        <v>430.72928970016466</v>
      </c>
      <c r="AB1321">
        <v>511.43473954992174</v>
      </c>
      <c r="AC1321">
        <v>861.52097304182871</v>
      </c>
      <c r="AD1321">
        <v>8.3960038990332357</v>
      </c>
      <c r="AE1321">
        <v>3637.6150776228715</v>
      </c>
    </row>
    <row r="1322" spans="1:31" x14ac:dyDescent="0.3">
      <c r="A1322">
        <v>2504304</v>
      </c>
      <c r="B1322">
        <v>1</v>
      </c>
      <c r="C1322" t="s">
        <v>80</v>
      </c>
      <c r="D1322" t="s">
        <v>84</v>
      </c>
      <c r="E1322" t="s">
        <v>207</v>
      </c>
      <c r="F1322" t="s">
        <v>4050</v>
      </c>
      <c r="G1322" t="s">
        <v>177</v>
      </c>
      <c r="H1322" t="s">
        <v>150</v>
      </c>
      <c r="I1322" t="s">
        <v>136</v>
      </c>
      <c r="J1322" t="s">
        <v>137</v>
      </c>
      <c r="K1322" t="s">
        <v>144</v>
      </c>
      <c r="L1322" t="s">
        <v>4051</v>
      </c>
      <c r="M1322" t="s">
        <v>4052</v>
      </c>
      <c r="N1322">
        <v>1.0280555549999999</v>
      </c>
      <c r="O1322">
        <v>0</v>
      </c>
      <c r="P1322">
        <v>175</v>
      </c>
      <c r="Q1322">
        <v>0</v>
      </c>
      <c r="R1322">
        <v>0</v>
      </c>
      <c r="S1322">
        <v>0</v>
      </c>
      <c r="T1322">
        <v>7</v>
      </c>
      <c r="U1322">
        <v>0</v>
      </c>
      <c r="V1322">
        <v>0</v>
      </c>
      <c r="W1322">
        <v>0</v>
      </c>
      <c r="X1322">
        <v>42.558234327700958</v>
      </c>
      <c r="Y1322">
        <v>0</v>
      </c>
      <c r="Z1322">
        <v>0</v>
      </c>
      <c r="AA1322">
        <v>0</v>
      </c>
      <c r="AB1322">
        <v>5.0854029714443554</v>
      </c>
      <c r="AC1322">
        <v>0</v>
      </c>
      <c r="AD1322">
        <v>0</v>
      </c>
      <c r="AE1322">
        <v>47.643637299145311</v>
      </c>
    </row>
    <row r="1323" spans="1:31" x14ac:dyDescent="0.3">
      <c r="A1323">
        <v>2504092</v>
      </c>
      <c r="B1323">
        <v>1</v>
      </c>
      <c r="C1323" t="s">
        <v>81</v>
      </c>
      <c r="D1323" t="s">
        <v>119</v>
      </c>
      <c r="E1323" t="s">
        <v>132</v>
      </c>
      <c r="F1323" t="s">
        <v>4053</v>
      </c>
      <c r="G1323" t="s">
        <v>134</v>
      </c>
      <c r="H1323" t="s">
        <v>135</v>
      </c>
      <c r="I1323" t="s">
        <v>136</v>
      </c>
      <c r="J1323" t="s">
        <v>137</v>
      </c>
      <c r="K1323" t="s">
        <v>138</v>
      </c>
      <c r="L1323" t="s">
        <v>4054</v>
      </c>
      <c r="M1323" t="s">
        <v>4055</v>
      </c>
      <c r="N1323">
        <v>2.0991666659999999</v>
      </c>
      <c r="O1323">
        <v>0</v>
      </c>
      <c r="P1323">
        <v>8</v>
      </c>
      <c r="Q1323">
        <v>0</v>
      </c>
      <c r="R1323">
        <v>0</v>
      </c>
      <c r="S1323">
        <v>0</v>
      </c>
      <c r="T1323">
        <v>1</v>
      </c>
      <c r="U1323">
        <v>0</v>
      </c>
      <c r="V1323">
        <v>0</v>
      </c>
      <c r="W1323">
        <v>0</v>
      </c>
      <c r="X1323">
        <v>2.3212164546265464</v>
      </c>
      <c r="Y1323">
        <v>0</v>
      </c>
      <c r="Z1323">
        <v>0</v>
      </c>
      <c r="AA1323">
        <v>0</v>
      </c>
      <c r="AB1323">
        <v>0.1554005438210625</v>
      </c>
      <c r="AC1323">
        <v>0</v>
      </c>
      <c r="AD1323">
        <v>0</v>
      </c>
      <c r="AE1323">
        <v>2.476616998447609</v>
      </c>
    </row>
    <row r="1324" spans="1:31" x14ac:dyDescent="0.3">
      <c r="A1324">
        <v>2504447</v>
      </c>
      <c r="B1324">
        <v>1</v>
      </c>
      <c r="C1324" t="s">
        <v>80</v>
      </c>
      <c r="D1324" t="s">
        <v>98</v>
      </c>
      <c r="E1324" t="s">
        <v>207</v>
      </c>
      <c r="F1324" t="s">
        <v>4056</v>
      </c>
      <c r="G1324" t="s">
        <v>177</v>
      </c>
      <c r="H1324" t="s">
        <v>150</v>
      </c>
      <c r="I1324" t="s">
        <v>136</v>
      </c>
      <c r="J1324" t="s">
        <v>137</v>
      </c>
      <c r="K1324" t="s">
        <v>144</v>
      </c>
      <c r="L1324" t="s">
        <v>4057</v>
      </c>
      <c r="M1324" t="s">
        <v>4058</v>
      </c>
      <c r="N1324">
        <v>1.9475</v>
      </c>
      <c r="O1324">
        <v>0</v>
      </c>
      <c r="P1324">
        <v>0</v>
      </c>
      <c r="Q1324">
        <v>0</v>
      </c>
      <c r="R1324">
        <v>2</v>
      </c>
      <c r="S1324">
        <v>0</v>
      </c>
      <c r="T1324">
        <v>1</v>
      </c>
      <c r="U1324">
        <v>0</v>
      </c>
      <c r="V1324">
        <v>0</v>
      </c>
      <c r="W1324">
        <v>0</v>
      </c>
      <c r="X1324">
        <v>0</v>
      </c>
      <c r="Y1324">
        <v>0</v>
      </c>
      <c r="Z1324">
        <v>0.54354941609109009</v>
      </c>
      <c r="AA1324">
        <v>0</v>
      </c>
      <c r="AB1324">
        <v>37.023951744080001</v>
      </c>
      <c r="AC1324">
        <v>0</v>
      </c>
      <c r="AD1324">
        <v>0</v>
      </c>
      <c r="AE1324">
        <v>37.567501160171091</v>
      </c>
    </row>
    <row r="1325" spans="1:31" x14ac:dyDescent="0.3">
      <c r="A1325">
        <v>2504115</v>
      </c>
      <c r="B1325">
        <v>1</v>
      </c>
      <c r="C1325" t="s">
        <v>80</v>
      </c>
      <c r="D1325" t="s">
        <v>103</v>
      </c>
      <c r="E1325" t="s">
        <v>167</v>
      </c>
      <c r="F1325" t="s">
        <v>4059</v>
      </c>
      <c r="G1325" t="s">
        <v>538</v>
      </c>
      <c r="H1325" t="s">
        <v>150</v>
      </c>
      <c r="I1325" t="s">
        <v>136</v>
      </c>
      <c r="J1325" t="s">
        <v>3</v>
      </c>
      <c r="K1325" t="s">
        <v>144</v>
      </c>
      <c r="L1325" t="s">
        <v>4060</v>
      </c>
      <c r="M1325" t="s">
        <v>4061</v>
      </c>
      <c r="N1325">
        <v>5.364166666</v>
      </c>
      <c r="O1325">
        <v>0</v>
      </c>
      <c r="P1325">
        <v>2</v>
      </c>
      <c r="Q1325">
        <v>0</v>
      </c>
      <c r="R1325">
        <v>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4.4222614363328283</v>
      </c>
      <c r="Y1325">
        <v>0</v>
      </c>
      <c r="Z1325">
        <v>0</v>
      </c>
      <c r="AA1325">
        <v>0</v>
      </c>
      <c r="AB1325">
        <v>0</v>
      </c>
      <c r="AC1325">
        <v>0</v>
      </c>
      <c r="AD1325">
        <v>0</v>
      </c>
      <c r="AE1325">
        <v>4.4222614363328283</v>
      </c>
    </row>
    <row r="1326" spans="1:31" x14ac:dyDescent="0.3">
      <c r="A1326">
        <v>2503929</v>
      </c>
      <c r="B1326">
        <v>1</v>
      </c>
      <c r="C1326" t="s">
        <v>81</v>
      </c>
      <c r="D1326" t="s">
        <v>119</v>
      </c>
      <c r="E1326" t="s">
        <v>132</v>
      </c>
      <c r="F1326" t="s">
        <v>4062</v>
      </c>
      <c r="G1326" t="s">
        <v>134</v>
      </c>
      <c r="H1326" t="s">
        <v>135</v>
      </c>
      <c r="I1326" t="s">
        <v>136</v>
      </c>
      <c r="J1326" t="s">
        <v>137</v>
      </c>
      <c r="K1326" t="s">
        <v>138</v>
      </c>
      <c r="L1326" t="s">
        <v>4063</v>
      </c>
      <c r="M1326" t="s">
        <v>4064</v>
      </c>
      <c r="N1326">
        <v>3.0433333330000001</v>
      </c>
      <c r="O1326">
        <v>0</v>
      </c>
      <c r="P1326">
        <v>15</v>
      </c>
      <c r="Q1326">
        <v>3</v>
      </c>
      <c r="R1326">
        <v>12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1.9729694186070492</v>
      </c>
      <c r="Y1326">
        <v>3.1136395525267195</v>
      </c>
      <c r="Z1326">
        <v>41.497404157779719</v>
      </c>
      <c r="AA1326">
        <v>0</v>
      </c>
      <c r="AB1326">
        <v>0</v>
      </c>
      <c r="AC1326">
        <v>0</v>
      </c>
      <c r="AD1326">
        <v>0</v>
      </c>
      <c r="AE1326">
        <v>46.58401312891349</v>
      </c>
    </row>
    <row r="1327" spans="1:31" x14ac:dyDescent="0.3">
      <c r="A1327">
        <v>2504384</v>
      </c>
      <c r="B1327">
        <v>1</v>
      </c>
      <c r="C1327" t="s">
        <v>81</v>
      </c>
      <c r="D1327" t="s">
        <v>125</v>
      </c>
      <c r="E1327" t="s">
        <v>167</v>
      </c>
      <c r="F1327" t="s">
        <v>4065</v>
      </c>
      <c r="G1327" t="s">
        <v>263</v>
      </c>
      <c r="H1327" t="s">
        <v>150</v>
      </c>
      <c r="I1327" t="s">
        <v>136</v>
      </c>
      <c r="J1327" t="s">
        <v>137</v>
      </c>
      <c r="K1327" t="s">
        <v>144</v>
      </c>
      <c r="L1327" t="s">
        <v>4066</v>
      </c>
      <c r="M1327" t="s">
        <v>4067</v>
      </c>
      <c r="N1327">
        <v>2.1488888880000001</v>
      </c>
      <c r="O1327">
        <v>0</v>
      </c>
      <c r="P1327">
        <v>0</v>
      </c>
      <c r="Q1327">
        <v>0</v>
      </c>
      <c r="R1327">
        <v>15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0</v>
      </c>
      <c r="Y1327">
        <v>0</v>
      </c>
      <c r="Z1327">
        <v>29.383051453445045</v>
      </c>
      <c r="AA1327">
        <v>0</v>
      </c>
      <c r="AB1327">
        <v>0</v>
      </c>
      <c r="AC1327">
        <v>0</v>
      </c>
      <c r="AD1327">
        <v>0</v>
      </c>
      <c r="AE1327">
        <v>29.383051453445045</v>
      </c>
    </row>
    <row r="1328" spans="1:31" x14ac:dyDescent="0.3">
      <c r="A1328">
        <v>2504135</v>
      </c>
      <c r="B1328">
        <v>1</v>
      </c>
      <c r="C1328" t="s">
        <v>80</v>
      </c>
      <c r="D1328" t="s">
        <v>84</v>
      </c>
      <c r="E1328" t="s">
        <v>147</v>
      </c>
      <c r="F1328" t="s">
        <v>4068</v>
      </c>
      <c r="G1328" t="s">
        <v>981</v>
      </c>
      <c r="H1328" t="s">
        <v>150</v>
      </c>
      <c r="I1328" t="s">
        <v>136</v>
      </c>
      <c r="J1328" t="s">
        <v>137</v>
      </c>
      <c r="K1328" t="s">
        <v>144</v>
      </c>
      <c r="L1328" t="s">
        <v>4069</v>
      </c>
      <c r="M1328" t="s">
        <v>4070</v>
      </c>
      <c r="N1328">
        <v>6.1205555550000001</v>
      </c>
      <c r="O1328">
        <v>0</v>
      </c>
      <c r="P1328">
        <v>125</v>
      </c>
      <c r="Q1328">
        <v>0</v>
      </c>
      <c r="R1328">
        <v>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184.37014291179639</v>
      </c>
      <c r="Y1328">
        <v>0</v>
      </c>
      <c r="Z1328">
        <v>0</v>
      </c>
      <c r="AA1328">
        <v>0</v>
      </c>
      <c r="AB1328">
        <v>0</v>
      </c>
      <c r="AC1328">
        <v>0</v>
      </c>
      <c r="AD1328">
        <v>0</v>
      </c>
      <c r="AE1328">
        <v>184.37014291179639</v>
      </c>
    </row>
    <row r="1329" spans="1:31" x14ac:dyDescent="0.3">
      <c r="A1329">
        <v>2504427</v>
      </c>
      <c r="B1329">
        <v>1</v>
      </c>
      <c r="C1329" t="s">
        <v>81</v>
      </c>
      <c r="D1329" t="s">
        <v>128</v>
      </c>
      <c r="E1329" t="s">
        <v>207</v>
      </c>
      <c r="F1329" t="s">
        <v>4071</v>
      </c>
      <c r="G1329" t="s">
        <v>291</v>
      </c>
      <c r="H1329" t="s">
        <v>150</v>
      </c>
      <c r="I1329" t="s">
        <v>136</v>
      </c>
      <c r="J1329" t="s">
        <v>3</v>
      </c>
      <c r="K1329" t="s">
        <v>144</v>
      </c>
      <c r="L1329" t="s">
        <v>4072</v>
      </c>
      <c r="M1329" t="s">
        <v>4073</v>
      </c>
      <c r="N1329">
        <v>2.2475000000000001</v>
      </c>
      <c r="O1329">
        <v>0</v>
      </c>
      <c r="P1329">
        <v>48</v>
      </c>
      <c r="Q1329">
        <v>0</v>
      </c>
      <c r="R1329">
        <v>0</v>
      </c>
      <c r="S1329">
        <v>0</v>
      </c>
      <c r="T1329">
        <v>5</v>
      </c>
      <c r="U1329">
        <v>0</v>
      </c>
      <c r="V1329">
        <v>0</v>
      </c>
      <c r="W1329">
        <v>0</v>
      </c>
      <c r="X1329">
        <v>30.405245841222509</v>
      </c>
      <c r="Y1329">
        <v>0</v>
      </c>
      <c r="Z1329">
        <v>0</v>
      </c>
      <c r="AA1329">
        <v>0</v>
      </c>
      <c r="AB1329">
        <v>5.8212701666183815</v>
      </c>
      <c r="AC1329">
        <v>0</v>
      </c>
      <c r="AD1329">
        <v>0</v>
      </c>
      <c r="AE1329">
        <v>36.226516007840893</v>
      </c>
    </row>
    <row r="1330" spans="1:31" x14ac:dyDescent="0.3">
      <c r="A1330">
        <v>2503986</v>
      </c>
      <c r="B1330">
        <v>1</v>
      </c>
      <c r="C1330" t="s">
        <v>80</v>
      </c>
      <c r="D1330" t="s">
        <v>96</v>
      </c>
      <c r="E1330" t="s">
        <v>147</v>
      </c>
      <c r="F1330" t="s">
        <v>4074</v>
      </c>
      <c r="G1330" t="s">
        <v>538</v>
      </c>
      <c r="H1330" t="s">
        <v>150</v>
      </c>
      <c r="I1330" t="s">
        <v>136</v>
      </c>
      <c r="J1330" t="s">
        <v>3</v>
      </c>
      <c r="K1330" t="s">
        <v>144</v>
      </c>
      <c r="L1330" t="s">
        <v>4075</v>
      </c>
      <c r="M1330" t="s">
        <v>4076</v>
      </c>
      <c r="N1330">
        <v>1.8358333330000001</v>
      </c>
      <c r="O1330">
        <v>0</v>
      </c>
      <c r="P1330">
        <v>25</v>
      </c>
      <c r="Q1330">
        <v>0</v>
      </c>
      <c r="R1330">
        <v>0</v>
      </c>
      <c r="S1330">
        <v>0</v>
      </c>
      <c r="T1330">
        <v>8</v>
      </c>
      <c r="U1330">
        <v>0</v>
      </c>
      <c r="V1330">
        <v>0</v>
      </c>
      <c r="W1330">
        <v>0</v>
      </c>
      <c r="X1330">
        <v>6.057477074909845</v>
      </c>
      <c r="Y1330">
        <v>0</v>
      </c>
      <c r="Z1330">
        <v>0</v>
      </c>
      <c r="AA1330">
        <v>0</v>
      </c>
      <c r="AB1330">
        <v>56.318821037965755</v>
      </c>
      <c r="AC1330">
        <v>0</v>
      </c>
      <c r="AD1330">
        <v>0</v>
      </c>
      <c r="AE1330">
        <v>62.376298112875602</v>
      </c>
    </row>
    <row r="1331" spans="1:31" x14ac:dyDescent="0.3">
      <c r="A1331">
        <v>2503866</v>
      </c>
      <c r="B1331">
        <v>1</v>
      </c>
      <c r="C1331" t="s">
        <v>81</v>
      </c>
      <c r="D1331" t="s">
        <v>123</v>
      </c>
      <c r="E1331" t="s">
        <v>132</v>
      </c>
      <c r="F1331" t="s">
        <v>642</v>
      </c>
      <c r="G1331" t="s">
        <v>173</v>
      </c>
      <c r="H1331" t="s">
        <v>135</v>
      </c>
      <c r="I1331" t="s">
        <v>136</v>
      </c>
      <c r="J1331" t="s">
        <v>137</v>
      </c>
      <c r="K1331" t="s">
        <v>138</v>
      </c>
      <c r="L1331" t="s">
        <v>4077</v>
      </c>
      <c r="M1331" t="s">
        <v>4078</v>
      </c>
      <c r="N1331">
        <v>7.7774999999999999</v>
      </c>
      <c r="O1331">
        <v>0</v>
      </c>
      <c r="P1331">
        <v>378</v>
      </c>
      <c r="Q1331">
        <v>0</v>
      </c>
      <c r="R1331">
        <v>13</v>
      </c>
      <c r="S1331">
        <v>0</v>
      </c>
      <c r="T1331">
        <v>17</v>
      </c>
      <c r="U1331">
        <v>0</v>
      </c>
      <c r="V1331">
        <v>0</v>
      </c>
      <c r="W1331">
        <v>0</v>
      </c>
      <c r="X1331">
        <v>568.82275331293579</v>
      </c>
      <c r="Y1331">
        <v>0</v>
      </c>
      <c r="Z1331">
        <v>21.445136989441636</v>
      </c>
      <c r="AA1331">
        <v>0</v>
      </c>
      <c r="AB1331">
        <v>85.243663766997813</v>
      </c>
      <c r="AC1331">
        <v>0</v>
      </c>
      <c r="AD1331">
        <v>0</v>
      </c>
      <c r="AE1331">
        <v>675.51155406937517</v>
      </c>
    </row>
    <row r="1332" spans="1:31" x14ac:dyDescent="0.3">
      <c r="A1332">
        <v>2504175</v>
      </c>
      <c r="B1332">
        <v>1</v>
      </c>
      <c r="C1332" t="s">
        <v>80</v>
      </c>
      <c r="D1332" t="s">
        <v>106</v>
      </c>
      <c r="E1332" t="s">
        <v>159</v>
      </c>
      <c r="F1332" t="s">
        <v>4079</v>
      </c>
      <c r="G1332" t="s">
        <v>181</v>
      </c>
      <c r="H1332" t="s">
        <v>150</v>
      </c>
      <c r="I1332" t="s">
        <v>136</v>
      </c>
      <c r="J1332" t="s">
        <v>137</v>
      </c>
      <c r="K1332" t="s">
        <v>144</v>
      </c>
      <c r="L1332" t="s">
        <v>4080</v>
      </c>
      <c r="M1332" t="s">
        <v>4081</v>
      </c>
      <c r="N1332">
        <v>3.352222222</v>
      </c>
      <c r="O1332">
        <v>0</v>
      </c>
      <c r="P1332">
        <v>3</v>
      </c>
      <c r="Q1332">
        <v>0</v>
      </c>
      <c r="R1332">
        <v>1</v>
      </c>
      <c r="S1332">
        <v>0</v>
      </c>
      <c r="T1332">
        <v>1</v>
      </c>
      <c r="U1332">
        <v>0</v>
      </c>
      <c r="V1332">
        <v>0</v>
      </c>
      <c r="W1332">
        <v>0</v>
      </c>
      <c r="X1332">
        <v>0.69855890629185335</v>
      </c>
      <c r="Y1332">
        <v>0</v>
      </c>
      <c r="Z1332">
        <v>1.17351246349389</v>
      </c>
      <c r="AA1332">
        <v>0</v>
      </c>
      <c r="AB1332">
        <v>1.8394188841892467</v>
      </c>
      <c r="AC1332">
        <v>0</v>
      </c>
      <c r="AD1332">
        <v>0</v>
      </c>
      <c r="AE1332">
        <v>3.7114902539749899</v>
      </c>
    </row>
    <row r="1333" spans="1:31" x14ac:dyDescent="0.3">
      <c r="A1333">
        <v>2504006</v>
      </c>
      <c r="B1333">
        <v>1</v>
      </c>
      <c r="C1333" t="s">
        <v>81</v>
      </c>
      <c r="D1333" t="s">
        <v>118</v>
      </c>
      <c r="E1333" t="s">
        <v>167</v>
      </c>
      <c r="F1333" t="s">
        <v>4082</v>
      </c>
      <c r="G1333" t="s">
        <v>538</v>
      </c>
      <c r="H1333" t="s">
        <v>150</v>
      </c>
      <c r="I1333" t="s">
        <v>136</v>
      </c>
      <c r="J1333" t="s">
        <v>3</v>
      </c>
      <c r="K1333" t="s">
        <v>144</v>
      </c>
      <c r="L1333" t="s">
        <v>4083</v>
      </c>
      <c r="M1333" t="s">
        <v>4084</v>
      </c>
      <c r="N1333">
        <v>5.4511111110000003</v>
      </c>
      <c r="O1333">
        <v>0</v>
      </c>
      <c r="P1333">
        <v>6</v>
      </c>
      <c r="Q1333">
        <v>0</v>
      </c>
      <c r="R1333">
        <v>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9.8021704916465406</v>
      </c>
      <c r="Y1333">
        <v>0</v>
      </c>
      <c r="Z1333">
        <v>0</v>
      </c>
      <c r="AA1333">
        <v>0</v>
      </c>
      <c r="AB1333">
        <v>0</v>
      </c>
      <c r="AC1333">
        <v>0</v>
      </c>
      <c r="AD1333">
        <v>0</v>
      </c>
      <c r="AE1333">
        <v>9.8021704916465406</v>
      </c>
    </row>
    <row r="1334" spans="1:31" x14ac:dyDescent="0.3">
      <c r="A1334">
        <v>2504152</v>
      </c>
      <c r="B1334">
        <v>1</v>
      </c>
      <c r="C1334" t="s">
        <v>80</v>
      </c>
      <c r="D1334" t="s">
        <v>94</v>
      </c>
      <c r="E1334" t="s">
        <v>141</v>
      </c>
      <c r="F1334" t="s">
        <v>4085</v>
      </c>
      <c r="G1334" t="s">
        <v>143</v>
      </c>
      <c r="H1334" t="s">
        <v>135</v>
      </c>
      <c r="I1334" t="s">
        <v>136</v>
      </c>
      <c r="J1334" t="s">
        <v>137</v>
      </c>
      <c r="K1334" t="s">
        <v>144</v>
      </c>
      <c r="L1334" t="s">
        <v>4086</v>
      </c>
      <c r="M1334" t="s">
        <v>4087</v>
      </c>
      <c r="N1334">
        <v>2.3658333329999999</v>
      </c>
      <c r="O1334">
        <v>0</v>
      </c>
      <c r="P1334">
        <v>405</v>
      </c>
      <c r="Q1334">
        <v>1</v>
      </c>
      <c r="R1334">
        <v>27</v>
      </c>
      <c r="S1334">
        <v>2</v>
      </c>
      <c r="T1334">
        <v>61</v>
      </c>
      <c r="U1334">
        <v>1</v>
      </c>
      <c r="V1334">
        <v>0</v>
      </c>
      <c r="W1334">
        <v>0</v>
      </c>
      <c r="X1334">
        <v>169.50628279468143</v>
      </c>
      <c r="Y1334">
        <v>2.6076928415357461</v>
      </c>
      <c r="Z1334">
        <v>11.548673341401317</v>
      </c>
      <c r="AA1334">
        <v>5.003838114291046</v>
      </c>
      <c r="AB1334">
        <v>74.865613810989913</v>
      </c>
      <c r="AC1334">
        <v>41.573116526836614</v>
      </c>
      <c r="AD1334">
        <v>0</v>
      </c>
      <c r="AE1334">
        <v>305.10521742973606</v>
      </c>
    </row>
    <row r="1335" spans="1:31" x14ac:dyDescent="0.3">
      <c r="A1335">
        <v>2504029</v>
      </c>
      <c r="B1335">
        <v>1</v>
      </c>
      <c r="C1335" t="s">
        <v>80</v>
      </c>
      <c r="D1335" t="s">
        <v>84</v>
      </c>
      <c r="E1335" t="s">
        <v>159</v>
      </c>
      <c r="F1335" t="s">
        <v>4088</v>
      </c>
      <c r="G1335" t="s">
        <v>181</v>
      </c>
      <c r="H1335" t="s">
        <v>150</v>
      </c>
      <c r="I1335" t="s">
        <v>136</v>
      </c>
      <c r="J1335" t="s">
        <v>137</v>
      </c>
      <c r="K1335" t="s">
        <v>144</v>
      </c>
      <c r="L1335" t="s">
        <v>4089</v>
      </c>
      <c r="M1335" t="s">
        <v>4090</v>
      </c>
      <c r="N1335">
        <v>3.5986111109999999</v>
      </c>
      <c r="O1335">
        <v>0</v>
      </c>
      <c r="P1335">
        <v>740</v>
      </c>
      <c r="Q1335">
        <v>0</v>
      </c>
      <c r="R1335">
        <v>0</v>
      </c>
      <c r="S1335">
        <v>0</v>
      </c>
      <c r="T1335">
        <v>126</v>
      </c>
      <c r="U1335">
        <v>0</v>
      </c>
      <c r="V1335">
        <v>0</v>
      </c>
      <c r="W1335">
        <v>0</v>
      </c>
      <c r="X1335">
        <v>675.12201375139443</v>
      </c>
      <c r="Y1335">
        <v>0</v>
      </c>
      <c r="Z1335">
        <v>0</v>
      </c>
      <c r="AA1335">
        <v>0</v>
      </c>
      <c r="AB1335">
        <v>222.87790035767205</v>
      </c>
      <c r="AC1335">
        <v>0</v>
      </c>
      <c r="AD1335">
        <v>0</v>
      </c>
      <c r="AE1335">
        <v>897.99991410906648</v>
      </c>
    </row>
    <row r="1336" spans="1:31" x14ac:dyDescent="0.3">
      <c r="A1336">
        <v>2504075</v>
      </c>
      <c r="B1336">
        <v>1</v>
      </c>
      <c r="C1336" t="s">
        <v>80</v>
      </c>
      <c r="D1336" t="s">
        <v>97</v>
      </c>
      <c r="E1336" t="s">
        <v>141</v>
      </c>
      <c r="F1336" t="s">
        <v>3721</v>
      </c>
      <c r="G1336" t="s">
        <v>143</v>
      </c>
      <c r="H1336" t="s">
        <v>135</v>
      </c>
      <c r="I1336" t="s">
        <v>136</v>
      </c>
      <c r="J1336" t="s">
        <v>137</v>
      </c>
      <c r="K1336" t="s">
        <v>144</v>
      </c>
      <c r="L1336" t="s">
        <v>4091</v>
      </c>
      <c r="M1336" t="s">
        <v>4092</v>
      </c>
      <c r="N1336">
        <v>2.610833333</v>
      </c>
      <c r="O1336">
        <v>1</v>
      </c>
      <c r="P1336">
        <v>218</v>
      </c>
      <c r="Q1336">
        <v>0</v>
      </c>
      <c r="R1336">
        <v>3</v>
      </c>
      <c r="S1336">
        <v>6</v>
      </c>
      <c r="T1336">
        <v>26</v>
      </c>
      <c r="U1336">
        <v>0</v>
      </c>
      <c r="V1336">
        <v>0</v>
      </c>
      <c r="W1336">
        <v>28.839545172300848</v>
      </c>
      <c r="X1336">
        <v>153.26413419772808</v>
      </c>
      <c r="Y1336">
        <v>0</v>
      </c>
      <c r="Z1336">
        <v>1.3122177959534134</v>
      </c>
      <c r="AA1336">
        <v>595.55646695211931</v>
      </c>
      <c r="AB1336">
        <v>18.934724125189188</v>
      </c>
      <c r="AC1336">
        <v>0</v>
      </c>
      <c r="AD1336">
        <v>0</v>
      </c>
      <c r="AE1336">
        <v>797.9070882432909</v>
      </c>
    </row>
    <row r="1337" spans="1:31" x14ac:dyDescent="0.3">
      <c r="A1337">
        <v>2504215</v>
      </c>
      <c r="B1337">
        <v>1</v>
      </c>
      <c r="C1337" t="s">
        <v>80</v>
      </c>
      <c r="D1337" t="s">
        <v>96</v>
      </c>
      <c r="E1337" t="s">
        <v>207</v>
      </c>
      <c r="F1337" t="s">
        <v>4093</v>
      </c>
      <c r="G1337" t="s">
        <v>413</v>
      </c>
      <c r="H1337" t="s">
        <v>150</v>
      </c>
      <c r="I1337" t="s">
        <v>136</v>
      </c>
      <c r="J1337" t="s">
        <v>137</v>
      </c>
      <c r="K1337" t="s">
        <v>144</v>
      </c>
      <c r="L1337" t="s">
        <v>4094</v>
      </c>
      <c r="M1337" t="s">
        <v>4095</v>
      </c>
      <c r="N1337">
        <v>5.3308333330000002</v>
      </c>
      <c r="O1337">
        <v>0</v>
      </c>
      <c r="P1337">
        <v>185</v>
      </c>
      <c r="Q1337">
        <v>0</v>
      </c>
      <c r="R1337">
        <v>0</v>
      </c>
      <c r="S1337">
        <v>0</v>
      </c>
      <c r="T1337">
        <v>20</v>
      </c>
      <c r="U1337">
        <v>0</v>
      </c>
      <c r="V1337">
        <v>0</v>
      </c>
      <c r="W1337">
        <v>0</v>
      </c>
      <c r="X1337">
        <v>221.98968102225194</v>
      </c>
      <c r="Y1337">
        <v>0</v>
      </c>
      <c r="Z1337">
        <v>0</v>
      </c>
      <c r="AA1337">
        <v>0</v>
      </c>
      <c r="AB1337">
        <v>57.698472869211393</v>
      </c>
      <c r="AC1337">
        <v>0</v>
      </c>
      <c r="AD1337">
        <v>0</v>
      </c>
      <c r="AE1337">
        <v>279.68815389146334</v>
      </c>
    </row>
    <row r="1338" spans="1:31" x14ac:dyDescent="0.3">
      <c r="A1338">
        <v>2503906</v>
      </c>
      <c r="B1338">
        <v>1</v>
      </c>
      <c r="C1338" t="s">
        <v>81</v>
      </c>
      <c r="D1338" t="s">
        <v>128</v>
      </c>
      <c r="E1338" t="s">
        <v>187</v>
      </c>
      <c r="F1338" t="s">
        <v>4096</v>
      </c>
      <c r="G1338" t="s">
        <v>173</v>
      </c>
      <c r="H1338" t="s">
        <v>135</v>
      </c>
      <c r="I1338" t="s">
        <v>136</v>
      </c>
      <c r="J1338" t="s">
        <v>137</v>
      </c>
      <c r="K1338" t="s">
        <v>138</v>
      </c>
      <c r="L1338" t="s">
        <v>4097</v>
      </c>
      <c r="M1338" t="s">
        <v>4098</v>
      </c>
      <c r="N1338">
        <v>5.6675000000000004</v>
      </c>
      <c r="O1338">
        <v>3</v>
      </c>
      <c r="P1338">
        <v>582</v>
      </c>
      <c r="Q1338">
        <v>99</v>
      </c>
      <c r="R1338">
        <v>29</v>
      </c>
      <c r="S1338">
        <v>9</v>
      </c>
      <c r="T1338">
        <v>67</v>
      </c>
      <c r="U1338">
        <v>0</v>
      </c>
      <c r="V1338">
        <v>0</v>
      </c>
      <c r="W1338">
        <v>7.0766637827919165</v>
      </c>
      <c r="X1338">
        <v>582.82377814913548</v>
      </c>
      <c r="Y1338">
        <v>312.1346581490892</v>
      </c>
      <c r="Z1338">
        <v>35.767566462595539</v>
      </c>
      <c r="AA1338">
        <v>642.78836355253384</v>
      </c>
      <c r="AB1338">
        <v>190.15715898550943</v>
      </c>
      <c r="AC1338">
        <v>0</v>
      </c>
      <c r="AD1338">
        <v>0</v>
      </c>
      <c r="AE1338">
        <v>1770.7481890816553</v>
      </c>
    </row>
    <row r="1339" spans="1:31" x14ac:dyDescent="0.3">
      <c r="A1339">
        <v>2504012</v>
      </c>
      <c r="B1339">
        <v>1</v>
      </c>
      <c r="C1339" t="s">
        <v>80</v>
      </c>
      <c r="D1339" t="s">
        <v>98</v>
      </c>
      <c r="E1339" t="s">
        <v>167</v>
      </c>
      <c r="F1339" t="s">
        <v>4099</v>
      </c>
      <c r="G1339" t="s">
        <v>263</v>
      </c>
      <c r="H1339" t="s">
        <v>150</v>
      </c>
      <c r="I1339" t="s">
        <v>136</v>
      </c>
      <c r="J1339" t="s">
        <v>137</v>
      </c>
      <c r="K1339" t="s">
        <v>144</v>
      </c>
      <c r="L1339" t="s">
        <v>4100</v>
      </c>
      <c r="M1339" t="s">
        <v>4101</v>
      </c>
      <c r="N1339">
        <v>1.9055555550000001</v>
      </c>
      <c r="O1339">
        <v>0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0</v>
      </c>
      <c r="V1339">
        <v>0</v>
      </c>
      <c r="W1339">
        <v>0</v>
      </c>
      <c r="X1339">
        <v>0</v>
      </c>
      <c r="Y1339">
        <v>0</v>
      </c>
      <c r="Z1339">
        <v>4.2640273320391602</v>
      </c>
      <c r="AA1339">
        <v>0</v>
      </c>
      <c r="AB1339">
        <v>0</v>
      </c>
      <c r="AC1339">
        <v>0</v>
      </c>
      <c r="AD1339">
        <v>0</v>
      </c>
      <c r="AE1339">
        <v>4.2640273320391602</v>
      </c>
    </row>
    <row r="1340" spans="1:31" x14ac:dyDescent="0.3">
      <c r="A1340">
        <v>2504158</v>
      </c>
      <c r="B1340">
        <v>1</v>
      </c>
      <c r="C1340" t="s">
        <v>80</v>
      </c>
      <c r="D1340" t="s">
        <v>83</v>
      </c>
      <c r="E1340" t="s">
        <v>167</v>
      </c>
      <c r="F1340" t="s">
        <v>4102</v>
      </c>
      <c r="G1340" t="s">
        <v>3796</v>
      </c>
      <c r="H1340" t="s">
        <v>150</v>
      </c>
      <c r="I1340" t="s">
        <v>136</v>
      </c>
      <c r="J1340" t="s">
        <v>137</v>
      </c>
      <c r="K1340" t="s">
        <v>144</v>
      </c>
      <c r="L1340" t="s">
        <v>4103</v>
      </c>
      <c r="M1340" t="s">
        <v>4104</v>
      </c>
      <c r="N1340">
        <v>1.7127777769999999</v>
      </c>
      <c r="O1340">
        <v>0</v>
      </c>
      <c r="P1340">
        <v>0</v>
      </c>
      <c r="Q1340">
        <v>0</v>
      </c>
      <c r="R1340">
        <v>0</v>
      </c>
      <c r="S1340">
        <v>0</v>
      </c>
      <c r="T1340">
        <v>1</v>
      </c>
      <c r="U1340">
        <v>0</v>
      </c>
      <c r="V1340">
        <v>0</v>
      </c>
      <c r="W1340">
        <v>0</v>
      </c>
      <c r="X1340">
        <v>0</v>
      </c>
      <c r="Y1340">
        <v>0</v>
      </c>
      <c r="Z1340">
        <v>0</v>
      </c>
      <c r="AA1340">
        <v>0</v>
      </c>
      <c r="AB1340">
        <v>1.6256621728546132</v>
      </c>
      <c r="AC1340">
        <v>0</v>
      </c>
      <c r="AD1340">
        <v>0</v>
      </c>
      <c r="AE1340">
        <v>1.6256621728546132</v>
      </c>
    </row>
    <row r="1341" spans="1:31" x14ac:dyDescent="0.3">
      <c r="A1341">
        <v>2504138</v>
      </c>
      <c r="B1341">
        <v>1</v>
      </c>
      <c r="C1341" t="s">
        <v>80</v>
      </c>
      <c r="D1341" t="s">
        <v>90</v>
      </c>
      <c r="E1341" t="s">
        <v>207</v>
      </c>
      <c r="F1341" t="s">
        <v>4105</v>
      </c>
      <c r="G1341" t="s">
        <v>177</v>
      </c>
      <c r="H1341" t="s">
        <v>150</v>
      </c>
      <c r="I1341" t="s">
        <v>136</v>
      </c>
      <c r="J1341" t="s">
        <v>137</v>
      </c>
      <c r="K1341" t="s">
        <v>144</v>
      </c>
      <c r="L1341" t="s">
        <v>4106</v>
      </c>
      <c r="M1341" t="s">
        <v>4107</v>
      </c>
      <c r="N1341">
        <v>2.5555555550000002</v>
      </c>
      <c r="O1341">
        <v>0</v>
      </c>
      <c r="P1341">
        <v>263</v>
      </c>
      <c r="Q1341">
        <v>0</v>
      </c>
      <c r="R1341">
        <v>0</v>
      </c>
      <c r="S1341">
        <v>0</v>
      </c>
      <c r="T1341">
        <v>27</v>
      </c>
      <c r="U1341">
        <v>0</v>
      </c>
      <c r="V1341">
        <v>0</v>
      </c>
      <c r="W1341">
        <v>0</v>
      </c>
      <c r="X1341">
        <v>141.69074381179519</v>
      </c>
      <c r="Y1341">
        <v>0</v>
      </c>
      <c r="Z1341">
        <v>0</v>
      </c>
      <c r="AA1341">
        <v>0</v>
      </c>
      <c r="AB1341">
        <v>28.789449192664229</v>
      </c>
      <c r="AC1341">
        <v>0</v>
      </c>
      <c r="AD1341">
        <v>0</v>
      </c>
      <c r="AE1341">
        <v>170.48019300445941</v>
      </c>
    </row>
    <row r="1342" spans="1:31" x14ac:dyDescent="0.3">
      <c r="A1342">
        <v>2504424</v>
      </c>
      <c r="B1342">
        <v>1</v>
      </c>
      <c r="C1342" t="s">
        <v>80</v>
      </c>
      <c r="D1342" t="s">
        <v>106</v>
      </c>
      <c r="E1342" t="s">
        <v>207</v>
      </c>
      <c r="F1342" t="s">
        <v>4108</v>
      </c>
      <c r="G1342" t="s">
        <v>981</v>
      </c>
      <c r="H1342" t="s">
        <v>150</v>
      </c>
      <c r="I1342" t="s">
        <v>136</v>
      </c>
      <c r="J1342" t="s">
        <v>137</v>
      </c>
      <c r="K1342" t="s">
        <v>144</v>
      </c>
      <c r="L1342" t="s">
        <v>4109</v>
      </c>
      <c r="M1342" t="s">
        <v>4110</v>
      </c>
      <c r="N1342">
        <v>3.2511111110000002</v>
      </c>
      <c r="O1342">
        <v>0</v>
      </c>
      <c r="P1342">
        <v>8</v>
      </c>
      <c r="Q1342">
        <v>0</v>
      </c>
      <c r="R1342">
        <v>1</v>
      </c>
      <c r="S1342">
        <v>0</v>
      </c>
      <c r="T1342">
        <v>0</v>
      </c>
      <c r="U1342">
        <v>0</v>
      </c>
      <c r="V1342">
        <v>0</v>
      </c>
      <c r="W1342">
        <v>0</v>
      </c>
      <c r="X1342">
        <v>2.3504098187479157</v>
      </c>
      <c r="Y1342">
        <v>0</v>
      </c>
      <c r="Z1342">
        <v>1.5268997915314168E-2</v>
      </c>
      <c r="AA1342">
        <v>0</v>
      </c>
      <c r="AB1342">
        <v>0</v>
      </c>
      <c r="AC1342">
        <v>0</v>
      </c>
      <c r="AD1342">
        <v>0</v>
      </c>
      <c r="AE1342">
        <v>2.3656788166632299</v>
      </c>
    </row>
    <row r="1343" spans="1:31" x14ac:dyDescent="0.3">
      <c r="A1343">
        <v>2503969</v>
      </c>
      <c r="B1343">
        <v>1</v>
      </c>
      <c r="C1343" t="s">
        <v>81</v>
      </c>
      <c r="D1343" t="s">
        <v>118</v>
      </c>
      <c r="E1343" t="s">
        <v>132</v>
      </c>
      <c r="F1343" t="s">
        <v>4111</v>
      </c>
      <c r="G1343" t="s">
        <v>204</v>
      </c>
      <c r="H1343" t="s">
        <v>135</v>
      </c>
      <c r="I1343" t="s">
        <v>136</v>
      </c>
      <c r="J1343" t="s">
        <v>137</v>
      </c>
      <c r="K1343" t="s">
        <v>144</v>
      </c>
      <c r="L1343" t="s">
        <v>4112</v>
      </c>
      <c r="M1343" t="s">
        <v>4113</v>
      </c>
      <c r="N1343">
        <v>2.116666666</v>
      </c>
      <c r="O1343">
        <v>0</v>
      </c>
      <c r="P1343">
        <v>0</v>
      </c>
      <c r="Q1343">
        <v>12</v>
      </c>
      <c r="R1343">
        <v>11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0</v>
      </c>
      <c r="Y1343">
        <v>30.468565527005918</v>
      </c>
      <c r="Z1343">
        <v>10.279090352529698</v>
      </c>
      <c r="AA1343">
        <v>0</v>
      </c>
      <c r="AB1343">
        <v>0</v>
      </c>
      <c r="AC1343">
        <v>214.58535452297556</v>
      </c>
      <c r="AD1343">
        <v>0</v>
      </c>
      <c r="AE1343">
        <v>255.33301040251118</v>
      </c>
    </row>
    <row r="1344" spans="1:31" x14ac:dyDescent="0.3">
      <c r="A1344">
        <v>2503946</v>
      </c>
      <c r="B1344">
        <v>1</v>
      </c>
      <c r="C1344" t="s">
        <v>81</v>
      </c>
      <c r="D1344" t="s">
        <v>118</v>
      </c>
      <c r="E1344" t="s">
        <v>167</v>
      </c>
      <c r="F1344" t="s">
        <v>4114</v>
      </c>
      <c r="G1344" t="s">
        <v>263</v>
      </c>
      <c r="H1344" t="s">
        <v>150</v>
      </c>
      <c r="I1344" t="s">
        <v>136</v>
      </c>
      <c r="J1344" t="s">
        <v>137</v>
      </c>
      <c r="K1344" t="s">
        <v>144</v>
      </c>
      <c r="L1344" t="s">
        <v>4115</v>
      </c>
      <c r="M1344" t="s">
        <v>4116</v>
      </c>
      <c r="N1344">
        <v>0.52333333299999996</v>
      </c>
      <c r="O1344">
        <v>0</v>
      </c>
      <c r="P1344">
        <v>1</v>
      </c>
      <c r="Q1344">
        <v>0</v>
      </c>
      <c r="R1344">
        <v>0</v>
      </c>
      <c r="S1344">
        <v>0</v>
      </c>
      <c r="T1344">
        <v>0</v>
      </c>
      <c r="U1344">
        <v>0</v>
      </c>
      <c r="V1344">
        <v>0</v>
      </c>
      <c r="W1344">
        <v>0</v>
      </c>
      <c r="X1344">
        <v>5.4842102290079998E-2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5.4842102290079998E-2</v>
      </c>
    </row>
    <row r="1345" spans="1:31" x14ac:dyDescent="0.3">
      <c r="A1345">
        <v>2504095</v>
      </c>
      <c r="B1345">
        <v>1</v>
      </c>
      <c r="C1345" t="s">
        <v>80</v>
      </c>
      <c r="D1345" t="s">
        <v>95</v>
      </c>
      <c r="E1345" t="s">
        <v>159</v>
      </c>
      <c r="F1345" t="s">
        <v>4117</v>
      </c>
      <c r="G1345" t="s">
        <v>181</v>
      </c>
      <c r="H1345" t="s">
        <v>150</v>
      </c>
      <c r="I1345" t="s">
        <v>136</v>
      </c>
      <c r="J1345" t="s">
        <v>137</v>
      </c>
      <c r="K1345" t="s">
        <v>144</v>
      </c>
      <c r="L1345" t="s">
        <v>4118</v>
      </c>
      <c r="M1345" t="s">
        <v>4119</v>
      </c>
      <c r="N1345">
        <v>2.4780555550000001</v>
      </c>
      <c r="O1345">
        <v>0</v>
      </c>
      <c r="P1345">
        <v>18</v>
      </c>
      <c r="Q1345">
        <v>0</v>
      </c>
      <c r="R1345">
        <v>1</v>
      </c>
      <c r="S1345">
        <v>0</v>
      </c>
      <c r="T1345">
        <v>2</v>
      </c>
      <c r="U1345">
        <v>0</v>
      </c>
      <c r="V1345">
        <v>0</v>
      </c>
      <c r="W1345">
        <v>0</v>
      </c>
      <c r="X1345">
        <v>2.6821530998060075</v>
      </c>
      <c r="Y1345">
        <v>0</v>
      </c>
      <c r="Z1345">
        <v>0.20280796225460002</v>
      </c>
      <c r="AA1345">
        <v>0</v>
      </c>
      <c r="AB1345">
        <v>0.79670654975188326</v>
      </c>
      <c r="AC1345">
        <v>0</v>
      </c>
      <c r="AD1345">
        <v>0</v>
      </c>
      <c r="AE1345">
        <v>3.6816676118124905</v>
      </c>
    </row>
    <row r="1346" spans="1:31" x14ac:dyDescent="0.3">
      <c r="A1346">
        <v>2503826</v>
      </c>
      <c r="B1346">
        <v>1</v>
      </c>
      <c r="C1346" t="s">
        <v>80</v>
      </c>
      <c r="D1346" t="s">
        <v>92</v>
      </c>
      <c r="E1346" t="s">
        <v>141</v>
      </c>
      <c r="F1346" t="s">
        <v>4120</v>
      </c>
      <c r="G1346" t="s">
        <v>173</v>
      </c>
      <c r="H1346" t="s">
        <v>135</v>
      </c>
      <c r="I1346" t="s">
        <v>136</v>
      </c>
      <c r="J1346" t="s">
        <v>137</v>
      </c>
      <c r="K1346" t="s">
        <v>138</v>
      </c>
      <c r="L1346" t="s">
        <v>4121</v>
      </c>
      <c r="M1346" t="s">
        <v>4122</v>
      </c>
      <c r="N1346">
        <v>2.3363888880000001</v>
      </c>
      <c r="O1346">
        <v>0</v>
      </c>
      <c r="P1346">
        <v>0</v>
      </c>
      <c r="Q1346">
        <v>0</v>
      </c>
      <c r="R1346">
        <v>0</v>
      </c>
      <c r="S1346">
        <v>1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0</v>
      </c>
      <c r="AA1346">
        <v>34.612964625225004</v>
      </c>
      <c r="AB1346">
        <v>0</v>
      </c>
      <c r="AC1346">
        <v>0</v>
      </c>
      <c r="AD1346">
        <v>0</v>
      </c>
      <c r="AE1346">
        <v>34.612964625225004</v>
      </c>
    </row>
    <row r="1347" spans="1:31" x14ac:dyDescent="0.3">
      <c r="A1347">
        <v>2503883</v>
      </c>
      <c r="B1347">
        <v>1</v>
      </c>
      <c r="C1347" t="s">
        <v>80</v>
      </c>
      <c r="D1347" t="s">
        <v>83</v>
      </c>
      <c r="E1347" t="s">
        <v>132</v>
      </c>
      <c r="F1347" t="s">
        <v>4123</v>
      </c>
      <c r="G1347" t="s">
        <v>143</v>
      </c>
      <c r="H1347" t="s">
        <v>135</v>
      </c>
      <c r="I1347" t="s">
        <v>136</v>
      </c>
      <c r="J1347" t="s">
        <v>137</v>
      </c>
      <c r="K1347" t="s">
        <v>144</v>
      </c>
      <c r="L1347" t="s">
        <v>4124</v>
      </c>
      <c r="M1347" t="s">
        <v>4125</v>
      </c>
      <c r="N1347">
        <v>0.67194444399999997</v>
      </c>
      <c r="O1347">
        <v>0</v>
      </c>
      <c r="P1347">
        <v>162</v>
      </c>
      <c r="Q1347">
        <v>0</v>
      </c>
      <c r="R1347">
        <v>0</v>
      </c>
      <c r="S1347">
        <v>8</v>
      </c>
      <c r="T1347">
        <v>53</v>
      </c>
      <c r="U1347">
        <v>8</v>
      </c>
      <c r="V1347">
        <v>12</v>
      </c>
      <c r="W1347">
        <v>0</v>
      </c>
      <c r="X1347">
        <v>23.423025376286404</v>
      </c>
      <c r="Y1347">
        <v>0</v>
      </c>
      <c r="Z1347">
        <v>0</v>
      </c>
      <c r="AA1347">
        <v>65.927979469352564</v>
      </c>
      <c r="AB1347">
        <v>145.08174688995402</v>
      </c>
      <c r="AC1347">
        <v>1410.3037179467942</v>
      </c>
      <c r="AD1347">
        <v>161.86193421907799</v>
      </c>
      <c r="AE1347">
        <v>1806.5984039014652</v>
      </c>
    </row>
    <row r="1348" spans="1:31" x14ac:dyDescent="0.3">
      <c r="A1348">
        <v>2504381</v>
      </c>
      <c r="B1348">
        <v>1</v>
      </c>
      <c r="C1348" t="s">
        <v>81</v>
      </c>
      <c r="D1348" t="s">
        <v>112</v>
      </c>
      <c r="E1348" t="s">
        <v>141</v>
      </c>
      <c r="F1348" t="s">
        <v>4126</v>
      </c>
      <c r="G1348" t="s">
        <v>143</v>
      </c>
      <c r="H1348" t="s">
        <v>135</v>
      </c>
      <c r="I1348" t="s">
        <v>136</v>
      </c>
      <c r="J1348" t="s">
        <v>137</v>
      </c>
      <c r="K1348" t="s">
        <v>144</v>
      </c>
      <c r="L1348" t="s">
        <v>4127</v>
      </c>
      <c r="M1348" t="s">
        <v>4128</v>
      </c>
      <c r="N1348">
        <v>1.7397222219999999</v>
      </c>
      <c r="O1348">
        <v>0</v>
      </c>
      <c r="P1348">
        <v>0</v>
      </c>
      <c r="Q1348">
        <v>24</v>
      </c>
      <c r="R1348">
        <v>18</v>
      </c>
      <c r="S1348">
        <v>3</v>
      </c>
      <c r="T1348">
        <v>1</v>
      </c>
      <c r="U1348">
        <v>0</v>
      </c>
      <c r="V1348">
        <v>0</v>
      </c>
      <c r="W1348">
        <v>0</v>
      </c>
      <c r="X1348">
        <v>0</v>
      </c>
      <c r="Y1348">
        <v>39.424897405271309</v>
      </c>
      <c r="Z1348">
        <v>52.887769392564458</v>
      </c>
      <c r="AA1348">
        <v>5.6336607132749439</v>
      </c>
      <c r="AB1348">
        <v>2.1940821325811113</v>
      </c>
      <c r="AC1348">
        <v>0</v>
      </c>
      <c r="AD1348">
        <v>0</v>
      </c>
      <c r="AE1348">
        <v>100.14040964369183</v>
      </c>
    </row>
    <row r="1349" spans="1:31" x14ac:dyDescent="0.3">
      <c r="A1349">
        <v>2504487</v>
      </c>
      <c r="B1349">
        <v>1</v>
      </c>
      <c r="C1349" t="s">
        <v>80</v>
      </c>
      <c r="D1349" t="s">
        <v>97</v>
      </c>
      <c r="E1349" t="s">
        <v>167</v>
      </c>
      <c r="F1349" t="s">
        <v>4129</v>
      </c>
      <c r="G1349" t="s">
        <v>169</v>
      </c>
      <c r="H1349" t="s">
        <v>150</v>
      </c>
      <c r="I1349" t="s">
        <v>136</v>
      </c>
      <c r="J1349" t="s">
        <v>137</v>
      </c>
      <c r="K1349" t="s">
        <v>144</v>
      </c>
      <c r="L1349" t="s">
        <v>4130</v>
      </c>
      <c r="M1349" t="s">
        <v>4131</v>
      </c>
      <c r="N1349">
        <v>1.551388888</v>
      </c>
      <c r="O1349">
        <v>0</v>
      </c>
      <c r="P1349">
        <v>1</v>
      </c>
      <c r="Q1349">
        <v>0</v>
      </c>
      <c r="R1349">
        <v>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3.2724371097835805</v>
      </c>
      <c r="Y1349">
        <v>0</v>
      </c>
      <c r="Z1349">
        <v>0</v>
      </c>
      <c r="AA1349">
        <v>0</v>
      </c>
      <c r="AB1349">
        <v>0</v>
      </c>
      <c r="AC1349">
        <v>0</v>
      </c>
      <c r="AD1349">
        <v>0</v>
      </c>
      <c r="AE1349">
        <v>3.2724371097835805</v>
      </c>
    </row>
    <row r="1350" spans="1:31" x14ac:dyDescent="0.3">
      <c r="A1350">
        <v>2504324</v>
      </c>
      <c r="B1350">
        <v>1</v>
      </c>
      <c r="C1350" t="s">
        <v>80</v>
      </c>
      <c r="D1350" t="s">
        <v>84</v>
      </c>
      <c r="E1350" t="s">
        <v>207</v>
      </c>
      <c r="F1350" t="s">
        <v>4132</v>
      </c>
      <c r="G1350" t="s">
        <v>413</v>
      </c>
      <c r="H1350" t="s">
        <v>150</v>
      </c>
      <c r="I1350" t="s">
        <v>136</v>
      </c>
      <c r="J1350" t="s">
        <v>137</v>
      </c>
      <c r="K1350" t="s">
        <v>144</v>
      </c>
      <c r="L1350" t="s">
        <v>4133</v>
      </c>
      <c r="M1350" t="s">
        <v>4134</v>
      </c>
      <c r="N1350">
        <v>1.1872222219999999</v>
      </c>
      <c r="O1350">
        <v>0</v>
      </c>
      <c r="P1350">
        <v>33</v>
      </c>
      <c r="Q1350">
        <v>0</v>
      </c>
      <c r="R1350">
        <v>7</v>
      </c>
      <c r="S1350">
        <v>0</v>
      </c>
      <c r="T1350">
        <v>6</v>
      </c>
      <c r="U1350">
        <v>0</v>
      </c>
      <c r="V1350">
        <v>0</v>
      </c>
      <c r="W1350">
        <v>0</v>
      </c>
      <c r="X1350">
        <v>14.237869473565523</v>
      </c>
      <c r="Y1350">
        <v>0</v>
      </c>
      <c r="Z1350">
        <v>2.4291938077510378</v>
      </c>
      <c r="AA1350">
        <v>0</v>
      </c>
      <c r="AB1350">
        <v>4.4937243506580096</v>
      </c>
      <c r="AC1350">
        <v>0</v>
      </c>
      <c r="AD1350">
        <v>0</v>
      </c>
      <c r="AE1350">
        <v>21.160787631974571</v>
      </c>
    </row>
    <row r="1351" spans="1:31" x14ac:dyDescent="0.3">
      <c r="A1351">
        <v>2504238</v>
      </c>
      <c r="B1351">
        <v>1</v>
      </c>
      <c r="C1351" t="s">
        <v>80</v>
      </c>
      <c r="D1351" t="s">
        <v>106</v>
      </c>
      <c r="E1351" t="s">
        <v>167</v>
      </c>
      <c r="F1351" t="s">
        <v>4135</v>
      </c>
      <c r="G1351" t="s">
        <v>263</v>
      </c>
      <c r="H1351" t="s">
        <v>150</v>
      </c>
      <c r="I1351" t="s">
        <v>136</v>
      </c>
      <c r="J1351" t="s">
        <v>137</v>
      </c>
      <c r="K1351" t="s">
        <v>144</v>
      </c>
      <c r="L1351" t="s">
        <v>4136</v>
      </c>
      <c r="M1351" t="s">
        <v>4137</v>
      </c>
      <c r="N1351">
        <v>1.0225</v>
      </c>
      <c r="O1351">
        <v>0</v>
      </c>
      <c r="P1351">
        <v>1</v>
      </c>
      <c r="Q1351">
        <v>0</v>
      </c>
      <c r="R1351">
        <v>0</v>
      </c>
      <c r="S1351">
        <v>0</v>
      </c>
      <c r="T1351">
        <v>0</v>
      </c>
      <c r="U1351">
        <v>0</v>
      </c>
      <c r="V1351">
        <v>0</v>
      </c>
      <c r="W1351">
        <v>0</v>
      </c>
      <c r="X1351">
        <v>0.34013355307827003</v>
      </c>
      <c r="Y1351">
        <v>0</v>
      </c>
      <c r="Z1351">
        <v>0</v>
      </c>
      <c r="AA1351">
        <v>0</v>
      </c>
      <c r="AB1351">
        <v>0</v>
      </c>
      <c r="AC1351">
        <v>0</v>
      </c>
      <c r="AD1351">
        <v>0</v>
      </c>
      <c r="AE1351">
        <v>0.34013355307827003</v>
      </c>
    </row>
    <row r="1352" spans="1:31" x14ac:dyDescent="0.3">
      <c r="A1352">
        <v>2504242</v>
      </c>
      <c r="B1352">
        <v>2</v>
      </c>
      <c r="C1352" t="s">
        <v>80</v>
      </c>
      <c r="D1352" t="s">
        <v>83</v>
      </c>
      <c r="E1352" t="s">
        <v>187</v>
      </c>
      <c r="F1352" t="s">
        <v>4138</v>
      </c>
      <c r="G1352" t="s">
        <v>143</v>
      </c>
      <c r="H1352" t="s">
        <v>135</v>
      </c>
      <c r="I1352" t="s">
        <v>136</v>
      </c>
      <c r="J1352" t="s">
        <v>137</v>
      </c>
      <c r="K1352" t="s">
        <v>144</v>
      </c>
      <c r="L1352" t="s">
        <v>4139</v>
      </c>
      <c r="M1352" t="s">
        <v>4140</v>
      </c>
      <c r="N1352">
        <v>1.9372222219999999</v>
      </c>
      <c r="O1352">
        <v>0</v>
      </c>
      <c r="P1352">
        <v>1851</v>
      </c>
      <c r="Q1352">
        <v>0</v>
      </c>
      <c r="R1352">
        <v>0</v>
      </c>
      <c r="S1352">
        <v>0</v>
      </c>
      <c r="T1352">
        <v>87</v>
      </c>
      <c r="U1352">
        <v>0</v>
      </c>
      <c r="V1352">
        <v>0</v>
      </c>
      <c r="W1352">
        <v>0</v>
      </c>
      <c r="X1352">
        <v>1117.7205364484976</v>
      </c>
      <c r="Y1352">
        <v>0</v>
      </c>
      <c r="Z1352">
        <v>0</v>
      </c>
      <c r="AA1352">
        <v>0</v>
      </c>
      <c r="AB1352">
        <v>90.872772005606095</v>
      </c>
      <c r="AC1352">
        <v>0</v>
      </c>
      <c r="AD1352">
        <v>0</v>
      </c>
      <c r="AE1352">
        <v>1208.5933084541036</v>
      </c>
    </row>
    <row r="1353" spans="1:31" x14ac:dyDescent="0.3">
      <c r="A1353">
        <v>2504101</v>
      </c>
      <c r="B1353">
        <v>1</v>
      </c>
      <c r="C1353" t="s">
        <v>80</v>
      </c>
      <c r="D1353" t="s">
        <v>95</v>
      </c>
      <c r="E1353" t="s">
        <v>187</v>
      </c>
      <c r="F1353" t="s">
        <v>4141</v>
      </c>
      <c r="G1353" t="s">
        <v>693</v>
      </c>
      <c r="H1353" t="s">
        <v>135</v>
      </c>
      <c r="I1353" t="s">
        <v>136</v>
      </c>
      <c r="J1353" t="s">
        <v>137</v>
      </c>
      <c r="K1353" t="s">
        <v>144</v>
      </c>
      <c r="L1353" t="s">
        <v>4142</v>
      </c>
      <c r="M1353" t="s">
        <v>4143</v>
      </c>
      <c r="N1353">
        <v>2.8261111109999999</v>
      </c>
      <c r="O1353">
        <v>1</v>
      </c>
      <c r="P1353">
        <v>192</v>
      </c>
      <c r="Q1353">
        <v>0</v>
      </c>
      <c r="R1353">
        <v>2</v>
      </c>
      <c r="S1353">
        <v>18</v>
      </c>
      <c r="T1353">
        <v>18</v>
      </c>
      <c r="U1353">
        <v>2</v>
      </c>
      <c r="V1353">
        <v>0</v>
      </c>
      <c r="W1353">
        <v>1.0627954080695143</v>
      </c>
      <c r="X1353">
        <v>67.692451670914906</v>
      </c>
      <c r="Y1353">
        <v>0</v>
      </c>
      <c r="Z1353">
        <v>0.83372973393006</v>
      </c>
      <c r="AA1353">
        <v>59.788494132057465</v>
      </c>
      <c r="AB1353">
        <v>28.350731443325081</v>
      </c>
      <c r="AC1353">
        <v>308.87489643423436</v>
      </c>
      <c r="AD1353">
        <v>0</v>
      </c>
      <c r="AE1353">
        <v>466.60309882253136</v>
      </c>
    </row>
    <row r="1354" spans="1:31" x14ac:dyDescent="0.3">
      <c r="A1354">
        <v>2504433</v>
      </c>
      <c r="B1354">
        <v>1</v>
      </c>
      <c r="C1354" t="s">
        <v>81</v>
      </c>
      <c r="D1354" t="s">
        <v>120</v>
      </c>
      <c r="E1354" t="s">
        <v>187</v>
      </c>
      <c r="F1354" t="s">
        <v>4144</v>
      </c>
      <c r="G1354" t="s">
        <v>143</v>
      </c>
      <c r="H1354" t="s">
        <v>135</v>
      </c>
      <c r="I1354" t="s">
        <v>136</v>
      </c>
      <c r="J1354" t="s">
        <v>137</v>
      </c>
      <c r="K1354" t="s">
        <v>144</v>
      </c>
      <c r="L1354" t="s">
        <v>4145</v>
      </c>
      <c r="M1354" t="s">
        <v>4146</v>
      </c>
      <c r="N1354">
        <v>3.6827777770000001</v>
      </c>
      <c r="O1354">
        <v>6</v>
      </c>
      <c r="P1354">
        <v>2</v>
      </c>
      <c r="Q1354">
        <v>100</v>
      </c>
      <c r="R1354">
        <v>17</v>
      </c>
      <c r="S1354">
        <v>6</v>
      </c>
      <c r="T1354">
        <v>0</v>
      </c>
      <c r="U1354">
        <v>0</v>
      </c>
      <c r="V1354">
        <v>0</v>
      </c>
      <c r="W1354">
        <v>6.1826175704876274</v>
      </c>
      <c r="X1354">
        <v>0.43606283741101171</v>
      </c>
      <c r="Y1354">
        <v>179.49561511677956</v>
      </c>
      <c r="Z1354">
        <v>33.527612525080919</v>
      </c>
      <c r="AA1354">
        <v>13.585815339182579</v>
      </c>
      <c r="AB1354">
        <v>0</v>
      </c>
      <c r="AC1354">
        <v>0</v>
      </c>
      <c r="AD1354">
        <v>0</v>
      </c>
      <c r="AE1354">
        <v>233.22772338894168</v>
      </c>
    </row>
    <row r="1355" spans="1:31" x14ac:dyDescent="0.3">
      <c r="A1355">
        <v>2504410</v>
      </c>
      <c r="B1355">
        <v>1</v>
      </c>
      <c r="C1355" t="s">
        <v>81</v>
      </c>
      <c r="D1355" t="s">
        <v>128</v>
      </c>
      <c r="E1355" t="s">
        <v>207</v>
      </c>
      <c r="F1355" t="s">
        <v>4147</v>
      </c>
      <c r="G1355" t="s">
        <v>177</v>
      </c>
      <c r="H1355" t="s">
        <v>150</v>
      </c>
      <c r="I1355" t="s">
        <v>136</v>
      </c>
      <c r="J1355" t="s">
        <v>137</v>
      </c>
      <c r="K1355" t="s">
        <v>144</v>
      </c>
      <c r="L1355" t="s">
        <v>4148</v>
      </c>
      <c r="M1355" t="s">
        <v>4149</v>
      </c>
      <c r="N1355">
        <v>2.6602777770000001</v>
      </c>
      <c r="O1355">
        <v>0</v>
      </c>
      <c r="P1355">
        <v>303</v>
      </c>
      <c r="Q1355">
        <v>0</v>
      </c>
      <c r="R1355">
        <v>0</v>
      </c>
      <c r="S1355">
        <v>0</v>
      </c>
      <c r="T1355">
        <v>14</v>
      </c>
      <c r="U1355">
        <v>0</v>
      </c>
      <c r="V1355">
        <v>0</v>
      </c>
      <c r="W1355">
        <v>0</v>
      </c>
      <c r="X1355">
        <v>215.67179025636941</v>
      </c>
      <c r="Y1355">
        <v>0</v>
      </c>
      <c r="Z1355">
        <v>0</v>
      </c>
      <c r="AA1355">
        <v>0</v>
      </c>
      <c r="AB1355">
        <v>10.976153969317666</v>
      </c>
      <c r="AC1355">
        <v>0</v>
      </c>
      <c r="AD1355">
        <v>0</v>
      </c>
      <c r="AE1355">
        <v>226.64794422568707</v>
      </c>
    </row>
    <row r="1356" spans="1:31" x14ac:dyDescent="0.3">
      <c r="A1356">
        <v>2504224</v>
      </c>
      <c r="B1356">
        <v>1</v>
      </c>
      <c r="C1356" t="s">
        <v>80</v>
      </c>
      <c r="D1356" t="s">
        <v>99</v>
      </c>
      <c r="E1356" t="s">
        <v>141</v>
      </c>
      <c r="F1356" t="s">
        <v>4150</v>
      </c>
      <c r="G1356" t="s">
        <v>143</v>
      </c>
      <c r="H1356" t="s">
        <v>135</v>
      </c>
      <c r="I1356" t="s">
        <v>136</v>
      </c>
      <c r="J1356" t="s">
        <v>137</v>
      </c>
      <c r="K1356" t="s">
        <v>144</v>
      </c>
      <c r="L1356" t="s">
        <v>4151</v>
      </c>
      <c r="M1356" t="s">
        <v>4152</v>
      </c>
      <c r="N1356">
        <v>9.8055555000000003E-2</v>
      </c>
      <c r="O1356">
        <v>3</v>
      </c>
      <c r="P1356">
        <v>1759</v>
      </c>
      <c r="Q1356">
        <v>1</v>
      </c>
      <c r="R1356">
        <v>33</v>
      </c>
      <c r="S1356">
        <v>7</v>
      </c>
      <c r="T1356">
        <v>178</v>
      </c>
      <c r="U1356">
        <v>0</v>
      </c>
      <c r="V1356">
        <v>2</v>
      </c>
      <c r="W1356">
        <v>0.39146459763916674</v>
      </c>
      <c r="X1356">
        <v>30.485008836287491</v>
      </c>
      <c r="Y1356">
        <v>2.9660945196500005E-2</v>
      </c>
      <c r="Z1356">
        <v>0.34607087842178841</v>
      </c>
      <c r="AA1356">
        <v>0.81110091188064404</v>
      </c>
      <c r="AB1356">
        <v>11.434989409536914</v>
      </c>
      <c r="AC1356">
        <v>0</v>
      </c>
      <c r="AD1356">
        <v>4.8257254623749997E-3</v>
      </c>
      <c r="AE1356">
        <v>43.503121304424887</v>
      </c>
    </row>
    <row r="1357" spans="1:31" x14ac:dyDescent="0.3">
      <c r="A1357">
        <v>2504247</v>
      </c>
      <c r="B1357">
        <v>1</v>
      </c>
      <c r="C1357" t="s">
        <v>81</v>
      </c>
      <c r="D1357" t="s">
        <v>128</v>
      </c>
      <c r="E1357" t="s">
        <v>207</v>
      </c>
      <c r="F1357" t="s">
        <v>4153</v>
      </c>
      <c r="G1357" t="s">
        <v>177</v>
      </c>
      <c r="H1357" t="s">
        <v>150</v>
      </c>
      <c r="I1357" t="s">
        <v>136</v>
      </c>
      <c r="J1357" t="s">
        <v>137</v>
      </c>
      <c r="K1357" t="s">
        <v>144</v>
      </c>
      <c r="L1357" t="s">
        <v>4154</v>
      </c>
      <c r="M1357" t="s">
        <v>4155</v>
      </c>
      <c r="N1357">
        <v>4.8686111109999999</v>
      </c>
      <c r="O1357">
        <v>0</v>
      </c>
      <c r="P1357">
        <v>15</v>
      </c>
      <c r="Q1357">
        <v>0</v>
      </c>
      <c r="R1357">
        <v>3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6.9620652363673665</v>
      </c>
      <c r="Y1357">
        <v>0</v>
      </c>
      <c r="Z1357">
        <v>1.4495413978839398</v>
      </c>
      <c r="AA1357">
        <v>0</v>
      </c>
      <c r="AB1357">
        <v>0</v>
      </c>
      <c r="AC1357">
        <v>0</v>
      </c>
      <c r="AD1357">
        <v>0</v>
      </c>
      <c r="AE1357">
        <v>8.4116066342513065</v>
      </c>
    </row>
    <row r="1358" spans="1:31" x14ac:dyDescent="0.3">
      <c r="A1358">
        <v>2504270</v>
      </c>
      <c r="B1358">
        <v>1</v>
      </c>
      <c r="C1358" t="s">
        <v>81</v>
      </c>
      <c r="D1358" t="s">
        <v>122</v>
      </c>
      <c r="E1358" t="s">
        <v>132</v>
      </c>
      <c r="F1358" t="s">
        <v>1720</v>
      </c>
      <c r="G1358" t="s">
        <v>143</v>
      </c>
      <c r="H1358" t="s">
        <v>135</v>
      </c>
      <c r="I1358" t="s">
        <v>136</v>
      </c>
      <c r="J1358" t="s">
        <v>137</v>
      </c>
      <c r="K1358" t="s">
        <v>144</v>
      </c>
      <c r="L1358" t="s">
        <v>4156</v>
      </c>
      <c r="M1358" t="s">
        <v>4157</v>
      </c>
      <c r="N1358">
        <v>2.503055555</v>
      </c>
      <c r="O1358">
        <v>2</v>
      </c>
      <c r="P1358">
        <v>237</v>
      </c>
      <c r="Q1358">
        <v>1</v>
      </c>
      <c r="R1358">
        <v>0</v>
      </c>
      <c r="S1358">
        <v>0</v>
      </c>
      <c r="T1358">
        <v>7</v>
      </c>
      <c r="U1358">
        <v>0</v>
      </c>
      <c r="V1358">
        <v>0</v>
      </c>
      <c r="W1358">
        <v>1.2316427524666667</v>
      </c>
      <c r="X1358">
        <v>37.930622405532695</v>
      </c>
      <c r="Y1358">
        <v>1.4260407363994001</v>
      </c>
      <c r="Z1358">
        <v>0</v>
      </c>
      <c r="AA1358">
        <v>0</v>
      </c>
      <c r="AB1358">
        <v>0.52547917309520586</v>
      </c>
      <c r="AC1358">
        <v>0</v>
      </c>
      <c r="AD1358">
        <v>0</v>
      </c>
      <c r="AE1358">
        <v>41.113785067493971</v>
      </c>
    </row>
    <row r="1359" spans="1:31" x14ac:dyDescent="0.3">
      <c r="A1359">
        <v>2504416</v>
      </c>
      <c r="B1359">
        <v>1</v>
      </c>
      <c r="C1359" t="s">
        <v>81</v>
      </c>
      <c r="D1359" t="s">
        <v>113</v>
      </c>
      <c r="E1359" t="s">
        <v>132</v>
      </c>
      <c r="F1359" t="s">
        <v>4158</v>
      </c>
      <c r="G1359" t="s">
        <v>143</v>
      </c>
      <c r="H1359" t="s">
        <v>135</v>
      </c>
      <c r="I1359" t="s">
        <v>136</v>
      </c>
      <c r="J1359" t="s">
        <v>137</v>
      </c>
      <c r="K1359" t="s">
        <v>144</v>
      </c>
      <c r="L1359" t="s">
        <v>4159</v>
      </c>
      <c r="M1359" t="s">
        <v>4160</v>
      </c>
      <c r="N1359">
        <v>0.80416666599999997</v>
      </c>
      <c r="O1359">
        <v>0</v>
      </c>
      <c r="P1359">
        <v>388</v>
      </c>
      <c r="Q1359">
        <v>1</v>
      </c>
      <c r="R1359">
        <v>27</v>
      </c>
      <c r="S1359">
        <v>2</v>
      </c>
      <c r="T1359">
        <v>16</v>
      </c>
      <c r="U1359">
        <v>0</v>
      </c>
      <c r="V1359">
        <v>0</v>
      </c>
      <c r="W1359">
        <v>0</v>
      </c>
      <c r="X1359">
        <v>33.970782825541981</v>
      </c>
      <c r="Y1359">
        <v>0.19274393994476255</v>
      </c>
      <c r="Z1359">
        <v>6.9747456172750493</v>
      </c>
      <c r="AA1359">
        <v>60.968768084770829</v>
      </c>
      <c r="AB1359">
        <v>7.4313683892405171</v>
      </c>
      <c r="AC1359">
        <v>0</v>
      </c>
      <c r="AD1359">
        <v>0</v>
      </c>
      <c r="AE1359">
        <v>109.53840885677313</v>
      </c>
    </row>
    <row r="1360" spans="1:31" x14ac:dyDescent="0.3">
      <c r="A1360">
        <v>2504393</v>
      </c>
      <c r="B1360">
        <v>1</v>
      </c>
      <c r="C1360" t="s">
        <v>81</v>
      </c>
      <c r="D1360" t="s">
        <v>119</v>
      </c>
      <c r="E1360" t="s">
        <v>207</v>
      </c>
      <c r="F1360" t="s">
        <v>4161</v>
      </c>
      <c r="G1360" t="s">
        <v>177</v>
      </c>
      <c r="H1360" t="s">
        <v>150</v>
      </c>
      <c r="I1360" t="s">
        <v>136</v>
      </c>
      <c r="J1360" t="s">
        <v>137</v>
      </c>
      <c r="K1360" t="s">
        <v>144</v>
      </c>
      <c r="L1360" t="s">
        <v>4162</v>
      </c>
      <c r="M1360" t="s">
        <v>4163</v>
      </c>
      <c r="N1360">
        <v>2.0730555549999998</v>
      </c>
      <c r="O1360">
        <v>0</v>
      </c>
      <c r="P1360">
        <v>14</v>
      </c>
      <c r="Q1360">
        <v>0</v>
      </c>
      <c r="R1360">
        <v>3</v>
      </c>
      <c r="S1360">
        <v>0</v>
      </c>
      <c r="T1360">
        <v>0</v>
      </c>
      <c r="U1360">
        <v>0</v>
      </c>
      <c r="V1360">
        <v>0</v>
      </c>
      <c r="W1360">
        <v>0</v>
      </c>
      <c r="X1360">
        <v>2.0583083996583027</v>
      </c>
      <c r="Y1360">
        <v>0</v>
      </c>
      <c r="Z1360">
        <v>1.840555158410291</v>
      </c>
      <c r="AA1360">
        <v>0</v>
      </c>
      <c r="AB1360">
        <v>0</v>
      </c>
      <c r="AC1360">
        <v>0</v>
      </c>
      <c r="AD1360">
        <v>0</v>
      </c>
      <c r="AE1360">
        <v>3.8988635580685935</v>
      </c>
    </row>
    <row r="1361" spans="1:31" x14ac:dyDescent="0.3">
      <c r="A1361">
        <v>2504015</v>
      </c>
      <c r="B1361">
        <v>1</v>
      </c>
      <c r="C1361" t="s">
        <v>80</v>
      </c>
      <c r="D1361" t="s">
        <v>110</v>
      </c>
      <c r="E1361" t="s">
        <v>167</v>
      </c>
      <c r="F1361" t="s">
        <v>4164</v>
      </c>
      <c r="G1361" t="s">
        <v>234</v>
      </c>
      <c r="H1361" t="s">
        <v>150</v>
      </c>
      <c r="I1361" t="s">
        <v>136</v>
      </c>
      <c r="J1361" t="s">
        <v>137</v>
      </c>
      <c r="K1361" t="s">
        <v>144</v>
      </c>
      <c r="L1361" t="s">
        <v>4165</v>
      </c>
      <c r="M1361" t="s">
        <v>4166</v>
      </c>
      <c r="N1361">
        <v>1.136666666</v>
      </c>
      <c r="O1361">
        <v>0</v>
      </c>
      <c r="P1361">
        <v>15</v>
      </c>
      <c r="Q1361">
        <v>0</v>
      </c>
      <c r="R1361">
        <v>0</v>
      </c>
      <c r="S1361">
        <v>0</v>
      </c>
      <c r="T1361">
        <v>1</v>
      </c>
      <c r="U1361">
        <v>0</v>
      </c>
      <c r="V1361">
        <v>0</v>
      </c>
      <c r="W1361">
        <v>0</v>
      </c>
      <c r="X1361">
        <v>4.0739499507797499</v>
      </c>
      <c r="Y1361">
        <v>0</v>
      </c>
      <c r="Z1361">
        <v>0</v>
      </c>
      <c r="AA1361">
        <v>0</v>
      </c>
      <c r="AB1361">
        <v>4.7188100195516669E-2</v>
      </c>
      <c r="AC1361">
        <v>0</v>
      </c>
      <c r="AD1361">
        <v>0</v>
      </c>
      <c r="AE1361">
        <v>4.1211380509752669</v>
      </c>
    </row>
    <row r="1362" spans="1:31" x14ac:dyDescent="0.3">
      <c r="A1362">
        <v>2503955</v>
      </c>
      <c r="B1362">
        <v>1</v>
      </c>
      <c r="C1362" t="s">
        <v>80</v>
      </c>
      <c r="D1362" t="s">
        <v>105</v>
      </c>
      <c r="E1362" t="s">
        <v>207</v>
      </c>
      <c r="F1362" t="s">
        <v>4167</v>
      </c>
      <c r="G1362" t="s">
        <v>173</v>
      </c>
      <c r="H1362" t="s">
        <v>150</v>
      </c>
      <c r="I1362" t="s">
        <v>136</v>
      </c>
      <c r="J1362" t="s">
        <v>137</v>
      </c>
      <c r="K1362" t="s">
        <v>138</v>
      </c>
      <c r="L1362" t="s">
        <v>4168</v>
      </c>
      <c r="M1362" t="s">
        <v>4169</v>
      </c>
      <c r="N1362">
        <v>3.9527777770000001</v>
      </c>
      <c r="O1362">
        <v>0</v>
      </c>
      <c r="P1362">
        <v>65</v>
      </c>
      <c r="Q1362">
        <v>0</v>
      </c>
      <c r="R1362">
        <v>0</v>
      </c>
      <c r="S1362">
        <v>0</v>
      </c>
      <c r="T1362">
        <v>1</v>
      </c>
      <c r="U1362">
        <v>0</v>
      </c>
      <c r="V1362">
        <v>0</v>
      </c>
      <c r="W1362">
        <v>0</v>
      </c>
      <c r="X1362">
        <v>60.333211930302362</v>
      </c>
      <c r="Y1362">
        <v>0</v>
      </c>
      <c r="Z1362">
        <v>0</v>
      </c>
      <c r="AA1362">
        <v>0</v>
      </c>
      <c r="AB1362">
        <v>5.4444851479599992</v>
      </c>
      <c r="AC1362">
        <v>0</v>
      </c>
      <c r="AD1362">
        <v>0</v>
      </c>
      <c r="AE1362">
        <v>65.777697078262364</v>
      </c>
    </row>
    <row r="1363" spans="1:31" x14ac:dyDescent="0.3">
      <c r="A1363">
        <v>2503869</v>
      </c>
      <c r="B1363">
        <v>1</v>
      </c>
      <c r="C1363" t="s">
        <v>80</v>
      </c>
      <c r="D1363" t="s">
        <v>100</v>
      </c>
      <c r="E1363" t="s">
        <v>141</v>
      </c>
      <c r="F1363" t="s">
        <v>4170</v>
      </c>
      <c r="G1363" t="s">
        <v>173</v>
      </c>
      <c r="H1363" t="s">
        <v>135</v>
      </c>
      <c r="I1363" t="s">
        <v>136</v>
      </c>
      <c r="J1363" t="s">
        <v>137</v>
      </c>
      <c r="K1363" t="s">
        <v>138</v>
      </c>
      <c r="L1363" t="s">
        <v>4171</v>
      </c>
      <c r="M1363" t="s">
        <v>4172</v>
      </c>
      <c r="N1363">
        <v>8.3027777769999993</v>
      </c>
      <c r="O1363">
        <v>1</v>
      </c>
      <c r="P1363">
        <v>1470</v>
      </c>
      <c r="Q1363">
        <v>18</v>
      </c>
      <c r="R1363">
        <v>460</v>
      </c>
      <c r="S1363">
        <v>14</v>
      </c>
      <c r="T1363">
        <v>305</v>
      </c>
      <c r="U1363">
        <v>0</v>
      </c>
      <c r="V1363">
        <v>1</v>
      </c>
      <c r="W1363">
        <v>10.907594464950169</v>
      </c>
      <c r="X1363">
        <v>3069.5722347182023</v>
      </c>
      <c r="Y1363">
        <v>850.50917933181313</v>
      </c>
      <c r="Z1363">
        <v>2059.1490527237297</v>
      </c>
      <c r="AA1363">
        <v>615.03450864297338</v>
      </c>
      <c r="AB1363">
        <v>1600.206218573119</v>
      </c>
      <c r="AC1363">
        <v>0</v>
      </c>
      <c r="AD1363">
        <v>16.293909146150479</v>
      </c>
      <c r="AE1363">
        <v>8221.6726976009377</v>
      </c>
    </row>
    <row r="1364" spans="1:31" x14ac:dyDescent="0.3">
      <c r="A1364">
        <v>2503809</v>
      </c>
      <c r="B1364">
        <v>1</v>
      </c>
      <c r="C1364" t="s">
        <v>80</v>
      </c>
      <c r="D1364" t="s">
        <v>101</v>
      </c>
      <c r="E1364" t="s">
        <v>207</v>
      </c>
      <c r="F1364" t="s">
        <v>4173</v>
      </c>
      <c r="G1364" t="s">
        <v>161</v>
      </c>
      <c r="H1364" t="s">
        <v>150</v>
      </c>
      <c r="I1364" t="s">
        <v>136</v>
      </c>
      <c r="J1364" t="s">
        <v>137</v>
      </c>
      <c r="K1364" t="s">
        <v>144</v>
      </c>
      <c r="L1364" t="s">
        <v>4174</v>
      </c>
      <c r="M1364" t="s">
        <v>4175</v>
      </c>
      <c r="N1364">
        <v>1.0686111110000001</v>
      </c>
      <c r="O1364">
        <v>0</v>
      </c>
      <c r="P1364">
        <v>78</v>
      </c>
      <c r="Q1364">
        <v>0</v>
      </c>
      <c r="R1364">
        <v>0</v>
      </c>
      <c r="S1364">
        <v>0</v>
      </c>
      <c r="T1364">
        <v>1</v>
      </c>
      <c r="U1364">
        <v>0</v>
      </c>
      <c r="V1364">
        <v>0</v>
      </c>
      <c r="W1364">
        <v>0</v>
      </c>
      <c r="X1364">
        <v>22.223940201621424</v>
      </c>
      <c r="Y1364">
        <v>0</v>
      </c>
      <c r="Z1364">
        <v>0</v>
      </c>
      <c r="AA1364">
        <v>0</v>
      </c>
      <c r="AB1364">
        <v>0.92913848878333327</v>
      </c>
      <c r="AC1364">
        <v>0</v>
      </c>
      <c r="AD1364">
        <v>0</v>
      </c>
      <c r="AE1364">
        <v>23.153078690404758</v>
      </c>
    </row>
    <row r="1365" spans="1:31" x14ac:dyDescent="0.3">
      <c r="A1365">
        <v>2504456</v>
      </c>
      <c r="B1365">
        <v>1</v>
      </c>
      <c r="C1365" t="s">
        <v>81</v>
      </c>
      <c r="D1365" t="s">
        <v>120</v>
      </c>
      <c r="E1365" t="s">
        <v>207</v>
      </c>
      <c r="F1365" t="s">
        <v>4176</v>
      </c>
      <c r="G1365" t="s">
        <v>177</v>
      </c>
      <c r="H1365" t="s">
        <v>150</v>
      </c>
      <c r="I1365" t="s">
        <v>136</v>
      </c>
      <c r="J1365" t="s">
        <v>137</v>
      </c>
      <c r="K1365" t="s">
        <v>144</v>
      </c>
      <c r="L1365" t="s">
        <v>4177</v>
      </c>
      <c r="M1365" t="s">
        <v>4178</v>
      </c>
      <c r="N1365">
        <v>0.47111111100000003</v>
      </c>
      <c r="O1365">
        <v>0</v>
      </c>
      <c r="P1365">
        <v>104</v>
      </c>
      <c r="Q1365">
        <v>0</v>
      </c>
      <c r="R1365">
        <v>0</v>
      </c>
      <c r="S1365">
        <v>0</v>
      </c>
      <c r="T1365">
        <v>3</v>
      </c>
      <c r="U1365">
        <v>0</v>
      </c>
      <c r="V1365">
        <v>0</v>
      </c>
      <c r="W1365">
        <v>0</v>
      </c>
      <c r="X1365">
        <v>10.114968613393156</v>
      </c>
      <c r="Y1365">
        <v>0</v>
      </c>
      <c r="Z1365">
        <v>0</v>
      </c>
      <c r="AA1365">
        <v>0</v>
      </c>
      <c r="AB1365">
        <v>2.3313330374848</v>
      </c>
      <c r="AC1365">
        <v>0</v>
      </c>
      <c r="AD1365">
        <v>0</v>
      </c>
      <c r="AE1365">
        <v>12.446301650877956</v>
      </c>
    </row>
    <row r="1366" spans="1:31" x14ac:dyDescent="0.3">
      <c r="A1366">
        <v>2503915</v>
      </c>
      <c r="B1366">
        <v>1</v>
      </c>
      <c r="C1366" t="s">
        <v>81</v>
      </c>
      <c r="D1366" t="s">
        <v>118</v>
      </c>
      <c r="E1366" t="s">
        <v>132</v>
      </c>
      <c r="F1366" t="s">
        <v>4179</v>
      </c>
      <c r="G1366" t="s">
        <v>173</v>
      </c>
      <c r="H1366" t="s">
        <v>135</v>
      </c>
      <c r="I1366" t="s">
        <v>136</v>
      </c>
      <c r="J1366" t="s">
        <v>137</v>
      </c>
      <c r="K1366" t="s">
        <v>138</v>
      </c>
      <c r="L1366" t="s">
        <v>4180</v>
      </c>
      <c r="M1366" t="s">
        <v>4181</v>
      </c>
      <c r="N1366">
        <v>7.346666666</v>
      </c>
      <c r="O1366">
        <v>0</v>
      </c>
      <c r="P1366">
        <v>0</v>
      </c>
      <c r="Q1366">
        <v>0</v>
      </c>
      <c r="R1366">
        <v>0</v>
      </c>
      <c r="S1366">
        <v>2</v>
      </c>
      <c r="T1366">
        <v>204</v>
      </c>
      <c r="U1366">
        <v>0</v>
      </c>
      <c r="V1366">
        <v>2</v>
      </c>
      <c r="W1366">
        <v>0</v>
      </c>
      <c r="X1366">
        <v>0</v>
      </c>
      <c r="Y1366">
        <v>0</v>
      </c>
      <c r="Z1366">
        <v>0</v>
      </c>
      <c r="AA1366">
        <v>268.93179883344106</v>
      </c>
      <c r="AB1366">
        <v>617.39306483091582</v>
      </c>
      <c r="AC1366">
        <v>0</v>
      </c>
      <c r="AD1366">
        <v>182.042008569654</v>
      </c>
      <c r="AE1366">
        <v>1068.3668722340108</v>
      </c>
    </row>
    <row r="1367" spans="1:31" x14ac:dyDescent="0.3">
      <c r="A1367">
        <v>2504327</v>
      </c>
      <c r="B1367">
        <v>1</v>
      </c>
      <c r="C1367" t="s">
        <v>81</v>
      </c>
      <c r="D1367" t="s">
        <v>127</v>
      </c>
      <c r="E1367" t="s">
        <v>132</v>
      </c>
      <c r="F1367" t="s">
        <v>4182</v>
      </c>
      <c r="G1367" t="s">
        <v>204</v>
      </c>
      <c r="H1367" t="s">
        <v>135</v>
      </c>
      <c r="I1367" t="s">
        <v>136</v>
      </c>
      <c r="J1367" t="s">
        <v>137</v>
      </c>
      <c r="K1367" t="s">
        <v>144</v>
      </c>
      <c r="L1367" t="s">
        <v>4183</v>
      </c>
      <c r="M1367" t="s">
        <v>4184</v>
      </c>
      <c r="N1367">
        <v>0.77666666600000001</v>
      </c>
      <c r="O1367">
        <v>0</v>
      </c>
      <c r="P1367">
        <v>0</v>
      </c>
      <c r="Q1367">
        <v>0</v>
      </c>
      <c r="R1367">
        <v>0</v>
      </c>
      <c r="S1367">
        <v>0</v>
      </c>
      <c r="T1367">
        <v>12</v>
      </c>
      <c r="U1367">
        <v>0</v>
      </c>
      <c r="V1367">
        <v>0</v>
      </c>
      <c r="W1367">
        <v>0</v>
      </c>
      <c r="X1367">
        <v>0</v>
      </c>
      <c r="Y1367">
        <v>0</v>
      </c>
      <c r="Z1367">
        <v>0</v>
      </c>
      <c r="AA1367">
        <v>0</v>
      </c>
      <c r="AB1367">
        <v>25.807657505392378</v>
      </c>
      <c r="AC1367">
        <v>0</v>
      </c>
      <c r="AD1367">
        <v>0</v>
      </c>
      <c r="AE1367">
        <v>25.807657505392378</v>
      </c>
    </row>
    <row r="1368" spans="1:31" x14ac:dyDescent="0.3">
      <c r="A1368">
        <v>2504496</v>
      </c>
      <c r="B1368">
        <v>1</v>
      </c>
      <c r="C1368" t="s">
        <v>81</v>
      </c>
      <c r="D1368" t="s">
        <v>128</v>
      </c>
      <c r="E1368" t="s">
        <v>207</v>
      </c>
      <c r="F1368" t="s">
        <v>4185</v>
      </c>
      <c r="G1368" t="s">
        <v>413</v>
      </c>
      <c r="H1368" t="s">
        <v>150</v>
      </c>
      <c r="I1368" t="s">
        <v>136</v>
      </c>
      <c r="J1368" t="s">
        <v>137</v>
      </c>
      <c r="K1368" t="s">
        <v>144</v>
      </c>
      <c r="L1368" t="s">
        <v>4186</v>
      </c>
      <c r="M1368" t="s">
        <v>4187</v>
      </c>
      <c r="N1368">
        <v>1.416111111</v>
      </c>
      <c r="O1368">
        <v>0</v>
      </c>
      <c r="P1368">
        <v>5</v>
      </c>
      <c r="Q1368">
        <v>0</v>
      </c>
      <c r="R1368">
        <v>0</v>
      </c>
      <c r="S1368">
        <v>0</v>
      </c>
      <c r="T1368">
        <v>1</v>
      </c>
      <c r="U1368">
        <v>0</v>
      </c>
      <c r="V1368">
        <v>0</v>
      </c>
      <c r="W1368">
        <v>0</v>
      </c>
      <c r="X1368">
        <v>1.6218407187411668</v>
      </c>
      <c r="Y1368">
        <v>0</v>
      </c>
      <c r="Z1368">
        <v>0</v>
      </c>
      <c r="AA1368">
        <v>0</v>
      </c>
      <c r="AB1368">
        <v>2.020703213355342</v>
      </c>
      <c r="AC1368">
        <v>0</v>
      </c>
      <c r="AD1368">
        <v>0</v>
      </c>
      <c r="AE1368">
        <v>3.6425439320965087</v>
      </c>
    </row>
    <row r="1369" spans="1:31" x14ac:dyDescent="0.3">
      <c r="A1369">
        <v>2503849</v>
      </c>
      <c r="B1369">
        <v>1</v>
      </c>
      <c r="C1369" t="s">
        <v>81</v>
      </c>
      <c r="D1369" t="s">
        <v>112</v>
      </c>
      <c r="E1369" t="s">
        <v>141</v>
      </c>
      <c r="F1369" t="s">
        <v>4188</v>
      </c>
      <c r="G1369" t="s">
        <v>143</v>
      </c>
      <c r="H1369" t="s">
        <v>135</v>
      </c>
      <c r="I1369" t="s">
        <v>136</v>
      </c>
      <c r="J1369" t="s">
        <v>137</v>
      </c>
      <c r="K1369" t="s">
        <v>144</v>
      </c>
      <c r="L1369" t="s">
        <v>4189</v>
      </c>
      <c r="M1369" t="s">
        <v>4190</v>
      </c>
      <c r="N1369">
        <v>0.63277777700000004</v>
      </c>
      <c r="O1369">
        <v>1</v>
      </c>
      <c r="P1369">
        <v>875</v>
      </c>
      <c r="Q1369">
        <v>90</v>
      </c>
      <c r="R1369">
        <v>173</v>
      </c>
      <c r="S1369">
        <v>26</v>
      </c>
      <c r="T1369">
        <v>126</v>
      </c>
      <c r="U1369">
        <v>7</v>
      </c>
      <c r="V1369">
        <v>2</v>
      </c>
      <c r="W1369">
        <v>1.6855786892850003E-2</v>
      </c>
      <c r="X1369">
        <v>116.0282104136493</v>
      </c>
      <c r="Y1369">
        <v>270.1584719935322</v>
      </c>
      <c r="Z1369">
        <v>18.581482845083094</v>
      </c>
      <c r="AA1369">
        <v>201.27969663042887</v>
      </c>
      <c r="AB1369">
        <v>55.050889195082355</v>
      </c>
      <c r="AC1369">
        <v>599.07248771212869</v>
      </c>
      <c r="AD1369">
        <v>8.6279764094008851</v>
      </c>
      <c r="AE1369">
        <v>1268.8160709861984</v>
      </c>
    </row>
    <row r="1370" spans="1:31" x14ac:dyDescent="0.3">
      <c r="A1370">
        <v>2504476</v>
      </c>
      <c r="B1370">
        <v>1</v>
      </c>
      <c r="C1370" t="s">
        <v>80</v>
      </c>
      <c r="D1370" t="s">
        <v>104</v>
      </c>
      <c r="E1370" t="s">
        <v>167</v>
      </c>
      <c r="F1370" t="s">
        <v>4191</v>
      </c>
      <c r="G1370" t="s">
        <v>263</v>
      </c>
      <c r="H1370" t="s">
        <v>150</v>
      </c>
      <c r="I1370" t="s">
        <v>136</v>
      </c>
      <c r="J1370" t="s">
        <v>137</v>
      </c>
      <c r="K1370" t="s">
        <v>144</v>
      </c>
      <c r="L1370" t="s">
        <v>4192</v>
      </c>
      <c r="M1370" t="s">
        <v>4193</v>
      </c>
      <c r="N1370">
        <v>0.8175</v>
      </c>
      <c r="O1370">
        <v>0</v>
      </c>
      <c r="P1370">
        <v>5</v>
      </c>
      <c r="Q1370">
        <v>0</v>
      </c>
      <c r="R1370">
        <v>0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0.80892964538496004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0.80892964538496004</v>
      </c>
    </row>
    <row r="1371" spans="1:31" x14ac:dyDescent="0.3">
      <c r="A1371">
        <v>2503978</v>
      </c>
      <c r="B1371">
        <v>1</v>
      </c>
      <c r="C1371" t="s">
        <v>80</v>
      </c>
      <c r="D1371" t="s">
        <v>96</v>
      </c>
      <c r="E1371" t="s">
        <v>167</v>
      </c>
      <c r="F1371" t="s">
        <v>4194</v>
      </c>
      <c r="G1371" t="s">
        <v>263</v>
      </c>
      <c r="H1371" t="s">
        <v>150</v>
      </c>
      <c r="I1371" t="s">
        <v>136</v>
      </c>
      <c r="J1371" t="s">
        <v>137</v>
      </c>
      <c r="K1371" t="s">
        <v>144</v>
      </c>
      <c r="L1371" t="s">
        <v>4195</v>
      </c>
      <c r="M1371" t="s">
        <v>4196</v>
      </c>
      <c r="N1371">
        <v>1.5636111109999999</v>
      </c>
      <c r="O1371">
        <v>0</v>
      </c>
      <c r="P1371">
        <v>8</v>
      </c>
      <c r="Q1371">
        <v>0</v>
      </c>
      <c r="R1371">
        <v>0</v>
      </c>
      <c r="S1371">
        <v>0</v>
      </c>
      <c r="T1371">
        <v>1</v>
      </c>
      <c r="U1371">
        <v>0</v>
      </c>
      <c r="V1371">
        <v>0</v>
      </c>
      <c r="W1371">
        <v>0</v>
      </c>
      <c r="X1371">
        <v>2.6930900549385668</v>
      </c>
      <c r="Y1371">
        <v>0</v>
      </c>
      <c r="Z1371">
        <v>0</v>
      </c>
      <c r="AA1371">
        <v>0</v>
      </c>
      <c r="AB1371">
        <v>1.4034807613596034</v>
      </c>
      <c r="AC1371">
        <v>0</v>
      </c>
      <c r="AD1371">
        <v>0</v>
      </c>
      <c r="AE1371">
        <v>4.0965708162981702</v>
      </c>
    </row>
    <row r="1372" spans="1:31" x14ac:dyDescent="0.3">
      <c r="A1372">
        <v>2504333</v>
      </c>
      <c r="B1372">
        <v>1</v>
      </c>
      <c r="C1372" t="s">
        <v>80</v>
      </c>
      <c r="D1372" t="s">
        <v>90</v>
      </c>
      <c r="E1372" t="s">
        <v>207</v>
      </c>
      <c r="F1372" t="s">
        <v>4197</v>
      </c>
      <c r="G1372" t="s">
        <v>291</v>
      </c>
      <c r="H1372" t="s">
        <v>150</v>
      </c>
      <c r="I1372" t="s">
        <v>136</v>
      </c>
      <c r="J1372" t="s">
        <v>3</v>
      </c>
      <c r="K1372" t="s">
        <v>144</v>
      </c>
      <c r="L1372" t="s">
        <v>4198</v>
      </c>
      <c r="M1372" t="s">
        <v>4199</v>
      </c>
      <c r="N1372">
        <v>1.546944444</v>
      </c>
      <c r="O1372">
        <v>0</v>
      </c>
      <c r="P1372">
        <v>63</v>
      </c>
      <c r="Q1372">
        <v>0</v>
      </c>
      <c r="R1372">
        <v>0</v>
      </c>
      <c r="S1372">
        <v>0</v>
      </c>
      <c r="T1372">
        <v>2</v>
      </c>
      <c r="U1372">
        <v>0</v>
      </c>
      <c r="V1372">
        <v>0</v>
      </c>
      <c r="W1372">
        <v>0</v>
      </c>
      <c r="X1372">
        <v>31.908330215315118</v>
      </c>
      <c r="Y1372">
        <v>0</v>
      </c>
      <c r="Z1372">
        <v>0</v>
      </c>
      <c r="AA1372">
        <v>0</v>
      </c>
      <c r="AB1372">
        <v>3.9781229199544441</v>
      </c>
      <c r="AC1372">
        <v>0</v>
      </c>
      <c r="AD1372">
        <v>0</v>
      </c>
      <c r="AE1372">
        <v>35.886453135269562</v>
      </c>
    </row>
    <row r="1373" spans="1:31" x14ac:dyDescent="0.3">
      <c r="A1373">
        <v>2503892</v>
      </c>
      <c r="B1373">
        <v>1</v>
      </c>
      <c r="C1373" t="s">
        <v>80</v>
      </c>
      <c r="D1373" t="s">
        <v>105</v>
      </c>
      <c r="E1373" t="s">
        <v>141</v>
      </c>
      <c r="F1373" t="s">
        <v>4200</v>
      </c>
      <c r="G1373" t="s">
        <v>134</v>
      </c>
      <c r="H1373" t="s">
        <v>135</v>
      </c>
      <c r="I1373" t="s">
        <v>136</v>
      </c>
      <c r="J1373" t="s">
        <v>137</v>
      </c>
      <c r="K1373" t="s">
        <v>138</v>
      </c>
      <c r="L1373" t="s">
        <v>4201</v>
      </c>
      <c r="M1373" t="s">
        <v>4202</v>
      </c>
      <c r="N1373">
        <v>5.5438888879999997</v>
      </c>
      <c r="O1373">
        <v>2</v>
      </c>
      <c r="P1373">
        <v>307</v>
      </c>
      <c r="Q1373">
        <v>2</v>
      </c>
      <c r="R1373">
        <v>20</v>
      </c>
      <c r="S1373">
        <v>15</v>
      </c>
      <c r="T1373">
        <v>65</v>
      </c>
      <c r="U1373">
        <v>3</v>
      </c>
      <c r="V1373">
        <v>0</v>
      </c>
      <c r="W1373">
        <v>5.2497700741208337</v>
      </c>
      <c r="X1373">
        <v>483.74547216661546</v>
      </c>
      <c r="Y1373">
        <v>13.943971756580002</v>
      </c>
      <c r="Z1373">
        <v>27.769806122082795</v>
      </c>
      <c r="AA1373">
        <v>293.19011462577612</v>
      </c>
      <c r="AB1373">
        <v>273.74720900505451</v>
      </c>
      <c r="AC1373">
        <v>292.18545866330288</v>
      </c>
      <c r="AD1373">
        <v>0</v>
      </c>
      <c r="AE1373">
        <v>1389.8318024135326</v>
      </c>
    </row>
    <row r="1374" spans="1:31" x14ac:dyDescent="0.3">
      <c r="A1374">
        <v>2503935</v>
      </c>
      <c r="B1374">
        <v>1</v>
      </c>
      <c r="C1374" t="s">
        <v>80</v>
      </c>
      <c r="D1374" t="s">
        <v>104</v>
      </c>
      <c r="E1374" t="s">
        <v>187</v>
      </c>
      <c r="F1374" t="s">
        <v>4203</v>
      </c>
      <c r="G1374" t="s">
        <v>173</v>
      </c>
      <c r="H1374" t="s">
        <v>135</v>
      </c>
      <c r="I1374" t="s">
        <v>136</v>
      </c>
      <c r="J1374" t="s">
        <v>137</v>
      </c>
      <c r="K1374" t="s">
        <v>138</v>
      </c>
      <c r="L1374" t="s">
        <v>4204</v>
      </c>
      <c r="M1374" t="s">
        <v>4205</v>
      </c>
      <c r="N1374">
        <v>1.4938888880000001</v>
      </c>
      <c r="O1374">
        <v>1</v>
      </c>
      <c r="P1374">
        <v>98</v>
      </c>
      <c r="Q1374">
        <v>7</v>
      </c>
      <c r="R1374">
        <v>14</v>
      </c>
      <c r="S1374">
        <v>3</v>
      </c>
      <c r="T1374">
        <v>42</v>
      </c>
      <c r="U1374">
        <v>0</v>
      </c>
      <c r="V1374">
        <v>0</v>
      </c>
      <c r="W1374">
        <v>0.70321630711923</v>
      </c>
      <c r="X1374">
        <v>40.438989346141099</v>
      </c>
      <c r="Y1374">
        <v>6.5383041824752279</v>
      </c>
      <c r="Z1374">
        <v>25.849191486277284</v>
      </c>
      <c r="AA1374">
        <v>8.9479676436396662</v>
      </c>
      <c r="AB1374">
        <v>28.738202539844718</v>
      </c>
      <c r="AC1374">
        <v>0</v>
      </c>
      <c r="AD1374">
        <v>0</v>
      </c>
      <c r="AE1374">
        <v>111.21587150549723</v>
      </c>
    </row>
    <row r="1375" spans="1:31" x14ac:dyDescent="0.3">
      <c r="A1375">
        <v>2504184</v>
      </c>
      <c r="B1375">
        <v>1</v>
      </c>
      <c r="C1375" t="s">
        <v>80</v>
      </c>
      <c r="D1375" t="s">
        <v>105</v>
      </c>
      <c r="E1375" t="s">
        <v>141</v>
      </c>
      <c r="F1375" t="s">
        <v>4206</v>
      </c>
      <c r="G1375" t="s">
        <v>295</v>
      </c>
      <c r="H1375" t="s">
        <v>135</v>
      </c>
      <c r="I1375" t="s">
        <v>136</v>
      </c>
      <c r="J1375" t="s">
        <v>137</v>
      </c>
      <c r="K1375" t="s">
        <v>144</v>
      </c>
      <c r="L1375" t="s">
        <v>4207</v>
      </c>
      <c r="M1375" t="s">
        <v>4208</v>
      </c>
      <c r="N1375">
        <v>0.75166666599999998</v>
      </c>
      <c r="O1375">
        <v>0</v>
      </c>
      <c r="P1375">
        <v>0</v>
      </c>
      <c r="Q1375">
        <v>0</v>
      </c>
      <c r="R1375">
        <v>0</v>
      </c>
      <c r="S1375">
        <v>1</v>
      </c>
      <c r="T1375">
        <v>0</v>
      </c>
      <c r="U1375">
        <v>0</v>
      </c>
      <c r="V1375">
        <v>0</v>
      </c>
      <c r="W1375">
        <v>0</v>
      </c>
      <c r="X1375">
        <v>0</v>
      </c>
      <c r="Y1375">
        <v>0</v>
      </c>
      <c r="Z1375">
        <v>0</v>
      </c>
      <c r="AA1375">
        <v>955.15401589224814</v>
      </c>
      <c r="AB1375">
        <v>0</v>
      </c>
      <c r="AC1375">
        <v>0</v>
      </c>
      <c r="AD1375">
        <v>0</v>
      </c>
      <c r="AE1375">
        <v>955.15401589224814</v>
      </c>
    </row>
    <row r="1376" spans="1:31" x14ac:dyDescent="0.3">
      <c r="A1376">
        <v>2504436</v>
      </c>
      <c r="B1376">
        <v>1</v>
      </c>
      <c r="C1376" t="s">
        <v>81</v>
      </c>
      <c r="D1376" t="s">
        <v>114</v>
      </c>
      <c r="E1376" t="s">
        <v>159</v>
      </c>
      <c r="F1376" t="s">
        <v>4209</v>
      </c>
      <c r="G1376" t="s">
        <v>181</v>
      </c>
      <c r="H1376" t="s">
        <v>150</v>
      </c>
      <c r="I1376" t="s">
        <v>136</v>
      </c>
      <c r="J1376" t="s">
        <v>137</v>
      </c>
      <c r="K1376" t="s">
        <v>144</v>
      </c>
      <c r="L1376" t="s">
        <v>4210</v>
      </c>
      <c r="M1376" t="s">
        <v>4211</v>
      </c>
      <c r="N1376">
        <v>1.0452777769999999</v>
      </c>
      <c r="O1376">
        <v>0</v>
      </c>
      <c r="P1376">
        <v>29</v>
      </c>
      <c r="Q1376">
        <v>0</v>
      </c>
      <c r="R1376">
        <v>0</v>
      </c>
      <c r="S1376">
        <v>0</v>
      </c>
      <c r="T1376">
        <v>1</v>
      </c>
      <c r="U1376">
        <v>0</v>
      </c>
      <c r="V1376">
        <v>0</v>
      </c>
      <c r="W1376">
        <v>0</v>
      </c>
      <c r="X1376">
        <v>4.2364441245894335</v>
      </c>
      <c r="Y1376">
        <v>0</v>
      </c>
      <c r="Z1376">
        <v>0</v>
      </c>
      <c r="AA1376">
        <v>0</v>
      </c>
      <c r="AB1376">
        <v>0</v>
      </c>
      <c r="AC1376">
        <v>0</v>
      </c>
      <c r="AD1376">
        <v>0</v>
      </c>
      <c r="AE1376">
        <v>4.2364441245894335</v>
      </c>
    </row>
    <row r="1377" spans="1:31" x14ac:dyDescent="0.3">
      <c r="A1377">
        <v>2504121</v>
      </c>
      <c r="B1377">
        <v>1</v>
      </c>
      <c r="C1377" t="s">
        <v>80</v>
      </c>
      <c r="D1377" t="s">
        <v>105</v>
      </c>
      <c r="E1377" t="s">
        <v>141</v>
      </c>
      <c r="F1377" t="s">
        <v>4212</v>
      </c>
      <c r="G1377" t="s">
        <v>143</v>
      </c>
      <c r="H1377" t="s">
        <v>135</v>
      </c>
      <c r="I1377" t="s">
        <v>136</v>
      </c>
      <c r="J1377" t="s">
        <v>137</v>
      </c>
      <c r="K1377" t="s">
        <v>144</v>
      </c>
      <c r="L1377" t="s">
        <v>4213</v>
      </c>
      <c r="M1377" t="s">
        <v>4214</v>
      </c>
      <c r="N1377">
        <v>1.4083333330000001</v>
      </c>
      <c r="O1377">
        <v>0</v>
      </c>
      <c r="P1377">
        <v>159</v>
      </c>
      <c r="Q1377">
        <v>0</v>
      </c>
      <c r="R1377">
        <v>12</v>
      </c>
      <c r="S1377">
        <v>8</v>
      </c>
      <c r="T1377">
        <v>28</v>
      </c>
      <c r="U1377">
        <v>6</v>
      </c>
      <c r="V1377">
        <v>1</v>
      </c>
      <c r="W1377">
        <v>0</v>
      </c>
      <c r="X1377">
        <v>50.510381580021914</v>
      </c>
      <c r="Y1377">
        <v>0</v>
      </c>
      <c r="Z1377">
        <v>4.4638708551663999</v>
      </c>
      <c r="AA1377">
        <v>40.090400059495657</v>
      </c>
      <c r="AB1377">
        <v>57.098792559149445</v>
      </c>
      <c r="AC1377">
        <v>562.76191449409907</v>
      </c>
      <c r="AD1377">
        <v>3.1964272643499605</v>
      </c>
      <c r="AE1377">
        <v>718.12178681228238</v>
      </c>
    </row>
    <row r="1378" spans="1:31" x14ac:dyDescent="0.3">
      <c r="A1378">
        <v>2504244</v>
      </c>
      <c r="B1378">
        <v>1</v>
      </c>
      <c r="C1378" t="s">
        <v>80</v>
      </c>
      <c r="D1378" t="s">
        <v>90</v>
      </c>
      <c r="E1378" t="s">
        <v>167</v>
      </c>
      <c r="F1378" t="s">
        <v>4215</v>
      </c>
      <c r="G1378" t="s">
        <v>263</v>
      </c>
      <c r="H1378" t="s">
        <v>150</v>
      </c>
      <c r="I1378" t="s">
        <v>136</v>
      </c>
      <c r="J1378" t="s">
        <v>137</v>
      </c>
      <c r="K1378" t="s">
        <v>144</v>
      </c>
      <c r="L1378" t="s">
        <v>4216</v>
      </c>
      <c r="M1378" t="s">
        <v>4217</v>
      </c>
      <c r="N1378">
        <v>1.166111111</v>
      </c>
      <c r="O1378">
        <v>0</v>
      </c>
      <c r="P1378">
        <v>3</v>
      </c>
      <c r="Q1378">
        <v>0</v>
      </c>
      <c r="R1378">
        <v>0</v>
      </c>
      <c r="S1378">
        <v>0</v>
      </c>
      <c r="T1378">
        <v>2</v>
      </c>
      <c r="U1378">
        <v>0</v>
      </c>
      <c r="V1378">
        <v>0</v>
      </c>
      <c r="W1378">
        <v>0</v>
      </c>
      <c r="X1378">
        <v>0.68828638417844668</v>
      </c>
      <c r="Y1378">
        <v>0</v>
      </c>
      <c r="Z1378">
        <v>0</v>
      </c>
      <c r="AA1378">
        <v>0</v>
      </c>
      <c r="AB1378">
        <v>3.7062361320220005E-2</v>
      </c>
      <c r="AC1378">
        <v>0</v>
      </c>
      <c r="AD1378">
        <v>0</v>
      </c>
      <c r="AE1378">
        <v>0.72534874549866668</v>
      </c>
    </row>
    <row r="1379" spans="1:31" x14ac:dyDescent="0.3">
      <c r="A1379">
        <v>2504204</v>
      </c>
      <c r="B1379">
        <v>1</v>
      </c>
      <c r="C1379" t="s">
        <v>80</v>
      </c>
      <c r="D1379" t="s">
        <v>100</v>
      </c>
      <c r="E1379" t="s">
        <v>167</v>
      </c>
      <c r="F1379" t="s">
        <v>4218</v>
      </c>
      <c r="G1379" t="s">
        <v>263</v>
      </c>
      <c r="H1379" t="s">
        <v>150</v>
      </c>
      <c r="I1379" t="s">
        <v>136</v>
      </c>
      <c r="J1379" t="s">
        <v>137</v>
      </c>
      <c r="K1379" t="s">
        <v>144</v>
      </c>
      <c r="L1379" t="s">
        <v>4219</v>
      </c>
      <c r="M1379" t="s">
        <v>4220</v>
      </c>
      <c r="N1379">
        <v>2.3205555549999999</v>
      </c>
      <c r="O1379">
        <v>0</v>
      </c>
      <c r="P1379">
        <v>1</v>
      </c>
      <c r="Q1379">
        <v>0</v>
      </c>
      <c r="R1379">
        <v>0</v>
      </c>
      <c r="S1379">
        <v>0</v>
      </c>
      <c r="T1379">
        <v>0</v>
      </c>
      <c r="U1379">
        <v>0</v>
      </c>
      <c r="V1379">
        <v>0</v>
      </c>
      <c r="W1379">
        <v>0</v>
      </c>
      <c r="X1379">
        <v>9.3348971633333339E-6</v>
      </c>
      <c r="Y1379">
        <v>0</v>
      </c>
      <c r="Z1379">
        <v>0</v>
      </c>
      <c r="AA1379">
        <v>0</v>
      </c>
      <c r="AB1379">
        <v>0</v>
      </c>
      <c r="AC1379">
        <v>0</v>
      </c>
      <c r="AD1379">
        <v>0</v>
      </c>
      <c r="AE1379">
        <v>9.3348971633333339E-6</v>
      </c>
    </row>
    <row r="1380" spans="1:31" x14ac:dyDescent="0.3">
      <c r="A1380">
        <v>2503958</v>
      </c>
      <c r="B1380">
        <v>1</v>
      </c>
      <c r="C1380" t="s">
        <v>80</v>
      </c>
      <c r="D1380" t="s">
        <v>94</v>
      </c>
      <c r="E1380" t="s">
        <v>167</v>
      </c>
      <c r="F1380" t="s">
        <v>4221</v>
      </c>
      <c r="G1380" t="s">
        <v>538</v>
      </c>
      <c r="H1380" t="s">
        <v>150</v>
      </c>
      <c r="I1380" t="s">
        <v>136</v>
      </c>
      <c r="J1380" t="s">
        <v>3</v>
      </c>
      <c r="K1380" t="s">
        <v>144</v>
      </c>
      <c r="L1380" t="s">
        <v>4222</v>
      </c>
      <c r="M1380" t="s">
        <v>4223</v>
      </c>
      <c r="N1380">
        <v>2.3711111109999998</v>
      </c>
      <c r="O1380">
        <v>0</v>
      </c>
      <c r="P1380">
        <v>5</v>
      </c>
      <c r="Q1380">
        <v>0</v>
      </c>
      <c r="R1380">
        <v>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1.8888996198608403</v>
      </c>
      <c r="Y1380">
        <v>0</v>
      </c>
      <c r="Z1380">
        <v>0</v>
      </c>
      <c r="AA1380">
        <v>0</v>
      </c>
      <c r="AB1380">
        <v>0</v>
      </c>
      <c r="AC1380">
        <v>0</v>
      </c>
      <c r="AD1380">
        <v>0</v>
      </c>
      <c r="AE1380">
        <v>1.8888996198608403</v>
      </c>
    </row>
    <row r="1381" spans="1:31" x14ac:dyDescent="0.3">
      <c r="A1381">
        <v>2504353</v>
      </c>
      <c r="B1381">
        <v>1</v>
      </c>
      <c r="C1381" t="s">
        <v>80</v>
      </c>
      <c r="D1381" t="s">
        <v>93</v>
      </c>
      <c r="E1381" t="s">
        <v>187</v>
      </c>
      <c r="F1381" t="s">
        <v>4224</v>
      </c>
      <c r="G1381" t="s">
        <v>143</v>
      </c>
      <c r="H1381" t="s">
        <v>135</v>
      </c>
      <c r="I1381" t="s">
        <v>136</v>
      </c>
      <c r="J1381" t="s">
        <v>137</v>
      </c>
      <c r="K1381" t="s">
        <v>144</v>
      </c>
      <c r="L1381" t="s">
        <v>4225</v>
      </c>
      <c r="M1381" t="s">
        <v>4226</v>
      </c>
      <c r="N1381">
        <v>0.25805555499999999</v>
      </c>
      <c r="O1381">
        <v>0</v>
      </c>
      <c r="P1381">
        <v>212</v>
      </c>
      <c r="Q1381">
        <v>11</v>
      </c>
      <c r="R1381">
        <v>84</v>
      </c>
      <c r="S1381">
        <v>5</v>
      </c>
      <c r="T1381">
        <v>28</v>
      </c>
      <c r="U1381">
        <v>0</v>
      </c>
      <c r="V1381">
        <v>0</v>
      </c>
      <c r="W1381">
        <v>0</v>
      </c>
      <c r="X1381">
        <v>3.7834556166889253</v>
      </c>
      <c r="Y1381">
        <v>0.30552660487453509</v>
      </c>
      <c r="Z1381">
        <v>3.3666733635697588</v>
      </c>
      <c r="AA1381">
        <v>0.86512226949595017</v>
      </c>
      <c r="AB1381">
        <v>2.5282495111159977</v>
      </c>
      <c r="AC1381">
        <v>0</v>
      </c>
      <c r="AD1381">
        <v>0</v>
      </c>
      <c r="AE1381">
        <v>10.849027365745167</v>
      </c>
    </row>
    <row r="1382" spans="1:31" x14ac:dyDescent="0.3">
      <c r="A1382">
        <v>2503912</v>
      </c>
      <c r="B1382">
        <v>1</v>
      </c>
      <c r="C1382" t="s">
        <v>81</v>
      </c>
      <c r="D1382" t="s">
        <v>112</v>
      </c>
      <c r="E1382" t="s">
        <v>167</v>
      </c>
      <c r="F1382" t="s">
        <v>4227</v>
      </c>
      <c r="G1382" t="s">
        <v>263</v>
      </c>
      <c r="H1382" t="s">
        <v>150</v>
      </c>
      <c r="I1382" t="s">
        <v>136</v>
      </c>
      <c r="J1382" t="s">
        <v>137</v>
      </c>
      <c r="K1382" t="s">
        <v>144</v>
      </c>
      <c r="L1382" t="s">
        <v>4228</v>
      </c>
      <c r="M1382" t="s">
        <v>4229</v>
      </c>
      <c r="N1382">
        <v>1.4375</v>
      </c>
      <c r="O1382">
        <v>0</v>
      </c>
      <c r="P1382">
        <v>0</v>
      </c>
      <c r="Q1382">
        <v>0</v>
      </c>
      <c r="R1382">
        <v>0</v>
      </c>
      <c r="S1382">
        <v>0</v>
      </c>
      <c r="T1382">
        <v>1</v>
      </c>
      <c r="U1382">
        <v>0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0.28285117767742501</v>
      </c>
      <c r="AC1382">
        <v>0</v>
      </c>
      <c r="AD1382">
        <v>0</v>
      </c>
      <c r="AE1382">
        <v>0.28285117767742501</v>
      </c>
    </row>
    <row r="1383" spans="1:31" x14ac:dyDescent="0.3">
      <c r="A1383">
        <v>2504453</v>
      </c>
      <c r="B1383">
        <v>1</v>
      </c>
      <c r="C1383" t="s">
        <v>80</v>
      </c>
      <c r="D1383" t="s">
        <v>106</v>
      </c>
      <c r="E1383" t="s">
        <v>159</v>
      </c>
      <c r="F1383" t="s">
        <v>4230</v>
      </c>
      <c r="G1383" t="s">
        <v>181</v>
      </c>
      <c r="H1383" t="s">
        <v>150</v>
      </c>
      <c r="I1383" t="s">
        <v>136</v>
      </c>
      <c r="J1383" t="s">
        <v>137</v>
      </c>
      <c r="K1383" t="s">
        <v>144</v>
      </c>
      <c r="L1383" t="s">
        <v>4231</v>
      </c>
      <c r="M1383" t="s">
        <v>4232</v>
      </c>
      <c r="N1383">
        <v>0.86416666600000003</v>
      </c>
      <c r="O1383">
        <v>0</v>
      </c>
      <c r="P1383">
        <v>271</v>
      </c>
      <c r="Q1383">
        <v>0</v>
      </c>
      <c r="R1383">
        <v>4</v>
      </c>
      <c r="S1383">
        <v>0</v>
      </c>
      <c r="T1383">
        <v>24</v>
      </c>
      <c r="U1383">
        <v>0</v>
      </c>
      <c r="V1383">
        <v>0</v>
      </c>
      <c r="W1383">
        <v>0</v>
      </c>
      <c r="X1383">
        <v>48.187661826831054</v>
      </c>
      <c r="Y1383">
        <v>0</v>
      </c>
      <c r="Z1383">
        <v>0.59059461730071749</v>
      </c>
      <c r="AA1383">
        <v>0</v>
      </c>
      <c r="AB1383">
        <v>19.187129455830586</v>
      </c>
      <c r="AC1383">
        <v>0</v>
      </c>
      <c r="AD1383">
        <v>0</v>
      </c>
      <c r="AE1383">
        <v>67.965385899962357</v>
      </c>
    </row>
    <row r="1384" spans="1:31" x14ac:dyDescent="0.3">
      <c r="A1384">
        <v>2504187</v>
      </c>
      <c r="B1384">
        <v>1</v>
      </c>
      <c r="C1384" t="s">
        <v>80</v>
      </c>
      <c r="D1384" t="s">
        <v>101</v>
      </c>
      <c r="E1384" t="s">
        <v>207</v>
      </c>
      <c r="F1384" t="s">
        <v>4233</v>
      </c>
      <c r="G1384" t="s">
        <v>413</v>
      </c>
      <c r="H1384" t="s">
        <v>150</v>
      </c>
      <c r="I1384" t="s">
        <v>136</v>
      </c>
      <c r="J1384" t="s">
        <v>137</v>
      </c>
      <c r="K1384" t="s">
        <v>144</v>
      </c>
      <c r="L1384" t="s">
        <v>4234</v>
      </c>
      <c r="M1384" t="s">
        <v>4235</v>
      </c>
      <c r="N1384">
        <v>2.7230555550000002</v>
      </c>
      <c r="O1384">
        <v>0</v>
      </c>
      <c r="P1384">
        <v>65</v>
      </c>
      <c r="Q1384">
        <v>0</v>
      </c>
      <c r="R1384">
        <v>0</v>
      </c>
      <c r="S1384">
        <v>0</v>
      </c>
      <c r="T1384">
        <v>2</v>
      </c>
      <c r="U1384">
        <v>0</v>
      </c>
      <c r="V1384">
        <v>0</v>
      </c>
      <c r="W1384">
        <v>0</v>
      </c>
      <c r="X1384">
        <v>21.674326065782605</v>
      </c>
      <c r="Y1384">
        <v>0</v>
      </c>
      <c r="Z1384">
        <v>0</v>
      </c>
      <c r="AA1384">
        <v>0</v>
      </c>
      <c r="AB1384">
        <v>0</v>
      </c>
      <c r="AC1384">
        <v>0</v>
      </c>
      <c r="AD1384">
        <v>0</v>
      </c>
      <c r="AE1384">
        <v>21.674326065782605</v>
      </c>
    </row>
    <row r="1385" spans="1:31" x14ac:dyDescent="0.3">
      <c r="A1385">
        <v>2504018</v>
      </c>
      <c r="B1385">
        <v>1</v>
      </c>
      <c r="C1385" t="s">
        <v>80</v>
      </c>
      <c r="D1385" t="s">
        <v>107</v>
      </c>
      <c r="E1385" t="s">
        <v>187</v>
      </c>
      <c r="F1385" t="s">
        <v>4236</v>
      </c>
      <c r="G1385" t="s">
        <v>4237</v>
      </c>
      <c r="H1385" t="s">
        <v>135</v>
      </c>
      <c r="I1385" t="s">
        <v>136</v>
      </c>
      <c r="J1385" t="s">
        <v>3</v>
      </c>
      <c r="K1385" t="s">
        <v>144</v>
      </c>
      <c r="L1385" t="s">
        <v>4238</v>
      </c>
      <c r="M1385" t="s">
        <v>4239</v>
      </c>
      <c r="N1385">
        <v>1.2116666659999999</v>
      </c>
      <c r="O1385">
        <v>8</v>
      </c>
      <c r="P1385">
        <v>237</v>
      </c>
      <c r="Q1385">
        <v>53</v>
      </c>
      <c r="R1385">
        <v>56</v>
      </c>
      <c r="S1385">
        <v>19</v>
      </c>
      <c r="T1385">
        <v>27</v>
      </c>
      <c r="U1385">
        <v>2</v>
      </c>
      <c r="V1385">
        <v>0</v>
      </c>
      <c r="W1385">
        <v>5.8275400168937974</v>
      </c>
      <c r="X1385">
        <v>48.446276655870143</v>
      </c>
      <c r="Y1385">
        <v>40.051860745980527</v>
      </c>
      <c r="Z1385">
        <v>16.492873412018696</v>
      </c>
      <c r="AA1385">
        <v>71.057475736904351</v>
      </c>
      <c r="AB1385">
        <v>18.261397996505117</v>
      </c>
      <c r="AC1385">
        <v>83.682259630696365</v>
      </c>
      <c r="AD1385">
        <v>0</v>
      </c>
      <c r="AE1385">
        <v>283.81968419486896</v>
      </c>
    </row>
    <row r="1386" spans="1:31" x14ac:dyDescent="0.3">
      <c r="A1386">
        <v>2503975</v>
      </c>
      <c r="B1386">
        <v>1</v>
      </c>
      <c r="C1386" t="s">
        <v>81</v>
      </c>
      <c r="D1386" t="s">
        <v>115</v>
      </c>
      <c r="E1386" t="s">
        <v>207</v>
      </c>
      <c r="F1386" t="s">
        <v>4240</v>
      </c>
      <c r="G1386" t="s">
        <v>177</v>
      </c>
      <c r="H1386" t="s">
        <v>150</v>
      </c>
      <c r="I1386" t="s">
        <v>136</v>
      </c>
      <c r="J1386" t="s">
        <v>137</v>
      </c>
      <c r="K1386" t="s">
        <v>144</v>
      </c>
      <c r="L1386" t="s">
        <v>4241</v>
      </c>
      <c r="M1386" t="s">
        <v>4242</v>
      </c>
      <c r="N1386">
        <v>2.9736111109999999</v>
      </c>
      <c r="O1386">
        <v>0</v>
      </c>
      <c r="P1386">
        <v>11</v>
      </c>
      <c r="Q1386">
        <v>0</v>
      </c>
      <c r="R1386">
        <v>0</v>
      </c>
      <c r="S1386">
        <v>0</v>
      </c>
      <c r="T1386">
        <v>0</v>
      </c>
      <c r="U1386">
        <v>0</v>
      </c>
      <c r="V1386">
        <v>0</v>
      </c>
      <c r="W1386">
        <v>0</v>
      </c>
      <c r="X1386">
        <v>1.9349400340487886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1.9349400340487886</v>
      </c>
    </row>
    <row r="1387" spans="1:31" x14ac:dyDescent="0.3">
      <c r="A1387">
        <v>2503852</v>
      </c>
      <c r="B1387">
        <v>1</v>
      </c>
      <c r="C1387" t="s">
        <v>81</v>
      </c>
      <c r="D1387" t="s">
        <v>115</v>
      </c>
      <c r="E1387" t="s">
        <v>187</v>
      </c>
      <c r="F1387" t="s">
        <v>1222</v>
      </c>
      <c r="G1387" t="s">
        <v>143</v>
      </c>
      <c r="H1387" t="s">
        <v>135</v>
      </c>
      <c r="I1387" t="s">
        <v>136</v>
      </c>
      <c r="J1387" t="s">
        <v>137</v>
      </c>
      <c r="K1387" t="s">
        <v>144</v>
      </c>
      <c r="L1387" t="s">
        <v>4243</v>
      </c>
      <c r="M1387" t="s">
        <v>4244</v>
      </c>
      <c r="N1387">
        <v>0.38500000000000001</v>
      </c>
      <c r="O1387">
        <v>0</v>
      </c>
      <c r="P1387">
        <v>1184</v>
      </c>
      <c r="Q1387">
        <v>3</v>
      </c>
      <c r="R1387">
        <v>141</v>
      </c>
      <c r="S1387">
        <v>7</v>
      </c>
      <c r="T1387">
        <v>77</v>
      </c>
      <c r="U1387">
        <v>0</v>
      </c>
      <c r="V1387">
        <v>0</v>
      </c>
      <c r="W1387">
        <v>0</v>
      </c>
      <c r="X1387">
        <v>35.788858229948652</v>
      </c>
      <c r="Y1387">
        <v>1.0851393684117001</v>
      </c>
      <c r="Z1387">
        <v>6.931424348861511</v>
      </c>
      <c r="AA1387">
        <v>3.3294786508858705</v>
      </c>
      <c r="AB1387">
        <v>7.8331624844783603</v>
      </c>
      <c r="AC1387">
        <v>0</v>
      </c>
      <c r="AD1387">
        <v>0</v>
      </c>
      <c r="AE1387">
        <v>54.968063082586092</v>
      </c>
    </row>
    <row r="1388" spans="1:31" x14ac:dyDescent="0.3">
      <c r="A1388">
        <v>2503895</v>
      </c>
      <c r="B1388">
        <v>1</v>
      </c>
      <c r="C1388" t="s">
        <v>81</v>
      </c>
      <c r="D1388" t="s">
        <v>117</v>
      </c>
      <c r="E1388" t="s">
        <v>141</v>
      </c>
      <c r="F1388" t="s">
        <v>4245</v>
      </c>
      <c r="G1388" t="s">
        <v>134</v>
      </c>
      <c r="H1388" t="s">
        <v>135</v>
      </c>
      <c r="I1388" t="s">
        <v>136</v>
      </c>
      <c r="J1388" t="s">
        <v>137</v>
      </c>
      <c r="K1388" t="s">
        <v>138</v>
      </c>
      <c r="L1388" t="s">
        <v>4246</v>
      </c>
      <c r="M1388" t="s">
        <v>4247</v>
      </c>
      <c r="N1388">
        <v>5.295833333</v>
      </c>
      <c r="O1388">
        <v>2</v>
      </c>
      <c r="P1388">
        <v>552</v>
      </c>
      <c r="Q1388">
        <v>11</v>
      </c>
      <c r="R1388">
        <v>49</v>
      </c>
      <c r="S1388">
        <v>13</v>
      </c>
      <c r="T1388">
        <v>24</v>
      </c>
      <c r="U1388">
        <v>0</v>
      </c>
      <c r="V1388">
        <v>0</v>
      </c>
      <c r="W1388">
        <v>5.6577317570643775</v>
      </c>
      <c r="X1388">
        <v>275.31934023929057</v>
      </c>
      <c r="Y1388">
        <v>20.687623590047846</v>
      </c>
      <c r="Z1388">
        <v>35.380604933913617</v>
      </c>
      <c r="AA1388">
        <v>80.8891591634534</v>
      </c>
      <c r="AB1388">
        <v>30.466504508613031</v>
      </c>
      <c r="AC1388">
        <v>0</v>
      </c>
      <c r="AD1388">
        <v>0</v>
      </c>
      <c r="AE1388">
        <v>448.40096419238279</v>
      </c>
    </row>
    <row r="1389" spans="1:31" x14ac:dyDescent="0.3">
      <c r="A1389">
        <v>2504038</v>
      </c>
      <c r="B1389">
        <v>1</v>
      </c>
      <c r="C1389" t="s">
        <v>80</v>
      </c>
      <c r="D1389" t="s">
        <v>92</v>
      </c>
      <c r="E1389" t="s">
        <v>167</v>
      </c>
      <c r="F1389" t="s">
        <v>4248</v>
      </c>
      <c r="G1389" t="s">
        <v>263</v>
      </c>
      <c r="H1389" t="s">
        <v>150</v>
      </c>
      <c r="I1389" t="s">
        <v>136</v>
      </c>
      <c r="J1389" t="s">
        <v>137</v>
      </c>
      <c r="K1389" t="s">
        <v>144</v>
      </c>
      <c r="L1389" t="s">
        <v>4249</v>
      </c>
      <c r="M1389" t="s">
        <v>4250</v>
      </c>
      <c r="N1389">
        <v>1.5380555549999999</v>
      </c>
      <c r="O1389">
        <v>0</v>
      </c>
      <c r="P1389">
        <v>1</v>
      </c>
      <c r="Q1389">
        <v>0</v>
      </c>
      <c r="R1389">
        <v>0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1.1952691150037769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1.1952691150037769</v>
      </c>
    </row>
    <row r="1390" spans="1:31" x14ac:dyDescent="0.3">
      <c r="A1390">
        <v>2504479</v>
      </c>
      <c r="B1390">
        <v>1</v>
      </c>
      <c r="C1390" t="s">
        <v>81</v>
      </c>
      <c r="D1390" t="s">
        <v>118</v>
      </c>
      <c r="E1390" t="s">
        <v>132</v>
      </c>
      <c r="F1390" t="s">
        <v>3606</v>
      </c>
      <c r="G1390" t="s">
        <v>204</v>
      </c>
      <c r="H1390" t="s">
        <v>135</v>
      </c>
      <c r="I1390" t="s">
        <v>136</v>
      </c>
      <c r="J1390" t="s">
        <v>137</v>
      </c>
      <c r="K1390" t="s">
        <v>144</v>
      </c>
      <c r="L1390" t="s">
        <v>4251</v>
      </c>
      <c r="M1390" t="s">
        <v>4252</v>
      </c>
      <c r="N1390">
        <v>1.1744444439999999</v>
      </c>
      <c r="O1390">
        <v>18</v>
      </c>
      <c r="P1390">
        <v>313</v>
      </c>
      <c r="Q1390">
        <v>0</v>
      </c>
      <c r="R1390">
        <v>5</v>
      </c>
      <c r="S1390">
        <v>3</v>
      </c>
      <c r="T1390">
        <v>16</v>
      </c>
      <c r="U1390">
        <v>0</v>
      </c>
      <c r="V1390">
        <v>0</v>
      </c>
      <c r="W1390">
        <v>17.1582710463043</v>
      </c>
      <c r="X1390">
        <v>48.226132969705077</v>
      </c>
      <c r="Y1390">
        <v>0</v>
      </c>
      <c r="Z1390">
        <v>1.0917425284693335E-2</v>
      </c>
      <c r="AA1390">
        <v>3.0364513979108172</v>
      </c>
      <c r="AB1390">
        <v>10.034494535105649</v>
      </c>
      <c r="AC1390">
        <v>0</v>
      </c>
      <c r="AD1390">
        <v>0</v>
      </c>
      <c r="AE1390">
        <v>78.466267374310533</v>
      </c>
    </row>
    <row r="1391" spans="1:31" x14ac:dyDescent="0.3">
      <c r="A1391">
        <v>2504473</v>
      </c>
      <c r="B1391">
        <v>1</v>
      </c>
      <c r="C1391" t="s">
        <v>80</v>
      </c>
      <c r="D1391" t="s">
        <v>83</v>
      </c>
      <c r="E1391" t="s">
        <v>207</v>
      </c>
      <c r="F1391" t="s">
        <v>4253</v>
      </c>
      <c r="G1391" t="s">
        <v>538</v>
      </c>
      <c r="H1391" t="s">
        <v>150</v>
      </c>
      <c r="I1391" t="s">
        <v>136</v>
      </c>
      <c r="J1391" t="s">
        <v>3</v>
      </c>
      <c r="K1391" t="s">
        <v>144</v>
      </c>
      <c r="L1391" t="s">
        <v>4254</v>
      </c>
      <c r="M1391" t="s">
        <v>4255</v>
      </c>
      <c r="N1391">
        <v>5.3897222219999996</v>
      </c>
      <c r="O1391">
        <v>0</v>
      </c>
      <c r="P1391">
        <v>133</v>
      </c>
      <c r="Q1391">
        <v>0</v>
      </c>
      <c r="R1391">
        <v>0</v>
      </c>
      <c r="S1391">
        <v>0</v>
      </c>
      <c r="T1391">
        <v>9</v>
      </c>
      <c r="U1391">
        <v>0</v>
      </c>
      <c r="V1391">
        <v>0</v>
      </c>
      <c r="W1391">
        <v>0</v>
      </c>
      <c r="X1391">
        <v>226.04395758223896</v>
      </c>
      <c r="Y1391">
        <v>0</v>
      </c>
      <c r="Z1391">
        <v>0</v>
      </c>
      <c r="AA1391">
        <v>0</v>
      </c>
      <c r="AB1391">
        <v>14.886724810730657</v>
      </c>
      <c r="AC1391">
        <v>0</v>
      </c>
      <c r="AD1391">
        <v>0</v>
      </c>
      <c r="AE1391">
        <v>240.93068239296963</v>
      </c>
    </row>
    <row r="1392" spans="1:31" x14ac:dyDescent="0.3">
      <c r="A1392">
        <v>2503938</v>
      </c>
      <c r="B1392">
        <v>1</v>
      </c>
      <c r="C1392" t="s">
        <v>80</v>
      </c>
      <c r="D1392" t="s">
        <v>105</v>
      </c>
      <c r="E1392" t="s">
        <v>207</v>
      </c>
      <c r="F1392" t="s">
        <v>4256</v>
      </c>
      <c r="G1392" t="s">
        <v>173</v>
      </c>
      <c r="H1392" t="s">
        <v>150</v>
      </c>
      <c r="I1392" t="s">
        <v>136</v>
      </c>
      <c r="J1392" t="s">
        <v>137</v>
      </c>
      <c r="K1392" t="s">
        <v>138</v>
      </c>
      <c r="L1392" t="s">
        <v>4257</v>
      </c>
      <c r="M1392" t="s">
        <v>4258</v>
      </c>
      <c r="N1392">
        <v>7.0013888880000001</v>
      </c>
      <c r="O1392">
        <v>0</v>
      </c>
      <c r="P1392">
        <v>35</v>
      </c>
      <c r="Q1392">
        <v>0</v>
      </c>
      <c r="R1392">
        <v>0</v>
      </c>
      <c r="S1392">
        <v>0</v>
      </c>
      <c r="T1392">
        <v>2</v>
      </c>
      <c r="U1392">
        <v>0</v>
      </c>
      <c r="V1392">
        <v>0</v>
      </c>
      <c r="W1392">
        <v>0</v>
      </c>
      <c r="X1392">
        <v>94.015646159058008</v>
      </c>
      <c r="Y1392">
        <v>0</v>
      </c>
      <c r="Z1392">
        <v>0</v>
      </c>
      <c r="AA1392">
        <v>0</v>
      </c>
      <c r="AB1392">
        <v>10.319211117656623</v>
      </c>
      <c r="AC1392">
        <v>0</v>
      </c>
      <c r="AD1392">
        <v>0</v>
      </c>
      <c r="AE1392">
        <v>104.33485727671463</v>
      </c>
    </row>
    <row r="1393" spans="1:31" x14ac:dyDescent="0.3">
      <c r="A1393">
        <v>2504330</v>
      </c>
      <c r="B1393">
        <v>1</v>
      </c>
      <c r="C1393" t="s">
        <v>80</v>
      </c>
      <c r="D1393" t="s">
        <v>104</v>
      </c>
      <c r="E1393" t="s">
        <v>141</v>
      </c>
      <c r="F1393" t="s">
        <v>4259</v>
      </c>
      <c r="G1393" t="s">
        <v>143</v>
      </c>
      <c r="H1393" t="s">
        <v>135</v>
      </c>
      <c r="I1393" t="s">
        <v>136</v>
      </c>
      <c r="J1393" t="s">
        <v>137</v>
      </c>
      <c r="K1393" t="s">
        <v>144</v>
      </c>
      <c r="L1393" t="s">
        <v>4260</v>
      </c>
      <c r="M1393" t="s">
        <v>4261</v>
      </c>
      <c r="N1393">
        <v>0.64944444400000001</v>
      </c>
      <c r="O1393">
        <v>3</v>
      </c>
      <c r="P1393">
        <v>1042</v>
      </c>
      <c r="Q1393">
        <v>25</v>
      </c>
      <c r="R1393">
        <v>57</v>
      </c>
      <c r="S1393">
        <v>13</v>
      </c>
      <c r="T1393">
        <v>238</v>
      </c>
      <c r="U1393">
        <v>3</v>
      </c>
      <c r="V1393">
        <v>0</v>
      </c>
      <c r="W1393">
        <v>1.0920317362968501</v>
      </c>
      <c r="X1393">
        <v>148.22793515485867</v>
      </c>
      <c r="Y1393">
        <v>48.359226783776926</v>
      </c>
      <c r="Z1393">
        <v>29.207369859362878</v>
      </c>
      <c r="AA1393">
        <v>60.273677665245557</v>
      </c>
      <c r="AB1393">
        <v>75.266164161653464</v>
      </c>
      <c r="AC1393">
        <v>84.990369096582455</v>
      </c>
      <c r="AD1393">
        <v>0</v>
      </c>
      <c r="AE1393">
        <v>447.41677445777685</v>
      </c>
    </row>
    <row r="1394" spans="1:31" x14ac:dyDescent="0.3">
      <c r="A1394">
        <v>2503789</v>
      </c>
      <c r="B1394">
        <v>1</v>
      </c>
      <c r="C1394" t="s">
        <v>81</v>
      </c>
      <c r="D1394" t="s">
        <v>123</v>
      </c>
      <c r="E1394" t="s">
        <v>167</v>
      </c>
      <c r="F1394" t="s">
        <v>4262</v>
      </c>
      <c r="G1394" t="s">
        <v>234</v>
      </c>
      <c r="H1394" t="s">
        <v>150</v>
      </c>
      <c r="I1394" t="s">
        <v>136</v>
      </c>
      <c r="J1394" t="s">
        <v>137</v>
      </c>
      <c r="K1394" t="s">
        <v>144</v>
      </c>
      <c r="L1394" t="s">
        <v>4263</v>
      </c>
      <c r="M1394" t="s">
        <v>4264</v>
      </c>
      <c r="N1394">
        <v>0.87083333299999999</v>
      </c>
      <c r="O1394">
        <v>0</v>
      </c>
      <c r="P1394">
        <v>4</v>
      </c>
      <c r="Q1394">
        <v>0</v>
      </c>
      <c r="R1394">
        <v>0</v>
      </c>
      <c r="S1394">
        <v>0</v>
      </c>
      <c r="T1394">
        <v>1</v>
      </c>
      <c r="U1394">
        <v>0</v>
      </c>
      <c r="V1394">
        <v>0</v>
      </c>
      <c r="W1394">
        <v>0</v>
      </c>
      <c r="X1394">
        <v>0.61704788470599004</v>
      </c>
      <c r="Y1394">
        <v>0</v>
      </c>
      <c r="Z1394">
        <v>0</v>
      </c>
      <c r="AA1394">
        <v>0</v>
      </c>
      <c r="AB1394">
        <v>3.5395423091675003E-3</v>
      </c>
      <c r="AC1394">
        <v>0</v>
      </c>
      <c r="AD1394">
        <v>0</v>
      </c>
      <c r="AE1394">
        <v>0.62058742701515757</v>
      </c>
    </row>
    <row r="1395" spans="1:31" x14ac:dyDescent="0.3">
      <c r="A1395">
        <v>2504339</v>
      </c>
      <c r="B1395">
        <v>1</v>
      </c>
      <c r="C1395" t="s">
        <v>81</v>
      </c>
      <c r="D1395" t="s">
        <v>128</v>
      </c>
      <c r="E1395" t="s">
        <v>275</v>
      </c>
      <c r="F1395" t="s">
        <v>4265</v>
      </c>
      <c r="G1395" t="s">
        <v>134</v>
      </c>
      <c r="H1395" t="s">
        <v>135</v>
      </c>
      <c r="I1395" t="s">
        <v>136</v>
      </c>
      <c r="J1395" t="s">
        <v>137</v>
      </c>
      <c r="K1395" t="s">
        <v>138</v>
      </c>
      <c r="L1395" t="s">
        <v>4266</v>
      </c>
      <c r="M1395" t="s">
        <v>4267</v>
      </c>
      <c r="N1395">
        <v>1.148055555</v>
      </c>
      <c r="O1395">
        <v>58</v>
      </c>
      <c r="P1395">
        <v>19108</v>
      </c>
      <c r="Q1395">
        <v>488</v>
      </c>
      <c r="R1395">
        <v>531</v>
      </c>
      <c r="S1395">
        <v>128</v>
      </c>
      <c r="T1395">
        <v>1700</v>
      </c>
      <c r="U1395">
        <v>14</v>
      </c>
      <c r="V1395">
        <v>1</v>
      </c>
      <c r="W1395">
        <v>31.870832172317453</v>
      </c>
      <c r="X1395">
        <v>3778.1748897295925</v>
      </c>
      <c r="Y1395">
        <v>467.57580024086388</v>
      </c>
      <c r="Z1395">
        <v>211.96869196611379</v>
      </c>
      <c r="AA1395">
        <v>942.03791337975349</v>
      </c>
      <c r="AB1395">
        <v>1274.2898370308424</v>
      </c>
      <c r="AC1395">
        <v>901.85045828521152</v>
      </c>
      <c r="AD1395">
        <v>7.6186928701590526</v>
      </c>
      <c r="AE1395">
        <v>7615.3871156748537</v>
      </c>
    </row>
    <row r="1396" spans="1:31" x14ac:dyDescent="0.3">
      <c r="A1396">
        <v>2504147</v>
      </c>
      <c r="B1396">
        <v>1</v>
      </c>
      <c r="C1396" t="s">
        <v>80</v>
      </c>
      <c r="D1396" t="s">
        <v>82</v>
      </c>
      <c r="E1396" t="s">
        <v>159</v>
      </c>
      <c r="F1396" t="s">
        <v>4268</v>
      </c>
      <c r="G1396" t="s">
        <v>181</v>
      </c>
      <c r="H1396" t="s">
        <v>150</v>
      </c>
      <c r="I1396" t="s">
        <v>136</v>
      </c>
      <c r="J1396" t="s">
        <v>137</v>
      </c>
      <c r="K1396" t="s">
        <v>144</v>
      </c>
      <c r="L1396" t="s">
        <v>4269</v>
      </c>
      <c r="M1396" t="s">
        <v>4270</v>
      </c>
      <c r="N1396">
        <v>1.352222222</v>
      </c>
      <c r="O1396">
        <v>0</v>
      </c>
      <c r="P1396">
        <v>400</v>
      </c>
      <c r="Q1396">
        <v>0</v>
      </c>
      <c r="R1396">
        <v>0</v>
      </c>
      <c r="S1396">
        <v>0</v>
      </c>
      <c r="T1396">
        <v>53</v>
      </c>
      <c r="U1396">
        <v>0</v>
      </c>
      <c r="V1396">
        <v>0</v>
      </c>
      <c r="W1396">
        <v>0</v>
      </c>
      <c r="X1396">
        <v>117.00810116219563</v>
      </c>
      <c r="Y1396">
        <v>0</v>
      </c>
      <c r="Z1396">
        <v>0</v>
      </c>
      <c r="AA1396">
        <v>0</v>
      </c>
      <c r="AB1396">
        <v>49.281460889850379</v>
      </c>
      <c r="AC1396">
        <v>0</v>
      </c>
      <c r="AD1396">
        <v>0</v>
      </c>
      <c r="AE1396">
        <v>166.28956205204599</v>
      </c>
    </row>
    <row r="1397" spans="1:31" x14ac:dyDescent="0.3">
      <c r="A1397">
        <v>2504293</v>
      </c>
      <c r="B1397">
        <v>1</v>
      </c>
      <c r="C1397" t="s">
        <v>80</v>
      </c>
      <c r="D1397" t="s">
        <v>86</v>
      </c>
      <c r="E1397" t="s">
        <v>167</v>
      </c>
      <c r="F1397" t="s">
        <v>4271</v>
      </c>
      <c r="G1397" t="s">
        <v>263</v>
      </c>
      <c r="H1397" t="s">
        <v>150</v>
      </c>
      <c r="I1397" t="s">
        <v>136</v>
      </c>
      <c r="J1397" t="s">
        <v>137</v>
      </c>
      <c r="K1397" t="s">
        <v>144</v>
      </c>
      <c r="L1397" t="s">
        <v>4272</v>
      </c>
      <c r="M1397" t="s">
        <v>4273</v>
      </c>
      <c r="N1397">
        <v>2.3266666659999999</v>
      </c>
      <c r="O1397">
        <v>0</v>
      </c>
      <c r="P1397">
        <v>5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1.8358451068267332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1.8358451068267332</v>
      </c>
    </row>
    <row r="1398" spans="1:31" x14ac:dyDescent="0.3">
      <c r="A1398">
        <v>2504170</v>
      </c>
      <c r="B1398">
        <v>1</v>
      </c>
      <c r="C1398" t="s">
        <v>80</v>
      </c>
      <c r="D1398" t="s">
        <v>111</v>
      </c>
      <c r="E1398" t="s">
        <v>167</v>
      </c>
      <c r="F1398" t="s">
        <v>4274</v>
      </c>
      <c r="G1398" t="s">
        <v>263</v>
      </c>
      <c r="H1398" t="s">
        <v>150</v>
      </c>
      <c r="I1398" t="s">
        <v>136</v>
      </c>
      <c r="J1398" t="s">
        <v>137</v>
      </c>
      <c r="K1398" t="s">
        <v>144</v>
      </c>
      <c r="L1398" t="s">
        <v>4275</v>
      </c>
      <c r="M1398" t="s">
        <v>4276</v>
      </c>
      <c r="N1398">
        <v>1.2122222220000001</v>
      </c>
      <c r="O1398">
        <v>0</v>
      </c>
      <c r="P1398">
        <v>4</v>
      </c>
      <c r="Q1398">
        <v>0</v>
      </c>
      <c r="R1398">
        <v>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1.8087351227743418</v>
      </c>
      <c r="Y1398">
        <v>0</v>
      </c>
      <c r="Z1398">
        <v>0</v>
      </c>
      <c r="AA1398">
        <v>0</v>
      </c>
      <c r="AB1398">
        <v>0</v>
      </c>
      <c r="AC1398">
        <v>0</v>
      </c>
      <c r="AD1398">
        <v>0</v>
      </c>
      <c r="AE1398">
        <v>1.8087351227743418</v>
      </c>
    </row>
    <row r="1399" spans="1:31" x14ac:dyDescent="0.3">
      <c r="A1399">
        <v>2504001</v>
      </c>
      <c r="B1399">
        <v>1</v>
      </c>
      <c r="C1399" t="s">
        <v>80</v>
      </c>
      <c r="D1399" t="s">
        <v>88</v>
      </c>
      <c r="E1399" t="s">
        <v>207</v>
      </c>
      <c r="F1399" t="s">
        <v>4277</v>
      </c>
      <c r="G1399" t="s">
        <v>538</v>
      </c>
      <c r="H1399" t="s">
        <v>150</v>
      </c>
      <c r="I1399" t="s">
        <v>136</v>
      </c>
      <c r="J1399" t="s">
        <v>3</v>
      </c>
      <c r="K1399" t="s">
        <v>144</v>
      </c>
      <c r="L1399" t="s">
        <v>4278</v>
      </c>
      <c r="M1399" t="s">
        <v>4279</v>
      </c>
      <c r="N1399">
        <v>1.7522222220000001</v>
      </c>
      <c r="O1399">
        <v>0</v>
      </c>
      <c r="P1399">
        <v>26</v>
      </c>
      <c r="Q1399">
        <v>0</v>
      </c>
      <c r="R1399">
        <v>0</v>
      </c>
      <c r="S1399">
        <v>0</v>
      </c>
      <c r="T1399">
        <v>8</v>
      </c>
      <c r="U1399">
        <v>0</v>
      </c>
      <c r="V1399">
        <v>0</v>
      </c>
      <c r="W1399">
        <v>0</v>
      </c>
      <c r="X1399">
        <v>11.754909498150926</v>
      </c>
      <c r="Y1399">
        <v>0</v>
      </c>
      <c r="Z1399">
        <v>0</v>
      </c>
      <c r="AA1399">
        <v>0</v>
      </c>
      <c r="AB1399">
        <v>3.3665459052382611</v>
      </c>
      <c r="AC1399">
        <v>0</v>
      </c>
      <c r="AD1399">
        <v>0</v>
      </c>
      <c r="AE1399">
        <v>15.121455403389188</v>
      </c>
    </row>
    <row r="1400" spans="1:31" x14ac:dyDescent="0.3">
      <c r="A1400">
        <v>2503815</v>
      </c>
      <c r="B1400">
        <v>1</v>
      </c>
      <c r="C1400" t="s">
        <v>80</v>
      </c>
      <c r="D1400" t="s">
        <v>101</v>
      </c>
      <c r="E1400" t="s">
        <v>207</v>
      </c>
      <c r="F1400" t="s">
        <v>4280</v>
      </c>
      <c r="G1400" t="s">
        <v>161</v>
      </c>
      <c r="H1400" t="s">
        <v>150</v>
      </c>
      <c r="I1400" t="s">
        <v>136</v>
      </c>
      <c r="J1400" t="s">
        <v>137</v>
      </c>
      <c r="K1400" t="s">
        <v>144</v>
      </c>
      <c r="L1400" t="s">
        <v>4281</v>
      </c>
      <c r="M1400" t="s">
        <v>4282</v>
      </c>
      <c r="N1400">
        <v>1.7294444440000001</v>
      </c>
      <c r="O1400">
        <v>0</v>
      </c>
      <c r="P1400">
        <v>106</v>
      </c>
      <c r="Q1400">
        <v>0</v>
      </c>
      <c r="R1400">
        <v>0</v>
      </c>
      <c r="S1400">
        <v>0</v>
      </c>
      <c r="T1400">
        <v>6</v>
      </c>
      <c r="U1400">
        <v>0</v>
      </c>
      <c r="V1400">
        <v>0</v>
      </c>
      <c r="W1400">
        <v>0</v>
      </c>
      <c r="X1400">
        <v>65.626055868959355</v>
      </c>
      <c r="Y1400">
        <v>0</v>
      </c>
      <c r="Z1400">
        <v>0</v>
      </c>
      <c r="AA1400">
        <v>0</v>
      </c>
      <c r="AB1400">
        <v>2.3747814555818665</v>
      </c>
      <c r="AC1400">
        <v>0</v>
      </c>
      <c r="AD1400">
        <v>0</v>
      </c>
      <c r="AE1400">
        <v>68.000837324541223</v>
      </c>
    </row>
    <row r="1401" spans="1:31" x14ac:dyDescent="0.3">
      <c r="A1401">
        <v>2504402</v>
      </c>
      <c r="B1401">
        <v>1</v>
      </c>
      <c r="C1401" t="s">
        <v>80</v>
      </c>
      <c r="D1401" t="s">
        <v>102</v>
      </c>
      <c r="E1401" t="s">
        <v>207</v>
      </c>
      <c r="F1401" t="s">
        <v>4283</v>
      </c>
      <c r="G1401" t="s">
        <v>177</v>
      </c>
      <c r="H1401" t="s">
        <v>150</v>
      </c>
      <c r="I1401" t="s">
        <v>136</v>
      </c>
      <c r="J1401" t="s">
        <v>137</v>
      </c>
      <c r="K1401" t="s">
        <v>144</v>
      </c>
      <c r="L1401" t="s">
        <v>4284</v>
      </c>
      <c r="M1401" t="s">
        <v>4285</v>
      </c>
      <c r="N1401">
        <v>1.1616666659999999</v>
      </c>
      <c r="O1401">
        <v>0</v>
      </c>
      <c r="P1401">
        <v>84</v>
      </c>
      <c r="Q1401">
        <v>0</v>
      </c>
      <c r="R1401">
        <v>1</v>
      </c>
      <c r="S1401">
        <v>0</v>
      </c>
      <c r="T1401">
        <v>6</v>
      </c>
      <c r="U1401">
        <v>0</v>
      </c>
      <c r="V1401">
        <v>0</v>
      </c>
      <c r="W1401">
        <v>0</v>
      </c>
      <c r="X1401">
        <v>10.880926868928052</v>
      </c>
      <c r="Y1401">
        <v>0</v>
      </c>
      <c r="Z1401">
        <v>1.3766622965800002E-3</v>
      </c>
      <c r="AA1401">
        <v>0</v>
      </c>
      <c r="AB1401">
        <v>2.7265916363932652</v>
      </c>
      <c r="AC1401">
        <v>0</v>
      </c>
      <c r="AD1401">
        <v>0</v>
      </c>
      <c r="AE1401">
        <v>13.608895167617899</v>
      </c>
    </row>
    <row r="1402" spans="1:31" x14ac:dyDescent="0.3">
      <c r="A1402">
        <v>2504253</v>
      </c>
      <c r="B1402">
        <v>1</v>
      </c>
      <c r="C1402" t="s">
        <v>80</v>
      </c>
      <c r="D1402" t="s">
        <v>99</v>
      </c>
      <c r="E1402" t="s">
        <v>207</v>
      </c>
      <c r="F1402" t="s">
        <v>4286</v>
      </c>
      <c r="G1402" t="s">
        <v>177</v>
      </c>
      <c r="H1402" t="s">
        <v>150</v>
      </c>
      <c r="I1402" t="s">
        <v>136</v>
      </c>
      <c r="J1402" t="s">
        <v>137</v>
      </c>
      <c r="K1402" t="s">
        <v>144</v>
      </c>
      <c r="L1402" t="s">
        <v>4287</v>
      </c>
      <c r="M1402" t="s">
        <v>4288</v>
      </c>
      <c r="N1402">
        <v>4.9297222219999997</v>
      </c>
      <c r="O1402">
        <v>0</v>
      </c>
      <c r="P1402">
        <v>5</v>
      </c>
      <c r="Q1402">
        <v>0</v>
      </c>
      <c r="R1402">
        <v>0</v>
      </c>
      <c r="S1402">
        <v>0</v>
      </c>
      <c r="T1402">
        <v>1</v>
      </c>
      <c r="U1402">
        <v>0</v>
      </c>
      <c r="V1402">
        <v>0</v>
      </c>
      <c r="W1402">
        <v>0</v>
      </c>
      <c r="X1402">
        <v>3.4168853774073651</v>
      </c>
      <c r="Y1402">
        <v>0</v>
      </c>
      <c r="Z1402">
        <v>0</v>
      </c>
      <c r="AA1402">
        <v>0</v>
      </c>
      <c r="AB1402">
        <v>0.15513608534608003</v>
      </c>
      <c r="AC1402">
        <v>0</v>
      </c>
      <c r="AD1402">
        <v>0</v>
      </c>
      <c r="AE1402">
        <v>3.5720214627534452</v>
      </c>
    </row>
    <row r="1403" spans="1:31" x14ac:dyDescent="0.3">
      <c r="A1403">
        <v>2504107</v>
      </c>
      <c r="B1403">
        <v>1</v>
      </c>
      <c r="C1403" t="s">
        <v>81</v>
      </c>
      <c r="D1403" t="s">
        <v>123</v>
      </c>
      <c r="E1403" t="s">
        <v>159</v>
      </c>
      <c r="F1403" t="s">
        <v>4289</v>
      </c>
      <c r="G1403" t="s">
        <v>181</v>
      </c>
      <c r="H1403" t="s">
        <v>150</v>
      </c>
      <c r="I1403" t="s">
        <v>136</v>
      </c>
      <c r="J1403" t="s">
        <v>137</v>
      </c>
      <c r="K1403" t="s">
        <v>144</v>
      </c>
      <c r="L1403" t="s">
        <v>4290</v>
      </c>
      <c r="M1403" t="s">
        <v>4291</v>
      </c>
      <c r="N1403">
        <v>1.689444444</v>
      </c>
      <c r="O1403">
        <v>0</v>
      </c>
      <c r="P1403">
        <v>36</v>
      </c>
      <c r="Q1403">
        <v>0</v>
      </c>
      <c r="R1403">
        <v>9</v>
      </c>
      <c r="S1403">
        <v>0</v>
      </c>
      <c r="T1403">
        <v>3</v>
      </c>
      <c r="U1403">
        <v>0</v>
      </c>
      <c r="V1403">
        <v>0</v>
      </c>
      <c r="W1403">
        <v>0</v>
      </c>
      <c r="X1403">
        <v>6.0402368892049036</v>
      </c>
      <c r="Y1403">
        <v>0</v>
      </c>
      <c r="Z1403">
        <v>1.1549194858991099</v>
      </c>
      <c r="AA1403">
        <v>0</v>
      </c>
      <c r="AB1403">
        <v>0.77639370577416678</v>
      </c>
      <c r="AC1403">
        <v>0</v>
      </c>
      <c r="AD1403">
        <v>0</v>
      </c>
      <c r="AE1403">
        <v>7.9715500808781803</v>
      </c>
    </row>
    <row r="1404" spans="1:31" x14ac:dyDescent="0.3">
      <c r="A1404">
        <v>2504233</v>
      </c>
      <c r="B1404">
        <v>1</v>
      </c>
      <c r="C1404" t="s">
        <v>80</v>
      </c>
      <c r="D1404" t="s">
        <v>97</v>
      </c>
      <c r="E1404" t="s">
        <v>207</v>
      </c>
      <c r="F1404" t="s">
        <v>4292</v>
      </c>
      <c r="G1404" t="s">
        <v>177</v>
      </c>
      <c r="H1404" t="s">
        <v>150</v>
      </c>
      <c r="I1404" t="s">
        <v>136</v>
      </c>
      <c r="J1404" t="s">
        <v>137</v>
      </c>
      <c r="K1404" t="s">
        <v>144</v>
      </c>
      <c r="L1404" t="s">
        <v>4293</v>
      </c>
      <c r="M1404" t="s">
        <v>4294</v>
      </c>
      <c r="N1404">
        <v>4.1244444439999999</v>
      </c>
      <c r="O1404">
        <v>0</v>
      </c>
      <c r="P1404">
        <v>24</v>
      </c>
      <c r="Q1404">
        <v>0</v>
      </c>
      <c r="R1404">
        <v>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58.796879327242252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58.796879327242252</v>
      </c>
    </row>
    <row r="1405" spans="1:31" x14ac:dyDescent="0.3">
      <c r="A1405">
        <v>2504376</v>
      </c>
      <c r="B1405">
        <v>1</v>
      </c>
      <c r="C1405" t="s">
        <v>81</v>
      </c>
      <c r="D1405" t="s">
        <v>115</v>
      </c>
      <c r="E1405" t="s">
        <v>207</v>
      </c>
      <c r="F1405" t="s">
        <v>4295</v>
      </c>
      <c r="G1405" t="s">
        <v>551</v>
      </c>
      <c r="H1405" t="s">
        <v>150</v>
      </c>
      <c r="I1405" t="s">
        <v>136</v>
      </c>
      <c r="J1405" t="s">
        <v>137</v>
      </c>
      <c r="K1405" t="s">
        <v>144</v>
      </c>
      <c r="L1405" t="s">
        <v>4296</v>
      </c>
      <c r="M1405" t="s">
        <v>4297</v>
      </c>
      <c r="N1405">
        <v>2.736111111</v>
      </c>
      <c r="O1405">
        <v>0</v>
      </c>
      <c r="P1405">
        <v>30</v>
      </c>
      <c r="Q1405">
        <v>0</v>
      </c>
      <c r="R1405">
        <v>3</v>
      </c>
      <c r="S1405">
        <v>0</v>
      </c>
      <c r="T1405">
        <v>8</v>
      </c>
      <c r="U1405">
        <v>0</v>
      </c>
      <c r="V1405">
        <v>0</v>
      </c>
      <c r="W1405">
        <v>0</v>
      </c>
      <c r="X1405">
        <v>9.0161172882896494</v>
      </c>
      <c r="Y1405">
        <v>0</v>
      </c>
      <c r="Z1405">
        <v>1.3880959734053334E-2</v>
      </c>
      <c r="AA1405">
        <v>0</v>
      </c>
      <c r="AB1405">
        <v>9.6388751002943653</v>
      </c>
      <c r="AC1405">
        <v>0</v>
      </c>
      <c r="AD1405">
        <v>0</v>
      </c>
      <c r="AE1405">
        <v>18.668873348318066</v>
      </c>
    </row>
    <row r="1406" spans="1:31" x14ac:dyDescent="0.3">
      <c r="A1406">
        <v>2503898</v>
      </c>
      <c r="B1406">
        <v>1</v>
      </c>
      <c r="C1406" t="s">
        <v>80</v>
      </c>
      <c r="D1406" t="s">
        <v>98</v>
      </c>
      <c r="E1406" t="s">
        <v>132</v>
      </c>
      <c r="F1406" t="s">
        <v>4298</v>
      </c>
      <c r="G1406" t="s">
        <v>295</v>
      </c>
      <c r="H1406" t="s">
        <v>135</v>
      </c>
      <c r="I1406" t="s">
        <v>136</v>
      </c>
      <c r="J1406" t="s">
        <v>137</v>
      </c>
      <c r="K1406" t="s">
        <v>138</v>
      </c>
      <c r="L1406" t="s">
        <v>4299</v>
      </c>
      <c r="M1406" t="s">
        <v>4300</v>
      </c>
      <c r="N1406">
        <v>1.1186111110000001</v>
      </c>
      <c r="O1406">
        <v>0</v>
      </c>
      <c r="P1406">
        <v>130</v>
      </c>
      <c r="Q1406">
        <v>1</v>
      </c>
      <c r="R1406">
        <v>285</v>
      </c>
      <c r="S1406">
        <v>0</v>
      </c>
      <c r="T1406">
        <v>97</v>
      </c>
      <c r="U1406">
        <v>0</v>
      </c>
      <c r="V1406">
        <v>0</v>
      </c>
      <c r="W1406">
        <v>0</v>
      </c>
      <c r="X1406">
        <v>30.870818999322669</v>
      </c>
      <c r="Y1406">
        <v>0.76693714757583331</v>
      </c>
      <c r="Z1406">
        <v>173.21977431010976</v>
      </c>
      <c r="AA1406">
        <v>0</v>
      </c>
      <c r="AB1406">
        <v>73.585400779778467</v>
      </c>
      <c r="AC1406">
        <v>0</v>
      </c>
      <c r="AD1406">
        <v>0</v>
      </c>
      <c r="AE1406">
        <v>278.44293123678676</v>
      </c>
    </row>
    <row r="1407" spans="1:31" x14ac:dyDescent="0.3">
      <c r="A1407">
        <v>2503921</v>
      </c>
      <c r="B1407">
        <v>1</v>
      </c>
      <c r="C1407" t="s">
        <v>80</v>
      </c>
      <c r="D1407" t="s">
        <v>82</v>
      </c>
      <c r="E1407" t="s">
        <v>167</v>
      </c>
      <c r="F1407" t="s">
        <v>4301</v>
      </c>
      <c r="G1407" t="s">
        <v>169</v>
      </c>
      <c r="H1407" t="s">
        <v>150</v>
      </c>
      <c r="I1407" t="s">
        <v>136</v>
      </c>
      <c r="J1407" t="s">
        <v>137</v>
      </c>
      <c r="K1407" t="s">
        <v>144</v>
      </c>
      <c r="L1407" t="s">
        <v>4302</v>
      </c>
      <c r="M1407" t="s">
        <v>4303</v>
      </c>
      <c r="N1407">
        <v>2.8116666659999998</v>
      </c>
      <c r="O1407">
        <v>0</v>
      </c>
      <c r="P1407">
        <v>0</v>
      </c>
      <c r="Q1407">
        <v>0</v>
      </c>
      <c r="R1407">
        <v>0</v>
      </c>
      <c r="S1407">
        <v>0</v>
      </c>
      <c r="T1407">
        <v>1</v>
      </c>
      <c r="U1407">
        <v>0</v>
      </c>
      <c r="V1407">
        <v>0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0.61666809136578749</v>
      </c>
      <c r="AC1407">
        <v>0</v>
      </c>
      <c r="AD1407">
        <v>0</v>
      </c>
      <c r="AE1407">
        <v>0.61666809136578749</v>
      </c>
    </row>
    <row r="1408" spans="1:31" x14ac:dyDescent="0.3">
      <c r="A1408">
        <v>2504047</v>
      </c>
      <c r="B1408">
        <v>1</v>
      </c>
      <c r="C1408" t="s">
        <v>81</v>
      </c>
      <c r="D1408" t="s">
        <v>113</v>
      </c>
      <c r="E1408" t="s">
        <v>207</v>
      </c>
      <c r="F1408" t="s">
        <v>4304</v>
      </c>
      <c r="G1408" t="s">
        <v>551</v>
      </c>
      <c r="H1408" t="s">
        <v>150</v>
      </c>
      <c r="I1408" t="s">
        <v>136</v>
      </c>
      <c r="J1408" t="s">
        <v>137</v>
      </c>
      <c r="K1408" t="s">
        <v>144</v>
      </c>
      <c r="L1408" t="s">
        <v>4305</v>
      </c>
      <c r="M1408" t="s">
        <v>4306</v>
      </c>
      <c r="N1408">
        <v>4.114166666</v>
      </c>
      <c r="O1408">
        <v>0</v>
      </c>
      <c r="P1408">
        <v>15</v>
      </c>
      <c r="Q1408">
        <v>0</v>
      </c>
      <c r="R1408">
        <v>2</v>
      </c>
      <c r="S1408">
        <v>0</v>
      </c>
      <c r="T1408">
        <v>1</v>
      </c>
      <c r="U1408">
        <v>0</v>
      </c>
      <c r="V1408">
        <v>0</v>
      </c>
      <c r="W1408">
        <v>0</v>
      </c>
      <c r="X1408">
        <v>7.7686962546525935</v>
      </c>
      <c r="Y1408">
        <v>0</v>
      </c>
      <c r="Z1408">
        <v>0.68864920366319582</v>
      </c>
      <c r="AA1408">
        <v>0</v>
      </c>
      <c r="AB1408">
        <v>2.0648940570689001</v>
      </c>
      <c r="AC1408">
        <v>0</v>
      </c>
      <c r="AD1408">
        <v>0</v>
      </c>
      <c r="AE1408">
        <v>10.522239515384689</v>
      </c>
    </row>
    <row r="1409" spans="1:31" x14ac:dyDescent="0.3">
      <c r="A1409">
        <v>2503835</v>
      </c>
      <c r="B1409">
        <v>1</v>
      </c>
      <c r="C1409" t="s">
        <v>80</v>
      </c>
      <c r="D1409" t="s">
        <v>95</v>
      </c>
      <c r="E1409" t="s">
        <v>141</v>
      </c>
      <c r="F1409" t="s">
        <v>4307</v>
      </c>
      <c r="G1409" t="s">
        <v>143</v>
      </c>
      <c r="H1409" t="s">
        <v>135</v>
      </c>
      <c r="I1409" t="s">
        <v>136</v>
      </c>
      <c r="J1409" t="s">
        <v>137</v>
      </c>
      <c r="K1409" t="s">
        <v>144</v>
      </c>
      <c r="L1409" t="s">
        <v>4308</v>
      </c>
      <c r="M1409" t="s">
        <v>3815</v>
      </c>
      <c r="N1409">
        <v>1.133888888</v>
      </c>
      <c r="O1409">
        <v>0</v>
      </c>
      <c r="P1409">
        <v>0</v>
      </c>
      <c r="Q1409">
        <v>0</v>
      </c>
      <c r="R1409">
        <v>0</v>
      </c>
      <c r="S1409">
        <v>0</v>
      </c>
      <c r="T1409">
        <v>0</v>
      </c>
      <c r="U1409">
        <v>3</v>
      </c>
      <c r="V1409">
        <v>0</v>
      </c>
      <c r="W1409">
        <v>0</v>
      </c>
      <c r="X1409">
        <v>0</v>
      </c>
      <c r="Y1409">
        <v>0</v>
      </c>
      <c r="Z1409">
        <v>0</v>
      </c>
      <c r="AA1409">
        <v>0</v>
      </c>
      <c r="AB1409">
        <v>0</v>
      </c>
      <c r="AC1409">
        <v>40.044536974292832</v>
      </c>
      <c r="AD1409">
        <v>0</v>
      </c>
      <c r="AE1409">
        <v>40.044536974292832</v>
      </c>
    </row>
    <row r="1410" spans="1:31" x14ac:dyDescent="0.3">
      <c r="A1410">
        <v>2503941</v>
      </c>
      <c r="B1410">
        <v>1</v>
      </c>
      <c r="C1410" t="s">
        <v>81</v>
      </c>
      <c r="D1410" t="s">
        <v>112</v>
      </c>
      <c r="E1410" t="s">
        <v>159</v>
      </c>
      <c r="F1410" t="s">
        <v>4309</v>
      </c>
      <c r="G1410" t="s">
        <v>134</v>
      </c>
      <c r="H1410" t="s">
        <v>150</v>
      </c>
      <c r="I1410" t="s">
        <v>136</v>
      </c>
      <c r="J1410" t="s">
        <v>137</v>
      </c>
      <c r="K1410" t="s">
        <v>138</v>
      </c>
      <c r="L1410" t="s">
        <v>4310</v>
      </c>
      <c r="M1410" t="s">
        <v>4311</v>
      </c>
      <c r="N1410">
        <v>7.1202777770000001</v>
      </c>
      <c r="O1410">
        <v>0</v>
      </c>
      <c r="P1410">
        <v>30</v>
      </c>
      <c r="Q1410">
        <v>0</v>
      </c>
      <c r="R1410">
        <v>9</v>
      </c>
      <c r="S1410">
        <v>0</v>
      </c>
      <c r="T1410">
        <v>5</v>
      </c>
      <c r="U1410">
        <v>0</v>
      </c>
      <c r="V1410">
        <v>0</v>
      </c>
      <c r="W1410">
        <v>0</v>
      </c>
      <c r="X1410">
        <v>48.039068405539503</v>
      </c>
      <c r="Y1410">
        <v>0</v>
      </c>
      <c r="Z1410">
        <v>61.704339729475457</v>
      </c>
      <c r="AA1410">
        <v>0</v>
      </c>
      <c r="AB1410">
        <v>27.355431984190108</v>
      </c>
      <c r="AC1410">
        <v>0</v>
      </c>
      <c r="AD1410">
        <v>0</v>
      </c>
      <c r="AE1410">
        <v>137.09884011920508</v>
      </c>
    </row>
    <row r="1411" spans="1:31" x14ac:dyDescent="0.3">
      <c r="A1411">
        <v>2504027</v>
      </c>
      <c r="B1411">
        <v>1</v>
      </c>
      <c r="C1411" t="s">
        <v>80</v>
      </c>
      <c r="D1411" t="s">
        <v>94</v>
      </c>
      <c r="E1411" t="s">
        <v>141</v>
      </c>
      <c r="F1411" t="s">
        <v>4312</v>
      </c>
      <c r="G1411" t="s">
        <v>538</v>
      </c>
      <c r="H1411" t="s">
        <v>135</v>
      </c>
      <c r="I1411" t="s">
        <v>136</v>
      </c>
      <c r="J1411" t="s">
        <v>3</v>
      </c>
      <c r="K1411" t="s">
        <v>144</v>
      </c>
      <c r="L1411" t="s">
        <v>4313</v>
      </c>
      <c r="M1411" t="s">
        <v>4314</v>
      </c>
      <c r="N1411">
        <v>4.028611111</v>
      </c>
      <c r="O1411">
        <v>1</v>
      </c>
      <c r="P1411">
        <v>248</v>
      </c>
      <c r="Q1411">
        <v>14</v>
      </c>
      <c r="R1411">
        <v>42</v>
      </c>
      <c r="S1411">
        <v>14</v>
      </c>
      <c r="T1411">
        <v>87</v>
      </c>
      <c r="U1411">
        <v>9</v>
      </c>
      <c r="V1411">
        <v>0</v>
      </c>
      <c r="W1411">
        <v>2.3925642183077129</v>
      </c>
      <c r="X1411">
        <v>182.91690736104042</v>
      </c>
      <c r="Y1411">
        <v>6.5219762882234988</v>
      </c>
      <c r="Z1411">
        <v>49.980901616675965</v>
      </c>
      <c r="AA1411">
        <v>223.09610163555735</v>
      </c>
      <c r="AB1411">
        <v>116.03570427965788</v>
      </c>
      <c r="AC1411">
        <v>2442.8616161348486</v>
      </c>
      <c r="AD1411">
        <v>0</v>
      </c>
      <c r="AE1411">
        <v>3023.8057715343116</v>
      </c>
    </row>
    <row r="1412" spans="1:31" x14ac:dyDescent="0.3">
      <c r="A1412">
        <v>2503818</v>
      </c>
      <c r="B1412">
        <v>1</v>
      </c>
      <c r="C1412" t="s">
        <v>80</v>
      </c>
      <c r="D1412" t="s">
        <v>90</v>
      </c>
      <c r="E1412" t="s">
        <v>207</v>
      </c>
      <c r="F1412" t="s">
        <v>4315</v>
      </c>
      <c r="G1412" t="s">
        <v>1242</v>
      </c>
      <c r="H1412" t="s">
        <v>150</v>
      </c>
      <c r="I1412" t="s">
        <v>136</v>
      </c>
      <c r="J1412" t="s">
        <v>3</v>
      </c>
      <c r="K1412" t="s">
        <v>144</v>
      </c>
      <c r="L1412" t="s">
        <v>4316</v>
      </c>
      <c r="M1412" t="s">
        <v>4317</v>
      </c>
      <c r="N1412">
        <v>3.1305555549999999</v>
      </c>
      <c r="O1412">
        <v>0</v>
      </c>
      <c r="P1412">
        <v>60</v>
      </c>
      <c r="Q1412">
        <v>0</v>
      </c>
      <c r="R1412">
        <v>0</v>
      </c>
      <c r="S1412">
        <v>0</v>
      </c>
      <c r="T1412">
        <v>6</v>
      </c>
      <c r="U1412">
        <v>0</v>
      </c>
      <c r="V1412">
        <v>0</v>
      </c>
      <c r="W1412">
        <v>0</v>
      </c>
      <c r="X1412">
        <v>42.460160585646868</v>
      </c>
      <c r="Y1412">
        <v>0</v>
      </c>
      <c r="Z1412">
        <v>0</v>
      </c>
      <c r="AA1412">
        <v>0</v>
      </c>
      <c r="AB1412">
        <v>16.584439308539356</v>
      </c>
      <c r="AC1412">
        <v>0</v>
      </c>
      <c r="AD1412">
        <v>0</v>
      </c>
      <c r="AE1412">
        <v>59.04459989418622</v>
      </c>
    </row>
    <row r="1413" spans="1:31" x14ac:dyDescent="0.3">
      <c r="A1413">
        <v>2504459</v>
      </c>
      <c r="B1413">
        <v>1</v>
      </c>
      <c r="C1413" t="s">
        <v>80</v>
      </c>
      <c r="D1413" t="s">
        <v>90</v>
      </c>
      <c r="E1413" t="s">
        <v>147</v>
      </c>
      <c r="F1413" t="s">
        <v>4318</v>
      </c>
      <c r="G1413" t="s">
        <v>149</v>
      </c>
      <c r="H1413" t="s">
        <v>150</v>
      </c>
      <c r="I1413" t="s">
        <v>136</v>
      </c>
      <c r="J1413" t="s">
        <v>137</v>
      </c>
      <c r="K1413" t="s">
        <v>144</v>
      </c>
      <c r="L1413" t="s">
        <v>4319</v>
      </c>
      <c r="M1413" t="s">
        <v>4320</v>
      </c>
      <c r="N1413">
        <v>1.0680555549999999</v>
      </c>
      <c r="O1413">
        <v>0</v>
      </c>
      <c r="P1413">
        <v>101</v>
      </c>
      <c r="Q1413">
        <v>0</v>
      </c>
      <c r="R1413">
        <v>0</v>
      </c>
      <c r="S1413">
        <v>0</v>
      </c>
      <c r="T1413">
        <v>9</v>
      </c>
      <c r="U1413">
        <v>0</v>
      </c>
      <c r="V1413">
        <v>0</v>
      </c>
      <c r="W1413">
        <v>0</v>
      </c>
      <c r="X1413">
        <v>31.410633900287444</v>
      </c>
      <c r="Y1413">
        <v>0</v>
      </c>
      <c r="Z1413">
        <v>0</v>
      </c>
      <c r="AA1413">
        <v>0</v>
      </c>
      <c r="AB1413">
        <v>5.2158422312975228</v>
      </c>
      <c r="AC1413">
        <v>0</v>
      </c>
      <c r="AD1413">
        <v>0</v>
      </c>
      <c r="AE1413">
        <v>36.626476131584965</v>
      </c>
    </row>
    <row r="1414" spans="1:31" x14ac:dyDescent="0.3">
      <c r="A1414">
        <v>2504313</v>
      </c>
      <c r="B1414">
        <v>1</v>
      </c>
      <c r="C1414" t="s">
        <v>80</v>
      </c>
      <c r="D1414" t="s">
        <v>90</v>
      </c>
      <c r="E1414" t="s">
        <v>159</v>
      </c>
      <c r="F1414" t="s">
        <v>4321</v>
      </c>
      <c r="G1414" t="s">
        <v>181</v>
      </c>
      <c r="H1414" t="s">
        <v>150</v>
      </c>
      <c r="I1414" t="s">
        <v>136</v>
      </c>
      <c r="J1414" t="s">
        <v>137</v>
      </c>
      <c r="K1414" t="s">
        <v>144</v>
      </c>
      <c r="L1414" t="s">
        <v>4322</v>
      </c>
      <c r="M1414" t="s">
        <v>4323</v>
      </c>
      <c r="N1414">
        <v>1.4025000000000001</v>
      </c>
      <c r="O1414">
        <v>0</v>
      </c>
      <c r="P1414">
        <v>237</v>
      </c>
      <c r="Q1414">
        <v>0</v>
      </c>
      <c r="R1414">
        <v>0</v>
      </c>
      <c r="S1414">
        <v>0</v>
      </c>
      <c r="T1414">
        <v>12</v>
      </c>
      <c r="U1414">
        <v>0</v>
      </c>
      <c r="V1414">
        <v>0</v>
      </c>
      <c r="W1414">
        <v>0</v>
      </c>
      <c r="X1414">
        <v>111.96452700624631</v>
      </c>
      <c r="Y1414">
        <v>0</v>
      </c>
      <c r="Z1414">
        <v>0</v>
      </c>
      <c r="AA1414">
        <v>0</v>
      </c>
      <c r="AB1414">
        <v>9.7653673773577694</v>
      </c>
      <c r="AC1414">
        <v>0</v>
      </c>
      <c r="AD1414">
        <v>0</v>
      </c>
      <c r="AE1414">
        <v>121.72989438360409</v>
      </c>
    </row>
    <row r="1415" spans="1:31" x14ac:dyDescent="0.3">
      <c r="A1415">
        <v>2504296</v>
      </c>
      <c r="B1415">
        <v>1</v>
      </c>
      <c r="C1415" t="s">
        <v>80</v>
      </c>
      <c r="D1415" t="s">
        <v>92</v>
      </c>
      <c r="E1415" t="s">
        <v>141</v>
      </c>
      <c r="F1415" t="s">
        <v>4324</v>
      </c>
      <c r="G1415" t="s">
        <v>143</v>
      </c>
      <c r="H1415" t="s">
        <v>135</v>
      </c>
      <c r="I1415" t="s">
        <v>136</v>
      </c>
      <c r="J1415" t="s">
        <v>137</v>
      </c>
      <c r="K1415" t="s">
        <v>144</v>
      </c>
      <c r="L1415" t="s">
        <v>4325</v>
      </c>
      <c r="M1415" t="s">
        <v>4326</v>
      </c>
      <c r="N1415">
        <v>6.7500000000000004E-2</v>
      </c>
      <c r="O1415">
        <v>0</v>
      </c>
      <c r="P1415">
        <v>98</v>
      </c>
      <c r="Q1415">
        <v>0</v>
      </c>
      <c r="R1415">
        <v>19</v>
      </c>
      <c r="S1415">
        <v>4</v>
      </c>
      <c r="T1415">
        <v>1</v>
      </c>
      <c r="U1415">
        <v>1</v>
      </c>
      <c r="V1415">
        <v>0</v>
      </c>
      <c r="W1415">
        <v>0</v>
      </c>
      <c r="X1415">
        <v>2.1122578154233351</v>
      </c>
      <c r="Y1415">
        <v>0</v>
      </c>
      <c r="Z1415">
        <v>0.4758736220972552</v>
      </c>
      <c r="AA1415">
        <v>7.6160056267039051</v>
      </c>
      <c r="AB1415">
        <v>0</v>
      </c>
      <c r="AC1415">
        <v>1.5656318569008001</v>
      </c>
      <c r="AD1415">
        <v>0</v>
      </c>
      <c r="AE1415">
        <v>11.769768921125296</v>
      </c>
    </row>
    <row r="1416" spans="1:31" x14ac:dyDescent="0.3">
      <c r="A1416">
        <v>2504167</v>
      </c>
      <c r="B1416">
        <v>1</v>
      </c>
      <c r="C1416" t="s">
        <v>80</v>
      </c>
      <c r="D1416" t="s">
        <v>84</v>
      </c>
      <c r="E1416" t="s">
        <v>207</v>
      </c>
      <c r="F1416" t="s">
        <v>4327</v>
      </c>
      <c r="G1416" t="s">
        <v>856</v>
      </c>
      <c r="H1416" t="s">
        <v>150</v>
      </c>
      <c r="I1416" t="s">
        <v>136</v>
      </c>
      <c r="J1416" t="s">
        <v>137</v>
      </c>
      <c r="K1416" t="s">
        <v>144</v>
      </c>
      <c r="L1416" t="s">
        <v>4328</v>
      </c>
      <c r="M1416" t="s">
        <v>4329</v>
      </c>
      <c r="N1416">
        <v>3.5469444440000002</v>
      </c>
      <c r="O1416">
        <v>0</v>
      </c>
      <c r="P1416">
        <v>33</v>
      </c>
      <c r="Q1416">
        <v>0</v>
      </c>
      <c r="R1416">
        <v>37</v>
      </c>
      <c r="S1416">
        <v>0</v>
      </c>
      <c r="T1416">
        <v>12</v>
      </c>
      <c r="U1416">
        <v>0</v>
      </c>
      <c r="V1416">
        <v>0</v>
      </c>
      <c r="W1416">
        <v>0</v>
      </c>
      <c r="X1416">
        <v>37.326711156824608</v>
      </c>
      <c r="Y1416">
        <v>0</v>
      </c>
      <c r="Z1416">
        <v>56.630262033643056</v>
      </c>
      <c r="AA1416">
        <v>0</v>
      </c>
      <c r="AB1416">
        <v>35.036473028849294</v>
      </c>
      <c r="AC1416">
        <v>0</v>
      </c>
      <c r="AD1416">
        <v>0</v>
      </c>
      <c r="AE1416">
        <v>128.99344621931695</v>
      </c>
    </row>
    <row r="1417" spans="1:31" x14ac:dyDescent="0.3">
      <c r="A1417">
        <v>2503858</v>
      </c>
      <c r="B1417">
        <v>1</v>
      </c>
      <c r="C1417" t="s">
        <v>80</v>
      </c>
      <c r="D1417" t="s">
        <v>104</v>
      </c>
      <c r="E1417" t="s">
        <v>207</v>
      </c>
      <c r="F1417" t="s">
        <v>4330</v>
      </c>
      <c r="G1417" t="s">
        <v>177</v>
      </c>
      <c r="H1417" t="s">
        <v>150</v>
      </c>
      <c r="I1417" t="s">
        <v>136</v>
      </c>
      <c r="J1417" t="s">
        <v>137</v>
      </c>
      <c r="K1417" t="s">
        <v>144</v>
      </c>
      <c r="L1417" t="s">
        <v>4331</v>
      </c>
      <c r="M1417" t="s">
        <v>4332</v>
      </c>
      <c r="N1417">
        <v>5.6555555550000003</v>
      </c>
      <c r="O1417">
        <v>0</v>
      </c>
      <c r="P1417">
        <v>4</v>
      </c>
      <c r="Q1417">
        <v>0</v>
      </c>
      <c r="R1417">
        <v>0</v>
      </c>
      <c r="S1417">
        <v>0</v>
      </c>
      <c r="T1417">
        <v>1</v>
      </c>
      <c r="U1417">
        <v>0</v>
      </c>
      <c r="V1417">
        <v>0</v>
      </c>
      <c r="W1417">
        <v>0</v>
      </c>
      <c r="X1417">
        <v>2.9647752879771598</v>
      </c>
      <c r="Y1417">
        <v>0</v>
      </c>
      <c r="Z1417">
        <v>0</v>
      </c>
      <c r="AA1417">
        <v>0</v>
      </c>
      <c r="AB1417">
        <v>7.6352271629033321</v>
      </c>
      <c r="AC1417">
        <v>0</v>
      </c>
      <c r="AD1417">
        <v>0</v>
      </c>
      <c r="AE1417">
        <v>10.600002450880492</v>
      </c>
    </row>
    <row r="1418" spans="1:31" x14ac:dyDescent="0.3">
      <c r="A1418">
        <v>2504004</v>
      </c>
      <c r="B1418">
        <v>1</v>
      </c>
      <c r="C1418" t="s">
        <v>81</v>
      </c>
      <c r="D1418" t="s">
        <v>112</v>
      </c>
      <c r="E1418" t="s">
        <v>187</v>
      </c>
      <c r="F1418" t="s">
        <v>4333</v>
      </c>
      <c r="G1418" t="s">
        <v>143</v>
      </c>
      <c r="H1418" t="s">
        <v>135</v>
      </c>
      <c r="I1418" t="s">
        <v>136</v>
      </c>
      <c r="J1418" t="s">
        <v>137</v>
      </c>
      <c r="K1418" t="s">
        <v>144</v>
      </c>
      <c r="L1418" t="s">
        <v>4334</v>
      </c>
      <c r="M1418" t="s">
        <v>4335</v>
      </c>
      <c r="N1418">
        <v>0.29611111099999998</v>
      </c>
      <c r="O1418">
        <v>0</v>
      </c>
      <c r="P1418">
        <v>1640</v>
      </c>
      <c r="Q1418">
        <v>217</v>
      </c>
      <c r="R1418">
        <v>86</v>
      </c>
      <c r="S1418">
        <v>25</v>
      </c>
      <c r="T1418">
        <v>170</v>
      </c>
      <c r="U1418">
        <v>2</v>
      </c>
      <c r="V1418">
        <v>1</v>
      </c>
      <c r="W1418">
        <v>0</v>
      </c>
      <c r="X1418">
        <v>59.938914455025873</v>
      </c>
      <c r="Y1418">
        <v>7.6372173288772709</v>
      </c>
      <c r="Z1418">
        <v>4.7753674165274687</v>
      </c>
      <c r="AA1418">
        <v>22.865893780497458</v>
      </c>
      <c r="AB1418">
        <v>15.37972235277563</v>
      </c>
      <c r="AC1418">
        <v>24.292495319804839</v>
      </c>
      <c r="AD1418">
        <v>0.26014842199017751</v>
      </c>
      <c r="AE1418">
        <v>135.14975907549874</v>
      </c>
    </row>
    <row r="1419" spans="1:31" x14ac:dyDescent="0.3">
      <c r="A1419">
        <v>2503918</v>
      </c>
      <c r="B1419">
        <v>1</v>
      </c>
      <c r="C1419" t="s">
        <v>80</v>
      </c>
      <c r="D1419" t="s">
        <v>98</v>
      </c>
      <c r="E1419" t="s">
        <v>132</v>
      </c>
      <c r="F1419" t="s">
        <v>4336</v>
      </c>
      <c r="G1419" t="s">
        <v>173</v>
      </c>
      <c r="H1419" t="s">
        <v>135</v>
      </c>
      <c r="I1419" t="s">
        <v>136</v>
      </c>
      <c r="J1419" t="s">
        <v>137</v>
      </c>
      <c r="K1419" t="s">
        <v>138</v>
      </c>
      <c r="L1419" t="s">
        <v>4337</v>
      </c>
      <c r="M1419" t="s">
        <v>4338</v>
      </c>
      <c r="N1419">
        <v>8.6538888879999991</v>
      </c>
      <c r="O1419">
        <v>0</v>
      </c>
      <c r="P1419">
        <v>64</v>
      </c>
      <c r="Q1419">
        <v>0</v>
      </c>
      <c r="R1419">
        <v>110</v>
      </c>
      <c r="S1419">
        <v>0</v>
      </c>
      <c r="T1419">
        <v>30</v>
      </c>
      <c r="U1419">
        <v>0</v>
      </c>
      <c r="V1419">
        <v>0</v>
      </c>
      <c r="W1419">
        <v>0</v>
      </c>
      <c r="X1419">
        <v>117.74012487840885</v>
      </c>
      <c r="Y1419">
        <v>0</v>
      </c>
      <c r="Z1419">
        <v>447.94958842298246</v>
      </c>
      <c r="AA1419">
        <v>0</v>
      </c>
      <c r="AB1419">
        <v>123.95444046780536</v>
      </c>
      <c r="AC1419">
        <v>0</v>
      </c>
      <c r="AD1419">
        <v>0</v>
      </c>
      <c r="AE1419">
        <v>689.64415376919669</v>
      </c>
    </row>
    <row r="1420" spans="1:31" x14ac:dyDescent="0.3">
      <c r="A1420">
        <v>2504064</v>
      </c>
      <c r="B1420">
        <v>1</v>
      </c>
      <c r="C1420" t="s">
        <v>80</v>
      </c>
      <c r="D1420" t="s">
        <v>99</v>
      </c>
      <c r="E1420" t="s">
        <v>207</v>
      </c>
      <c r="F1420" t="s">
        <v>4339</v>
      </c>
      <c r="G1420" t="s">
        <v>173</v>
      </c>
      <c r="H1420" t="s">
        <v>150</v>
      </c>
      <c r="I1420" t="s">
        <v>136</v>
      </c>
      <c r="J1420" t="s">
        <v>137</v>
      </c>
      <c r="K1420" t="s">
        <v>138</v>
      </c>
      <c r="L1420" t="s">
        <v>4340</v>
      </c>
      <c r="M1420" t="s">
        <v>4341</v>
      </c>
      <c r="N1420">
        <v>0.90500000000000003</v>
      </c>
      <c r="O1420">
        <v>0</v>
      </c>
      <c r="P1420">
        <v>43</v>
      </c>
      <c r="Q1420">
        <v>0</v>
      </c>
      <c r="R1420">
        <v>0</v>
      </c>
      <c r="S1420">
        <v>0</v>
      </c>
      <c r="T1420">
        <v>5</v>
      </c>
      <c r="U1420">
        <v>0</v>
      </c>
      <c r="V1420">
        <v>0</v>
      </c>
      <c r="W1420">
        <v>0</v>
      </c>
      <c r="X1420">
        <v>7.2951110823743619</v>
      </c>
      <c r="Y1420">
        <v>0</v>
      </c>
      <c r="Z1420">
        <v>0</v>
      </c>
      <c r="AA1420">
        <v>0</v>
      </c>
      <c r="AB1420">
        <v>2.5560823353891</v>
      </c>
      <c r="AC1420">
        <v>0</v>
      </c>
      <c r="AD1420">
        <v>0</v>
      </c>
      <c r="AE1420">
        <v>9.8511934177634615</v>
      </c>
    </row>
    <row r="1421" spans="1:31" x14ac:dyDescent="0.3">
      <c r="A1421">
        <v>2503964</v>
      </c>
      <c r="B1421">
        <v>1</v>
      </c>
      <c r="C1421" t="s">
        <v>80</v>
      </c>
      <c r="D1421" t="s">
        <v>89</v>
      </c>
      <c r="E1421" t="s">
        <v>207</v>
      </c>
      <c r="F1421" t="s">
        <v>4342</v>
      </c>
      <c r="G1421" t="s">
        <v>588</v>
      </c>
      <c r="H1421" t="s">
        <v>150</v>
      </c>
      <c r="I1421" t="s">
        <v>136</v>
      </c>
      <c r="J1421" t="s">
        <v>137</v>
      </c>
      <c r="K1421" t="s">
        <v>144</v>
      </c>
      <c r="L1421" t="s">
        <v>4343</v>
      </c>
      <c r="M1421" t="s">
        <v>4344</v>
      </c>
      <c r="N1421">
        <v>1.532777777</v>
      </c>
      <c r="O1421">
        <v>0</v>
      </c>
      <c r="P1421">
        <v>7</v>
      </c>
      <c r="Q1421">
        <v>0</v>
      </c>
      <c r="R1421">
        <v>8</v>
      </c>
      <c r="S1421">
        <v>0</v>
      </c>
      <c r="T1421">
        <v>6</v>
      </c>
      <c r="U1421">
        <v>0</v>
      </c>
      <c r="V1421">
        <v>0</v>
      </c>
      <c r="W1421">
        <v>0</v>
      </c>
      <c r="X1421">
        <v>27.844207008041291</v>
      </c>
      <c r="Y1421">
        <v>0</v>
      </c>
      <c r="Z1421">
        <v>4.9089086029884834</v>
      </c>
      <c r="AA1421">
        <v>0</v>
      </c>
      <c r="AB1421">
        <v>8.1529835013170491</v>
      </c>
      <c r="AC1421">
        <v>0</v>
      </c>
      <c r="AD1421">
        <v>0</v>
      </c>
      <c r="AE1421">
        <v>40.906099112346823</v>
      </c>
    </row>
    <row r="1422" spans="1:31" x14ac:dyDescent="0.3">
      <c r="A1422">
        <v>2504256</v>
      </c>
      <c r="B1422">
        <v>1</v>
      </c>
      <c r="C1422" t="s">
        <v>80</v>
      </c>
      <c r="D1422" t="s">
        <v>103</v>
      </c>
      <c r="E1422" t="s">
        <v>207</v>
      </c>
      <c r="F1422" t="s">
        <v>4345</v>
      </c>
      <c r="G1422" t="s">
        <v>538</v>
      </c>
      <c r="H1422" t="s">
        <v>150</v>
      </c>
      <c r="I1422" t="s">
        <v>136</v>
      </c>
      <c r="J1422" t="s">
        <v>3</v>
      </c>
      <c r="K1422" t="s">
        <v>144</v>
      </c>
      <c r="L1422" t="s">
        <v>4346</v>
      </c>
      <c r="M1422" t="s">
        <v>4347</v>
      </c>
      <c r="N1422">
        <v>1.6772222219999999</v>
      </c>
      <c r="O1422">
        <v>0</v>
      </c>
      <c r="P1422">
        <v>67</v>
      </c>
      <c r="Q1422">
        <v>0</v>
      </c>
      <c r="R1422">
        <v>0</v>
      </c>
      <c r="S1422">
        <v>0</v>
      </c>
      <c r="T1422">
        <v>2</v>
      </c>
      <c r="U1422">
        <v>0</v>
      </c>
      <c r="V1422">
        <v>0</v>
      </c>
      <c r="W1422">
        <v>0</v>
      </c>
      <c r="X1422">
        <v>24.907777891581382</v>
      </c>
      <c r="Y1422">
        <v>0</v>
      </c>
      <c r="Z1422">
        <v>0</v>
      </c>
      <c r="AA1422">
        <v>0</v>
      </c>
      <c r="AB1422">
        <v>6.2867744479244994E-2</v>
      </c>
      <c r="AC1422">
        <v>0</v>
      </c>
      <c r="AD1422">
        <v>0</v>
      </c>
      <c r="AE1422">
        <v>24.970645636060627</v>
      </c>
    </row>
    <row r="1423" spans="1:31" x14ac:dyDescent="0.3">
      <c r="A1423">
        <v>2503901</v>
      </c>
      <c r="B1423">
        <v>1</v>
      </c>
      <c r="C1423" t="s">
        <v>80</v>
      </c>
      <c r="D1423" t="s">
        <v>97</v>
      </c>
      <c r="E1423" t="s">
        <v>207</v>
      </c>
      <c r="F1423" t="s">
        <v>4348</v>
      </c>
      <c r="G1423" t="s">
        <v>173</v>
      </c>
      <c r="H1423" t="s">
        <v>150</v>
      </c>
      <c r="I1423" t="s">
        <v>136</v>
      </c>
      <c r="J1423" t="s">
        <v>137</v>
      </c>
      <c r="K1423" t="s">
        <v>138</v>
      </c>
      <c r="L1423" t="s">
        <v>4349</v>
      </c>
      <c r="M1423" t="s">
        <v>4350</v>
      </c>
      <c r="N1423">
        <v>9.4791666659999994</v>
      </c>
      <c r="O1423">
        <v>0</v>
      </c>
      <c r="P1423">
        <v>15</v>
      </c>
      <c r="Q1423">
        <v>0</v>
      </c>
      <c r="R1423">
        <v>1</v>
      </c>
      <c r="S1423">
        <v>0</v>
      </c>
      <c r="T1423">
        <v>1</v>
      </c>
      <c r="U1423">
        <v>0</v>
      </c>
      <c r="V1423">
        <v>0</v>
      </c>
      <c r="W1423">
        <v>0</v>
      </c>
      <c r="X1423">
        <v>24.426201852242848</v>
      </c>
      <c r="Y1423">
        <v>0</v>
      </c>
      <c r="Z1423">
        <v>0.42418138149769419</v>
      </c>
      <c r="AA1423">
        <v>0</v>
      </c>
      <c r="AB1423">
        <v>0</v>
      </c>
      <c r="AC1423">
        <v>0</v>
      </c>
      <c r="AD1423">
        <v>0</v>
      </c>
      <c r="AE1423">
        <v>24.850383233740541</v>
      </c>
    </row>
    <row r="1424" spans="1:31" x14ac:dyDescent="0.3">
      <c r="A1424">
        <v>2504044</v>
      </c>
      <c r="B1424">
        <v>1</v>
      </c>
      <c r="C1424" t="s">
        <v>81</v>
      </c>
      <c r="D1424" t="s">
        <v>118</v>
      </c>
      <c r="E1424" t="s">
        <v>187</v>
      </c>
      <c r="F1424" t="s">
        <v>4351</v>
      </c>
      <c r="G1424" t="s">
        <v>134</v>
      </c>
      <c r="H1424" t="s">
        <v>135</v>
      </c>
      <c r="I1424" t="s">
        <v>136</v>
      </c>
      <c r="J1424" t="s">
        <v>137</v>
      </c>
      <c r="K1424" t="s">
        <v>138</v>
      </c>
      <c r="L1424" t="s">
        <v>4352</v>
      </c>
      <c r="M1424" t="s">
        <v>4353</v>
      </c>
      <c r="N1424">
        <v>1.610833333</v>
      </c>
      <c r="O1424">
        <v>0</v>
      </c>
      <c r="P1424">
        <v>533</v>
      </c>
      <c r="Q1424">
        <v>9</v>
      </c>
      <c r="R1424">
        <v>31</v>
      </c>
      <c r="S1424">
        <v>3</v>
      </c>
      <c r="T1424">
        <v>58</v>
      </c>
      <c r="U1424">
        <v>0</v>
      </c>
      <c r="V1424">
        <v>0</v>
      </c>
      <c r="W1424">
        <v>0</v>
      </c>
      <c r="X1424">
        <v>150.98347211979609</v>
      </c>
      <c r="Y1424">
        <v>10.193648850452288</v>
      </c>
      <c r="Z1424">
        <v>7.5089519222631109</v>
      </c>
      <c r="AA1424">
        <v>3.3386347622192116</v>
      </c>
      <c r="AB1424">
        <v>29.497387168162902</v>
      </c>
      <c r="AC1424">
        <v>0</v>
      </c>
      <c r="AD1424">
        <v>0</v>
      </c>
      <c r="AE1424">
        <v>201.52209482289362</v>
      </c>
    </row>
    <row r="1425" spans="1:31" x14ac:dyDescent="0.3">
      <c r="A1425">
        <v>2504210</v>
      </c>
      <c r="B1425">
        <v>1</v>
      </c>
      <c r="C1425" t="s">
        <v>80</v>
      </c>
      <c r="D1425" t="s">
        <v>86</v>
      </c>
      <c r="E1425" t="s">
        <v>207</v>
      </c>
      <c r="F1425" t="s">
        <v>4354</v>
      </c>
      <c r="G1425" t="s">
        <v>177</v>
      </c>
      <c r="H1425" t="s">
        <v>150</v>
      </c>
      <c r="I1425" t="s">
        <v>136</v>
      </c>
      <c r="J1425" t="s">
        <v>137</v>
      </c>
      <c r="K1425" t="s">
        <v>144</v>
      </c>
      <c r="L1425" t="s">
        <v>4355</v>
      </c>
      <c r="M1425" t="s">
        <v>4356</v>
      </c>
      <c r="N1425">
        <v>2.1875</v>
      </c>
      <c r="O1425">
        <v>0</v>
      </c>
      <c r="P1425">
        <v>184</v>
      </c>
      <c r="Q1425">
        <v>0</v>
      </c>
      <c r="R1425">
        <v>0</v>
      </c>
      <c r="S1425">
        <v>0</v>
      </c>
      <c r="T1425">
        <v>5</v>
      </c>
      <c r="U1425">
        <v>0</v>
      </c>
      <c r="V1425">
        <v>0</v>
      </c>
      <c r="W1425">
        <v>0</v>
      </c>
      <c r="X1425">
        <v>129.76913937597467</v>
      </c>
      <c r="Y1425">
        <v>0</v>
      </c>
      <c r="Z1425">
        <v>0</v>
      </c>
      <c r="AA1425">
        <v>0</v>
      </c>
      <c r="AB1425">
        <v>10.694514745391253</v>
      </c>
      <c r="AC1425">
        <v>0</v>
      </c>
      <c r="AD1425">
        <v>0</v>
      </c>
      <c r="AE1425">
        <v>140.46365412136592</v>
      </c>
    </row>
    <row r="1426" spans="1:31" x14ac:dyDescent="0.3">
      <c r="A1426">
        <v>2504442</v>
      </c>
      <c r="B1426">
        <v>1</v>
      </c>
      <c r="C1426" t="s">
        <v>81</v>
      </c>
      <c r="D1426" t="s">
        <v>120</v>
      </c>
      <c r="E1426" t="s">
        <v>141</v>
      </c>
      <c r="F1426" t="s">
        <v>142</v>
      </c>
      <c r="G1426" t="s">
        <v>143</v>
      </c>
      <c r="H1426" t="s">
        <v>135</v>
      </c>
      <c r="I1426" t="s">
        <v>136</v>
      </c>
      <c r="J1426" t="s">
        <v>137</v>
      </c>
      <c r="K1426" t="s">
        <v>144</v>
      </c>
      <c r="L1426" t="s">
        <v>4357</v>
      </c>
      <c r="M1426" t="s">
        <v>4358</v>
      </c>
      <c r="N1426">
        <v>7.8333333000000005E-2</v>
      </c>
      <c r="O1426">
        <v>1</v>
      </c>
      <c r="P1426">
        <v>1070</v>
      </c>
      <c r="Q1426">
        <v>94</v>
      </c>
      <c r="R1426">
        <v>54</v>
      </c>
      <c r="S1426">
        <v>25</v>
      </c>
      <c r="T1426">
        <v>57</v>
      </c>
      <c r="U1426">
        <v>2</v>
      </c>
      <c r="V1426">
        <v>0</v>
      </c>
      <c r="W1426">
        <v>5.3447481714000008E-3</v>
      </c>
      <c r="X1426">
        <v>14.560093923752712</v>
      </c>
      <c r="Y1426">
        <v>2.9394165088162749</v>
      </c>
      <c r="Z1426">
        <v>0.68360607132117002</v>
      </c>
      <c r="AA1426">
        <v>7.1140587363233347</v>
      </c>
      <c r="AB1426">
        <v>1.8957352835134362</v>
      </c>
      <c r="AC1426">
        <v>2.1329513426552502</v>
      </c>
      <c r="AD1426">
        <v>0</v>
      </c>
      <c r="AE1426">
        <v>29.331206614553572</v>
      </c>
    </row>
    <row r="1427" spans="1:31" x14ac:dyDescent="0.3">
      <c r="A1427">
        <v>2503924</v>
      </c>
      <c r="B1427">
        <v>1</v>
      </c>
      <c r="C1427" t="s">
        <v>80</v>
      </c>
      <c r="D1427" t="s">
        <v>97</v>
      </c>
      <c r="E1427" t="s">
        <v>141</v>
      </c>
      <c r="F1427" t="s">
        <v>3721</v>
      </c>
      <c r="G1427" t="s">
        <v>143</v>
      </c>
      <c r="H1427" t="s">
        <v>135</v>
      </c>
      <c r="I1427" t="s">
        <v>136</v>
      </c>
      <c r="J1427" t="s">
        <v>137</v>
      </c>
      <c r="K1427" t="s">
        <v>144</v>
      </c>
      <c r="L1427" t="s">
        <v>4359</v>
      </c>
      <c r="M1427" t="s">
        <v>4360</v>
      </c>
      <c r="N1427">
        <v>5.2499999999999998E-2</v>
      </c>
      <c r="O1427">
        <v>1</v>
      </c>
      <c r="P1427">
        <v>218</v>
      </c>
      <c r="Q1427">
        <v>0</v>
      </c>
      <c r="R1427">
        <v>3</v>
      </c>
      <c r="S1427">
        <v>6</v>
      </c>
      <c r="T1427">
        <v>26</v>
      </c>
      <c r="U1427">
        <v>0</v>
      </c>
      <c r="V1427">
        <v>0</v>
      </c>
      <c r="W1427">
        <v>0.55395707933459248</v>
      </c>
      <c r="X1427">
        <v>3.0566259893797443</v>
      </c>
      <c r="Y1427">
        <v>0</v>
      </c>
      <c r="Z1427">
        <v>2.6402063191559997E-2</v>
      </c>
      <c r="AA1427">
        <v>12.111789997244701</v>
      </c>
      <c r="AB1427">
        <v>0.35673235254678004</v>
      </c>
      <c r="AC1427">
        <v>0</v>
      </c>
      <c r="AD1427">
        <v>0</v>
      </c>
      <c r="AE1427">
        <v>16.105507481697376</v>
      </c>
    </row>
    <row r="1428" spans="1:31" x14ac:dyDescent="0.3">
      <c r="A1428">
        <v>2504465</v>
      </c>
      <c r="B1428">
        <v>1</v>
      </c>
      <c r="C1428" t="s">
        <v>80</v>
      </c>
      <c r="D1428" t="s">
        <v>100</v>
      </c>
      <c r="E1428" t="s">
        <v>167</v>
      </c>
      <c r="F1428" t="s">
        <v>4361</v>
      </c>
      <c r="G1428" t="s">
        <v>263</v>
      </c>
      <c r="H1428" t="s">
        <v>150</v>
      </c>
      <c r="I1428" t="s">
        <v>136</v>
      </c>
      <c r="J1428" t="s">
        <v>137</v>
      </c>
      <c r="K1428" t="s">
        <v>144</v>
      </c>
      <c r="L1428" t="s">
        <v>4362</v>
      </c>
      <c r="M1428" t="s">
        <v>4363</v>
      </c>
      <c r="N1428">
        <v>0.67833333299999998</v>
      </c>
      <c r="O1428">
        <v>0</v>
      </c>
      <c r="P1428">
        <v>1</v>
      </c>
      <c r="Q1428">
        <v>0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0.11765632198679668</v>
      </c>
      <c r="Y1428">
        <v>0</v>
      </c>
      <c r="Z1428">
        <v>0</v>
      </c>
      <c r="AA1428">
        <v>0</v>
      </c>
      <c r="AB1428">
        <v>0</v>
      </c>
      <c r="AC1428">
        <v>0</v>
      </c>
      <c r="AD1428">
        <v>0</v>
      </c>
      <c r="AE1428">
        <v>0.11765632198679668</v>
      </c>
    </row>
    <row r="1429" spans="1:31" x14ac:dyDescent="0.3">
      <c r="A1429">
        <v>2503881</v>
      </c>
      <c r="B1429">
        <v>1</v>
      </c>
      <c r="C1429" t="s">
        <v>80</v>
      </c>
      <c r="D1429" t="s">
        <v>93</v>
      </c>
      <c r="E1429" t="s">
        <v>207</v>
      </c>
      <c r="F1429" t="s">
        <v>4364</v>
      </c>
      <c r="G1429" t="s">
        <v>173</v>
      </c>
      <c r="H1429" t="s">
        <v>150</v>
      </c>
      <c r="I1429" t="s">
        <v>136</v>
      </c>
      <c r="J1429" t="s">
        <v>137</v>
      </c>
      <c r="K1429" t="s">
        <v>138</v>
      </c>
      <c r="L1429" t="s">
        <v>4365</v>
      </c>
      <c r="M1429" t="s">
        <v>4366</v>
      </c>
      <c r="N1429">
        <v>6.6494444440000002</v>
      </c>
      <c r="O1429">
        <v>0</v>
      </c>
      <c r="P1429">
        <v>43</v>
      </c>
      <c r="Q1429">
        <v>0</v>
      </c>
      <c r="R1429">
        <v>0</v>
      </c>
      <c r="S1429">
        <v>0</v>
      </c>
      <c r="T1429">
        <v>5</v>
      </c>
      <c r="U1429">
        <v>0</v>
      </c>
      <c r="V1429">
        <v>0</v>
      </c>
      <c r="W1429">
        <v>0</v>
      </c>
      <c r="X1429">
        <v>65.91033841002546</v>
      </c>
      <c r="Y1429">
        <v>0</v>
      </c>
      <c r="Z1429">
        <v>0</v>
      </c>
      <c r="AA1429">
        <v>0</v>
      </c>
      <c r="AB1429">
        <v>75.108667585653009</v>
      </c>
      <c r="AC1429">
        <v>0</v>
      </c>
      <c r="AD1429">
        <v>0</v>
      </c>
      <c r="AE1429">
        <v>141.01900599567847</v>
      </c>
    </row>
    <row r="1430" spans="1:31" x14ac:dyDescent="0.3">
      <c r="A1430">
        <v>2503987</v>
      </c>
      <c r="B1430">
        <v>1</v>
      </c>
      <c r="C1430" t="s">
        <v>80</v>
      </c>
      <c r="D1430" t="s">
        <v>100</v>
      </c>
      <c r="E1430" t="s">
        <v>187</v>
      </c>
      <c r="F1430" t="s">
        <v>3817</v>
      </c>
      <c r="G1430" t="s">
        <v>143</v>
      </c>
      <c r="H1430" t="s">
        <v>135</v>
      </c>
      <c r="I1430" t="s">
        <v>136</v>
      </c>
      <c r="J1430" t="s">
        <v>137</v>
      </c>
      <c r="K1430" t="s">
        <v>144</v>
      </c>
      <c r="L1430" t="s">
        <v>4367</v>
      </c>
      <c r="M1430" t="s">
        <v>4368</v>
      </c>
      <c r="N1430">
        <v>0.19277777700000001</v>
      </c>
      <c r="O1430">
        <v>0</v>
      </c>
      <c r="P1430">
        <v>28</v>
      </c>
      <c r="Q1430">
        <v>1</v>
      </c>
      <c r="R1430">
        <v>12</v>
      </c>
      <c r="S1430">
        <v>8</v>
      </c>
      <c r="T1430">
        <v>19</v>
      </c>
      <c r="U1430">
        <v>3</v>
      </c>
      <c r="V1430">
        <v>0</v>
      </c>
      <c r="W1430">
        <v>0</v>
      </c>
      <c r="X1430">
        <v>1.1188433581649668</v>
      </c>
      <c r="Y1430">
        <v>0.42200053774465335</v>
      </c>
      <c r="Z1430">
        <v>1.9122816421319535</v>
      </c>
      <c r="AA1430">
        <v>5.9012194656114998</v>
      </c>
      <c r="AB1430">
        <v>2.856885995973264</v>
      </c>
      <c r="AC1430">
        <v>9.3930190161657201</v>
      </c>
      <c r="AD1430">
        <v>0</v>
      </c>
      <c r="AE1430">
        <v>21.604250015792058</v>
      </c>
    </row>
    <row r="1431" spans="1:31" x14ac:dyDescent="0.3">
      <c r="A1431">
        <v>2504087</v>
      </c>
      <c r="B1431">
        <v>1</v>
      </c>
      <c r="C1431" t="s">
        <v>80</v>
      </c>
      <c r="D1431" t="s">
        <v>104</v>
      </c>
      <c r="E1431" t="s">
        <v>207</v>
      </c>
      <c r="F1431" t="s">
        <v>4369</v>
      </c>
      <c r="G1431" t="s">
        <v>538</v>
      </c>
      <c r="H1431" t="s">
        <v>150</v>
      </c>
      <c r="I1431" t="s">
        <v>136</v>
      </c>
      <c r="J1431" t="s">
        <v>3</v>
      </c>
      <c r="K1431" t="s">
        <v>144</v>
      </c>
      <c r="L1431" t="s">
        <v>4370</v>
      </c>
      <c r="M1431" t="s">
        <v>4371</v>
      </c>
      <c r="N1431">
        <v>2.3594444440000002</v>
      </c>
      <c r="O1431">
        <v>0</v>
      </c>
      <c r="P1431">
        <v>18</v>
      </c>
      <c r="Q1431">
        <v>0</v>
      </c>
      <c r="R1431">
        <v>0</v>
      </c>
      <c r="S1431">
        <v>0</v>
      </c>
      <c r="T1431">
        <v>2</v>
      </c>
      <c r="U1431">
        <v>0</v>
      </c>
      <c r="V1431">
        <v>0</v>
      </c>
      <c r="W1431">
        <v>0</v>
      </c>
      <c r="X1431">
        <v>8.5088844230262612</v>
      </c>
      <c r="Y1431">
        <v>0</v>
      </c>
      <c r="Z1431">
        <v>0</v>
      </c>
      <c r="AA1431">
        <v>0</v>
      </c>
      <c r="AB1431">
        <v>0.10938775938018752</v>
      </c>
      <c r="AC1431">
        <v>0</v>
      </c>
      <c r="AD1431">
        <v>0</v>
      </c>
      <c r="AE1431">
        <v>8.6182721824064483</v>
      </c>
    </row>
    <row r="1432" spans="1:31" x14ac:dyDescent="0.3">
      <c r="A1432">
        <v>2504222</v>
      </c>
      <c r="B1432">
        <v>1</v>
      </c>
      <c r="C1432" t="s">
        <v>80</v>
      </c>
      <c r="D1432" t="s">
        <v>105</v>
      </c>
      <c r="E1432" t="s">
        <v>132</v>
      </c>
      <c r="F1432" t="s">
        <v>4372</v>
      </c>
      <c r="G1432" t="s">
        <v>204</v>
      </c>
      <c r="H1432" t="s">
        <v>135</v>
      </c>
      <c r="I1432" t="s">
        <v>136</v>
      </c>
      <c r="J1432" t="s">
        <v>137</v>
      </c>
      <c r="K1432" t="s">
        <v>144</v>
      </c>
      <c r="L1432" t="s">
        <v>4373</v>
      </c>
      <c r="M1432" t="s">
        <v>4374</v>
      </c>
      <c r="N1432">
        <v>2.594166666</v>
      </c>
      <c r="O1432">
        <v>0</v>
      </c>
      <c r="P1432">
        <v>0</v>
      </c>
      <c r="Q1432">
        <v>0</v>
      </c>
      <c r="R1432">
        <v>0</v>
      </c>
      <c r="S1432">
        <v>1</v>
      </c>
      <c r="T1432">
        <v>0</v>
      </c>
      <c r="U1432">
        <v>0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23.244936149737917</v>
      </c>
      <c r="AB1432">
        <v>0</v>
      </c>
      <c r="AC1432">
        <v>0</v>
      </c>
      <c r="AD1432">
        <v>0</v>
      </c>
      <c r="AE1432">
        <v>23.244936149737917</v>
      </c>
    </row>
    <row r="1433" spans="1:31" x14ac:dyDescent="0.3">
      <c r="A1433">
        <v>2503890</v>
      </c>
      <c r="B1433">
        <v>1</v>
      </c>
      <c r="C1433" t="s">
        <v>80</v>
      </c>
      <c r="D1433" t="s">
        <v>94</v>
      </c>
      <c r="E1433" t="s">
        <v>159</v>
      </c>
      <c r="F1433" t="s">
        <v>4375</v>
      </c>
      <c r="G1433" t="s">
        <v>161</v>
      </c>
      <c r="H1433" t="s">
        <v>150</v>
      </c>
      <c r="I1433" t="s">
        <v>136</v>
      </c>
      <c r="J1433" t="s">
        <v>137</v>
      </c>
      <c r="K1433" t="s">
        <v>144</v>
      </c>
      <c r="L1433" t="s">
        <v>4376</v>
      </c>
      <c r="M1433" t="s">
        <v>4377</v>
      </c>
      <c r="N1433">
        <v>0.520277777</v>
      </c>
      <c r="O1433">
        <v>0</v>
      </c>
      <c r="P1433">
        <v>264</v>
      </c>
      <c r="Q1433">
        <v>0</v>
      </c>
      <c r="R1433">
        <v>2</v>
      </c>
      <c r="S1433">
        <v>0</v>
      </c>
      <c r="T1433">
        <v>15</v>
      </c>
      <c r="U1433">
        <v>0</v>
      </c>
      <c r="V1433">
        <v>0</v>
      </c>
      <c r="W1433">
        <v>0</v>
      </c>
      <c r="X1433">
        <v>29.995087371991502</v>
      </c>
      <c r="Y1433">
        <v>0</v>
      </c>
      <c r="Z1433">
        <v>8.0540285589739996E-2</v>
      </c>
      <c r="AA1433">
        <v>0</v>
      </c>
      <c r="AB1433">
        <v>2.2095373256141198</v>
      </c>
      <c r="AC1433">
        <v>0</v>
      </c>
      <c r="AD1433">
        <v>0</v>
      </c>
      <c r="AE1433">
        <v>32.285164983195365</v>
      </c>
    </row>
    <row r="1434" spans="1:31" x14ac:dyDescent="0.3">
      <c r="A1434">
        <v>2503867</v>
      </c>
      <c r="B1434">
        <v>1</v>
      </c>
      <c r="C1434" t="s">
        <v>80</v>
      </c>
      <c r="D1434" t="s">
        <v>83</v>
      </c>
      <c r="E1434" t="s">
        <v>275</v>
      </c>
      <c r="F1434" t="s">
        <v>4378</v>
      </c>
      <c r="G1434" t="s">
        <v>538</v>
      </c>
      <c r="H1434" t="s">
        <v>135</v>
      </c>
      <c r="I1434" t="s">
        <v>136</v>
      </c>
      <c r="J1434" t="s">
        <v>3</v>
      </c>
      <c r="K1434" t="s">
        <v>144</v>
      </c>
      <c r="L1434" t="s">
        <v>4379</v>
      </c>
      <c r="M1434" t="s">
        <v>4380</v>
      </c>
      <c r="N1434">
        <v>0.77500000000000002</v>
      </c>
      <c r="O1434">
        <v>0</v>
      </c>
      <c r="P1434">
        <v>3435</v>
      </c>
      <c r="Q1434">
        <v>0</v>
      </c>
      <c r="R1434">
        <v>0</v>
      </c>
      <c r="S1434">
        <v>1</v>
      </c>
      <c r="T1434">
        <v>518</v>
      </c>
      <c r="U1434">
        <v>0</v>
      </c>
      <c r="V1434">
        <v>4</v>
      </c>
      <c r="W1434">
        <v>0</v>
      </c>
      <c r="X1434">
        <v>662.3953388845855</v>
      </c>
      <c r="Y1434">
        <v>0</v>
      </c>
      <c r="Z1434">
        <v>0</v>
      </c>
      <c r="AA1434">
        <v>0.9431741348099999</v>
      </c>
      <c r="AB1434">
        <v>321.91863483306696</v>
      </c>
      <c r="AC1434">
        <v>0</v>
      </c>
      <c r="AD1434">
        <v>45.603823694292032</v>
      </c>
      <c r="AE1434">
        <v>1030.8609715467544</v>
      </c>
    </row>
    <row r="1435" spans="1:31" x14ac:dyDescent="0.3">
      <c r="A1435">
        <v>2503844</v>
      </c>
      <c r="B1435">
        <v>1</v>
      </c>
      <c r="C1435" t="s">
        <v>80</v>
      </c>
      <c r="D1435" t="s">
        <v>89</v>
      </c>
      <c r="E1435" t="s">
        <v>207</v>
      </c>
      <c r="F1435" t="s">
        <v>4381</v>
      </c>
      <c r="G1435" t="s">
        <v>413</v>
      </c>
      <c r="H1435" t="s">
        <v>150</v>
      </c>
      <c r="I1435" t="s">
        <v>136</v>
      </c>
      <c r="J1435" t="s">
        <v>137</v>
      </c>
      <c r="K1435" t="s">
        <v>144</v>
      </c>
      <c r="L1435" t="s">
        <v>4382</v>
      </c>
      <c r="M1435" t="s">
        <v>4383</v>
      </c>
      <c r="N1435">
        <v>1.9616666659999999</v>
      </c>
      <c r="O1435">
        <v>0</v>
      </c>
      <c r="P1435">
        <v>7</v>
      </c>
      <c r="Q1435">
        <v>0</v>
      </c>
      <c r="R1435">
        <v>8</v>
      </c>
      <c r="S1435">
        <v>0</v>
      </c>
      <c r="T1435">
        <v>6</v>
      </c>
      <c r="U1435">
        <v>0</v>
      </c>
      <c r="V1435">
        <v>0</v>
      </c>
      <c r="W1435">
        <v>0</v>
      </c>
      <c r="X1435">
        <v>34.280432478600808</v>
      </c>
      <c r="Y1435">
        <v>0</v>
      </c>
      <c r="Z1435">
        <v>5.8910380239575639</v>
      </c>
      <c r="AA1435">
        <v>0</v>
      </c>
      <c r="AB1435">
        <v>9.3762770914416897</v>
      </c>
      <c r="AC1435">
        <v>0</v>
      </c>
      <c r="AD1435">
        <v>0</v>
      </c>
      <c r="AE1435">
        <v>49.547747594000057</v>
      </c>
    </row>
    <row r="1436" spans="1:31" x14ac:dyDescent="0.3">
      <c r="A1436">
        <v>2504385</v>
      </c>
      <c r="B1436">
        <v>1</v>
      </c>
      <c r="C1436" t="s">
        <v>81</v>
      </c>
      <c r="D1436" t="s">
        <v>112</v>
      </c>
      <c r="E1436" t="s">
        <v>167</v>
      </c>
      <c r="F1436" t="s">
        <v>4384</v>
      </c>
      <c r="G1436" t="s">
        <v>263</v>
      </c>
      <c r="H1436" t="s">
        <v>150</v>
      </c>
      <c r="I1436" t="s">
        <v>136</v>
      </c>
      <c r="J1436" t="s">
        <v>137</v>
      </c>
      <c r="K1436" t="s">
        <v>144</v>
      </c>
      <c r="L1436" t="s">
        <v>4385</v>
      </c>
      <c r="M1436" t="s">
        <v>4386</v>
      </c>
      <c r="N1436">
        <v>2.102777777</v>
      </c>
      <c r="O1436">
        <v>0</v>
      </c>
      <c r="P1436">
        <v>3</v>
      </c>
      <c r="Q1436">
        <v>0</v>
      </c>
      <c r="R1436">
        <v>0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1.4200434169474683</v>
      </c>
      <c r="Y1436">
        <v>0</v>
      </c>
      <c r="Z1436">
        <v>0</v>
      </c>
      <c r="AA1436">
        <v>0</v>
      </c>
      <c r="AB1436">
        <v>0</v>
      </c>
      <c r="AC1436">
        <v>0</v>
      </c>
      <c r="AD1436">
        <v>0</v>
      </c>
      <c r="AE1436">
        <v>1.4200434169474683</v>
      </c>
    </row>
    <row r="1437" spans="1:31" x14ac:dyDescent="0.3">
      <c r="A1437">
        <v>2504099</v>
      </c>
      <c r="B1437">
        <v>1</v>
      </c>
      <c r="C1437" t="s">
        <v>80</v>
      </c>
      <c r="D1437" t="s">
        <v>98</v>
      </c>
      <c r="E1437" t="s">
        <v>167</v>
      </c>
      <c r="F1437" t="s">
        <v>4387</v>
      </c>
      <c r="G1437" t="s">
        <v>263</v>
      </c>
      <c r="H1437" t="s">
        <v>150</v>
      </c>
      <c r="I1437" t="s">
        <v>136</v>
      </c>
      <c r="J1437" t="s">
        <v>137</v>
      </c>
      <c r="K1437" t="s">
        <v>144</v>
      </c>
      <c r="L1437" t="s">
        <v>4388</v>
      </c>
      <c r="M1437" t="s">
        <v>4389</v>
      </c>
      <c r="N1437">
        <v>1.4002777769999999</v>
      </c>
      <c r="O1437">
        <v>0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0</v>
      </c>
      <c r="V1437">
        <v>0</v>
      </c>
      <c r="W1437">
        <v>0</v>
      </c>
      <c r="X1437">
        <v>0</v>
      </c>
      <c r="Y1437">
        <v>0</v>
      </c>
      <c r="Z1437">
        <v>2.3135604127154696</v>
      </c>
      <c r="AA1437">
        <v>0</v>
      </c>
      <c r="AB1437">
        <v>0</v>
      </c>
      <c r="AC1437">
        <v>0</v>
      </c>
      <c r="AD1437">
        <v>0</v>
      </c>
      <c r="AE1437">
        <v>2.3135604127154696</v>
      </c>
    </row>
    <row r="1438" spans="1:31" x14ac:dyDescent="0.3">
      <c r="A1438">
        <v>2504368</v>
      </c>
      <c r="B1438">
        <v>1</v>
      </c>
      <c r="C1438" t="s">
        <v>80</v>
      </c>
      <c r="D1438" t="s">
        <v>99</v>
      </c>
      <c r="E1438" t="s">
        <v>207</v>
      </c>
      <c r="F1438" t="s">
        <v>4390</v>
      </c>
      <c r="G1438" t="s">
        <v>177</v>
      </c>
      <c r="H1438" t="s">
        <v>150</v>
      </c>
      <c r="I1438" t="s">
        <v>136</v>
      </c>
      <c r="J1438" t="s">
        <v>137</v>
      </c>
      <c r="K1438" t="s">
        <v>144</v>
      </c>
      <c r="L1438" t="s">
        <v>4391</v>
      </c>
      <c r="M1438" t="s">
        <v>4392</v>
      </c>
      <c r="N1438">
        <v>3.4636111110000001</v>
      </c>
      <c r="O1438">
        <v>0</v>
      </c>
      <c r="P1438">
        <v>24</v>
      </c>
      <c r="Q1438">
        <v>0</v>
      </c>
      <c r="R1438">
        <v>0</v>
      </c>
      <c r="S1438">
        <v>0</v>
      </c>
      <c r="T1438">
        <v>1</v>
      </c>
      <c r="U1438">
        <v>0</v>
      </c>
      <c r="V1438">
        <v>0</v>
      </c>
      <c r="W1438">
        <v>0</v>
      </c>
      <c r="X1438">
        <v>19.960057604162472</v>
      </c>
      <c r="Y1438">
        <v>0</v>
      </c>
      <c r="Z1438">
        <v>0</v>
      </c>
      <c r="AA1438">
        <v>0</v>
      </c>
      <c r="AB1438">
        <v>0.46279004612207753</v>
      </c>
      <c r="AC1438">
        <v>0</v>
      </c>
      <c r="AD1438">
        <v>0</v>
      </c>
      <c r="AE1438">
        <v>20.422847650284549</v>
      </c>
    </row>
    <row r="1439" spans="1:31" x14ac:dyDescent="0.3">
      <c r="A1439">
        <v>2504013</v>
      </c>
      <c r="B1439">
        <v>1</v>
      </c>
      <c r="C1439" t="s">
        <v>80</v>
      </c>
      <c r="D1439" t="s">
        <v>89</v>
      </c>
      <c r="E1439" t="s">
        <v>167</v>
      </c>
      <c r="F1439" t="s">
        <v>4393</v>
      </c>
      <c r="G1439" t="s">
        <v>169</v>
      </c>
      <c r="H1439" t="s">
        <v>150</v>
      </c>
      <c r="I1439" t="s">
        <v>136</v>
      </c>
      <c r="J1439" t="s">
        <v>137</v>
      </c>
      <c r="K1439" t="s">
        <v>144</v>
      </c>
      <c r="L1439" t="s">
        <v>4394</v>
      </c>
      <c r="M1439" t="s">
        <v>4395</v>
      </c>
      <c r="N1439">
        <v>4.8680555549999998</v>
      </c>
      <c r="O1439">
        <v>0</v>
      </c>
      <c r="P1439">
        <v>4</v>
      </c>
      <c r="Q1439">
        <v>0</v>
      </c>
      <c r="R1439">
        <v>0</v>
      </c>
      <c r="S1439">
        <v>0</v>
      </c>
      <c r="T1439">
        <v>0</v>
      </c>
      <c r="U1439">
        <v>0</v>
      </c>
      <c r="V1439">
        <v>0</v>
      </c>
      <c r="W1439">
        <v>0</v>
      </c>
      <c r="X1439">
        <v>4.3992675826666678</v>
      </c>
      <c r="Y1439">
        <v>0</v>
      </c>
      <c r="Z1439">
        <v>0</v>
      </c>
      <c r="AA1439">
        <v>0</v>
      </c>
      <c r="AB1439">
        <v>0</v>
      </c>
      <c r="AC1439">
        <v>0</v>
      </c>
      <c r="AD1439">
        <v>0</v>
      </c>
      <c r="AE1439">
        <v>4.3992675826666678</v>
      </c>
    </row>
    <row r="1440" spans="1:31" x14ac:dyDescent="0.3">
      <c r="A1440">
        <v>2503967</v>
      </c>
      <c r="B1440">
        <v>1</v>
      </c>
      <c r="C1440" t="s">
        <v>81</v>
      </c>
      <c r="D1440" t="s">
        <v>113</v>
      </c>
      <c r="E1440" t="s">
        <v>187</v>
      </c>
      <c r="F1440" t="s">
        <v>4396</v>
      </c>
      <c r="G1440" t="s">
        <v>143</v>
      </c>
      <c r="H1440" t="s">
        <v>135</v>
      </c>
      <c r="I1440" t="s">
        <v>136</v>
      </c>
      <c r="J1440" t="s">
        <v>137</v>
      </c>
      <c r="K1440" t="s">
        <v>144</v>
      </c>
      <c r="L1440" t="s">
        <v>4397</v>
      </c>
      <c r="M1440" t="s">
        <v>4398</v>
      </c>
      <c r="N1440">
        <v>1.2708333329999999</v>
      </c>
      <c r="O1440">
        <v>0</v>
      </c>
      <c r="P1440">
        <v>242</v>
      </c>
      <c r="Q1440">
        <v>25</v>
      </c>
      <c r="R1440">
        <v>62</v>
      </c>
      <c r="S1440">
        <v>0</v>
      </c>
      <c r="T1440">
        <v>12</v>
      </c>
      <c r="U1440">
        <v>0</v>
      </c>
      <c r="V1440">
        <v>0</v>
      </c>
      <c r="W1440">
        <v>0</v>
      </c>
      <c r="X1440">
        <v>69.253379341015517</v>
      </c>
      <c r="Y1440">
        <v>101.38674102368562</v>
      </c>
      <c r="Z1440">
        <v>93.194510650956062</v>
      </c>
      <c r="AA1440">
        <v>0</v>
      </c>
      <c r="AB1440">
        <v>6.3303449420495905</v>
      </c>
      <c r="AC1440">
        <v>0</v>
      </c>
      <c r="AD1440">
        <v>0</v>
      </c>
      <c r="AE1440">
        <v>270.16497595770682</v>
      </c>
    </row>
    <row r="1441" spans="1:31" x14ac:dyDescent="0.3">
      <c r="A1441">
        <v>2504262</v>
      </c>
      <c r="B1441">
        <v>1</v>
      </c>
      <c r="C1441" t="s">
        <v>81</v>
      </c>
      <c r="D1441" t="s">
        <v>118</v>
      </c>
      <c r="E1441" t="s">
        <v>132</v>
      </c>
      <c r="F1441" t="s">
        <v>4399</v>
      </c>
      <c r="G1441" t="s">
        <v>204</v>
      </c>
      <c r="H1441" t="s">
        <v>135</v>
      </c>
      <c r="I1441" t="s">
        <v>136</v>
      </c>
      <c r="J1441" t="s">
        <v>137</v>
      </c>
      <c r="K1441" t="s">
        <v>144</v>
      </c>
      <c r="L1441" t="s">
        <v>4400</v>
      </c>
      <c r="M1441" t="s">
        <v>4401</v>
      </c>
      <c r="N1441">
        <v>1.2424999999999999</v>
      </c>
      <c r="O1441">
        <v>0</v>
      </c>
      <c r="P1441">
        <v>0</v>
      </c>
      <c r="Q1441">
        <v>1</v>
      </c>
      <c r="R1441">
        <v>0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9.0582027548474002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9.0582027548474002</v>
      </c>
    </row>
    <row r="1442" spans="1:31" x14ac:dyDescent="0.3">
      <c r="A1442">
        <v>2504159</v>
      </c>
      <c r="B1442">
        <v>1</v>
      </c>
      <c r="C1442" t="s">
        <v>80</v>
      </c>
      <c r="D1442" t="s">
        <v>96</v>
      </c>
      <c r="E1442" t="s">
        <v>167</v>
      </c>
      <c r="F1442" t="s">
        <v>4402</v>
      </c>
      <c r="G1442" t="s">
        <v>263</v>
      </c>
      <c r="H1442" t="s">
        <v>150</v>
      </c>
      <c r="I1442" t="s">
        <v>136</v>
      </c>
      <c r="J1442" t="s">
        <v>137</v>
      </c>
      <c r="K1442" t="s">
        <v>144</v>
      </c>
      <c r="L1442" t="s">
        <v>4403</v>
      </c>
      <c r="M1442" t="s">
        <v>4404</v>
      </c>
      <c r="N1442">
        <v>3.8394444440000002</v>
      </c>
      <c r="O1442">
        <v>0</v>
      </c>
      <c r="P1442">
        <v>1</v>
      </c>
      <c r="Q1442">
        <v>0</v>
      </c>
      <c r="R1442">
        <v>0</v>
      </c>
      <c r="S1442">
        <v>0</v>
      </c>
      <c r="T1442">
        <v>0</v>
      </c>
      <c r="U1442">
        <v>0</v>
      </c>
      <c r="V1442">
        <v>0</v>
      </c>
      <c r="W1442">
        <v>0</v>
      </c>
      <c r="X1442">
        <v>0.226634984827075</v>
      </c>
      <c r="Y1442">
        <v>0</v>
      </c>
      <c r="Z1442">
        <v>0</v>
      </c>
      <c r="AA1442">
        <v>0</v>
      </c>
      <c r="AB1442">
        <v>0</v>
      </c>
      <c r="AC1442">
        <v>0</v>
      </c>
      <c r="AD1442">
        <v>0</v>
      </c>
      <c r="AE1442">
        <v>0.226634984827075</v>
      </c>
    </row>
    <row r="1443" spans="1:31" x14ac:dyDescent="0.3">
      <c r="A1443">
        <v>2504408</v>
      </c>
      <c r="B1443">
        <v>1</v>
      </c>
      <c r="C1443" t="s">
        <v>80</v>
      </c>
      <c r="D1443" t="s">
        <v>95</v>
      </c>
      <c r="E1443" t="s">
        <v>147</v>
      </c>
      <c r="F1443" t="s">
        <v>3568</v>
      </c>
      <c r="G1443" t="s">
        <v>149</v>
      </c>
      <c r="H1443" t="s">
        <v>150</v>
      </c>
      <c r="I1443" t="s">
        <v>136</v>
      </c>
      <c r="J1443" t="s">
        <v>137</v>
      </c>
      <c r="K1443" t="s">
        <v>144</v>
      </c>
      <c r="L1443" t="s">
        <v>4405</v>
      </c>
      <c r="M1443" t="s">
        <v>4406</v>
      </c>
      <c r="N1443">
        <v>0.56638888799999998</v>
      </c>
      <c r="O1443">
        <v>0</v>
      </c>
      <c r="P1443">
        <v>36</v>
      </c>
      <c r="Q1443">
        <v>0</v>
      </c>
      <c r="R1443">
        <v>0</v>
      </c>
      <c r="S1443">
        <v>0</v>
      </c>
      <c r="T1443">
        <v>11</v>
      </c>
      <c r="U1443">
        <v>0</v>
      </c>
      <c r="V1443">
        <v>0</v>
      </c>
      <c r="W1443">
        <v>0</v>
      </c>
      <c r="X1443">
        <v>4.0866089749840731</v>
      </c>
      <c r="Y1443">
        <v>0</v>
      </c>
      <c r="Z1443">
        <v>0</v>
      </c>
      <c r="AA1443">
        <v>0</v>
      </c>
      <c r="AB1443">
        <v>12.291738239580463</v>
      </c>
      <c r="AC1443">
        <v>0</v>
      </c>
      <c r="AD1443">
        <v>0</v>
      </c>
      <c r="AE1443">
        <v>16.378347214564535</v>
      </c>
    </row>
    <row r="1444" spans="1:31" x14ac:dyDescent="0.3">
      <c r="A1444">
        <v>2504113</v>
      </c>
      <c r="B1444">
        <v>1</v>
      </c>
      <c r="C1444" t="s">
        <v>80</v>
      </c>
      <c r="D1444" t="s">
        <v>82</v>
      </c>
      <c r="E1444" t="s">
        <v>207</v>
      </c>
      <c r="F1444" t="s">
        <v>4407</v>
      </c>
      <c r="G1444" t="s">
        <v>413</v>
      </c>
      <c r="H1444" t="s">
        <v>150</v>
      </c>
      <c r="I1444" t="s">
        <v>136</v>
      </c>
      <c r="J1444" t="s">
        <v>137</v>
      </c>
      <c r="K1444" t="s">
        <v>144</v>
      </c>
      <c r="L1444" t="s">
        <v>4408</v>
      </c>
      <c r="M1444" t="s">
        <v>4409</v>
      </c>
      <c r="N1444">
        <v>6.4011111109999996</v>
      </c>
      <c r="O1444">
        <v>0</v>
      </c>
      <c r="P1444">
        <v>23</v>
      </c>
      <c r="Q1444">
        <v>0</v>
      </c>
      <c r="R1444">
        <v>0</v>
      </c>
      <c r="S1444">
        <v>0</v>
      </c>
      <c r="T1444">
        <v>5</v>
      </c>
      <c r="U1444">
        <v>0</v>
      </c>
      <c r="V1444">
        <v>0</v>
      </c>
      <c r="W1444">
        <v>0</v>
      </c>
      <c r="X1444">
        <v>37.414598174684706</v>
      </c>
      <c r="Y1444">
        <v>0</v>
      </c>
      <c r="Z1444">
        <v>0</v>
      </c>
      <c r="AA1444">
        <v>0</v>
      </c>
      <c r="AB1444">
        <v>47.894376629469555</v>
      </c>
      <c r="AC1444">
        <v>0</v>
      </c>
      <c r="AD1444">
        <v>0</v>
      </c>
      <c r="AE1444">
        <v>85.308974804154261</v>
      </c>
    </row>
    <row r="1445" spans="1:31" x14ac:dyDescent="0.3">
      <c r="A1445">
        <v>2504139</v>
      </c>
      <c r="B1445">
        <v>1</v>
      </c>
      <c r="C1445" t="s">
        <v>80</v>
      </c>
      <c r="D1445" t="s">
        <v>110</v>
      </c>
      <c r="E1445" t="s">
        <v>159</v>
      </c>
      <c r="F1445" t="s">
        <v>4410</v>
      </c>
      <c r="G1445" t="s">
        <v>134</v>
      </c>
      <c r="H1445" t="s">
        <v>150</v>
      </c>
      <c r="I1445" t="s">
        <v>136</v>
      </c>
      <c r="J1445" t="s">
        <v>137</v>
      </c>
      <c r="K1445" t="s">
        <v>138</v>
      </c>
      <c r="L1445" t="s">
        <v>4411</v>
      </c>
      <c r="M1445" t="s">
        <v>4412</v>
      </c>
      <c r="N1445">
        <v>0.75555555500000005</v>
      </c>
      <c r="O1445">
        <v>0</v>
      </c>
      <c r="P1445">
        <v>445</v>
      </c>
      <c r="Q1445">
        <v>0</v>
      </c>
      <c r="R1445">
        <v>0</v>
      </c>
      <c r="S1445">
        <v>0</v>
      </c>
      <c r="T1445">
        <v>27</v>
      </c>
      <c r="U1445">
        <v>0</v>
      </c>
      <c r="V1445">
        <v>0</v>
      </c>
      <c r="W1445">
        <v>0</v>
      </c>
      <c r="X1445">
        <v>79.620543698309234</v>
      </c>
      <c r="Y1445">
        <v>0</v>
      </c>
      <c r="Z1445">
        <v>0</v>
      </c>
      <c r="AA1445">
        <v>0</v>
      </c>
      <c r="AB1445">
        <v>100.64175266818067</v>
      </c>
      <c r="AC1445">
        <v>0</v>
      </c>
      <c r="AD1445">
        <v>0</v>
      </c>
      <c r="AE1445">
        <v>180.26229636648992</v>
      </c>
    </row>
    <row r="1446" spans="1:31" x14ac:dyDescent="0.3">
      <c r="A1446">
        <v>2503927</v>
      </c>
      <c r="B1446">
        <v>1</v>
      </c>
      <c r="C1446" t="s">
        <v>80</v>
      </c>
      <c r="D1446" t="s">
        <v>84</v>
      </c>
      <c r="E1446" t="s">
        <v>159</v>
      </c>
      <c r="F1446" t="s">
        <v>4413</v>
      </c>
      <c r="G1446" t="s">
        <v>134</v>
      </c>
      <c r="H1446" t="s">
        <v>150</v>
      </c>
      <c r="I1446" t="s">
        <v>136</v>
      </c>
      <c r="J1446" t="s">
        <v>137</v>
      </c>
      <c r="K1446" t="s">
        <v>138</v>
      </c>
      <c r="L1446" t="s">
        <v>4414</v>
      </c>
      <c r="M1446" t="s">
        <v>4415</v>
      </c>
      <c r="N1446">
        <v>5.6444444440000003</v>
      </c>
      <c r="O1446">
        <v>0</v>
      </c>
      <c r="P1446">
        <v>855</v>
      </c>
      <c r="Q1446">
        <v>0</v>
      </c>
      <c r="R1446">
        <v>0</v>
      </c>
      <c r="S1446">
        <v>0</v>
      </c>
      <c r="T1446">
        <v>35</v>
      </c>
      <c r="U1446">
        <v>0</v>
      </c>
      <c r="V1446">
        <v>0</v>
      </c>
      <c r="W1446">
        <v>0</v>
      </c>
      <c r="X1446">
        <v>943.33191722292042</v>
      </c>
      <c r="Y1446">
        <v>0</v>
      </c>
      <c r="Z1446">
        <v>0</v>
      </c>
      <c r="AA1446">
        <v>0</v>
      </c>
      <c r="AB1446">
        <v>157.69101072316417</v>
      </c>
      <c r="AC1446">
        <v>0</v>
      </c>
      <c r="AD1446">
        <v>0</v>
      </c>
      <c r="AE1446">
        <v>1101.0229279460846</v>
      </c>
    </row>
    <row r="1447" spans="1:31" x14ac:dyDescent="0.3">
      <c r="A1447">
        <v>2503970</v>
      </c>
      <c r="B1447">
        <v>1</v>
      </c>
      <c r="C1447" t="s">
        <v>80</v>
      </c>
      <c r="D1447" t="s">
        <v>82</v>
      </c>
      <c r="E1447" t="s">
        <v>159</v>
      </c>
      <c r="F1447" t="s">
        <v>4416</v>
      </c>
      <c r="G1447" t="s">
        <v>173</v>
      </c>
      <c r="H1447" t="s">
        <v>150</v>
      </c>
      <c r="I1447" t="s">
        <v>136</v>
      </c>
      <c r="J1447" t="s">
        <v>137</v>
      </c>
      <c r="K1447" t="s">
        <v>138</v>
      </c>
      <c r="L1447" t="s">
        <v>4417</v>
      </c>
      <c r="M1447" t="s">
        <v>4418</v>
      </c>
      <c r="N1447">
        <v>1.339722222</v>
      </c>
      <c r="O1447">
        <v>0</v>
      </c>
      <c r="P1447">
        <v>774</v>
      </c>
      <c r="Q1447">
        <v>0</v>
      </c>
      <c r="R1447">
        <v>0</v>
      </c>
      <c r="S1447">
        <v>0</v>
      </c>
      <c r="T1447">
        <v>61</v>
      </c>
      <c r="U1447">
        <v>0</v>
      </c>
      <c r="V1447">
        <v>0</v>
      </c>
      <c r="W1447">
        <v>0</v>
      </c>
      <c r="X1447">
        <v>285.6828450339508</v>
      </c>
      <c r="Y1447">
        <v>0</v>
      </c>
      <c r="Z1447">
        <v>0</v>
      </c>
      <c r="AA1447">
        <v>0</v>
      </c>
      <c r="AB1447">
        <v>55.944753341445747</v>
      </c>
      <c r="AC1447">
        <v>0</v>
      </c>
      <c r="AD1447">
        <v>0</v>
      </c>
      <c r="AE1447">
        <v>341.62759837539653</v>
      </c>
    </row>
    <row r="1448" spans="1:31" x14ac:dyDescent="0.3">
      <c r="A1448">
        <v>2503804</v>
      </c>
      <c r="B1448">
        <v>1</v>
      </c>
      <c r="C1448" t="s">
        <v>80</v>
      </c>
      <c r="D1448" t="s">
        <v>88</v>
      </c>
      <c r="E1448" t="s">
        <v>132</v>
      </c>
      <c r="F1448" t="s">
        <v>4419</v>
      </c>
      <c r="G1448" t="s">
        <v>173</v>
      </c>
      <c r="H1448" t="s">
        <v>135</v>
      </c>
      <c r="I1448" t="s">
        <v>136</v>
      </c>
      <c r="J1448" t="s">
        <v>137</v>
      </c>
      <c r="K1448" t="s">
        <v>138</v>
      </c>
      <c r="L1448" t="s">
        <v>4420</v>
      </c>
      <c r="M1448" t="s">
        <v>4421</v>
      </c>
      <c r="N1448">
        <v>2.031666666</v>
      </c>
      <c r="O1448">
        <v>0</v>
      </c>
      <c r="P1448">
        <v>154</v>
      </c>
      <c r="Q1448">
        <v>0</v>
      </c>
      <c r="R1448">
        <v>0</v>
      </c>
      <c r="S1448">
        <v>0</v>
      </c>
      <c r="T1448">
        <v>4</v>
      </c>
      <c r="U1448">
        <v>0</v>
      </c>
      <c r="V1448">
        <v>0</v>
      </c>
      <c r="W1448">
        <v>0</v>
      </c>
      <c r="X1448">
        <v>211.05138867844494</v>
      </c>
      <c r="Y1448">
        <v>0</v>
      </c>
      <c r="Z1448">
        <v>0</v>
      </c>
      <c r="AA1448">
        <v>0</v>
      </c>
      <c r="AB1448">
        <v>9.0573246804902539</v>
      </c>
      <c r="AC1448">
        <v>0</v>
      </c>
      <c r="AD1448">
        <v>0</v>
      </c>
      <c r="AE1448">
        <v>220.10871335893518</v>
      </c>
    </row>
    <row r="1449" spans="1:31" x14ac:dyDescent="0.3">
      <c r="A1449">
        <v>2504119</v>
      </c>
      <c r="B1449">
        <v>1</v>
      </c>
      <c r="C1449" t="s">
        <v>80</v>
      </c>
      <c r="D1449" t="s">
        <v>83</v>
      </c>
      <c r="E1449" t="s">
        <v>207</v>
      </c>
      <c r="F1449" t="s">
        <v>4422</v>
      </c>
      <c r="G1449" t="s">
        <v>981</v>
      </c>
      <c r="H1449" t="s">
        <v>150</v>
      </c>
      <c r="I1449" t="s">
        <v>136</v>
      </c>
      <c r="J1449" t="s">
        <v>137</v>
      </c>
      <c r="K1449" t="s">
        <v>144</v>
      </c>
      <c r="L1449" t="s">
        <v>4423</v>
      </c>
      <c r="M1449" t="s">
        <v>4424</v>
      </c>
      <c r="N1449">
        <v>1.9269444440000001</v>
      </c>
      <c r="O1449">
        <v>0</v>
      </c>
      <c r="P1449">
        <v>108</v>
      </c>
      <c r="Q1449">
        <v>0</v>
      </c>
      <c r="R1449">
        <v>0</v>
      </c>
      <c r="S1449">
        <v>0</v>
      </c>
      <c r="T1449">
        <v>6</v>
      </c>
      <c r="U1449">
        <v>0</v>
      </c>
      <c r="V1449">
        <v>0</v>
      </c>
      <c r="W1449">
        <v>0</v>
      </c>
      <c r="X1449">
        <v>45.68258932957086</v>
      </c>
      <c r="Y1449">
        <v>0</v>
      </c>
      <c r="Z1449">
        <v>0</v>
      </c>
      <c r="AA1449">
        <v>0</v>
      </c>
      <c r="AB1449">
        <v>3.7560835308906215</v>
      </c>
      <c r="AC1449">
        <v>0</v>
      </c>
      <c r="AD1449">
        <v>0</v>
      </c>
      <c r="AE1449">
        <v>49.43867286046148</v>
      </c>
    </row>
    <row r="1450" spans="1:31" x14ac:dyDescent="0.3">
      <c r="A1450">
        <v>2504239</v>
      </c>
      <c r="B1450">
        <v>1</v>
      </c>
      <c r="C1450" t="s">
        <v>80</v>
      </c>
      <c r="D1450" t="s">
        <v>105</v>
      </c>
      <c r="E1450" t="s">
        <v>141</v>
      </c>
      <c r="F1450" t="s">
        <v>4425</v>
      </c>
      <c r="G1450" t="s">
        <v>143</v>
      </c>
      <c r="H1450" t="s">
        <v>135</v>
      </c>
      <c r="I1450" t="s">
        <v>136</v>
      </c>
      <c r="J1450" t="s">
        <v>137</v>
      </c>
      <c r="K1450" t="s">
        <v>144</v>
      </c>
      <c r="L1450" t="s">
        <v>4426</v>
      </c>
      <c r="M1450" t="s">
        <v>4427</v>
      </c>
      <c r="N1450">
        <v>9.2499999999999999E-2</v>
      </c>
      <c r="O1450">
        <v>0</v>
      </c>
      <c r="P1450">
        <v>0</v>
      </c>
      <c r="Q1450">
        <v>0</v>
      </c>
      <c r="R1450">
        <v>0</v>
      </c>
      <c r="S1450">
        <v>1</v>
      </c>
      <c r="T1450">
        <v>0</v>
      </c>
      <c r="U1450">
        <v>0</v>
      </c>
      <c r="V1450">
        <v>0</v>
      </c>
      <c r="W1450">
        <v>0</v>
      </c>
      <c r="X1450">
        <v>0</v>
      </c>
      <c r="Y1450">
        <v>0</v>
      </c>
      <c r="Z1450">
        <v>0</v>
      </c>
      <c r="AA1450">
        <v>114.477018725997</v>
      </c>
      <c r="AB1450">
        <v>0</v>
      </c>
      <c r="AC1450">
        <v>0</v>
      </c>
      <c r="AD1450">
        <v>0</v>
      </c>
      <c r="AE1450">
        <v>114.477018725997</v>
      </c>
    </row>
    <row r="1451" spans="1:31" x14ac:dyDescent="0.3">
      <c r="A1451">
        <v>2503990</v>
      </c>
      <c r="B1451">
        <v>1</v>
      </c>
      <c r="C1451" t="s">
        <v>80</v>
      </c>
      <c r="D1451" t="s">
        <v>110</v>
      </c>
      <c r="E1451" t="s">
        <v>159</v>
      </c>
      <c r="F1451" t="s">
        <v>4428</v>
      </c>
      <c r="G1451" t="s">
        <v>134</v>
      </c>
      <c r="H1451" t="s">
        <v>150</v>
      </c>
      <c r="I1451" t="s">
        <v>136</v>
      </c>
      <c r="J1451" t="s">
        <v>137</v>
      </c>
      <c r="K1451" t="s">
        <v>138</v>
      </c>
      <c r="L1451" t="s">
        <v>4429</v>
      </c>
      <c r="M1451" t="s">
        <v>4430</v>
      </c>
      <c r="N1451">
        <v>0.65500000000000003</v>
      </c>
      <c r="O1451">
        <v>0</v>
      </c>
      <c r="P1451">
        <v>441</v>
      </c>
      <c r="Q1451">
        <v>0</v>
      </c>
      <c r="R1451">
        <v>0</v>
      </c>
      <c r="S1451">
        <v>0</v>
      </c>
      <c r="T1451">
        <v>30</v>
      </c>
      <c r="U1451">
        <v>0</v>
      </c>
      <c r="V1451">
        <v>0</v>
      </c>
      <c r="W1451">
        <v>0</v>
      </c>
      <c r="X1451">
        <v>70.348417307396232</v>
      </c>
      <c r="Y1451">
        <v>0</v>
      </c>
      <c r="Z1451">
        <v>0</v>
      </c>
      <c r="AA1451">
        <v>0</v>
      </c>
      <c r="AB1451">
        <v>26.117032087502814</v>
      </c>
      <c r="AC1451">
        <v>0</v>
      </c>
      <c r="AD1451">
        <v>0</v>
      </c>
      <c r="AE1451">
        <v>96.465449394899053</v>
      </c>
    </row>
    <row r="1452" spans="1:31" x14ac:dyDescent="0.3">
      <c r="A1452">
        <v>2503884</v>
      </c>
      <c r="B1452">
        <v>1</v>
      </c>
      <c r="C1452" t="s">
        <v>80</v>
      </c>
      <c r="D1452" t="s">
        <v>99</v>
      </c>
      <c r="E1452" t="s">
        <v>159</v>
      </c>
      <c r="F1452" t="s">
        <v>4431</v>
      </c>
      <c r="G1452" t="s">
        <v>173</v>
      </c>
      <c r="H1452" t="s">
        <v>150</v>
      </c>
      <c r="I1452" t="s">
        <v>136</v>
      </c>
      <c r="J1452" t="s">
        <v>137</v>
      </c>
      <c r="K1452" t="s">
        <v>138</v>
      </c>
      <c r="L1452" t="s">
        <v>4432</v>
      </c>
      <c r="M1452" t="s">
        <v>4433</v>
      </c>
      <c r="N1452">
        <v>8.1391666659999995</v>
      </c>
      <c r="O1452">
        <v>0</v>
      </c>
      <c r="P1452">
        <v>125</v>
      </c>
      <c r="Q1452">
        <v>0</v>
      </c>
      <c r="R1452">
        <v>1</v>
      </c>
      <c r="S1452">
        <v>0</v>
      </c>
      <c r="T1452">
        <v>15</v>
      </c>
      <c r="U1452">
        <v>0</v>
      </c>
      <c r="V1452">
        <v>1</v>
      </c>
      <c r="W1452">
        <v>0</v>
      </c>
      <c r="X1452">
        <v>135.89757559856741</v>
      </c>
      <c r="Y1452">
        <v>0</v>
      </c>
      <c r="Z1452">
        <v>8.5782122500497575</v>
      </c>
      <c r="AA1452">
        <v>0</v>
      </c>
      <c r="AB1452">
        <v>57.56605407365268</v>
      </c>
      <c r="AC1452">
        <v>0</v>
      </c>
      <c r="AD1452">
        <v>19.85794810125682</v>
      </c>
      <c r="AE1452">
        <v>221.89979002352666</v>
      </c>
    </row>
    <row r="1453" spans="1:31" x14ac:dyDescent="0.3">
      <c r="A1453">
        <v>2504325</v>
      </c>
      <c r="B1453">
        <v>1</v>
      </c>
      <c r="C1453" t="s">
        <v>80</v>
      </c>
      <c r="D1453" t="s">
        <v>101</v>
      </c>
      <c r="E1453" t="s">
        <v>207</v>
      </c>
      <c r="F1453" t="s">
        <v>4434</v>
      </c>
      <c r="G1453" t="s">
        <v>161</v>
      </c>
      <c r="H1453" t="s">
        <v>150</v>
      </c>
      <c r="I1453" t="s">
        <v>136</v>
      </c>
      <c r="J1453" t="s">
        <v>137</v>
      </c>
      <c r="K1453" t="s">
        <v>144</v>
      </c>
      <c r="L1453" t="s">
        <v>4435</v>
      </c>
      <c r="M1453" t="s">
        <v>4436</v>
      </c>
      <c r="N1453">
        <v>0.66749999999999998</v>
      </c>
      <c r="O1453">
        <v>0</v>
      </c>
      <c r="P1453">
        <v>65</v>
      </c>
      <c r="Q1453">
        <v>0</v>
      </c>
      <c r="R1453">
        <v>0</v>
      </c>
      <c r="S1453">
        <v>0</v>
      </c>
      <c r="T1453">
        <v>2</v>
      </c>
      <c r="U1453">
        <v>0</v>
      </c>
      <c r="V1453">
        <v>0</v>
      </c>
      <c r="W1453">
        <v>0</v>
      </c>
      <c r="X1453">
        <v>6.7794895003339199</v>
      </c>
      <c r="Y1453">
        <v>0</v>
      </c>
      <c r="Z1453">
        <v>0</v>
      </c>
      <c r="AA1453">
        <v>0</v>
      </c>
      <c r="AB1453">
        <v>3.0733214732975002E-2</v>
      </c>
      <c r="AC1453">
        <v>0</v>
      </c>
      <c r="AD1453">
        <v>0</v>
      </c>
      <c r="AE1453">
        <v>6.810222715066895</v>
      </c>
    </row>
    <row r="1454" spans="1:31" x14ac:dyDescent="0.3">
      <c r="A1454">
        <v>2504431</v>
      </c>
      <c r="B1454">
        <v>1</v>
      </c>
      <c r="C1454" t="s">
        <v>81</v>
      </c>
      <c r="D1454" t="s">
        <v>127</v>
      </c>
      <c r="E1454" t="s">
        <v>132</v>
      </c>
      <c r="F1454" t="s">
        <v>727</v>
      </c>
      <c r="G1454" t="s">
        <v>1708</v>
      </c>
      <c r="H1454" t="s">
        <v>135</v>
      </c>
      <c r="I1454" t="s">
        <v>136</v>
      </c>
      <c r="J1454" t="s">
        <v>137</v>
      </c>
      <c r="K1454" t="s">
        <v>144</v>
      </c>
      <c r="L1454" t="s">
        <v>4437</v>
      </c>
      <c r="M1454" t="s">
        <v>4438</v>
      </c>
      <c r="N1454">
        <v>2.7311111110000001</v>
      </c>
      <c r="O1454">
        <v>6</v>
      </c>
      <c r="P1454">
        <v>0</v>
      </c>
      <c r="Q1454">
        <v>156</v>
      </c>
      <c r="R1454">
        <v>6</v>
      </c>
      <c r="S1454">
        <v>10</v>
      </c>
      <c r="T1454">
        <v>0</v>
      </c>
      <c r="U1454">
        <v>0</v>
      </c>
      <c r="V1454">
        <v>0</v>
      </c>
      <c r="W1454">
        <v>5.4512851655619734</v>
      </c>
      <c r="X1454">
        <v>0</v>
      </c>
      <c r="Y1454">
        <v>105.30361021035223</v>
      </c>
      <c r="Z1454">
        <v>6.3462554639729749</v>
      </c>
      <c r="AA1454">
        <v>128.67505680479474</v>
      </c>
      <c r="AB1454">
        <v>0</v>
      </c>
      <c r="AC1454">
        <v>0</v>
      </c>
      <c r="AD1454">
        <v>0</v>
      </c>
      <c r="AE1454">
        <v>245.7762076446819</v>
      </c>
    </row>
    <row r="1455" spans="1:31" x14ac:dyDescent="0.3">
      <c r="A1455">
        <v>2504242</v>
      </c>
      <c r="B1455">
        <v>1</v>
      </c>
      <c r="C1455" t="s">
        <v>80</v>
      </c>
      <c r="D1455" t="s">
        <v>82</v>
      </c>
      <c r="E1455" t="s">
        <v>141</v>
      </c>
      <c r="F1455" t="s">
        <v>4439</v>
      </c>
      <c r="G1455" t="s">
        <v>143</v>
      </c>
      <c r="H1455" t="s">
        <v>135</v>
      </c>
      <c r="I1455" t="s">
        <v>136</v>
      </c>
      <c r="J1455" t="s">
        <v>137</v>
      </c>
      <c r="K1455" t="s">
        <v>144</v>
      </c>
      <c r="L1455" t="s">
        <v>4440</v>
      </c>
      <c r="M1455" t="s">
        <v>4139</v>
      </c>
      <c r="N1455">
        <v>0.89944444400000001</v>
      </c>
      <c r="O1455">
        <v>0</v>
      </c>
      <c r="P1455">
        <v>4482</v>
      </c>
      <c r="Q1455">
        <v>0</v>
      </c>
      <c r="R1455">
        <v>0</v>
      </c>
      <c r="S1455">
        <v>5</v>
      </c>
      <c r="T1455">
        <v>569</v>
      </c>
      <c r="U1455">
        <v>0</v>
      </c>
      <c r="V1455">
        <v>0</v>
      </c>
      <c r="W1455">
        <v>0</v>
      </c>
      <c r="X1455">
        <v>1160.9169801595137</v>
      </c>
      <c r="Y1455">
        <v>0</v>
      </c>
      <c r="Z1455">
        <v>0</v>
      </c>
      <c r="AA1455">
        <v>55.76731782062194</v>
      </c>
      <c r="AB1455">
        <v>352.47184618368976</v>
      </c>
      <c r="AC1455">
        <v>0</v>
      </c>
      <c r="AD1455">
        <v>0</v>
      </c>
      <c r="AE1455">
        <v>1569.1561441638255</v>
      </c>
    </row>
    <row r="1456" spans="1:31" x14ac:dyDescent="0.3">
      <c r="A1456">
        <v>2504342</v>
      </c>
      <c r="B1456">
        <v>1</v>
      </c>
      <c r="C1456" t="s">
        <v>81</v>
      </c>
      <c r="D1456" t="s">
        <v>116</v>
      </c>
      <c r="E1456" t="s">
        <v>187</v>
      </c>
      <c r="F1456" t="s">
        <v>4441</v>
      </c>
      <c r="G1456" t="s">
        <v>143</v>
      </c>
      <c r="H1456" t="s">
        <v>135</v>
      </c>
      <c r="I1456" t="s">
        <v>136</v>
      </c>
      <c r="J1456" t="s">
        <v>137</v>
      </c>
      <c r="K1456" t="s">
        <v>144</v>
      </c>
      <c r="L1456" t="s">
        <v>4442</v>
      </c>
      <c r="M1456" t="s">
        <v>4443</v>
      </c>
      <c r="N1456">
        <v>1.5313888879999999</v>
      </c>
      <c r="O1456">
        <v>0</v>
      </c>
      <c r="P1456">
        <v>900</v>
      </c>
      <c r="Q1456">
        <v>8</v>
      </c>
      <c r="R1456">
        <v>105</v>
      </c>
      <c r="S1456">
        <v>8</v>
      </c>
      <c r="T1456">
        <v>49</v>
      </c>
      <c r="U1456">
        <v>0</v>
      </c>
      <c r="V1456">
        <v>0</v>
      </c>
      <c r="W1456">
        <v>0</v>
      </c>
      <c r="X1456">
        <v>119.5222605415214</v>
      </c>
      <c r="Y1456">
        <v>7.7263874662570169</v>
      </c>
      <c r="Z1456">
        <v>21.234938257453035</v>
      </c>
      <c r="AA1456">
        <v>48.028476948876431</v>
      </c>
      <c r="AB1456">
        <v>31.706488660427915</v>
      </c>
      <c r="AC1456">
        <v>0</v>
      </c>
      <c r="AD1456">
        <v>0</v>
      </c>
      <c r="AE1456">
        <v>228.21855187453579</v>
      </c>
    </row>
    <row r="1457" spans="1:31" x14ac:dyDescent="0.3">
      <c r="A1457">
        <v>2504219</v>
      </c>
      <c r="B1457">
        <v>1</v>
      </c>
      <c r="C1457" t="s">
        <v>80</v>
      </c>
      <c r="D1457" t="s">
        <v>99</v>
      </c>
      <c r="E1457" t="s">
        <v>207</v>
      </c>
      <c r="F1457" t="s">
        <v>4444</v>
      </c>
      <c r="G1457" t="s">
        <v>413</v>
      </c>
      <c r="H1457" t="s">
        <v>150</v>
      </c>
      <c r="I1457" t="s">
        <v>136</v>
      </c>
      <c r="J1457" t="s">
        <v>137</v>
      </c>
      <c r="K1457" t="s">
        <v>144</v>
      </c>
      <c r="L1457" t="s">
        <v>4445</v>
      </c>
      <c r="M1457" t="s">
        <v>4446</v>
      </c>
      <c r="N1457">
        <v>4.2949999999999999</v>
      </c>
      <c r="O1457">
        <v>0</v>
      </c>
      <c r="P1457">
        <v>37</v>
      </c>
      <c r="Q1457">
        <v>0</v>
      </c>
      <c r="R1457">
        <v>0</v>
      </c>
      <c r="S1457">
        <v>0</v>
      </c>
      <c r="T1457">
        <v>3</v>
      </c>
      <c r="U1457">
        <v>0</v>
      </c>
      <c r="V1457">
        <v>0</v>
      </c>
      <c r="W1457">
        <v>0</v>
      </c>
      <c r="X1457">
        <v>35.939187600322178</v>
      </c>
      <c r="Y1457">
        <v>0</v>
      </c>
      <c r="Z1457">
        <v>0</v>
      </c>
      <c r="AA1457">
        <v>0</v>
      </c>
      <c r="AB1457">
        <v>15.464506966471431</v>
      </c>
      <c r="AC1457">
        <v>0</v>
      </c>
      <c r="AD1457">
        <v>0</v>
      </c>
      <c r="AE1457">
        <v>51.403694566793611</v>
      </c>
    </row>
    <row r="1458" spans="1:31" x14ac:dyDescent="0.3">
      <c r="A1458">
        <v>2504156</v>
      </c>
      <c r="B1458">
        <v>1</v>
      </c>
      <c r="C1458" t="s">
        <v>81</v>
      </c>
      <c r="D1458" t="s">
        <v>121</v>
      </c>
      <c r="E1458" t="s">
        <v>167</v>
      </c>
      <c r="F1458" t="s">
        <v>4447</v>
      </c>
      <c r="G1458" t="s">
        <v>538</v>
      </c>
      <c r="H1458" t="s">
        <v>150</v>
      </c>
      <c r="I1458" t="s">
        <v>136</v>
      </c>
      <c r="J1458" t="s">
        <v>3</v>
      </c>
      <c r="K1458" t="s">
        <v>144</v>
      </c>
      <c r="L1458" t="s">
        <v>4448</v>
      </c>
      <c r="M1458" t="s">
        <v>4449</v>
      </c>
      <c r="N1458">
        <v>2.241666666</v>
      </c>
      <c r="O1458">
        <v>0</v>
      </c>
      <c r="P1458">
        <v>1</v>
      </c>
      <c r="Q1458">
        <v>0</v>
      </c>
      <c r="R1458">
        <v>0</v>
      </c>
      <c r="S1458">
        <v>0</v>
      </c>
      <c r="T1458">
        <v>0</v>
      </c>
      <c r="U1458">
        <v>0</v>
      </c>
      <c r="V1458">
        <v>0</v>
      </c>
      <c r="W1458">
        <v>0</v>
      </c>
      <c r="X1458">
        <v>0.25634037452772501</v>
      </c>
      <c r="Y1458">
        <v>0</v>
      </c>
      <c r="Z1458">
        <v>0</v>
      </c>
      <c r="AA1458">
        <v>0</v>
      </c>
      <c r="AB1458">
        <v>0</v>
      </c>
      <c r="AC1458">
        <v>0</v>
      </c>
      <c r="AD1458">
        <v>0</v>
      </c>
      <c r="AE1458">
        <v>0.25634037452772501</v>
      </c>
    </row>
    <row r="1459" spans="1:31" x14ac:dyDescent="0.3">
      <c r="A1459">
        <v>2503824</v>
      </c>
      <c r="B1459">
        <v>1</v>
      </c>
      <c r="C1459" t="s">
        <v>80</v>
      </c>
      <c r="D1459" t="s">
        <v>101</v>
      </c>
      <c r="E1459" t="s">
        <v>207</v>
      </c>
      <c r="F1459" t="s">
        <v>4450</v>
      </c>
      <c r="G1459" t="s">
        <v>161</v>
      </c>
      <c r="H1459" t="s">
        <v>150</v>
      </c>
      <c r="I1459" t="s">
        <v>136</v>
      </c>
      <c r="J1459" t="s">
        <v>137</v>
      </c>
      <c r="K1459" t="s">
        <v>144</v>
      </c>
      <c r="L1459" t="s">
        <v>4451</v>
      </c>
      <c r="M1459" t="s">
        <v>4452</v>
      </c>
      <c r="N1459">
        <v>0.52361111100000002</v>
      </c>
      <c r="O1459">
        <v>0</v>
      </c>
      <c r="P1459">
        <v>183</v>
      </c>
      <c r="Q1459">
        <v>0</v>
      </c>
      <c r="R1459">
        <v>0</v>
      </c>
      <c r="S1459">
        <v>0</v>
      </c>
      <c r="T1459">
        <v>4</v>
      </c>
      <c r="U1459">
        <v>0</v>
      </c>
      <c r="V1459">
        <v>0</v>
      </c>
      <c r="W1459">
        <v>0</v>
      </c>
      <c r="X1459">
        <v>10.89134225121259</v>
      </c>
      <c r="Y1459">
        <v>0</v>
      </c>
      <c r="Z1459">
        <v>0</v>
      </c>
      <c r="AA1459">
        <v>0</v>
      </c>
      <c r="AB1459">
        <v>10.15135029342496</v>
      </c>
      <c r="AC1459">
        <v>0</v>
      </c>
      <c r="AD1459">
        <v>0</v>
      </c>
      <c r="AE1459">
        <v>21.04269254463755</v>
      </c>
    </row>
    <row r="1460" spans="1:31" x14ac:dyDescent="0.3">
      <c r="A1460">
        <v>2504050</v>
      </c>
      <c r="B1460">
        <v>1</v>
      </c>
      <c r="C1460" t="s">
        <v>81</v>
      </c>
      <c r="D1460" t="s">
        <v>121</v>
      </c>
      <c r="E1460" t="s">
        <v>141</v>
      </c>
      <c r="F1460" t="s">
        <v>4453</v>
      </c>
      <c r="G1460" t="s">
        <v>143</v>
      </c>
      <c r="H1460" t="s">
        <v>135</v>
      </c>
      <c r="I1460" t="s">
        <v>136</v>
      </c>
      <c r="J1460" t="s">
        <v>137</v>
      </c>
      <c r="K1460" t="s">
        <v>144</v>
      </c>
      <c r="L1460" t="s">
        <v>4454</v>
      </c>
      <c r="M1460" t="s">
        <v>4455</v>
      </c>
      <c r="N1460">
        <v>1.2094444440000001</v>
      </c>
      <c r="O1460">
        <v>0</v>
      </c>
      <c r="P1460">
        <v>1286</v>
      </c>
      <c r="Q1460">
        <v>4</v>
      </c>
      <c r="R1460">
        <v>123</v>
      </c>
      <c r="S1460">
        <v>13</v>
      </c>
      <c r="T1460">
        <v>98</v>
      </c>
      <c r="U1460">
        <v>0</v>
      </c>
      <c r="V1460">
        <v>0</v>
      </c>
      <c r="W1460">
        <v>0</v>
      </c>
      <c r="X1460">
        <v>141.26181527817988</v>
      </c>
      <c r="Y1460">
        <v>6.9115760108249598</v>
      </c>
      <c r="Z1460">
        <v>21.258085535038479</v>
      </c>
      <c r="AA1460">
        <v>34.517428874592149</v>
      </c>
      <c r="AB1460">
        <v>55.151562735414245</v>
      </c>
      <c r="AC1460">
        <v>0</v>
      </c>
      <c r="AD1460">
        <v>0</v>
      </c>
      <c r="AE1460">
        <v>259.10046843404973</v>
      </c>
    </row>
    <row r="1461" spans="1:31" x14ac:dyDescent="0.3">
      <c r="A1461">
        <v>2503870</v>
      </c>
      <c r="B1461">
        <v>1</v>
      </c>
      <c r="C1461" t="s">
        <v>81</v>
      </c>
      <c r="D1461" t="s">
        <v>128</v>
      </c>
      <c r="E1461" t="s">
        <v>141</v>
      </c>
      <c r="F1461" t="s">
        <v>4456</v>
      </c>
      <c r="G1461" t="s">
        <v>173</v>
      </c>
      <c r="H1461" t="s">
        <v>135</v>
      </c>
      <c r="I1461" t="s">
        <v>136</v>
      </c>
      <c r="J1461" t="s">
        <v>137</v>
      </c>
      <c r="K1461" t="s">
        <v>138</v>
      </c>
      <c r="L1461" t="s">
        <v>4457</v>
      </c>
      <c r="M1461" t="s">
        <v>4458</v>
      </c>
      <c r="N1461">
        <v>5.7180555550000003</v>
      </c>
      <c r="O1461">
        <v>0</v>
      </c>
      <c r="P1461">
        <v>1870</v>
      </c>
      <c r="Q1461">
        <v>0</v>
      </c>
      <c r="R1461">
        <v>0</v>
      </c>
      <c r="S1461">
        <v>0</v>
      </c>
      <c r="T1461">
        <v>19</v>
      </c>
      <c r="U1461">
        <v>0</v>
      </c>
      <c r="V1461">
        <v>0</v>
      </c>
      <c r="W1461">
        <v>0</v>
      </c>
      <c r="X1461">
        <v>2126.7256764202293</v>
      </c>
      <c r="Y1461">
        <v>0</v>
      </c>
      <c r="Z1461">
        <v>0</v>
      </c>
      <c r="AA1461">
        <v>0</v>
      </c>
      <c r="AB1461">
        <v>198.5831748809151</v>
      </c>
      <c r="AC1461">
        <v>0</v>
      </c>
      <c r="AD1461">
        <v>0</v>
      </c>
      <c r="AE1461">
        <v>2325.3088513011444</v>
      </c>
    </row>
    <row r="1462" spans="1:31" x14ac:dyDescent="0.3">
      <c r="A1462">
        <v>2503910</v>
      </c>
      <c r="B1462">
        <v>1</v>
      </c>
      <c r="C1462" t="s">
        <v>80</v>
      </c>
      <c r="D1462" t="s">
        <v>95</v>
      </c>
      <c r="E1462" t="s">
        <v>147</v>
      </c>
      <c r="F1462" t="s">
        <v>4459</v>
      </c>
      <c r="G1462" t="s">
        <v>173</v>
      </c>
      <c r="H1462" t="s">
        <v>150</v>
      </c>
      <c r="I1462" t="s">
        <v>136</v>
      </c>
      <c r="J1462" t="s">
        <v>137</v>
      </c>
      <c r="K1462" t="s">
        <v>138</v>
      </c>
      <c r="L1462" t="s">
        <v>4460</v>
      </c>
      <c r="M1462" t="s">
        <v>4461</v>
      </c>
      <c r="N1462">
        <v>6.4847222220000003</v>
      </c>
      <c r="O1462">
        <v>0</v>
      </c>
      <c r="P1462">
        <v>153</v>
      </c>
      <c r="Q1462">
        <v>0</v>
      </c>
      <c r="R1462">
        <v>1</v>
      </c>
      <c r="S1462">
        <v>0</v>
      </c>
      <c r="T1462">
        <v>5</v>
      </c>
      <c r="U1462">
        <v>0</v>
      </c>
      <c r="V1462">
        <v>0</v>
      </c>
      <c r="W1462">
        <v>0</v>
      </c>
      <c r="X1462">
        <v>172.10920711522357</v>
      </c>
      <c r="Y1462">
        <v>0</v>
      </c>
      <c r="Z1462">
        <v>0.106069517545095</v>
      </c>
      <c r="AA1462">
        <v>0</v>
      </c>
      <c r="AB1462">
        <v>18.412261439552658</v>
      </c>
      <c r="AC1462">
        <v>0</v>
      </c>
      <c r="AD1462">
        <v>0</v>
      </c>
      <c r="AE1462">
        <v>190.62753807232133</v>
      </c>
    </row>
    <row r="1463" spans="1:31" x14ac:dyDescent="0.3">
      <c r="A1463">
        <v>2504259</v>
      </c>
      <c r="B1463">
        <v>1</v>
      </c>
      <c r="C1463" t="s">
        <v>80</v>
      </c>
      <c r="D1463" t="s">
        <v>105</v>
      </c>
      <c r="E1463" t="s">
        <v>207</v>
      </c>
      <c r="F1463" t="s">
        <v>4462</v>
      </c>
      <c r="G1463" t="s">
        <v>161</v>
      </c>
      <c r="H1463" t="s">
        <v>150</v>
      </c>
      <c r="I1463" t="s">
        <v>136</v>
      </c>
      <c r="J1463" t="s">
        <v>137</v>
      </c>
      <c r="K1463" t="s">
        <v>144</v>
      </c>
      <c r="L1463" t="s">
        <v>4463</v>
      </c>
      <c r="M1463" t="s">
        <v>4464</v>
      </c>
      <c r="N1463">
        <v>0.60222222199999997</v>
      </c>
      <c r="O1463">
        <v>0</v>
      </c>
      <c r="P1463">
        <v>76</v>
      </c>
      <c r="Q1463">
        <v>0</v>
      </c>
      <c r="R1463">
        <v>0</v>
      </c>
      <c r="S1463">
        <v>0</v>
      </c>
      <c r="T1463">
        <v>3</v>
      </c>
      <c r="U1463">
        <v>0</v>
      </c>
      <c r="V1463">
        <v>0</v>
      </c>
      <c r="W1463">
        <v>0</v>
      </c>
      <c r="X1463">
        <v>17.627723502348864</v>
      </c>
      <c r="Y1463">
        <v>0</v>
      </c>
      <c r="Z1463">
        <v>0</v>
      </c>
      <c r="AA1463">
        <v>0</v>
      </c>
      <c r="AB1463">
        <v>0.11209453345709999</v>
      </c>
      <c r="AC1463">
        <v>0</v>
      </c>
      <c r="AD1463">
        <v>0</v>
      </c>
      <c r="AE1463">
        <v>17.739818035805964</v>
      </c>
    </row>
    <row r="1464" spans="1:31" x14ac:dyDescent="0.3">
      <c r="A1464">
        <v>2503864</v>
      </c>
      <c r="B1464">
        <v>1</v>
      </c>
      <c r="C1464" t="s">
        <v>81</v>
      </c>
      <c r="D1464" t="s">
        <v>128</v>
      </c>
      <c r="E1464" t="s">
        <v>275</v>
      </c>
      <c r="F1464" t="s">
        <v>4465</v>
      </c>
      <c r="G1464" t="s">
        <v>295</v>
      </c>
      <c r="H1464" t="s">
        <v>135</v>
      </c>
      <c r="I1464" t="s">
        <v>136</v>
      </c>
      <c r="J1464" t="s">
        <v>137</v>
      </c>
      <c r="K1464" t="s">
        <v>138</v>
      </c>
      <c r="L1464" t="s">
        <v>4466</v>
      </c>
      <c r="M1464" t="s">
        <v>4467</v>
      </c>
      <c r="N1464">
        <v>0.49027777700000003</v>
      </c>
      <c r="O1464">
        <v>0</v>
      </c>
      <c r="P1464">
        <v>2654</v>
      </c>
      <c r="Q1464">
        <v>7</v>
      </c>
      <c r="R1464">
        <v>24</v>
      </c>
      <c r="S1464">
        <v>10</v>
      </c>
      <c r="T1464">
        <v>162</v>
      </c>
      <c r="U1464">
        <v>1</v>
      </c>
      <c r="V1464">
        <v>1</v>
      </c>
      <c r="W1464">
        <v>0</v>
      </c>
      <c r="X1464">
        <v>271.18714720709704</v>
      </c>
      <c r="Y1464">
        <v>17.7047792022198</v>
      </c>
      <c r="Z1464">
        <v>6.273976673178252</v>
      </c>
      <c r="AA1464">
        <v>86.210545062983812</v>
      </c>
      <c r="AB1464">
        <v>93.00053818994796</v>
      </c>
      <c r="AC1464">
        <v>377.54221730216256</v>
      </c>
      <c r="AD1464">
        <v>1.0670542718646252</v>
      </c>
      <c r="AE1464">
        <v>852.98625790945403</v>
      </c>
    </row>
    <row r="1465" spans="1:31" x14ac:dyDescent="0.3">
      <c r="A1465">
        <v>2504305</v>
      </c>
      <c r="B1465">
        <v>1</v>
      </c>
      <c r="C1465" t="s">
        <v>81</v>
      </c>
      <c r="D1465" t="s">
        <v>120</v>
      </c>
      <c r="E1465" t="s">
        <v>141</v>
      </c>
      <c r="F1465" t="s">
        <v>4468</v>
      </c>
      <c r="G1465" t="s">
        <v>143</v>
      </c>
      <c r="H1465" t="s">
        <v>135</v>
      </c>
      <c r="I1465" t="s">
        <v>136</v>
      </c>
      <c r="J1465" t="s">
        <v>137</v>
      </c>
      <c r="K1465" t="s">
        <v>144</v>
      </c>
      <c r="L1465" t="s">
        <v>4469</v>
      </c>
      <c r="M1465" t="s">
        <v>4470</v>
      </c>
      <c r="N1465">
        <v>1.1058333330000001</v>
      </c>
      <c r="O1465">
        <v>0</v>
      </c>
      <c r="P1465">
        <v>479</v>
      </c>
      <c r="Q1465">
        <v>0</v>
      </c>
      <c r="R1465">
        <v>10</v>
      </c>
      <c r="S1465">
        <v>0</v>
      </c>
      <c r="T1465">
        <v>55</v>
      </c>
      <c r="U1465">
        <v>0</v>
      </c>
      <c r="V1465">
        <v>0</v>
      </c>
      <c r="W1465">
        <v>0</v>
      </c>
      <c r="X1465">
        <v>70.992186336756248</v>
      </c>
      <c r="Y1465">
        <v>0</v>
      </c>
      <c r="Z1465">
        <v>15.557746651945381</v>
      </c>
      <c r="AA1465">
        <v>0</v>
      </c>
      <c r="AB1465">
        <v>14.648581914230553</v>
      </c>
      <c r="AC1465">
        <v>0</v>
      </c>
      <c r="AD1465">
        <v>0</v>
      </c>
      <c r="AE1465">
        <v>101.19851490293217</v>
      </c>
    </row>
    <row r="1466" spans="1:31" x14ac:dyDescent="0.3">
      <c r="A1466">
        <v>2504116</v>
      </c>
      <c r="B1466">
        <v>1</v>
      </c>
      <c r="C1466" t="s">
        <v>80</v>
      </c>
      <c r="D1466" t="s">
        <v>97</v>
      </c>
      <c r="E1466" t="s">
        <v>207</v>
      </c>
      <c r="F1466" t="s">
        <v>4292</v>
      </c>
      <c r="G1466" t="s">
        <v>177</v>
      </c>
      <c r="H1466" t="s">
        <v>150</v>
      </c>
      <c r="I1466" t="s">
        <v>136</v>
      </c>
      <c r="J1466" t="s">
        <v>137</v>
      </c>
      <c r="K1466" t="s">
        <v>144</v>
      </c>
      <c r="L1466" t="s">
        <v>4471</v>
      </c>
      <c r="M1466" t="s">
        <v>4472</v>
      </c>
      <c r="N1466">
        <v>1.0291666660000001</v>
      </c>
      <c r="O1466">
        <v>0</v>
      </c>
      <c r="P1466">
        <v>24</v>
      </c>
      <c r="Q1466">
        <v>0</v>
      </c>
      <c r="R1466">
        <v>0</v>
      </c>
      <c r="S1466">
        <v>0</v>
      </c>
      <c r="T1466">
        <v>0</v>
      </c>
      <c r="U1466">
        <v>0</v>
      </c>
      <c r="V1466">
        <v>0</v>
      </c>
      <c r="W1466">
        <v>0</v>
      </c>
      <c r="X1466">
        <v>14.707594105815714</v>
      </c>
      <c r="Y1466">
        <v>0</v>
      </c>
      <c r="Z1466">
        <v>0</v>
      </c>
      <c r="AA1466">
        <v>0</v>
      </c>
      <c r="AB1466">
        <v>0</v>
      </c>
      <c r="AC1466">
        <v>0</v>
      </c>
      <c r="AD1466">
        <v>0</v>
      </c>
      <c r="AE1466">
        <v>14.707594105815714</v>
      </c>
    </row>
    <row r="1467" spans="1:31" x14ac:dyDescent="0.3">
      <c r="A1467">
        <v>2504491</v>
      </c>
      <c r="B1467">
        <v>1</v>
      </c>
      <c r="C1467" t="s">
        <v>80</v>
      </c>
      <c r="D1467" t="s">
        <v>109</v>
      </c>
      <c r="E1467" t="s">
        <v>167</v>
      </c>
      <c r="F1467" t="s">
        <v>4473</v>
      </c>
      <c r="G1467" t="s">
        <v>263</v>
      </c>
      <c r="H1467" t="s">
        <v>150</v>
      </c>
      <c r="I1467" t="s">
        <v>136</v>
      </c>
      <c r="J1467" t="s">
        <v>137</v>
      </c>
      <c r="K1467" t="s">
        <v>144</v>
      </c>
      <c r="L1467" t="s">
        <v>4474</v>
      </c>
      <c r="M1467" t="s">
        <v>4475</v>
      </c>
      <c r="N1467">
        <v>3.0669444440000002</v>
      </c>
      <c r="O1467">
        <v>0</v>
      </c>
      <c r="P1467">
        <v>1</v>
      </c>
      <c r="Q1467">
        <v>0</v>
      </c>
      <c r="R1467">
        <v>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0.77931692954499998</v>
      </c>
      <c r="Y1467">
        <v>0</v>
      </c>
      <c r="Z1467">
        <v>0</v>
      </c>
      <c r="AA1467">
        <v>0</v>
      </c>
      <c r="AB1467">
        <v>0</v>
      </c>
      <c r="AC1467">
        <v>0</v>
      </c>
      <c r="AD1467">
        <v>0</v>
      </c>
      <c r="AE1467">
        <v>0.77931692954499998</v>
      </c>
    </row>
    <row r="1468" spans="1:31" x14ac:dyDescent="0.3">
      <c r="A1468">
        <v>2504093</v>
      </c>
      <c r="B1468">
        <v>1</v>
      </c>
      <c r="C1468" t="s">
        <v>80</v>
      </c>
      <c r="D1468" t="s">
        <v>83</v>
      </c>
      <c r="E1468" t="s">
        <v>159</v>
      </c>
      <c r="F1468" t="s">
        <v>4476</v>
      </c>
      <c r="G1468" t="s">
        <v>538</v>
      </c>
      <c r="H1468" t="s">
        <v>150</v>
      </c>
      <c r="I1468" t="s">
        <v>136</v>
      </c>
      <c r="J1468" t="s">
        <v>3</v>
      </c>
      <c r="K1468" t="s">
        <v>144</v>
      </c>
      <c r="L1468" t="s">
        <v>4477</v>
      </c>
      <c r="M1468" t="s">
        <v>4478</v>
      </c>
      <c r="N1468">
        <v>1.849722222</v>
      </c>
      <c r="O1468">
        <v>0</v>
      </c>
      <c r="P1468">
        <v>518</v>
      </c>
      <c r="Q1468">
        <v>0</v>
      </c>
      <c r="R1468">
        <v>0</v>
      </c>
      <c r="S1468">
        <v>0</v>
      </c>
      <c r="T1468">
        <v>75</v>
      </c>
      <c r="U1468">
        <v>0</v>
      </c>
      <c r="V1468">
        <v>0</v>
      </c>
      <c r="W1468">
        <v>0</v>
      </c>
      <c r="X1468">
        <v>240.47308371028439</v>
      </c>
      <c r="Y1468">
        <v>0</v>
      </c>
      <c r="Z1468">
        <v>0</v>
      </c>
      <c r="AA1468">
        <v>0</v>
      </c>
      <c r="AB1468">
        <v>152.37382217046974</v>
      </c>
      <c r="AC1468">
        <v>0</v>
      </c>
      <c r="AD1468">
        <v>0</v>
      </c>
      <c r="AE1468">
        <v>392.84690588075409</v>
      </c>
    </row>
    <row r="1469" spans="1:31" x14ac:dyDescent="0.3">
      <c r="A1469">
        <v>2503950</v>
      </c>
      <c r="B1469">
        <v>1</v>
      </c>
      <c r="C1469" t="s">
        <v>81</v>
      </c>
      <c r="D1469" t="s">
        <v>119</v>
      </c>
      <c r="E1469" t="s">
        <v>159</v>
      </c>
      <c r="F1469" t="s">
        <v>1982</v>
      </c>
      <c r="G1469" t="s">
        <v>173</v>
      </c>
      <c r="H1469" t="s">
        <v>150</v>
      </c>
      <c r="I1469" t="s">
        <v>136</v>
      </c>
      <c r="J1469" t="s">
        <v>137</v>
      </c>
      <c r="K1469" t="s">
        <v>138</v>
      </c>
      <c r="L1469" t="s">
        <v>4479</v>
      </c>
      <c r="M1469" t="s">
        <v>4480</v>
      </c>
      <c r="N1469">
        <v>5.8877777770000002</v>
      </c>
      <c r="O1469">
        <v>0</v>
      </c>
      <c r="P1469">
        <v>138</v>
      </c>
      <c r="Q1469">
        <v>0</v>
      </c>
      <c r="R1469">
        <v>13</v>
      </c>
      <c r="S1469">
        <v>0</v>
      </c>
      <c r="T1469">
        <v>7</v>
      </c>
      <c r="U1469">
        <v>0</v>
      </c>
      <c r="V1469">
        <v>0</v>
      </c>
      <c r="W1469">
        <v>0</v>
      </c>
      <c r="X1469">
        <v>144.41710231773175</v>
      </c>
      <c r="Y1469">
        <v>0</v>
      </c>
      <c r="Z1469">
        <v>15.322367078610032</v>
      </c>
      <c r="AA1469">
        <v>0</v>
      </c>
      <c r="AB1469">
        <v>14.65978387065665</v>
      </c>
      <c r="AC1469">
        <v>0</v>
      </c>
      <c r="AD1469">
        <v>0</v>
      </c>
      <c r="AE1469">
        <v>174.39925326699841</v>
      </c>
    </row>
    <row r="1470" spans="1:31" x14ac:dyDescent="0.3">
      <c r="A1470">
        <v>2503973</v>
      </c>
      <c r="B1470">
        <v>1</v>
      </c>
      <c r="C1470" t="s">
        <v>81</v>
      </c>
      <c r="D1470" t="s">
        <v>119</v>
      </c>
      <c r="E1470" t="s">
        <v>207</v>
      </c>
      <c r="F1470" t="s">
        <v>4481</v>
      </c>
      <c r="G1470" t="s">
        <v>177</v>
      </c>
      <c r="H1470" t="s">
        <v>150</v>
      </c>
      <c r="I1470" t="s">
        <v>136</v>
      </c>
      <c r="J1470" t="s">
        <v>137</v>
      </c>
      <c r="K1470" t="s">
        <v>144</v>
      </c>
      <c r="L1470" t="s">
        <v>4482</v>
      </c>
      <c r="M1470" t="s">
        <v>4483</v>
      </c>
      <c r="N1470">
        <v>6.864166666</v>
      </c>
      <c r="O1470">
        <v>0</v>
      </c>
      <c r="P1470">
        <v>24</v>
      </c>
      <c r="Q1470">
        <v>0</v>
      </c>
      <c r="R1470">
        <v>11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10.258691796556214</v>
      </c>
      <c r="Y1470">
        <v>0</v>
      </c>
      <c r="Z1470">
        <v>31.664081999219995</v>
      </c>
      <c r="AA1470">
        <v>0</v>
      </c>
      <c r="AB1470">
        <v>0</v>
      </c>
      <c r="AC1470">
        <v>0</v>
      </c>
      <c r="AD1470">
        <v>0</v>
      </c>
      <c r="AE1470">
        <v>41.922773795776209</v>
      </c>
    </row>
    <row r="1471" spans="1:31" x14ac:dyDescent="0.3">
      <c r="A1471">
        <v>2504285</v>
      </c>
      <c r="B1471">
        <v>1</v>
      </c>
      <c r="C1471" t="s">
        <v>81</v>
      </c>
      <c r="D1471" t="s">
        <v>112</v>
      </c>
      <c r="E1471" t="s">
        <v>207</v>
      </c>
      <c r="F1471" t="s">
        <v>4484</v>
      </c>
      <c r="G1471" t="s">
        <v>161</v>
      </c>
      <c r="H1471" t="s">
        <v>150</v>
      </c>
      <c r="I1471" t="s">
        <v>136</v>
      </c>
      <c r="J1471" t="s">
        <v>137</v>
      </c>
      <c r="K1471" t="s">
        <v>144</v>
      </c>
      <c r="L1471" t="s">
        <v>4485</v>
      </c>
      <c r="M1471" t="s">
        <v>4486</v>
      </c>
      <c r="N1471">
        <v>0.80638888799999997</v>
      </c>
      <c r="O1471">
        <v>0</v>
      </c>
      <c r="P1471">
        <v>51</v>
      </c>
      <c r="Q1471">
        <v>0</v>
      </c>
      <c r="R1471">
        <v>0</v>
      </c>
      <c r="S1471">
        <v>0</v>
      </c>
      <c r="T1471">
        <v>4</v>
      </c>
      <c r="U1471">
        <v>0</v>
      </c>
      <c r="V1471">
        <v>0</v>
      </c>
      <c r="W1471">
        <v>0</v>
      </c>
      <c r="X1471">
        <v>7.0983308399430012</v>
      </c>
      <c r="Y1471">
        <v>0</v>
      </c>
      <c r="Z1471">
        <v>0</v>
      </c>
      <c r="AA1471">
        <v>0</v>
      </c>
      <c r="AB1471">
        <v>0.16685498467449167</v>
      </c>
      <c r="AC1471">
        <v>0</v>
      </c>
      <c r="AD1471">
        <v>0</v>
      </c>
      <c r="AE1471">
        <v>7.2651858246174932</v>
      </c>
    </row>
    <row r="1472" spans="1:31" x14ac:dyDescent="0.3">
      <c r="A1472">
        <v>2503930</v>
      </c>
      <c r="B1472">
        <v>1</v>
      </c>
      <c r="C1472" t="s">
        <v>80</v>
      </c>
      <c r="D1472" t="s">
        <v>92</v>
      </c>
      <c r="E1472" t="s">
        <v>141</v>
      </c>
      <c r="F1472" t="s">
        <v>4487</v>
      </c>
      <c r="G1472" t="s">
        <v>134</v>
      </c>
      <c r="H1472" t="s">
        <v>135</v>
      </c>
      <c r="I1472" t="s">
        <v>136</v>
      </c>
      <c r="J1472" t="s">
        <v>137</v>
      </c>
      <c r="K1472" t="s">
        <v>138</v>
      </c>
      <c r="L1472" t="s">
        <v>4488</v>
      </c>
      <c r="M1472" t="s">
        <v>4489</v>
      </c>
      <c r="N1472">
        <v>8.2716666659999998</v>
      </c>
      <c r="O1472">
        <v>4</v>
      </c>
      <c r="P1472">
        <v>193</v>
      </c>
      <c r="Q1472">
        <v>5</v>
      </c>
      <c r="R1472">
        <v>3</v>
      </c>
      <c r="S1472">
        <v>7</v>
      </c>
      <c r="T1472">
        <v>26</v>
      </c>
      <c r="U1472">
        <v>0</v>
      </c>
      <c r="V1472">
        <v>0</v>
      </c>
      <c r="W1472">
        <v>13.825575853311303</v>
      </c>
      <c r="X1472">
        <v>194.79790864962641</v>
      </c>
      <c r="Y1472">
        <v>82.596305552342159</v>
      </c>
      <c r="Z1472">
        <v>0.24259583192524001</v>
      </c>
      <c r="AA1472">
        <v>69.385275693954995</v>
      </c>
      <c r="AB1472">
        <v>163.30654438066517</v>
      </c>
      <c r="AC1472">
        <v>0</v>
      </c>
      <c r="AD1472">
        <v>0</v>
      </c>
      <c r="AE1472">
        <v>524.15420596182526</v>
      </c>
    </row>
    <row r="1473" spans="1:31" x14ac:dyDescent="0.3">
      <c r="A1473">
        <v>2503787</v>
      </c>
      <c r="B1473">
        <v>1</v>
      </c>
      <c r="C1473" t="s">
        <v>80</v>
      </c>
      <c r="D1473" t="s">
        <v>107</v>
      </c>
      <c r="E1473" t="s">
        <v>167</v>
      </c>
      <c r="F1473" t="s">
        <v>4490</v>
      </c>
      <c r="G1473" t="s">
        <v>234</v>
      </c>
      <c r="H1473" t="s">
        <v>150</v>
      </c>
      <c r="I1473" t="s">
        <v>136</v>
      </c>
      <c r="J1473" t="s">
        <v>137</v>
      </c>
      <c r="K1473" t="s">
        <v>144</v>
      </c>
      <c r="L1473" t="s">
        <v>4491</v>
      </c>
      <c r="M1473" t="s">
        <v>4492</v>
      </c>
      <c r="N1473">
        <v>1.1263888879999999</v>
      </c>
      <c r="O1473">
        <v>0</v>
      </c>
      <c r="P1473">
        <v>1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5.0927771828812501E-2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5.0927771828812501E-2</v>
      </c>
    </row>
    <row r="1474" spans="1:31" x14ac:dyDescent="0.3">
      <c r="A1474">
        <v>2504428</v>
      </c>
      <c r="B1474">
        <v>1</v>
      </c>
      <c r="C1474" t="s">
        <v>80</v>
      </c>
      <c r="D1474" t="s">
        <v>104</v>
      </c>
      <c r="E1474" t="s">
        <v>141</v>
      </c>
      <c r="F1474" t="s">
        <v>4259</v>
      </c>
      <c r="G1474" t="s">
        <v>143</v>
      </c>
      <c r="H1474" t="s">
        <v>135</v>
      </c>
      <c r="I1474" t="s">
        <v>136</v>
      </c>
      <c r="J1474" t="s">
        <v>137</v>
      </c>
      <c r="K1474" t="s">
        <v>144</v>
      </c>
      <c r="L1474" t="s">
        <v>4493</v>
      </c>
      <c r="M1474" t="s">
        <v>4494</v>
      </c>
      <c r="N1474">
        <v>0.20722222200000001</v>
      </c>
      <c r="O1474">
        <v>3</v>
      </c>
      <c r="P1474">
        <v>1042</v>
      </c>
      <c r="Q1474">
        <v>25</v>
      </c>
      <c r="R1474">
        <v>57</v>
      </c>
      <c r="S1474">
        <v>13</v>
      </c>
      <c r="T1474">
        <v>238</v>
      </c>
      <c r="U1474">
        <v>3</v>
      </c>
      <c r="V1474">
        <v>0</v>
      </c>
      <c r="W1474">
        <v>0.4393086551755</v>
      </c>
      <c r="X1474">
        <v>56.614460430814617</v>
      </c>
      <c r="Y1474">
        <v>14.051000185898252</v>
      </c>
      <c r="Z1474">
        <v>9.1259322781659424</v>
      </c>
      <c r="AA1474">
        <v>21.317014094247778</v>
      </c>
      <c r="AB1474">
        <v>23.701523119192011</v>
      </c>
      <c r="AC1474">
        <v>24.857264541762735</v>
      </c>
      <c r="AD1474">
        <v>0</v>
      </c>
      <c r="AE1474">
        <v>150.10650330525684</v>
      </c>
    </row>
    <row r="1475" spans="1:31" x14ac:dyDescent="0.3">
      <c r="A1475">
        <v>2503887</v>
      </c>
      <c r="B1475">
        <v>1</v>
      </c>
      <c r="C1475" t="s">
        <v>80</v>
      </c>
      <c r="D1475" t="s">
        <v>84</v>
      </c>
      <c r="E1475" t="s">
        <v>159</v>
      </c>
      <c r="F1475" t="s">
        <v>4495</v>
      </c>
      <c r="G1475" t="s">
        <v>134</v>
      </c>
      <c r="H1475" t="s">
        <v>150</v>
      </c>
      <c r="I1475" t="s">
        <v>136</v>
      </c>
      <c r="J1475" t="s">
        <v>137</v>
      </c>
      <c r="K1475" t="s">
        <v>138</v>
      </c>
      <c r="L1475" t="s">
        <v>4496</v>
      </c>
      <c r="M1475" t="s">
        <v>4497</v>
      </c>
      <c r="N1475">
        <v>3.5924999999999998</v>
      </c>
      <c r="O1475">
        <v>0</v>
      </c>
      <c r="P1475">
        <v>42</v>
      </c>
      <c r="Q1475">
        <v>0</v>
      </c>
      <c r="R1475">
        <v>0</v>
      </c>
      <c r="S1475">
        <v>0</v>
      </c>
      <c r="T1475">
        <v>74</v>
      </c>
      <c r="U1475">
        <v>0</v>
      </c>
      <c r="V1475">
        <v>2</v>
      </c>
      <c r="W1475">
        <v>0</v>
      </c>
      <c r="X1475">
        <v>80.350415722437972</v>
      </c>
      <c r="Y1475">
        <v>0</v>
      </c>
      <c r="Z1475">
        <v>0</v>
      </c>
      <c r="AA1475">
        <v>0</v>
      </c>
      <c r="AB1475">
        <v>470.53787375412907</v>
      </c>
      <c r="AC1475">
        <v>0</v>
      </c>
      <c r="AD1475">
        <v>43.113506036296073</v>
      </c>
      <c r="AE1475">
        <v>594.00179551286305</v>
      </c>
    </row>
    <row r="1476" spans="1:31" x14ac:dyDescent="0.3">
      <c r="A1476">
        <v>2504623</v>
      </c>
      <c r="B1476">
        <v>1</v>
      </c>
      <c r="C1476" t="s">
        <v>81</v>
      </c>
      <c r="D1476" t="s">
        <v>117</v>
      </c>
      <c r="E1476" t="s">
        <v>132</v>
      </c>
      <c r="F1476" t="s">
        <v>4498</v>
      </c>
      <c r="G1476" t="s">
        <v>173</v>
      </c>
      <c r="H1476" t="s">
        <v>135</v>
      </c>
      <c r="I1476" t="s">
        <v>136</v>
      </c>
      <c r="J1476" t="s">
        <v>137</v>
      </c>
      <c r="K1476" t="s">
        <v>138</v>
      </c>
      <c r="L1476" t="s">
        <v>4499</v>
      </c>
      <c r="M1476" t="s">
        <v>4500</v>
      </c>
      <c r="N1476">
        <v>7.6152777770000002</v>
      </c>
      <c r="O1476">
        <v>5</v>
      </c>
      <c r="P1476">
        <v>1845</v>
      </c>
      <c r="Q1476">
        <v>105</v>
      </c>
      <c r="R1476">
        <v>369</v>
      </c>
      <c r="S1476">
        <v>28</v>
      </c>
      <c r="T1476">
        <v>536</v>
      </c>
      <c r="U1476">
        <v>7</v>
      </c>
      <c r="V1476">
        <v>9</v>
      </c>
      <c r="W1476">
        <v>32.704984037788748</v>
      </c>
      <c r="X1476">
        <v>2465.2984429490903</v>
      </c>
      <c r="Y1476">
        <v>821.36061259725966</v>
      </c>
      <c r="Z1476">
        <v>682.52092033871998</v>
      </c>
      <c r="AA1476">
        <v>1039.0024179473492</v>
      </c>
      <c r="AB1476">
        <v>2614.6159363928946</v>
      </c>
      <c r="AC1476">
        <v>830.07839916457829</v>
      </c>
      <c r="AD1476">
        <v>768.38642474021924</v>
      </c>
      <c r="AE1476">
        <v>9253.9681381679002</v>
      </c>
    </row>
    <row r="1477" spans="1:31" x14ac:dyDescent="0.3">
      <c r="A1477">
        <v>2504955</v>
      </c>
      <c r="B1477">
        <v>1</v>
      </c>
      <c r="C1477" t="s">
        <v>81</v>
      </c>
      <c r="D1477" t="s">
        <v>118</v>
      </c>
      <c r="E1477" t="s">
        <v>167</v>
      </c>
      <c r="F1477" t="s">
        <v>4501</v>
      </c>
      <c r="G1477" t="s">
        <v>234</v>
      </c>
      <c r="H1477" t="s">
        <v>150</v>
      </c>
      <c r="I1477" t="s">
        <v>136</v>
      </c>
      <c r="J1477" t="s">
        <v>137</v>
      </c>
      <c r="K1477" t="s">
        <v>144</v>
      </c>
      <c r="L1477" t="s">
        <v>4502</v>
      </c>
      <c r="M1477" t="s">
        <v>4503</v>
      </c>
      <c r="N1477">
        <v>0.95666666600000005</v>
      </c>
      <c r="O1477">
        <v>0</v>
      </c>
      <c r="P1477">
        <v>0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1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</row>
    <row r="1478" spans="1:31" x14ac:dyDescent="0.3">
      <c r="A1478">
        <v>2504646</v>
      </c>
      <c r="B1478">
        <v>1</v>
      </c>
      <c r="C1478" t="s">
        <v>80</v>
      </c>
      <c r="D1478" t="s">
        <v>85</v>
      </c>
      <c r="E1478" t="s">
        <v>159</v>
      </c>
      <c r="F1478" t="s">
        <v>4504</v>
      </c>
      <c r="G1478" t="s">
        <v>256</v>
      </c>
      <c r="H1478" t="s">
        <v>150</v>
      </c>
      <c r="I1478" t="s">
        <v>136</v>
      </c>
      <c r="J1478" t="s">
        <v>137</v>
      </c>
      <c r="K1478" t="s">
        <v>138</v>
      </c>
      <c r="L1478" t="s">
        <v>4505</v>
      </c>
      <c r="M1478" t="s">
        <v>4506</v>
      </c>
      <c r="N1478">
        <v>0.40722222200000002</v>
      </c>
      <c r="O1478">
        <v>0</v>
      </c>
      <c r="P1478">
        <v>562</v>
      </c>
      <c r="Q1478">
        <v>0</v>
      </c>
      <c r="R1478">
        <v>0</v>
      </c>
      <c r="S1478">
        <v>0</v>
      </c>
      <c r="T1478">
        <v>45</v>
      </c>
      <c r="U1478">
        <v>0</v>
      </c>
      <c r="V1478">
        <v>0</v>
      </c>
      <c r="W1478">
        <v>0</v>
      </c>
      <c r="X1478">
        <v>55.669800529420982</v>
      </c>
      <c r="Y1478">
        <v>0</v>
      </c>
      <c r="Z1478">
        <v>0</v>
      </c>
      <c r="AA1478">
        <v>0</v>
      </c>
      <c r="AB1478">
        <v>18.371405246475895</v>
      </c>
      <c r="AC1478">
        <v>0</v>
      </c>
      <c r="AD1478">
        <v>0</v>
      </c>
      <c r="AE1478">
        <v>74.041205775896884</v>
      </c>
    </row>
    <row r="1479" spans="1:31" x14ac:dyDescent="0.3">
      <c r="A1479">
        <v>2504669</v>
      </c>
      <c r="B1479">
        <v>1</v>
      </c>
      <c r="C1479" t="s">
        <v>81</v>
      </c>
      <c r="D1479" t="s">
        <v>119</v>
      </c>
      <c r="E1479" t="s">
        <v>159</v>
      </c>
      <c r="F1479" t="s">
        <v>1982</v>
      </c>
      <c r="G1479" t="s">
        <v>173</v>
      </c>
      <c r="H1479" t="s">
        <v>150</v>
      </c>
      <c r="I1479" t="s">
        <v>136</v>
      </c>
      <c r="J1479" t="s">
        <v>137</v>
      </c>
      <c r="K1479" t="s">
        <v>138</v>
      </c>
      <c r="L1479" t="s">
        <v>4507</v>
      </c>
      <c r="M1479" t="s">
        <v>4508</v>
      </c>
      <c r="N1479">
        <v>6.3911111109999998</v>
      </c>
      <c r="O1479">
        <v>0</v>
      </c>
      <c r="P1479">
        <v>138</v>
      </c>
      <c r="Q1479">
        <v>0</v>
      </c>
      <c r="R1479">
        <v>13</v>
      </c>
      <c r="S1479">
        <v>0</v>
      </c>
      <c r="T1479">
        <v>7</v>
      </c>
      <c r="U1479">
        <v>0</v>
      </c>
      <c r="V1479">
        <v>0</v>
      </c>
      <c r="W1479">
        <v>0</v>
      </c>
      <c r="X1479">
        <v>153.94784016401661</v>
      </c>
      <c r="Y1479">
        <v>0</v>
      </c>
      <c r="Z1479">
        <v>15.015170806904539</v>
      </c>
      <c r="AA1479">
        <v>0</v>
      </c>
      <c r="AB1479">
        <v>14.287915434971445</v>
      </c>
      <c r="AC1479">
        <v>0</v>
      </c>
      <c r="AD1479">
        <v>0</v>
      </c>
      <c r="AE1479">
        <v>183.25092640589259</v>
      </c>
    </row>
    <row r="1480" spans="1:31" x14ac:dyDescent="0.3">
      <c r="A1480">
        <v>2504809</v>
      </c>
      <c r="B1480">
        <v>1</v>
      </c>
      <c r="C1480" t="s">
        <v>80</v>
      </c>
      <c r="D1480" t="s">
        <v>101</v>
      </c>
      <c r="E1480" t="s">
        <v>132</v>
      </c>
      <c r="F1480" t="s">
        <v>301</v>
      </c>
      <c r="G1480" t="s">
        <v>204</v>
      </c>
      <c r="H1480" t="s">
        <v>135</v>
      </c>
      <c r="I1480" t="s">
        <v>136</v>
      </c>
      <c r="J1480" t="s">
        <v>137</v>
      </c>
      <c r="K1480" t="s">
        <v>144</v>
      </c>
      <c r="L1480" t="s">
        <v>4509</v>
      </c>
      <c r="M1480" t="s">
        <v>4510</v>
      </c>
      <c r="N1480">
        <v>2.0241666660000002</v>
      </c>
      <c r="O1480">
        <v>0</v>
      </c>
      <c r="P1480">
        <v>0</v>
      </c>
      <c r="Q1480">
        <v>1</v>
      </c>
      <c r="R1480">
        <v>0</v>
      </c>
      <c r="S1480">
        <v>3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32.675617668401756</v>
      </c>
      <c r="Z1480">
        <v>0</v>
      </c>
      <c r="AA1480">
        <v>88.262385434489289</v>
      </c>
      <c r="AB1480">
        <v>0</v>
      </c>
      <c r="AC1480">
        <v>0</v>
      </c>
      <c r="AD1480">
        <v>0</v>
      </c>
      <c r="AE1480">
        <v>120.93800310289105</v>
      </c>
    </row>
    <row r="1481" spans="1:31" x14ac:dyDescent="0.3">
      <c r="A1481">
        <v>2504606</v>
      </c>
      <c r="B1481">
        <v>1</v>
      </c>
      <c r="C1481" t="s">
        <v>80</v>
      </c>
      <c r="D1481" t="s">
        <v>82</v>
      </c>
      <c r="E1481" t="s">
        <v>141</v>
      </c>
      <c r="F1481" t="s">
        <v>4511</v>
      </c>
      <c r="G1481" t="s">
        <v>134</v>
      </c>
      <c r="H1481" t="s">
        <v>135</v>
      </c>
      <c r="I1481" t="s">
        <v>136</v>
      </c>
      <c r="J1481" t="s">
        <v>137</v>
      </c>
      <c r="K1481" t="s">
        <v>138</v>
      </c>
      <c r="L1481" t="s">
        <v>4512</v>
      </c>
      <c r="M1481" t="s">
        <v>4513</v>
      </c>
      <c r="N1481">
        <v>3.971944444</v>
      </c>
      <c r="O1481">
        <v>0</v>
      </c>
      <c r="P1481">
        <v>0</v>
      </c>
      <c r="Q1481">
        <v>0</v>
      </c>
      <c r="R1481">
        <v>0</v>
      </c>
      <c r="S1481">
        <v>0</v>
      </c>
      <c r="T1481">
        <v>1</v>
      </c>
      <c r="U1481">
        <v>1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1.5715903616620466</v>
      </c>
      <c r="AC1481">
        <v>507.29277648204538</v>
      </c>
      <c r="AD1481">
        <v>0</v>
      </c>
      <c r="AE1481">
        <v>508.86436684370744</v>
      </c>
    </row>
    <row r="1482" spans="1:31" x14ac:dyDescent="0.3">
      <c r="A1482">
        <v>2504892</v>
      </c>
      <c r="B1482">
        <v>1</v>
      </c>
      <c r="C1482" t="s">
        <v>81</v>
      </c>
      <c r="D1482" t="s">
        <v>121</v>
      </c>
      <c r="E1482" t="s">
        <v>207</v>
      </c>
      <c r="F1482" t="s">
        <v>4514</v>
      </c>
      <c r="G1482" t="s">
        <v>177</v>
      </c>
      <c r="H1482" t="s">
        <v>150</v>
      </c>
      <c r="I1482" t="s">
        <v>136</v>
      </c>
      <c r="J1482" t="s">
        <v>137</v>
      </c>
      <c r="K1482" t="s">
        <v>144</v>
      </c>
      <c r="L1482" t="s">
        <v>4515</v>
      </c>
      <c r="M1482" t="s">
        <v>4516</v>
      </c>
      <c r="N1482">
        <v>1.416666666</v>
      </c>
      <c r="O1482">
        <v>0</v>
      </c>
      <c r="P1482">
        <v>27</v>
      </c>
      <c r="Q1482">
        <v>0</v>
      </c>
      <c r="R1482">
        <v>0</v>
      </c>
      <c r="S1482">
        <v>0</v>
      </c>
      <c r="T1482">
        <v>1</v>
      </c>
      <c r="U1482">
        <v>0</v>
      </c>
      <c r="V1482">
        <v>0</v>
      </c>
      <c r="W1482">
        <v>0</v>
      </c>
      <c r="X1482">
        <v>3.1417138568333876</v>
      </c>
      <c r="Y1482">
        <v>0</v>
      </c>
      <c r="Z1482">
        <v>0</v>
      </c>
      <c r="AA1482">
        <v>0</v>
      </c>
      <c r="AB1482">
        <v>1.1193849540000001E-3</v>
      </c>
      <c r="AC1482">
        <v>0</v>
      </c>
      <c r="AD1482">
        <v>0</v>
      </c>
      <c r="AE1482">
        <v>3.1428332417873874</v>
      </c>
    </row>
    <row r="1483" spans="1:31" x14ac:dyDescent="0.3">
      <c r="A1483">
        <v>2504729</v>
      </c>
      <c r="B1483">
        <v>1</v>
      </c>
      <c r="C1483" t="s">
        <v>80</v>
      </c>
      <c r="D1483" t="s">
        <v>95</v>
      </c>
      <c r="E1483" t="s">
        <v>141</v>
      </c>
      <c r="F1483" t="s">
        <v>4517</v>
      </c>
      <c r="G1483" t="s">
        <v>143</v>
      </c>
      <c r="H1483" t="s">
        <v>135</v>
      </c>
      <c r="I1483" t="s">
        <v>136</v>
      </c>
      <c r="J1483" t="s">
        <v>137</v>
      </c>
      <c r="K1483" t="s">
        <v>144</v>
      </c>
      <c r="L1483" t="s">
        <v>4518</v>
      </c>
      <c r="M1483" t="s">
        <v>4519</v>
      </c>
      <c r="N1483">
        <v>0.27500000000000002</v>
      </c>
      <c r="O1483">
        <v>0</v>
      </c>
      <c r="P1483">
        <v>0</v>
      </c>
      <c r="Q1483">
        <v>0</v>
      </c>
      <c r="R1483">
        <v>0</v>
      </c>
      <c r="S1483">
        <v>5</v>
      </c>
      <c r="T1483">
        <v>0</v>
      </c>
      <c r="U1483">
        <v>1</v>
      </c>
      <c r="V1483">
        <v>0</v>
      </c>
      <c r="W1483">
        <v>0</v>
      </c>
      <c r="X1483">
        <v>0</v>
      </c>
      <c r="Y1483">
        <v>0</v>
      </c>
      <c r="Z1483">
        <v>0</v>
      </c>
      <c r="AA1483">
        <v>93.41608568565627</v>
      </c>
      <c r="AB1483">
        <v>0</v>
      </c>
      <c r="AC1483">
        <v>166.09543403805</v>
      </c>
      <c r="AD1483">
        <v>0</v>
      </c>
      <c r="AE1483">
        <v>259.51151972370627</v>
      </c>
    </row>
    <row r="1484" spans="1:31" x14ac:dyDescent="0.3">
      <c r="A1484">
        <v>2504543</v>
      </c>
      <c r="B1484">
        <v>1</v>
      </c>
      <c r="C1484" t="s">
        <v>81</v>
      </c>
      <c r="D1484" t="s">
        <v>113</v>
      </c>
      <c r="E1484" t="s">
        <v>207</v>
      </c>
      <c r="F1484" t="s">
        <v>4520</v>
      </c>
      <c r="G1484" t="s">
        <v>953</v>
      </c>
      <c r="H1484" t="s">
        <v>150</v>
      </c>
      <c r="I1484" t="s">
        <v>136</v>
      </c>
      <c r="J1484" t="s">
        <v>137</v>
      </c>
      <c r="K1484" t="s">
        <v>144</v>
      </c>
      <c r="L1484" t="s">
        <v>4521</v>
      </c>
      <c r="M1484" t="s">
        <v>4522</v>
      </c>
      <c r="N1484">
        <v>1.736111111</v>
      </c>
      <c r="O1484">
        <v>0</v>
      </c>
      <c r="P1484">
        <v>3</v>
      </c>
      <c r="Q1484">
        <v>0</v>
      </c>
      <c r="R1484">
        <v>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0.42783163094516252</v>
      </c>
      <c r="Y1484">
        <v>0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0.42783163094516252</v>
      </c>
    </row>
    <row r="1485" spans="1:31" x14ac:dyDescent="0.3">
      <c r="A1485">
        <v>2504709</v>
      </c>
      <c r="B1485">
        <v>1</v>
      </c>
      <c r="C1485" t="s">
        <v>80</v>
      </c>
      <c r="D1485" t="s">
        <v>101</v>
      </c>
      <c r="E1485" t="s">
        <v>167</v>
      </c>
      <c r="F1485" t="s">
        <v>4523</v>
      </c>
      <c r="G1485" t="s">
        <v>538</v>
      </c>
      <c r="H1485" t="s">
        <v>150</v>
      </c>
      <c r="I1485" t="s">
        <v>136</v>
      </c>
      <c r="J1485" t="s">
        <v>3</v>
      </c>
      <c r="K1485" t="s">
        <v>144</v>
      </c>
      <c r="L1485" t="s">
        <v>4524</v>
      </c>
      <c r="M1485" t="s">
        <v>4525</v>
      </c>
      <c r="N1485">
        <v>1.768333333</v>
      </c>
      <c r="O1485">
        <v>0</v>
      </c>
      <c r="P1485">
        <v>4</v>
      </c>
      <c r="Q1485">
        <v>0</v>
      </c>
      <c r="R1485">
        <v>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3.5913346231208712</v>
      </c>
      <c r="Y1485">
        <v>0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3.5913346231208712</v>
      </c>
    </row>
    <row r="1486" spans="1:31" x14ac:dyDescent="0.3">
      <c r="A1486">
        <v>2504772</v>
      </c>
      <c r="B1486">
        <v>1</v>
      </c>
      <c r="C1486" t="s">
        <v>81</v>
      </c>
      <c r="D1486" t="s">
        <v>115</v>
      </c>
      <c r="E1486" t="s">
        <v>207</v>
      </c>
      <c r="F1486" t="s">
        <v>4526</v>
      </c>
      <c r="G1486" t="s">
        <v>177</v>
      </c>
      <c r="H1486" t="s">
        <v>150</v>
      </c>
      <c r="I1486" t="s">
        <v>136</v>
      </c>
      <c r="J1486" t="s">
        <v>137</v>
      </c>
      <c r="K1486" t="s">
        <v>144</v>
      </c>
      <c r="L1486" t="s">
        <v>4527</v>
      </c>
      <c r="M1486" t="s">
        <v>4528</v>
      </c>
      <c r="N1486">
        <v>0.83944444399999996</v>
      </c>
      <c r="O1486">
        <v>0</v>
      </c>
      <c r="P1486">
        <v>6</v>
      </c>
      <c r="Q1486">
        <v>0</v>
      </c>
      <c r="R1486">
        <v>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0.29336805374718111</v>
      </c>
      <c r="Y1486">
        <v>0</v>
      </c>
      <c r="Z1486">
        <v>0</v>
      </c>
      <c r="AA1486">
        <v>0</v>
      </c>
      <c r="AB1486">
        <v>0</v>
      </c>
      <c r="AC1486">
        <v>0</v>
      </c>
      <c r="AD1486">
        <v>0</v>
      </c>
      <c r="AE1486">
        <v>0.29336805374718111</v>
      </c>
    </row>
    <row r="1487" spans="1:31" x14ac:dyDescent="0.3">
      <c r="A1487">
        <v>2504666</v>
      </c>
      <c r="B1487">
        <v>1</v>
      </c>
      <c r="C1487" t="s">
        <v>80</v>
      </c>
      <c r="D1487" t="s">
        <v>100</v>
      </c>
      <c r="E1487" t="s">
        <v>141</v>
      </c>
      <c r="F1487" t="s">
        <v>4529</v>
      </c>
      <c r="G1487" t="s">
        <v>1365</v>
      </c>
      <c r="H1487" t="s">
        <v>135</v>
      </c>
      <c r="I1487" t="s">
        <v>136</v>
      </c>
      <c r="J1487" t="s">
        <v>137</v>
      </c>
      <c r="K1487" t="s">
        <v>138</v>
      </c>
      <c r="L1487" t="s">
        <v>4530</v>
      </c>
      <c r="M1487" t="s">
        <v>4531</v>
      </c>
      <c r="N1487">
        <v>5.0750000000000002</v>
      </c>
      <c r="O1487">
        <v>0</v>
      </c>
      <c r="P1487">
        <v>17</v>
      </c>
      <c r="Q1487">
        <v>0</v>
      </c>
      <c r="R1487">
        <v>5</v>
      </c>
      <c r="S1487">
        <v>2</v>
      </c>
      <c r="T1487">
        <v>18</v>
      </c>
      <c r="U1487">
        <v>0</v>
      </c>
      <c r="V1487">
        <v>0</v>
      </c>
      <c r="W1487">
        <v>0</v>
      </c>
      <c r="X1487">
        <v>35.362302648985171</v>
      </c>
      <c r="Y1487">
        <v>0</v>
      </c>
      <c r="Z1487">
        <v>4.5730734098483499</v>
      </c>
      <c r="AA1487">
        <v>128.35196783731442</v>
      </c>
      <c r="AB1487">
        <v>61.950806913779019</v>
      </c>
      <c r="AC1487">
        <v>0</v>
      </c>
      <c r="AD1487">
        <v>0</v>
      </c>
      <c r="AE1487">
        <v>230.23815080992696</v>
      </c>
    </row>
    <row r="1488" spans="1:31" x14ac:dyDescent="0.3">
      <c r="A1488">
        <v>2504829</v>
      </c>
      <c r="B1488">
        <v>1</v>
      </c>
      <c r="C1488" t="s">
        <v>80</v>
      </c>
      <c r="D1488" t="s">
        <v>88</v>
      </c>
      <c r="E1488" t="s">
        <v>147</v>
      </c>
      <c r="F1488" t="s">
        <v>4532</v>
      </c>
      <c r="G1488" t="s">
        <v>149</v>
      </c>
      <c r="H1488" t="s">
        <v>150</v>
      </c>
      <c r="I1488" t="s">
        <v>136</v>
      </c>
      <c r="J1488" t="s">
        <v>137</v>
      </c>
      <c r="K1488" t="s">
        <v>144</v>
      </c>
      <c r="L1488" t="s">
        <v>4533</v>
      </c>
      <c r="M1488" t="s">
        <v>4534</v>
      </c>
      <c r="N1488">
        <v>1.6483333330000001</v>
      </c>
      <c r="O1488">
        <v>0</v>
      </c>
      <c r="P1488">
        <v>34</v>
      </c>
      <c r="Q1488">
        <v>0</v>
      </c>
      <c r="R1488">
        <v>0</v>
      </c>
      <c r="S1488">
        <v>0</v>
      </c>
      <c r="T1488">
        <v>1</v>
      </c>
      <c r="U1488">
        <v>0</v>
      </c>
      <c r="V1488">
        <v>0</v>
      </c>
      <c r="W1488">
        <v>0</v>
      </c>
      <c r="X1488">
        <v>10.737770745349762</v>
      </c>
      <c r="Y1488">
        <v>0</v>
      </c>
      <c r="Z1488">
        <v>0</v>
      </c>
      <c r="AA1488">
        <v>0</v>
      </c>
      <c r="AB1488">
        <v>1.812305934995E-3</v>
      </c>
      <c r="AC1488">
        <v>0</v>
      </c>
      <c r="AD1488">
        <v>0</v>
      </c>
      <c r="AE1488">
        <v>10.739583051284757</v>
      </c>
    </row>
    <row r="1489" spans="1:31" x14ac:dyDescent="0.3">
      <c r="A1489">
        <v>2504872</v>
      </c>
      <c r="B1489">
        <v>1</v>
      </c>
      <c r="C1489" t="s">
        <v>80</v>
      </c>
      <c r="D1489" t="s">
        <v>84</v>
      </c>
      <c r="E1489" t="s">
        <v>167</v>
      </c>
      <c r="F1489" t="s">
        <v>4535</v>
      </c>
      <c r="G1489" t="s">
        <v>169</v>
      </c>
      <c r="H1489" t="s">
        <v>150</v>
      </c>
      <c r="I1489" t="s">
        <v>136</v>
      </c>
      <c r="J1489" t="s">
        <v>137</v>
      </c>
      <c r="K1489" t="s">
        <v>144</v>
      </c>
      <c r="L1489" t="s">
        <v>4536</v>
      </c>
      <c r="M1489" t="s">
        <v>4537</v>
      </c>
      <c r="N1489">
        <v>1.279722222</v>
      </c>
      <c r="O1489">
        <v>0</v>
      </c>
      <c r="P1489">
        <v>8</v>
      </c>
      <c r="Q1489">
        <v>0</v>
      </c>
      <c r="R1489">
        <v>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3.7912896503717755</v>
      </c>
      <c r="Y1489">
        <v>0</v>
      </c>
      <c r="Z1489">
        <v>0</v>
      </c>
      <c r="AA1489">
        <v>0</v>
      </c>
      <c r="AB1489">
        <v>0</v>
      </c>
      <c r="AC1489">
        <v>0</v>
      </c>
      <c r="AD1489">
        <v>0</v>
      </c>
      <c r="AE1489">
        <v>3.7912896503717755</v>
      </c>
    </row>
    <row r="1490" spans="1:31" x14ac:dyDescent="0.3">
      <c r="A1490">
        <v>2504912</v>
      </c>
      <c r="B1490">
        <v>1</v>
      </c>
      <c r="C1490" t="s">
        <v>80</v>
      </c>
      <c r="D1490" t="s">
        <v>93</v>
      </c>
      <c r="E1490" t="s">
        <v>159</v>
      </c>
      <c r="F1490" t="s">
        <v>4538</v>
      </c>
      <c r="G1490" t="s">
        <v>181</v>
      </c>
      <c r="H1490" t="s">
        <v>150</v>
      </c>
      <c r="I1490" t="s">
        <v>136</v>
      </c>
      <c r="J1490" t="s">
        <v>137</v>
      </c>
      <c r="K1490" t="s">
        <v>144</v>
      </c>
      <c r="L1490" t="s">
        <v>4539</v>
      </c>
      <c r="M1490" t="s">
        <v>4540</v>
      </c>
      <c r="N1490">
        <v>1.2469444439999999</v>
      </c>
      <c r="O1490">
        <v>0</v>
      </c>
      <c r="P1490">
        <v>6</v>
      </c>
      <c r="Q1490">
        <v>0</v>
      </c>
      <c r="R1490">
        <v>23</v>
      </c>
      <c r="S1490">
        <v>0</v>
      </c>
      <c r="T1490">
        <v>6</v>
      </c>
      <c r="U1490">
        <v>0</v>
      </c>
      <c r="V1490">
        <v>0</v>
      </c>
      <c r="W1490">
        <v>0</v>
      </c>
      <c r="X1490">
        <v>5.2855333129022926</v>
      </c>
      <c r="Y1490">
        <v>0</v>
      </c>
      <c r="Z1490">
        <v>44.810425758889949</v>
      </c>
      <c r="AA1490">
        <v>0</v>
      </c>
      <c r="AB1490">
        <v>6.6009188428302705</v>
      </c>
      <c r="AC1490">
        <v>0</v>
      </c>
      <c r="AD1490">
        <v>0</v>
      </c>
      <c r="AE1490">
        <v>56.696877914622512</v>
      </c>
    </row>
    <row r="1491" spans="1:31" x14ac:dyDescent="0.3">
      <c r="A1491">
        <v>2504981</v>
      </c>
      <c r="B1491">
        <v>1</v>
      </c>
      <c r="C1491" t="s">
        <v>81</v>
      </c>
      <c r="D1491" t="s">
        <v>127</v>
      </c>
      <c r="E1491" t="s">
        <v>187</v>
      </c>
      <c r="F1491" t="s">
        <v>4541</v>
      </c>
      <c r="G1491" t="s">
        <v>143</v>
      </c>
      <c r="H1491" t="s">
        <v>135</v>
      </c>
      <c r="I1491" t="s">
        <v>136</v>
      </c>
      <c r="J1491" t="s">
        <v>137</v>
      </c>
      <c r="K1491" t="s">
        <v>144</v>
      </c>
      <c r="L1491" t="s">
        <v>4542</v>
      </c>
      <c r="M1491" t="s">
        <v>4543</v>
      </c>
      <c r="N1491">
        <v>1.6716666659999999</v>
      </c>
      <c r="O1491">
        <v>0</v>
      </c>
      <c r="P1491">
        <v>0</v>
      </c>
      <c r="Q1491">
        <v>0</v>
      </c>
      <c r="R1491">
        <v>16</v>
      </c>
      <c r="S1491">
        <v>1</v>
      </c>
      <c r="T1491">
        <v>3</v>
      </c>
      <c r="U1491">
        <v>0</v>
      </c>
      <c r="V1491">
        <v>0</v>
      </c>
      <c r="W1491">
        <v>0</v>
      </c>
      <c r="X1491">
        <v>0</v>
      </c>
      <c r="Y1491">
        <v>0</v>
      </c>
      <c r="Z1491">
        <v>4.88725341099732</v>
      </c>
      <c r="AA1491">
        <v>1.8775519414622222</v>
      </c>
      <c r="AB1491">
        <v>0.35425465067439671</v>
      </c>
      <c r="AC1491">
        <v>0</v>
      </c>
      <c r="AD1491">
        <v>0</v>
      </c>
      <c r="AE1491">
        <v>7.1190600031339395</v>
      </c>
    </row>
    <row r="1492" spans="1:31" x14ac:dyDescent="0.3">
      <c r="A1492">
        <v>2504812</v>
      </c>
      <c r="B1492">
        <v>1</v>
      </c>
      <c r="C1492" t="s">
        <v>80</v>
      </c>
      <c r="D1492" t="s">
        <v>85</v>
      </c>
      <c r="E1492" t="s">
        <v>159</v>
      </c>
      <c r="F1492" t="s">
        <v>4544</v>
      </c>
      <c r="G1492" t="s">
        <v>134</v>
      </c>
      <c r="H1492" t="s">
        <v>150</v>
      </c>
      <c r="I1492" t="s">
        <v>136</v>
      </c>
      <c r="J1492" t="s">
        <v>137</v>
      </c>
      <c r="K1492" t="s">
        <v>138</v>
      </c>
      <c r="L1492" t="s">
        <v>4545</v>
      </c>
      <c r="M1492" t="s">
        <v>4546</v>
      </c>
      <c r="N1492">
        <v>0.64249999999999996</v>
      </c>
      <c r="O1492">
        <v>0</v>
      </c>
      <c r="P1492">
        <v>244</v>
      </c>
      <c r="Q1492">
        <v>0</v>
      </c>
      <c r="R1492">
        <v>0</v>
      </c>
      <c r="S1492">
        <v>0</v>
      </c>
      <c r="T1492">
        <v>12</v>
      </c>
      <c r="U1492">
        <v>0</v>
      </c>
      <c r="V1492">
        <v>0</v>
      </c>
      <c r="W1492">
        <v>0</v>
      </c>
      <c r="X1492">
        <v>32.548355321306055</v>
      </c>
      <c r="Y1492">
        <v>0</v>
      </c>
      <c r="Z1492">
        <v>0</v>
      </c>
      <c r="AA1492">
        <v>0</v>
      </c>
      <c r="AB1492">
        <v>3.1831606398206502</v>
      </c>
      <c r="AC1492">
        <v>0</v>
      </c>
      <c r="AD1492">
        <v>0</v>
      </c>
      <c r="AE1492">
        <v>35.731515961126703</v>
      </c>
    </row>
    <row r="1493" spans="1:31" x14ac:dyDescent="0.3">
      <c r="A1493">
        <v>2504835</v>
      </c>
      <c r="B1493">
        <v>1</v>
      </c>
      <c r="C1493" t="s">
        <v>80</v>
      </c>
      <c r="D1493" t="s">
        <v>83</v>
      </c>
      <c r="E1493" t="s">
        <v>167</v>
      </c>
      <c r="F1493" t="s">
        <v>4547</v>
      </c>
      <c r="G1493" t="s">
        <v>263</v>
      </c>
      <c r="H1493" t="s">
        <v>150</v>
      </c>
      <c r="I1493" t="s">
        <v>136</v>
      </c>
      <c r="J1493" t="s">
        <v>137</v>
      </c>
      <c r="K1493" t="s">
        <v>144</v>
      </c>
      <c r="L1493" t="s">
        <v>4548</v>
      </c>
      <c r="M1493" t="s">
        <v>4549</v>
      </c>
      <c r="N1493">
        <v>2.2791666660000001</v>
      </c>
      <c r="O1493">
        <v>0</v>
      </c>
      <c r="P1493">
        <v>3</v>
      </c>
      <c r="Q1493">
        <v>0</v>
      </c>
      <c r="R1493">
        <v>0</v>
      </c>
      <c r="S1493">
        <v>0</v>
      </c>
      <c r="T1493">
        <v>1</v>
      </c>
      <c r="U1493">
        <v>0</v>
      </c>
      <c r="V1493">
        <v>0</v>
      </c>
      <c r="W1493">
        <v>0</v>
      </c>
      <c r="X1493">
        <v>1.240022477666626</v>
      </c>
      <c r="Y1493">
        <v>0</v>
      </c>
      <c r="Z1493">
        <v>0</v>
      </c>
      <c r="AA1493">
        <v>0</v>
      </c>
      <c r="AB1493">
        <v>1.4712619845345002E-2</v>
      </c>
      <c r="AC1493">
        <v>0</v>
      </c>
      <c r="AD1493">
        <v>0</v>
      </c>
      <c r="AE1493">
        <v>1.2547350975119711</v>
      </c>
    </row>
    <row r="1494" spans="1:31" x14ac:dyDescent="0.3">
      <c r="A1494">
        <v>2504958</v>
      </c>
      <c r="B1494">
        <v>1</v>
      </c>
      <c r="C1494" t="s">
        <v>80</v>
      </c>
      <c r="D1494" t="s">
        <v>100</v>
      </c>
      <c r="E1494" t="s">
        <v>207</v>
      </c>
      <c r="F1494" t="s">
        <v>4550</v>
      </c>
      <c r="G1494" t="s">
        <v>551</v>
      </c>
      <c r="H1494" t="s">
        <v>150</v>
      </c>
      <c r="I1494" t="s">
        <v>136</v>
      </c>
      <c r="J1494" t="s">
        <v>137</v>
      </c>
      <c r="K1494" t="s">
        <v>144</v>
      </c>
      <c r="L1494" t="s">
        <v>4551</v>
      </c>
      <c r="M1494" t="s">
        <v>4552</v>
      </c>
      <c r="N1494">
        <v>2.008611111</v>
      </c>
      <c r="O1494">
        <v>0</v>
      </c>
      <c r="P1494">
        <v>8</v>
      </c>
      <c r="Q1494">
        <v>0</v>
      </c>
      <c r="R1494">
        <v>1</v>
      </c>
      <c r="S1494">
        <v>0</v>
      </c>
      <c r="T1494">
        <v>5</v>
      </c>
      <c r="U1494">
        <v>0</v>
      </c>
      <c r="V1494">
        <v>0</v>
      </c>
      <c r="W1494">
        <v>0</v>
      </c>
      <c r="X1494">
        <v>5.4072246115180356</v>
      </c>
      <c r="Y1494">
        <v>0</v>
      </c>
      <c r="Z1494">
        <v>0</v>
      </c>
      <c r="AA1494">
        <v>0</v>
      </c>
      <c r="AB1494">
        <v>10.271302684724862</v>
      </c>
      <c r="AC1494">
        <v>0</v>
      </c>
      <c r="AD1494">
        <v>0</v>
      </c>
      <c r="AE1494">
        <v>15.678527296242898</v>
      </c>
    </row>
    <row r="1495" spans="1:31" x14ac:dyDescent="0.3">
      <c r="A1495">
        <v>2504998</v>
      </c>
      <c r="B1495">
        <v>1</v>
      </c>
      <c r="C1495" t="s">
        <v>80</v>
      </c>
      <c r="D1495" t="s">
        <v>94</v>
      </c>
      <c r="E1495" t="s">
        <v>141</v>
      </c>
      <c r="F1495" t="s">
        <v>4553</v>
      </c>
      <c r="G1495" t="s">
        <v>143</v>
      </c>
      <c r="H1495" t="s">
        <v>135</v>
      </c>
      <c r="I1495" t="s">
        <v>136</v>
      </c>
      <c r="J1495" t="s">
        <v>137</v>
      </c>
      <c r="K1495" t="s">
        <v>144</v>
      </c>
      <c r="L1495" t="s">
        <v>4554</v>
      </c>
      <c r="M1495" t="s">
        <v>4555</v>
      </c>
      <c r="N1495">
        <v>0.97027777699999995</v>
      </c>
      <c r="O1495">
        <v>0</v>
      </c>
      <c r="P1495">
        <v>526</v>
      </c>
      <c r="Q1495">
        <v>0</v>
      </c>
      <c r="R1495">
        <v>0</v>
      </c>
      <c r="S1495">
        <v>1</v>
      </c>
      <c r="T1495">
        <v>18</v>
      </c>
      <c r="U1495">
        <v>0</v>
      </c>
      <c r="V1495">
        <v>0</v>
      </c>
      <c r="W1495">
        <v>0</v>
      </c>
      <c r="X1495">
        <v>46.715983923544854</v>
      </c>
      <c r="Y1495">
        <v>0</v>
      </c>
      <c r="Z1495">
        <v>0</v>
      </c>
      <c r="AA1495">
        <v>0.21262230616834502</v>
      </c>
      <c r="AB1495">
        <v>6.4936824323491447</v>
      </c>
      <c r="AC1495">
        <v>0</v>
      </c>
      <c r="AD1495">
        <v>0</v>
      </c>
      <c r="AE1495">
        <v>53.422288662062343</v>
      </c>
    </row>
    <row r="1496" spans="1:31" x14ac:dyDescent="0.3">
      <c r="A1496">
        <v>2504852</v>
      </c>
      <c r="B1496">
        <v>1</v>
      </c>
      <c r="C1496" t="s">
        <v>80</v>
      </c>
      <c r="D1496" t="s">
        <v>100</v>
      </c>
      <c r="E1496" t="s">
        <v>187</v>
      </c>
      <c r="F1496" t="s">
        <v>4556</v>
      </c>
      <c r="G1496" t="s">
        <v>143</v>
      </c>
      <c r="H1496" t="s">
        <v>135</v>
      </c>
      <c r="I1496" t="s">
        <v>136</v>
      </c>
      <c r="J1496" t="s">
        <v>137</v>
      </c>
      <c r="K1496" t="s">
        <v>144</v>
      </c>
      <c r="L1496" t="s">
        <v>4557</v>
      </c>
      <c r="M1496" t="s">
        <v>4558</v>
      </c>
      <c r="N1496">
        <v>0.85333333300000003</v>
      </c>
      <c r="O1496">
        <v>0</v>
      </c>
      <c r="P1496">
        <v>28</v>
      </c>
      <c r="Q1496">
        <v>1</v>
      </c>
      <c r="R1496">
        <v>12</v>
      </c>
      <c r="S1496">
        <v>8</v>
      </c>
      <c r="T1496">
        <v>19</v>
      </c>
      <c r="U1496">
        <v>3</v>
      </c>
      <c r="V1496">
        <v>0</v>
      </c>
      <c r="W1496">
        <v>0</v>
      </c>
      <c r="X1496">
        <v>4.7340727040520063</v>
      </c>
      <c r="Y1496">
        <v>1.7329592531068001</v>
      </c>
      <c r="Z1496">
        <v>6.8732093746500853</v>
      </c>
      <c r="AA1496">
        <v>21.382070239444271</v>
      </c>
      <c r="AB1496">
        <v>11.174795150198531</v>
      </c>
      <c r="AC1496">
        <v>15.334092327194943</v>
      </c>
      <c r="AD1496">
        <v>0</v>
      </c>
      <c r="AE1496">
        <v>61.231199048646637</v>
      </c>
    </row>
    <row r="1497" spans="1:31" x14ac:dyDescent="0.3">
      <c r="A1497">
        <v>2504603</v>
      </c>
      <c r="B1497">
        <v>1</v>
      </c>
      <c r="C1497" t="s">
        <v>81</v>
      </c>
      <c r="D1497" t="s">
        <v>118</v>
      </c>
      <c r="E1497" t="s">
        <v>132</v>
      </c>
      <c r="F1497" t="s">
        <v>4559</v>
      </c>
      <c r="G1497" t="s">
        <v>173</v>
      </c>
      <c r="H1497" t="s">
        <v>135</v>
      </c>
      <c r="I1497" t="s">
        <v>136</v>
      </c>
      <c r="J1497" t="s">
        <v>137</v>
      </c>
      <c r="K1497" t="s">
        <v>138</v>
      </c>
      <c r="L1497" t="s">
        <v>4560</v>
      </c>
      <c r="M1497" t="s">
        <v>4561</v>
      </c>
      <c r="N1497">
        <v>7.4124999999999996</v>
      </c>
      <c r="O1497">
        <v>0</v>
      </c>
      <c r="P1497">
        <v>4</v>
      </c>
      <c r="Q1497">
        <v>0</v>
      </c>
      <c r="R1497">
        <v>4</v>
      </c>
      <c r="S1497">
        <v>0</v>
      </c>
      <c r="T1497">
        <v>79</v>
      </c>
      <c r="U1497">
        <v>0</v>
      </c>
      <c r="V1497">
        <v>4</v>
      </c>
      <c r="W1497">
        <v>0</v>
      </c>
      <c r="X1497">
        <v>11.984602766619817</v>
      </c>
      <c r="Y1497">
        <v>0</v>
      </c>
      <c r="Z1497">
        <v>5.0182632442712878</v>
      </c>
      <c r="AA1497">
        <v>0</v>
      </c>
      <c r="AB1497">
        <v>329.17417176814354</v>
      </c>
      <c r="AC1497">
        <v>0</v>
      </c>
      <c r="AD1497">
        <v>79.899412164175502</v>
      </c>
      <c r="AE1497">
        <v>426.07644994321015</v>
      </c>
    </row>
    <row r="1498" spans="1:31" x14ac:dyDescent="0.3">
      <c r="A1498">
        <v>2504703</v>
      </c>
      <c r="B1498">
        <v>1</v>
      </c>
      <c r="C1498" t="s">
        <v>80</v>
      </c>
      <c r="D1498" t="s">
        <v>110</v>
      </c>
      <c r="E1498" t="s">
        <v>167</v>
      </c>
      <c r="F1498" t="s">
        <v>4562</v>
      </c>
      <c r="G1498" t="s">
        <v>263</v>
      </c>
      <c r="H1498" t="s">
        <v>150</v>
      </c>
      <c r="I1498" t="s">
        <v>136</v>
      </c>
      <c r="J1498" t="s">
        <v>137</v>
      </c>
      <c r="K1498" t="s">
        <v>144</v>
      </c>
      <c r="L1498" t="s">
        <v>4563</v>
      </c>
      <c r="M1498" t="s">
        <v>4564</v>
      </c>
      <c r="N1498">
        <v>5.4272222220000002</v>
      </c>
      <c r="O1498">
        <v>0</v>
      </c>
      <c r="P1498">
        <v>1</v>
      </c>
      <c r="Q1498">
        <v>0</v>
      </c>
      <c r="R1498">
        <v>0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3.2573313945026503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3.2573313945026503</v>
      </c>
    </row>
    <row r="1499" spans="1:31" x14ac:dyDescent="0.3">
      <c r="A1499">
        <v>2504895</v>
      </c>
      <c r="B1499">
        <v>1</v>
      </c>
      <c r="C1499" t="s">
        <v>80</v>
      </c>
      <c r="D1499" t="s">
        <v>86</v>
      </c>
      <c r="E1499" t="s">
        <v>159</v>
      </c>
      <c r="F1499" t="s">
        <v>4565</v>
      </c>
      <c r="G1499" t="s">
        <v>161</v>
      </c>
      <c r="H1499" t="s">
        <v>150</v>
      </c>
      <c r="I1499" t="s">
        <v>136</v>
      </c>
      <c r="J1499" t="s">
        <v>137</v>
      </c>
      <c r="K1499" t="s">
        <v>144</v>
      </c>
      <c r="L1499" t="s">
        <v>4566</v>
      </c>
      <c r="M1499" t="s">
        <v>4567</v>
      </c>
      <c r="N1499">
        <v>0.130833333</v>
      </c>
      <c r="O1499">
        <v>0</v>
      </c>
      <c r="P1499">
        <v>335</v>
      </c>
      <c r="Q1499">
        <v>0</v>
      </c>
      <c r="R1499">
        <v>0</v>
      </c>
      <c r="S1499">
        <v>0</v>
      </c>
      <c r="T1499">
        <v>3</v>
      </c>
      <c r="U1499">
        <v>0</v>
      </c>
      <c r="V1499">
        <v>0</v>
      </c>
      <c r="W1499">
        <v>0</v>
      </c>
      <c r="X1499">
        <v>13.91039210790197</v>
      </c>
      <c r="Y1499">
        <v>0</v>
      </c>
      <c r="Z1499">
        <v>0</v>
      </c>
      <c r="AA1499">
        <v>0</v>
      </c>
      <c r="AB1499">
        <v>0.328717722690125</v>
      </c>
      <c r="AC1499">
        <v>0</v>
      </c>
      <c r="AD1499">
        <v>0</v>
      </c>
      <c r="AE1499">
        <v>14.239109830592096</v>
      </c>
    </row>
    <row r="1500" spans="1:31" x14ac:dyDescent="0.3">
      <c r="A1500">
        <v>2504683</v>
      </c>
      <c r="B1500">
        <v>1</v>
      </c>
      <c r="C1500" t="s">
        <v>80</v>
      </c>
      <c r="D1500" t="s">
        <v>96</v>
      </c>
      <c r="E1500" t="s">
        <v>167</v>
      </c>
      <c r="F1500" t="s">
        <v>4568</v>
      </c>
      <c r="G1500" t="s">
        <v>263</v>
      </c>
      <c r="H1500" t="s">
        <v>150</v>
      </c>
      <c r="I1500" t="s">
        <v>136</v>
      </c>
      <c r="J1500" t="s">
        <v>137</v>
      </c>
      <c r="K1500" t="s">
        <v>144</v>
      </c>
      <c r="L1500" t="s">
        <v>4569</v>
      </c>
      <c r="M1500" t="s">
        <v>4570</v>
      </c>
      <c r="N1500">
        <v>2.6719444440000002</v>
      </c>
      <c r="O1500">
        <v>0</v>
      </c>
      <c r="P1500">
        <v>1</v>
      </c>
      <c r="Q1500">
        <v>0</v>
      </c>
      <c r="R1500">
        <v>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1.4313277679080002E-2</v>
      </c>
      <c r="Y1500">
        <v>0</v>
      </c>
      <c r="Z1500">
        <v>0</v>
      </c>
      <c r="AA1500">
        <v>0</v>
      </c>
      <c r="AB1500">
        <v>0</v>
      </c>
      <c r="AC1500">
        <v>0</v>
      </c>
      <c r="AD1500">
        <v>0</v>
      </c>
      <c r="AE1500">
        <v>1.4313277679080002E-2</v>
      </c>
    </row>
    <row r="1501" spans="1:31" x14ac:dyDescent="0.3">
      <c r="A1501">
        <v>2504849</v>
      </c>
      <c r="B1501">
        <v>1</v>
      </c>
      <c r="C1501" t="s">
        <v>80</v>
      </c>
      <c r="D1501" t="s">
        <v>89</v>
      </c>
      <c r="E1501" t="s">
        <v>147</v>
      </c>
      <c r="F1501" t="s">
        <v>4571</v>
      </c>
      <c r="G1501" t="s">
        <v>161</v>
      </c>
      <c r="H1501" t="s">
        <v>150</v>
      </c>
      <c r="I1501" t="s">
        <v>136</v>
      </c>
      <c r="J1501" t="s">
        <v>137</v>
      </c>
      <c r="K1501" t="s">
        <v>144</v>
      </c>
      <c r="L1501" t="s">
        <v>4572</v>
      </c>
      <c r="M1501" t="s">
        <v>4573</v>
      </c>
      <c r="N1501">
        <v>1.3277777770000001</v>
      </c>
      <c r="O1501">
        <v>0</v>
      </c>
      <c r="P1501">
        <v>19</v>
      </c>
      <c r="Q1501">
        <v>0</v>
      </c>
      <c r="R1501">
        <v>0</v>
      </c>
      <c r="S1501">
        <v>0</v>
      </c>
      <c r="T1501">
        <v>1</v>
      </c>
      <c r="U1501">
        <v>0</v>
      </c>
      <c r="V1501">
        <v>0</v>
      </c>
      <c r="W1501">
        <v>0</v>
      </c>
      <c r="X1501">
        <v>6.6123241945167841</v>
      </c>
      <c r="Y1501">
        <v>0</v>
      </c>
      <c r="Z1501">
        <v>0</v>
      </c>
      <c r="AA1501">
        <v>0</v>
      </c>
      <c r="AB1501">
        <v>0.22394210401070669</v>
      </c>
      <c r="AC1501">
        <v>0</v>
      </c>
      <c r="AD1501">
        <v>0</v>
      </c>
      <c r="AE1501">
        <v>6.8362662985274909</v>
      </c>
    </row>
    <row r="1502" spans="1:31" x14ac:dyDescent="0.3">
      <c r="A1502">
        <v>2504520</v>
      </c>
      <c r="B1502">
        <v>1</v>
      </c>
      <c r="C1502" t="s">
        <v>80</v>
      </c>
      <c r="D1502" t="s">
        <v>90</v>
      </c>
      <c r="E1502" t="s">
        <v>207</v>
      </c>
      <c r="F1502" t="s">
        <v>4574</v>
      </c>
      <c r="G1502" t="s">
        <v>413</v>
      </c>
      <c r="H1502" t="s">
        <v>150</v>
      </c>
      <c r="I1502" t="s">
        <v>136</v>
      </c>
      <c r="J1502" t="s">
        <v>137</v>
      </c>
      <c r="K1502" t="s">
        <v>144</v>
      </c>
      <c r="L1502" t="s">
        <v>4575</v>
      </c>
      <c r="M1502" t="s">
        <v>4576</v>
      </c>
      <c r="N1502">
        <v>0.61055555500000003</v>
      </c>
      <c r="O1502">
        <v>0</v>
      </c>
      <c r="P1502">
        <v>209</v>
      </c>
      <c r="Q1502">
        <v>0</v>
      </c>
      <c r="R1502">
        <v>0</v>
      </c>
      <c r="S1502">
        <v>0</v>
      </c>
      <c r="T1502">
        <v>4</v>
      </c>
      <c r="U1502">
        <v>0</v>
      </c>
      <c r="V1502">
        <v>0</v>
      </c>
      <c r="W1502">
        <v>0</v>
      </c>
      <c r="X1502">
        <v>38.133392345912206</v>
      </c>
      <c r="Y1502">
        <v>0</v>
      </c>
      <c r="Z1502">
        <v>0</v>
      </c>
      <c r="AA1502">
        <v>0</v>
      </c>
      <c r="AB1502">
        <v>0.34611207415454087</v>
      </c>
      <c r="AC1502">
        <v>0</v>
      </c>
      <c r="AD1502">
        <v>0</v>
      </c>
      <c r="AE1502">
        <v>38.479504420066746</v>
      </c>
    </row>
    <row r="1503" spans="1:31" x14ac:dyDescent="0.3">
      <c r="A1503">
        <v>2504563</v>
      </c>
      <c r="B1503">
        <v>1</v>
      </c>
      <c r="C1503" t="s">
        <v>81</v>
      </c>
      <c r="D1503" t="s">
        <v>127</v>
      </c>
      <c r="E1503" t="s">
        <v>159</v>
      </c>
      <c r="F1503" t="s">
        <v>1578</v>
      </c>
      <c r="G1503" t="s">
        <v>181</v>
      </c>
      <c r="H1503" t="s">
        <v>150</v>
      </c>
      <c r="I1503" t="s">
        <v>136</v>
      </c>
      <c r="J1503" t="s">
        <v>137</v>
      </c>
      <c r="K1503" t="s">
        <v>144</v>
      </c>
      <c r="L1503" t="s">
        <v>4577</v>
      </c>
      <c r="M1503" t="s">
        <v>4578</v>
      </c>
      <c r="N1503">
        <v>2.5841666659999998</v>
      </c>
      <c r="O1503">
        <v>0</v>
      </c>
      <c r="P1503">
        <v>176</v>
      </c>
      <c r="Q1503">
        <v>0</v>
      </c>
      <c r="R1503">
        <v>2</v>
      </c>
      <c r="S1503">
        <v>0</v>
      </c>
      <c r="T1503">
        <v>55</v>
      </c>
      <c r="U1503">
        <v>0</v>
      </c>
      <c r="V1503">
        <v>0</v>
      </c>
      <c r="W1503">
        <v>0</v>
      </c>
      <c r="X1503">
        <v>121.11266390012338</v>
      </c>
      <c r="Y1503">
        <v>0</v>
      </c>
      <c r="Z1503">
        <v>0</v>
      </c>
      <c r="AA1503">
        <v>0</v>
      </c>
      <c r="AB1503">
        <v>64.895516328198681</v>
      </c>
      <c r="AC1503">
        <v>0</v>
      </c>
      <c r="AD1503">
        <v>0</v>
      </c>
      <c r="AE1503">
        <v>186.00818022832206</v>
      </c>
    </row>
    <row r="1504" spans="1:31" x14ac:dyDescent="0.3">
      <c r="A1504">
        <v>2504832</v>
      </c>
      <c r="B1504">
        <v>1</v>
      </c>
      <c r="C1504" t="s">
        <v>81</v>
      </c>
      <c r="D1504" t="s">
        <v>128</v>
      </c>
      <c r="E1504" t="s">
        <v>207</v>
      </c>
      <c r="F1504" t="s">
        <v>4579</v>
      </c>
      <c r="G1504" t="s">
        <v>177</v>
      </c>
      <c r="H1504" t="s">
        <v>150</v>
      </c>
      <c r="I1504" t="s">
        <v>136</v>
      </c>
      <c r="J1504" t="s">
        <v>137</v>
      </c>
      <c r="K1504" t="s">
        <v>144</v>
      </c>
      <c r="L1504" t="s">
        <v>4580</v>
      </c>
      <c r="M1504" t="s">
        <v>4581</v>
      </c>
      <c r="N1504">
        <v>3.4041666660000001</v>
      </c>
      <c r="O1504">
        <v>0</v>
      </c>
      <c r="P1504">
        <v>5</v>
      </c>
      <c r="Q1504">
        <v>0</v>
      </c>
      <c r="R1504">
        <v>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5.1590458532792072</v>
      </c>
      <c r="Y1504">
        <v>0</v>
      </c>
      <c r="Z1504">
        <v>0</v>
      </c>
      <c r="AA1504">
        <v>0</v>
      </c>
      <c r="AB1504">
        <v>0</v>
      </c>
      <c r="AC1504">
        <v>0</v>
      </c>
      <c r="AD1504">
        <v>0</v>
      </c>
      <c r="AE1504">
        <v>5.1590458532792072</v>
      </c>
    </row>
    <row r="1505" spans="1:31" x14ac:dyDescent="0.3">
      <c r="A1505">
        <v>2504620</v>
      </c>
      <c r="B1505">
        <v>1</v>
      </c>
      <c r="C1505" t="s">
        <v>80</v>
      </c>
      <c r="D1505" t="s">
        <v>98</v>
      </c>
      <c r="E1505" t="s">
        <v>132</v>
      </c>
      <c r="F1505" t="s">
        <v>4336</v>
      </c>
      <c r="G1505" t="s">
        <v>173</v>
      </c>
      <c r="H1505" t="s">
        <v>135</v>
      </c>
      <c r="I1505" t="s">
        <v>136</v>
      </c>
      <c r="J1505" t="s">
        <v>137</v>
      </c>
      <c r="K1505" t="s">
        <v>138</v>
      </c>
      <c r="L1505" t="s">
        <v>4582</v>
      </c>
      <c r="M1505" t="s">
        <v>4583</v>
      </c>
      <c r="N1505">
        <v>9.18</v>
      </c>
      <c r="O1505">
        <v>0</v>
      </c>
      <c r="P1505">
        <v>64</v>
      </c>
      <c r="Q1505">
        <v>0</v>
      </c>
      <c r="R1505">
        <v>109</v>
      </c>
      <c r="S1505">
        <v>0</v>
      </c>
      <c r="T1505">
        <v>30</v>
      </c>
      <c r="U1505">
        <v>0</v>
      </c>
      <c r="V1505">
        <v>0</v>
      </c>
      <c r="W1505">
        <v>0</v>
      </c>
      <c r="X1505">
        <v>123.24683288647869</v>
      </c>
      <c r="Y1505">
        <v>0</v>
      </c>
      <c r="Z1505">
        <v>435.71095295182522</v>
      </c>
      <c r="AA1505">
        <v>0</v>
      </c>
      <c r="AB1505">
        <v>118.26716795168407</v>
      </c>
      <c r="AC1505">
        <v>0</v>
      </c>
      <c r="AD1505">
        <v>0</v>
      </c>
      <c r="AE1505">
        <v>677.22495378998804</v>
      </c>
    </row>
    <row r="1506" spans="1:31" x14ac:dyDescent="0.3">
      <c r="A1506">
        <v>2504583</v>
      </c>
      <c r="B1506">
        <v>1</v>
      </c>
      <c r="C1506" t="s">
        <v>80</v>
      </c>
      <c r="D1506" t="s">
        <v>82</v>
      </c>
      <c r="E1506" t="s">
        <v>159</v>
      </c>
      <c r="F1506" t="s">
        <v>4584</v>
      </c>
      <c r="G1506" t="s">
        <v>161</v>
      </c>
      <c r="H1506" t="s">
        <v>150</v>
      </c>
      <c r="I1506" t="s">
        <v>136</v>
      </c>
      <c r="J1506" t="s">
        <v>137</v>
      </c>
      <c r="K1506" t="s">
        <v>144</v>
      </c>
      <c r="L1506" t="s">
        <v>4585</v>
      </c>
      <c r="M1506" t="s">
        <v>4586</v>
      </c>
      <c r="N1506">
        <v>0.44305555499999999</v>
      </c>
      <c r="O1506">
        <v>0</v>
      </c>
      <c r="P1506">
        <v>122</v>
      </c>
      <c r="Q1506">
        <v>0</v>
      </c>
      <c r="R1506">
        <v>0</v>
      </c>
      <c r="S1506">
        <v>0</v>
      </c>
      <c r="T1506">
        <v>117</v>
      </c>
      <c r="U1506">
        <v>0</v>
      </c>
      <c r="V1506">
        <v>0</v>
      </c>
      <c r="W1506">
        <v>0</v>
      </c>
      <c r="X1506">
        <v>13.444668802656549</v>
      </c>
      <c r="Y1506">
        <v>0</v>
      </c>
      <c r="Z1506">
        <v>0</v>
      </c>
      <c r="AA1506">
        <v>0</v>
      </c>
      <c r="AB1506">
        <v>19.234611349806315</v>
      </c>
      <c r="AC1506">
        <v>0</v>
      </c>
      <c r="AD1506">
        <v>0</v>
      </c>
      <c r="AE1506">
        <v>32.679280152462866</v>
      </c>
    </row>
    <row r="1507" spans="1:31" x14ac:dyDescent="0.3">
      <c r="A1507">
        <v>2504726</v>
      </c>
      <c r="B1507">
        <v>1</v>
      </c>
      <c r="C1507" t="s">
        <v>80</v>
      </c>
      <c r="D1507" t="s">
        <v>95</v>
      </c>
      <c r="E1507" t="s">
        <v>167</v>
      </c>
      <c r="F1507" t="s">
        <v>4587</v>
      </c>
      <c r="G1507" t="s">
        <v>263</v>
      </c>
      <c r="H1507" t="s">
        <v>150</v>
      </c>
      <c r="I1507" t="s">
        <v>136</v>
      </c>
      <c r="J1507" t="s">
        <v>137</v>
      </c>
      <c r="K1507" t="s">
        <v>144</v>
      </c>
      <c r="L1507" t="s">
        <v>4588</v>
      </c>
      <c r="M1507" t="s">
        <v>4589</v>
      </c>
      <c r="N1507">
        <v>3.554444444</v>
      </c>
      <c r="O1507">
        <v>0</v>
      </c>
      <c r="P1507">
        <v>1</v>
      </c>
      <c r="Q1507">
        <v>0</v>
      </c>
      <c r="R1507">
        <v>0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0.15828864191649666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0.15828864191649666</v>
      </c>
    </row>
    <row r="1508" spans="1:31" x14ac:dyDescent="0.3">
      <c r="A1508">
        <v>2504626</v>
      </c>
      <c r="B1508">
        <v>1</v>
      </c>
      <c r="C1508" t="s">
        <v>81</v>
      </c>
      <c r="D1508" t="s">
        <v>113</v>
      </c>
      <c r="E1508" t="s">
        <v>141</v>
      </c>
      <c r="F1508" t="s">
        <v>4590</v>
      </c>
      <c r="G1508" t="s">
        <v>134</v>
      </c>
      <c r="H1508" t="s">
        <v>135</v>
      </c>
      <c r="I1508" t="s">
        <v>136</v>
      </c>
      <c r="J1508" t="s">
        <v>137</v>
      </c>
      <c r="K1508" t="s">
        <v>138</v>
      </c>
      <c r="L1508" t="s">
        <v>4591</v>
      </c>
      <c r="M1508" t="s">
        <v>4592</v>
      </c>
      <c r="N1508">
        <v>2.3180555549999999</v>
      </c>
      <c r="O1508">
        <v>0</v>
      </c>
      <c r="P1508">
        <v>333</v>
      </c>
      <c r="Q1508">
        <v>0</v>
      </c>
      <c r="R1508">
        <v>31</v>
      </c>
      <c r="S1508">
        <v>6</v>
      </c>
      <c r="T1508">
        <v>11</v>
      </c>
      <c r="U1508">
        <v>0</v>
      </c>
      <c r="V1508">
        <v>0</v>
      </c>
      <c r="W1508">
        <v>0</v>
      </c>
      <c r="X1508">
        <v>139.05368595909587</v>
      </c>
      <c r="Y1508">
        <v>0</v>
      </c>
      <c r="Z1508">
        <v>11.905787673306301</v>
      </c>
      <c r="AA1508">
        <v>718.56932369848334</v>
      </c>
      <c r="AB1508">
        <v>13.797754547335005</v>
      </c>
      <c r="AC1508">
        <v>0</v>
      </c>
      <c r="AD1508">
        <v>0</v>
      </c>
      <c r="AE1508">
        <v>883.32655187822047</v>
      </c>
    </row>
    <row r="1509" spans="1:31" x14ac:dyDescent="0.3">
      <c r="A1509">
        <v>2504884</v>
      </c>
      <c r="B1509">
        <v>1</v>
      </c>
      <c r="C1509" t="s">
        <v>81</v>
      </c>
      <c r="D1509" t="s">
        <v>112</v>
      </c>
      <c r="E1509" t="s">
        <v>207</v>
      </c>
      <c r="F1509" t="s">
        <v>4593</v>
      </c>
      <c r="G1509" t="s">
        <v>177</v>
      </c>
      <c r="H1509" t="s">
        <v>150</v>
      </c>
      <c r="I1509" t="s">
        <v>136</v>
      </c>
      <c r="J1509" t="s">
        <v>137</v>
      </c>
      <c r="K1509" t="s">
        <v>144</v>
      </c>
      <c r="L1509" t="s">
        <v>4594</v>
      </c>
      <c r="M1509" t="s">
        <v>4595</v>
      </c>
      <c r="N1509">
        <v>1.661944444</v>
      </c>
      <c r="O1509">
        <v>0</v>
      </c>
      <c r="P1509">
        <v>139</v>
      </c>
      <c r="Q1509">
        <v>0</v>
      </c>
      <c r="R1509">
        <v>0</v>
      </c>
      <c r="S1509">
        <v>0</v>
      </c>
      <c r="T1509">
        <v>19</v>
      </c>
      <c r="U1509">
        <v>0</v>
      </c>
      <c r="V1509">
        <v>0</v>
      </c>
      <c r="W1509">
        <v>0</v>
      </c>
      <c r="X1509">
        <v>38.088790561537856</v>
      </c>
      <c r="Y1509">
        <v>0</v>
      </c>
      <c r="Z1509">
        <v>0</v>
      </c>
      <c r="AA1509">
        <v>0</v>
      </c>
      <c r="AB1509">
        <v>15.377219691784331</v>
      </c>
      <c r="AC1509">
        <v>0</v>
      </c>
      <c r="AD1509">
        <v>0</v>
      </c>
      <c r="AE1509">
        <v>53.466010253322189</v>
      </c>
    </row>
    <row r="1510" spans="1:31" x14ac:dyDescent="0.3">
      <c r="A1510">
        <v>2505007</v>
      </c>
      <c r="B1510">
        <v>1</v>
      </c>
      <c r="C1510" t="s">
        <v>80</v>
      </c>
      <c r="D1510" t="s">
        <v>85</v>
      </c>
      <c r="E1510" t="s">
        <v>167</v>
      </c>
      <c r="F1510" t="s">
        <v>4596</v>
      </c>
      <c r="G1510" t="s">
        <v>263</v>
      </c>
      <c r="H1510" t="s">
        <v>150</v>
      </c>
      <c r="I1510" t="s">
        <v>136</v>
      </c>
      <c r="J1510" t="s">
        <v>137</v>
      </c>
      <c r="K1510" t="s">
        <v>144</v>
      </c>
      <c r="L1510" t="s">
        <v>4597</v>
      </c>
      <c r="M1510" t="s">
        <v>4598</v>
      </c>
      <c r="N1510">
        <v>0.85888888799999996</v>
      </c>
      <c r="O1510">
        <v>0</v>
      </c>
      <c r="P1510">
        <v>5</v>
      </c>
      <c r="Q1510">
        <v>0</v>
      </c>
      <c r="R1510">
        <v>0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1.1971927093482935</v>
      </c>
      <c r="Y1510">
        <v>0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1.1971927093482935</v>
      </c>
    </row>
    <row r="1511" spans="1:31" x14ac:dyDescent="0.3">
      <c r="A1511">
        <v>2504947</v>
      </c>
      <c r="B1511">
        <v>1</v>
      </c>
      <c r="C1511" t="s">
        <v>80</v>
      </c>
      <c r="D1511" t="s">
        <v>96</v>
      </c>
      <c r="E1511" t="s">
        <v>159</v>
      </c>
      <c r="F1511" t="s">
        <v>4599</v>
      </c>
      <c r="G1511" t="s">
        <v>291</v>
      </c>
      <c r="H1511" t="s">
        <v>150</v>
      </c>
      <c r="I1511" t="s">
        <v>136</v>
      </c>
      <c r="J1511" t="s">
        <v>3</v>
      </c>
      <c r="K1511" t="s">
        <v>144</v>
      </c>
      <c r="L1511" t="s">
        <v>4600</v>
      </c>
      <c r="M1511" t="s">
        <v>4601</v>
      </c>
      <c r="N1511">
        <v>3.517222222</v>
      </c>
      <c r="O1511">
        <v>0</v>
      </c>
      <c r="P1511">
        <v>109</v>
      </c>
      <c r="Q1511">
        <v>0</v>
      </c>
      <c r="R1511">
        <v>0</v>
      </c>
      <c r="S1511">
        <v>0</v>
      </c>
      <c r="T1511">
        <v>9</v>
      </c>
      <c r="U1511">
        <v>0</v>
      </c>
      <c r="V1511">
        <v>0</v>
      </c>
      <c r="W1511">
        <v>0</v>
      </c>
      <c r="X1511">
        <v>105.27104405652838</v>
      </c>
      <c r="Y1511">
        <v>0</v>
      </c>
      <c r="Z1511">
        <v>0</v>
      </c>
      <c r="AA1511">
        <v>0</v>
      </c>
      <c r="AB1511">
        <v>66.698564841789093</v>
      </c>
      <c r="AC1511">
        <v>0</v>
      </c>
      <c r="AD1511">
        <v>0</v>
      </c>
      <c r="AE1511">
        <v>171.96960889831746</v>
      </c>
    </row>
    <row r="1512" spans="1:31" x14ac:dyDescent="0.3">
      <c r="A1512">
        <v>2504798</v>
      </c>
      <c r="B1512">
        <v>1</v>
      </c>
      <c r="C1512" t="s">
        <v>80</v>
      </c>
      <c r="D1512" t="s">
        <v>108</v>
      </c>
      <c r="E1512" t="s">
        <v>187</v>
      </c>
      <c r="F1512" t="s">
        <v>4602</v>
      </c>
      <c r="G1512" t="s">
        <v>134</v>
      </c>
      <c r="H1512" t="s">
        <v>135</v>
      </c>
      <c r="I1512" t="s">
        <v>136</v>
      </c>
      <c r="J1512" t="s">
        <v>137</v>
      </c>
      <c r="K1512" t="s">
        <v>138</v>
      </c>
      <c r="L1512" t="s">
        <v>4603</v>
      </c>
      <c r="M1512" t="s">
        <v>4604</v>
      </c>
      <c r="N1512">
        <v>0.84972222200000003</v>
      </c>
      <c r="O1512">
        <v>0</v>
      </c>
      <c r="P1512">
        <v>695</v>
      </c>
      <c r="Q1512">
        <v>0</v>
      </c>
      <c r="R1512">
        <v>102</v>
      </c>
      <c r="S1512">
        <v>3</v>
      </c>
      <c r="T1512">
        <v>122</v>
      </c>
      <c r="U1512">
        <v>0</v>
      </c>
      <c r="V1512">
        <v>0</v>
      </c>
      <c r="W1512">
        <v>0</v>
      </c>
      <c r="X1512">
        <v>67.019231924716621</v>
      </c>
      <c r="Y1512">
        <v>0</v>
      </c>
      <c r="Z1512">
        <v>7.3926630961847701</v>
      </c>
      <c r="AA1512">
        <v>5.6654315897755634</v>
      </c>
      <c r="AB1512">
        <v>61.58758640344552</v>
      </c>
      <c r="AC1512">
        <v>0</v>
      </c>
      <c r="AD1512">
        <v>0</v>
      </c>
      <c r="AE1512">
        <v>141.66491301412248</v>
      </c>
    </row>
    <row r="1513" spans="1:31" x14ac:dyDescent="0.3">
      <c r="A1513">
        <v>2504801</v>
      </c>
      <c r="B1513">
        <v>1</v>
      </c>
      <c r="C1513" t="s">
        <v>81</v>
      </c>
      <c r="D1513" t="s">
        <v>121</v>
      </c>
      <c r="E1513" t="s">
        <v>207</v>
      </c>
      <c r="F1513" t="s">
        <v>4605</v>
      </c>
      <c r="G1513" t="s">
        <v>177</v>
      </c>
      <c r="H1513" t="s">
        <v>150</v>
      </c>
      <c r="I1513" t="s">
        <v>136</v>
      </c>
      <c r="J1513" t="s">
        <v>137</v>
      </c>
      <c r="K1513" t="s">
        <v>144</v>
      </c>
      <c r="L1513" t="s">
        <v>4606</v>
      </c>
      <c r="M1513" t="s">
        <v>4607</v>
      </c>
      <c r="N1513">
        <v>2.7652777770000001</v>
      </c>
      <c r="O1513">
        <v>0</v>
      </c>
      <c r="P1513">
        <v>5</v>
      </c>
      <c r="Q1513">
        <v>0</v>
      </c>
      <c r="R1513">
        <v>14</v>
      </c>
      <c r="S1513">
        <v>0</v>
      </c>
      <c r="T1513">
        <v>0</v>
      </c>
      <c r="U1513">
        <v>0</v>
      </c>
      <c r="V1513">
        <v>0</v>
      </c>
      <c r="W1513">
        <v>0</v>
      </c>
      <c r="X1513">
        <v>0.84094495274319569</v>
      </c>
      <c r="Y1513">
        <v>0</v>
      </c>
      <c r="Z1513">
        <v>0.44290183054002075</v>
      </c>
      <c r="AA1513">
        <v>0</v>
      </c>
      <c r="AB1513">
        <v>0</v>
      </c>
      <c r="AC1513">
        <v>0</v>
      </c>
      <c r="AD1513">
        <v>0</v>
      </c>
      <c r="AE1513">
        <v>1.2838467832832166</v>
      </c>
    </row>
    <row r="1514" spans="1:31" x14ac:dyDescent="0.3">
      <c r="A1514">
        <v>2504609</v>
      </c>
      <c r="B1514">
        <v>1</v>
      </c>
      <c r="C1514" t="s">
        <v>80</v>
      </c>
      <c r="D1514" t="s">
        <v>95</v>
      </c>
      <c r="E1514" t="s">
        <v>207</v>
      </c>
      <c r="F1514" t="s">
        <v>4608</v>
      </c>
      <c r="G1514" t="s">
        <v>173</v>
      </c>
      <c r="H1514" t="s">
        <v>150</v>
      </c>
      <c r="I1514" t="s">
        <v>136</v>
      </c>
      <c r="J1514" t="s">
        <v>137</v>
      </c>
      <c r="K1514" t="s">
        <v>138</v>
      </c>
      <c r="L1514" t="s">
        <v>4609</v>
      </c>
      <c r="M1514" t="s">
        <v>4610</v>
      </c>
      <c r="N1514">
        <v>1.7413888879999999</v>
      </c>
      <c r="O1514">
        <v>0</v>
      </c>
      <c r="P1514">
        <v>51</v>
      </c>
      <c r="Q1514">
        <v>0</v>
      </c>
      <c r="R1514">
        <v>0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16.244915689051027</v>
      </c>
      <c r="Y1514">
        <v>0</v>
      </c>
      <c r="Z1514">
        <v>0</v>
      </c>
      <c r="AA1514">
        <v>0</v>
      </c>
      <c r="AB1514">
        <v>0</v>
      </c>
      <c r="AC1514">
        <v>0</v>
      </c>
      <c r="AD1514">
        <v>0</v>
      </c>
      <c r="AE1514">
        <v>16.244915689051027</v>
      </c>
    </row>
    <row r="1515" spans="1:31" x14ac:dyDescent="0.3">
      <c r="A1515">
        <v>2504566</v>
      </c>
      <c r="B1515">
        <v>1</v>
      </c>
      <c r="C1515" t="s">
        <v>80</v>
      </c>
      <c r="D1515" t="s">
        <v>104</v>
      </c>
      <c r="E1515" t="s">
        <v>159</v>
      </c>
      <c r="F1515" t="s">
        <v>4611</v>
      </c>
      <c r="G1515" t="s">
        <v>1242</v>
      </c>
      <c r="H1515" t="s">
        <v>150</v>
      </c>
      <c r="I1515" t="s">
        <v>136</v>
      </c>
      <c r="J1515" t="s">
        <v>3</v>
      </c>
      <c r="K1515" t="s">
        <v>144</v>
      </c>
      <c r="L1515" t="s">
        <v>4612</v>
      </c>
      <c r="M1515" t="s">
        <v>4613</v>
      </c>
      <c r="N1515">
        <v>4.9336111110000003</v>
      </c>
      <c r="O1515">
        <v>0</v>
      </c>
      <c r="P1515">
        <v>295</v>
      </c>
      <c r="Q1515">
        <v>0</v>
      </c>
      <c r="R1515">
        <v>3</v>
      </c>
      <c r="S1515">
        <v>0</v>
      </c>
      <c r="T1515">
        <v>23</v>
      </c>
      <c r="U1515">
        <v>0</v>
      </c>
      <c r="V1515">
        <v>0</v>
      </c>
      <c r="W1515">
        <v>0</v>
      </c>
      <c r="X1515">
        <v>315.01415268966684</v>
      </c>
      <c r="Y1515">
        <v>0</v>
      </c>
      <c r="Z1515">
        <v>1.168586272781031</v>
      </c>
      <c r="AA1515">
        <v>0</v>
      </c>
      <c r="AB1515">
        <v>68.69676781642741</v>
      </c>
      <c r="AC1515">
        <v>0</v>
      </c>
      <c r="AD1515">
        <v>0</v>
      </c>
      <c r="AE1515">
        <v>384.87950677887534</v>
      </c>
    </row>
    <row r="1516" spans="1:31" x14ac:dyDescent="0.3">
      <c r="A1516">
        <v>2504735</v>
      </c>
      <c r="B1516">
        <v>1</v>
      </c>
      <c r="C1516" t="s">
        <v>80</v>
      </c>
      <c r="D1516" t="s">
        <v>97</v>
      </c>
      <c r="E1516" t="s">
        <v>167</v>
      </c>
      <c r="F1516" t="s">
        <v>4614</v>
      </c>
      <c r="G1516" t="s">
        <v>169</v>
      </c>
      <c r="H1516" t="s">
        <v>150</v>
      </c>
      <c r="I1516" t="s">
        <v>136</v>
      </c>
      <c r="J1516" t="s">
        <v>137</v>
      </c>
      <c r="K1516" t="s">
        <v>144</v>
      </c>
      <c r="L1516" t="s">
        <v>4615</v>
      </c>
      <c r="M1516" t="s">
        <v>4616</v>
      </c>
      <c r="N1516">
        <v>1.9952777770000001</v>
      </c>
      <c r="O1516">
        <v>0</v>
      </c>
      <c r="P1516">
        <v>1</v>
      </c>
      <c r="Q1516">
        <v>0</v>
      </c>
      <c r="R1516">
        <v>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0.44709246598111113</v>
      </c>
      <c r="Y1516">
        <v>0</v>
      </c>
      <c r="Z1516">
        <v>0</v>
      </c>
      <c r="AA1516">
        <v>0</v>
      </c>
      <c r="AB1516">
        <v>0</v>
      </c>
      <c r="AC1516">
        <v>0</v>
      </c>
      <c r="AD1516">
        <v>0</v>
      </c>
      <c r="AE1516">
        <v>0.44709246598111113</v>
      </c>
    </row>
    <row r="1517" spans="1:31" x14ac:dyDescent="0.3">
      <c r="A1517">
        <v>2504572</v>
      </c>
      <c r="B1517">
        <v>1</v>
      </c>
      <c r="C1517" t="s">
        <v>80</v>
      </c>
      <c r="D1517" t="s">
        <v>103</v>
      </c>
      <c r="E1517" t="s">
        <v>141</v>
      </c>
      <c r="F1517" t="s">
        <v>4617</v>
      </c>
      <c r="G1517" t="s">
        <v>143</v>
      </c>
      <c r="H1517" t="s">
        <v>135</v>
      </c>
      <c r="I1517" t="s">
        <v>136</v>
      </c>
      <c r="J1517" t="s">
        <v>137</v>
      </c>
      <c r="K1517" t="s">
        <v>144</v>
      </c>
      <c r="L1517" t="s">
        <v>4618</v>
      </c>
      <c r="M1517" t="s">
        <v>4619</v>
      </c>
      <c r="N1517">
        <v>1.4569444439999999</v>
      </c>
      <c r="O1517">
        <v>0</v>
      </c>
      <c r="P1517">
        <v>29</v>
      </c>
      <c r="Q1517">
        <v>6</v>
      </c>
      <c r="R1517">
        <v>9</v>
      </c>
      <c r="S1517">
        <v>27</v>
      </c>
      <c r="T1517">
        <v>43</v>
      </c>
      <c r="U1517">
        <v>29</v>
      </c>
      <c r="V1517">
        <v>7</v>
      </c>
      <c r="W1517">
        <v>0</v>
      </c>
      <c r="X1517">
        <v>29.873408341546178</v>
      </c>
      <c r="Y1517">
        <v>62.675639769904407</v>
      </c>
      <c r="Z1517">
        <v>12.961009199965925</v>
      </c>
      <c r="AA1517">
        <v>219.10582801174647</v>
      </c>
      <c r="AB1517">
        <v>66.325438213307706</v>
      </c>
      <c r="AC1517">
        <v>1217.6094967853678</v>
      </c>
      <c r="AD1517">
        <v>181.26009221695986</v>
      </c>
      <c r="AE1517">
        <v>1789.8109125387984</v>
      </c>
    </row>
    <row r="1518" spans="1:31" x14ac:dyDescent="0.3">
      <c r="A1518">
        <v>2504964</v>
      </c>
      <c r="B1518">
        <v>1</v>
      </c>
      <c r="C1518" t="s">
        <v>80</v>
      </c>
      <c r="D1518" t="s">
        <v>109</v>
      </c>
      <c r="E1518" t="s">
        <v>141</v>
      </c>
      <c r="F1518" t="s">
        <v>4620</v>
      </c>
      <c r="G1518" t="s">
        <v>143</v>
      </c>
      <c r="H1518" t="s">
        <v>135</v>
      </c>
      <c r="I1518" t="s">
        <v>136</v>
      </c>
      <c r="J1518" t="s">
        <v>137</v>
      </c>
      <c r="K1518" t="s">
        <v>144</v>
      </c>
      <c r="L1518" t="s">
        <v>4621</v>
      </c>
      <c r="M1518" t="s">
        <v>4622</v>
      </c>
      <c r="N1518">
        <v>0.41666666600000002</v>
      </c>
      <c r="O1518">
        <v>0</v>
      </c>
      <c r="P1518">
        <v>3351</v>
      </c>
      <c r="Q1518">
        <v>0</v>
      </c>
      <c r="R1518">
        <v>195</v>
      </c>
      <c r="S1518">
        <v>5</v>
      </c>
      <c r="T1518">
        <v>852</v>
      </c>
      <c r="U1518">
        <v>4</v>
      </c>
      <c r="V1518">
        <v>1</v>
      </c>
      <c r="W1518">
        <v>0</v>
      </c>
      <c r="X1518">
        <v>257.07049903508602</v>
      </c>
      <c r="Y1518">
        <v>0</v>
      </c>
      <c r="Z1518">
        <v>30.741017307861384</v>
      </c>
      <c r="AA1518">
        <v>8.84766363428243</v>
      </c>
      <c r="AB1518">
        <v>138.53058308069944</v>
      </c>
      <c r="AC1518">
        <v>30.290139758451229</v>
      </c>
      <c r="AD1518">
        <v>3.9595899177917504E-2</v>
      </c>
      <c r="AE1518">
        <v>465.51949871555843</v>
      </c>
    </row>
    <row r="1519" spans="1:31" x14ac:dyDescent="0.3">
      <c r="A1519">
        <v>2504921</v>
      </c>
      <c r="B1519">
        <v>1</v>
      </c>
      <c r="C1519" t="s">
        <v>81</v>
      </c>
      <c r="D1519" t="s">
        <v>112</v>
      </c>
      <c r="E1519" t="s">
        <v>207</v>
      </c>
      <c r="F1519" t="s">
        <v>4623</v>
      </c>
      <c r="G1519" t="s">
        <v>177</v>
      </c>
      <c r="H1519" t="s">
        <v>150</v>
      </c>
      <c r="I1519" t="s">
        <v>136</v>
      </c>
      <c r="J1519" t="s">
        <v>137</v>
      </c>
      <c r="K1519" t="s">
        <v>144</v>
      </c>
      <c r="L1519" t="s">
        <v>4624</v>
      </c>
      <c r="M1519" t="s">
        <v>4625</v>
      </c>
      <c r="N1519">
        <v>0.97583333299999997</v>
      </c>
      <c r="O1519">
        <v>0</v>
      </c>
      <c r="P1519">
        <v>3</v>
      </c>
      <c r="Q1519">
        <v>0</v>
      </c>
      <c r="R1519">
        <v>9</v>
      </c>
      <c r="S1519">
        <v>0</v>
      </c>
      <c r="T1519">
        <v>1</v>
      </c>
      <c r="U1519">
        <v>0</v>
      </c>
      <c r="V1519">
        <v>0</v>
      </c>
      <c r="W1519">
        <v>0</v>
      </c>
      <c r="X1519">
        <v>0.37363985310040998</v>
      </c>
      <c r="Y1519">
        <v>0</v>
      </c>
      <c r="Z1519">
        <v>1.9532473368144999E-2</v>
      </c>
      <c r="AA1519">
        <v>0</v>
      </c>
      <c r="AB1519">
        <v>9.4037364416400017E-3</v>
      </c>
      <c r="AC1519">
        <v>0</v>
      </c>
      <c r="AD1519">
        <v>0</v>
      </c>
      <c r="AE1519">
        <v>0.40257606291019499</v>
      </c>
    </row>
    <row r="1520" spans="1:31" x14ac:dyDescent="0.3">
      <c r="A1520">
        <v>2504718</v>
      </c>
      <c r="B1520">
        <v>1</v>
      </c>
      <c r="C1520" t="s">
        <v>80</v>
      </c>
      <c r="D1520" t="s">
        <v>84</v>
      </c>
      <c r="E1520" t="s">
        <v>167</v>
      </c>
      <c r="F1520" t="s">
        <v>4626</v>
      </c>
      <c r="G1520" t="s">
        <v>263</v>
      </c>
      <c r="H1520" t="s">
        <v>150</v>
      </c>
      <c r="I1520" t="s">
        <v>136</v>
      </c>
      <c r="J1520" t="s">
        <v>137</v>
      </c>
      <c r="K1520" t="s">
        <v>144</v>
      </c>
      <c r="L1520" t="s">
        <v>4627</v>
      </c>
      <c r="M1520" t="s">
        <v>4628</v>
      </c>
      <c r="N1520">
        <v>0.81138888799999997</v>
      </c>
      <c r="O1520">
        <v>0</v>
      </c>
      <c r="P1520">
        <v>4</v>
      </c>
      <c r="Q1520">
        <v>0</v>
      </c>
      <c r="R1520">
        <v>0</v>
      </c>
      <c r="S1520">
        <v>0</v>
      </c>
      <c r="T1520">
        <v>1</v>
      </c>
      <c r="U1520">
        <v>0</v>
      </c>
      <c r="V1520">
        <v>0</v>
      </c>
      <c r="W1520">
        <v>0</v>
      </c>
      <c r="X1520">
        <v>0.55763729972258347</v>
      </c>
      <c r="Y1520">
        <v>0</v>
      </c>
      <c r="Z1520">
        <v>0</v>
      </c>
      <c r="AA1520">
        <v>0</v>
      </c>
      <c r="AB1520">
        <v>0.21963986739849001</v>
      </c>
      <c r="AC1520">
        <v>0</v>
      </c>
      <c r="AD1520">
        <v>0</v>
      </c>
      <c r="AE1520">
        <v>0.77727716712107342</v>
      </c>
    </row>
    <row r="1521" spans="1:31" x14ac:dyDescent="0.3">
      <c r="A1521">
        <v>2504655</v>
      </c>
      <c r="B1521">
        <v>1</v>
      </c>
      <c r="C1521" t="s">
        <v>80</v>
      </c>
      <c r="D1521" t="s">
        <v>103</v>
      </c>
      <c r="E1521" t="s">
        <v>132</v>
      </c>
      <c r="F1521" t="s">
        <v>4629</v>
      </c>
      <c r="G1521" t="s">
        <v>173</v>
      </c>
      <c r="H1521" t="s">
        <v>135</v>
      </c>
      <c r="I1521" t="s">
        <v>136</v>
      </c>
      <c r="J1521" t="s">
        <v>137</v>
      </c>
      <c r="K1521" t="s">
        <v>138</v>
      </c>
      <c r="L1521" t="s">
        <v>4630</v>
      </c>
      <c r="M1521" t="s">
        <v>4631</v>
      </c>
      <c r="N1521">
        <v>2.5022222219999999</v>
      </c>
      <c r="O1521">
        <v>0</v>
      </c>
      <c r="P1521">
        <v>3</v>
      </c>
      <c r="Q1521">
        <v>0</v>
      </c>
      <c r="R1521">
        <v>0</v>
      </c>
      <c r="S1521">
        <v>6</v>
      </c>
      <c r="T1521">
        <v>456</v>
      </c>
      <c r="U1521">
        <v>4</v>
      </c>
      <c r="V1521">
        <v>2</v>
      </c>
      <c r="W1521">
        <v>0</v>
      </c>
      <c r="X1521">
        <v>2.1628539720614022</v>
      </c>
      <c r="Y1521">
        <v>0</v>
      </c>
      <c r="Z1521">
        <v>0</v>
      </c>
      <c r="AA1521">
        <v>120.37007425704385</v>
      </c>
      <c r="AB1521">
        <v>573.67063979965872</v>
      </c>
      <c r="AC1521">
        <v>104.74263673315656</v>
      </c>
      <c r="AD1521">
        <v>10.146056785643475</v>
      </c>
      <c r="AE1521">
        <v>811.09226154756402</v>
      </c>
    </row>
    <row r="1522" spans="1:31" x14ac:dyDescent="0.3">
      <c r="A1522">
        <v>2504987</v>
      </c>
      <c r="B1522">
        <v>1</v>
      </c>
      <c r="C1522" t="s">
        <v>81</v>
      </c>
      <c r="D1522" t="s">
        <v>126</v>
      </c>
      <c r="E1522" t="s">
        <v>167</v>
      </c>
      <c r="F1522" t="s">
        <v>4632</v>
      </c>
      <c r="G1522" t="s">
        <v>263</v>
      </c>
      <c r="H1522" t="s">
        <v>150</v>
      </c>
      <c r="I1522" t="s">
        <v>136</v>
      </c>
      <c r="J1522" t="s">
        <v>137</v>
      </c>
      <c r="K1522" t="s">
        <v>144</v>
      </c>
      <c r="L1522" t="s">
        <v>4633</v>
      </c>
      <c r="M1522" t="s">
        <v>4634</v>
      </c>
      <c r="N1522">
        <v>1.1502777769999999</v>
      </c>
      <c r="O1522">
        <v>0</v>
      </c>
      <c r="P1522">
        <v>1</v>
      </c>
      <c r="Q1522">
        <v>0</v>
      </c>
      <c r="R1522">
        <v>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4.4414938353029995E-2</v>
      </c>
      <c r="Y1522">
        <v>0</v>
      </c>
      <c r="Z1522">
        <v>0</v>
      </c>
      <c r="AA1522">
        <v>0</v>
      </c>
      <c r="AB1522">
        <v>0</v>
      </c>
      <c r="AC1522">
        <v>0</v>
      </c>
      <c r="AD1522">
        <v>0</v>
      </c>
      <c r="AE1522">
        <v>4.4414938353029995E-2</v>
      </c>
    </row>
    <row r="1523" spans="1:31" x14ac:dyDescent="0.3">
      <c r="A1523">
        <v>2504549</v>
      </c>
      <c r="B1523">
        <v>1</v>
      </c>
      <c r="C1523" t="s">
        <v>81</v>
      </c>
      <c r="D1523" t="s">
        <v>123</v>
      </c>
      <c r="E1523" t="s">
        <v>207</v>
      </c>
      <c r="F1523" t="s">
        <v>4635</v>
      </c>
      <c r="G1523" t="s">
        <v>177</v>
      </c>
      <c r="H1523" t="s">
        <v>150</v>
      </c>
      <c r="I1523" t="s">
        <v>136</v>
      </c>
      <c r="J1523" t="s">
        <v>137</v>
      </c>
      <c r="K1523" t="s">
        <v>144</v>
      </c>
      <c r="L1523" t="s">
        <v>4636</v>
      </c>
      <c r="M1523" t="s">
        <v>4637</v>
      </c>
      <c r="N1523">
        <v>1.7638888880000001</v>
      </c>
      <c r="O1523">
        <v>0</v>
      </c>
      <c r="P1523">
        <v>0</v>
      </c>
      <c r="Q1523">
        <v>0</v>
      </c>
      <c r="R1523">
        <v>2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0</v>
      </c>
      <c r="Z1523">
        <v>0</v>
      </c>
      <c r="AA1523">
        <v>0</v>
      </c>
      <c r="AB1523">
        <v>0</v>
      </c>
      <c r="AC1523">
        <v>0</v>
      </c>
      <c r="AD1523">
        <v>0</v>
      </c>
      <c r="AE1523">
        <v>0</v>
      </c>
    </row>
    <row r="1524" spans="1:31" x14ac:dyDescent="0.3">
      <c r="A1524">
        <v>2504898</v>
      </c>
      <c r="B1524">
        <v>1</v>
      </c>
      <c r="C1524" t="s">
        <v>80</v>
      </c>
      <c r="D1524" t="s">
        <v>92</v>
      </c>
      <c r="E1524" t="s">
        <v>167</v>
      </c>
      <c r="F1524" t="s">
        <v>4638</v>
      </c>
      <c r="G1524" t="s">
        <v>263</v>
      </c>
      <c r="H1524" t="s">
        <v>150</v>
      </c>
      <c r="I1524" t="s">
        <v>136</v>
      </c>
      <c r="J1524" t="s">
        <v>137</v>
      </c>
      <c r="K1524" t="s">
        <v>144</v>
      </c>
      <c r="L1524" t="s">
        <v>4639</v>
      </c>
      <c r="M1524" t="s">
        <v>4640</v>
      </c>
      <c r="N1524">
        <v>2.08</v>
      </c>
      <c r="O1524">
        <v>0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0</v>
      </c>
      <c r="Z1524">
        <v>0</v>
      </c>
      <c r="AA1524">
        <v>0</v>
      </c>
      <c r="AB1524">
        <v>0</v>
      </c>
      <c r="AC1524">
        <v>0</v>
      </c>
      <c r="AD1524">
        <v>0</v>
      </c>
      <c r="AE1524">
        <v>0</v>
      </c>
    </row>
    <row r="1525" spans="1:31" x14ac:dyDescent="0.3">
      <c r="A1525">
        <v>2504612</v>
      </c>
      <c r="B1525">
        <v>1</v>
      </c>
      <c r="C1525" t="s">
        <v>81</v>
      </c>
      <c r="D1525" t="s">
        <v>121</v>
      </c>
      <c r="E1525" t="s">
        <v>187</v>
      </c>
      <c r="F1525" t="s">
        <v>4641</v>
      </c>
      <c r="G1525" t="s">
        <v>134</v>
      </c>
      <c r="H1525" t="s">
        <v>135</v>
      </c>
      <c r="I1525" t="s">
        <v>136</v>
      </c>
      <c r="J1525" t="s">
        <v>137</v>
      </c>
      <c r="K1525" t="s">
        <v>138</v>
      </c>
      <c r="L1525" t="s">
        <v>4642</v>
      </c>
      <c r="M1525" t="s">
        <v>4643</v>
      </c>
      <c r="N1525">
        <v>3.236111111</v>
      </c>
      <c r="O1525">
        <v>0</v>
      </c>
      <c r="P1525">
        <v>507</v>
      </c>
      <c r="Q1525">
        <v>1</v>
      </c>
      <c r="R1525">
        <v>46</v>
      </c>
      <c r="S1525">
        <v>3</v>
      </c>
      <c r="T1525">
        <v>15</v>
      </c>
      <c r="U1525">
        <v>0</v>
      </c>
      <c r="V1525">
        <v>0</v>
      </c>
      <c r="W1525">
        <v>0</v>
      </c>
      <c r="X1525">
        <v>169.28134371926004</v>
      </c>
      <c r="Y1525">
        <v>2.0862287068050001</v>
      </c>
      <c r="Z1525">
        <v>17.674155894198776</v>
      </c>
      <c r="AA1525">
        <v>10.158258060403332</v>
      </c>
      <c r="AB1525">
        <v>29.312368125078837</v>
      </c>
      <c r="AC1525">
        <v>0</v>
      </c>
      <c r="AD1525">
        <v>0</v>
      </c>
      <c r="AE1525">
        <v>228.512354505746</v>
      </c>
    </row>
    <row r="1526" spans="1:31" x14ac:dyDescent="0.3">
      <c r="A1526">
        <v>2504712</v>
      </c>
      <c r="B1526">
        <v>1</v>
      </c>
      <c r="C1526" t="s">
        <v>81</v>
      </c>
      <c r="D1526" t="s">
        <v>121</v>
      </c>
      <c r="E1526" t="s">
        <v>187</v>
      </c>
      <c r="F1526" t="s">
        <v>4644</v>
      </c>
      <c r="G1526" t="s">
        <v>143</v>
      </c>
      <c r="H1526" t="s">
        <v>135</v>
      </c>
      <c r="I1526" t="s">
        <v>136</v>
      </c>
      <c r="J1526" t="s">
        <v>137</v>
      </c>
      <c r="K1526" t="s">
        <v>144</v>
      </c>
      <c r="L1526" t="s">
        <v>4645</v>
      </c>
      <c r="M1526" t="s">
        <v>4646</v>
      </c>
      <c r="N1526">
        <v>3.966388888</v>
      </c>
      <c r="O1526">
        <v>0</v>
      </c>
      <c r="P1526">
        <v>138</v>
      </c>
      <c r="Q1526">
        <v>2</v>
      </c>
      <c r="R1526">
        <v>3</v>
      </c>
      <c r="S1526">
        <v>2</v>
      </c>
      <c r="T1526">
        <v>3</v>
      </c>
      <c r="U1526">
        <v>0</v>
      </c>
      <c r="V1526">
        <v>0</v>
      </c>
      <c r="W1526">
        <v>0</v>
      </c>
      <c r="X1526">
        <v>44.145268672341018</v>
      </c>
      <c r="Y1526">
        <v>3.7432916432546195</v>
      </c>
      <c r="Z1526">
        <v>3.0173917639462498E-2</v>
      </c>
      <c r="AA1526">
        <v>8.5432256044644443</v>
      </c>
      <c r="AB1526">
        <v>17.130099402564785</v>
      </c>
      <c r="AC1526">
        <v>0</v>
      </c>
      <c r="AD1526">
        <v>0</v>
      </c>
      <c r="AE1526">
        <v>73.592059240264334</v>
      </c>
    </row>
    <row r="1527" spans="1:31" x14ac:dyDescent="0.3">
      <c r="A1527">
        <v>2504961</v>
      </c>
      <c r="B1527">
        <v>1</v>
      </c>
      <c r="C1527" t="s">
        <v>80</v>
      </c>
      <c r="D1527" t="s">
        <v>97</v>
      </c>
      <c r="E1527" t="s">
        <v>187</v>
      </c>
      <c r="F1527" t="s">
        <v>4647</v>
      </c>
      <c r="G1527" t="s">
        <v>693</v>
      </c>
      <c r="H1527" t="s">
        <v>135</v>
      </c>
      <c r="I1527" t="s">
        <v>136</v>
      </c>
      <c r="J1527" t="s">
        <v>137</v>
      </c>
      <c r="K1527" t="s">
        <v>144</v>
      </c>
      <c r="L1527" t="s">
        <v>4648</v>
      </c>
      <c r="M1527" t="s">
        <v>4649</v>
      </c>
      <c r="N1527">
        <v>1.528888888</v>
      </c>
      <c r="O1527">
        <v>2</v>
      </c>
      <c r="P1527">
        <v>4208</v>
      </c>
      <c r="Q1527">
        <v>2</v>
      </c>
      <c r="R1527">
        <v>285</v>
      </c>
      <c r="S1527">
        <v>8</v>
      </c>
      <c r="T1527">
        <v>575</v>
      </c>
      <c r="U1527">
        <v>0</v>
      </c>
      <c r="V1527">
        <v>1</v>
      </c>
      <c r="W1527">
        <v>0.59391376263237439</v>
      </c>
      <c r="X1527">
        <v>2907.2624479701221</v>
      </c>
      <c r="Y1527">
        <v>2.0910547104630579</v>
      </c>
      <c r="Z1527">
        <v>165.92681608980132</v>
      </c>
      <c r="AA1527">
        <v>182.88149723498296</v>
      </c>
      <c r="AB1527">
        <v>1003.9098133591765</v>
      </c>
      <c r="AC1527">
        <v>0</v>
      </c>
      <c r="AD1527">
        <v>2.0603768962173099</v>
      </c>
      <c r="AE1527">
        <v>4264.7259200233957</v>
      </c>
    </row>
    <row r="1528" spans="1:31" x14ac:dyDescent="0.3">
      <c r="A1528">
        <v>2504818</v>
      </c>
      <c r="B1528">
        <v>1</v>
      </c>
      <c r="C1528" t="s">
        <v>80</v>
      </c>
      <c r="D1528" t="s">
        <v>106</v>
      </c>
      <c r="E1528" t="s">
        <v>187</v>
      </c>
      <c r="F1528" t="s">
        <v>4650</v>
      </c>
      <c r="G1528" t="s">
        <v>4237</v>
      </c>
      <c r="H1528" t="s">
        <v>135</v>
      </c>
      <c r="I1528" t="s">
        <v>136</v>
      </c>
      <c r="J1528" t="s">
        <v>137</v>
      </c>
      <c r="K1528" t="s">
        <v>144</v>
      </c>
      <c r="L1528" t="s">
        <v>4651</v>
      </c>
      <c r="M1528" t="s">
        <v>4652</v>
      </c>
      <c r="N1528">
        <v>0.88138888800000004</v>
      </c>
      <c r="O1528">
        <v>0</v>
      </c>
      <c r="P1528">
        <v>268</v>
      </c>
      <c r="Q1528">
        <v>7</v>
      </c>
      <c r="R1528">
        <v>105</v>
      </c>
      <c r="S1528">
        <v>2</v>
      </c>
      <c r="T1528">
        <v>43</v>
      </c>
      <c r="U1528">
        <v>0</v>
      </c>
      <c r="V1528">
        <v>0</v>
      </c>
      <c r="W1528">
        <v>0</v>
      </c>
      <c r="X1528">
        <v>45.092720477997283</v>
      </c>
      <c r="Y1528">
        <v>7.7749748111519725</v>
      </c>
      <c r="Z1528">
        <v>100.58240719378317</v>
      </c>
      <c r="AA1528">
        <v>10.523436149078709</v>
      </c>
      <c r="AB1528">
        <v>18.549548519610074</v>
      </c>
      <c r="AC1528">
        <v>0</v>
      </c>
      <c r="AD1528">
        <v>0</v>
      </c>
      <c r="AE1528">
        <v>182.52308715162124</v>
      </c>
    </row>
    <row r="1529" spans="1:31" x14ac:dyDescent="0.3">
      <c r="A1529">
        <v>2504569</v>
      </c>
      <c r="B1529">
        <v>1</v>
      </c>
      <c r="C1529" t="s">
        <v>80</v>
      </c>
      <c r="D1529" t="s">
        <v>107</v>
      </c>
      <c r="E1529" t="s">
        <v>207</v>
      </c>
      <c r="F1529" t="s">
        <v>4653</v>
      </c>
      <c r="G1529" t="s">
        <v>177</v>
      </c>
      <c r="H1529" t="s">
        <v>150</v>
      </c>
      <c r="I1529" t="s">
        <v>136</v>
      </c>
      <c r="J1529" t="s">
        <v>137</v>
      </c>
      <c r="K1529" t="s">
        <v>144</v>
      </c>
      <c r="L1529" t="s">
        <v>4654</v>
      </c>
      <c r="M1529" t="s">
        <v>4655</v>
      </c>
      <c r="N1529">
        <v>2.185277777</v>
      </c>
      <c r="O1529">
        <v>0</v>
      </c>
      <c r="P1529">
        <v>67</v>
      </c>
      <c r="Q1529">
        <v>0</v>
      </c>
      <c r="R1529">
        <v>0</v>
      </c>
      <c r="S1529">
        <v>0</v>
      </c>
      <c r="T1529">
        <v>5</v>
      </c>
      <c r="U1529">
        <v>0</v>
      </c>
      <c r="V1529">
        <v>0</v>
      </c>
      <c r="W1529">
        <v>0</v>
      </c>
      <c r="X1529">
        <v>31.458970251911989</v>
      </c>
      <c r="Y1529">
        <v>0</v>
      </c>
      <c r="Z1529">
        <v>0</v>
      </c>
      <c r="AA1529">
        <v>0</v>
      </c>
      <c r="AB1529">
        <v>5.5161134541070727</v>
      </c>
      <c r="AC1529">
        <v>0</v>
      </c>
      <c r="AD1529">
        <v>0</v>
      </c>
      <c r="AE1529">
        <v>36.975083706019063</v>
      </c>
    </row>
    <row r="1530" spans="1:31" x14ac:dyDescent="0.3">
      <c r="A1530">
        <v>2505024</v>
      </c>
      <c r="B1530">
        <v>1</v>
      </c>
      <c r="C1530" t="s">
        <v>80</v>
      </c>
      <c r="D1530" t="s">
        <v>92</v>
      </c>
      <c r="E1530" t="s">
        <v>167</v>
      </c>
      <c r="F1530" t="s">
        <v>4656</v>
      </c>
      <c r="G1530" t="s">
        <v>263</v>
      </c>
      <c r="H1530" t="s">
        <v>150</v>
      </c>
      <c r="I1530" t="s">
        <v>136</v>
      </c>
      <c r="J1530" t="s">
        <v>137</v>
      </c>
      <c r="K1530" t="s">
        <v>144</v>
      </c>
      <c r="L1530" t="s">
        <v>4657</v>
      </c>
      <c r="M1530" t="s">
        <v>4658</v>
      </c>
      <c r="N1530">
        <v>1.122222222</v>
      </c>
      <c r="O1530">
        <v>0</v>
      </c>
      <c r="P1530">
        <v>3</v>
      </c>
      <c r="Q1530">
        <v>0</v>
      </c>
      <c r="R1530">
        <v>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0.27243822310697052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0.27243822310697052</v>
      </c>
    </row>
    <row r="1531" spans="1:31" x14ac:dyDescent="0.3">
      <c r="A1531">
        <v>2504675</v>
      </c>
      <c r="B1531">
        <v>1</v>
      </c>
      <c r="C1531" t="s">
        <v>80</v>
      </c>
      <c r="D1531" t="s">
        <v>99</v>
      </c>
      <c r="E1531" t="s">
        <v>207</v>
      </c>
      <c r="F1531" t="s">
        <v>4659</v>
      </c>
      <c r="G1531" t="s">
        <v>177</v>
      </c>
      <c r="H1531" t="s">
        <v>150</v>
      </c>
      <c r="I1531" t="s">
        <v>136</v>
      </c>
      <c r="J1531" t="s">
        <v>137</v>
      </c>
      <c r="K1531" t="s">
        <v>144</v>
      </c>
      <c r="L1531" t="s">
        <v>4660</v>
      </c>
      <c r="M1531" t="s">
        <v>4661</v>
      </c>
      <c r="N1531">
        <v>5.3455555549999998</v>
      </c>
      <c r="O1531">
        <v>0</v>
      </c>
      <c r="P1531">
        <v>43</v>
      </c>
      <c r="Q1531">
        <v>0</v>
      </c>
      <c r="R1531">
        <v>0</v>
      </c>
      <c r="S1531">
        <v>0</v>
      </c>
      <c r="T1531">
        <v>12</v>
      </c>
      <c r="U1531">
        <v>0</v>
      </c>
      <c r="V1531">
        <v>0</v>
      </c>
      <c r="W1531">
        <v>0</v>
      </c>
      <c r="X1531">
        <v>34.56519751342509</v>
      </c>
      <c r="Y1531">
        <v>0</v>
      </c>
      <c r="Z1531">
        <v>0</v>
      </c>
      <c r="AA1531">
        <v>0</v>
      </c>
      <c r="AB1531">
        <v>30.272653293491597</v>
      </c>
      <c r="AC1531">
        <v>0</v>
      </c>
      <c r="AD1531">
        <v>0</v>
      </c>
      <c r="AE1531">
        <v>64.837850806916691</v>
      </c>
    </row>
    <row r="1532" spans="1:31" x14ac:dyDescent="0.3">
      <c r="A1532">
        <v>2504807</v>
      </c>
      <c r="B1532">
        <v>1</v>
      </c>
      <c r="C1532" t="s">
        <v>80</v>
      </c>
      <c r="D1532" t="s">
        <v>94</v>
      </c>
      <c r="E1532" t="s">
        <v>207</v>
      </c>
      <c r="F1532" t="s">
        <v>4662</v>
      </c>
      <c r="G1532" t="s">
        <v>177</v>
      </c>
      <c r="H1532" t="s">
        <v>150</v>
      </c>
      <c r="I1532" t="s">
        <v>136</v>
      </c>
      <c r="J1532" t="s">
        <v>137</v>
      </c>
      <c r="K1532" t="s">
        <v>144</v>
      </c>
      <c r="L1532" t="s">
        <v>4663</v>
      </c>
      <c r="M1532" t="s">
        <v>4664</v>
      </c>
      <c r="N1532">
        <v>3.5436111110000001</v>
      </c>
      <c r="O1532">
        <v>0</v>
      </c>
      <c r="P1532">
        <v>9</v>
      </c>
      <c r="Q1532">
        <v>0</v>
      </c>
      <c r="R1532">
        <v>0</v>
      </c>
      <c r="S1532">
        <v>0</v>
      </c>
      <c r="T1532">
        <v>0</v>
      </c>
      <c r="U1532">
        <v>0</v>
      </c>
      <c r="V1532">
        <v>0</v>
      </c>
      <c r="W1532">
        <v>0</v>
      </c>
      <c r="X1532">
        <v>9.4454220341849542</v>
      </c>
      <c r="Y1532">
        <v>0</v>
      </c>
      <c r="Z1532">
        <v>0</v>
      </c>
      <c r="AA1532">
        <v>0</v>
      </c>
      <c r="AB1532">
        <v>0</v>
      </c>
      <c r="AC1532">
        <v>0</v>
      </c>
      <c r="AD1532">
        <v>0</v>
      </c>
      <c r="AE1532">
        <v>9.4454220341849542</v>
      </c>
    </row>
    <row r="1533" spans="1:31" x14ac:dyDescent="0.3">
      <c r="A1533">
        <v>2504698</v>
      </c>
      <c r="B1533">
        <v>1</v>
      </c>
      <c r="C1533" t="s">
        <v>80</v>
      </c>
      <c r="D1533" t="s">
        <v>90</v>
      </c>
      <c r="E1533" t="s">
        <v>132</v>
      </c>
      <c r="F1533" t="s">
        <v>496</v>
      </c>
      <c r="G1533" t="s">
        <v>143</v>
      </c>
      <c r="H1533" t="s">
        <v>135</v>
      </c>
      <c r="I1533" t="s">
        <v>136</v>
      </c>
      <c r="J1533" t="s">
        <v>137</v>
      </c>
      <c r="K1533" t="s">
        <v>144</v>
      </c>
      <c r="L1533" t="s">
        <v>4665</v>
      </c>
      <c r="M1533" t="s">
        <v>4666</v>
      </c>
      <c r="N1533">
        <v>2.5722222220000002</v>
      </c>
      <c r="O1533">
        <v>0</v>
      </c>
      <c r="P1533">
        <v>286</v>
      </c>
      <c r="Q1533">
        <v>0</v>
      </c>
      <c r="R1533">
        <v>4</v>
      </c>
      <c r="S1533">
        <v>0</v>
      </c>
      <c r="T1533">
        <v>15</v>
      </c>
      <c r="U1533">
        <v>0</v>
      </c>
      <c r="V1533">
        <v>0</v>
      </c>
      <c r="W1533">
        <v>0</v>
      </c>
      <c r="X1533">
        <v>143.34762562331335</v>
      </c>
      <c r="Y1533">
        <v>0</v>
      </c>
      <c r="Z1533">
        <v>1.7649981010172002</v>
      </c>
      <c r="AA1533">
        <v>0</v>
      </c>
      <c r="AB1533">
        <v>19.458627542365342</v>
      </c>
      <c r="AC1533">
        <v>0</v>
      </c>
      <c r="AD1533">
        <v>0</v>
      </c>
      <c r="AE1533">
        <v>164.5712512666959</v>
      </c>
    </row>
    <row r="1534" spans="1:31" x14ac:dyDescent="0.3">
      <c r="A1534">
        <v>2504615</v>
      </c>
      <c r="B1534">
        <v>1</v>
      </c>
      <c r="C1534" t="s">
        <v>80</v>
      </c>
      <c r="D1534" t="s">
        <v>106</v>
      </c>
      <c r="E1534" t="s">
        <v>159</v>
      </c>
      <c r="F1534" t="s">
        <v>4667</v>
      </c>
      <c r="G1534" t="s">
        <v>134</v>
      </c>
      <c r="H1534" t="s">
        <v>150</v>
      </c>
      <c r="I1534" t="s">
        <v>136</v>
      </c>
      <c r="J1534" t="s">
        <v>137</v>
      </c>
      <c r="K1534" t="s">
        <v>138</v>
      </c>
      <c r="L1534" t="s">
        <v>4668</v>
      </c>
      <c r="M1534" t="s">
        <v>4669</v>
      </c>
      <c r="N1534">
        <v>0.52333333299999996</v>
      </c>
      <c r="O1534">
        <v>0</v>
      </c>
      <c r="P1534">
        <v>73</v>
      </c>
      <c r="Q1534">
        <v>0</v>
      </c>
      <c r="R1534">
        <v>0</v>
      </c>
      <c r="S1534">
        <v>0</v>
      </c>
      <c r="T1534">
        <v>29</v>
      </c>
      <c r="U1534">
        <v>0</v>
      </c>
      <c r="V1534">
        <v>0</v>
      </c>
      <c r="W1534">
        <v>0</v>
      </c>
      <c r="X1534">
        <v>8.7578557566216926</v>
      </c>
      <c r="Y1534">
        <v>0</v>
      </c>
      <c r="Z1534">
        <v>0</v>
      </c>
      <c r="AA1534">
        <v>0</v>
      </c>
      <c r="AB1534">
        <v>25.605288633123426</v>
      </c>
      <c r="AC1534">
        <v>0</v>
      </c>
      <c r="AD1534">
        <v>0</v>
      </c>
      <c r="AE1534">
        <v>34.363144389745116</v>
      </c>
    </row>
    <row r="1535" spans="1:31" x14ac:dyDescent="0.3">
      <c r="A1535">
        <v>2504913</v>
      </c>
      <c r="B1535">
        <v>1</v>
      </c>
      <c r="C1535" t="s">
        <v>81</v>
      </c>
      <c r="D1535" t="s">
        <v>118</v>
      </c>
      <c r="E1535" t="s">
        <v>167</v>
      </c>
      <c r="F1535" t="s">
        <v>4670</v>
      </c>
      <c r="G1535" t="s">
        <v>234</v>
      </c>
      <c r="H1535" t="s">
        <v>150</v>
      </c>
      <c r="I1535" t="s">
        <v>136</v>
      </c>
      <c r="J1535" t="s">
        <v>137</v>
      </c>
      <c r="K1535" t="s">
        <v>144</v>
      </c>
      <c r="L1535" t="s">
        <v>4671</v>
      </c>
      <c r="M1535" t="s">
        <v>4672</v>
      </c>
      <c r="N1535">
        <v>1.3047222220000001</v>
      </c>
      <c r="O1535">
        <v>0</v>
      </c>
      <c r="P1535">
        <v>0</v>
      </c>
      <c r="Q1535">
        <v>0</v>
      </c>
      <c r="R1535">
        <v>0</v>
      </c>
      <c r="S1535">
        <v>0</v>
      </c>
      <c r="T1535">
        <v>1</v>
      </c>
      <c r="U1535">
        <v>0</v>
      </c>
      <c r="V1535">
        <v>2</v>
      </c>
      <c r="W1535">
        <v>0</v>
      </c>
      <c r="X1535">
        <v>0</v>
      </c>
      <c r="Y1535">
        <v>0</v>
      </c>
      <c r="Z1535">
        <v>0</v>
      </c>
      <c r="AA1535">
        <v>0</v>
      </c>
      <c r="AB1535">
        <v>1.5021675789690347</v>
      </c>
      <c r="AC1535">
        <v>0</v>
      </c>
      <c r="AD1535">
        <v>4.7653628453311656</v>
      </c>
      <c r="AE1535">
        <v>6.2675304243002001</v>
      </c>
    </row>
    <row r="1536" spans="1:31" x14ac:dyDescent="0.3">
      <c r="A1536">
        <v>2504578</v>
      </c>
      <c r="B1536">
        <v>1</v>
      </c>
      <c r="C1536" t="s">
        <v>80</v>
      </c>
      <c r="D1536" t="s">
        <v>94</v>
      </c>
      <c r="E1536" t="s">
        <v>141</v>
      </c>
      <c r="F1536" t="s">
        <v>4312</v>
      </c>
      <c r="G1536" t="s">
        <v>693</v>
      </c>
      <c r="H1536" t="s">
        <v>135</v>
      </c>
      <c r="I1536" t="s">
        <v>136</v>
      </c>
      <c r="J1536" t="s">
        <v>137</v>
      </c>
      <c r="K1536" t="s">
        <v>144</v>
      </c>
      <c r="L1536" t="s">
        <v>4673</v>
      </c>
      <c r="M1536" t="s">
        <v>4674</v>
      </c>
      <c r="N1536">
        <v>6.0330555549999998</v>
      </c>
      <c r="O1536">
        <v>1</v>
      </c>
      <c r="P1536">
        <v>248</v>
      </c>
      <c r="Q1536">
        <v>14</v>
      </c>
      <c r="R1536">
        <v>42</v>
      </c>
      <c r="S1536">
        <v>14</v>
      </c>
      <c r="T1536">
        <v>87</v>
      </c>
      <c r="U1536">
        <v>9</v>
      </c>
      <c r="V1536">
        <v>0</v>
      </c>
      <c r="W1536">
        <v>3.5789579994697527</v>
      </c>
      <c r="X1536">
        <v>262.72949091467842</v>
      </c>
      <c r="Y1536">
        <v>8.5301472870741737</v>
      </c>
      <c r="Z1536">
        <v>68.317585094735662</v>
      </c>
      <c r="AA1536">
        <v>286.93257936326819</v>
      </c>
      <c r="AB1536">
        <v>145.91597524389218</v>
      </c>
      <c r="AC1536">
        <v>1760.6811589165916</v>
      </c>
      <c r="AD1536">
        <v>0</v>
      </c>
      <c r="AE1536">
        <v>2536.68589481971</v>
      </c>
    </row>
    <row r="1537" spans="1:31" x14ac:dyDescent="0.3">
      <c r="A1537">
        <v>2504887</v>
      </c>
      <c r="B1537">
        <v>1</v>
      </c>
      <c r="C1537" t="s">
        <v>80</v>
      </c>
      <c r="D1537" t="s">
        <v>84</v>
      </c>
      <c r="E1537" t="s">
        <v>207</v>
      </c>
      <c r="F1537" t="s">
        <v>4675</v>
      </c>
      <c r="G1537" t="s">
        <v>177</v>
      </c>
      <c r="H1537" t="s">
        <v>150</v>
      </c>
      <c r="I1537" t="s">
        <v>136</v>
      </c>
      <c r="J1537" t="s">
        <v>137</v>
      </c>
      <c r="K1537" t="s">
        <v>144</v>
      </c>
      <c r="L1537" t="s">
        <v>4676</v>
      </c>
      <c r="M1537" t="s">
        <v>4677</v>
      </c>
      <c r="N1537">
        <v>1.604166666</v>
      </c>
      <c r="O1537">
        <v>0</v>
      </c>
      <c r="P1537">
        <v>97</v>
      </c>
      <c r="Q1537">
        <v>0</v>
      </c>
      <c r="R1537">
        <v>0</v>
      </c>
      <c r="S1537">
        <v>0</v>
      </c>
      <c r="T1537">
        <v>2</v>
      </c>
      <c r="U1537">
        <v>0</v>
      </c>
      <c r="V1537">
        <v>0</v>
      </c>
      <c r="W1537">
        <v>0</v>
      </c>
      <c r="X1537">
        <v>51.444041373110373</v>
      </c>
      <c r="Y1537">
        <v>0</v>
      </c>
      <c r="Z1537">
        <v>0</v>
      </c>
      <c r="AA1537">
        <v>0</v>
      </c>
      <c r="AB1537">
        <v>2.5419784696027503</v>
      </c>
      <c r="AC1537">
        <v>0</v>
      </c>
      <c r="AD1537">
        <v>0</v>
      </c>
      <c r="AE1537">
        <v>53.986019842713127</v>
      </c>
    </row>
    <row r="1538" spans="1:31" x14ac:dyDescent="0.3">
      <c r="A1538">
        <v>2504950</v>
      </c>
      <c r="B1538">
        <v>1</v>
      </c>
      <c r="C1538" t="s">
        <v>80</v>
      </c>
      <c r="D1538" t="s">
        <v>96</v>
      </c>
      <c r="E1538" t="s">
        <v>167</v>
      </c>
      <c r="F1538" t="s">
        <v>4678</v>
      </c>
      <c r="G1538" t="s">
        <v>169</v>
      </c>
      <c r="H1538" t="s">
        <v>150</v>
      </c>
      <c r="I1538" t="s">
        <v>136</v>
      </c>
      <c r="J1538" t="s">
        <v>137</v>
      </c>
      <c r="K1538" t="s">
        <v>144</v>
      </c>
      <c r="L1538" t="s">
        <v>4679</v>
      </c>
      <c r="M1538" t="s">
        <v>4680</v>
      </c>
      <c r="N1538">
        <v>4.1555555550000003</v>
      </c>
      <c r="O1538">
        <v>0</v>
      </c>
      <c r="P1538">
        <v>1</v>
      </c>
      <c r="Q1538">
        <v>0</v>
      </c>
      <c r="R1538">
        <v>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0.28073245505696004</v>
      </c>
      <c r="Y1538">
        <v>0</v>
      </c>
      <c r="Z1538">
        <v>0</v>
      </c>
      <c r="AA1538">
        <v>0</v>
      </c>
      <c r="AB1538">
        <v>0</v>
      </c>
      <c r="AC1538">
        <v>0</v>
      </c>
      <c r="AD1538">
        <v>0</v>
      </c>
      <c r="AE1538">
        <v>0.28073245505696004</v>
      </c>
    </row>
    <row r="1539" spans="1:31" x14ac:dyDescent="0.3">
      <c r="A1539">
        <v>2504595</v>
      </c>
      <c r="B1539">
        <v>1</v>
      </c>
      <c r="C1539" t="s">
        <v>81</v>
      </c>
      <c r="D1539" t="s">
        <v>122</v>
      </c>
      <c r="E1539" t="s">
        <v>132</v>
      </c>
      <c r="F1539" t="s">
        <v>4681</v>
      </c>
      <c r="G1539" t="s">
        <v>143</v>
      </c>
      <c r="H1539" t="s">
        <v>135</v>
      </c>
      <c r="I1539" t="s">
        <v>136</v>
      </c>
      <c r="J1539" t="s">
        <v>137</v>
      </c>
      <c r="K1539" t="s">
        <v>144</v>
      </c>
      <c r="L1539" t="s">
        <v>4682</v>
      </c>
      <c r="M1539" t="s">
        <v>4683</v>
      </c>
      <c r="N1539">
        <v>2.233333333</v>
      </c>
      <c r="O1539">
        <v>0</v>
      </c>
      <c r="P1539">
        <v>1499</v>
      </c>
      <c r="Q1539">
        <v>0</v>
      </c>
      <c r="R1539">
        <v>0</v>
      </c>
      <c r="S1539">
        <v>1</v>
      </c>
      <c r="T1539">
        <v>83</v>
      </c>
      <c r="U1539">
        <v>0</v>
      </c>
      <c r="V1539">
        <v>0</v>
      </c>
      <c r="W1539">
        <v>0</v>
      </c>
      <c r="X1539">
        <v>614.16353478325175</v>
      </c>
      <c r="Y1539">
        <v>0</v>
      </c>
      <c r="Z1539">
        <v>0</v>
      </c>
      <c r="AA1539">
        <v>44.446412743975706</v>
      </c>
      <c r="AB1539">
        <v>105.22136641281956</v>
      </c>
      <c r="AC1539">
        <v>0</v>
      </c>
      <c r="AD1539">
        <v>0</v>
      </c>
      <c r="AE1539">
        <v>763.83131394004693</v>
      </c>
    </row>
    <row r="1540" spans="1:31" x14ac:dyDescent="0.3">
      <c r="A1540">
        <v>2504996</v>
      </c>
      <c r="B1540">
        <v>1</v>
      </c>
      <c r="C1540" t="s">
        <v>81</v>
      </c>
      <c r="D1540" t="s">
        <v>112</v>
      </c>
      <c r="E1540" t="s">
        <v>207</v>
      </c>
      <c r="F1540" t="s">
        <v>4684</v>
      </c>
      <c r="G1540" t="s">
        <v>177</v>
      </c>
      <c r="H1540" t="s">
        <v>150</v>
      </c>
      <c r="I1540" t="s">
        <v>136</v>
      </c>
      <c r="J1540" t="s">
        <v>137</v>
      </c>
      <c r="K1540" t="s">
        <v>144</v>
      </c>
      <c r="L1540" t="s">
        <v>4685</v>
      </c>
      <c r="M1540" t="s">
        <v>4686</v>
      </c>
      <c r="N1540">
        <v>0.53583333300000002</v>
      </c>
      <c r="O1540">
        <v>0</v>
      </c>
      <c r="P1540">
        <v>81</v>
      </c>
      <c r="Q1540">
        <v>0</v>
      </c>
      <c r="R1540">
        <v>0</v>
      </c>
      <c r="S1540">
        <v>0</v>
      </c>
      <c r="T1540">
        <v>4</v>
      </c>
      <c r="U1540">
        <v>0</v>
      </c>
      <c r="V1540">
        <v>0</v>
      </c>
      <c r="W1540">
        <v>0</v>
      </c>
      <c r="X1540">
        <v>12.553269546882154</v>
      </c>
      <c r="Y1540">
        <v>0</v>
      </c>
      <c r="Z1540">
        <v>0</v>
      </c>
      <c r="AA1540">
        <v>0</v>
      </c>
      <c r="AB1540">
        <v>0.92015055440743421</v>
      </c>
      <c r="AC1540">
        <v>0</v>
      </c>
      <c r="AD1540">
        <v>0</v>
      </c>
      <c r="AE1540">
        <v>13.473420101289587</v>
      </c>
    </row>
    <row r="1541" spans="1:31" x14ac:dyDescent="0.3">
      <c r="A1541">
        <v>2504847</v>
      </c>
      <c r="B1541">
        <v>1</v>
      </c>
      <c r="C1541" t="s">
        <v>80</v>
      </c>
      <c r="D1541" t="s">
        <v>85</v>
      </c>
      <c r="E1541" t="s">
        <v>159</v>
      </c>
      <c r="F1541" t="s">
        <v>4687</v>
      </c>
      <c r="G1541" t="s">
        <v>134</v>
      </c>
      <c r="H1541" t="s">
        <v>150</v>
      </c>
      <c r="I1541" t="s">
        <v>136</v>
      </c>
      <c r="J1541" t="s">
        <v>137</v>
      </c>
      <c r="K1541" t="s">
        <v>138</v>
      </c>
      <c r="L1541" t="s">
        <v>4688</v>
      </c>
      <c r="M1541" t="s">
        <v>4689</v>
      </c>
      <c r="N1541">
        <v>0.47138888800000001</v>
      </c>
      <c r="O1541">
        <v>0</v>
      </c>
      <c r="P1541">
        <v>622</v>
      </c>
      <c r="Q1541">
        <v>0</v>
      </c>
      <c r="R1541">
        <v>1</v>
      </c>
      <c r="S1541">
        <v>0</v>
      </c>
      <c r="T1541">
        <v>35</v>
      </c>
      <c r="U1541">
        <v>0</v>
      </c>
      <c r="V1541">
        <v>0</v>
      </c>
      <c r="W1541">
        <v>0</v>
      </c>
      <c r="X1541">
        <v>63.387960340647759</v>
      </c>
      <c r="Y1541">
        <v>0</v>
      </c>
      <c r="Z1541">
        <v>0.25163971576490002</v>
      </c>
      <c r="AA1541">
        <v>0</v>
      </c>
      <c r="AB1541">
        <v>12.825949891553428</v>
      </c>
      <c r="AC1541">
        <v>0</v>
      </c>
      <c r="AD1541">
        <v>0</v>
      </c>
      <c r="AE1541">
        <v>76.465549947966082</v>
      </c>
    </row>
    <row r="1542" spans="1:31" x14ac:dyDescent="0.3">
      <c r="A1542">
        <v>2504601</v>
      </c>
      <c r="B1542">
        <v>1</v>
      </c>
      <c r="C1542" t="s">
        <v>80</v>
      </c>
      <c r="D1542" t="s">
        <v>103</v>
      </c>
      <c r="E1542" t="s">
        <v>132</v>
      </c>
      <c r="F1542" t="s">
        <v>4690</v>
      </c>
      <c r="G1542" t="s">
        <v>134</v>
      </c>
      <c r="H1542" t="s">
        <v>135</v>
      </c>
      <c r="I1542" t="s">
        <v>136</v>
      </c>
      <c r="J1542" t="s">
        <v>137</v>
      </c>
      <c r="K1542" t="s">
        <v>138</v>
      </c>
      <c r="L1542" t="s">
        <v>4691</v>
      </c>
      <c r="M1542" t="s">
        <v>4692</v>
      </c>
      <c r="N1542">
        <v>4.0963888879999999</v>
      </c>
      <c r="O1542">
        <v>0</v>
      </c>
      <c r="P1542">
        <v>46</v>
      </c>
      <c r="Q1542">
        <v>0</v>
      </c>
      <c r="R1542">
        <v>3</v>
      </c>
      <c r="S1542">
        <v>0</v>
      </c>
      <c r="T1542">
        <v>5</v>
      </c>
      <c r="U1542">
        <v>0</v>
      </c>
      <c r="V1542">
        <v>0</v>
      </c>
      <c r="W1542">
        <v>0</v>
      </c>
      <c r="X1542">
        <v>40.448004686797269</v>
      </c>
      <c r="Y1542">
        <v>0</v>
      </c>
      <c r="Z1542">
        <v>7.0660162102795194</v>
      </c>
      <c r="AA1542">
        <v>0</v>
      </c>
      <c r="AB1542">
        <v>25.909747784744141</v>
      </c>
      <c r="AC1542">
        <v>0</v>
      </c>
      <c r="AD1542">
        <v>0</v>
      </c>
      <c r="AE1542">
        <v>73.423768681820931</v>
      </c>
    </row>
    <row r="1543" spans="1:31" x14ac:dyDescent="0.3">
      <c r="A1543">
        <v>2504804</v>
      </c>
      <c r="B1543">
        <v>1</v>
      </c>
      <c r="C1543" t="s">
        <v>81</v>
      </c>
      <c r="D1543" t="s">
        <v>115</v>
      </c>
      <c r="E1543" t="s">
        <v>207</v>
      </c>
      <c r="F1543" t="s">
        <v>4693</v>
      </c>
      <c r="G1543" t="s">
        <v>177</v>
      </c>
      <c r="H1543" t="s">
        <v>150</v>
      </c>
      <c r="I1543" t="s">
        <v>136</v>
      </c>
      <c r="J1543" t="s">
        <v>137</v>
      </c>
      <c r="K1543" t="s">
        <v>144</v>
      </c>
      <c r="L1543" t="s">
        <v>4694</v>
      </c>
      <c r="M1543" t="s">
        <v>4695</v>
      </c>
      <c r="N1543">
        <v>3.858055555</v>
      </c>
      <c r="O1543">
        <v>0</v>
      </c>
      <c r="P1543">
        <v>8</v>
      </c>
      <c r="Q1543">
        <v>0</v>
      </c>
      <c r="R1543">
        <v>0</v>
      </c>
      <c r="S1543">
        <v>0</v>
      </c>
      <c r="T1543">
        <v>1</v>
      </c>
      <c r="U1543">
        <v>0</v>
      </c>
      <c r="V1543">
        <v>0</v>
      </c>
      <c r="W1543">
        <v>0</v>
      </c>
      <c r="X1543">
        <v>4.1895830759588941</v>
      </c>
      <c r="Y1543">
        <v>0</v>
      </c>
      <c r="Z1543">
        <v>0</v>
      </c>
      <c r="AA1543">
        <v>0</v>
      </c>
      <c r="AB1543">
        <v>0.32359755682139169</v>
      </c>
      <c r="AC1543">
        <v>0</v>
      </c>
      <c r="AD1543">
        <v>0</v>
      </c>
      <c r="AE1543">
        <v>4.5131806327802861</v>
      </c>
    </row>
    <row r="1544" spans="1:31" x14ac:dyDescent="0.3">
      <c r="A1544">
        <v>2504781</v>
      </c>
      <c r="B1544">
        <v>1</v>
      </c>
      <c r="C1544" t="s">
        <v>80</v>
      </c>
      <c r="D1544" t="s">
        <v>97</v>
      </c>
      <c r="E1544" t="s">
        <v>167</v>
      </c>
      <c r="F1544" t="s">
        <v>4005</v>
      </c>
      <c r="G1544" t="s">
        <v>169</v>
      </c>
      <c r="H1544" t="s">
        <v>150</v>
      </c>
      <c r="I1544" t="s">
        <v>136</v>
      </c>
      <c r="J1544" t="s">
        <v>137</v>
      </c>
      <c r="K1544" t="s">
        <v>144</v>
      </c>
      <c r="L1544" t="s">
        <v>4696</v>
      </c>
      <c r="M1544" t="s">
        <v>4697</v>
      </c>
      <c r="N1544">
        <v>2.3591666660000001</v>
      </c>
      <c r="O1544">
        <v>0</v>
      </c>
      <c r="P1544">
        <v>1</v>
      </c>
      <c r="Q1544">
        <v>0</v>
      </c>
      <c r="R1544">
        <v>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0.64437845515215009</v>
      </c>
      <c r="Y1544">
        <v>0</v>
      </c>
      <c r="Z1544">
        <v>0</v>
      </c>
      <c r="AA1544">
        <v>0</v>
      </c>
      <c r="AB1544">
        <v>0</v>
      </c>
      <c r="AC1544">
        <v>0</v>
      </c>
      <c r="AD1544">
        <v>0</v>
      </c>
      <c r="AE1544">
        <v>0.64437845515215009</v>
      </c>
    </row>
    <row r="1545" spans="1:31" x14ac:dyDescent="0.3">
      <c r="A1545">
        <v>2504638</v>
      </c>
      <c r="B1545">
        <v>1</v>
      </c>
      <c r="C1545" t="s">
        <v>80</v>
      </c>
      <c r="D1545" t="s">
        <v>99</v>
      </c>
      <c r="E1545" t="s">
        <v>207</v>
      </c>
      <c r="F1545" t="s">
        <v>4698</v>
      </c>
      <c r="G1545" t="s">
        <v>177</v>
      </c>
      <c r="H1545" t="s">
        <v>150</v>
      </c>
      <c r="I1545" t="s">
        <v>136</v>
      </c>
      <c r="J1545" t="s">
        <v>137</v>
      </c>
      <c r="K1545" t="s">
        <v>144</v>
      </c>
      <c r="L1545" t="s">
        <v>4699</v>
      </c>
      <c r="M1545" t="s">
        <v>4700</v>
      </c>
      <c r="N1545">
        <v>5.1511111109999996</v>
      </c>
      <c r="O1545">
        <v>0</v>
      </c>
      <c r="P1545">
        <v>1</v>
      </c>
      <c r="Q1545">
        <v>0</v>
      </c>
      <c r="R1545">
        <v>16</v>
      </c>
      <c r="S1545">
        <v>0</v>
      </c>
      <c r="T1545">
        <v>1</v>
      </c>
      <c r="U1545">
        <v>0</v>
      </c>
      <c r="V1545">
        <v>0</v>
      </c>
      <c r="W1545">
        <v>0</v>
      </c>
      <c r="X1545">
        <v>1.1172207879156333</v>
      </c>
      <c r="Y1545">
        <v>0</v>
      </c>
      <c r="Z1545">
        <v>18.916096306442</v>
      </c>
      <c r="AA1545">
        <v>0</v>
      </c>
      <c r="AB1545">
        <v>0.56423413424513336</v>
      </c>
      <c r="AC1545">
        <v>0</v>
      </c>
      <c r="AD1545">
        <v>0</v>
      </c>
      <c r="AE1545">
        <v>20.597551228602768</v>
      </c>
    </row>
    <row r="1546" spans="1:31" x14ac:dyDescent="0.3">
      <c r="A1546">
        <v>2504618</v>
      </c>
      <c r="B1546">
        <v>1</v>
      </c>
      <c r="C1546" t="s">
        <v>81</v>
      </c>
      <c r="D1546" t="s">
        <v>128</v>
      </c>
      <c r="E1546" t="s">
        <v>207</v>
      </c>
      <c r="F1546" t="s">
        <v>4701</v>
      </c>
      <c r="G1546" t="s">
        <v>177</v>
      </c>
      <c r="H1546" t="s">
        <v>150</v>
      </c>
      <c r="I1546" t="s">
        <v>136</v>
      </c>
      <c r="J1546" t="s">
        <v>137</v>
      </c>
      <c r="K1546" t="s">
        <v>144</v>
      </c>
      <c r="L1546" t="s">
        <v>4702</v>
      </c>
      <c r="M1546" t="s">
        <v>4703</v>
      </c>
      <c r="N1546">
        <v>3.1519444440000002</v>
      </c>
      <c r="O1546">
        <v>0</v>
      </c>
      <c r="P1546">
        <v>28</v>
      </c>
      <c r="Q1546">
        <v>0</v>
      </c>
      <c r="R1546">
        <v>0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11.961573127600001</v>
      </c>
      <c r="Y1546">
        <v>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11.961573127600001</v>
      </c>
    </row>
    <row r="1547" spans="1:31" x14ac:dyDescent="0.3">
      <c r="A1547">
        <v>2504532</v>
      </c>
      <c r="B1547">
        <v>1</v>
      </c>
      <c r="C1547" t="s">
        <v>81</v>
      </c>
      <c r="D1547" t="s">
        <v>118</v>
      </c>
      <c r="E1547" t="s">
        <v>187</v>
      </c>
      <c r="F1547" t="s">
        <v>3600</v>
      </c>
      <c r="G1547" t="s">
        <v>143</v>
      </c>
      <c r="H1547" t="s">
        <v>135</v>
      </c>
      <c r="I1547" t="s">
        <v>136</v>
      </c>
      <c r="J1547" t="s">
        <v>137</v>
      </c>
      <c r="K1547" t="s">
        <v>144</v>
      </c>
      <c r="L1547" t="s">
        <v>4704</v>
      </c>
      <c r="M1547" t="s">
        <v>4705</v>
      </c>
      <c r="N1547">
        <v>0.3725</v>
      </c>
      <c r="O1547">
        <v>0</v>
      </c>
      <c r="P1547">
        <v>466</v>
      </c>
      <c r="Q1547">
        <v>0</v>
      </c>
      <c r="R1547">
        <v>23</v>
      </c>
      <c r="S1547">
        <v>1</v>
      </c>
      <c r="T1547">
        <v>13</v>
      </c>
      <c r="U1547">
        <v>0</v>
      </c>
      <c r="V1547">
        <v>0</v>
      </c>
      <c r="W1547">
        <v>0</v>
      </c>
      <c r="X1547">
        <v>20.666877149827474</v>
      </c>
      <c r="Y1547">
        <v>0</v>
      </c>
      <c r="Z1547">
        <v>0.5081141615718</v>
      </c>
      <c r="AA1547">
        <v>1.66708878119745</v>
      </c>
      <c r="AB1547">
        <v>1.4477363771456575</v>
      </c>
      <c r="AC1547">
        <v>0</v>
      </c>
      <c r="AD1547">
        <v>0</v>
      </c>
      <c r="AE1547">
        <v>24.28981646974238</v>
      </c>
    </row>
    <row r="1548" spans="1:31" x14ac:dyDescent="0.3">
      <c r="A1548">
        <v>2504790</v>
      </c>
      <c r="B1548">
        <v>1</v>
      </c>
      <c r="C1548" t="s">
        <v>80</v>
      </c>
      <c r="D1548" t="s">
        <v>96</v>
      </c>
      <c r="E1548" t="s">
        <v>207</v>
      </c>
      <c r="F1548" t="s">
        <v>4706</v>
      </c>
      <c r="G1548" t="s">
        <v>177</v>
      </c>
      <c r="H1548" t="s">
        <v>150</v>
      </c>
      <c r="I1548" t="s">
        <v>136</v>
      </c>
      <c r="J1548" t="s">
        <v>137</v>
      </c>
      <c r="K1548" t="s">
        <v>144</v>
      </c>
      <c r="L1548" t="s">
        <v>4707</v>
      </c>
      <c r="M1548" t="s">
        <v>4708</v>
      </c>
      <c r="N1548">
        <v>2.394722222</v>
      </c>
      <c r="O1548">
        <v>0</v>
      </c>
      <c r="P1548">
        <v>63</v>
      </c>
      <c r="Q1548">
        <v>0</v>
      </c>
      <c r="R1548">
        <v>0</v>
      </c>
      <c r="S1548">
        <v>0</v>
      </c>
      <c r="T1548">
        <v>3</v>
      </c>
      <c r="U1548">
        <v>0</v>
      </c>
      <c r="V1548">
        <v>0</v>
      </c>
      <c r="W1548">
        <v>0</v>
      </c>
      <c r="X1548">
        <v>63.640136609607573</v>
      </c>
      <c r="Y1548">
        <v>0</v>
      </c>
      <c r="Z1548">
        <v>0</v>
      </c>
      <c r="AA1548">
        <v>0</v>
      </c>
      <c r="AB1548">
        <v>1.203927793515815</v>
      </c>
      <c r="AC1548">
        <v>0</v>
      </c>
      <c r="AD1548">
        <v>0</v>
      </c>
      <c r="AE1548">
        <v>64.844064403123383</v>
      </c>
    </row>
    <row r="1549" spans="1:31" x14ac:dyDescent="0.3">
      <c r="A1549">
        <v>2504836</v>
      </c>
      <c r="B1549">
        <v>1</v>
      </c>
      <c r="C1549" t="s">
        <v>81</v>
      </c>
      <c r="D1549" t="s">
        <v>121</v>
      </c>
      <c r="E1549" t="s">
        <v>187</v>
      </c>
      <c r="F1549" t="s">
        <v>1363</v>
      </c>
      <c r="G1549" t="s">
        <v>143</v>
      </c>
      <c r="H1549" t="s">
        <v>135</v>
      </c>
      <c r="I1549" t="s">
        <v>136</v>
      </c>
      <c r="J1549" t="s">
        <v>137</v>
      </c>
      <c r="K1549" t="s">
        <v>144</v>
      </c>
      <c r="L1549" t="s">
        <v>4709</v>
      </c>
      <c r="M1549" t="s">
        <v>4710</v>
      </c>
      <c r="N1549">
        <v>0.14638888799999999</v>
      </c>
      <c r="O1549">
        <v>0</v>
      </c>
      <c r="P1549">
        <v>285</v>
      </c>
      <c r="Q1549">
        <v>4</v>
      </c>
      <c r="R1549">
        <v>38</v>
      </c>
      <c r="S1549">
        <v>6</v>
      </c>
      <c r="T1549">
        <v>16</v>
      </c>
      <c r="U1549">
        <v>0</v>
      </c>
      <c r="V1549">
        <v>0</v>
      </c>
      <c r="W1549">
        <v>0</v>
      </c>
      <c r="X1549">
        <v>4.7559272211028567</v>
      </c>
      <c r="Y1549">
        <v>0.36757598802261332</v>
      </c>
      <c r="Z1549">
        <v>1.7683298169883555</v>
      </c>
      <c r="AA1549">
        <v>3.1552020751761312</v>
      </c>
      <c r="AB1549">
        <v>1.3715200743976355</v>
      </c>
      <c r="AC1549">
        <v>0</v>
      </c>
      <c r="AD1549">
        <v>0</v>
      </c>
      <c r="AE1549">
        <v>11.418555175687592</v>
      </c>
    </row>
    <row r="1550" spans="1:31" x14ac:dyDescent="0.3">
      <c r="A1550">
        <v>2504982</v>
      </c>
      <c r="B1550">
        <v>1</v>
      </c>
      <c r="C1550" t="s">
        <v>80</v>
      </c>
      <c r="D1550" t="s">
        <v>110</v>
      </c>
      <c r="E1550" t="s">
        <v>167</v>
      </c>
      <c r="F1550" t="s">
        <v>4711</v>
      </c>
      <c r="G1550" t="s">
        <v>234</v>
      </c>
      <c r="H1550" t="s">
        <v>150</v>
      </c>
      <c r="I1550" t="s">
        <v>136</v>
      </c>
      <c r="J1550" t="s">
        <v>137</v>
      </c>
      <c r="K1550" t="s">
        <v>144</v>
      </c>
      <c r="L1550" t="s">
        <v>4712</v>
      </c>
      <c r="M1550" t="s">
        <v>4713</v>
      </c>
      <c r="N1550">
        <v>4.500277777</v>
      </c>
      <c r="O1550">
        <v>0</v>
      </c>
      <c r="P1550">
        <v>21</v>
      </c>
      <c r="Q1550">
        <v>0</v>
      </c>
      <c r="R1550">
        <v>0</v>
      </c>
      <c r="S1550">
        <v>0</v>
      </c>
      <c r="T1550">
        <v>1</v>
      </c>
      <c r="U1550">
        <v>0</v>
      </c>
      <c r="V1550">
        <v>0</v>
      </c>
      <c r="W1550">
        <v>0</v>
      </c>
      <c r="X1550">
        <v>15.294261918125663</v>
      </c>
      <c r="Y1550">
        <v>0</v>
      </c>
      <c r="Z1550">
        <v>0</v>
      </c>
      <c r="AA1550">
        <v>0</v>
      </c>
      <c r="AB1550">
        <v>3.1027215286442833</v>
      </c>
      <c r="AC1550">
        <v>0</v>
      </c>
      <c r="AD1550">
        <v>0</v>
      </c>
      <c r="AE1550">
        <v>18.396983446769948</v>
      </c>
    </row>
    <row r="1551" spans="1:31" x14ac:dyDescent="0.3">
      <c r="A1551">
        <v>2504796</v>
      </c>
      <c r="B1551">
        <v>1</v>
      </c>
      <c r="C1551" t="s">
        <v>80</v>
      </c>
      <c r="D1551" t="s">
        <v>97</v>
      </c>
      <c r="E1551" t="s">
        <v>207</v>
      </c>
      <c r="F1551" t="s">
        <v>4714</v>
      </c>
      <c r="G1551" t="s">
        <v>413</v>
      </c>
      <c r="H1551" t="s">
        <v>150</v>
      </c>
      <c r="I1551" t="s">
        <v>136</v>
      </c>
      <c r="J1551" t="s">
        <v>137</v>
      </c>
      <c r="K1551" t="s">
        <v>144</v>
      </c>
      <c r="L1551" t="s">
        <v>4715</v>
      </c>
      <c r="M1551" t="s">
        <v>4716</v>
      </c>
      <c r="N1551">
        <v>3.6319444440000002</v>
      </c>
      <c r="O1551">
        <v>0</v>
      </c>
      <c r="P1551">
        <v>86</v>
      </c>
      <c r="Q1551">
        <v>0</v>
      </c>
      <c r="R1551">
        <v>0</v>
      </c>
      <c r="S1551">
        <v>0</v>
      </c>
      <c r="T1551">
        <v>11</v>
      </c>
      <c r="U1551">
        <v>0</v>
      </c>
      <c r="V1551">
        <v>0</v>
      </c>
      <c r="W1551">
        <v>0</v>
      </c>
      <c r="X1551">
        <v>89.459446724016587</v>
      </c>
      <c r="Y1551">
        <v>0</v>
      </c>
      <c r="Z1551">
        <v>0</v>
      </c>
      <c r="AA1551">
        <v>0</v>
      </c>
      <c r="AB1551">
        <v>19.658724976480631</v>
      </c>
      <c r="AC1551">
        <v>0</v>
      </c>
      <c r="AD1551">
        <v>0</v>
      </c>
      <c r="AE1551">
        <v>109.11817170049721</v>
      </c>
    </row>
    <row r="1552" spans="1:31" x14ac:dyDescent="0.3">
      <c r="A1552">
        <v>2504690</v>
      </c>
      <c r="B1552">
        <v>1</v>
      </c>
      <c r="C1552" t="s">
        <v>80</v>
      </c>
      <c r="D1552" t="s">
        <v>99</v>
      </c>
      <c r="E1552" t="s">
        <v>207</v>
      </c>
      <c r="F1552" t="s">
        <v>4717</v>
      </c>
      <c r="G1552" t="s">
        <v>177</v>
      </c>
      <c r="H1552" t="s">
        <v>150</v>
      </c>
      <c r="I1552" t="s">
        <v>136</v>
      </c>
      <c r="J1552" t="s">
        <v>137</v>
      </c>
      <c r="K1552" t="s">
        <v>144</v>
      </c>
      <c r="L1552" t="s">
        <v>4718</v>
      </c>
      <c r="M1552" t="s">
        <v>4719</v>
      </c>
      <c r="N1552">
        <v>6.5247222220000003</v>
      </c>
      <c r="O1552">
        <v>0</v>
      </c>
      <c r="P1552">
        <v>11</v>
      </c>
      <c r="Q1552">
        <v>0</v>
      </c>
      <c r="R1552">
        <v>0</v>
      </c>
      <c r="S1552">
        <v>0</v>
      </c>
      <c r="T1552">
        <v>2</v>
      </c>
      <c r="U1552">
        <v>0</v>
      </c>
      <c r="V1552">
        <v>0</v>
      </c>
      <c r="W1552">
        <v>0</v>
      </c>
      <c r="X1552">
        <v>17.968911538390522</v>
      </c>
      <c r="Y1552">
        <v>0</v>
      </c>
      <c r="Z1552">
        <v>0</v>
      </c>
      <c r="AA1552">
        <v>0</v>
      </c>
      <c r="AB1552">
        <v>8.1355468012685819</v>
      </c>
      <c r="AC1552">
        <v>0</v>
      </c>
      <c r="AD1552">
        <v>0</v>
      </c>
      <c r="AE1552">
        <v>26.104458339659104</v>
      </c>
    </row>
    <row r="1553" spans="1:31" x14ac:dyDescent="0.3">
      <c r="A1553">
        <v>2504604</v>
      </c>
      <c r="B1553">
        <v>1</v>
      </c>
      <c r="C1553" t="s">
        <v>80</v>
      </c>
      <c r="D1553" t="s">
        <v>106</v>
      </c>
      <c r="E1553" t="s">
        <v>132</v>
      </c>
      <c r="F1553" t="s">
        <v>4720</v>
      </c>
      <c r="G1553" t="s">
        <v>134</v>
      </c>
      <c r="H1553" t="s">
        <v>135</v>
      </c>
      <c r="I1553" t="s">
        <v>136</v>
      </c>
      <c r="J1553" t="s">
        <v>137</v>
      </c>
      <c r="K1553" t="s">
        <v>138</v>
      </c>
      <c r="L1553" t="s">
        <v>4721</v>
      </c>
      <c r="M1553" t="s">
        <v>4722</v>
      </c>
      <c r="N1553">
        <v>4.6161111110000004</v>
      </c>
      <c r="O1553">
        <v>0</v>
      </c>
      <c r="P1553">
        <v>0</v>
      </c>
      <c r="Q1553">
        <v>0</v>
      </c>
      <c r="R1553">
        <v>0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0</v>
      </c>
      <c r="Y1553">
        <v>0</v>
      </c>
      <c r="Z1553">
        <v>0</v>
      </c>
      <c r="AA1553">
        <v>0</v>
      </c>
      <c r="AB1553">
        <v>0</v>
      </c>
      <c r="AC1553">
        <v>104.81902900611659</v>
      </c>
      <c r="AD1553">
        <v>0</v>
      </c>
      <c r="AE1553">
        <v>104.81902900611659</v>
      </c>
    </row>
    <row r="1554" spans="1:31" x14ac:dyDescent="0.3">
      <c r="A1554">
        <v>2504942</v>
      </c>
      <c r="B1554">
        <v>1</v>
      </c>
      <c r="C1554" t="s">
        <v>81</v>
      </c>
      <c r="D1554" t="s">
        <v>113</v>
      </c>
      <c r="E1554" t="s">
        <v>207</v>
      </c>
      <c r="F1554" t="s">
        <v>4723</v>
      </c>
      <c r="G1554" t="s">
        <v>177</v>
      </c>
      <c r="H1554" t="s">
        <v>150</v>
      </c>
      <c r="I1554" t="s">
        <v>136</v>
      </c>
      <c r="J1554" t="s">
        <v>137</v>
      </c>
      <c r="K1554" t="s">
        <v>144</v>
      </c>
      <c r="L1554" t="s">
        <v>4724</v>
      </c>
      <c r="M1554" t="s">
        <v>4725</v>
      </c>
      <c r="N1554">
        <v>3.1780555549999998</v>
      </c>
      <c r="O1554">
        <v>0</v>
      </c>
      <c r="P1554">
        <v>2</v>
      </c>
      <c r="Q1554">
        <v>0</v>
      </c>
      <c r="R1554">
        <v>2</v>
      </c>
      <c r="S1554">
        <v>0</v>
      </c>
      <c r="T1554">
        <v>1</v>
      </c>
      <c r="U1554">
        <v>0</v>
      </c>
      <c r="V1554">
        <v>0</v>
      </c>
      <c r="W1554">
        <v>0</v>
      </c>
      <c r="X1554">
        <v>1.1692219261497603</v>
      </c>
      <c r="Y1554">
        <v>0</v>
      </c>
      <c r="Z1554">
        <v>0.32161425729198756</v>
      </c>
      <c r="AA1554">
        <v>0</v>
      </c>
      <c r="AB1554">
        <v>1.018448484817482</v>
      </c>
      <c r="AC1554">
        <v>0</v>
      </c>
      <c r="AD1554">
        <v>0</v>
      </c>
      <c r="AE1554">
        <v>2.5092846682592298</v>
      </c>
    </row>
    <row r="1555" spans="1:31" x14ac:dyDescent="0.3">
      <c r="A1555">
        <v>2504899</v>
      </c>
      <c r="B1555">
        <v>1</v>
      </c>
      <c r="C1555" t="s">
        <v>80</v>
      </c>
      <c r="D1555" t="s">
        <v>107</v>
      </c>
      <c r="E1555" t="s">
        <v>167</v>
      </c>
      <c r="F1555" t="s">
        <v>4726</v>
      </c>
      <c r="G1555" t="s">
        <v>169</v>
      </c>
      <c r="H1555" t="s">
        <v>150</v>
      </c>
      <c r="I1555" t="s">
        <v>136</v>
      </c>
      <c r="J1555" t="s">
        <v>137</v>
      </c>
      <c r="K1555" t="s">
        <v>144</v>
      </c>
      <c r="L1555" t="s">
        <v>4727</v>
      </c>
      <c r="M1555" t="s">
        <v>4728</v>
      </c>
      <c r="N1555">
        <v>3.1238888880000002</v>
      </c>
      <c r="O1555">
        <v>0</v>
      </c>
      <c r="P1555">
        <v>5</v>
      </c>
      <c r="Q1555">
        <v>0</v>
      </c>
      <c r="R1555">
        <v>0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3.0510580521908173</v>
      </c>
      <c r="Y1555">
        <v>0</v>
      </c>
      <c r="Z1555">
        <v>0</v>
      </c>
      <c r="AA1555">
        <v>0</v>
      </c>
      <c r="AB1555">
        <v>0</v>
      </c>
      <c r="AC1555">
        <v>0</v>
      </c>
      <c r="AD1555">
        <v>0</v>
      </c>
      <c r="AE1555">
        <v>3.0510580521908173</v>
      </c>
    </row>
    <row r="1556" spans="1:31" x14ac:dyDescent="0.3">
      <c r="A1556">
        <v>2504650</v>
      </c>
      <c r="B1556">
        <v>1</v>
      </c>
      <c r="C1556" t="s">
        <v>81</v>
      </c>
      <c r="D1556" t="s">
        <v>123</v>
      </c>
      <c r="E1556" t="s">
        <v>187</v>
      </c>
      <c r="F1556" t="s">
        <v>4729</v>
      </c>
      <c r="G1556" t="s">
        <v>134</v>
      </c>
      <c r="H1556" t="s">
        <v>135</v>
      </c>
      <c r="I1556" t="s">
        <v>136</v>
      </c>
      <c r="J1556" t="s">
        <v>137</v>
      </c>
      <c r="K1556" t="s">
        <v>138</v>
      </c>
      <c r="L1556" t="s">
        <v>4730</v>
      </c>
      <c r="M1556" t="s">
        <v>4731</v>
      </c>
      <c r="N1556">
        <v>4.8252777770000002</v>
      </c>
      <c r="O1556">
        <v>0</v>
      </c>
      <c r="P1556">
        <v>9</v>
      </c>
      <c r="Q1556">
        <v>0</v>
      </c>
      <c r="R1556">
        <v>112</v>
      </c>
      <c r="S1556">
        <v>0</v>
      </c>
      <c r="T1556">
        <v>13</v>
      </c>
      <c r="U1556">
        <v>0</v>
      </c>
      <c r="V1556">
        <v>0</v>
      </c>
      <c r="W1556">
        <v>0</v>
      </c>
      <c r="X1556">
        <v>20.724296350090778</v>
      </c>
      <c r="Y1556">
        <v>0</v>
      </c>
      <c r="Z1556">
        <v>261.30492377647192</v>
      </c>
      <c r="AA1556">
        <v>0</v>
      </c>
      <c r="AB1556">
        <v>17.088916352441068</v>
      </c>
      <c r="AC1556">
        <v>0</v>
      </c>
      <c r="AD1556">
        <v>0</v>
      </c>
      <c r="AE1556">
        <v>299.11813647900374</v>
      </c>
    </row>
    <row r="1557" spans="1:31" x14ac:dyDescent="0.3">
      <c r="A1557">
        <v>2504896</v>
      </c>
      <c r="B1557">
        <v>1</v>
      </c>
      <c r="C1557" t="s">
        <v>81</v>
      </c>
      <c r="D1557" t="s">
        <v>112</v>
      </c>
      <c r="E1557" t="s">
        <v>207</v>
      </c>
      <c r="F1557" t="s">
        <v>4732</v>
      </c>
      <c r="G1557" t="s">
        <v>177</v>
      </c>
      <c r="H1557" t="s">
        <v>150</v>
      </c>
      <c r="I1557" t="s">
        <v>136</v>
      </c>
      <c r="J1557" t="s">
        <v>137</v>
      </c>
      <c r="K1557" t="s">
        <v>144</v>
      </c>
      <c r="L1557" t="s">
        <v>4733</v>
      </c>
      <c r="M1557" t="s">
        <v>4734</v>
      </c>
      <c r="N1557">
        <v>1.1425000000000001</v>
      </c>
      <c r="O1557">
        <v>0</v>
      </c>
      <c r="P1557">
        <v>7</v>
      </c>
      <c r="Q1557">
        <v>0</v>
      </c>
      <c r="R1557">
        <v>0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0.51143343745333336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0.51143343745333336</v>
      </c>
    </row>
    <row r="1558" spans="1:31" x14ac:dyDescent="0.3">
      <c r="A1558">
        <v>2504664</v>
      </c>
      <c r="B1558">
        <v>1</v>
      </c>
      <c r="C1558" t="s">
        <v>81</v>
      </c>
      <c r="D1558" t="s">
        <v>113</v>
      </c>
      <c r="E1558" t="s">
        <v>275</v>
      </c>
      <c r="F1558" t="s">
        <v>4735</v>
      </c>
      <c r="G1558" t="s">
        <v>173</v>
      </c>
      <c r="H1558" t="s">
        <v>135</v>
      </c>
      <c r="I1558" t="s">
        <v>136</v>
      </c>
      <c r="J1558" t="s">
        <v>137</v>
      </c>
      <c r="K1558" t="s">
        <v>138</v>
      </c>
      <c r="L1558" t="s">
        <v>4736</v>
      </c>
      <c r="M1558" t="s">
        <v>4737</v>
      </c>
      <c r="N1558">
        <v>6.0352777770000001</v>
      </c>
      <c r="O1558">
        <v>7</v>
      </c>
      <c r="P1558">
        <v>9655</v>
      </c>
      <c r="Q1558">
        <v>404</v>
      </c>
      <c r="R1558">
        <v>1716</v>
      </c>
      <c r="S1558">
        <v>36</v>
      </c>
      <c r="T1558">
        <v>1350</v>
      </c>
      <c r="U1558">
        <v>0</v>
      </c>
      <c r="V1558">
        <v>1</v>
      </c>
      <c r="W1558">
        <v>3.5391785639366815</v>
      </c>
      <c r="X1558">
        <v>8045.872397076726</v>
      </c>
      <c r="Y1558">
        <v>2224.7921340691078</v>
      </c>
      <c r="Z1558">
        <v>3096.321487204787</v>
      </c>
      <c r="AA1558">
        <v>253.04435763603675</v>
      </c>
      <c r="AB1558">
        <v>3242.8242111685745</v>
      </c>
      <c r="AC1558">
        <v>0</v>
      </c>
      <c r="AD1558">
        <v>4.698359441938635</v>
      </c>
      <c r="AE1558">
        <v>16871.092125161111</v>
      </c>
    </row>
    <row r="1559" spans="1:31" x14ac:dyDescent="0.3">
      <c r="A1559">
        <v>2504876</v>
      </c>
      <c r="B1559">
        <v>1</v>
      </c>
      <c r="C1559" t="s">
        <v>80</v>
      </c>
      <c r="D1559" t="s">
        <v>85</v>
      </c>
      <c r="E1559" t="s">
        <v>159</v>
      </c>
      <c r="F1559" t="s">
        <v>4738</v>
      </c>
      <c r="G1559" t="s">
        <v>181</v>
      </c>
      <c r="H1559" t="s">
        <v>150</v>
      </c>
      <c r="I1559" t="s">
        <v>136</v>
      </c>
      <c r="J1559" t="s">
        <v>137</v>
      </c>
      <c r="K1559" t="s">
        <v>144</v>
      </c>
      <c r="L1559" t="s">
        <v>4739</v>
      </c>
      <c r="M1559" t="s">
        <v>4740</v>
      </c>
      <c r="N1559">
        <v>1.4752777770000001</v>
      </c>
      <c r="O1559">
        <v>0</v>
      </c>
      <c r="P1559">
        <v>44</v>
      </c>
      <c r="Q1559">
        <v>0</v>
      </c>
      <c r="R1559">
        <v>0</v>
      </c>
      <c r="S1559">
        <v>0</v>
      </c>
      <c r="T1559">
        <v>4</v>
      </c>
      <c r="U1559">
        <v>0</v>
      </c>
      <c r="V1559">
        <v>0</v>
      </c>
      <c r="W1559">
        <v>0</v>
      </c>
      <c r="X1559">
        <v>40.927448476211225</v>
      </c>
      <c r="Y1559">
        <v>0</v>
      </c>
      <c r="Z1559">
        <v>0</v>
      </c>
      <c r="AA1559">
        <v>0</v>
      </c>
      <c r="AB1559">
        <v>28.695180077801069</v>
      </c>
      <c r="AC1559">
        <v>0</v>
      </c>
      <c r="AD1559">
        <v>0</v>
      </c>
      <c r="AE1559">
        <v>69.622628554012294</v>
      </c>
    </row>
    <row r="1560" spans="1:31" x14ac:dyDescent="0.3">
      <c r="A1560">
        <v>2504627</v>
      </c>
      <c r="B1560">
        <v>1</v>
      </c>
      <c r="C1560" t="s">
        <v>81</v>
      </c>
      <c r="D1560" t="s">
        <v>115</v>
      </c>
      <c r="E1560" t="s">
        <v>132</v>
      </c>
      <c r="F1560" t="s">
        <v>4741</v>
      </c>
      <c r="G1560" t="s">
        <v>828</v>
      </c>
      <c r="H1560" t="s">
        <v>135</v>
      </c>
      <c r="I1560" t="s">
        <v>136</v>
      </c>
      <c r="J1560" t="s">
        <v>137</v>
      </c>
      <c r="K1560" t="s">
        <v>144</v>
      </c>
      <c r="L1560" t="s">
        <v>4742</v>
      </c>
      <c r="M1560" t="s">
        <v>4743</v>
      </c>
      <c r="N1560">
        <v>1.826944444</v>
      </c>
      <c r="O1560">
        <v>0</v>
      </c>
      <c r="P1560">
        <v>83</v>
      </c>
      <c r="Q1560">
        <v>0</v>
      </c>
      <c r="R1560">
        <v>1</v>
      </c>
      <c r="S1560">
        <v>0</v>
      </c>
      <c r="T1560">
        <v>7</v>
      </c>
      <c r="U1560">
        <v>0</v>
      </c>
      <c r="V1560">
        <v>0</v>
      </c>
      <c r="W1560">
        <v>0</v>
      </c>
      <c r="X1560">
        <v>17.043585316175552</v>
      </c>
      <c r="Y1560">
        <v>0</v>
      </c>
      <c r="Z1560">
        <v>3.0935789163833338E-3</v>
      </c>
      <c r="AA1560">
        <v>0</v>
      </c>
      <c r="AB1560">
        <v>4.2474073570932163</v>
      </c>
      <c r="AC1560">
        <v>0</v>
      </c>
      <c r="AD1560">
        <v>0</v>
      </c>
      <c r="AE1560">
        <v>21.294086252185153</v>
      </c>
    </row>
    <row r="1561" spans="1:31" x14ac:dyDescent="0.3">
      <c r="A1561">
        <v>2504624</v>
      </c>
      <c r="B1561">
        <v>1</v>
      </c>
      <c r="C1561" t="s">
        <v>80</v>
      </c>
      <c r="D1561" t="s">
        <v>93</v>
      </c>
      <c r="E1561" t="s">
        <v>207</v>
      </c>
      <c r="F1561" t="s">
        <v>4744</v>
      </c>
      <c r="G1561" t="s">
        <v>173</v>
      </c>
      <c r="H1561" t="s">
        <v>150</v>
      </c>
      <c r="I1561" t="s">
        <v>136</v>
      </c>
      <c r="J1561" t="s">
        <v>137</v>
      </c>
      <c r="K1561" t="s">
        <v>138</v>
      </c>
      <c r="L1561" t="s">
        <v>4745</v>
      </c>
      <c r="M1561" t="s">
        <v>4746</v>
      </c>
      <c r="N1561">
        <v>6.2005555550000002</v>
      </c>
      <c r="O1561">
        <v>0</v>
      </c>
      <c r="P1561">
        <v>71</v>
      </c>
      <c r="Q1561">
        <v>0</v>
      </c>
      <c r="R1561">
        <v>0</v>
      </c>
      <c r="S1561">
        <v>0</v>
      </c>
      <c r="T1561">
        <v>12</v>
      </c>
      <c r="U1561">
        <v>0</v>
      </c>
      <c r="V1561">
        <v>0</v>
      </c>
      <c r="W1561">
        <v>0</v>
      </c>
      <c r="X1561">
        <v>105.26758724190336</v>
      </c>
      <c r="Y1561">
        <v>0</v>
      </c>
      <c r="Z1561">
        <v>0</v>
      </c>
      <c r="AA1561">
        <v>0</v>
      </c>
      <c r="AB1561">
        <v>186.45176125342991</v>
      </c>
      <c r="AC1561">
        <v>0</v>
      </c>
      <c r="AD1561">
        <v>0</v>
      </c>
      <c r="AE1561">
        <v>291.71934849533329</v>
      </c>
    </row>
    <row r="1562" spans="1:31" x14ac:dyDescent="0.3">
      <c r="A1562">
        <v>2504979</v>
      </c>
      <c r="B1562">
        <v>1</v>
      </c>
      <c r="C1562" t="s">
        <v>81</v>
      </c>
      <c r="D1562" t="s">
        <v>122</v>
      </c>
      <c r="E1562" t="s">
        <v>207</v>
      </c>
      <c r="F1562" t="s">
        <v>4747</v>
      </c>
      <c r="G1562" t="s">
        <v>177</v>
      </c>
      <c r="H1562" t="s">
        <v>150</v>
      </c>
      <c r="I1562" t="s">
        <v>136</v>
      </c>
      <c r="J1562" t="s">
        <v>137</v>
      </c>
      <c r="K1562" t="s">
        <v>144</v>
      </c>
      <c r="L1562" t="s">
        <v>4748</v>
      </c>
      <c r="M1562" t="s">
        <v>4749</v>
      </c>
      <c r="N1562">
        <v>0.95305555500000005</v>
      </c>
      <c r="O1562">
        <v>0</v>
      </c>
      <c r="P1562">
        <v>264</v>
      </c>
      <c r="Q1562">
        <v>0</v>
      </c>
      <c r="R1562">
        <v>0</v>
      </c>
      <c r="S1562">
        <v>0</v>
      </c>
      <c r="T1562">
        <v>2</v>
      </c>
      <c r="U1562">
        <v>0</v>
      </c>
      <c r="V1562">
        <v>0</v>
      </c>
      <c r="W1562">
        <v>0</v>
      </c>
      <c r="X1562">
        <v>62.285329129424298</v>
      </c>
      <c r="Y1562">
        <v>0</v>
      </c>
      <c r="Z1562">
        <v>0</v>
      </c>
      <c r="AA1562">
        <v>0</v>
      </c>
      <c r="AB1562">
        <v>0.79896435959743339</v>
      </c>
      <c r="AC1562">
        <v>0</v>
      </c>
      <c r="AD1562">
        <v>0</v>
      </c>
      <c r="AE1562">
        <v>63.084293489021732</v>
      </c>
    </row>
    <row r="1563" spans="1:31" x14ac:dyDescent="0.3">
      <c r="A1563">
        <v>2504816</v>
      </c>
      <c r="B1563">
        <v>1</v>
      </c>
      <c r="C1563" t="s">
        <v>81</v>
      </c>
      <c r="D1563" t="s">
        <v>122</v>
      </c>
      <c r="E1563" t="s">
        <v>207</v>
      </c>
      <c r="F1563" t="s">
        <v>4750</v>
      </c>
      <c r="G1563" t="s">
        <v>177</v>
      </c>
      <c r="H1563" t="s">
        <v>150</v>
      </c>
      <c r="I1563" t="s">
        <v>136</v>
      </c>
      <c r="J1563" t="s">
        <v>137</v>
      </c>
      <c r="K1563" t="s">
        <v>144</v>
      </c>
      <c r="L1563" t="s">
        <v>4751</v>
      </c>
      <c r="M1563" t="s">
        <v>4752</v>
      </c>
      <c r="N1563">
        <v>3.375</v>
      </c>
      <c r="O1563">
        <v>0</v>
      </c>
      <c r="P1563">
        <v>3</v>
      </c>
      <c r="Q1563">
        <v>0</v>
      </c>
      <c r="R1563">
        <v>1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1.5869515773105141</v>
      </c>
      <c r="Y1563">
        <v>0</v>
      </c>
      <c r="Z1563">
        <v>1.6702648031593333E-2</v>
      </c>
      <c r="AA1563">
        <v>0</v>
      </c>
      <c r="AB1563">
        <v>0</v>
      </c>
      <c r="AC1563">
        <v>0</v>
      </c>
      <c r="AD1563">
        <v>0</v>
      </c>
      <c r="AE1563">
        <v>1.6036542253421073</v>
      </c>
    </row>
    <row r="1564" spans="1:31" x14ac:dyDescent="0.3">
      <c r="A1564">
        <v>2504856</v>
      </c>
      <c r="B1564">
        <v>1</v>
      </c>
      <c r="C1564" t="s">
        <v>80</v>
      </c>
      <c r="D1564" t="s">
        <v>107</v>
      </c>
      <c r="E1564" t="s">
        <v>187</v>
      </c>
      <c r="F1564" t="s">
        <v>4753</v>
      </c>
      <c r="G1564" t="s">
        <v>143</v>
      </c>
      <c r="H1564" t="s">
        <v>135</v>
      </c>
      <c r="I1564" t="s">
        <v>136</v>
      </c>
      <c r="J1564" t="s">
        <v>137</v>
      </c>
      <c r="K1564" t="s">
        <v>144</v>
      </c>
      <c r="L1564" t="s">
        <v>4754</v>
      </c>
      <c r="M1564" t="s">
        <v>4755</v>
      </c>
      <c r="N1564">
        <v>2.2383333329999999</v>
      </c>
      <c r="O1564">
        <v>0</v>
      </c>
      <c r="P1564">
        <v>876</v>
      </c>
      <c r="Q1564">
        <v>1</v>
      </c>
      <c r="R1564">
        <v>70</v>
      </c>
      <c r="S1564">
        <v>9</v>
      </c>
      <c r="T1564">
        <v>150</v>
      </c>
      <c r="U1564">
        <v>0</v>
      </c>
      <c r="V1564">
        <v>2</v>
      </c>
      <c r="W1564">
        <v>0</v>
      </c>
      <c r="X1564">
        <v>394.89631625721597</v>
      </c>
      <c r="Y1564">
        <v>6.6954045435552736</v>
      </c>
      <c r="Z1564">
        <v>34.932137075832394</v>
      </c>
      <c r="AA1564">
        <v>75.685455313899467</v>
      </c>
      <c r="AB1564">
        <v>141.74330443826102</v>
      </c>
      <c r="AC1564">
        <v>0</v>
      </c>
      <c r="AD1564">
        <v>9.2313744670541205</v>
      </c>
      <c r="AE1564">
        <v>663.18399209581821</v>
      </c>
    </row>
    <row r="1565" spans="1:31" x14ac:dyDescent="0.3">
      <c r="A1565">
        <v>2504939</v>
      </c>
      <c r="B1565">
        <v>1</v>
      </c>
      <c r="C1565" t="s">
        <v>81</v>
      </c>
      <c r="D1565" t="s">
        <v>117</v>
      </c>
      <c r="E1565" t="s">
        <v>159</v>
      </c>
      <c r="F1565" t="s">
        <v>4756</v>
      </c>
      <c r="G1565" t="s">
        <v>181</v>
      </c>
      <c r="H1565" t="s">
        <v>150</v>
      </c>
      <c r="I1565" t="s">
        <v>136</v>
      </c>
      <c r="J1565" t="s">
        <v>137</v>
      </c>
      <c r="K1565" t="s">
        <v>144</v>
      </c>
      <c r="L1565" t="s">
        <v>4757</v>
      </c>
      <c r="M1565" t="s">
        <v>4758</v>
      </c>
      <c r="N1565">
        <v>1.6188888880000001</v>
      </c>
      <c r="O1565">
        <v>0</v>
      </c>
      <c r="P1565">
        <v>146</v>
      </c>
      <c r="Q1565">
        <v>0</v>
      </c>
      <c r="R1565">
        <v>1</v>
      </c>
      <c r="S1565">
        <v>0</v>
      </c>
      <c r="T1565">
        <v>3</v>
      </c>
      <c r="U1565">
        <v>0</v>
      </c>
      <c r="V1565">
        <v>0</v>
      </c>
      <c r="W1565">
        <v>0</v>
      </c>
      <c r="X1565">
        <v>19.991782280864253</v>
      </c>
      <c r="Y1565">
        <v>0</v>
      </c>
      <c r="Z1565">
        <v>1.1361137600616666</v>
      </c>
      <c r="AA1565">
        <v>0</v>
      </c>
      <c r="AB1565">
        <v>2.2743758279305526</v>
      </c>
      <c r="AC1565">
        <v>0</v>
      </c>
      <c r="AD1565">
        <v>0</v>
      </c>
      <c r="AE1565">
        <v>23.40227186885647</v>
      </c>
    </row>
    <row r="1566" spans="1:31" x14ac:dyDescent="0.3">
      <c r="A1566">
        <v>2504793</v>
      </c>
      <c r="B1566">
        <v>1</v>
      </c>
      <c r="C1566" t="s">
        <v>81</v>
      </c>
      <c r="D1566" t="s">
        <v>127</v>
      </c>
      <c r="E1566" t="s">
        <v>207</v>
      </c>
      <c r="F1566" t="s">
        <v>4759</v>
      </c>
      <c r="G1566" t="s">
        <v>177</v>
      </c>
      <c r="H1566" t="s">
        <v>150</v>
      </c>
      <c r="I1566" t="s">
        <v>136</v>
      </c>
      <c r="J1566" t="s">
        <v>137</v>
      </c>
      <c r="K1566" t="s">
        <v>144</v>
      </c>
      <c r="L1566" t="s">
        <v>4760</v>
      </c>
      <c r="M1566" t="s">
        <v>4761</v>
      </c>
      <c r="N1566">
        <v>3.3113888880000002</v>
      </c>
      <c r="O1566">
        <v>0</v>
      </c>
      <c r="P1566">
        <v>83</v>
      </c>
      <c r="Q1566">
        <v>0</v>
      </c>
      <c r="R1566">
        <v>0</v>
      </c>
      <c r="S1566">
        <v>0</v>
      </c>
      <c r="T1566">
        <v>5</v>
      </c>
      <c r="U1566">
        <v>0</v>
      </c>
      <c r="V1566">
        <v>0</v>
      </c>
      <c r="W1566">
        <v>0</v>
      </c>
      <c r="X1566">
        <v>18.616931063103472</v>
      </c>
      <c r="Y1566">
        <v>0</v>
      </c>
      <c r="Z1566">
        <v>0</v>
      </c>
      <c r="AA1566">
        <v>0</v>
      </c>
      <c r="AB1566">
        <v>5.0175073661988989</v>
      </c>
      <c r="AC1566">
        <v>0</v>
      </c>
      <c r="AD1566">
        <v>0</v>
      </c>
      <c r="AE1566">
        <v>23.634438429302371</v>
      </c>
    </row>
    <row r="1567" spans="1:31" x14ac:dyDescent="0.3">
      <c r="A1567">
        <v>2504873</v>
      </c>
      <c r="B1567">
        <v>1</v>
      </c>
      <c r="C1567" t="s">
        <v>80</v>
      </c>
      <c r="D1567" t="s">
        <v>107</v>
      </c>
      <c r="E1567" t="s">
        <v>167</v>
      </c>
      <c r="F1567" t="s">
        <v>4762</v>
      </c>
      <c r="G1567" t="s">
        <v>169</v>
      </c>
      <c r="H1567" t="s">
        <v>150</v>
      </c>
      <c r="I1567" t="s">
        <v>136</v>
      </c>
      <c r="J1567" t="s">
        <v>137</v>
      </c>
      <c r="K1567" t="s">
        <v>144</v>
      </c>
      <c r="L1567" t="s">
        <v>4763</v>
      </c>
      <c r="M1567" t="s">
        <v>4764</v>
      </c>
      <c r="N1567">
        <v>6.2630555550000002</v>
      </c>
      <c r="O1567">
        <v>0</v>
      </c>
      <c r="P1567">
        <v>1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0.12276021236958752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0.12276021236958752</v>
      </c>
    </row>
    <row r="1568" spans="1:31" x14ac:dyDescent="0.3">
      <c r="A1568">
        <v>2504730</v>
      </c>
      <c r="B1568">
        <v>1</v>
      </c>
      <c r="C1568" t="s">
        <v>80</v>
      </c>
      <c r="D1568" t="s">
        <v>87</v>
      </c>
      <c r="E1568" t="s">
        <v>132</v>
      </c>
      <c r="F1568" t="s">
        <v>4765</v>
      </c>
      <c r="G1568" t="s">
        <v>143</v>
      </c>
      <c r="H1568" t="s">
        <v>135</v>
      </c>
      <c r="I1568" t="s">
        <v>136</v>
      </c>
      <c r="J1568" t="s">
        <v>137</v>
      </c>
      <c r="K1568" t="s">
        <v>144</v>
      </c>
      <c r="L1568" t="s">
        <v>4766</v>
      </c>
      <c r="M1568" t="s">
        <v>4767</v>
      </c>
      <c r="N1568">
        <v>2.295555555</v>
      </c>
      <c r="O1568">
        <v>1</v>
      </c>
      <c r="P1568">
        <v>0</v>
      </c>
      <c r="Q1568">
        <v>0</v>
      </c>
      <c r="R1568">
        <v>0</v>
      </c>
      <c r="S1568">
        <v>15</v>
      </c>
      <c r="T1568">
        <v>61</v>
      </c>
      <c r="U1568">
        <v>0</v>
      </c>
      <c r="V1568">
        <v>0</v>
      </c>
      <c r="W1568">
        <v>1.1417401843660668</v>
      </c>
      <c r="X1568">
        <v>0</v>
      </c>
      <c r="Y1568">
        <v>0</v>
      </c>
      <c r="Z1568">
        <v>0</v>
      </c>
      <c r="AA1568">
        <v>530.64893929061066</v>
      </c>
      <c r="AB1568">
        <v>597.99787402495883</v>
      </c>
      <c r="AC1568">
        <v>0</v>
      </c>
      <c r="AD1568">
        <v>0</v>
      </c>
      <c r="AE1568">
        <v>1129.7885534999355</v>
      </c>
    </row>
    <row r="1569" spans="1:31" x14ac:dyDescent="0.3">
      <c r="A1569">
        <v>2504710</v>
      </c>
      <c r="B1569">
        <v>1</v>
      </c>
      <c r="C1569" t="s">
        <v>80</v>
      </c>
      <c r="D1569" t="s">
        <v>93</v>
      </c>
      <c r="E1569" t="s">
        <v>159</v>
      </c>
      <c r="F1569" t="s">
        <v>4768</v>
      </c>
      <c r="G1569" t="s">
        <v>181</v>
      </c>
      <c r="H1569" t="s">
        <v>150</v>
      </c>
      <c r="I1569" t="s">
        <v>136</v>
      </c>
      <c r="J1569" t="s">
        <v>137</v>
      </c>
      <c r="K1569" t="s">
        <v>144</v>
      </c>
      <c r="L1569" t="s">
        <v>4769</v>
      </c>
      <c r="M1569" t="s">
        <v>4770</v>
      </c>
      <c r="N1569">
        <v>0.94861111099999995</v>
      </c>
      <c r="O1569">
        <v>0</v>
      </c>
      <c r="P1569">
        <v>37</v>
      </c>
      <c r="Q1569">
        <v>0</v>
      </c>
      <c r="R1569">
        <v>46</v>
      </c>
      <c r="S1569">
        <v>0</v>
      </c>
      <c r="T1569">
        <v>13</v>
      </c>
      <c r="U1569">
        <v>0</v>
      </c>
      <c r="V1569">
        <v>0</v>
      </c>
      <c r="W1569">
        <v>0</v>
      </c>
      <c r="X1569">
        <v>2.804134669644192</v>
      </c>
      <c r="Y1569">
        <v>0</v>
      </c>
      <c r="Z1569">
        <v>7.7737411286858729</v>
      </c>
      <c r="AA1569">
        <v>0</v>
      </c>
      <c r="AB1569">
        <v>1.6008416599154833</v>
      </c>
      <c r="AC1569">
        <v>0</v>
      </c>
      <c r="AD1569">
        <v>0</v>
      </c>
      <c r="AE1569">
        <v>12.178717458245549</v>
      </c>
    </row>
    <row r="1570" spans="1:31" x14ac:dyDescent="0.3">
      <c r="A1570">
        <v>2504667</v>
      </c>
      <c r="B1570">
        <v>1</v>
      </c>
      <c r="C1570" t="s">
        <v>80</v>
      </c>
      <c r="D1570" t="s">
        <v>97</v>
      </c>
      <c r="E1570" t="s">
        <v>187</v>
      </c>
      <c r="F1570" t="s">
        <v>4771</v>
      </c>
      <c r="G1570" t="s">
        <v>173</v>
      </c>
      <c r="H1570" t="s">
        <v>135</v>
      </c>
      <c r="I1570" t="s">
        <v>136</v>
      </c>
      <c r="J1570" t="s">
        <v>137</v>
      </c>
      <c r="K1570" t="s">
        <v>138</v>
      </c>
      <c r="L1570" t="s">
        <v>4772</v>
      </c>
      <c r="M1570" t="s">
        <v>4773</v>
      </c>
      <c r="N1570">
        <v>3.5330555549999998</v>
      </c>
      <c r="O1570">
        <v>4</v>
      </c>
      <c r="P1570">
        <v>376</v>
      </c>
      <c r="Q1570">
        <v>5</v>
      </c>
      <c r="R1570">
        <v>67</v>
      </c>
      <c r="S1570">
        <v>10</v>
      </c>
      <c r="T1570">
        <v>48</v>
      </c>
      <c r="U1570">
        <v>1</v>
      </c>
      <c r="V1570">
        <v>0</v>
      </c>
      <c r="W1570">
        <v>618.52053746788545</v>
      </c>
      <c r="X1570">
        <v>584.44161388591942</v>
      </c>
      <c r="Y1570">
        <v>1711.2763946739331</v>
      </c>
      <c r="Z1570">
        <v>43.609937049284433</v>
      </c>
      <c r="AA1570">
        <v>139.37481757845563</v>
      </c>
      <c r="AB1570">
        <v>126.28830887896835</v>
      </c>
      <c r="AC1570">
        <v>183.37398263195331</v>
      </c>
      <c r="AD1570">
        <v>0</v>
      </c>
      <c r="AE1570">
        <v>3406.8855921664003</v>
      </c>
    </row>
    <row r="1571" spans="1:31" x14ac:dyDescent="0.3">
      <c r="A1571">
        <v>2520547</v>
      </c>
      <c r="B1571">
        <v>1</v>
      </c>
      <c r="C1571" t="s">
        <v>81</v>
      </c>
      <c r="D1571" t="s">
        <v>112</v>
      </c>
      <c r="E1571" t="s">
        <v>187</v>
      </c>
      <c r="F1571" t="s">
        <v>1737</v>
      </c>
      <c r="G1571" t="s">
        <v>143</v>
      </c>
      <c r="H1571" t="s">
        <v>135</v>
      </c>
      <c r="I1571" t="s">
        <v>136</v>
      </c>
      <c r="J1571" t="s">
        <v>137</v>
      </c>
      <c r="K1571" t="s">
        <v>144</v>
      </c>
      <c r="L1571" t="s">
        <v>4774</v>
      </c>
      <c r="M1571" t="s">
        <v>4775</v>
      </c>
      <c r="N1571">
        <v>1.9188888879999999</v>
      </c>
      <c r="O1571">
        <v>0</v>
      </c>
      <c r="P1571">
        <v>0</v>
      </c>
      <c r="Q1571">
        <v>29</v>
      </c>
      <c r="R1571">
        <v>13</v>
      </c>
      <c r="S1571">
        <v>1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5.8784709529936894</v>
      </c>
      <c r="Z1571">
        <v>6.1264845860352404</v>
      </c>
      <c r="AA1571">
        <v>2.5471888495422221</v>
      </c>
      <c r="AB1571">
        <v>0</v>
      </c>
      <c r="AC1571">
        <v>0</v>
      </c>
      <c r="AD1571">
        <v>0</v>
      </c>
      <c r="AE1571">
        <v>14.552144388571152</v>
      </c>
    </row>
    <row r="1572" spans="1:31" x14ac:dyDescent="0.3">
      <c r="A1572">
        <v>2520559</v>
      </c>
      <c r="B1572">
        <v>1</v>
      </c>
      <c r="C1572" t="s">
        <v>80</v>
      </c>
      <c r="D1572" t="s">
        <v>110</v>
      </c>
      <c r="E1572" t="s">
        <v>167</v>
      </c>
      <c r="F1572" t="s">
        <v>4776</v>
      </c>
      <c r="G1572" t="s">
        <v>169</v>
      </c>
      <c r="H1572" t="s">
        <v>150</v>
      </c>
      <c r="I1572" t="s">
        <v>136</v>
      </c>
      <c r="J1572" t="s">
        <v>137</v>
      </c>
      <c r="K1572" t="s">
        <v>144</v>
      </c>
      <c r="L1572" t="s">
        <v>4777</v>
      </c>
      <c r="M1572" t="s">
        <v>4778</v>
      </c>
      <c r="N1572">
        <v>0.96777777700000001</v>
      </c>
      <c r="O1572">
        <v>0</v>
      </c>
      <c r="P1572">
        <v>1</v>
      </c>
      <c r="Q1572">
        <v>0</v>
      </c>
      <c r="R1572">
        <v>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0.31735103440012002</v>
      </c>
      <c r="Y1572">
        <v>0</v>
      </c>
      <c r="Z1572">
        <v>0</v>
      </c>
      <c r="AA1572">
        <v>0</v>
      </c>
      <c r="AB1572">
        <v>0</v>
      </c>
      <c r="AC1572">
        <v>0</v>
      </c>
      <c r="AD1572">
        <v>0</v>
      </c>
      <c r="AE1572">
        <v>0.31735103440012002</v>
      </c>
    </row>
    <row r="1573" spans="1:31" x14ac:dyDescent="0.3">
      <c r="A1573">
        <v>2520565</v>
      </c>
      <c r="B1573">
        <v>1</v>
      </c>
      <c r="C1573" t="s">
        <v>80</v>
      </c>
      <c r="D1573" t="s">
        <v>100</v>
      </c>
      <c r="E1573" t="s">
        <v>207</v>
      </c>
      <c r="F1573" t="s">
        <v>4779</v>
      </c>
      <c r="G1573" t="s">
        <v>177</v>
      </c>
      <c r="H1573" t="s">
        <v>150</v>
      </c>
      <c r="I1573" t="s">
        <v>136</v>
      </c>
      <c r="J1573" t="s">
        <v>137</v>
      </c>
      <c r="K1573" t="s">
        <v>144</v>
      </c>
      <c r="L1573" t="s">
        <v>4780</v>
      </c>
      <c r="M1573" t="s">
        <v>4781</v>
      </c>
      <c r="N1573">
        <v>2.696666666</v>
      </c>
      <c r="O1573">
        <v>0</v>
      </c>
      <c r="P1573">
        <v>18</v>
      </c>
      <c r="Q1573">
        <v>0</v>
      </c>
      <c r="R1573">
        <v>8</v>
      </c>
      <c r="S1573">
        <v>0</v>
      </c>
      <c r="T1573">
        <v>8</v>
      </c>
      <c r="U1573">
        <v>0</v>
      </c>
      <c r="V1573">
        <v>0</v>
      </c>
      <c r="W1573">
        <v>0</v>
      </c>
      <c r="X1573">
        <v>16.700770498717368</v>
      </c>
      <c r="Y1573">
        <v>0</v>
      </c>
      <c r="Z1573">
        <v>8.1485408153712005</v>
      </c>
      <c r="AA1573">
        <v>0</v>
      </c>
      <c r="AB1573">
        <v>99.662819061183342</v>
      </c>
      <c r="AC1573">
        <v>0</v>
      </c>
      <c r="AD1573">
        <v>0</v>
      </c>
      <c r="AE1573">
        <v>124.51213037527191</v>
      </c>
    </row>
    <row r="1574" spans="1:31" x14ac:dyDescent="0.3">
      <c r="A1574">
        <v>2520566</v>
      </c>
      <c r="B1574">
        <v>1</v>
      </c>
      <c r="C1574" t="s">
        <v>81</v>
      </c>
      <c r="D1574" t="s">
        <v>116</v>
      </c>
      <c r="E1574" t="s">
        <v>207</v>
      </c>
      <c r="F1574" t="s">
        <v>4782</v>
      </c>
      <c r="G1574" t="s">
        <v>413</v>
      </c>
      <c r="H1574" t="s">
        <v>150</v>
      </c>
      <c r="I1574" t="s">
        <v>136</v>
      </c>
      <c r="J1574" t="s">
        <v>137</v>
      </c>
      <c r="K1574" t="s">
        <v>144</v>
      </c>
      <c r="L1574" t="s">
        <v>4783</v>
      </c>
      <c r="M1574" t="s">
        <v>4784</v>
      </c>
      <c r="N1574">
        <v>2.380833333</v>
      </c>
      <c r="O1574">
        <v>0</v>
      </c>
      <c r="P1574">
        <v>26</v>
      </c>
      <c r="Q1574">
        <v>0</v>
      </c>
      <c r="R1574">
        <v>15</v>
      </c>
      <c r="S1574">
        <v>0</v>
      </c>
      <c r="T1574">
        <v>5</v>
      </c>
      <c r="U1574">
        <v>0</v>
      </c>
      <c r="V1574">
        <v>0</v>
      </c>
      <c r="W1574">
        <v>0</v>
      </c>
      <c r="X1574">
        <v>4.1060835147147001</v>
      </c>
      <c r="Y1574">
        <v>0</v>
      </c>
      <c r="Z1574">
        <v>3.3699706681163248</v>
      </c>
      <c r="AA1574">
        <v>0</v>
      </c>
      <c r="AB1574">
        <v>7.3242648892271287</v>
      </c>
      <c r="AC1574">
        <v>0</v>
      </c>
      <c r="AD1574">
        <v>0</v>
      </c>
      <c r="AE1574">
        <v>14.800319072058153</v>
      </c>
    </row>
    <row r="1575" spans="1:31" x14ac:dyDescent="0.3">
      <c r="A1575">
        <v>2520568</v>
      </c>
      <c r="B1575">
        <v>1</v>
      </c>
      <c r="C1575" t="s">
        <v>80</v>
      </c>
      <c r="D1575" t="s">
        <v>82</v>
      </c>
      <c r="E1575" t="s">
        <v>167</v>
      </c>
      <c r="F1575" t="s">
        <v>4785</v>
      </c>
      <c r="G1575" t="s">
        <v>169</v>
      </c>
      <c r="H1575" t="s">
        <v>150</v>
      </c>
      <c r="I1575" t="s">
        <v>136</v>
      </c>
      <c r="J1575" t="s">
        <v>137</v>
      </c>
      <c r="K1575" t="s">
        <v>144</v>
      </c>
      <c r="L1575" t="s">
        <v>4786</v>
      </c>
      <c r="M1575" t="s">
        <v>4787</v>
      </c>
      <c r="N1575">
        <v>5.8508333329999997</v>
      </c>
      <c r="O1575">
        <v>0</v>
      </c>
      <c r="P1575">
        <v>2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0.79897588372000006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0.79897588372000006</v>
      </c>
    </row>
    <row r="1576" spans="1:31" x14ac:dyDescent="0.3">
      <c r="A1576">
        <v>2520571</v>
      </c>
      <c r="B1576">
        <v>1</v>
      </c>
      <c r="C1576" t="s">
        <v>81</v>
      </c>
      <c r="D1576" t="s">
        <v>123</v>
      </c>
      <c r="E1576" t="s">
        <v>207</v>
      </c>
      <c r="F1576" t="s">
        <v>4788</v>
      </c>
      <c r="G1576" t="s">
        <v>177</v>
      </c>
      <c r="H1576" t="s">
        <v>150</v>
      </c>
      <c r="I1576" t="s">
        <v>136</v>
      </c>
      <c r="J1576" t="s">
        <v>137</v>
      </c>
      <c r="K1576" t="s">
        <v>144</v>
      </c>
      <c r="L1576" t="s">
        <v>4789</v>
      </c>
      <c r="M1576" t="s">
        <v>4790</v>
      </c>
      <c r="N1576">
        <v>1.531111111</v>
      </c>
      <c r="O1576">
        <v>0</v>
      </c>
      <c r="P1576">
        <v>3</v>
      </c>
      <c r="Q1576">
        <v>0</v>
      </c>
      <c r="R1576">
        <v>11</v>
      </c>
      <c r="S1576">
        <v>0</v>
      </c>
      <c r="T1576">
        <v>2</v>
      </c>
      <c r="U1576">
        <v>0</v>
      </c>
      <c r="V1576">
        <v>0</v>
      </c>
      <c r="W1576">
        <v>0</v>
      </c>
      <c r="X1576">
        <v>1.2816563864149801</v>
      </c>
      <c r="Y1576">
        <v>0</v>
      </c>
      <c r="Z1576">
        <v>4.7363758046182598</v>
      </c>
      <c r="AA1576">
        <v>0</v>
      </c>
      <c r="AB1576">
        <v>0.38889788333574671</v>
      </c>
      <c r="AC1576">
        <v>0</v>
      </c>
      <c r="AD1576">
        <v>0</v>
      </c>
      <c r="AE1576">
        <v>6.4069300743689865</v>
      </c>
    </row>
    <row r="1577" spans="1:31" x14ac:dyDescent="0.3">
      <c r="A1577">
        <v>2520572</v>
      </c>
      <c r="B1577">
        <v>1</v>
      </c>
      <c r="C1577" t="s">
        <v>81</v>
      </c>
      <c r="D1577" t="s">
        <v>112</v>
      </c>
      <c r="E1577" t="s">
        <v>141</v>
      </c>
      <c r="F1577" t="s">
        <v>4791</v>
      </c>
      <c r="G1577" t="s">
        <v>143</v>
      </c>
      <c r="H1577" t="s">
        <v>135</v>
      </c>
      <c r="I1577" t="s">
        <v>136</v>
      </c>
      <c r="J1577" t="s">
        <v>137</v>
      </c>
      <c r="K1577" t="s">
        <v>144</v>
      </c>
      <c r="L1577" t="s">
        <v>4792</v>
      </c>
      <c r="M1577" t="s">
        <v>4793</v>
      </c>
      <c r="N1577">
        <v>0.72666666599999996</v>
      </c>
      <c r="O1577">
        <v>0</v>
      </c>
      <c r="P1577">
        <v>0</v>
      </c>
      <c r="Q1577">
        <v>6</v>
      </c>
      <c r="R1577">
        <v>74</v>
      </c>
      <c r="S1577">
        <v>4</v>
      </c>
      <c r="T1577">
        <v>1</v>
      </c>
      <c r="U1577">
        <v>0</v>
      </c>
      <c r="V1577">
        <v>0</v>
      </c>
      <c r="W1577">
        <v>0</v>
      </c>
      <c r="X1577">
        <v>0</v>
      </c>
      <c r="Y1577">
        <v>29.885093322928341</v>
      </c>
      <c r="Z1577">
        <v>55.524532698822</v>
      </c>
      <c r="AA1577">
        <v>16.737792368655203</v>
      </c>
      <c r="AB1577">
        <v>0</v>
      </c>
      <c r="AC1577">
        <v>0</v>
      </c>
      <c r="AD1577">
        <v>0</v>
      </c>
      <c r="AE1577">
        <v>102.14741839040555</v>
      </c>
    </row>
    <row r="1578" spans="1:31" x14ac:dyDescent="0.3">
      <c r="A1578">
        <v>2520574</v>
      </c>
      <c r="B1578">
        <v>1</v>
      </c>
      <c r="C1578" t="s">
        <v>80</v>
      </c>
      <c r="D1578" t="s">
        <v>82</v>
      </c>
      <c r="E1578" t="s">
        <v>147</v>
      </c>
      <c r="F1578" t="s">
        <v>4794</v>
      </c>
      <c r="G1578" t="s">
        <v>224</v>
      </c>
      <c r="H1578" t="s">
        <v>150</v>
      </c>
      <c r="I1578" t="s">
        <v>136</v>
      </c>
      <c r="J1578" t="s">
        <v>137</v>
      </c>
      <c r="K1578" t="s">
        <v>144</v>
      </c>
      <c r="L1578" t="s">
        <v>4795</v>
      </c>
      <c r="M1578" t="s">
        <v>4796</v>
      </c>
      <c r="N1578">
        <v>6.0602777769999996</v>
      </c>
      <c r="O1578">
        <v>0</v>
      </c>
      <c r="P1578">
        <v>0</v>
      </c>
      <c r="Q1578">
        <v>0</v>
      </c>
      <c r="R1578">
        <v>0</v>
      </c>
      <c r="S1578">
        <v>0</v>
      </c>
      <c r="T1578">
        <v>13</v>
      </c>
      <c r="U1578">
        <v>0</v>
      </c>
      <c r="V1578">
        <v>0</v>
      </c>
      <c r="W1578">
        <v>0</v>
      </c>
      <c r="X1578">
        <v>0</v>
      </c>
      <c r="Y1578">
        <v>0</v>
      </c>
      <c r="Z1578">
        <v>0</v>
      </c>
      <c r="AA1578">
        <v>0</v>
      </c>
      <c r="AB1578">
        <v>63.003535241587663</v>
      </c>
      <c r="AC1578">
        <v>0</v>
      </c>
      <c r="AD1578">
        <v>0</v>
      </c>
      <c r="AE1578">
        <v>63.003535241587663</v>
      </c>
    </row>
    <row r="1579" spans="1:31" x14ac:dyDescent="0.3">
      <c r="A1579">
        <v>2520575</v>
      </c>
      <c r="B1579">
        <v>1</v>
      </c>
      <c r="C1579" t="s">
        <v>81</v>
      </c>
      <c r="D1579" t="s">
        <v>122</v>
      </c>
      <c r="E1579" t="s">
        <v>141</v>
      </c>
      <c r="F1579" t="s">
        <v>4797</v>
      </c>
      <c r="G1579" t="s">
        <v>295</v>
      </c>
      <c r="H1579" t="s">
        <v>135</v>
      </c>
      <c r="I1579" t="s">
        <v>136</v>
      </c>
      <c r="J1579" t="s">
        <v>137</v>
      </c>
      <c r="K1579" t="s">
        <v>138</v>
      </c>
      <c r="L1579" t="s">
        <v>4798</v>
      </c>
      <c r="M1579" t="s">
        <v>4799</v>
      </c>
      <c r="N1579">
        <v>0.196111111</v>
      </c>
      <c r="O1579">
        <v>0</v>
      </c>
      <c r="P1579">
        <v>1495</v>
      </c>
      <c r="Q1579">
        <v>0</v>
      </c>
      <c r="R1579">
        <v>12</v>
      </c>
      <c r="S1579">
        <v>0</v>
      </c>
      <c r="T1579">
        <v>72</v>
      </c>
      <c r="U1579">
        <v>0</v>
      </c>
      <c r="V1579">
        <v>0</v>
      </c>
      <c r="W1579">
        <v>0</v>
      </c>
      <c r="X1579">
        <v>59.164215996820118</v>
      </c>
      <c r="Y1579">
        <v>0</v>
      </c>
      <c r="Z1579">
        <v>0.54976985061136008</v>
      </c>
      <c r="AA1579">
        <v>0</v>
      </c>
      <c r="AB1579">
        <v>14.548767018620389</v>
      </c>
      <c r="AC1579">
        <v>0</v>
      </c>
      <c r="AD1579">
        <v>0</v>
      </c>
      <c r="AE1579">
        <v>74.262752866051869</v>
      </c>
    </row>
    <row r="1580" spans="1:31" x14ac:dyDescent="0.3">
      <c r="A1580">
        <v>2520586</v>
      </c>
      <c r="B1580">
        <v>1</v>
      </c>
      <c r="C1580" t="s">
        <v>81</v>
      </c>
      <c r="D1580" t="s">
        <v>122</v>
      </c>
      <c r="E1580" t="s">
        <v>132</v>
      </c>
      <c r="F1580" t="s">
        <v>4800</v>
      </c>
      <c r="G1580" t="s">
        <v>143</v>
      </c>
      <c r="H1580" t="s">
        <v>135</v>
      </c>
      <c r="I1580" t="s">
        <v>136</v>
      </c>
      <c r="J1580" t="s">
        <v>137</v>
      </c>
      <c r="K1580" t="s">
        <v>144</v>
      </c>
      <c r="L1580" t="s">
        <v>4801</v>
      </c>
      <c r="M1580" t="s">
        <v>4802</v>
      </c>
      <c r="N1580">
        <v>0.3125</v>
      </c>
      <c r="O1580">
        <v>0</v>
      </c>
      <c r="P1580">
        <v>941</v>
      </c>
      <c r="Q1580">
        <v>0</v>
      </c>
      <c r="R1580">
        <v>0</v>
      </c>
      <c r="S1580">
        <v>1</v>
      </c>
      <c r="T1580">
        <v>26</v>
      </c>
      <c r="U1580">
        <v>0</v>
      </c>
      <c r="V1580">
        <v>0</v>
      </c>
      <c r="W1580">
        <v>0</v>
      </c>
      <c r="X1580">
        <v>58.657152647806868</v>
      </c>
      <c r="Y1580">
        <v>0</v>
      </c>
      <c r="Z1580">
        <v>0</v>
      </c>
      <c r="AA1580">
        <v>0.27228330320906252</v>
      </c>
      <c r="AB1580">
        <v>4.5690880838718755</v>
      </c>
      <c r="AC1580">
        <v>0</v>
      </c>
      <c r="AD1580">
        <v>0</v>
      </c>
      <c r="AE1580">
        <v>63.498524034887808</v>
      </c>
    </row>
    <row r="1581" spans="1:31" x14ac:dyDescent="0.3">
      <c r="A1581">
        <v>2520587</v>
      </c>
      <c r="B1581">
        <v>1</v>
      </c>
      <c r="C1581" t="s">
        <v>81</v>
      </c>
      <c r="D1581" t="s">
        <v>112</v>
      </c>
      <c r="E1581" t="s">
        <v>132</v>
      </c>
      <c r="F1581" t="s">
        <v>4803</v>
      </c>
      <c r="G1581" t="s">
        <v>143</v>
      </c>
      <c r="H1581" t="s">
        <v>135</v>
      </c>
      <c r="I1581" t="s">
        <v>136</v>
      </c>
      <c r="J1581" t="s">
        <v>137</v>
      </c>
      <c r="K1581" t="s">
        <v>144</v>
      </c>
      <c r="L1581" t="s">
        <v>4804</v>
      </c>
      <c r="M1581" t="s">
        <v>4805</v>
      </c>
      <c r="N1581">
        <v>1.3858333329999999</v>
      </c>
      <c r="O1581">
        <v>0</v>
      </c>
      <c r="P1581">
        <v>3311</v>
      </c>
      <c r="Q1581">
        <v>0</v>
      </c>
      <c r="R1581">
        <v>106</v>
      </c>
      <c r="S1581">
        <v>1</v>
      </c>
      <c r="T1581">
        <v>125</v>
      </c>
      <c r="U1581">
        <v>0</v>
      </c>
      <c r="V1581">
        <v>0</v>
      </c>
      <c r="W1581">
        <v>0</v>
      </c>
      <c r="X1581">
        <v>848.30399449417075</v>
      </c>
      <c r="Y1581">
        <v>0</v>
      </c>
      <c r="Z1581">
        <v>13.167280707707357</v>
      </c>
      <c r="AA1581">
        <v>24.241361708308123</v>
      </c>
      <c r="AB1581">
        <v>171.16436817508634</v>
      </c>
      <c r="AC1581">
        <v>0</v>
      </c>
      <c r="AD1581">
        <v>0</v>
      </c>
      <c r="AE1581">
        <v>1056.8770050852727</v>
      </c>
    </row>
    <row r="1582" spans="1:31" x14ac:dyDescent="0.3">
      <c r="A1582">
        <v>2520590</v>
      </c>
      <c r="B1582">
        <v>1</v>
      </c>
      <c r="C1582" t="s">
        <v>80</v>
      </c>
      <c r="D1582" t="s">
        <v>82</v>
      </c>
      <c r="E1582" t="s">
        <v>207</v>
      </c>
      <c r="F1582" t="s">
        <v>4806</v>
      </c>
      <c r="G1582" t="s">
        <v>1242</v>
      </c>
      <c r="H1582" t="s">
        <v>150</v>
      </c>
      <c r="I1582" t="s">
        <v>136</v>
      </c>
      <c r="J1582" t="s">
        <v>3</v>
      </c>
      <c r="K1582" t="s">
        <v>144</v>
      </c>
      <c r="L1582" t="s">
        <v>4807</v>
      </c>
      <c r="M1582" t="s">
        <v>4808</v>
      </c>
      <c r="N1582">
        <v>4.1500000000000004</v>
      </c>
      <c r="O1582">
        <v>0</v>
      </c>
      <c r="P1582">
        <v>62</v>
      </c>
      <c r="Q1582">
        <v>0</v>
      </c>
      <c r="R1582">
        <v>0</v>
      </c>
      <c r="S1582">
        <v>0</v>
      </c>
      <c r="T1582">
        <v>4</v>
      </c>
      <c r="U1582">
        <v>0</v>
      </c>
      <c r="V1582">
        <v>0</v>
      </c>
      <c r="W1582">
        <v>0</v>
      </c>
      <c r="X1582">
        <v>49.22049932486582</v>
      </c>
      <c r="Y1582">
        <v>0</v>
      </c>
      <c r="Z1582">
        <v>0</v>
      </c>
      <c r="AA1582">
        <v>0</v>
      </c>
      <c r="AB1582">
        <v>20.729652205183427</v>
      </c>
      <c r="AC1582">
        <v>0</v>
      </c>
      <c r="AD1582">
        <v>0</v>
      </c>
      <c r="AE1582">
        <v>69.950151530049254</v>
      </c>
    </row>
    <row r="1583" spans="1:31" x14ac:dyDescent="0.3">
      <c r="A1583">
        <v>2520591</v>
      </c>
      <c r="B1583">
        <v>1</v>
      </c>
      <c r="C1583" t="s">
        <v>80</v>
      </c>
      <c r="D1583" t="s">
        <v>89</v>
      </c>
      <c r="E1583" t="s">
        <v>167</v>
      </c>
      <c r="F1583" t="s">
        <v>4809</v>
      </c>
      <c r="G1583" t="s">
        <v>169</v>
      </c>
      <c r="H1583" t="s">
        <v>150</v>
      </c>
      <c r="I1583" t="s">
        <v>136</v>
      </c>
      <c r="J1583" t="s">
        <v>137</v>
      </c>
      <c r="K1583" t="s">
        <v>144</v>
      </c>
      <c r="L1583" t="s">
        <v>4810</v>
      </c>
      <c r="M1583" t="s">
        <v>4811</v>
      </c>
      <c r="N1583">
        <v>8.4894444440000001</v>
      </c>
      <c r="O1583">
        <v>0</v>
      </c>
      <c r="P1583">
        <v>2</v>
      </c>
      <c r="Q1583">
        <v>0</v>
      </c>
      <c r="R1583">
        <v>0</v>
      </c>
      <c r="S1583">
        <v>0</v>
      </c>
      <c r="T1583">
        <v>0</v>
      </c>
      <c r="U1583">
        <v>0</v>
      </c>
      <c r="V1583">
        <v>0</v>
      </c>
      <c r="W1583">
        <v>0</v>
      </c>
      <c r="X1583">
        <v>24.259728445825047</v>
      </c>
      <c r="Y1583">
        <v>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24.259728445825047</v>
      </c>
    </row>
    <row r="1584" spans="1:31" x14ac:dyDescent="0.3">
      <c r="A1584">
        <v>2520593</v>
      </c>
      <c r="B1584">
        <v>1</v>
      </c>
      <c r="C1584" t="s">
        <v>80</v>
      </c>
      <c r="D1584" t="s">
        <v>101</v>
      </c>
      <c r="E1584" t="s">
        <v>207</v>
      </c>
      <c r="F1584" t="s">
        <v>4812</v>
      </c>
      <c r="G1584" t="s">
        <v>161</v>
      </c>
      <c r="H1584" t="s">
        <v>150</v>
      </c>
      <c r="I1584" t="s">
        <v>136</v>
      </c>
      <c r="J1584" t="s">
        <v>137</v>
      </c>
      <c r="K1584" t="s">
        <v>144</v>
      </c>
      <c r="L1584" t="s">
        <v>4813</v>
      </c>
      <c r="M1584" t="s">
        <v>4814</v>
      </c>
      <c r="N1584">
        <v>0.40333333300000002</v>
      </c>
      <c r="O1584">
        <v>0</v>
      </c>
      <c r="P1584">
        <v>33</v>
      </c>
      <c r="Q1584">
        <v>0</v>
      </c>
      <c r="R1584">
        <v>0</v>
      </c>
      <c r="S1584">
        <v>0</v>
      </c>
      <c r="T1584">
        <v>3</v>
      </c>
      <c r="U1584">
        <v>0</v>
      </c>
      <c r="V1584">
        <v>0</v>
      </c>
      <c r="W1584">
        <v>0</v>
      </c>
      <c r="X1584">
        <v>3.2689787716367804</v>
      </c>
      <c r="Y1584">
        <v>0</v>
      </c>
      <c r="Z1584">
        <v>0</v>
      </c>
      <c r="AA1584">
        <v>0</v>
      </c>
      <c r="AB1584">
        <v>0.58042834545666677</v>
      </c>
      <c r="AC1584">
        <v>0</v>
      </c>
      <c r="AD1584">
        <v>0</v>
      </c>
      <c r="AE1584">
        <v>3.8494071170934472</v>
      </c>
    </row>
    <row r="1585" spans="1:31" x14ac:dyDescent="0.3">
      <c r="A1585">
        <v>2520595</v>
      </c>
      <c r="B1585">
        <v>1</v>
      </c>
      <c r="C1585" t="s">
        <v>81</v>
      </c>
      <c r="D1585" t="s">
        <v>117</v>
      </c>
      <c r="E1585" t="s">
        <v>132</v>
      </c>
      <c r="F1585" t="s">
        <v>4815</v>
      </c>
      <c r="G1585" t="s">
        <v>204</v>
      </c>
      <c r="H1585" t="s">
        <v>135</v>
      </c>
      <c r="I1585" t="s">
        <v>136</v>
      </c>
      <c r="J1585" t="s">
        <v>137</v>
      </c>
      <c r="K1585" t="s">
        <v>144</v>
      </c>
      <c r="L1585" t="s">
        <v>4816</v>
      </c>
      <c r="M1585" t="s">
        <v>4817</v>
      </c>
      <c r="N1585">
        <v>2.5363888879999998</v>
      </c>
      <c r="O1585">
        <v>0</v>
      </c>
      <c r="P1585">
        <v>44</v>
      </c>
      <c r="Q1585">
        <v>0</v>
      </c>
      <c r="R1585">
        <v>2</v>
      </c>
      <c r="S1585">
        <v>0</v>
      </c>
      <c r="T1585">
        <v>1</v>
      </c>
      <c r="U1585">
        <v>0</v>
      </c>
      <c r="V1585">
        <v>0</v>
      </c>
      <c r="W1585">
        <v>0</v>
      </c>
      <c r="X1585">
        <v>12.283790860694657</v>
      </c>
      <c r="Y1585">
        <v>0</v>
      </c>
      <c r="Z1585">
        <v>3.3728440922366669</v>
      </c>
      <c r="AA1585">
        <v>0</v>
      </c>
      <c r="AB1585">
        <v>4.9496439851817502E-2</v>
      </c>
      <c r="AC1585">
        <v>0</v>
      </c>
      <c r="AD1585">
        <v>0</v>
      </c>
      <c r="AE1585">
        <v>15.70613139278314</v>
      </c>
    </row>
    <row r="1586" spans="1:31" x14ac:dyDescent="0.3">
      <c r="A1586">
        <v>2520598</v>
      </c>
      <c r="B1586">
        <v>1</v>
      </c>
      <c r="C1586" t="s">
        <v>80</v>
      </c>
      <c r="D1586" t="s">
        <v>88</v>
      </c>
      <c r="E1586" t="s">
        <v>207</v>
      </c>
      <c r="F1586" t="s">
        <v>4818</v>
      </c>
      <c r="G1586" t="s">
        <v>134</v>
      </c>
      <c r="H1586" t="s">
        <v>150</v>
      </c>
      <c r="I1586" t="s">
        <v>136</v>
      </c>
      <c r="J1586" t="s">
        <v>137</v>
      </c>
      <c r="K1586" t="s">
        <v>138</v>
      </c>
      <c r="L1586" t="s">
        <v>4819</v>
      </c>
      <c r="M1586" t="s">
        <v>4820</v>
      </c>
      <c r="N1586">
        <v>3.9813888880000001</v>
      </c>
      <c r="O1586">
        <v>0</v>
      </c>
      <c r="P1586">
        <v>36</v>
      </c>
      <c r="Q1586">
        <v>0</v>
      </c>
      <c r="R1586">
        <v>0</v>
      </c>
      <c r="S1586">
        <v>0</v>
      </c>
      <c r="T1586">
        <v>2</v>
      </c>
      <c r="U1586">
        <v>0</v>
      </c>
      <c r="V1586">
        <v>0</v>
      </c>
      <c r="W1586">
        <v>0</v>
      </c>
      <c r="X1586">
        <v>35.497185090466004</v>
      </c>
      <c r="Y1586">
        <v>0</v>
      </c>
      <c r="Z1586">
        <v>0</v>
      </c>
      <c r="AA1586">
        <v>0</v>
      </c>
      <c r="AB1586">
        <v>6.2589727233494443</v>
      </c>
      <c r="AC1586">
        <v>0</v>
      </c>
      <c r="AD1586">
        <v>0</v>
      </c>
      <c r="AE1586">
        <v>41.756157813815449</v>
      </c>
    </row>
    <row r="1587" spans="1:31" x14ac:dyDescent="0.3">
      <c r="A1587">
        <v>2520604</v>
      </c>
      <c r="B1587">
        <v>1</v>
      </c>
      <c r="C1587" t="s">
        <v>80</v>
      </c>
      <c r="D1587" t="s">
        <v>92</v>
      </c>
      <c r="E1587" t="s">
        <v>141</v>
      </c>
      <c r="F1587" t="s">
        <v>4821</v>
      </c>
      <c r="G1587" t="s">
        <v>173</v>
      </c>
      <c r="H1587" t="s">
        <v>135</v>
      </c>
      <c r="I1587" t="s">
        <v>136</v>
      </c>
      <c r="J1587" t="s">
        <v>137</v>
      </c>
      <c r="K1587" t="s">
        <v>138</v>
      </c>
      <c r="L1587" t="s">
        <v>4822</v>
      </c>
      <c r="M1587" t="s">
        <v>4823</v>
      </c>
      <c r="N1587">
        <v>1.07</v>
      </c>
      <c r="O1587">
        <v>11</v>
      </c>
      <c r="P1587">
        <v>3307</v>
      </c>
      <c r="Q1587">
        <v>17</v>
      </c>
      <c r="R1587">
        <v>456</v>
      </c>
      <c r="S1587">
        <v>33</v>
      </c>
      <c r="T1587">
        <v>451</v>
      </c>
      <c r="U1587">
        <v>1</v>
      </c>
      <c r="V1587">
        <v>0</v>
      </c>
      <c r="W1587">
        <v>169.75122731985275</v>
      </c>
      <c r="X1587">
        <v>1552.4392588250412</v>
      </c>
      <c r="Y1587">
        <v>43.909424092465578</v>
      </c>
      <c r="Z1587">
        <v>218.42275177649685</v>
      </c>
      <c r="AA1587">
        <v>181.46053193822914</v>
      </c>
      <c r="AB1587">
        <v>534.33619839445896</v>
      </c>
      <c r="AC1587">
        <v>155.58937905295113</v>
      </c>
      <c r="AD1587">
        <v>0</v>
      </c>
      <c r="AE1587">
        <v>2855.9087713994954</v>
      </c>
    </row>
    <row r="1588" spans="1:31" x14ac:dyDescent="0.3">
      <c r="A1588">
        <v>2520608</v>
      </c>
      <c r="B1588">
        <v>1</v>
      </c>
      <c r="C1588" t="s">
        <v>81</v>
      </c>
      <c r="D1588" t="s">
        <v>122</v>
      </c>
      <c r="E1588" t="s">
        <v>187</v>
      </c>
      <c r="F1588" t="s">
        <v>4824</v>
      </c>
      <c r="G1588" t="s">
        <v>1365</v>
      </c>
      <c r="H1588" t="s">
        <v>135</v>
      </c>
      <c r="I1588" t="s">
        <v>136</v>
      </c>
      <c r="J1588" t="s">
        <v>137</v>
      </c>
      <c r="K1588" t="s">
        <v>138</v>
      </c>
      <c r="L1588" t="s">
        <v>4825</v>
      </c>
      <c r="M1588" t="s">
        <v>4826</v>
      </c>
      <c r="N1588">
        <v>1.572777777</v>
      </c>
      <c r="O1588">
        <v>2</v>
      </c>
      <c r="P1588">
        <v>102</v>
      </c>
      <c r="Q1588">
        <v>16</v>
      </c>
      <c r="R1588">
        <v>7</v>
      </c>
      <c r="S1588">
        <v>8</v>
      </c>
      <c r="T1588">
        <v>8</v>
      </c>
      <c r="U1588">
        <v>0</v>
      </c>
      <c r="V1588">
        <v>0</v>
      </c>
      <c r="W1588">
        <v>0.54831436043622506</v>
      </c>
      <c r="X1588">
        <v>22.200159593083683</v>
      </c>
      <c r="Y1588">
        <v>38.021553089625819</v>
      </c>
      <c r="Z1588">
        <v>2.4677904778541002</v>
      </c>
      <c r="AA1588">
        <v>37.596030308997868</v>
      </c>
      <c r="AB1588">
        <v>4.0033894398148817</v>
      </c>
      <c r="AC1588">
        <v>0</v>
      </c>
      <c r="AD1588">
        <v>0</v>
      </c>
      <c r="AE1588">
        <v>104.83723726981258</v>
      </c>
    </row>
    <row r="1589" spans="1:31" x14ac:dyDescent="0.3">
      <c r="A1589">
        <v>2520609</v>
      </c>
      <c r="B1589">
        <v>1</v>
      </c>
      <c r="C1589" t="s">
        <v>80</v>
      </c>
      <c r="D1589" t="s">
        <v>82</v>
      </c>
      <c r="E1589" t="s">
        <v>132</v>
      </c>
      <c r="F1589" t="s">
        <v>4827</v>
      </c>
      <c r="G1589" t="s">
        <v>295</v>
      </c>
      <c r="H1589" t="s">
        <v>135</v>
      </c>
      <c r="I1589" t="s">
        <v>136</v>
      </c>
      <c r="J1589" t="s">
        <v>137</v>
      </c>
      <c r="K1589" t="s">
        <v>144</v>
      </c>
      <c r="L1589" t="s">
        <v>4828</v>
      </c>
      <c r="M1589" t="s">
        <v>4829</v>
      </c>
      <c r="N1589">
        <v>0.104722222</v>
      </c>
      <c r="O1589">
        <v>0</v>
      </c>
      <c r="P1589">
        <v>1402</v>
      </c>
      <c r="Q1589">
        <v>0</v>
      </c>
      <c r="R1589">
        <v>0</v>
      </c>
      <c r="S1589">
        <v>0</v>
      </c>
      <c r="T1589">
        <v>64</v>
      </c>
      <c r="U1589">
        <v>0</v>
      </c>
      <c r="V1589">
        <v>0</v>
      </c>
      <c r="W1589">
        <v>0</v>
      </c>
      <c r="X1589">
        <v>36.287314706598345</v>
      </c>
      <c r="Y1589">
        <v>0</v>
      </c>
      <c r="Z1589">
        <v>0</v>
      </c>
      <c r="AA1589">
        <v>0</v>
      </c>
      <c r="AB1589">
        <v>3.7072005825399521</v>
      </c>
      <c r="AC1589">
        <v>0</v>
      </c>
      <c r="AD1589">
        <v>0</v>
      </c>
      <c r="AE1589">
        <v>39.994515289138299</v>
      </c>
    </row>
    <row r="1590" spans="1:31" x14ac:dyDescent="0.3">
      <c r="A1590">
        <v>2520610</v>
      </c>
      <c r="B1590">
        <v>1</v>
      </c>
      <c r="C1590" t="s">
        <v>80</v>
      </c>
      <c r="D1590" t="s">
        <v>85</v>
      </c>
      <c r="E1590" t="s">
        <v>207</v>
      </c>
      <c r="F1590" t="s">
        <v>4830</v>
      </c>
      <c r="G1590" t="s">
        <v>224</v>
      </c>
      <c r="H1590" t="s">
        <v>150</v>
      </c>
      <c r="I1590" t="s">
        <v>136</v>
      </c>
      <c r="J1590" t="s">
        <v>137</v>
      </c>
      <c r="K1590" t="s">
        <v>144</v>
      </c>
      <c r="L1590" t="s">
        <v>4831</v>
      </c>
      <c r="M1590" t="s">
        <v>4832</v>
      </c>
      <c r="N1590">
        <v>4.8705555550000001</v>
      </c>
      <c r="O1590">
        <v>0</v>
      </c>
      <c r="P1590">
        <v>99</v>
      </c>
      <c r="Q1590">
        <v>0</v>
      </c>
      <c r="R1590">
        <v>0</v>
      </c>
      <c r="S1590">
        <v>0</v>
      </c>
      <c r="T1590">
        <v>9</v>
      </c>
      <c r="U1590">
        <v>0</v>
      </c>
      <c r="V1590">
        <v>0</v>
      </c>
      <c r="W1590">
        <v>0</v>
      </c>
      <c r="X1590">
        <v>120.14627061984207</v>
      </c>
      <c r="Y1590">
        <v>0</v>
      </c>
      <c r="Z1590">
        <v>0</v>
      </c>
      <c r="AA1590">
        <v>0</v>
      </c>
      <c r="AB1590">
        <v>14.56828588525147</v>
      </c>
      <c r="AC1590">
        <v>0</v>
      </c>
      <c r="AD1590">
        <v>0</v>
      </c>
      <c r="AE1590">
        <v>134.71455650509353</v>
      </c>
    </row>
    <row r="1591" spans="1:31" x14ac:dyDescent="0.3">
      <c r="A1591">
        <v>2520615</v>
      </c>
      <c r="B1591">
        <v>1</v>
      </c>
      <c r="C1591" t="s">
        <v>80</v>
      </c>
      <c r="D1591" t="s">
        <v>84</v>
      </c>
      <c r="E1591" t="s">
        <v>159</v>
      </c>
      <c r="F1591" t="s">
        <v>4833</v>
      </c>
      <c r="G1591" t="s">
        <v>134</v>
      </c>
      <c r="H1591" t="s">
        <v>150</v>
      </c>
      <c r="I1591" t="s">
        <v>136</v>
      </c>
      <c r="J1591" t="s">
        <v>137</v>
      </c>
      <c r="K1591" t="s">
        <v>138</v>
      </c>
      <c r="L1591" t="s">
        <v>4834</v>
      </c>
      <c r="M1591" t="s">
        <v>4835</v>
      </c>
      <c r="N1591">
        <v>4.5077777770000003</v>
      </c>
      <c r="O1591">
        <v>0</v>
      </c>
      <c r="P1591">
        <v>707</v>
      </c>
      <c r="Q1591">
        <v>0</v>
      </c>
      <c r="R1591">
        <v>0</v>
      </c>
      <c r="S1591">
        <v>0</v>
      </c>
      <c r="T1591">
        <v>21</v>
      </c>
      <c r="U1591">
        <v>0</v>
      </c>
      <c r="V1591">
        <v>1</v>
      </c>
      <c r="W1591">
        <v>0</v>
      </c>
      <c r="X1591">
        <v>775.7501317782569</v>
      </c>
      <c r="Y1591">
        <v>0</v>
      </c>
      <c r="Z1591">
        <v>0</v>
      </c>
      <c r="AA1591">
        <v>0</v>
      </c>
      <c r="AB1591">
        <v>123.31556387909872</v>
      </c>
      <c r="AC1591">
        <v>0</v>
      </c>
      <c r="AD1591">
        <v>72.918771015986579</v>
      </c>
      <c r="AE1591">
        <v>971.98446667334224</v>
      </c>
    </row>
    <row r="1592" spans="1:31" x14ac:dyDescent="0.3">
      <c r="A1592">
        <v>2520616</v>
      </c>
      <c r="B1592">
        <v>1</v>
      </c>
      <c r="C1592" t="s">
        <v>81</v>
      </c>
      <c r="D1592" t="s">
        <v>118</v>
      </c>
      <c r="E1592" t="s">
        <v>167</v>
      </c>
      <c r="F1592" t="s">
        <v>4836</v>
      </c>
      <c r="G1592" t="s">
        <v>263</v>
      </c>
      <c r="H1592" t="s">
        <v>150</v>
      </c>
      <c r="I1592" t="s">
        <v>136</v>
      </c>
      <c r="J1592" t="s">
        <v>137</v>
      </c>
      <c r="K1592" t="s">
        <v>144</v>
      </c>
      <c r="L1592" t="s">
        <v>4837</v>
      </c>
      <c r="M1592" t="s">
        <v>4838</v>
      </c>
      <c r="N1592">
        <v>1.4641666659999999</v>
      </c>
      <c r="O1592">
        <v>0</v>
      </c>
      <c r="P1592">
        <v>1</v>
      </c>
      <c r="Q1592">
        <v>0</v>
      </c>
      <c r="R1592">
        <v>0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0.12389185322041002</v>
      </c>
      <c r="Y1592">
        <v>0</v>
      </c>
      <c r="Z1592">
        <v>0</v>
      </c>
      <c r="AA1592">
        <v>0</v>
      </c>
      <c r="AB1592">
        <v>0</v>
      </c>
      <c r="AC1592">
        <v>0</v>
      </c>
      <c r="AD1592">
        <v>0</v>
      </c>
      <c r="AE1592">
        <v>0.12389185322041002</v>
      </c>
    </row>
    <row r="1593" spans="1:31" x14ac:dyDescent="0.3">
      <c r="A1593">
        <v>2520617</v>
      </c>
      <c r="B1593">
        <v>1</v>
      </c>
      <c r="C1593" t="s">
        <v>80</v>
      </c>
      <c r="D1593" t="s">
        <v>82</v>
      </c>
      <c r="E1593" t="s">
        <v>159</v>
      </c>
      <c r="F1593" t="s">
        <v>4839</v>
      </c>
      <c r="G1593" t="s">
        <v>134</v>
      </c>
      <c r="H1593" t="s">
        <v>150</v>
      </c>
      <c r="I1593" t="s">
        <v>136</v>
      </c>
      <c r="J1593" t="s">
        <v>137</v>
      </c>
      <c r="K1593" t="s">
        <v>138</v>
      </c>
      <c r="L1593" t="s">
        <v>4840</v>
      </c>
      <c r="M1593" t="s">
        <v>4841</v>
      </c>
      <c r="N1593">
        <v>5.2991666659999996</v>
      </c>
      <c r="O1593">
        <v>0</v>
      </c>
      <c r="P1593">
        <v>412</v>
      </c>
      <c r="Q1593">
        <v>0</v>
      </c>
      <c r="R1593">
        <v>0</v>
      </c>
      <c r="S1593">
        <v>0</v>
      </c>
      <c r="T1593">
        <v>148</v>
      </c>
      <c r="U1593">
        <v>0</v>
      </c>
      <c r="V1593">
        <v>0</v>
      </c>
      <c r="W1593">
        <v>0</v>
      </c>
      <c r="X1593">
        <v>852.85120293312093</v>
      </c>
      <c r="Y1593">
        <v>0</v>
      </c>
      <c r="Z1593">
        <v>0</v>
      </c>
      <c r="AA1593">
        <v>0</v>
      </c>
      <c r="AB1593">
        <v>1907.540899974661</v>
      </c>
      <c r="AC1593">
        <v>0</v>
      </c>
      <c r="AD1593">
        <v>0</v>
      </c>
      <c r="AE1593">
        <v>2760.3921029077819</v>
      </c>
    </row>
    <row r="1594" spans="1:31" x14ac:dyDescent="0.3">
      <c r="A1594">
        <v>2520618</v>
      </c>
      <c r="B1594">
        <v>1</v>
      </c>
      <c r="C1594" t="s">
        <v>80</v>
      </c>
      <c r="D1594" t="s">
        <v>111</v>
      </c>
      <c r="E1594" t="s">
        <v>159</v>
      </c>
      <c r="F1594" t="s">
        <v>4842</v>
      </c>
      <c r="G1594" t="s">
        <v>173</v>
      </c>
      <c r="H1594" t="s">
        <v>150</v>
      </c>
      <c r="I1594" t="s">
        <v>136</v>
      </c>
      <c r="J1594" t="s">
        <v>137</v>
      </c>
      <c r="K1594" t="s">
        <v>138</v>
      </c>
      <c r="L1594" t="s">
        <v>4843</v>
      </c>
      <c r="M1594" t="s">
        <v>4844</v>
      </c>
      <c r="N1594">
        <v>6.5919444440000001</v>
      </c>
      <c r="O1594">
        <v>0</v>
      </c>
      <c r="P1594">
        <v>714</v>
      </c>
      <c r="Q1594">
        <v>0</v>
      </c>
      <c r="R1594">
        <v>0</v>
      </c>
      <c r="S1594">
        <v>0</v>
      </c>
      <c r="T1594">
        <v>112</v>
      </c>
      <c r="U1594">
        <v>0</v>
      </c>
      <c r="V1594">
        <v>0</v>
      </c>
      <c r="W1594">
        <v>0</v>
      </c>
      <c r="X1594">
        <v>1058.2344284544638</v>
      </c>
      <c r="Y1594">
        <v>0</v>
      </c>
      <c r="Z1594">
        <v>0</v>
      </c>
      <c r="AA1594">
        <v>0</v>
      </c>
      <c r="AB1594">
        <v>493.25349163165782</v>
      </c>
      <c r="AC1594">
        <v>0</v>
      </c>
      <c r="AD1594">
        <v>0</v>
      </c>
      <c r="AE1594">
        <v>1551.4879200861217</v>
      </c>
    </row>
    <row r="1595" spans="1:31" x14ac:dyDescent="0.3">
      <c r="A1595">
        <v>2520622</v>
      </c>
      <c r="B1595">
        <v>1</v>
      </c>
      <c r="C1595" t="s">
        <v>81</v>
      </c>
      <c r="D1595" t="s">
        <v>112</v>
      </c>
      <c r="E1595" t="s">
        <v>132</v>
      </c>
      <c r="F1595" t="s">
        <v>4845</v>
      </c>
      <c r="G1595" t="s">
        <v>1446</v>
      </c>
      <c r="H1595" t="s">
        <v>135</v>
      </c>
      <c r="I1595" t="s">
        <v>136</v>
      </c>
      <c r="J1595" t="s">
        <v>137</v>
      </c>
      <c r="K1595" t="s">
        <v>144</v>
      </c>
      <c r="L1595" t="s">
        <v>4846</v>
      </c>
      <c r="M1595" t="s">
        <v>4847</v>
      </c>
      <c r="N1595">
        <v>1.8658333330000001</v>
      </c>
      <c r="O1595">
        <v>0</v>
      </c>
      <c r="P1595">
        <v>1</v>
      </c>
      <c r="Q1595">
        <v>1</v>
      </c>
      <c r="R1595">
        <v>9</v>
      </c>
      <c r="S1595">
        <v>69</v>
      </c>
      <c r="T1595">
        <v>274</v>
      </c>
      <c r="U1595">
        <v>8</v>
      </c>
      <c r="V1595">
        <v>3</v>
      </c>
      <c r="W1595">
        <v>0</v>
      </c>
      <c r="X1595">
        <v>0.85987798153689343</v>
      </c>
      <c r="Y1595">
        <v>2.2960743303386417</v>
      </c>
      <c r="Z1595">
        <v>27.69898201704925</v>
      </c>
      <c r="AA1595">
        <v>325.3524964703721</v>
      </c>
      <c r="AB1595">
        <v>414.04402239324952</v>
      </c>
      <c r="AC1595">
        <v>889.19039864146828</v>
      </c>
      <c r="AD1595">
        <v>150.53555693557632</v>
      </c>
      <c r="AE1595">
        <v>1809.9774087695912</v>
      </c>
    </row>
    <row r="1596" spans="1:31" x14ac:dyDescent="0.3">
      <c r="A1596">
        <v>2520623</v>
      </c>
      <c r="B1596">
        <v>1</v>
      </c>
      <c r="C1596" t="s">
        <v>80</v>
      </c>
      <c r="D1596" t="s">
        <v>90</v>
      </c>
      <c r="E1596" t="s">
        <v>207</v>
      </c>
      <c r="F1596" t="s">
        <v>4848</v>
      </c>
      <c r="G1596" t="s">
        <v>1512</v>
      </c>
      <c r="H1596" t="s">
        <v>150</v>
      </c>
      <c r="I1596" t="s">
        <v>136</v>
      </c>
      <c r="J1596" t="s">
        <v>137</v>
      </c>
      <c r="K1596" t="s">
        <v>144</v>
      </c>
      <c r="L1596" t="s">
        <v>4849</v>
      </c>
      <c r="M1596" t="s">
        <v>4850</v>
      </c>
      <c r="N1596">
        <v>0.70888888800000005</v>
      </c>
      <c r="O1596">
        <v>0</v>
      </c>
      <c r="P1596">
        <v>114</v>
      </c>
      <c r="Q1596">
        <v>0</v>
      </c>
      <c r="R1596">
        <v>0</v>
      </c>
      <c r="S1596">
        <v>0</v>
      </c>
      <c r="T1596">
        <v>10</v>
      </c>
      <c r="U1596">
        <v>0</v>
      </c>
      <c r="V1596">
        <v>0</v>
      </c>
      <c r="W1596">
        <v>0</v>
      </c>
      <c r="X1596">
        <v>17.273830772239563</v>
      </c>
      <c r="Y1596">
        <v>0</v>
      </c>
      <c r="Z1596">
        <v>0</v>
      </c>
      <c r="AA1596">
        <v>0</v>
      </c>
      <c r="AB1596">
        <v>4.1242279239771875</v>
      </c>
      <c r="AC1596">
        <v>0</v>
      </c>
      <c r="AD1596">
        <v>0</v>
      </c>
      <c r="AE1596">
        <v>21.398058696216751</v>
      </c>
    </row>
    <row r="1597" spans="1:31" x14ac:dyDescent="0.3">
      <c r="A1597">
        <v>2520624</v>
      </c>
      <c r="B1597">
        <v>1</v>
      </c>
      <c r="C1597" t="s">
        <v>80</v>
      </c>
      <c r="D1597" t="s">
        <v>106</v>
      </c>
      <c r="E1597" t="s">
        <v>159</v>
      </c>
      <c r="F1597" t="s">
        <v>4851</v>
      </c>
      <c r="G1597" t="s">
        <v>134</v>
      </c>
      <c r="H1597" t="s">
        <v>150</v>
      </c>
      <c r="I1597" t="s">
        <v>136</v>
      </c>
      <c r="J1597" t="s">
        <v>137</v>
      </c>
      <c r="K1597" t="s">
        <v>138</v>
      </c>
      <c r="L1597" t="s">
        <v>4852</v>
      </c>
      <c r="M1597" t="s">
        <v>4853</v>
      </c>
      <c r="N1597">
        <v>1.0525</v>
      </c>
      <c r="O1597">
        <v>0</v>
      </c>
      <c r="P1597">
        <v>89</v>
      </c>
      <c r="Q1597">
        <v>0</v>
      </c>
      <c r="R1597">
        <v>4</v>
      </c>
      <c r="S1597">
        <v>0</v>
      </c>
      <c r="T1597">
        <v>9</v>
      </c>
      <c r="U1597">
        <v>0</v>
      </c>
      <c r="V1597">
        <v>0</v>
      </c>
      <c r="W1597">
        <v>0</v>
      </c>
      <c r="X1597">
        <v>18.326895129222724</v>
      </c>
      <c r="Y1597">
        <v>0</v>
      </c>
      <c r="Z1597">
        <v>1.5572029575076991</v>
      </c>
      <c r="AA1597">
        <v>0</v>
      </c>
      <c r="AB1597">
        <v>8.8663133947693975</v>
      </c>
      <c r="AC1597">
        <v>0</v>
      </c>
      <c r="AD1597">
        <v>0</v>
      </c>
      <c r="AE1597">
        <v>28.750411481499818</v>
      </c>
    </row>
    <row r="1598" spans="1:31" x14ac:dyDescent="0.3">
      <c r="A1598">
        <v>2520626</v>
      </c>
      <c r="B1598">
        <v>1</v>
      </c>
      <c r="C1598" t="s">
        <v>80</v>
      </c>
      <c r="D1598" t="s">
        <v>110</v>
      </c>
      <c r="E1598" t="s">
        <v>207</v>
      </c>
      <c r="F1598" t="s">
        <v>4854</v>
      </c>
      <c r="G1598" t="s">
        <v>134</v>
      </c>
      <c r="H1598" t="s">
        <v>150</v>
      </c>
      <c r="I1598" t="s">
        <v>136</v>
      </c>
      <c r="J1598" t="s">
        <v>137</v>
      </c>
      <c r="K1598" t="s">
        <v>138</v>
      </c>
      <c r="L1598" t="s">
        <v>4855</v>
      </c>
      <c r="M1598" t="s">
        <v>4856</v>
      </c>
      <c r="N1598">
        <v>2.988888888</v>
      </c>
      <c r="O1598">
        <v>0</v>
      </c>
      <c r="P1598">
        <v>161</v>
      </c>
      <c r="Q1598">
        <v>0</v>
      </c>
      <c r="R1598">
        <v>0</v>
      </c>
      <c r="S1598">
        <v>0</v>
      </c>
      <c r="T1598">
        <v>3</v>
      </c>
      <c r="U1598">
        <v>0</v>
      </c>
      <c r="V1598">
        <v>0</v>
      </c>
      <c r="W1598">
        <v>0</v>
      </c>
      <c r="X1598">
        <v>174.74100791246764</v>
      </c>
      <c r="Y1598">
        <v>0</v>
      </c>
      <c r="Z1598">
        <v>0</v>
      </c>
      <c r="AA1598">
        <v>0</v>
      </c>
      <c r="AB1598">
        <v>1.04934792978955</v>
      </c>
      <c r="AC1598">
        <v>0</v>
      </c>
      <c r="AD1598">
        <v>0</v>
      </c>
      <c r="AE1598">
        <v>175.79035584225718</v>
      </c>
    </row>
    <row r="1599" spans="1:31" x14ac:dyDescent="0.3">
      <c r="A1599">
        <v>2520627</v>
      </c>
      <c r="B1599">
        <v>1</v>
      </c>
      <c r="C1599" t="s">
        <v>81</v>
      </c>
      <c r="D1599" t="s">
        <v>120</v>
      </c>
      <c r="E1599" t="s">
        <v>132</v>
      </c>
      <c r="F1599" t="s">
        <v>4857</v>
      </c>
      <c r="G1599" t="s">
        <v>134</v>
      </c>
      <c r="H1599" t="s">
        <v>135</v>
      </c>
      <c r="I1599" t="s">
        <v>136</v>
      </c>
      <c r="J1599" t="s">
        <v>137</v>
      </c>
      <c r="K1599" t="s">
        <v>138</v>
      </c>
      <c r="L1599" t="s">
        <v>4858</v>
      </c>
      <c r="M1599" t="s">
        <v>4859</v>
      </c>
      <c r="N1599">
        <v>0.89555555499999995</v>
      </c>
      <c r="O1599">
        <v>0</v>
      </c>
      <c r="P1599">
        <v>355</v>
      </c>
      <c r="Q1599">
        <v>0</v>
      </c>
      <c r="R1599">
        <v>0</v>
      </c>
      <c r="S1599">
        <v>0</v>
      </c>
      <c r="T1599">
        <v>74</v>
      </c>
      <c r="U1599">
        <v>0</v>
      </c>
      <c r="V1599">
        <v>0</v>
      </c>
      <c r="W1599">
        <v>0</v>
      </c>
      <c r="X1599">
        <v>59.584742632479987</v>
      </c>
      <c r="Y1599">
        <v>0</v>
      </c>
      <c r="Z1599">
        <v>0</v>
      </c>
      <c r="AA1599">
        <v>0</v>
      </c>
      <c r="AB1599">
        <v>53.448735480298339</v>
      </c>
      <c r="AC1599">
        <v>0</v>
      </c>
      <c r="AD1599">
        <v>0</v>
      </c>
      <c r="AE1599">
        <v>113.03347811277833</v>
      </c>
    </row>
    <row r="1600" spans="1:31" x14ac:dyDescent="0.3">
      <c r="A1600">
        <v>2520629</v>
      </c>
      <c r="B1600">
        <v>1</v>
      </c>
      <c r="C1600" t="s">
        <v>80</v>
      </c>
      <c r="D1600" t="s">
        <v>82</v>
      </c>
      <c r="E1600" t="s">
        <v>207</v>
      </c>
      <c r="F1600" t="s">
        <v>4860</v>
      </c>
      <c r="G1600" t="s">
        <v>1242</v>
      </c>
      <c r="H1600" t="s">
        <v>150</v>
      </c>
      <c r="I1600" t="s">
        <v>136</v>
      </c>
      <c r="J1600" t="s">
        <v>3</v>
      </c>
      <c r="K1600" t="s">
        <v>144</v>
      </c>
      <c r="L1600" t="s">
        <v>4861</v>
      </c>
      <c r="M1600" t="s">
        <v>4862</v>
      </c>
      <c r="N1600">
        <v>3.636666666</v>
      </c>
      <c r="O1600">
        <v>0</v>
      </c>
      <c r="P1600">
        <v>27</v>
      </c>
      <c r="Q1600">
        <v>0</v>
      </c>
      <c r="R1600">
        <v>0</v>
      </c>
      <c r="S1600">
        <v>0</v>
      </c>
      <c r="T1600">
        <v>40</v>
      </c>
      <c r="U1600">
        <v>0</v>
      </c>
      <c r="V1600">
        <v>1</v>
      </c>
      <c r="W1600">
        <v>0</v>
      </c>
      <c r="X1600">
        <v>16.606181239297175</v>
      </c>
      <c r="Y1600">
        <v>0</v>
      </c>
      <c r="Z1600">
        <v>0</v>
      </c>
      <c r="AA1600">
        <v>0</v>
      </c>
      <c r="AB1600">
        <v>212.55626409038004</v>
      </c>
      <c r="AC1600">
        <v>0</v>
      </c>
      <c r="AD1600">
        <v>446.67996432581089</v>
      </c>
      <c r="AE1600">
        <v>675.84240965548815</v>
      </c>
    </row>
    <row r="1601" spans="1:31" x14ac:dyDescent="0.3">
      <c r="A1601">
        <v>2520631</v>
      </c>
      <c r="B1601">
        <v>1</v>
      </c>
      <c r="C1601" t="s">
        <v>81</v>
      </c>
      <c r="D1601" t="s">
        <v>128</v>
      </c>
      <c r="E1601" t="s">
        <v>187</v>
      </c>
      <c r="F1601" t="s">
        <v>4863</v>
      </c>
      <c r="G1601" t="s">
        <v>173</v>
      </c>
      <c r="H1601" t="s">
        <v>135</v>
      </c>
      <c r="I1601" t="s">
        <v>136</v>
      </c>
      <c r="J1601" t="s">
        <v>137</v>
      </c>
      <c r="K1601" t="s">
        <v>138</v>
      </c>
      <c r="L1601" t="s">
        <v>4864</v>
      </c>
      <c r="M1601" t="s">
        <v>4865</v>
      </c>
      <c r="N1601">
        <v>7.9655555549999999</v>
      </c>
      <c r="O1601">
        <v>7</v>
      </c>
      <c r="P1601">
        <v>1428</v>
      </c>
      <c r="Q1601">
        <v>27</v>
      </c>
      <c r="R1601">
        <v>20</v>
      </c>
      <c r="S1601">
        <v>23</v>
      </c>
      <c r="T1601">
        <v>121</v>
      </c>
      <c r="U1601">
        <v>1</v>
      </c>
      <c r="V1601">
        <v>0</v>
      </c>
      <c r="W1601">
        <v>14.255702999745532</v>
      </c>
      <c r="X1601">
        <v>1334.9676946390061</v>
      </c>
      <c r="Y1601">
        <v>1883.4698529847051</v>
      </c>
      <c r="Z1601">
        <v>31.096300002702957</v>
      </c>
      <c r="AA1601">
        <v>711.26841997221482</v>
      </c>
      <c r="AB1601">
        <v>441.37139563589949</v>
      </c>
      <c r="AC1601">
        <v>2870.5885377363625</v>
      </c>
      <c r="AD1601">
        <v>0</v>
      </c>
      <c r="AE1601">
        <v>7287.0179039706363</v>
      </c>
    </row>
    <row r="1602" spans="1:31" x14ac:dyDescent="0.3">
      <c r="A1602">
        <v>2520634</v>
      </c>
      <c r="B1602">
        <v>1</v>
      </c>
      <c r="C1602" t="s">
        <v>80</v>
      </c>
      <c r="D1602" t="s">
        <v>94</v>
      </c>
      <c r="E1602" t="s">
        <v>132</v>
      </c>
      <c r="F1602" t="s">
        <v>4866</v>
      </c>
      <c r="G1602" t="s">
        <v>134</v>
      </c>
      <c r="H1602" t="s">
        <v>135</v>
      </c>
      <c r="I1602" t="s">
        <v>136</v>
      </c>
      <c r="J1602" t="s">
        <v>137</v>
      </c>
      <c r="K1602" t="s">
        <v>138</v>
      </c>
      <c r="L1602" t="s">
        <v>4867</v>
      </c>
      <c r="M1602" t="s">
        <v>4868</v>
      </c>
      <c r="N1602">
        <v>0.56555555499999999</v>
      </c>
      <c r="O1602">
        <v>0</v>
      </c>
      <c r="P1602">
        <v>130</v>
      </c>
      <c r="Q1602">
        <v>0</v>
      </c>
      <c r="R1602">
        <v>0</v>
      </c>
      <c r="S1602">
        <v>0</v>
      </c>
      <c r="T1602">
        <v>2</v>
      </c>
      <c r="U1602">
        <v>0</v>
      </c>
      <c r="V1602">
        <v>0</v>
      </c>
      <c r="W1602">
        <v>0</v>
      </c>
      <c r="X1602">
        <v>18.400599503447889</v>
      </c>
      <c r="Y1602">
        <v>0</v>
      </c>
      <c r="Z1602">
        <v>0</v>
      </c>
      <c r="AA1602">
        <v>0</v>
      </c>
      <c r="AB1602">
        <v>9.10391498666E-2</v>
      </c>
      <c r="AC1602">
        <v>0</v>
      </c>
      <c r="AD1602">
        <v>0</v>
      </c>
      <c r="AE1602">
        <v>18.491638653314489</v>
      </c>
    </row>
    <row r="1603" spans="1:31" x14ac:dyDescent="0.3">
      <c r="A1603">
        <v>2520638</v>
      </c>
      <c r="B1603">
        <v>1</v>
      </c>
      <c r="C1603" t="s">
        <v>81</v>
      </c>
      <c r="D1603" t="s">
        <v>128</v>
      </c>
      <c r="E1603" t="s">
        <v>159</v>
      </c>
      <c r="F1603" t="s">
        <v>487</v>
      </c>
      <c r="G1603" t="s">
        <v>173</v>
      </c>
      <c r="H1603" t="s">
        <v>150</v>
      </c>
      <c r="I1603" t="s">
        <v>136</v>
      </c>
      <c r="J1603" t="s">
        <v>137</v>
      </c>
      <c r="K1603" t="s">
        <v>138</v>
      </c>
      <c r="L1603" t="s">
        <v>4869</v>
      </c>
      <c r="M1603" t="s">
        <v>4870</v>
      </c>
      <c r="N1603">
        <v>2.4941666659999999</v>
      </c>
      <c r="O1603">
        <v>0</v>
      </c>
      <c r="P1603">
        <v>447</v>
      </c>
      <c r="Q1603">
        <v>0</v>
      </c>
      <c r="R1603">
        <v>3</v>
      </c>
      <c r="S1603">
        <v>0</v>
      </c>
      <c r="T1603">
        <v>7</v>
      </c>
      <c r="U1603">
        <v>0</v>
      </c>
      <c r="V1603">
        <v>0</v>
      </c>
      <c r="W1603">
        <v>0</v>
      </c>
      <c r="X1603">
        <v>257.89923099875415</v>
      </c>
      <c r="Y1603">
        <v>0</v>
      </c>
      <c r="Z1603">
        <v>2.3960396481254622</v>
      </c>
      <c r="AA1603">
        <v>0</v>
      </c>
      <c r="AB1603">
        <v>45.386982771582133</v>
      </c>
      <c r="AC1603">
        <v>0</v>
      </c>
      <c r="AD1603">
        <v>0</v>
      </c>
      <c r="AE1603">
        <v>305.68225341846176</v>
      </c>
    </row>
    <row r="1604" spans="1:31" x14ac:dyDescent="0.3">
      <c r="A1604">
        <v>2520641</v>
      </c>
      <c r="B1604">
        <v>1</v>
      </c>
      <c r="C1604" t="s">
        <v>80</v>
      </c>
      <c r="D1604" t="s">
        <v>82</v>
      </c>
      <c r="E1604" t="s">
        <v>132</v>
      </c>
      <c r="F1604" t="s">
        <v>4871</v>
      </c>
      <c r="G1604" t="s">
        <v>134</v>
      </c>
      <c r="H1604" t="s">
        <v>135</v>
      </c>
      <c r="I1604" t="s">
        <v>136</v>
      </c>
      <c r="J1604" t="s">
        <v>137</v>
      </c>
      <c r="K1604" t="s">
        <v>138</v>
      </c>
      <c r="L1604" t="s">
        <v>4872</v>
      </c>
      <c r="M1604" t="s">
        <v>4873</v>
      </c>
      <c r="N1604">
        <v>5.1913888879999996</v>
      </c>
      <c r="O1604">
        <v>0</v>
      </c>
      <c r="P1604">
        <v>255</v>
      </c>
      <c r="Q1604">
        <v>0</v>
      </c>
      <c r="R1604">
        <v>0</v>
      </c>
      <c r="S1604">
        <v>0</v>
      </c>
      <c r="T1604">
        <v>14</v>
      </c>
      <c r="U1604">
        <v>0</v>
      </c>
      <c r="V1604">
        <v>0</v>
      </c>
      <c r="W1604">
        <v>0</v>
      </c>
      <c r="X1604">
        <v>397.41786955174723</v>
      </c>
      <c r="Y1604">
        <v>0</v>
      </c>
      <c r="Z1604">
        <v>0</v>
      </c>
      <c r="AA1604">
        <v>0</v>
      </c>
      <c r="AB1604">
        <v>42.23873397966296</v>
      </c>
      <c r="AC1604">
        <v>0</v>
      </c>
      <c r="AD1604">
        <v>0</v>
      </c>
      <c r="AE1604">
        <v>439.65660353141021</v>
      </c>
    </row>
    <row r="1605" spans="1:31" x14ac:dyDescent="0.3">
      <c r="A1605">
        <v>2520642</v>
      </c>
      <c r="B1605">
        <v>1</v>
      </c>
      <c r="C1605" t="s">
        <v>80</v>
      </c>
      <c r="D1605" t="s">
        <v>82</v>
      </c>
      <c r="E1605" t="s">
        <v>167</v>
      </c>
      <c r="F1605" t="s">
        <v>4874</v>
      </c>
      <c r="G1605" t="s">
        <v>169</v>
      </c>
      <c r="H1605" t="s">
        <v>150</v>
      </c>
      <c r="I1605" t="s">
        <v>136</v>
      </c>
      <c r="J1605" t="s">
        <v>137</v>
      </c>
      <c r="K1605" t="s">
        <v>144</v>
      </c>
      <c r="L1605" t="s">
        <v>4875</v>
      </c>
      <c r="M1605" t="s">
        <v>4876</v>
      </c>
      <c r="N1605">
        <v>4.0625</v>
      </c>
      <c r="O1605">
        <v>0</v>
      </c>
      <c r="P1605">
        <v>0</v>
      </c>
      <c r="Q1605">
        <v>0</v>
      </c>
      <c r="R1605">
        <v>0</v>
      </c>
      <c r="S1605">
        <v>0</v>
      </c>
      <c r="T1605">
        <v>5</v>
      </c>
      <c r="U1605">
        <v>0</v>
      </c>
      <c r="V1605">
        <v>0</v>
      </c>
      <c r="W1605">
        <v>0</v>
      </c>
      <c r="X1605">
        <v>0</v>
      </c>
      <c r="Y1605">
        <v>0</v>
      </c>
      <c r="Z1605">
        <v>0</v>
      </c>
      <c r="AA1605">
        <v>0</v>
      </c>
      <c r="AB1605">
        <v>6.9240307188409513</v>
      </c>
      <c r="AC1605">
        <v>0</v>
      </c>
      <c r="AD1605">
        <v>0</v>
      </c>
      <c r="AE1605">
        <v>6.9240307188409513</v>
      </c>
    </row>
    <row r="1606" spans="1:31" x14ac:dyDescent="0.3">
      <c r="A1606">
        <v>2520643</v>
      </c>
      <c r="B1606">
        <v>1</v>
      </c>
      <c r="C1606" t="s">
        <v>80</v>
      </c>
      <c r="D1606" t="s">
        <v>93</v>
      </c>
      <c r="E1606" t="s">
        <v>207</v>
      </c>
      <c r="F1606" t="s">
        <v>4877</v>
      </c>
      <c r="G1606" t="s">
        <v>161</v>
      </c>
      <c r="H1606" t="s">
        <v>150</v>
      </c>
      <c r="I1606" t="s">
        <v>136</v>
      </c>
      <c r="J1606" t="s">
        <v>137</v>
      </c>
      <c r="K1606" t="s">
        <v>144</v>
      </c>
      <c r="L1606" t="s">
        <v>4878</v>
      </c>
      <c r="M1606" t="s">
        <v>4879</v>
      </c>
      <c r="N1606">
        <v>2.3291666659999999</v>
      </c>
      <c r="O1606">
        <v>0</v>
      </c>
      <c r="P1606">
        <v>35</v>
      </c>
      <c r="Q1606">
        <v>0</v>
      </c>
      <c r="R1606">
        <v>0</v>
      </c>
      <c r="S1606">
        <v>0</v>
      </c>
      <c r="T1606">
        <v>0</v>
      </c>
      <c r="U1606">
        <v>0</v>
      </c>
      <c r="V1606">
        <v>0</v>
      </c>
      <c r="W1606">
        <v>0</v>
      </c>
      <c r="X1606">
        <v>16.49526972899659</v>
      </c>
      <c r="Y1606">
        <v>0</v>
      </c>
      <c r="Z1606">
        <v>0</v>
      </c>
      <c r="AA1606">
        <v>0</v>
      </c>
      <c r="AB1606">
        <v>0</v>
      </c>
      <c r="AC1606">
        <v>0</v>
      </c>
      <c r="AD1606">
        <v>0</v>
      </c>
      <c r="AE1606">
        <v>16.49526972899659</v>
      </c>
    </row>
    <row r="1607" spans="1:31" x14ac:dyDescent="0.3">
      <c r="A1607">
        <v>2520645</v>
      </c>
      <c r="B1607">
        <v>1</v>
      </c>
      <c r="C1607" t="s">
        <v>81</v>
      </c>
      <c r="D1607" t="s">
        <v>128</v>
      </c>
      <c r="E1607" t="s">
        <v>147</v>
      </c>
      <c r="F1607" t="s">
        <v>4880</v>
      </c>
      <c r="G1607" t="s">
        <v>224</v>
      </c>
      <c r="H1607" t="s">
        <v>150</v>
      </c>
      <c r="I1607" t="s">
        <v>136</v>
      </c>
      <c r="J1607" t="s">
        <v>137</v>
      </c>
      <c r="K1607" t="s">
        <v>144</v>
      </c>
      <c r="L1607" t="s">
        <v>4881</v>
      </c>
      <c r="M1607" t="s">
        <v>4882</v>
      </c>
      <c r="N1607">
        <v>4.3786111109999997</v>
      </c>
      <c r="O1607">
        <v>0</v>
      </c>
      <c r="P1607">
        <v>220</v>
      </c>
      <c r="Q1607">
        <v>0</v>
      </c>
      <c r="R1607">
        <v>0</v>
      </c>
      <c r="S1607">
        <v>0</v>
      </c>
      <c r="T1607">
        <v>28</v>
      </c>
      <c r="U1607">
        <v>0</v>
      </c>
      <c r="V1607">
        <v>0</v>
      </c>
      <c r="W1607">
        <v>0</v>
      </c>
      <c r="X1607">
        <v>189.402351598877</v>
      </c>
      <c r="Y1607">
        <v>0</v>
      </c>
      <c r="Z1607">
        <v>0</v>
      </c>
      <c r="AA1607">
        <v>0</v>
      </c>
      <c r="AB1607">
        <v>84.578337730416976</v>
      </c>
      <c r="AC1607">
        <v>0</v>
      </c>
      <c r="AD1607">
        <v>0</v>
      </c>
      <c r="AE1607">
        <v>273.98068932929397</v>
      </c>
    </row>
    <row r="1608" spans="1:31" x14ac:dyDescent="0.3">
      <c r="A1608">
        <v>2520646</v>
      </c>
      <c r="B1608">
        <v>1</v>
      </c>
      <c r="C1608" t="s">
        <v>80</v>
      </c>
      <c r="D1608" t="s">
        <v>110</v>
      </c>
      <c r="E1608" t="s">
        <v>167</v>
      </c>
      <c r="F1608" t="s">
        <v>4883</v>
      </c>
      <c r="G1608" t="s">
        <v>263</v>
      </c>
      <c r="H1608" t="s">
        <v>150</v>
      </c>
      <c r="I1608" t="s">
        <v>136</v>
      </c>
      <c r="J1608" t="s">
        <v>137</v>
      </c>
      <c r="K1608" t="s">
        <v>144</v>
      </c>
      <c r="L1608" t="s">
        <v>4884</v>
      </c>
      <c r="M1608" t="s">
        <v>4885</v>
      </c>
      <c r="N1608">
        <v>5.2980555550000004</v>
      </c>
      <c r="O1608">
        <v>0</v>
      </c>
      <c r="P1608">
        <v>2</v>
      </c>
      <c r="Q1608">
        <v>0</v>
      </c>
      <c r="R1608">
        <v>0</v>
      </c>
      <c r="S1608">
        <v>0</v>
      </c>
      <c r="T1608">
        <v>0</v>
      </c>
      <c r="U1608">
        <v>0</v>
      </c>
      <c r="V1608">
        <v>0</v>
      </c>
      <c r="W1608">
        <v>0</v>
      </c>
      <c r="X1608">
        <v>2.9466824510637215</v>
      </c>
      <c r="Y1608">
        <v>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2.9466824510637215</v>
      </c>
    </row>
    <row r="1609" spans="1:31" x14ac:dyDescent="0.3">
      <c r="A1609">
        <v>2520647</v>
      </c>
      <c r="B1609">
        <v>1</v>
      </c>
      <c r="C1609" t="s">
        <v>80</v>
      </c>
      <c r="D1609" t="s">
        <v>94</v>
      </c>
      <c r="E1609" t="s">
        <v>132</v>
      </c>
      <c r="F1609" t="s">
        <v>4886</v>
      </c>
      <c r="G1609" t="s">
        <v>134</v>
      </c>
      <c r="H1609" t="s">
        <v>135</v>
      </c>
      <c r="I1609" t="s">
        <v>136</v>
      </c>
      <c r="J1609" t="s">
        <v>137</v>
      </c>
      <c r="K1609" t="s">
        <v>138</v>
      </c>
      <c r="L1609" t="s">
        <v>4887</v>
      </c>
      <c r="M1609" t="s">
        <v>4888</v>
      </c>
      <c r="N1609">
        <v>1.329722222</v>
      </c>
      <c r="O1609">
        <v>0</v>
      </c>
      <c r="P1609">
        <v>245</v>
      </c>
      <c r="Q1609">
        <v>0</v>
      </c>
      <c r="R1609">
        <v>0</v>
      </c>
      <c r="S1609">
        <v>0</v>
      </c>
      <c r="T1609">
        <v>15</v>
      </c>
      <c r="U1609">
        <v>0</v>
      </c>
      <c r="V1609">
        <v>0</v>
      </c>
      <c r="W1609">
        <v>0</v>
      </c>
      <c r="X1609">
        <v>65.085187354105315</v>
      </c>
      <c r="Y1609">
        <v>0</v>
      </c>
      <c r="Z1609">
        <v>0</v>
      </c>
      <c r="AA1609">
        <v>0</v>
      </c>
      <c r="AB1609">
        <v>20.2266352287626</v>
      </c>
      <c r="AC1609">
        <v>0</v>
      </c>
      <c r="AD1609">
        <v>0</v>
      </c>
      <c r="AE1609">
        <v>85.311822582867919</v>
      </c>
    </row>
    <row r="1610" spans="1:31" x14ac:dyDescent="0.3">
      <c r="A1610">
        <v>2520650</v>
      </c>
      <c r="B1610">
        <v>1</v>
      </c>
      <c r="C1610" t="s">
        <v>80</v>
      </c>
      <c r="D1610" t="s">
        <v>83</v>
      </c>
      <c r="E1610" t="s">
        <v>167</v>
      </c>
      <c r="F1610" t="s">
        <v>4889</v>
      </c>
      <c r="G1610" t="s">
        <v>538</v>
      </c>
      <c r="H1610" t="s">
        <v>150</v>
      </c>
      <c r="I1610" t="s">
        <v>136</v>
      </c>
      <c r="J1610" t="s">
        <v>3</v>
      </c>
      <c r="K1610" t="s">
        <v>144</v>
      </c>
      <c r="L1610" t="s">
        <v>4890</v>
      </c>
      <c r="M1610" t="s">
        <v>4891</v>
      </c>
      <c r="N1610">
        <v>7.9416666659999997</v>
      </c>
      <c r="O1610">
        <v>0</v>
      </c>
      <c r="P1610">
        <v>0</v>
      </c>
      <c r="Q1610">
        <v>0</v>
      </c>
      <c r="R1610">
        <v>0</v>
      </c>
      <c r="S1610">
        <v>0</v>
      </c>
      <c r="T1610">
        <v>1</v>
      </c>
      <c r="U1610">
        <v>0</v>
      </c>
      <c r="V1610">
        <v>0</v>
      </c>
      <c r="W1610">
        <v>0</v>
      </c>
      <c r="X1610">
        <v>0</v>
      </c>
      <c r="Y1610">
        <v>0</v>
      </c>
      <c r="Z1610">
        <v>0</v>
      </c>
      <c r="AA1610">
        <v>0</v>
      </c>
      <c r="AB1610">
        <v>66.116116595662277</v>
      </c>
      <c r="AC1610">
        <v>0</v>
      </c>
      <c r="AD1610">
        <v>0</v>
      </c>
      <c r="AE1610">
        <v>66.116116595662277</v>
      </c>
    </row>
    <row r="1611" spans="1:31" x14ac:dyDescent="0.3">
      <c r="A1611">
        <v>2520651</v>
      </c>
      <c r="B1611">
        <v>1</v>
      </c>
      <c r="C1611" t="s">
        <v>80</v>
      </c>
      <c r="D1611" t="s">
        <v>108</v>
      </c>
      <c r="E1611" t="s">
        <v>187</v>
      </c>
      <c r="F1611" t="s">
        <v>4892</v>
      </c>
      <c r="G1611" t="s">
        <v>143</v>
      </c>
      <c r="H1611" t="s">
        <v>135</v>
      </c>
      <c r="I1611" t="s">
        <v>136</v>
      </c>
      <c r="J1611" t="s">
        <v>137</v>
      </c>
      <c r="K1611" t="s">
        <v>144</v>
      </c>
      <c r="L1611" t="s">
        <v>4893</v>
      </c>
      <c r="M1611" t="s">
        <v>4894</v>
      </c>
      <c r="N1611">
        <v>3.6397222220000001</v>
      </c>
      <c r="O1611">
        <v>0</v>
      </c>
      <c r="P1611">
        <v>563</v>
      </c>
      <c r="Q1611">
        <v>0</v>
      </c>
      <c r="R1611">
        <v>86</v>
      </c>
      <c r="S1611">
        <v>1</v>
      </c>
      <c r="T1611">
        <v>84</v>
      </c>
      <c r="U1611">
        <v>0</v>
      </c>
      <c r="V1611">
        <v>0</v>
      </c>
      <c r="W1611">
        <v>0</v>
      </c>
      <c r="X1611">
        <v>249.23904707653847</v>
      </c>
      <c r="Y1611">
        <v>0</v>
      </c>
      <c r="Z1611">
        <v>36.049890908507194</v>
      </c>
      <c r="AA1611">
        <v>33.655050049749192</v>
      </c>
      <c r="AB1611">
        <v>109.68627620152385</v>
      </c>
      <c r="AC1611">
        <v>0</v>
      </c>
      <c r="AD1611">
        <v>0</v>
      </c>
      <c r="AE1611">
        <v>428.63026423631874</v>
      </c>
    </row>
    <row r="1612" spans="1:31" x14ac:dyDescent="0.3">
      <c r="A1612">
        <v>2520653</v>
      </c>
      <c r="B1612">
        <v>1</v>
      </c>
      <c r="C1612" t="s">
        <v>81</v>
      </c>
      <c r="D1612" t="s">
        <v>119</v>
      </c>
      <c r="E1612" t="s">
        <v>132</v>
      </c>
      <c r="F1612" t="s">
        <v>4895</v>
      </c>
      <c r="G1612" t="s">
        <v>204</v>
      </c>
      <c r="H1612" t="s">
        <v>135</v>
      </c>
      <c r="I1612" t="s">
        <v>136</v>
      </c>
      <c r="J1612" t="s">
        <v>137</v>
      </c>
      <c r="K1612" t="s">
        <v>144</v>
      </c>
      <c r="L1612" t="s">
        <v>4896</v>
      </c>
      <c r="M1612" t="s">
        <v>4897</v>
      </c>
      <c r="N1612">
        <v>2.4488888879999999</v>
      </c>
      <c r="O1612">
        <v>0</v>
      </c>
      <c r="P1612">
        <v>14</v>
      </c>
      <c r="Q1612">
        <v>4</v>
      </c>
      <c r="R1612">
        <v>20</v>
      </c>
      <c r="S1612">
        <v>0</v>
      </c>
      <c r="T1612">
        <v>2</v>
      </c>
      <c r="U1612">
        <v>0</v>
      </c>
      <c r="V1612">
        <v>0</v>
      </c>
      <c r="W1612">
        <v>0</v>
      </c>
      <c r="X1612">
        <v>2.2360847162898301</v>
      </c>
      <c r="Y1612">
        <v>13.649892291255405</v>
      </c>
      <c r="Z1612">
        <v>9.4273709456161949</v>
      </c>
      <c r="AA1612">
        <v>0</v>
      </c>
      <c r="AB1612">
        <v>7.7808697436088883</v>
      </c>
      <c r="AC1612">
        <v>0</v>
      </c>
      <c r="AD1612">
        <v>0</v>
      </c>
      <c r="AE1612">
        <v>33.094217696770322</v>
      </c>
    </row>
    <row r="1613" spans="1:31" x14ac:dyDescent="0.3">
      <c r="A1613">
        <v>2520656</v>
      </c>
      <c r="B1613">
        <v>1</v>
      </c>
      <c r="C1613" t="s">
        <v>80</v>
      </c>
      <c r="D1613" t="s">
        <v>100</v>
      </c>
      <c r="E1613" t="s">
        <v>159</v>
      </c>
      <c r="F1613" t="s">
        <v>4898</v>
      </c>
      <c r="G1613" t="s">
        <v>134</v>
      </c>
      <c r="H1613" t="s">
        <v>150</v>
      </c>
      <c r="I1613" t="s">
        <v>136</v>
      </c>
      <c r="J1613" t="s">
        <v>137</v>
      </c>
      <c r="K1613" t="s">
        <v>138</v>
      </c>
      <c r="L1613" t="s">
        <v>4899</v>
      </c>
      <c r="M1613" t="s">
        <v>4900</v>
      </c>
      <c r="N1613">
        <v>0.9325</v>
      </c>
      <c r="O1613">
        <v>0</v>
      </c>
      <c r="P1613">
        <v>355</v>
      </c>
      <c r="Q1613">
        <v>0</v>
      </c>
      <c r="R1613">
        <v>0</v>
      </c>
      <c r="S1613">
        <v>0</v>
      </c>
      <c r="T1613">
        <v>33</v>
      </c>
      <c r="U1613">
        <v>0</v>
      </c>
      <c r="V1613">
        <v>1</v>
      </c>
      <c r="W1613">
        <v>0</v>
      </c>
      <c r="X1613">
        <v>81.040083929451427</v>
      </c>
      <c r="Y1613">
        <v>0</v>
      </c>
      <c r="Z1613">
        <v>0</v>
      </c>
      <c r="AA1613">
        <v>0</v>
      </c>
      <c r="AB1613">
        <v>31.032027653260968</v>
      </c>
      <c r="AC1613">
        <v>0</v>
      </c>
      <c r="AD1613">
        <v>1.0347304292358526</v>
      </c>
      <c r="AE1613">
        <v>113.10684201194825</v>
      </c>
    </row>
    <row r="1614" spans="1:31" x14ac:dyDescent="0.3">
      <c r="A1614">
        <v>2520663</v>
      </c>
      <c r="B1614">
        <v>1</v>
      </c>
      <c r="C1614" t="s">
        <v>80</v>
      </c>
      <c r="D1614" t="s">
        <v>100</v>
      </c>
      <c r="E1614" t="s">
        <v>141</v>
      </c>
      <c r="F1614" t="s">
        <v>4901</v>
      </c>
      <c r="G1614" t="s">
        <v>143</v>
      </c>
      <c r="H1614" t="s">
        <v>135</v>
      </c>
      <c r="I1614" t="s">
        <v>136</v>
      </c>
      <c r="J1614" t="s">
        <v>137</v>
      </c>
      <c r="K1614" t="s">
        <v>144</v>
      </c>
      <c r="L1614" t="s">
        <v>4902</v>
      </c>
      <c r="M1614" t="s">
        <v>4903</v>
      </c>
      <c r="N1614">
        <v>0.49611111099999999</v>
      </c>
      <c r="O1614">
        <v>0</v>
      </c>
      <c r="P1614">
        <v>99</v>
      </c>
      <c r="Q1614">
        <v>3</v>
      </c>
      <c r="R1614">
        <v>20</v>
      </c>
      <c r="S1614">
        <v>14</v>
      </c>
      <c r="T1614">
        <v>180</v>
      </c>
      <c r="U1614">
        <v>1</v>
      </c>
      <c r="V1614">
        <v>0</v>
      </c>
      <c r="W1614">
        <v>0</v>
      </c>
      <c r="X1614">
        <v>22.767348001410721</v>
      </c>
      <c r="Y1614">
        <v>2.1929926488086</v>
      </c>
      <c r="Z1614">
        <v>3.6477736875454014</v>
      </c>
      <c r="AA1614">
        <v>93.213531998196586</v>
      </c>
      <c r="AB1614">
        <v>335.77835909109388</v>
      </c>
      <c r="AC1614">
        <v>32.988248050264673</v>
      </c>
      <c r="AD1614">
        <v>0</v>
      </c>
      <c r="AE1614">
        <v>490.58825347731988</v>
      </c>
    </row>
    <row r="1615" spans="1:31" x14ac:dyDescent="0.3">
      <c r="A1615">
        <v>2520664</v>
      </c>
      <c r="B1615">
        <v>1</v>
      </c>
      <c r="C1615" t="s">
        <v>80</v>
      </c>
      <c r="D1615" t="s">
        <v>110</v>
      </c>
      <c r="E1615" t="s">
        <v>159</v>
      </c>
      <c r="F1615" t="s">
        <v>4904</v>
      </c>
      <c r="G1615" t="s">
        <v>181</v>
      </c>
      <c r="H1615" t="s">
        <v>150</v>
      </c>
      <c r="I1615" t="s">
        <v>136</v>
      </c>
      <c r="J1615" t="s">
        <v>137</v>
      </c>
      <c r="K1615" t="s">
        <v>144</v>
      </c>
      <c r="L1615" t="s">
        <v>4905</v>
      </c>
      <c r="M1615" t="s">
        <v>4906</v>
      </c>
      <c r="N1615">
        <v>3.7011111109999999</v>
      </c>
      <c r="O1615">
        <v>0</v>
      </c>
      <c r="P1615">
        <v>300</v>
      </c>
      <c r="Q1615">
        <v>0</v>
      </c>
      <c r="R1615">
        <v>0</v>
      </c>
      <c r="S1615">
        <v>0</v>
      </c>
      <c r="T1615">
        <v>29</v>
      </c>
      <c r="U1615">
        <v>0</v>
      </c>
      <c r="V1615">
        <v>0</v>
      </c>
      <c r="W1615">
        <v>0</v>
      </c>
      <c r="X1615">
        <v>411.59232730001418</v>
      </c>
      <c r="Y1615">
        <v>0</v>
      </c>
      <c r="Z1615">
        <v>0</v>
      </c>
      <c r="AA1615">
        <v>0</v>
      </c>
      <c r="AB1615">
        <v>89.311764806507696</v>
      </c>
      <c r="AC1615">
        <v>0</v>
      </c>
      <c r="AD1615">
        <v>0</v>
      </c>
      <c r="AE1615">
        <v>500.90409210652189</v>
      </c>
    </row>
    <row r="1616" spans="1:31" x14ac:dyDescent="0.3">
      <c r="A1616">
        <v>2520669</v>
      </c>
      <c r="B1616">
        <v>1</v>
      </c>
      <c r="C1616" t="s">
        <v>80</v>
      </c>
      <c r="D1616" t="s">
        <v>93</v>
      </c>
      <c r="E1616" t="s">
        <v>141</v>
      </c>
      <c r="F1616" t="s">
        <v>4907</v>
      </c>
      <c r="G1616" t="s">
        <v>173</v>
      </c>
      <c r="H1616" t="s">
        <v>135</v>
      </c>
      <c r="I1616" t="s">
        <v>136</v>
      </c>
      <c r="J1616" t="s">
        <v>137</v>
      </c>
      <c r="K1616" t="s">
        <v>138</v>
      </c>
      <c r="L1616" t="s">
        <v>4908</v>
      </c>
      <c r="M1616" t="s">
        <v>4909</v>
      </c>
      <c r="N1616">
        <v>7.2569444440000002</v>
      </c>
      <c r="O1616">
        <v>0</v>
      </c>
      <c r="P1616">
        <v>48</v>
      </c>
      <c r="Q1616">
        <v>17</v>
      </c>
      <c r="R1616">
        <v>68</v>
      </c>
      <c r="S1616">
        <v>2</v>
      </c>
      <c r="T1616">
        <v>23</v>
      </c>
      <c r="U1616">
        <v>0</v>
      </c>
      <c r="V1616">
        <v>0</v>
      </c>
      <c r="W1616">
        <v>0</v>
      </c>
      <c r="X1616">
        <v>114.69687605001683</v>
      </c>
      <c r="Y1616">
        <v>344.35162651004697</v>
      </c>
      <c r="Z1616">
        <v>539.54135644799408</v>
      </c>
      <c r="AA1616">
        <v>37.167028456923823</v>
      </c>
      <c r="AB1616">
        <v>169.61954426752132</v>
      </c>
      <c r="AC1616">
        <v>0</v>
      </c>
      <c r="AD1616">
        <v>0</v>
      </c>
      <c r="AE1616">
        <v>1205.3764317325031</v>
      </c>
    </row>
    <row r="1617" spans="1:31" x14ac:dyDescent="0.3">
      <c r="A1617">
        <v>2520673</v>
      </c>
      <c r="B1617">
        <v>1</v>
      </c>
      <c r="C1617" t="s">
        <v>80</v>
      </c>
      <c r="D1617" t="s">
        <v>83</v>
      </c>
      <c r="E1617" t="s">
        <v>187</v>
      </c>
      <c r="F1617" t="s">
        <v>3769</v>
      </c>
      <c r="G1617" t="s">
        <v>693</v>
      </c>
      <c r="H1617" t="s">
        <v>135</v>
      </c>
      <c r="I1617" t="s">
        <v>136</v>
      </c>
      <c r="J1617" t="s">
        <v>137</v>
      </c>
      <c r="K1617" t="s">
        <v>144</v>
      </c>
      <c r="L1617" t="s">
        <v>4910</v>
      </c>
      <c r="M1617" t="s">
        <v>4911</v>
      </c>
      <c r="N1617">
        <v>4.1302777769999999</v>
      </c>
      <c r="O1617">
        <v>10</v>
      </c>
      <c r="P1617">
        <v>797</v>
      </c>
      <c r="Q1617">
        <v>13</v>
      </c>
      <c r="R1617">
        <v>52</v>
      </c>
      <c r="S1617">
        <v>33</v>
      </c>
      <c r="T1617">
        <v>68</v>
      </c>
      <c r="U1617">
        <v>1</v>
      </c>
      <c r="V1617">
        <v>0</v>
      </c>
      <c r="W1617">
        <v>41.115268057024558</v>
      </c>
      <c r="X1617">
        <v>828.13258084328822</v>
      </c>
      <c r="Y1617">
        <v>67.989506220527531</v>
      </c>
      <c r="Z1617">
        <v>60.67336955986849</v>
      </c>
      <c r="AA1617">
        <v>727.31119491445372</v>
      </c>
      <c r="AB1617">
        <v>205.48209898697161</v>
      </c>
      <c r="AC1617">
        <v>116.28799721420897</v>
      </c>
      <c r="AD1617">
        <v>0</v>
      </c>
      <c r="AE1617">
        <v>2046.9920157963429</v>
      </c>
    </row>
    <row r="1618" spans="1:31" x14ac:dyDescent="0.3">
      <c r="A1618">
        <v>2520676</v>
      </c>
      <c r="B1618">
        <v>1</v>
      </c>
      <c r="C1618" t="s">
        <v>80</v>
      </c>
      <c r="D1618" t="s">
        <v>90</v>
      </c>
      <c r="E1618" t="s">
        <v>132</v>
      </c>
      <c r="F1618" t="s">
        <v>4912</v>
      </c>
      <c r="G1618" t="s">
        <v>134</v>
      </c>
      <c r="H1618" t="s">
        <v>135</v>
      </c>
      <c r="I1618" t="s">
        <v>136</v>
      </c>
      <c r="J1618" t="s">
        <v>137</v>
      </c>
      <c r="K1618" t="s">
        <v>138</v>
      </c>
      <c r="L1618" t="s">
        <v>4913</v>
      </c>
      <c r="M1618" t="s">
        <v>4914</v>
      </c>
      <c r="N1618">
        <v>6.9783333330000001</v>
      </c>
      <c r="O1618">
        <v>0</v>
      </c>
      <c r="P1618">
        <v>48</v>
      </c>
      <c r="Q1618">
        <v>0</v>
      </c>
      <c r="R1618">
        <v>0</v>
      </c>
      <c r="S1618">
        <v>0</v>
      </c>
      <c r="T1618">
        <v>7</v>
      </c>
      <c r="U1618">
        <v>0</v>
      </c>
      <c r="V1618">
        <v>0</v>
      </c>
      <c r="W1618">
        <v>0</v>
      </c>
      <c r="X1618">
        <v>112.30765013896644</v>
      </c>
      <c r="Y1618">
        <v>0</v>
      </c>
      <c r="Z1618">
        <v>0</v>
      </c>
      <c r="AA1618">
        <v>0</v>
      </c>
      <c r="AB1618">
        <v>59.330464538190036</v>
      </c>
      <c r="AC1618">
        <v>0</v>
      </c>
      <c r="AD1618">
        <v>0</v>
      </c>
      <c r="AE1618">
        <v>171.63811467715647</v>
      </c>
    </row>
    <row r="1619" spans="1:31" x14ac:dyDescent="0.3">
      <c r="A1619">
        <v>2520677</v>
      </c>
      <c r="B1619">
        <v>1</v>
      </c>
      <c r="C1619" t="s">
        <v>80</v>
      </c>
      <c r="D1619" t="s">
        <v>103</v>
      </c>
      <c r="E1619" t="s">
        <v>141</v>
      </c>
      <c r="F1619" t="s">
        <v>3208</v>
      </c>
      <c r="G1619" t="s">
        <v>173</v>
      </c>
      <c r="H1619" t="s">
        <v>135</v>
      </c>
      <c r="I1619" t="s">
        <v>136</v>
      </c>
      <c r="J1619" t="s">
        <v>137</v>
      </c>
      <c r="K1619" t="s">
        <v>138</v>
      </c>
      <c r="L1619" t="s">
        <v>4915</v>
      </c>
      <c r="M1619" t="s">
        <v>4916</v>
      </c>
      <c r="N1619">
        <v>2.9244444440000001</v>
      </c>
      <c r="O1619">
        <v>0</v>
      </c>
      <c r="P1619">
        <v>654</v>
      </c>
      <c r="Q1619">
        <v>11</v>
      </c>
      <c r="R1619">
        <v>32</v>
      </c>
      <c r="S1619">
        <v>9</v>
      </c>
      <c r="T1619">
        <v>74</v>
      </c>
      <c r="U1619">
        <v>4</v>
      </c>
      <c r="V1619">
        <v>0</v>
      </c>
      <c r="W1619">
        <v>0</v>
      </c>
      <c r="X1619">
        <v>569.9868887708493</v>
      </c>
      <c r="Y1619">
        <v>35.111869619310305</v>
      </c>
      <c r="Z1619">
        <v>76.123259445973247</v>
      </c>
      <c r="AA1619">
        <v>111.8232223417566</v>
      </c>
      <c r="AB1619">
        <v>628.23442574115188</v>
      </c>
      <c r="AC1619">
        <v>2423.0020315674315</v>
      </c>
      <c r="AD1619">
        <v>0</v>
      </c>
      <c r="AE1619">
        <v>3844.2816974864727</v>
      </c>
    </row>
    <row r="1620" spans="1:31" x14ac:dyDescent="0.3">
      <c r="A1620">
        <v>2520678</v>
      </c>
      <c r="B1620">
        <v>1</v>
      </c>
      <c r="C1620" t="s">
        <v>81</v>
      </c>
      <c r="D1620" t="s">
        <v>127</v>
      </c>
      <c r="E1620" t="s">
        <v>187</v>
      </c>
      <c r="F1620" t="s">
        <v>1162</v>
      </c>
      <c r="G1620" t="s">
        <v>828</v>
      </c>
      <c r="H1620" t="s">
        <v>135</v>
      </c>
      <c r="I1620" t="s">
        <v>136</v>
      </c>
      <c r="J1620" t="s">
        <v>137</v>
      </c>
      <c r="K1620" t="s">
        <v>144</v>
      </c>
      <c r="L1620" t="s">
        <v>4917</v>
      </c>
      <c r="M1620" t="s">
        <v>4918</v>
      </c>
      <c r="N1620">
        <v>3.3505555550000001</v>
      </c>
      <c r="O1620">
        <v>3</v>
      </c>
      <c r="P1620">
        <v>4</v>
      </c>
      <c r="Q1620">
        <v>45</v>
      </c>
      <c r="R1620">
        <v>20</v>
      </c>
      <c r="S1620">
        <v>2</v>
      </c>
      <c r="T1620">
        <v>2</v>
      </c>
      <c r="U1620">
        <v>0</v>
      </c>
      <c r="V1620">
        <v>0</v>
      </c>
      <c r="W1620">
        <v>1.5110843742273432</v>
      </c>
      <c r="X1620">
        <v>8.4565678794197332</v>
      </c>
      <c r="Y1620">
        <v>82.116853117884688</v>
      </c>
      <c r="Z1620">
        <v>205.19541016506432</v>
      </c>
      <c r="AA1620">
        <v>2.9650931593549701</v>
      </c>
      <c r="AB1620">
        <v>2.7423885763759999</v>
      </c>
      <c r="AC1620">
        <v>0</v>
      </c>
      <c r="AD1620">
        <v>0</v>
      </c>
      <c r="AE1620">
        <v>302.98739727232709</v>
      </c>
    </row>
    <row r="1621" spans="1:31" x14ac:dyDescent="0.3">
      <c r="A1621">
        <v>2520681</v>
      </c>
      <c r="B1621">
        <v>1</v>
      </c>
      <c r="C1621" t="s">
        <v>80</v>
      </c>
      <c r="D1621" t="s">
        <v>106</v>
      </c>
      <c r="E1621" t="s">
        <v>159</v>
      </c>
      <c r="F1621" t="s">
        <v>4919</v>
      </c>
      <c r="G1621" t="s">
        <v>134</v>
      </c>
      <c r="H1621" t="s">
        <v>150</v>
      </c>
      <c r="I1621" t="s">
        <v>136</v>
      </c>
      <c r="J1621" t="s">
        <v>137</v>
      </c>
      <c r="K1621" t="s">
        <v>138</v>
      </c>
      <c r="L1621" t="s">
        <v>4920</v>
      </c>
      <c r="M1621" t="s">
        <v>4921</v>
      </c>
      <c r="N1621">
        <v>0.78277777699999995</v>
      </c>
      <c r="O1621">
        <v>0</v>
      </c>
      <c r="P1621">
        <v>1</v>
      </c>
      <c r="Q1621">
        <v>0</v>
      </c>
      <c r="R1621">
        <v>20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0.50570200965704004</v>
      </c>
      <c r="Y1621">
        <v>0</v>
      </c>
      <c r="Z1621">
        <v>12.601074934268247</v>
      </c>
      <c r="AA1621">
        <v>0</v>
      </c>
      <c r="AB1621">
        <v>0</v>
      </c>
      <c r="AC1621">
        <v>0</v>
      </c>
      <c r="AD1621">
        <v>0</v>
      </c>
      <c r="AE1621">
        <v>13.106776943925288</v>
      </c>
    </row>
    <row r="1622" spans="1:31" x14ac:dyDescent="0.3">
      <c r="A1622">
        <v>2520682</v>
      </c>
      <c r="B1622">
        <v>1</v>
      </c>
      <c r="C1622" t="s">
        <v>80</v>
      </c>
      <c r="D1622" t="s">
        <v>99</v>
      </c>
      <c r="E1622" t="s">
        <v>207</v>
      </c>
      <c r="F1622" t="s">
        <v>4922</v>
      </c>
      <c r="G1622" t="s">
        <v>161</v>
      </c>
      <c r="H1622" t="s">
        <v>150</v>
      </c>
      <c r="I1622" t="s">
        <v>136</v>
      </c>
      <c r="J1622" t="s">
        <v>137</v>
      </c>
      <c r="K1622" t="s">
        <v>144</v>
      </c>
      <c r="L1622" t="s">
        <v>4923</v>
      </c>
      <c r="M1622" t="s">
        <v>4924</v>
      </c>
      <c r="N1622">
        <v>0.98361111099999998</v>
      </c>
      <c r="O1622">
        <v>0</v>
      </c>
      <c r="P1622">
        <v>29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13.656658883218416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13.656658883218416</v>
      </c>
    </row>
    <row r="1623" spans="1:31" x14ac:dyDescent="0.3">
      <c r="A1623">
        <v>2520687</v>
      </c>
      <c r="B1623">
        <v>1</v>
      </c>
      <c r="C1623" t="s">
        <v>81</v>
      </c>
      <c r="D1623" t="s">
        <v>122</v>
      </c>
      <c r="E1623" t="s">
        <v>159</v>
      </c>
      <c r="F1623" t="s">
        <v>4925</v>
      </c>
      <c r="G1623" t="s">
        <v>181</v>
      </c>
      <c r="H1623" t="s">
        <v>150</v>
      </c>
      <c r="I1623" t="s">
        <v>136</v>
      </c>
      <c r="J1623" t="s">
        <v>137</v>
      </c>
      <c r="K1623" t="s">
        <v>144</v>
      </c>
      <c r="L1623" t="s">
        <v>4926</v>
      </c>
      <c r="M1623" t="s">
        <v>4927</v>
      </c>
      <c r="N1623">
        <v>2.213333333</v>
      </c>
      <c r="O1623">
        <v>0</v>
      </c>
      <c r="P1623">
        <v>54</v>
      </c>
      <c r="Q1623">
        <v>0</v>
      </c>
      <c r="R1623">
        <v>0</v>
      </c>
      <c r="S1623">
        <v>0</v>
      </c>
      <c r="T1623">
        <v>4</v>
      </c>
      <c r="U1623">
        <v>0</v>
      </c>
      <c r="V1623">
        <v>0</v>
      </c>
      <c r="W1623">
        <v>0</v>
      </c>
      <c r="X1623">
        <v>7.3180536497643649</v>
      </c>
      <c r="Y1623">
        <v>0</v>
      </c>
      <c r="Z1623">
        <v>0</v>
      </c>
      <c r="AA1623">
        <v>0</v>
      </c>
      <c r="AB1623">
        <v>3.7849743588805262</v>
      </c>
      <c r="AC1623">
        <v>0</v>
      </c>
      <c r="AD1623">
        <v>0</v>
      </c>
      <c r="AE1623">
        <v>11.103028008644891</v>
      </c>
    </row>
    <row r="1624" spans="1:31" x14ac:dyDescent="0.3">
      <c r="A1624">
        <v>2520697</v>
      </c>
      <c r="B1624">
        <v>1</v>
      </c>
      <c r="C1624" t="s">
        <v>81</v>
      </c>
      <c r="D1624" t="s">
        <v>128</v>
      </c>
      <c r="E1624" t="s">
        <v>159</v>
      </c>
      <c r="F1624" t="s">
        <v>4928</v>
      </c>
      <c r="G1624" t="s">
        <v>173</v>
      </c>
      <c r="H1624" t="s">
        <v>150</v>
      </c>
      <c r="I1624" t="s">
        <v>136</v>
      </c>
      <c r="J1624" t="s">
        <v>137</v>
      </c>
      <c r="K1624" t="s">
        <v>138</v>
      </c>
      <c r="L1624" t="s">
        <v>4929</v>
      </c>
      <c r="M1624" t="s">
        <v>4930</v>
      </c>
      <c r="N1624">
        <v>5.0824999999999996</v>
      </c>
      <c r="O1624">
        <v>0</v>
      </c>
      <c r="P1624">
        <v>497</v>
      </c>
      <c r="Q1624">
        <v>0</v>
      </c>
      <c r="R1624">
        <v>2</v>
      </c>
      <c r="S1624">
        <v>0</v>
      </c>
      <c r="T1624">
        <v>11</v>
      </c>
      <c r="U1624">
        <v>0</v>
      </c>
      <c r="V1624">
        <v>0</v>
      </c>
      <c r="W1624">
        <v>0</v>
      </c>
      <c r="X1624">
        <v>523.49013766813209</v>
      </c>
      <c r="Y1624">
        <v>0</v>
      </c>
      <c r="Z1624">
        <v>2.2784259059551002</v>
      </c>
      <c r="AA1624">
        <v>0</v>
      </c>
      <c r="AB1624">
        <v>61.188205052732023</v>
      </c>
      <c r="AC1624">
        <v>0</v>
      </c>
      <c r="AD1624">
        <v>0</v>
      </c>
      <c r="AE1624">
        <v>586.95676862681921</v>
      </c>
    </row>
    <row r="1625" spans="1:31" x14ac:dyDescent="0.3">
      <c r="A1625">
        <v>2520698</v>
      </c>
      <c r="B1625">
        <v>1</v>
      </c>
      <c r="C1625" t="s">
        <v>81</v>
      </c>
      <c r="D1625" t="s">
        <v>123</v>
      </c>
      <c r="E1625" t="s">
        <v>159</v>
      </c>
      <c r="F1625" t="s">
        <v>4931</v>
      </c>
      <c r="G1625" t="s">
        <v>134</v>
      </c>
      <c r="H1625" t="s">
        <v>150</v>
      </c>
      <c r="I1625" t="s">
        <v>136</v>
      </c>
      <c r="J1625" t="s">
        <v>137</v>
      </c>
      <c r="K1625" t="s">
        <v>138</v>
      </c>
      <c r="L1625" t="s">
        <v>4932</v>
      </c>
      <c r="M1625" t="s">
        <v>4933</v>
      </c>
      <c r="N1625">
        <v>0.42249999999999999</v>
      </c>
      <c r="O1625">
        <v>0</v>
      </c>
      <c r="P1625">
        <v>607</v>
      </c>
      <c r="Q1625">
        <v>0</v>
      </c>
      <c r="R1625">
        <v>0</v>
      </c>
      <c r="S1625">
        <v>0</v>
      </c>
      <c r="T1625">
        <v>18</v>
      </c>
      <c r="U1625">
        <v>0</v>
      </c>
      <c r="V1625">
        <v>0</v>
      </c>
      <c r="W1625">
        <v>0</v>
      </c>
      <c r="X1625">
        <v>54.166100893609254</v>
      </c>
      <c r="Y1625">
        <v>0</v>
      </c>
      <c r="Z1625">
        <v>0</v>
      </c>
      <c r="AA1625">
        <v>0</v>
      </c>
      <c r="AB1625">
        <v>5.5298352284198407</v>
      </c>
      <c r="AC1625">
        <v>0</v>
      </c>
      <c r="AD1625">
        <v>0</v>
      </c>
      <c r="AE1625">
        <v>59.695936122029096</v>
      </c>
    </row>
    <row r="1626" spans="1:31" x14ac:dyDescent="0.3">
      <c r="A1626">
        <v>2520699</v>
      </c>
      <c r="B1626">
        <v>1</v>
      </c>
      <c r="C1626" t="s">
        <v>80</v>
      </c>
      <c r="D1626" t="s">
        <v>107</v>
      </c>
      <c r="E1626" t="s">
        <v>159</v>
      </c>
      <c r="F1626" t="s">
        <v>4934</v>
      </c>
      <c r="G1626" t="s">
        <v>134</v>
      </c>
      <c r="H1626" t="s">
        <v>150</v>
      </c>
      <c r="I1626" t="s">
        <v>136</v>
      </c>
      <c r="J1626" t="s">
        <v>137</v>
      </c>
      <c r="K1626" t="s">
        <v>138</v>
      </c>
      <c r="L1626" t="s">
        <v>4935</v>
      </c>
      <c r="M1626" t="s">
        <v>4936</v>
      </c>
      <c r="N1626">
        <v>1.028333333</v>
      </c>
      <c r="O1626">
        <v>0</v>
      </c>
      <c r="P1626">
        <v>28</v>
      </c>
      <c r="Q1626">
        <v>0</v>
      </c>
      <c r="R1626">
        <v>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1.6450455146041836</v>
      </c>
      <c r="Y1626">
        <v>0</v>
      </c>
      <c r="Z1626">
        <v>0</v>
      </c>
      <c r="AA1626">
        <v>0</v>
      </c>
      <c r="AB1626">
        <v>0</v>
      </c>
      <c r="AC1626">
        <v>0</v>
      </c>
      <c r="AD1626">
        <v>0</v>
      </c>
      <c r="AE1626">
        <v>1.6450455146041836</v>
      </c>
    </row>
    <row r="1627" spans="1:31" x14ac:dyDescent="0.3">
      <c r="A1627">
        <v>2520700</v>
      </c>
      <c r="B1627">
        <v>1</v>
      </c>
      <c r="C1627" t="s">
        <v>81</v>
      </c>
      <c r="D1627" t="s">
        <v>115</v>
      </c>
      <c r="E1627" t="s">
        <v>207</v>
      </c>
      <c r="F1627" t="s">
        <v>4937</v>
      </c>
      <c r="G1627" t="s">
        <v>177</v>
      </c>
      <c r="H1627" t="s">
        <v>150</v>
      </c>
      <c r="I1627" t="s">
        <v>136</v>
      </c>
      <c r="J1627" t="s">
        <v>137</v>
      </c>
      <c r="K1627" t="s">
        <v>144</v>
      </c>
      <c r="L1627" t="s">
        <v>4938</v>
      </c>
      <c r="M1627" t="s">
        <v>4939</v>
      </c>
      <c r="N1627">
        <v>3.3491666659999999</v>
      </c>
      <c r="O1627">
        <v>0</v>
      </c>
      <c r="P1627">
        <v>7</v>
      </c>
      <c r="Q1627">
        <v>0</v>
      </c>
      <c r="R1627">
        <v>0</v>
      </c>
      <c r="S1627">
        <v>0</v>
      </c>
      <c r="T1627">
        <v>1</v>
      </c>
      <c r="U1627">
        <v>0</v>
      </c>
      <c r="V1627">
        <v>0</v>
      </c>
      <c r="W1627">
        <v>0</v>
      </c>
      <c r="X1627">
        <v>0.60539305277636513</v>
      </c>
      <c r="Y1627">
        <v>0</v>
      </c>
      <c r="Z1627">
        <v>0</v>
      </c>
      <c r="AA1627">
        <v>0</v>
      </c>
      <c r="AB1627">
        <v>4.4919748334699999E-2</v>
      </c>
      <c r="AC1627">
        <v>0</v>
      </c>
      <c r="AD1627">
        <v>0</v>
      </c>
      <c r="AE1627">
        <v>0.65031280111106515</v>
      </c>
    </row>
    <row r="1628" spans="1:31" x14ac:dyDescent="0.3">
      <c r="A1628">
        <v>2520701</v>
      </c>
      <c r="B1628">
        <v>1</v>
      </c>
      <c r="C1628" t="s">
        <v>81</v>
      </c>
      <c r="D1628" t="s">
        <v>123</v>
      </c>
      <c r="E1628" t="s">
        <v>187</v>
      </c>
      <c r="F1628" t="s">
        <v>4940</v>
      </c>
      <c r="G1628" t="s">
        <v>143</v>
      </c>
      <c r="H1628" t="s">
        <v>135</v>
      </c>
      <c r="I1628" t="s">
        <v>136</v>
      </c>
      <c r="J1628" t="s">
        <v>137</v>
      </c>
      <c r="K1628" t="s">
        <v>144</v>
      </c>
      <c r="L1628" t="s">
        <v>4941</v>
      </c>
      <c r="M1628" t="s">
        <v>4942</v>
      </c>
      <c r="N1628">
        <v>1.0477777770000001</v>
      </c>
      <c r="O1628">
        <v>1</v>
      </c>
      <c r="P1628">
        <v>377</v>
      </c>
      <c r="Q1628">
        <v>146</v>
      </c>
      <c r="R1628">
        <v>56</v>
      </c>
      <c r="S1628">
        <v>13</v>
      </c>
      <c r="T1628">
        <v>38</v>
      </c>
      <c r="U1628">
        <v>0</v>
      </c>
      <c r="V1628">
        <v>0</v>
      </c>
      <c r="W1628">
        <v>0.23336828585555555</v>
      </c>
      <c r="X1628">
        <v>46.323971581675224</v>
      </c>
      <c r="Y1628">
        <v>115.79160288286536</v>
      </c>
      <c r="Z1628">
        <v>16.303120382234713</v>
      </c>
      <c r="AA1628">
        <v>8.9834655135497794</v>
      </c>
      <c r="AB1628">
        <v>24.363712842703862</v>
      </c>
      <c r="AC1628">
        <v>0</v>
      </c>
      <c r="AD1628">
        <v>0</v>
      </c>
      <c r="AE1628">
        <v>211.99924148888448</v>
      </c>
    </row>
    <row r="1629" spans="1:31" x14ac:dyDescent="0.3">
      <c r="A1629">
        <v>2520707</v>
      </c>
      <c r="B1629">
        <v>1</v>
      </c>
      <c r="C1629" t="s">
        <v>80</v>
      </c>
      <c r="D1629" t="s">
        <v>110</v>
      </c>
      <c r="E1629" t="s">
        <v>167</v>
      </c>
      <c r="F1629" t="s">
        <v>4943</v>
      </c>
      <c r="G1629" t="s">
        <v>263</v>
      </c>
      <c r="H1629" t="s">
        <v>150</v>
      </c>
      <c r="I1629" t="s">
        <v>136</v>
      </c>
      <c r="J1629" t="s">
        <v>137</v>
      </c>
      <c r="K1629" t="s">
        <v>144</v>
      </c>
      <c r="L1629" t="s">
        <v>4944</v>
      </c>
      <c r="M1629" t="s">
        <v>4945</v>
      </c>
      <c r="N1629">
        <v>4.9608333330000001</v>
      </c>
      <c r="O1629">
        <v>0</v>
      </c>
      <c r="P1629">
        <v>2</v>
      </c>
      <c r="Q1629">
        <v>0</v>
      </c>
      <c r="R1629">
        <v>0</v>
      </c>
      <c r="S1629">
        <v>0</v>
      </c>
      <c r="T1629">
        <v>0</v>
      </c>
      <c r="U1629">
        <v>0</v>
      </c>
      <c r="V1629">
        <v>0</v>
      </c>
      <c r="W1629">
        <v>0</v>
      </c>
      <c r="X1629">
        <v>3.3083579783726198</v>
      </c>
      <c r="Y1629">
        <v>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3.3083579783726198</v>
      </c>
    </row>
    <row r="1630" spans="1:31" x14ac:dyDescent="0.3">
      <c r="A1630">
        <v>2520709</v>
      </c>
      <c r="B1630">
        <v>1</v>
      </c>
      <c r="C1630" t="s">
        <v>81</v>
      </c>
      <c r="D1630" t="s">
        <v>123</v>
      </c>
      <c r="E1630" t="s">
        <v>141</v>
      </c>
      <c r="F1630" t="s">
        <v>4946</v>
      </c>
      <c r="G1630" t="s">
        <v>143</v>
      </c>
      <c r="H1630" t="s">
        <v>135</v>
      </c>
      <c r="I1630" t="s">
        <v>136</v>
      </c>
      <c r="J1630" t="s">
        <v>137</v>
      </c>
      <c r="K1630" t="s">
        <v>144</v>
      </c>
      <c r="L1630" t="s">
        <v>4947</v>
      </c>
      <c r="M1630" t="s">
        <v>4948</v>
      </c>
      <c r="N1630">
        <v>0.21305555500000001</v>
      </c>
      <c r="O1630">
        <v>12</v>
      </c>
      <c r="P1630">
        <v>1421</v>
      </c>
      <c r="Q1630">
        <v>121</v>
      </c>
      <c r="R1630">
        <v>84</v>
      </c>
      <c r="S1630">
        <v>37</v>
      </c>
      <c r="T1630">
        <v>153</v>
      </c>
      <c r="U1630">
        <v>4</v>
      </c>
      <c r="V1630">
        <v>0</v>
      </c>
      <c r="W1630">
        <v>0.32729748030441941</v>
      </c>
      <c r="X1630">
        <v>60.249907447004972</v>
      </c>
      <c r="Y1630">
        <v>7.2508558755434551</v>
      </c>
      <c r="Z1630">
        <v>8.5264369252351635</v>
      </c>
      <c r="AA1630">
        <v>16.094776640965136</v>
      </c>
      <c r="AB1630">
        <v>23.428203442528545</v>
      </c>
      <c r="AC1630">
        <v>113.19054521131487</v>
      </c>
      <c r="AD1630">
        <v>0</v>
      </c>
      <c r="AE1630">
        <v>229.06802302289657</v>
      </c>
    </row>
    <row r="1631" spans="1:31" x14ac:dyDescent="0.3">
      <c r="A1631">
        <v>2520710</v>
      </c>
      <c r="B1631">
        <v>1</v>
      </c>
      <c r="C1631" t="s">
        <v>80</v>
      </c>
      <c r="D1631" t="s">
        <v>94</v>
      </c>
      <c r="E1631" t="s">
        <v>167</v>
      </c>
      <c r="F1631" t="s">
        <v>4949</v>
      </c>
      <c r="G1631" t="s">
        <v>263</v>
      </c>
      <c r="H1631" t="s">
        <v>150</v>
      </c>
      <c r="I1631" t="s">
        <v>136</v>
      </c>
      <c r="J1631" t="s">
        <v>137</v>
      </c>
      <c r="K1631" t="s">
        <v>144</v>
      </c>
      <c r="L1631" t="s">
        <v>4950</v>
      </c>
      <c r="M1631" t="s">
        <v>4951</v>
      </c>
      <c r="N1631">
        <v>3.2547222219999998</v>
      </c>
      <c r="O1631">
        <v>0</v>
      </c>
      <c r="P1631">
        <v>1</v>
      </c>
      <c r="Q1631">
        <v>0</v>
      </c>
      <c r="R1631">
        <v>0</v>
      </c>
      <c r="S1631">
        <v>0</v>
      </c>
      <c r="T1631">
        <v>0</v>
      </c>
      <c r="U1631">
        <v>0</v>
      </c>
      <c r="V1631">
        <v>0</v>
      </c>
      <c r="W1631">
        <v>0</v>
      </c>
      <c r="X1631">
        <v>0.61636954622653339</v>
      </c>
      <c r="Y1631">
        <v>0</v>
      </c>
      <c r="Z1631">
        <v>0</v>
      </c>
      <c r="AA1631">
        <v>0</v>
      </c>
      <c r="AB1631">
        <v>0</v>
      </c>
      <c r="AC1631">
        <v>0</v>
      </c>
      <c r="AD1631">
        <v>0</v>
      </c>
      <c r="AE1631">
        <v>0.61636954622653339</v>
      </c>
    </row>
    <row r="1632" spans="1:31" x14ac:dyDescent="0.3">
      <c r="A1632">
        <v>2520712</v>
      </c>
      <c r="B1632">
        <v>1</v>
      </c>
      <c r="C1632" t="s">
        <v>80</v>
      </c>
      <c r="D1632" t="s">
        <v>92</v>
      </c>
      <c r="E1632" t="s">
        <v>159</v>
      </c>
      <c r="F1632" t="s">
        <v>4952</v>
      </c>
      <c r="G1632" t="s">
        <v>134</v>
      </c>
      <c r="H1632" t="s">
        <v>150</v>
      </c>
      <c r="I1632" t="s">
        <v>136</v>
      </c>
      <c r="J1632" t="s">
        <v>137</v>
      </c>
      <c r="K1632" t="s">
        <v>138</v>
      </c>
      <c r="L1632" t="s">
        <v>4953</v>
      </c>
      <c r="M1632" t="s">
        <v>4954</v>
      </c>
      <c r="N1632">
        <v>1.824166666</v>
      </c>
      <c r="O1632">
        <v>0</v>
      </c>
      <c r="P1632">
        <v>163</v>
      </c>
      <c r="Q1632">
        <v>0</v>
      </c>
      <c r="R1632">
        <v>0</v>
      </c>
      <c r="S1632">
        <v>0</v>
      </c>
      <c r="T1632">
        <v>31</v>
      </c>
      <c r="U1632">
        <v>0</v>
      </c>
      <c r="V1632">
        <v>0</v>
      </c>
      <c r="W1632">
        <v>0</v>
      </c>
      <c r="X1632">
        <v>76.387868574622232</v>
      </c>
      <c r="Y1632">
        <v>0</v>
      </c>
      <c r="Z1632">
        <v>0</v>
      </c>
      <c r="AA1632">
        <v>0</v>
      </c>
      <c r="AB1632">
        <v>65.028130772877489</v>
      </c>
      <c r="AC1632">
        <v>0</v>
      </c>
      <c r="AD1632">
        <v>0</v>
      </c>
      <c r="AE1632">
        <v>141.41599934749973</v>
      </c>
    </row>
    <row r="1633" spans="1:31" x14ac:dyDescent="0.3">
      <c r="A1633">
        <v>2520715</v>
      </c>
      <c r="B1633">
        <v>1</v>
      </c>
      <c r="C1633" t="s">
        <v>80</v>
      </c>
      <c r="D1633" t="s">
        <v>100</v>
      </c>
      <c r="E1633" t="s">
        <v>159</v>
      </c>
      <c r="F1633" t="s">
        <v>4955</v>
      </c>
      <c r="G1633" t="s">
        <v>134</v>
      </c>
      <c r="H1633" t="s">
        <v>150</v>
      </c>
      <c r="I1633" t="s">
        <v>136</v>
      </c>
      <c r="J1633" t="s">
        <v>137</v>
      </c>
      <c r="K1633" t="s">
        <v>138</v>
      </c>
      <c r="L1633" t="s">
        <v>4956</v>
      </c>
      <c r="M1633" t="s">
        <v>4957</v>
      </c>
      <c r="N1633">
        <v>0.79194444399999997</v>
      </c>
      <c r="O1633">
        <v>0</v>
      </c>
      <c r="P1633">
        <v>440</v>
      </c>
      <c r="Q1633">
        <v>0</v>
      </c>
      <c r="R1633">
        <v>0</v>
      </c>
      <c r="S1633">
        <v>0</v>
      </c>
      <c r="T1633">
        <v>61</v>
      </c>
      <c r="U1633">
        <v>0</v>
      </c>
      <c r="V1633">
        <v>0</v>
      </c>
      <c r="W1633">
        <v>0</v>
      </c>
      <c r="X1633">
        <v>69.406381345240547</v>
      </c>
      <c r="Y1633">
        <v>0</v>
      </c>
      <c r="Z1633">
        <v>0</v>
      </c>
      <c r="AA1633">
        <v>0</v>
      </c>
      <c r="AB1633">
        <v>73.795412913090161</v>
      </c>
      <c r="AC1633">
        <v>0</v>
      </c>
      <c r="AD1633">
        <v>0</v>
      </c>
      <c r="AE1633">
        <v>143.20179425833072</v>
      </c>
    </row>
    <row r="1634" spans="1:31" x14ac:dyDescent="0.3">
      <c r="A1634">
        <v>2520719</v>
      </c>
      <c r="B1634">
        <v>1</v>
      </c>
      <c r="C1634" t="s">
        <v>80</v>
      </c>
      <c r="D1634" t="s">
        <v>85</v>
      </c>
      <c r="E1634" t="s">
        <v>167</v>
      </c>
      <c r="F1634" t="s">
        <v>4958</v>
      </c>
      <c r="G1634" t="s">
        <v>538</v>
      </c>
      <c r="H1634" t="s">
        <v>150</v>
      </c>
      <c r="I1634" t="s">
        <v>136</v>
      </c>
      <c r="J1634" t="s">
        <v>3</v>
      </c>
      <c r="K1634" t="s">
        <v>144</v>
      </c>
      <c r="L1634" t="s">
        <v>4959</v>
      </c>
      <c r="M1634" t="s">
        <v>4960</v>
      </c>
      <c r="N1634">
        <v>6.4358333329999997</v>
      </c>
      <c r="O1634">
        <v>0</v>
      </c>
      <c r="P1634">
        <v>14</v>
      </c>
      <c r="Q1634">
        <v>0</v>
      </c>
      <c r="R1634">
        <v>0</v>
      </c>
      <c r="S1634">
        <v>0</v>
      </c>
      <c r="T1634">
        <v>0</v>
      </c>
      <c r="U1634">
        <v>0</v>
      </c>
      <c r="V1634">
        <v>0</v>
      </c>
      <c r="W1634">
        <v>0</v>
      </c>
      <c r="X1634">
        <v>19.95881862551261</v>
      </c>
      <c r="Y1634">
        <v>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19.95881862551261</v>
      </c>
    </row>
    <row r="1635" spans="1:31" x14ac:dyDescent="0.3">
      <c r="A1635">
        <v>2520720</v>
      </c>
      <c r="B1635">
        <v>1</v>
      </c>
      <c r="C1635" t="s">
        <v>80</v>
      </c>
      <c r="D1635" t="s">
        <v>100</v>
      </c>
      <c r="E1635" t="s">
        <v>207</v>
      </c>
      <c r="F1635" t="s">
        <v>4961</v>
      </c>
      <c r="G1635" t="s">
        <v>4962</v>
      </c>
      <c r="H1635" t="s">
        <v>150</v>
      </c>
      <c r="I1635" t="s">
        <v>136</v>
      </c>
      <c r="J1635" t="s">
        <v>137</v>
      </c>
      <c r="K1635" t="s">
        <v>144</v>
      </c>
      <c r="L1635" t="s">
        <v>4963</v>
      </c>
      <c r="M1635" t="s">
        <v>4964</v>
      </c>
      <c r="N1635">
        <v>2.8149999999999999</v>
      </c>
      <c r="O1635">
        <v>0</v>
      </c>
      <c r="P1635">
        <v>73</v>
      </c>
      <c r="Q1635">
        <v>0</v>
      </c>
      <c r="R1635">
        <v>4</v>
      </c>
      <c r="S1635">
        <v>0</v>
      </c>
      <c r="T1635">
        <v>7</v>
      </c>
      <c r="U1635">
        <v>0</v>
      </c>
      <c r="V1635">
        <v>0</v>
      </c>
      <c r="W1635">
        <v>0</v>
      </c>
      <c r="X1635">
        <v>63.854629841884609</v>
      </c>
      <c r="Y1635">
        <v>0</v>
      </c>
      <c r="Z1635">
        <v>3.2057375498037199</v>
      </c>
      <c r="AA1635">
        <v>0</v>
      </c>
      <c r="AB1635">
        <v>13.322837504250957</v>
      </c>
      <c r="AC1635">
        <v>0</v>
      </c>
      <c r="AD1635">
        <v>0</v>
      </c>
      <c r="AE1635">
        <v>80.383204895939286</v>
      </c>
    </row>
    <row r="1636" spans="1:31" x14ac:dyDescent="0.3">
      <c r="A1636">
        <v>2520726</v>
      </c>
      <c r="B1636">
        <v>1</v>
      </c>
      <c r="C1636" t="s">
        <v>80</v>
      </c>
      <c r="D1636" t="s">
        <v>106</v>
      </c>
      <c r="E1636" t="s">
        <v>159</v>
      </c>
      <c r="F1636" t="s">
        <v>4965</v>
      </c>
      <c r="G1636" t="s">
        <v>134</v>
      </c>
      <c r="H1636" t="s">
        <v>150</v>
      </c>
      <c r="I1636" t="s">
        <v>136</v>
      </c>
      <c r="J1636" t="s">
        <v>137</v>
      </c>
      <c r="K1636" t="s">
        <v>138</v>
      </c>
      <c r="L1636" t="s">
        <v>4966</v>
      </c>
      <c r="M1636" t="s">
        <v>4967</v>
      </c>
      <c r="N1636">
        <v>0.75305555499999999</v>
      </c>
      <c r="O1636">
        <v>0</v>
      </c>
      <c r="P1636">
        <v>9</v>
      </c>
      <c r="Q1636">
        <v>0</v>
      </c>
      <c r="R1636">
        <v>11</v>
      </c>
      <c r="S1636">
        <v>0</v>
      </c>
      <c r="T1636">
        <v>8</v>
      </c>
      <c r="U1636">
        <v>0</v>
      </c>
      <c r="V1636">
        <v>0</v>
      </c>
      <c r="W1636">
        <v>0</v>
      </c>
      <c r="X1636">
        <v>6.8898336786907972</v>
      </c>
      <c r="Y1636">
        <v>0</v>
      </c>
      <c r="Z1636">
        <v>11.777860824900372</v>
      </c>
      <c r="AA1636">
        <v>0</v>
      </c>
      <c r="AB1636">
        <v>3.4327450780432427</v>
      </c>
      <c r="AC1636">
        <v>0</v>
      </c>
      <c r="AD1636">
        <v>0</v>
      </c>
      <c r="AE1636">
        <v>22.100439581634415</v>
      </c>
    </row>
    <row r="1637" spans="1:31" x14ac:dyDescent="0.3">
      <c r="A1637">
        <v>2520727</v>
      </c>
      <c r="B1637">
        <v>1</v>
      </c>
      <c r="C1637" t="s">
        <v>81</v>
      </c>
      <c r="D1637" t="s">
        <v>123</v>
      </c>
      <c r="E1637" t="s">
        <v>167</v>
      </c>
      <c r="F1637" t="s">
        <v>4968</v>
      </c>
      <c r="G1637" t="s">
        <v>169</v>
      </c>
      <c r="H1637" t="s">
        <v>150</v>
      </c>
      <c r="I1637" t="s">
        <v>136</v>
      </c>
      <c r="J1637" t="s">
        <v>137</v>
      </c>
      <c r="K1637" t="s">
        <v>144</v>
      </c>
      <c r="L1637" t="s">
        <v>4969</v>
      </c>
      <c r="M1637" t="s">
        <v>4970</v>
      </c>
      <c r="N1637">
        <v>2.5325000000000002</v>
      </c>
      <c r="O1637">
        <v>0</v>
      </c>
      <c r="P1637">
        <v>0</v>
      </c>
      <c r="Q1637">
        <v>0</v>
      </c>
      <c r="R1637">
        <v>0</v>
      </c>
      <c r="S1637">
        <v>0</v>
      </c>
      <c r="T1637">
        <v>1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0.73955455295015338</v>
      </c>
      <c r="AC1637">
        <v>0</v>
      </c>
      <c r="AD1637">
        <v>0</v>
      </c>
      <c r="AE1637">
        <v>0.73955455295015338</v>
      </c>
    </row>
    <row r="1638" spans="1:31" x14ac:dyDescent="0.3">
      <c r="A1638">
        <v>2520728</v>
      </c>
      <c r="B1638">
        <v>1</v>
      </c>
      <c r="C1638" t="s">
        <v>80</v>
      </c>
      <c r="D1638" t="s">
        <v>96</v>
      </c>
      <c r="E1638" t="s">
        <v>167</v>
      </c>
      <c r="F1638" t="s">
        <v>4971</v>
      </c>
      <c r="G1638" t="s">
        <v>169</v>
      </c>
      <c r="H1638" t="s">
        <v>150</v>
      </c>
      <c r="I1638" t="s">
        <v>136</v>
      </c>
      <c r="J1638" t="s">
        <v>137</v>
      </c>
      <c r="K1638" t="s">
        <v>144</v>
      </c>
      <c r="L1638" t="s">
        <v>4972</v>
      </c>
      <c r="M1638" t="s">
        <v>4973</v>
      </c>
      <c r="N1638">
        <v>2.8505555550000001</v>
      </c>
      <c r="O1638">
        <v>0</v>
      </c>
      <c r="P1638">
        <v>1</v>
      </c>
      <c r="Q1638">
        <v>0</v>
      </c>
      <c r="R1638">
        <v>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0.221609326358225</v>
      </c>
      <c r="Y1638">
        <v>0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0.221609326358225</v>
      </c>
    </row>
    <row r="1639" spans="1:31" x14ac:dyDescent="0.3">
      <c r="A1639">
        <v>2520734</v>
      </c>
      <c r="B1639">
        <v>1</v>
      </c>
      <c r="C1639" t="s">
        <v>80</v>
      </c>
      <c r="D1639" t="s">
        <v>89</v>
      </c>
      <c r="E1639" t="s">
        <v>132</v>
      </c>
      <c r="F1639" t="s">
        <v>4974</v>
      </c>
      <c r="G1639" t="s">
        <v>143</v>
      </c>
      <c r="H1639" t="s">
        <v>135</v>
      </c>
      <c r="I1639" t="s">
        <v>136</v>
      </c>
      <c r="J1639" t="s">
        <v>137</v>
      </c>
      <c r="K1639" t="s">
        <v>144</v>
      </c>
      <c r="L1639" t="s">
        <v>4975</v>
      </c>
      <c r="M1639" t="s">
        <v>4976</v>
      </c>
      <c r="N1639">
        <v>2.0236111110000001</v>
      </c>
      <c r="O1639">
        <v>0</v>
      </c>
      <c r="P1639">
        <v>57</v>
      </c>
      <c r="Q1639">
        <v>0</v>
      </c>
      <c r="R1639">
        <v>9</v>
      </c>
      <c r="S1639">
        <v>0</v>
      </c>
      <c r="T1639">
        <v>5</v>
      </c>
      <c r="U1639">
        <v>0</v>
      </c>
      <c r="V1639">
        <v>0</v>
      </c>
      <c r="W1639">
        <v>0</v>
      </c>
      <c r="X1639">
        <v>40.331415780407553</v>
      </c>
      <c r="Y1639">
        <v>0</v>
      </c>
      <c r="Z1639">
        <v>6.3193061533543124</v>
      </c>
      <c r="AA1639">
        <v>0</v>
      </c>
      <c r="AB1639">
        <v>3.6975733776151807</v>
      </c>
      <c r="AC1639">
        <v>0</v>
      </c>
      <c r="AD1639">
        <v>0</v>
      </c>
      <c r="AE1639">
        <v>50.348295311377044</v>
      </c>
    </row>
    <row r="1640" spans="1:31" x14ac:dyDescent="0.3">
      <c r="A1640">
        <v>2520736</v>
      </c>
      <c r="B1640">
        <v>1</v>
      </c>
      <c r="C1640" t="s">
        <v>80</v>
      </c>
      <c r="D1640" t="s">
        <v>101</v>
      </c>
      <c r="E1640" t="s">
        <v>167</v>
      </c>
      <c r="F1640" t="s">
        <v>4977</v>
      </c>
      <c r="G1640" t="s">
        <v>538</v>
      </c>
      <c r="H1640" t="s">
        <v>150</v>
      </c>
      <c r="I1640" t="s">
        <v>136</v>
      </c>
      <c r="J1640" t="s">
        <v>3</v>
      </c>
      <c r="K1640" t="s">
        <v>144</v>
      </c>
      <c r="L1640" t="s">
        <v>4978</v>
      </c>
      <c r="M1640" t="s">
        <v>4979</v>
      </c>
      <c r="N1640">
        <v>1.823055555</v>
      </c>
      <c r="O1640">
        <v>0</v>
      </c>
      <c r="P1640">
        <v>1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0.13893162262547748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0.13893162262547748</v>
      </c>
    </row>
    <row r="1641" spans="1:31" x14ac:dyDescent="0.3">
      <c r="A1641">
        <v>2520746</v>
      </c>
      <c r="B1641">
        <v>1</v>
      </c>
      <c r="C1641" t="s">
        <v>80</v>
      </c>
      <c r="D1641" t="s">
        <v>100</v>
      </c>
      <c r="E1641" t="s">
        <v>207</v>
      </c>
      <c r="F1641" t="s">
        <v>4980</v>
      </c>
      <c r="G1641" t="s">
        <v>413</v>
      </c>
      <c r="H1641" t="s">
        <v>150</v>
      </c>
      <c r="I1641" t="s">
        <v>136</v>
      </c>
      <c r="J1641" t="s">
        <v>137</v>
      </c>
      <c r="K1641" t="s">
        <v>144</v>
      </c>
      <c r="L1641" t="s">
        <v>4981</v>
      </c>
      <c r="M1641" t="s">
        <v>4982</v>
      </c>
      <c r="N1641">
        <v>0.39444444400000001</v>
      </c>
      <c r="O1641">
        <v>0</v>
      </c>
      <c r="P1641">
        <v>28</v>
      </c>
      <c r="Q1641">
        <v>0</v>
      </c>
      <c r="R1641">
        <v>1</v>
      </c>
      <c r="S1641">
        <v>0</v>
      </c>
      <c r="T1641">
        <v>8</v>
      </c>
      <c r="U1641">
        <v>0</v>
      </c>
      <c r="V1641">
        <v>1</v>
      </c>
      <c r="W1641">
        <v>0</v>
      </c>
      <c r="X1641">
        <v>2.0010278214309114</v>
      </c>
      <c r="Y1641">
        <v>0</v>
      </c>
      <c r="Z1641">
        <v>0.35133733045500004</v>
      </c>
      <c r="AA1641">
        <v>0</v>
      </c>
      <c r="AB1641">
        <v>7.6111236870415997</v>
      </c>
      <c r="AC1641">
        <v>0</v>
      </c>
      <c r="AD1641">
        <v>8.151854994102532</v>
      </c>
      <c r="AE1641">
        <v>18.115343833030042</v>
      </c>
    </row>
    <row r="1642" spans="1:31" x14ac:dyDescent="0.3">
      <c r="A1642">
        <v>2520750</v>
      </c>
      <c r="B1642">
        <v>1</v>
      </c>
      <c r="C1642" t="s">
        <v>80</v>
      </c>
      <c r="D1642" t="s">
        <v>94</v>
      </c>
      <c r="E1642" t="s">
        <v>132</v>
      </c>
      <c r="F1642" t="s">
        <v>4983</v>
      </c>
      <c r="G1642" t="s">
        <v>134</v>
      </c>
      <c r="H1642" t="s">
        <v>135</v>
      </c>
      <c r="I1642" t="s">
        <v>136</v>
      </c>
      <c r="J1642" t="s">
        <v>137</v>
      </c>
      <c r="K1642" t="s">
        <v>138</v>
      </c>
      <c r="L1642" t="s">
        <v>4984</v>
      </c>
      <c r="M1642" t="s">
        <v>4985</v>
      </c>
      <c r="N1642">
        <v>0.83666666599999995</v>
      </c>
      <c r="O1642">
        <v>0</v>
      </c>
      <c r="P1642">
        <v>2</v>
      </c>
      <c r="Q1642">
        <v>0</v>
      </c>
      <c r="R1642">
        <v>24</v>
      </c>
      <c r="S1642">
        <v>0</v>
      </c>
      <c r="T1642">
        <v>4</v>
      </c>
      <c r="U1642">
        <v>0</v>
      </c>
      <c r="V1642">
        <v>0</v>
      </c>
      <c r="W1642">
        <v>0</v>
      </c>
      <c r="X1642">
        <v>0.15400790238968332</v>
      </c>
      <c r="Y1642">
        <v>0</v>
      </c>
      <c r="Z1642">
        <v>13.925006718635029</v>
      </c>
      <c r="AA1642">
        <v>0</v>
      </c>
      <c r="AB1642">
        <v>2.2417053626589238</v>
      </c>
      <c r="AC1642">
        <v>0</v>
      </c>
      <c r="AD1642">
        <v>0</v>
      </c>
      <c r="AE1642">
        <v>16.320719983683635</v>
      </c>
    </row>
    <row r="1643" spans="1:31" x14ac:dyDescent="0.3">
      <c r="A1643">
        <v>2520751</v>
      </c>
      <c r="B1643">
        <v>1</v>
      </c>
      <c r="C1643" t="s">
        <v>80</v>
      </c>
      <c r="D1643" t="s">
        <v>100</v>
      </c>
      <c r="E1643" t="s">
        <v>159</v>
      </c>
      <c r="F1643" t="s">
        <v>4986</v>
      </c>
      <c r="G1643" t="s">
        <v>134</v>
      </c>
      <c r="H1643" t="s">
        <v>150</v>
      </c>
      <c r="I1643" t="s">
        <v>136</v>
      </c>
      <c r="J1643" t="s">
        <v>137</v>
      </c>
      <c r="K1643" t="s">
        <v>138</v>
      </c>
      <c r="L1643" t="s">
        <v>4987</v>
      </c>
      <c r="M1643" t="s">
        <v>4988</v>
      </c>
      <c r="N1643">
        <v>2.179166666</v>
      </c>
      <c r="O1643">
        <v>0</v>
      </c>
      <c r="P1643">
        <v>42</v>
      </c>
      <c r="Q1643">
        <v>0</v>
      </c>
      <c r="R1643">
        <v>11</v>
      </c>
      <c r="S1643">
        <v>0</v>
      </c>
      <c r="T1643">
        <v>4</v>
      </c>
      <c r="U1643">
        <v>0</v>
      </c>
      <c r="V1643">
        <v>0</v>
      </c>
      <c r="W1643">
        <v>0</v>
      </c>
      <c r="X1643">
        <v>44.564578847420698</v>
      </c>
      <c r="Y1643">
        <v>0</v>
      </c>
      <c r="Z1643">
        <v>23.962916929501088</v>
      </c>
      <c r="AA1643">
        <v>0</v>
      </c>
      <c r="AB1643">
        <v>5.0706556120112207</v>
      </c>
      <c r="AC1643">
        <v>0</v>
      </c>
      <c r="AD1643">
        <v>0</v>
      </c>
      <c r="AE1643">
        <v>73.598151388933005</v>
      </c>
    </row>
    <row r="1644" spans="1:31" x14ac:dyDescent="0.3">
      <c r="A1644">
        <v>2520752</v>
      </c>
      <c r="B1644">
        <v>1</v>
      </c>
      <c r="C1644" t="s">
        <v>80</v>
      </c>
      <c r="D1644" t="s">
        <v>105</v>
      </c>
      <c r="E1644" t="s">
        <v>207</v>
      </c>
      <c r="F1644" t="s">
        <v>4989</v>
      </c>
      <c r="G1644" t="s">
        <v>291</v>
      </c>
      <c r="H1644" t="s">
        <v>150</v>
      </c>
      <c r="I1644" t="s">
        <v>136</v>
      </c>
      <c r="J1644" t="s">
        <v>3</v>
      </c>
      <c r="K1644" t="s">
        <v>144</v>
      </c>
      <c r="L1644" t="s">
        <v>4990</v>
      </c>
      <c r="M1644" t="s">
        <v>4991</v>
      </c>
      <c r="N1644">
        <v>1.129444444</v>
      </c>
      <c r="O1644">
        <v>0</v>
      </c>
      <c r="P1644">
        <v>84</v>
      </c>
      <c r="Q1644">
        <v>0</v>
      </c>
      <c r="R1644">
        <v>0</v>
      </c>
      <c r="S1644">
        <v>0</v>
      </c>
      <c r="T1644">
        <v>1</v>
      </c>
      <c r="U1644">
        <v>0</v>
      </c>
      <c r="V1644">
        <v>0</v>
      </c>
      <c r="W1644">
        <v>0</v>
      </c>
      <c r="X1644">
        <v>23.009012344225507</v>
      </c>
      <c r="Y1644">
        <v>0</v>
      </c>
      <c r="Z1644">
        <v>0</v>
      </c>
      <c r="AA1644">
        <v>0</v>
      </c>
      <c r="AB1644">
        <v>0.26002698432707499</v>
      </c>
      <c r="AC1644">
        <v>0</v>
      </c>
      <c r="AD1644">
        <v>0</v>
      </c>
      <c r="AE1644">
        <v>23.269039328552584</v>
      </c>
    </row>
    <row r="1645" spans="1:31" x14ac:dyDescent="0.3">
      <c r="A1645">
        <v>2520758</v>
      </c>
      <c r="B1645">
        <v>1</v>
      </c>
      <c r="C1645" t="s">
        <v>81</v>
      </c>
      <c r="D1645" t="s">
        <v>118</v>
      </c>
      <c r="E1645" t="s">
        <v>167</v>
      </c>
      <c r="F1645" t="s">
        <v>4992</v>
      </c>
      <c r="G1645" t="s">
        <v>234</v>
      </c>
      <c r="H1645" t="s">
        <v>150</v>
      </c>
      <c r="I1645" t="s">
        <v>136</v>
      </c>
      <c r="J1645" t="s">
        <v>137</v>
      </c>
      <c r="K1645" t="s">
        <v>144</v>
      </c>
      <c r="L1645" t="s">
        <v>4993</v>
      </c>
      <c r="M1645" t="s">
        <v>4994</v>
      </c>
      <c r="N1645">
        <v>1.2569444439999999</v>
      </c>
      <c r="O1645">
        <v>0</v>
      </c>
      <c r="P1645">
        <v>0</v>
      </c>
      <c r="Q1645">
        <v>0</v>
      </c>
      <c r="R1645">
        <v>0</v>
      </c>
      <c r="S1645">
        <v>0</v>
      </c>
      <c r="T1645">
        <v>1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0.45159432172403752</v>
      </c>
      <c r="AC1645">
        <v>0</v>
      </c>
      <c r="AD1645">
        <v>0</v>
      </c>
      <c r="AE1645">
        <v>0.45159432172403752</v>
      </c>
    </row>
    <row r="1646" spans="1:31" x14ac:dyDescent="0.3">
      <c r="A1646">
        <v>2520760</v>
      </c>
      <c r="B1646">
        <v>1</v>
      </c>
      <c r="C1646" t="s">
        <v>81</v>
      </c>
      <c r="D1646" t="s">
        <v>123</v>
      </c>
      <c r="E1646" t="s">
        <v>187</v>
      </c>
      <c r="F1646" t="s">
        <v>4995</v>
      </c>
      <c r="G1646" t="s">
        <v>143</v>
      </c>
      <c r="H1646" t="s">
        <v>135</v>
      </c>
      <c r="I1646" t="s">
        <v>136</v>
      </c>
      <c r="J1646" t="s">
        <v>137</v>
      </c>
      <c r="K1646" t="s">
        <v>144</v>
      </c>
      <c r="L1646" t="s">
        <v>4996</v>
      </c>
      <c r="M1646" t="s">
        <v>4997</v>
      </c>
      <c r="N1646">
        <v>4.5336111109999999</v>
      </c>
      <c r="O1646">
        <v>3</v>
      </c>
      <c r="P1646">
        <v>1</v>
      </c>
      <c r="Q1646">
        <v>112</v>
      </c>
      <c r="R1646">
        <v>29</v>
      </c>
      <c r="S1646">
        <v>8</v>
      </c>
      <c r="T1646">
        <v>6</v>
      </c>
      <c r="U1646">
        <v>0</v>
      </c>
      <c r="V1646">
        <v>0</v>
      </c>
      <c r="W1646">
        <v>3.7085618561284832</v>
      </c>
      <c r="X1646">
        <v>1.0413120019277777</v>
      </c>
      <c r="Y1646">
        <v>219.99050222348785</v>
      </c>
      <c r="Z1646">
        <v>65.597423204325025</v>
      </c>
      <c r="AA1646">
        <v>12.217002463375401</v>
      </c>
      <c r="AB1646">
        <v>39.618922156806399</v>
      </c>
      <c r="AC1646">
        <v>0</v>
      </c>
      <c r="AD1646">
        <v>0</v>
      </c>
      <c r="AE1646">
        <v>342.1737239060509</v>
      </c>
    </row>
    <row r="1647" spans="1:31" x14ac:dyDescent="0.3">
      <c r="A1647">
        <v>2520765</v>
      </c>
      <c r="B1647">
        <v>1</v>
      </c>
      <c r="C1647" t="s">
        <v>80</v>
      </c>
      <c r="D1647" t="s">
        <v>103</v>
      </c>
      <c r="E1647" t="s">
        <v>167</v>
      </c>
      <c r="F1647" t="s">
        <v>4998</v>
      </c>
      <c r="G1647" t="s">
        <v>263</v>
      </c>
      <c r="H1647" t="s">
        <v>150</v>
      </c>
      <c r="I1647" t="s">
        <v>136</v>
      </c>
      <c r="J1647" t="s">
        <v>137</v>
      </c>
      <c r="K1647" t="s">
        <v>144</v>
      </c>
      <c r="L1647" t="s">
        <v>4999</v>
      </c>
      <c r="M1647" t="s">
        <v>5000</v>
      </c>
      <c r="N1647">
        <v>2.545555555</v>
      </c>
      <c r="O1647">
        <v>0</v>
      </c>
      <c r="P1647">
        <v>3</v>
      </c>
      <c r="Q1647">
        <v>0</v>
      </c>
      <c r="R1647">
        <v>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1.0551064866294793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1.0551064866294793</v>
      </c>
    </row>
    <row r="1648" spans="1:31" x14ac:dyDescent="0.3">
      <c r="A1648">
        <v>2520767</v>
      </c>
      <c r="B1648">
        <v>1</v>
      </c>
      <c r="C1648" t="s">
        <v>80</v>
      </c>
      <c r="D1648" t="s">
        <v>89</v>
      </c>
      <c r="E1648" t="s">
        <v>159</v>
      </c>
      <c r="F1648" t="s">
        <v>5001</v>
      </c>
      <c r="G1648" t="s">
        <v>134</v>
      </c>
      <c r="H1648" t="s">
        <v>150</v>
      </c>
      <c r="I1648" t="s">
        <v>136</v>
      </c>
      <c r="J1648" t="s">
        <v>137</v>
      </c>
      <c r="K1648" t="s">
        <v>138</v>
      </c>
      <c r="L1648" t="s">
        <v>5002</v>
      </c>
      <c r="M1648" t="s">
        <v>5003</v>
      </c>
      <c r="N1648">
        <v>4.0494444439999997</v>
      </c>
      <c r="O1648">
        <v>0</v>
      </c>
      <c r="P1648">
        <v>445</v>
      </c>
      <c r="Q1648">
        <v>0</v>
      </c>
      <c r="R1648">
        <v>5</v>
      </c>
      <c r="S1648">
        <v>0</v>
      </c>
      <c r="T1648">
        <v>51</v>
      </c>
      <c r="U1648">
        <v>0</v>
      </c>
      <c r="V1648">
        <v>0</v>
      </c>
      <c r="W1648">
        <v>0</v>
      </c>
      <c r="X1648">
        <v>478.26544679129739</v>
      </c>
      <c r="Y1648">
        <v>0</v>
      </c>
      <c r="Z1648">
        <v>7.8542254724285758</v>
      </c>
      <c r="AA1648">
        <v>0</v>
      </c>
      <c r="AB1648">
        <v>238.05631689228673</v>
      </c>
      <c r="AC1648">
        <v>0</v>
      </c>
      <c r="AD1648">
        <v>0</v>
      </c>
      <c r="AE1648">
        <v>724.17598915601275</v>
      </c>
    </row>
    <row r="1649" spans="1:31" x14ac:dyDescent="0.3">
      <c r="A1649">
        <v>2520770</v>
      </c>
      <c r="B1649">
        <v>1</v>
      </c>
      <c r="C1649" t="s">
        <v>80</v>
      </c>
      <c r="D1649" t="s">
        <v>101</v>
      </c>
      <c r="E1649" t="s">
        <v>207</v>
      </c>
      <c r="F1649" t="s">
        <v>5004</v>
      </c>
      <c r="G1649" t="s">
        <v>161</v>
      </c>
      <c r="H1649" t="s">
        <v>150</v>
      </c>
      <c r="I1649" t="s">
        <v>136</v>
      </c>
      <c r="J1649" t="s">
        <v>137</v>
      </c>
      <c r="K1649" t="s">
        <v>144</v>
      </c>
      <c r="L1649" t="s">
        <v>5005</v>
      </c>
      <c r="M1649" t="s">
        <v>5006</v>
      </c>
      <c r="N1649">
        <v>1.0127777769999999</v>
      </c>
      <c r="O1649">
        <v>0</v>
      </c>
      <c r="P1649">
        <v>69</v>
      </c>
      <c r="Q1649">
        <v>0</v>
      </c>
      <c r="R1649">
        <v>11</v>
      </c>
      <c r="S1649">
        <v>0</v>
      </c>
      <c r="T1649">
        <v>25</v>
      </c>
      <c r="U1649">
        <v>0</v>
      </c>
      <c r="V1649">
        <v>0</v>
      </c>
      <c r="W1649">
        <v>0</v>
      </c>
      <c r="X1649">
        <v>15.200848176857189</v>
      </c>
      <c r="Y1649">
        <v>0</v>
      </c>
      <c r="Z1649">
        <v>2.4410722659861999</v>
      </c>
      <c r="AA1649">
        <v>0</v>
      </c>
      <c r="AB1649">
        <v>35.192321205026033</v>
      </c>
      <c r="AC1649">
        <v>0</v>
      </c>
      <c r="AD1649">
        <v>0</v>
      </c>
      <c r="AE1649">
        <v>52.834241647869419</v>
      </c>
    </row>
    <row r="1650" spans="1:31" x14ac:dyDescent="0.3">
      <c r="A1650">
        <v>2520776</v>
      </c>
      <c r="B1650">
        <v>1</v>
      </c>
      <c r="C1650" t="s">
        <v>80</v>
      </c>
      <c r="D1650" t="s">
        <v>90</v>
      </c>
      <c r="E1650" t="s">
        <v>167</v>
      </c>
      <c r="F1650" t="s">
        <v>5007</v>
      </c>
      <c r="G1650" t="s">
        <v>263</v>
      </c>
      <c r="H1650" t="s">
        <v>150</v>
      </c>
      <c r="I1650" t="s">
        <v>136</v>
      </c>
      <c r="J1650" t="s">
        <v>137</v>
      </c>
      <c r="K1650" t="s">
        <v>144</v>
      </c>
      <c r="L1650" t="s">
        <v>4897</v>
      </c>
      <c r="M1650" t="s">
        <v>5008</v>
      </c>
      <c r="N1650">
        <v>1.083611111</v>
      </c>
      <c r="O1650">
        <v>0</v>
      </c>
      <c r="P1650">
        <v>3</v>
      </c>
      <c r="Q1650">
        <v>0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0.74007877239673991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0.74007877239673991</v>
      </c>
    </row>
    <row r="1651" spans="1:31" x14ac:dyDescent="0.3">
      <c r="A1651">
        <v>2520777</v>
      </c>
      <c r="B1651">
        <v>1</v>
      </c>
      <c r="C1651" t="s">
        <v>81</v>
      </c>
      <c r="D1651" t="s">
        <v>112</v>
      </c>
      <c r="E1651" t="s">
        <v>132</v>
      </c>
      <c r="F1651" t="s">
        <v>5009</v>
      </c>
      <c r="G1651" t="s">
        <v>333</v>
      </c>
      <c r="H1651" t="s">
        <v>135</v>
      </c>
      <c r="I1651" t="s">
        <v>136</v>
      </c>
      <c r="J1651" t="s">
        <v>137</v>
      </c>
      <c r="K1651" t="s">
        <v>144</v>
      </c>
      <c r="L1651" t="s">
        <v>5010</v>
      </c>
      <c r="M1651" t="s">
        <v>5011</v>
      </c>
      <c r="N1651">
        <v>4.1813888879999999</v>
      </c>
      <c r="O1651">
        <v>0</v>
      </c>
      <c r="P1651">
        <v>129</v>
      </c>
      <c r="Q1651">
        <v>0</v>
      </c>
      <c r="R1651">
        <v>12</v>
      </c>
      <c r="S1651">
        <v>0</v>
      </c>
      <c r="T1651">
        <v>11</v>
      </c>
      <c r="U1651">
        <v>0</v>
      </c>
      <c r="V1651">
        <v>0</v>
      </c>
      <c r="W1651">
        <v>0</v>
      </c>
      <c r="X1651">
        <v>70.843263929326312</v>
      </c>
      <c r="Y1651">
        <v>0</v>
      </c>
      <c r="Z1651">
        <v>7.8034269211165874</v>
      </c>
      <c r="AA1651">
        <v>0</v>
      </c>
      <c r="AB1651">
        <v>27.253790682011783</v>
      </c>
      <c r="AC1651">
        <v>0</v>
      </c>
      <c r="AD1651">
        <v>0</v>
      </c>
      <c r="AE1651">
        <v>105.90048153245468</v>
      </c>
    </row>
    <row r="1652" spans="1:31" x14ac:dyDescent="0.3">
      <c r="A1652">
        <v>2520779</v>
      </c>
      <c r="B1652">
        <v>1</v>
      </c>
      <c r="C1652" t="s">
        <v>81</v>
      </c>
      <c r="D1652" t="s">
        <v>123</v>
      </c>
      <c r="E1652" t="s">
        <v>132</v>
      </c>
      <c r="F1652" t="s">
        <v>5012</v>
      </c>
      <c r="G1652" t="s">
        <v>134</v>
      </c>
      <c r="H1652" t="s">
        <v>135</v>
      </c>
      <c r="I1652" t="s">
        <v>136</v>
      </c>
      <c r="J1652" t="s">
        <v>137</v>
      </c>
      <c r="K1652" t="s">
        <v>138</v>
      </c>
      <c r="L1652" t="s">
        <v>5013</v>
      </c>
      <c r="M1652" t="s">
        <v>5014</v>
      </c>
      <c r="N1652">
        <v>3.4338888879999998</v>
      </c>
      <c r="O1652">
        <v>0</v>
      </c>
      <c r="P1652">
        <v>0</v>
      </c>
      <c r="Q1652">
        <v>0</v>
      </c>
      <c r="R1652">
        <v>18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0</v>
      </c>
      <c r="Y1652">
        <v>0</v>
      </c>
      <c r="Z1652">
        <v>91.613245084622804</v>
      </c>
      <c r="AA1652">
        <v>0</v>
      </c>
      <c r="AB1652">
        <v>0</v>
      </c>
      <c r="AC1652">
        <v>0</v>
      </c>
      <c r="AD1652">
        <v>0</v>
      </c>
      <c r="AE1652">
        <v>91.613245084622804</v>
      </c>
    </row>
    <row r="1653" spans="1:31" x14ac:dyDescent="0.3">
      <c r="A1653">
        <v>2520781</v>
      </c>
      <c r="B1653">
        <v>1</v>
      </c>
      <c r="C1653" t="s">
        <v>80</v>
      </c>
      <c r="D1653" t="s">
        <v>83</v>
      </c>
      <c r="E1653" t="s">
        <v>167</v>
      </c>
      <c r="F1653" t="s">
        <v>5015</v>
      </c>
      <c r="G1653" t="s">
        <v>169</v>
      </c>
      <c r="H1653" t="s">
        <v>150</v>
      </c>
      <c r="I1653" t="s">
        <v>136</v>
      </c>
      <c r="J1653" t="s">
        <v>137</v>
      </c>
      <c r="K1653" t="s">
        <v>144</v>
      </c>
      <c r="L1653" t="s">
        <v>5016</v>
      </c>
      <c r="M1653" t="s">
        <v>5017</v>
      </c>
      <c r="N1653">
        <v>8.1352777770000007</v>
      </c>
      <c r="O1653">
        <v>0</v>
      </c>
      <c r="P1653">
        <v>5</v>
      </c>
      <c r="Q1653">
        <v>0</v>
      </c>
      <c r="R1653">
        <v>0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4.001320950662544</v>
      </c>
      <c r="Y1653">
        <v>0</v>
      </c>
      <c r="Z1653">
        <v>0</v>
      </c>
      <c r="AA1653">
        <v>0</v>
      </c>
      <c r="AB1653">
        <v>0</v>
      </c>
      <c r="AC1653">
        <v>0</v>
      </c>
      <c r="AD1653">
        <v>0</v>
      </c>
      <c r="AE1653">
        <v>4.001320950662544</v>
      </c>
    </row>
    <row r="1654" spans="1:31" x14ac:dyDescent="0.3">
      <c r="A1654">
        <v>2520785</v>
      </c>
      <c r="B1654">
        <v>1</v>
      </c>
      <c r="C1654" t="s">
        <v>81</v>
      </c>
      <c r="D1654" t="s">
        <v>128</v>
      </c>
      <c r="E1654" t="s">
        <v>167</v>
      </c>
      <c r="F1654" t="s">
        <v>5018</v>
      </c>
      <c r="G1654" t="s">
        <v>263</v>
      </c>
      <c r="H1654" t="s">
        <v>150</v>
      </c>
      <c r="I1654" t="s">
        <v>136</v>
      </c>
      <c r="J1654" t="s">
        <v>137</v>
      </c>
      <c r="K1654" t="s">
        <v>144</v>
      </c>
      <c r="L1654" t="s">
        <v>5019</v>
      </c>
      <c r="M1654" t="s">
        <v>5020</v>
      </c>
      <c r="N1654">
        <v>7.6741666659999996</v>
      </c>
      <c r="O1654">
        <v>0</v>
      </c>
      <c r="P1654">
        <v>0</v>
      </c>
      <c r="Q1654">
        <v>0</v>
      </c>
      <c r="R1654">
        <v>0</v>
      </c>
      <c r="S1654">
        <v>0</v>
      </c>
      <c r="T1654">
        <v>1</v>
      </c>
      <c r="U1654">
        <v>0</v>
      </c>
      <c r="V1654">
        <v>0</v>
      </c>
      <c r="W1654">
        <v>0</v>
      </c>
      <c r="X1654">
        <v>0</v>
      </c>
      <c r="Y1654">
        <v>0</v>
      </c>
      <c r="Z1654">
        <v>0</v>
      </c>
      <c r="AA1654">
        <v>0</v>
      </c>
      <c r="AB1654">
        <v>13.82063992550666</v>
      </c>
      <c r="AC1654">
        <v>0</v>
      </c>
      <c r="AD1654">
        <v>0</v>
      </c>
      <c r="AE1654">
        <v>13.82063992550666</v>
      </c>
    </row>
    <row r="1655" spans="1:31" x14ac:dyDescent="0.3">
      <c r="A1655">
        <v>2520790</v>
      </c>
      <c r="B1655">
        <v>1</v>
      </c>
      <c r="C1655" t="s">
        <v>80</v>
      </c>
      <c r="D1655" t="s">
        <v>107</v>
      </c>
      <c r="E1655" t="s">
        <v>159</v>
      </c>
      <c r="F1655" t="s">
        <v>5021</v>
      </c>
      <c r="G1655" t="s">
        <v>134</v>
      </c>
      <c r="H1655" t="s">
        <v>150</v>
      </c>
      <c r="I1655" t="s">
        <v>136</v>
      </c>
      <c r="J1655" t="s">
        <v>137</v>
      </c>
      <c r="K1655" t="s">
        <v>138</v>
      </c>
      <c r="L1655" t="s">
        <v>5022</v>
      </c>
      <c r="M1655" t="s">
        <v>5023</v>
      </c>
      <c r="N1655">
        <v>1.2808333329999999</v>
      </c>
      <c r="O1655">
        <v>0</v>
      </c>
      <c r="P1655">
        <v>86</v>
      </c>
      <c r="Q1655">
        <v>0</v>
      </c>
      <c r="R1655">
        <v>0</v>
      </c>
      <c r="S1655">
        <v>0</v>
      </c>
      <c r="T1655">
        <v>1</v>
      </c>
      <c r="U1655">
        <v>0</v>
      </c>
      <c r="V1655">
        <v>0</v>
      </c>
      <c r="W1655">
        <v>0</v>
      </c>
      <c r="X1655">
        <v>12.953124735277308</v>
      </c>
      <c r="Y1655">
        <v>0</v>
      </c>
      <c r="Z1655">
        <v>0</v>
      </c>
      <c r="AA1655">
        <v>0</v>
      </c>
      <c r="AB1655">
        <v>0.55524120393061005</v>
      </c>
      <c r="AC1655">
        <v>0</v>
      </c>
      <c r="AD1655">
        <v>0</v>
      </c>
      <c r="AE1655">
        <v>13.508365939207918</v>
      </c>
    </row>
    <row r="1656" spans="1:31" x14ac:dyDescent="0.3">
      <c r="A1656">
        <v>2520791</v>
      </c>
      <c r="B1656">
        <v>1</v>
      </c>
      <c r="C1656" t="s">
        <v>81</v>
      </c>
      <c r="D1656" t="s">
        <v>112</v>
      </c>
      <c r="E1656" t="s">
        <v>207</v>
      </c>
      <c r="F1656" t="s">
        <v>5024</v>
      </c>
      <c r="G1656" t="s">
        <v>177</v>
      </c>
      <c r="H1656" t="s">
        <v>150</v>
      </c>
      <c r="I1656" t="s">
        <v>136</v>
      </c>
      <c r="J1656" t="s">
        <v>137</v>
      </c>
      <c r="K1656" t="s">
        <v>144</v>
      </c>
      <c r="L1656" t="s">
        <v>5025</v>
      </c>
      <c r="M1656" t="s">
        <v>5026</v>
      </c>
      <c r="N1656">
        <v>6.7533333329999996</v>
      </c>
      <c r="O1656">
        <v>0</v>
      </c>
      <c r="P1656">
        <v>4</v>
      </c>
      <c r="Q1656">
        <v>0</v>
      </c>
      <c r="R1656">
        <v>16</v>
      </c>
      <c r="S1656">
        <v>0</v>
      </c>
      <c r="T1656">
        <v>0</v>
      </c>
      <c r="U1656">
        <v>0</v>
      </c>
      <c r="V1656">
        <v>0</v>
      </c>
      <c r="W1656">
        <v>0</v>
      </c>
      <c r="X1656">
        <v>4.0736530010933869</v>
      </c>
      <c r="Y1656">
        <v>0</v>
      </c>
      <c r="Z1656">
        <v>28.588013827824511</v>
      </c>
      <c r="AA1656">
        <v>0</v>
      </c>
      <c r="AB1656">
        <v>0</v>
      </c>
      <c r="AC1656">
        <v>0</v>
      </c>
      <c r="AD1656">
        <v>0</v>
      </c>
      <c r="AE1656">
        <v>32.661666828917902</v>
      </c>
    </row>
    <row r="1657" spans="1:31" x14ac:dyDescent="0.3">
      <c r="A1657">
        <v>2520797</v>
      </c>
      <c r="B1657">
        <v>1</v>
      </c>
      <c r="C1657" t="s">
        <v>80</v>
      </c>
      <c r="D1657" t="s">
        <v>82</v>
      </c>
      <c r="E1657" t="s">
        <v>167</v>
      </c>
      <c r="F1657" t="s">
        <v>5027</v>
      </c>
      <c r="G1657" t="s">
        <v>169</v>
      </c>
      <c r="H1657" t="s">
        <v>150</v>
      </c>
      <c r="I1657" t="s">
        <v>136</v>
      </c>
      <c r="J1657" t="s">
        <v>137</v>
      </c>
      <c r="K1657" t="s">
        <v>144</v>
      </c>
      <c r="L1657" t="s">
        <v>5028</v>
      </c>
      <c r="M1657" t="s">
        <v>5029</v>
      </c>
      <c r="N1657">
        <v>7.5586111110000003</v>
      </c>
      <c r="O1657">
        <v>0</v>
      </c>
      <c r="P1657">
        <v>0</v>
      </c>
      <c r="Q1657">
        <v>0</v>
      </c>
      <c r="R1657">
        <v>0</v>
      </c>
      <c r="S1657">
        <v>0</v>
      </c>
      <c r="T1657">
        <v>1</v>
      </c>
      <c r="U1657">
        <v>0</v>
      </c>
      <c r="V1657">
        <v>0</v>
      </c>
      <c r="W1657">
        <v>0</v>
      </c>
      <c r="X1657">
        <v>0</v>
      </c>
      <c r="Y1657">
        <v>0</v>
      </c>
      <c r="Z1657">
        <v>0</v>
      </c>
      <c r="AA1657">
        <v>0</v>
      </c>
      <c r="AB1657">
        <v>9.2669068255134466</v>
      </c>
      <c r="AC1657">
        <v>0</v>
      </c>
      <c r="AD1657">
        <v>0</v>
      </c>
      <c r="AE1657">
        <v>9.2669068255134466</v>
      </c>
    </row>
    <row r="1658" spans="1:31" x14ac:dyDescent="0.3">
      <c r="A1658">
        <v>2520800</v>
      </c>
      <c r="B1658">
        <v>1</v>
      </c>
      <c r="C1658" t="s">
        <v>80</v>
      </c>
      <c r="D1658" t="s">
        <v>106</v>
      </c>
      <c r="E1658" t="s">
        <v>187</v>
      </c>
      <c r="F1658" t="s">
        <v>5030</v>
      </c>
      <c r="G1658" t="s">
        <v>143</v>
      </c>
      <c r="H1658" t="s">
        <v>135</v>
      </c>
      <c r="I1658" t="s">
        <v>136</v>
      </c>
      <c r="J1658" t="s">
        <v>137</v>
      </c>
      <c r="K1658" t="s">
        <v>144</v>
      </c>
      <c r="L1658" t="s">
        <v>5031</v>
      </c>
      <c r="M1658" t="s">
        <v>5032</v>
      </c>
      <c r="N1658">
        <v>0.34444444400000002</v>
      </c>
      <c r="O1658">
        <v>0</v>
      </c>
      <c r="P1658">
        <v>87</v>
      </c>
      <c r="Q1658">
        <v>12</v>
      </c>
      <c r="R1658">
        <v>16</v>
      </c>
      <c r="S1658">
        <v>2</v>
      </c>
      <c r="T1658">
        <v>15</v>
      </c>
      <c r="U1658">
        <v>1</v>
      </c>
      <c r="V1658">
        <v>0</v>
      </c>
      <c r="W1658">
        <v>0</v>
      </c>
      <c r="X1658">
        <v>5.9796880504469767</v>
      </c>
      <c r="Y1658">
        <v>1.5880214884473334</v>
      </c>
      <c r="Z1658">
        <v>3.2110151366399999</v>
      </c>
      <c r="AA1658">
        <v>4.2095432538666669E-2</v>
      </c>
      <c r="AB1658">
        <v>7.8390460045035111</v>
      </c>
      <c r="AC1658">
        <v>15.18290017168</v>
      </c>
      <c r="AD1658">
        <v>0</v>
      </c>
      <c r="AE1658">
        <v>33.842766284256484</v>
      </c>
    </row>
    <row r="1659" spans="1:31" x14ac:dyDescent="0.3">
      <c r="A1659">
        <v>2520806</v>
      </c>
      <c r="B1659">
        <v>1</v>
      </c>
      <c r="C1659" t="s">
        <v>80</v>
      </c>
      <c r="D1659" t="s">
        <v>101</v>
      </c>
      <c r="E1659" t="s">
        <v>167</v>
      </c>
      <c r="F1659" t="s">
        <v>5033</v>
      </c>
      <c r="G1659" t="s">
        <v>263</v>
      </c>
      <c r="H1659" t="s">
        <v>150</v>
      </c>
      <c r="I1659" t="s">
        <v>136</v>
      </c>
      <c r="J1659" t="s">
        <v>137</v>
      </c>
      <c r="K1659" t="s">
        <v>144</v>
      </c>
      <c r="L1659" t="s">
        <v>5034</v>
      </c>
      <c r="M1659" t="s">
        <v>5035</v>
      </c>
      <c r="N1659">
        <v>2.375</v>
      </c>
      <c r="O1659">
        <v>0</v>
      </c>
      <c r="P1659">
        <v>1</v>
      </c>
      <c r="Q1659">
        <v>0</v>
      </c>
      <c r="R1659">
        <v>0</v>
      </c>
      <c r="S1659">
        <v>0</v>
      </c>
      <c r="T1659">
        <v>0</v>
      </c>
      <c r="U1659">
        <v>0</v>
      </c>
      <c r="V1659">
        <v>0</v>
      </c>
      <c r="W1659">
        <v>0</v>
      </c>
      <c r="X1659">
        <v>0.3803890443447</v>
      </c>
      <c r="Y1659">
        <v>0</v>
      </c>
      <c r="Z1659">
        <v>0</v>
      </c>
      <c r="AA1659">
        <v>0</v>
      </c>
      <c r="AB1659">
        <v>0</v>
      </c>
      <c r="AC1659">
        <v>0</v>
      </c>
      <c r="AD1659">
        <v>0</v>
      </c>
      <c r="AE1659">
        <v>0.3803890443447</v>
      </c>
    </row>
    <row r="1660" spans="1:31" x14ac:dyDescent="0.3">
      <c r="A1660">
        <v>2520810</v>
      </c>
      <c r="B1660">
        <v>1</v>
      </c>
      <c r="C1660" t="s">
        <v>80</v>
      </c>
      <c r="D1660" t="s">
        <v>100</v>
      </c>
      <c r="E1660" t="s">
        <v>207</v>
      </c>
      <c r="F1660" t="s">
        <v>5036</v>
      </c>
      <c r="G1660" t="s">
        <v>177</v>
      </c>
      <c r="H1660" t="s">
        <v>150</v>
      </c>
      <c r="I1660" t="s">
        <v>136</v>
      </c>
      <c r="J1660" t="s">
        <v>137</v>
      </c>
      <c r="K1660" t="s">
        <v>144</v>
      </c>
      <c r="L1660" t="s">
        <v>5037</v>
      </c>
      <c r="M1660" t="s">
        <v>5038</v>
      </c>
      <c r="N1660">
        <v>2.0080555549999999</v>
      </c>
      <c r="O1660">
        <v>0</v>
      </c>
      <c r="P1660">
        <v>28</v>
      </c>
      <c r="Q1660">
        <v>0</v>
      </c>
      <c r="R1660">
        <v>0</v>
      </c>
      <c r="S1660">
        <v>0</v>
      </c>
      <c r="T1660">
        <v>1</v>
      </c>
      <c r="U1660">
        <v>0</v>
      </c>
      <c r="V1660">
        <v>0</v>
      </c>
      <c r="W1660">
        <v>0</v>
      </c>
      <c r="X1660">
        <v>10.194241062369979</v>
      </c>
      <c r="Y1660">
        <v>0</v>
      </c>
      <c r="Z1660">
        <v>0</v>
      </c>
      <c r="AA1660">
        <v>0</v>
      </c>
      <c r="AB1660">
        <v>0.23780146686867415</v>
      </c>
      <c r="AC1660">
        <v>0</v>
      </c>
      <c r="AD1660">
        <v>0</v>
      </c>
      <c r="AE1660">
        <v>10.432042529238654</v>
      </c>
    </row>
    <row r="1661" spans="1:31" x14ac:dyDescent="0.3">
      <c r="A1661">
        <v>2520816</v>
      </c>
      <c r="B1661">
        <v>1</v>
      </c>
      <c r="C1661" t="s">
        <v>80</v>
      </c>
      <c r="D1661" t="s">
        <v>103</v>
      </c>
      <c r="E1661" t="s">
        <v>275</v>
      </c>
      <c r="F1661" t="s">
        <v>5039</v>
      </c>
      <c r="G1661" t="s">
        <v>143</v>
      </c>
      <c r="H1661" t="s">
        <v>135</v>
      </c>
      <c r="I1661" t="s">
        <v>136</v>
      </c>
      <c r="J1661" t="s">
        <v>137</v>
      </c>
      <c r="K1661" t="s">
        <v>144</v>
      </c>
      <c r="L1661" t="s">
        <v>5040</v>
      </c>
      <c r="M1661" t="s">
        <v>5041</v>
      </c>
      <c r="N1661">
        <v>9.8971111000000001E-2</v>
      </c>
      <c r="O1661">
        <v>0</v>
      </c>
      <c r="P1661">
        <v>9</v>
      </c>
      <c r="Q1661">
        <v>43</v>
      </c>
      <c r="R1661">
        <v>85</v>
      </c>
      <c r="S1661">
        <v>17</v>
      </c>
      <c r="T1661">
        <v>23</v>
      </c>
      <c r="U1661">
        <v>6</v>
      </c>
      <c r="V1661">
        <v>0</v>
      </c>
      <c r="W1661">
        <v>0</v>
      </c>
      <c r="X1661">
        <v>0.14575862561414887</v>
      </c>
      <c r="Y1661">
        <v>2.68615088524052</v>
      </c>
      <c r="Z1661">
        <v>6.409209346239999</v>
      </c>
      <c r="AA1661">
        <v>23.001149627984301</v>
      </c>
      <c r="AB1661">
        <v>5.551119165073338</v>
      </c>
      <c r="AC1661">
        <v>163.87203441113161</v>
      </c>
      <c r="AD1661">
        <v>0</v>
      </c>
      <c r="AE1661">
        <v>201.66542206128392</v>
      </c>
    </row>
    <row r="1662" spans="1:31" x14ac:dyDescent="0.3">
      <c r="A1662">
        <v>2520830</v>
      </c>
      <c r="B1662">
        <v>1</v>
      </c>
      <c r="C1662" t="s">
        <v>81</v>
      </c>
      <c r="D1662" t="s">
        <v>123</v>
      </c>
      <c r="E1662" t="s">
        <v>207</v>
      </c>
      <c r="F1662" t="s">
        <v>5042</v>
      </c>
      <c r="G1662" t="s">
        <v>177</v>
      </c>
      <c r="H1662" t="s">
        <v>150</v>
      </c>
      <c r="I1662" t="s">
        <v>136</v>
      </c>
      <c r="J1662" t="s">
        <v>137</v>
      </c>
      <c r="K1662" t="s">
        <v>144</v>
      </c>
      <c r="L1662" t="s">
        <v>5043</v>
      </c>
      <c r="M1662" t="s">
        <v>5044</v>
      </c>
      <c r="N1662">
        <v>2.6069444439999998</v>
      </c>
      <c r="O1662">
        <v>0</v>
      </c>
      <c r="P1662">
        <v>8</v>
      </c>
      <c r="Q1662">
        <v>0</v>
      </c>
      <c r="R1662">
        <v>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3.6717567790306309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3.6717567790306309</v>
      </c>
    </row>
    <row r="1663" spans="1:31" x14ac:dyDescent="0.3">
      <c r="A1663">
        <v>2520833</v>
      </c>
      <c r="B1663">
        <v>1</v>
      </c>
      <c r="C1663" t="s">
        <v>80</v>
      </c>
      <c r="D1663" t="s">
        <v>104</v>
      </c>
      <c r="E1663" t="s">
        <v>187</v>
      </c>
      <c r="F1663" t="s">
        <v>5045</v>
      </c>
      <c r="G1663" t="s">
        <v>143</v>
      </c>
      <c r="H1663" t="s">
        <v>135</v>
      </c>
      <c r="I1663" t="s">
        <v>136</v>
      </c>
      <c r="J1663" t="s">
        <v>137</v>
      </c>
      <c r="K1663" t="s">
        <v>144</v>
      </c>
      <c r="L1663" t="s">
        <v>5046</v>
      </c>
      <c r="M1663" t="s">
        <v>5047</v>
      </c>
      <c r="N1663">
        <v>1.8152777769999999</v>
      </c>
      <c r="O1663">
        <v>16</v>
      </c>
      <c r="P1663">
        <v>290</v>
      </c>
      <c r="Q1663">
        <v>24</v>
      </c>
      <c r="R1663">
        <v>23</v>
      </c>
      <c r="S1663">
        <v>48</v>
      </c>
      <c r="T1663">
        <v>33</v>
      </c>
      <c r="U1663">
        <v>14</v>
      </c>
      <c r="V1663">
        <v>2</v>
      </c>
      <c r="W1663">
        <v>22.935236440422575</v>
      </c>
      <c r="X1663">
        <v>140.45121622261874</v>
      </c>
      <c r="Y1663">
        <v>38.970319901789495</v>
      </c>
      <c r="Z1663">
        <v>29.849942101655966</v>
      </c>
      <c r="AA1663">
        <v>1195.772730575417</v>
      </c>
      <c r="AB1663">
        <v>77.354547542022004</v>
      </c>
      <c r="AC1663">
        <v>10442.762210876903</v>
      </c>
      <c r="AD1663">
        <v>170.31060975097773</v>
      </c>
      <c r="AE1663">
        <v>12118.406813411806</v>
      </c>
    </row>
    <row r="1664" spans="1:31" x14ac:dyDescent="0.3">
      <c r="A1664">
        <v>2520834</v>
      </c>
      <c r="B1664">
        <v>1</v>
      </c>
      <c r="C1664" t="s">
        <v>80</v>
      </c>
      <c r="D1664" t="s">
        <v>92</v>
      </c>
      <c r="E1664" t="s">
        <v>167</v>
      </c>
      <c r="F1664" t="s">
        <v>5048</v>
      </c>
      <c r="G1664" t="s">
        <v>169</v>
      </c>
      <c r="H1664" t="s">
        <v>150</v>
      </c>
      <c r="I1664" t="s">
        <v>136</v>
      </c>
      <c r="J1664" t="s">
        <v>137</v>
      </c>
      <c r="K1664" t="s">
        <v>144</v>
      </c>
      <c r="L1664" t="s">
        <v>5049</v>
      </c>
      <c r="M1664" t="s">
        <v>5050</v>
      </c>
      <c r="N1664">
        <v>1.413888888</v>
      </c>
      <c r="O1664">
        <v>0</v>
      </c>
      <c r="P1664">
        <v>1</v>
      </c>
      <c r="Q1664">
        <v>0</v>
      </c>
      <c r="R1664">
        <v>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1.7385080016416666E-3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1.7385080016416666E-3</v>
      </c>
    </row>
    <row r="1665" spans="1:31" x14ac:dyDescent="0.3">
      <c r="A1665">
        <v>2520835</v>
      </c>
      <c r="B1665">
        <v>1</v>
      </c>
      <c r="C1665" t="s">
        <v>80</v>
      </c>
      <c r="D1665" t="s">
        <v>106</v>
      </c>
      <c r="E1665" t="s">
        <v>159</v>
      </c>
      <c r="F1665" t="s">
        <v>5051</v>
      </c>
      <c r="G1665" t="s">
        <v>134</v>
      </c>
      <c r="H1665" t="s">
        <v>150</v>
      </c>
      <c r="I1665" t="s">
        <v>136</v>
      </c>
      <c r="J1665" t="s">
        <v>137</v>
      </c>
      <c r="K1665" t="s">
        <v>138</v>
      </c>
      <c r="L1665" t="s">
        <v>5052</v>
      </c>
      <c r="M1665" t="s">
        <v>5053</v>
      </c>
      <c r="N1665">
        <v>0.47499999999999998</v>
      </c>
      <c r="O1665">
        <v>0</v>
      </c>
      <c r="P1665">
        <v>589</v>
      </c>
      <c r="Q1665">
        <v>0</v>
      </c>
      <c r="R1665">
        <v>0</v>
      </c>
      <c r="S1665">
        <v>0</v>
      </c>
      <c r="T1665">
        <v>17</v>
      </c>
      <c r="U1665">
        <v>0</v>
      </c>
      <c r="V1665">
        <v>0</v>
      </c>
      <c r="W1665">
        <v>0</v>
      </c>
      <c r="X1665">
        <v>56.806671535690157</v>
      </c>
      <c r="Y1665">
        <v>0</v>
      </c>
      <c r="Z1665">
        <v>0</v>
      </c>
      <c r="AA1665">
        <v>0</v>
      </c>
      <c r="AB1665">
        <v>6.4631375597730996</v>
      </c>
      <c r="AC1665">
        <v>0</v>
      </c>
      <c r="AD1665">
        <v>0</v>
      </c>
      <c r="AE1665">
        <v>63.269809095463259</v>
      </c>
    </row>
    <row r="1666" spans="1:31" x14ac:dyDescent="0.3">
      <c r="A1666">
        <v>2520836</v>
      </c>
      <c r="B1666">
        <v>1</v>
      </c>
      <c r="C1666" t="s">
        <v>80</v>
      </c>
      <c r="D1666" t="s">
        <v>97</v>
      </c>
      <c r="E1666" t="s">
        <v>167</v>
      </c>
      <c r="F1666" t="s">
        <v>5054</v>
      </c>
      <c r="G1666" t="s">
        <v>169</v>
      </c>
      <c r="H1666" t="s">
        <v>150</v>
      </c>
      <c r="I1666" t="s">
        <v>136</v>
      </c>
      <c r="J1666" t="s">
        <v>137</v>
      </c>
      <c r="K1666" t="s">
        <v>144</v>
      </c>
      <c r="L1666" t="s">
        <v>5055</v>
      </c>
      <c r="M1666" t="s">
        <v>5056</v>
      </c>
      <c r="N1666">
        <v>2.940833333</v>
      </c>
      <c r="O1666">
        <v>0</v>
      </c>
      <c r="P1666">
        <v>1</v>
      </c>
      <c r="Q1666">
        <v>0</v>
      </c>
      <c r="R1666">
        <v>0</v>
      </c>
      <c r="S1666">
        <v>0</v>
      </c>
      <c r="T1666">
        <v>0</v>
      </c>
      <c r="U1666">
        <v>0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</row>
    <row r="1667" spans="1:31" x14ac:dyDescent="0.3">
      <c r="A1667">
        <v>2520837</v>
      </c>
      <c r="B1667">
        <v>1</v>
      </c>
      <c r="C1667" t="s">
        <v>80</v>
      </c>
      <c r="D1667" t="s">
        <v>96</v>
      </c>
      <c r="E1667" t="s">
        <v>167</v>
      </c>
      <c r="F1667" t="s">
        <v>5057</v>
      </c>
      <c r="G1667" t="s">
        <v>169</v>
      </c>
      <c r="H1667" t="s">
        <v>150</v>
      </c>
      <c r="I1667" t="s">
        <v>136</v>
      </c>
      <c r="J1667" t="s">
        <v>137</v>
      </c>
      <c r="K1667" t="s">
        <v>144</v>
      </c>
      <c r="L1667" t="s">
        <v>5058</v>
      </c>
      <c r="M1667" t="s">
        <v>5059</v>
      </c>
      <c r="N1667">
        <v>4.0652777770000004</v>
      </c>
      <c r="O1667">
        <v>0</v>
      </c>
      <c r="P1667">
        <v>1</v>
      </c>
      <c r="Q1667">
        <v>0</v>
      </c>
      <c r="R1667">
        <v>0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1.6203355022213626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1.6203355022213626</v>
      </c>
    </row>
    <row r="1668" spans="1:31" x14ac:dyDescent="0.3">
      <c r="A1668">
        <v>2520838</v>
      </c>
      <c r="B1668">
        <v>1</v>
      </c>
      <c r="C1668" t="s">
        <v>81</v>
      </c>
      <c r="D1668" t="s">
        <v>122</v>
      </c>
      <c r="E1668" t="s">
        <v>159</v>
      </c>
      <c r="F1668" t="s">
        <v>5060</v>
      </c>
      <c r="G1668" t="s">
        <v>181</v>
      </c>
      <c r="H1668" t="s">
        <v>150</v>
      </c>
      <c r="I1668" t="s">
        <v>136</v>
      </c>
      <c r="J1668" t="s">
        <v>137</v>
      </c>
      <c r="K1668" t="s">
        <v>144</v>
      </c>
      <c r="L1668" t="s">
        <v>5061</v>
      </c>
      <c r="M1668" t="s">
        <v>5062</v>
      </c>
      <c r="N1668">
        <v>0.57777777699999999</v>
      </c>
      <c r="O1668">
        <v>0</v>
      </c>
      <c r="P1668">
        <v>401</v>
      </c>
      <c r="Q1668">
        <v>0</v>
      </c>
      <c r="R1668">
        <v>1</v>
      </c>
      <c r="S1668">
        <v>0</v>
      </c>
      <c r="T1668">
        <v>13</v>
      </c>
      <c r="U1668">
        <v>0</v>
      </c>
      <c r="V1668">
        <v>0</v>
      </c>
      <c r="W1668">
        <v>0</v>
      </c>
      <c r="X1668">
        <v>40.518426947257446</v>
      </c>
      <c r="Y1668">
        <v>0</v>
      </c>
      <c r="Z1668">
        <v>0.75837117751893324</v>
      </c>
      <c r="AA1668">
        <v>0</v>
      </c>
      <c r="AB1668">
        <v>2.3752435906668445</v>
      </c>
      <c r="AC1668">
        <v>0</v>
      </c>
      <c r="AD1668">
        <v>0</v>
      </c>
      <c r="AE1668">
        <v>43.652041715443218</v>
      </c>
    </row>
    <row r="1669" spans="1:31" x14ac:dyDescent="0.3">
      <c r="A1669">
        <v>2520839</v>
      </c>
      <c r="B1669">
        <v>1</v>
      </c>
      <c r="C1669" t="s">
        <v>80</v>
      </c>
      <c r="D1669" t="s">
        <v>103</v>
      </c>
      <c r="E1669" t="s">
        <v>207</v>
      </c>
      <c r="F1669" t="s">
        <v>5063</v>
      </c>
      <c r="G1669" t="s">
        <v>177</v>
      </c>
      <c r="H1669" t="s">
        <v>150</v>
      </c>
      <c r="I1669" t="s">
        <v>136</v>
      </c>
      <c r="J1669" t="s">
        <v>137</v>
      </c>
      <c r="K1669" t="s">
        <v>144</v>
      </c>
      <c r="L1669" t="s">
        <v>5064</v>
      </c>
      <c r="M1669" t="s">
        <v>5065</v>
      </c>
      <c r="N1669">
        <v>2.0847222219999999</v>
      </c>
      <c r="O1669">
        <v>0</v>
      </c>
      <c r="P1669">
        <v>31</v>
      </c>
      <c r="Q1669">
        <v>0</v>
      </c>
      <c r="R1669">
        <v>3</v>
      </c>
      <c r="S1669">
        <v>0</v>
      </c>
      <c r="T1669">
        <v>1</v>
      </c>
      <c r="U1669">
        <v>0</v>
      </c>
      <c r="V1669">
        <v>0</v>
      </c>
      <c r="W1669">
        <v>0</v>
      </c>
      <c r="X1669">
        <v>6.093734557011965</v>
      </c>
      <c r="Y1669">
        <v>0</v>
      </c>
      <c r="Z1669">
        <v>0.79657889826665751</v>
      </c>
      <c r="AA1669">
        <v>0</v>
      </c>
      <c r="AB1669">
        <v>3.2764806726911111</v>
      </c>
      <c r="AC1669">
        <v>0</v>
      </c>
      <c r="AD1669">
        <v>0</v>
      </c>
      <c r="AE1669">
        <v>10.166794127969734</v>
      </c>
    </row>
    <row r="1670" spans="1:31" x14ac:dyDescent="0.3">
      <c r="A1670">
        <v>2520840</v>
      </c>
      <c r="B1670">
        <v>1</v>
      </c>
      <c r="C1670" t="s">
        <v>80</v>
      </c>
      <c r="D1670" t="s">
        <v>105</v>
      </c>
      <c r="E1670" t="s">
        <v>207</v>
      </c>
      <c r="F1670" t="s">
        <v>5066</v>
      </c>
      <c r="G1670" t="s">
        <v>161</v>
      </c>
      <c r="H1670" t="s">
        <v>150</v>
      </c>
      <c r="I1670" t="s">
        <v>136</v>
      </c>
      <c r="J1670" t="s">
        <v>137</v>
      </c>
      <c r="K1670" t="s">
        <v>144</v>
      </c>
      <c r="L1670" t="s">
        <v>5067</v>
      </c>
      <c r="M1670" t="s">
        <v>5068</v>
      </c>
      <c r="N1670">
        <v>1.4441666660000001</v>
      </c>
      <c r="O1670">
        <v>0</v>
      </c>
      <c r="P1670">
        <v>93</v>
      </c>
      <c r="Q1670">
        <v>0</v>
      </c>
      <c r="R1670">
        <v>0</v>
      </c>
      <c r="S1670">
        <v>0</v>
      </c>
      <c r="T1670">
        <v>5</v>
      </c>
      <c r="U1670">
        <v>0</v>
      </c>
      <c r="V1670">
        <v>0</v>
      </c>
      <c r="W1670">
        <v>0</v>
      </c>
      <c r="X1670">
        <v>48.136778720667188</v>
      </c>
      <c r="Y1670">
        <v>0</v>
      </c>
      <c r="Z1670">
        <v>0</v>
      </c>
      <c r="AA1670">
        <v>0</v>
      </c>
      <c r="AB1670">
        <v>1.5821719619550931</v>
      </c>
      <c r="AC1670">
        <v>0</v>
      </c>
      <c r="AD1670">
        <v>0</v>
      </c>
      <c r="AE1670">
        <v>49.718950682622278</v>
      </c>
    </row>
    <row r="1671" spans="1:31" x14ac:dyDescent="0.3">
      <c r="A1671">
        <v>2520843</v>
      </c>
      <c r="B1671">
        <v>1</v>
      </c>
      <c r="C1671" t="s">
        <v>80</v>
      </c>
      <c r="D1671" t="s">
        <v>107</v>
      </c>
      <c r="E1671" t="s">
        <v>159</v>
      </c>
      <c r="F1671" t="s">
        <v>5069</v>
      </c>
      <c r="G1671" t="s">
        <v>181</v>
      </c>
      <c r="H1671" t="s">
        <v>150</v>
      </c>
      <c r="I1671" t="s">
        <v>136</v>
      </c>
      <c r="J1671" t="s">
        <v>137</v>
      </c>
      <c r="K1671" t="s">
        <v>144</v>
      </c>
      <c r="L1671" t="s">
        <v>5070</v>
      </c>
      <c r="M1671" t="s">
        <v>5071</v>
      </c>
      <c r="N1671">
        <v>4.5280555549999999</v>
      </c>
      <c r="O1671">
        <v>0</v>
      </c>
      <c r="P1671">
        <v>39</v>
      </c>
      <c r="Q1671">
        <v>0</v>
      </c>
      <c r="R1671">
        <v>0</v>
      </c>
      <c r="S1671">
        <v>0</v>
      </c>
      <c r="T1671">
        <v>4</v>
      </c>
      <c r="U1671">
        <v>0</v>
      </c>
      <c r="V1671">
        <v>0</v>
      </c>
      <c r="W1671">
        <v>0</v>
      </c>
      <c r="X1671">
        <v>23.959514545797553</v>
      </c>
      <c r="Y1671">
        <v>0</v>
      </c>
      <c r="Z1671">
        <v>0</v>
      </c>
      <c r="AA1671">
        <v>0</v>
      </c>
      <c r="AB1671">
        <v>1.3842680300226897</v>
      </c>
      <c r="AC1671">
        <v>0</v>
      </c>
      <c r="AD1671">
        <v>0</v>
      </c>
      <c r="AE1671">
        <v>25.343782575820242</v>
      </c>
    </row>
    <row r="1672" spans="1:31" x14ac:dyDescent="0.3">
      <c r="A1672">
        <v>2520846</v>
      </c>
      <c r="B1672">
        <v>1</v>
      </c>
      <c r="C1672" t="s">
        <v>81</v>
      </c>
      <c r="D1672" t="s">
        <v>118</v>
      </c>
      <c r="E1672" t="s">
        <v>167</v>
      </c>
      <c r="F1672" t="s">
        <v>5072</v>
      </c>
      <c r="G1672" t="s">
        <v>263</v>
      </c>
      <c r="H1672" t="s">
        <v>150</v>
      </c>
      <c r="I1672" t="s">
        <v>136</v>
      </c>
      <c r="J1672" t="s">
        <v>137</v>
      </c>
      <c r="K1672" t="s">
        <v>144</v>
      </c>
      <c r="L1672" t="s">
        <v>5073</v>
      </c>
      <c r="M1672" t="s">
        <v>5074</v>
      </c>
      <c r="N1672">
        <v>0.97583333299999997</v>
      </c>
      <c r="O1672">
        <v>0</v>
      </c>
      <c r="P1672">
        <v>2</v>
      </c>
      <c r="Q1672">
        <v>0</v>
      </c>
      <c r="R1672">
        <v>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0.15966787666273999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0.15966787666273999</v>
      </c>
    </row>
    <row r="1673" spans="1:31" x14ac:dyDescent="0.3">
      <c r="A1673">
        <v>2520854</v>
      </c>
      <c r="B1673">
        <v>1</v>
      </c>
      <c r="C1673" t="s">
        <v>80</v>
      </c>
      <c r="D1673" t="s">
        <v>105</v>
      </c>
      <c r="E1673" t="s">
        <v>167</v>
      </c>
      <c r="F1673" t="s">
        <v>5075</v>
      </c>
      <c r="G1673" t="s">
        <v>169</v>
      </c>
      <c r="H1673" t="s">
        <v>150</v>
      </c>
      <c r="I1673" t="s">
        <v>136</v>
      </c>
      <c r="J1673" t="s">
        <v>137</v>
      </c>
      <c r="K1673" t="s">
        <v>144</v>
      </c>
      <c r="L1673" t="s">
        <v>5076</v>
      </c>
      <c r="M1673" t="s">
        <v>5077</v>
      </c>
      <c r="N1673">
        <v>7.4030555549999999</v>
      </c>
      <c r="O1673">
        <v>0</v>
      </c>
      <c r="P1673">
        <v>1</v>
      </c>
      <c r="Q1673">
        <v>0</v>
      </c>
      <c r="R1673">
        <v>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1.4193864511088625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1.4193864511088625</v>
      </c>
    </row>
    <row r="1674" spans="1:31" x14ac:dyDescent="0.3">
      <c r="A1674">
        <v>2520863</v>
      </c>
      <c r="B1674">
        <v>1</v>
      </c>
      <c r="C1674" t="s">
        <v>81</v>
      </c>
      <c r="D1674" t="s">
        <v>119</v>
      </c>
      <c r="E1674" t="s">
        <v>167</v>
      </c>
      <c r="F1674" t="s">
        <v>5078</v>
      </c>
      <c r="G1674" t="s">
        <v>263</v>
      </c>
      <c r="H1674" t="s">
        <v>150</v>
      </c>
      <c r="I1674" t="s">
        <v>136</v>
      </c>
      <c r="J1674" t="s">
        <v>137</v>
      </c>
      <c r="K1674" t="s">
        <v>144</v>
      </c>
      <c r="L1674" t="s">
        <v>5079</v>
      </c>
      <c r="M1674" t="s">
        <v>5080</v>
      </c>
      <c r="N1674">
        <v>0.85944444399999997</v>
      </c>
      <c r="O1674">
        <v>0</v>
      </c>
      <c r="P1674">
        <v>1</v>
      </c>
      <c r="Q1674">
        <v>0</v>
      </c>
      <c r="R1674">
        <v>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8.9901891259418332E-2</v>
      </c>
      <c r="Y1674">
        <v>0</v>
      </c>
      <c r="Z1674">
        <v>0</v>
      </c>
      <c r="AA1674">
        <v>0</v>
      </c>
      <c r="AB1674">
        <v>0</v>
      </c>
      <c r="AC1674">
        <v>0</v>
      </c>
      <c r="AD1674">
        <v>0</v>
      </c>
      <c r="AE1674">
        <v>8.9901891259418332E-2</v>
      </c>
    </row>
    <row r="1675" spans="1:31" x14ac:dyDescent="0.3">
      <c r="A1675">
        <v>2520864</v>
      </c>
      <c r="B1675">
        <v>1</v>
      </c>
      <c r="C1675" t="s">
        <v>80</v>
      </c>
      <c r="D1675" t="s">
        <v>89</v>
      </c>
      <c r="E1675" t="s">
        <v>167</v>
      </c>
      <c r="F1675" t="s">
        <v>5081</v>
      </c>
      <c r="G1675" t="s">
        <v>169</v>
      </c>
      <c r="H1675" t="s">
        <v>150</v>
      </c>
      <c r="I1675" t="s">
        <v>136</v>
      </c>
      <c r="J1675" t="s">
        <v>137</v>
      </c>
      <c r="K1675" t="s">
        <v>144</v>
      </c>
      <c r="L1675" t="s">
        <v>5082</v>
      </c>
      <c r="M1675" t="s">
        <v>5083</v>
      </c>
      <c r="N1675">
        <v>7.1736111109999996</v>
      </c>
      <c r="O1675">
        <v>0</v>
      </c>
      <c r="P1675">
        <v>1</v>
      </c>
      <c r="Q1675">
        <v>0</v>
      </c>
      <c r="R1675">
        <v>1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</row>
    <row r="1676" spans="1:31" x14ac:dyDescent="0.3">
      <c r="A1676">
        <v>2520873</v>
      </c>
      <c r="B1676">
        <v>1</v>
      </c>
      <c r="C1676" t="s">
        <v>81</v>
      </c>
      <c r="D1676" t="s">
        <v>116</v>
      </c>
      <c r="E1676" t="s">
        <v>141</v>
      </c>
      <c r="F1676" t="s">
        <v>5084</v>
      </c>
      <c r="G1676" t="s">
        <v>693</v>
      </c>
      <c r="H1676" t="s">
        <v>135</v>
      </c>
      <c r="I1676" t="s">
        <v>136</v>
      </c>
      <c r="J1676" t="s">
        <v>137</v>
      </c>
      <c r="K1676" t="s">
        <v>144</v>
      </c>
      <c r="L1676" t="s">
        <v>5085</v>
      </c>
      <c r="M1676" t="s">
        <v>5086</v>
      </c>
      <c r="N1676">
        <v>3.3558333330000001</v>
      </c>
      <c r="O1676">
        <v>2</v>
      </c>
      <c r="P1676">
        <v>433</v>
      </c>
      <c r="Q1676">
        <v>19</v>
      </c>
      <c r="R1676">
        <v>23</v>
      </c>
      <c r="S1676">
        <v>15</v>
      </c>
      <c r="T1676">
        <v>28</v>
      </c>
      <c r="U1676">
        <v>1</v>
      </c>
      <c r="V1676">
        <v>0</v>
      </c>
      <c r="W1676">
        <v>1.1203695087927503</v>
      </c>
      <c r="X1676">
        <v>197.86498144061545</v>
      </c>
      <c r="Y1676">
        <v>29.406203402771137</v>
      </c>
      <c r="Z1676">
        <v>2.9620377127069317</v>
      </c>
      <c r="AA1676">
        <v>412.2533908786001</v>
      </c>
      <c r="AB1676">
        <v>22.456123527372728</v>
      </c>
      <c r="AC1676">
        <v>5.8050612729302031</v>
      </c>
      <c r="AD1676">
        <v>0</v>
      </c>
      <c r="AE1676">
        <v>671.86816774378929</v>
      </c>
    </row>
    <row r="1677" spans="1:31" x14ac:dyDescent="0.3">
      <c r="A1677">
        <v>2520877</v>
      </c>
      <c r="B1677">
        <v>1</v>
      </c>
      <c r="C1677" t="s">
        <v>81</v>
      </c>
      <c r="D1677" t="s">
        <v>120</v>
      </c>
      <c r="E1677" t="s">
        <v>187</v>
      </c>
      <c r="F1677" t="s">
        <v>5087</v>
      </c>
      <c r="G1677" t="s">
        <v>143</v>
      </c>
      <c r="H1677" t="s">
        <v>135</v>
      </c>
      <c r="I1677" t="s">
        <v>136</v>
      </c>
      <c r="J1677" t="s">
        <v>137</v>
      </c>
      <c r="K1677" t="s">
        <v>144</v>
      </c>
      <c r="L1677" t="s">
        <v>5088</v>
      </c>
      <c r="M1677" t="s">
        <v>5089</v>
      </c>
      <c r="N1677">
        <v>1.119722222</v>
      </c>
      <c r="O1677">
        <v>0</v>
      </c>
      <c r="P1677">
        <v>0</v>
      </c>
      <c r="Q1677">
        <v>39</v>
      </c>
      <c r="R1677">
        <v>0</v>
      </c>
      <c r="S1677">
        <v>3</v>
      </c>
      <c r="T1677">
        <v>0</v>
      </c>
      <c r="U1677">
        <v>0</v>
      </c>
      <c r="V1677">
        <v>0</v>
      </c>
      <c r="W1677">
        <v>0</v>
      </c>
      <c r="X1677">
        <v>0</v>
      </c>
      <c r="Y1677">
        <v>21.417817963002769</v>
      </c>
      <c r="Z1677">
        <v>0</v>
      </c>
      <c r="AA1677">
        <v>0.4841931560344192</v>
      </c>
      <c r="AB1677">
        <v>0</v>
      </c>
      <c r="AC1677">
        <v>0</v>
      </c>
      <c r="AD1677">
        <v>0</v>
      </c>
      <c r="AE1677">
        <v>21.902011119037187</v>
      </c>
    </row>
    <row r="1678" spans="1:31" x14ac:dyDescent="0.3">
      <c r="A1678">
        <v>2520880</v>
      </c>
      <c r="B1678">
        <v>1</v>
      </c>
      <c r="C1678" t="s">
        <v>80</v>
      </c>
      <c r="D1678" t="s">
        <v>88</v>
      </c>
      <c r="E1678" t="s">
        <v>167</v>
      </c>
      <c r="F1678" t="s">
        <v>5090</v>
      </c>
      <c r="G1678" t="s">
        <v>169</v>
      </c>
      <c r="H1678" t="s">
        <v>150</v>
      </c>
      <c r="I1678" t="s">
        <v>136</v>
      </c>
      <c r="J1678" t="s">
        <v>137</v>
      </c>
      <c r="K1678" t="s">
        <v>144</v>
      </c>
      <c r="L1678" t="s">
        <v>5091</v>
      </c>
      <c r="M1678" t="s">
        <v>5092</v>
      </c>
      <c r="N1678">
        <v>2.9975000000000001</v>
      </c>
      <c r="O1678">
        <v>0</v>
      </c>
      <c r="P1678">
        <v>18</v>
      </c>
      <c r="Q1678">
        <v>0</v>
      </c>
      <c r="R1678">
        <v>0</v>
      </c>
      <c r="S1678">
        <v>0</v>
      </c>
      <c r="T1678">
        <v>0</v>
      </c>
      <c r="U1678">
        <v>0</v>
      </c>
      <c r="V1678">
        <v>0</v>
      </c>
      <c r="W1678">
        <v>0</v>
      </c>
      <c r="X1678">
        <v>10.834342616749622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10.834342616749622</v>
      </c>
    </row>
    <row r="1679" spans="1:31" x14ac:dyDescent="0.3">
      <c r="A1679">
        <v>2520881</v>
      </c>
      <c r="B1679">
        <v>1</v>
      </c>
      <c r="C1679" t="s">
        <v>80</v>
      </c>
      <c r="D1679" t="s">
        <v>97</v>
      </c>
      <c r="E1679" t="s">
        <v>207</v>
      </c>
      <c r="F1679" t="s">
        <v>5093</v>
      </c>
      <c r="G1679" t="s">
        <v>224</v>
      </c>
      <c r="H1679" t="s">
        <v>150</v>
      </c>
      <c r="I1679" t="s">
        <v>136</v>
      </c>
      <c r="J1679" t="s">
        <v>137</v>
      </c>
      <c r="K1679" t="s">
        <v>144</v>
      </c>
      <c r="L1679" t="s">
        <v>5094</v>
      </c>
      <c r="M1679" t="s">
        <v>5095</v>
      </c>
      <c r="N1679">
        <v>2.9894444440000001</v>
      </c>
      <c r="O1679">
        <v>0</v>
      </c>
      <c r="P1679">
        <v>37</v>
      </c>
      <c r="Q1679">
        <v>0</v>
      </c>
      <c r="R1679">
        <v>0</v>
      </c>
      <c r="S1679">
        <v>0</v>
      </c>
      <c r="T1679">
        <v>5</v>
      </c>
      <c r="U1679">
        <v>0</v>
      </c>
      <c r="V1679">
        <v>0</v>
      </c>
      <c r="W1679">
        <v>0</v>
      </c>
      <c r="X1679">
        <v>26.40944773776263</v>
      </c>
      <c r="Y1679">
        <v>0</v>
      </c>
      <c r="Z1679">
        <v>0</v>
      </c>
      <c r="AA1679">
        <v>0</v>
      </c>
      <c r="AB1679">
        <v>40.263086028298218</v>
      </c>
      <c r="AC1679">
        <v>0</v>
      </c>
      <c r="AD1679">
        <v>0</v>
      </c>
      <c r="AE1679">
        <v>66.672533766060852</v>
      </c>
    </row>
    <row r="1680" spans="1:31" x14ac:dyDescent="0.3">
      <c r="A1680">
        <v>2520882</v>
      </c>
      <c r="B1680">
        <v>1</v>
      </c>
      <c r="C1680" t="s">
        <v>80</v>
      </c>
      <c r="D1680" t="s">
        <v>99</v>
      </c>
      <c r="E1680" t="s">
        <v>167</v>
      </c>
      <c r="F1680" t="s">
        <v>5096</v>
      </c>
      <c r="G1680" t="s">
        <v>263</v>
      </c>
      <c r="H1680" t="s">
        <v>150</v>
      </c>
      <c r="I1680" t="s">
        <v>136</v>
      </c>
      <c r="J1680" t="s">
        <v>137</v>
      </c>
      <c r="K1680" t="s">
        <v>144</v>
      </c>
      <c r="L1680" t="s">
        <v>5097</v>
      </c>
      <c r="M1680" t="s">
        <v>5098</v>
      </c>
      <c r="N1680">
        <v>4.7366666659999996</v>
      </c>
      <c r="O1680">
        <v>0</v>
      </c>
      <c r="P1680">
        <v>0</v>
      </c>
      <c r="Q1680">
        <v>0</v>
      </c>
      <c r="R1680">
        <v>0</v>
      </c>
      <c r="S1680">
        <v>0</v>
      </c>
      <c r="T1680">
        <v>1</v>
      </c>
      <c r="U1680">
        <v>0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0.22635488167571416</v>
      </c>
      <c r="AC1680">
        <v>0</v>
      </c>
      <c r="AD1680">
        <v>0</v>
      </c>
      <c r="AE1680">
        <v>0.22635488167571416</v>
      </c>
    </row>
    <row r="1681" spans="1:31" x14ac:dyDescent="0.3">
      <c r="A1681">
        <v>2520883</v>
      </c>
      <c r="B1681">
        <v>1</v>
      </c>
      <c r="C1681" t="s">
        <v>80</v>
      </c>
      <c r="D1681" t="s">
        <v>101</v>
      </c>
      <c r="E1681" t="s">
        <v>207</v>
      </c>
      <c r="F1681" t="s">
        <v>5099</v>
      </c>
      <c r="G1681" t="s">
        <v>161</v>
      </c>
      <c r="H1681" t="s">
        <v>150</v>
      </c>
      <c r="I1681" t="s">
        <v>136</v>
      </c>
      <c r="J1681" t="s">
        <v>137</v>
      </c>
      <c r="K1681" t="s">
        <v>144</v>
      </c>
      <c r="L1681" t="s">
        <v>5100</v>
      </c>
      <c r="M1681" t="s">
        <v>5101</v>
      </c>
      <c r="N1681">
        <v>0.8175</v>
      </c>
      <c r="O1681">
        <v>0</v>
      </c>
      <c r="P1681">
        <v>2</v>
      </c>
      <c r="Q1681">
        <v>0</v>
      </c>
      <c r="R1681">
        <v>0</v>
      </c>
      <c r="S1681">
        <v>0</v>
      </c>
      <c r="T1681">
        <v>0</v>
      </c>
      <c r="U1681">
        <v>0</v>
      </c>
      <c r="V1681">
        <v>0</v>
      </c>
      <c r="W1681">
        <v>0</v>
      </c>
      <c r="X1681">
        <v>6.4143116657550001E-2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6.4143116657550001E-2</v>
      </c>
    </row>
    <row r="1682" spans="1:31" x14ac:dyDescent="0.3">
      <c r="A1682">
        <v>2520889</v>
      </c>
      <c r="B1682">
        <v>1</v>
      </c>
      <c r="C1682" t="s">
        <v>80</v>
      </c>
      <c r="D1682" t="s">
        <v>100</v>
      </c>
      <c r="E1682" t="s">
        <v>167</v>
      </c>
      <c r="F1682" t="s">
        <v>5102</v>
      </c>
      <c r="G1682" t="s">
        <v>263</v>
      </c>
      <c r="H1682" t="s">
        <v>150</v>
      </c>
      <c r="I1682" t="s">
        <v>136</v>
      </c>
      <c r="J1682" t="s">
        <v>137</v>
      </c>
      <c r="K1682" t="s">
        <v>144</v>
      </c>
      <c r="L1682" t="s">
        <v>5103</v>
      </c>
      <c r="M1682" t="s">
        <v>5104</v>
      </c>
      <c r="N1682">
        <v>1.514444444</v>
      </c>
      <c r="O1682">
        <v>0</v>
      </c>
      <c r="P1682">
        <v>0</v>
      </c>
      <c r="Q1682">
        <v>0</v>
      </c>
      <c r="R1682">
        <v>0</v>
      </c>
      <c r="S1682">
        <v>0</v>
      </c>
      <c r="T1682">
        <v>1</v>
      </c>
      <c r="U1682">
        <v>0</v>
      </c>
      <c r="V1682">
        <v>0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8.1521338239486679E-2</v>
      </c>
      <c r="AC1682">
        <v>0</v>
      </c>
      <c r="AD1682">
        <v>0</v>
      </c>
      <c r="AE1682">
        <v>8.1521338239486679E-2</v>
      </c>
    </row>
    <row r="1683" spans="1:31" x14ac:dyDescent="0.3">
      <c r="A1683">
        <v>2520891</v>
      </c>
      <c r="B1683">
        <v>1</v>
      </c>
      <c r="C1683" t="s">
        <v>80</v>
      </c>
      <c r="D1683" t="s">
        <v>94</v>
      </c>
      <c r="E1683" t="s">
        <v>132</v>
      </c>
      <c r="F1683" t="s">
        <v>5105</v>
      </c>
      <c r="G1683" t="s">
        <v>134</v>
      </c>
      <c r="H1683" t="s">
        <v>135</v>
      </c>
      <c r="I1683" t="s">
        <v>136</v>
      </c>
      <c r="J1683" t="s">
        <v>137</v>
      </c>
      <c r="K1683" t="s">
        <v>138</v>
      </c>
      <c r="L1683" t="s">
        <v>5106</v>
      </c>
      <c r="M1683" t="s">
        <v>5107</v>
      </c>
      <c r="N1683">
        <v>0.693333333</v>
      </c>
      <c r="O1683">
        <v>0</v>
      </c>
      <c r="P1683">
        <v>140</v>
      </c>
      <c r="Q1683">
        <v>0</v>
      </c>
      <c r="R1683">
        <v>0</v>
      </c>
      <c r="S1683">
        <v>0</v>
      </c>
      <c r="T1683">
        <v>1</v>
      </c>
      <c r="U1683">
        <v>0</v>
      </c>
      <c r="V1683">
        <v>0</v>
      </c>
      <c r="W1683">
        <v>0</v>
      </c>
      <c r="X1683">
        <v>21.937270623130239</v>
      </c>
      <c r="Y1683">
        <v>0</v>
      </c>
      <c r="Z1683">
        <v>0</v>
      </c>
      <c r="AA1683">
        <v>0</v>
      </c>
      <c r="AB1683">
        <v>0.28796046409727999</v>
      </c>
      <c r="AC1683">
        <v>0</v>
      </c>
      <c r="AD1683">
        <v>0</v>
      </c>
      <c r="AE1683">
        <v>22.22523108722752</v>
      </c>
    </row>
    <row r="1684" spans="1:31" x14ac:dyDescent="0.3">
      <c r="A1684">
        <v>2520896</v>
      </c>
      <c r="B1684">
        <v>1</v>
      </c>
      <c r="C1684" t="s">
        <v>80</v>
      </c>
      <c r="D1684" t="s">
        <v>93</v>
      </c>
      <c r="E1684" t="s">
        <v>159</v>
      </c>
      <c r="F1684" t="s">
        <v>5108</v>
      </c>
      <c r="G1684" t="s">
        <v>161</v>
      </c>
      <c r="H1684" t="s">
        <v>150</v>
      </c>
      <c r="I1684" t="s">
        <v>136</v>
      </c>
      <c r="J1684" t="s">
        <v>137</v>
      </c>
      <c r="K1684" t="s">
        <v>144</v>
      </c>
      <c r="L1684" t="s">
        <v>5109</v>
      </c>
      <c r="M1684" t="s">
        <v>5110</v>
      </c>
      <c r="N1684">
        <v>0.88833333299999995</v>
      </c>
      <c r="O1684">
        <v>0</v>
      </c>
      <c r="P1684">
        <v>95</v>
      </c>
      <c r="Q1684">
        <v>0</v>
      </c>
      <c r="R1684">
        <v>18</v>
      </c>
      <c r="S1684">
        <v>0</v>
      </c>
      <c r="T1684">
        <v>13</v>
      </c>
      <c r="U1684">
        <v>0</v>
      </c>
      <c r="V1684">
        <v>0</v>
      </c>
      <c r="W1684">
        <v>0</v>
      </c>
      <c r="X1684">
        <v>4.8425434629003004</v>
      </c>
      <c r="Y1684">
        <v>0</v>
      </c>
      <c r="Z1684">
        <v>3.6293489066985147</v>
      </c>
      <c r="AA1684">
        <v>0</v>
      </c>
      <c r="AB1684">
        <v>2.909201357289275</v>
      </c>
      <c r="AC1684">
        <v>0</v>
      </c>
      <c r="AD1684">
        <v>0</v>
      </c>
      <c r="AE1684">
        <v>11.381093726888091</v>
      </c>
    </row>
    <row r="1685" spans="1:31" x14ac:dyDescent="0.3">
      <c r="A1685">
        <v>2520900</v>
      </c>
      <c r="B1685">
        <v>1</v>
      </c>
      <c r="C1685" t="s">
        <v>81</v>
      </c>
      <c r="D1685" t="s">
        <v>115</v>
      </c>
      <c r="E1685" t="s">
        <v>207</v>
      </c>
      <c r="F1685" t="s">
        <v>5111</v>
      </c>
      <c r="G1685" t="s">
        <v>177</v>
      </c>
      <c r="H1685" t="s">
        <v>150</v>
      </c>
      <c r="I1685" t="s">
        <v>136</v>
      </c>
      <c r="J1685" t="s">
        <v>137</v>
      </c>
      <c r="K1685" t="s">
        <v>144</v>
      </c>
      <c r="L1685" t="s">
        <v>5112</v>
      </c>
      <c r="M1685" t="s">
        <v>5113</v>
      </c>
      <c r="N1685">
        <v>3.036944444</v>
      </c>
      <c r="O1685">
        <v>0</v>
      </c>
      <c r="P1685">
        <v>18</v>
      </c>
      <c r="Q1685">
        <v>0</v>
      </c>
      <c r="R1685">
        <v>0</v>
      </c>
      <c r="S1685">
        <v>0</v>
      </c>
      <c r="T1685">
        <v>0</v>
      </c>
      <c r="U1685">
        <v>0</v>
      </c>
      <c r="V1685">
        <v>0</v>
      </c>
      <c r="W1685">
        <v>0</v>
      </c>
      <c r="X1685">
        <v>5.980125472260414</v>
      </c>
      <c r="Y1685">
        <v>0</v>
      </c>
      <c r="Z1685">
        <v>0</v>
      </c>
      <c r="AA1685">
        <v>0</v>
      </c>
      <c r="AB1685">
        <v>0</v>
      </c>
      <c r="AC1685">
        <v>0</v>
      </c>
      <c r="AD1685">
        <v>0</v>
      </c>
      <c r="AE1685">
        <v>5.980125472260414</v>
      </c>
    </row>
    <row r="1686" spans="1:31" x14ac:dyDescent="0.3">
      <c r="A1686">
        <v>2520902</v>
      </c>
      <c r="B1686">
        <v>1</v>
      </c>
      <c r="C1686" t="s">
        <v>81</v>
      </c>
      <c r="D1686" t="s">
        <v>127</v>
      </c>
      <c r="E1686" t="s">
        <v>132</v>
      </c>
      <c r="F1686" t="s">
        <v>5114</v>
      </c>
      <c r="G1686" t="s">
        <v>204</v>
      </c>
      <c r="H1686" t="s">
        <v>135</v>
      </c>
      <c r="I1686" t="s">
        <v>136</v>
      </c>
      <c r="J1686" t="s">
        <v>137</v>
      </c>
      <c r="K1686" t="s">
        <v>144</v>
      </c>
      <c r="L1686" t="s">
        <v>5115</v>
      </c>
      <c r="M1686" t="s">
        <v>5116</v>
      </c>
      <c r="N1686">
        <v>2.6316666660000001</v>
      </c>
      <c r="O1686">
        <v>0</v>
      </c>
      <c r="P1686">
        <v>248</v>
      </c>
      <c r="Q1686">
        <v>1</v>
      </c>
      <c r="R1686">
        <v>41</v>
      </c>
      <c r="S1686">
        <v>0</v>
      </c>
      <c r="T1686">
        <v>39</v>
      </c>
      <c r="U1686">
        <v>0</v>
      </c>
      <c r="V1686">
        <v>0</v>
      </c>
      <c r="W1686">
        <v>0</v>
      </c>
      <c r="X1686">
        <v>200.44128128377355</v>
      </c>
      <c r="Y1686">
        <v>6.9116647768419197</v>
      </c>
      <c r="Z1686">
        <v>29.100973571265094</v>
      </c>
      <c r="AA1686">
        <v>0</v>
      </c>
      <c r="AB1686">
        <v>40.569387329072796</v>
      </c>
      <c r="AC1686">
        <v>0</v>
      </c>
      <c r="AD1686">
        <v>0</v>
      </c>
      <c r="AE1686">
        <v>277.02330696095333</v>
      </c>
    </row>
    <row r="1687" spans="1:31" x14ac:dyDescent="0.3">
      <c r="A1687">
        <v>2520903</v>
      </c>
      <c r="B1687">
        <v>1</v>
      </c>
      <c r="C1687" t="s">
        <v>80</v>
      </c>
      <c r="D1687" t="s">
        <v>107</v>
      </c>
      <c r="E1687" t="s">
        <v>159</v>
      </c>
      <c r="F1687" t="s">
        <v>5117</v>
      </c>
      <c r="G1687" t="s">
        <v>134</v>
      </c>
      <c r="H1687" t="s">
        <v>150</v>
      </c>
      <c r="I1687" t="s">
        <v>136</v>
      </c>
      <c r="J1687" t="s">
        <v>137</v>
      </c>
      <c r="K1687" t="s">
        <v>138</v>
      </c>
      <c r="L1687" t="s">
        <v>5118</v>
      </c>
      <c r="M1687" t="s">
        <v>5119</v>
      </c>
      <c r="N1687">
        <v>1.138055555</v>
      </c>
      <c r="O1687">
        <v>0</v>
      </c>
      <c r="P1687">
        <v>147</v>
      </c>
      <c r="Q1687">
        <v>0</v>
      </c>
      <c r="R1687">
        <v>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19.497785263151812</v>
      </c>
      <c r="Y1687">
        <v>0</v>
      </c>
      <c r="Z1687">
        <v>0</v>
      </c>
      <c r="AA1687">
        <v>0</v>
      </c>
      <c r="AB1687">
        <v>0</v>
      </c>
      <c r="AC1687">
        <v>0</v>
      </c>
      <c r="AD1687">
        <v>0</v>
      </c>
      <c r="AE1687">
        <v>19.497785263151812</v>
      </c>
    </row>
    <row r="1688" spans="1:31" x14ac:dyDescent="0.3">
      <c r="A1688">
        <v>2520904</v>
      </c>
      <c r="B1688">
        <v>1</v>
      </c>
      <c r="C1688" t="s">
        <v>80</v>
      </c>
      <c r="D1688" t="s">
        <v>105</v>
      </c>
      <c r="E1688" t="s">
        <v>207</v>
      </c>
      <c r="F1688" t="s">
        <v>5120</v>
      </c>
      <c r="G1688" t="s">
        <v>700</v>
      </c>
      <c r="H1688" t="s">
        <v>150</v>
      </c>
      <c r="I1688" t="s">
        <v>136</v>
      </c>
      <c r="J1688" t="s">
        <v>137</v>
      </c>
      <c r="K1688" t="s">
        <v>144</v>
      </c>
      <c r="L1688" t="s">
        <v>5121</v>
      </c>
      <c r="M1688" t="s">
        <v>5122</v>
      </c>
      <c r="N1688">
        <v>3.912222222</v>
      </c>
      <c r="O1688">
        <v>0</v>
      </c>
      <c r="P1688">
        <v>141</v>
      </c>
      <c r="Q1688">
        <v>0</v>
      </c>
      <c r="R1688">
        <v>0</v>
      </c>
      <c r="S1688">
        <v>0</v>
      </c>
      <c r="T1688">
        <v>3</v>
      </c>
      <c r="U1688">
        <v>0</v>
      </c>
      <c r="V1688">
        <v>0</v>
      </c>
      <c r="W1688">
        <v>0</v>
      </c>
      <c r="X1688">
        <v>137.72310436127444</v>
      </c>
      <c r="Y1688">
        <v>0</v>
      </c>
      <c r="Z1688">
        <v>0</v>
      </c>
      <c r="AA1688">
        <v>0</v>
      </c>
      <c r="AB1688">
        <v>6.1491208456952542</v>
      </c>
      <c r="AC1688">
        <v>0</v>
      </c>
      <c r="AD1688">
        <v>0</v>
      </c>
      <c r="AE1688">
        <v>143.87222520696969</v>
      </c>
    </row>
    <row r="1689" spans="1:31" x14ac:dyDescent="0.3">
      <c r="A1689">
        <v>2520909</v>
      </c>
      <c r="B1689">
        <v>1</v>
      </c>
      <c r="C1689" t="s">
        <v>80</v>
      </c>
      <c r="D1689" t="s">
        <v>85</v>
      </c>
      <c r="E1689" t="s">
        <v>159</v>
      </c>
      <c r="F1689" t="s">
        <v>5123</v>
      </c>
      <c r="G1689" t="s">
        <v>161</v>
      </c>
      <c r="H1689" t="s">
        <v>150</v>
      </c>
      <c r="I1689" t="s">
        <v>136</v>
      </c>
      <c r="J1689" t="s">
        <v>137</v>
      </c>
      <c r="K1689" t="s">
        <v>144</v>
      </c>
      <c r="L1689" t="s">
        <v>5124</v>
      </c>
      <c r="M1689" t="s">
        <v>5125</v>
      </c>
      <c r="N1689">
        <v>2.4452777769999998</v>
      </c>
      <c r="O1689">
        <v>0</v>
      </c>
      <c r="P1689">
        <v>187</v>
      </c>
      <c r="Q1689">
        <v>0</v>
      </c>
      <c r="R1689">
        <v>0</v>
      </c>
      <c r="S1689">
        <v>0</v>
      </c>
      <c r="T1689">
        <v>3</v>
      </c>
      <c r="U1689">
        <v>0</v>
      </c>
      <c r="V1689">
        <v>0</v>
      </c>
      <c r="W1689">
        <v>0</v>
      </c>
      <c r="X1689">
        <v>97.441152350150347</v>
      </c>
      <c r="Y1689">
        <v>0</v>
      </c>
      <c r="Z1689">
        <v>0</v>
      </c>
      <c r="AA1689">
        <v>0</v>
      </c>
      <c r="AB1689">
        <v>11.370910606551666</v>
      </c>
      <c r="AC1689">
        <v>0</v>
      </c>
      <c r="AD1689">
        <v>0</v>
      </c>
      <c r="AE1689">
        <v>108.81206295670201</v>
      </c>
    </row>
    <row r="1690" spans="1:31" x14ac:dyDescent="0.3">
      <c r="A1690">
        <v>2520917</v>
      </c>
      <c r="B1690">
        <v>1</v>
      </c>
      <c r="C1690" t="s">
        <v>80</v>
      </c>
      <c r="D1690" t="s">
        <v>89</v>
      </c>
      <c r="E1690" t="s">
        <v>167</v>
      </c>
      <c r="F1690" t="s">
        <v>5126</v>
      </c>
      <c r="G1690" t="s">
        <v>538</v>
      </c>
      <c r="H1690" t="s">
        <v>150</v>
      </c>
      <c r="I1690" t="s">
        <v>136</v>
      </c>
      <c r="J1690" t="s">
        <v>3</v>
      </c>
      <c r="K1690" t="s">
        <v>144</v>
      </c>
      <c r="L1690" t="s">
        <v>5127</v>
      </c>
      <c r="M1690" t="s">
        <v>5128</v>
      </c>
      <c r="N1690">
        <v>2.4908333329999999</v>
      </c>
      <c r="O1690">
        <v>0</v>
      </c>
      <c r="P1690">
        <v>0</v>
      </c>
      <c r="Q1690">
        <v>0</v>
      </c>
      <c r="R1690">
        <v>0</v>
      </c>
      <c r="S1690">
        <v>0</v>
      </c>
      <c r="T1690">
        <v>1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21.998009796543101</v>
      </c>
      <c r="AC1690">
        <v>0</v>
      </c>
      <c r="AD1690">
        <v>0</v>
      </c>
      <c r="AE1690">
        <v>21.998009796543101</v>
      </c>
    </row>
    <row r="1691" spans="1:31" x14ac:dyDescent="0.3">
      <c r="A1691">
        <v>2520918</v>
      </c>
      <c r="B1691">
        <v>1</v>
      </c>
      <c r="C1691" t="s">
        <v>80</v>
      </c>
      <c r="D1691" t="s">
        <v>104</v>
      </c>
      <c r="E1691" t="s">
        <v>167</v>
      </c>
      <c r="F1691" t="s">
        <v>5129</v>
      </c>
      <c r="G1691" t="s">
        <v>169</v>
      </c>
      <c r="H1691" t="s">
        <v>150</v>
      </c>
      <c r="I1691" t="s">
        <v>136</v>
      </c>
      <c r="J1691" t="s">
        <v>137</v>
      </c>
      <c r="K1691" t="s">
        <v>144</v>
      </c>
      <c r="L1691" t="s">
        <v>5130</v>
      </c>
      <c r="M1691" t="s">
        <v>5131</v>
      </c>
      <c r="N1691">
        <v>6.591388888</v>
      </c>
      <c r="O1691">
        <v>0</v>
      </c>
      <c r="P1691">
        <v>1</v>
      </c>
      <c r="Q1691">
        <v>0</v>
      </c>
      <c r="R1691">
        <v>0</v>
      </c>
      <c r="S1691">
        <v>0</v>
      </c>
      <c r="T1691">
        <v>0</v>
      </c>
      <c r="U1691">
        <v>0</v>
      </c>
      <c r="V1691">
        <v>0</v>
      </c>
      <c r="W1691">
        <v>0</v>
      </c>
      <c r="X1691">
        <v>2.7968582635328008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2.7968582635328008</v>
      </c>
    </row>
    <row r="1692" spans="1:31" x14ac:dyDescent="0.3">
      <c r="A1692">
        <v>2520920</v>
      </c>
      <c r="B1692">
        <v>1</v>
      </c>
      <c r="C1692" t="s">
        <v>80</v>
      </c>
      <c r="D1692" t="s">
        <v>100</v>
      </c>
      <c r="E1692" t="s">
        <v>159</v>
      </c>
      <c r="F1692" t="s">
        <v>5132</v>
      </c>
      <c r="G1692" t="s">
        <v>134</v>
      </c>
      <c r="H1692" t="s">
        <v>150</v>
      </c>
      <c r="I1692" t="s">
        <v>136</v>
      </c>
      <c r="J1692" t="s">
        <v>137</v>
      </c>
      <c r="K1692" t="s">
        <v>138</v>
      </c>
      <c r="L1692" t="s">
        <v>5133</v>
      </c>
      <c r="M1692" t="s">
        <v>5134</v>
      </c>
      <c r="N1692">
        <v>0.96805555499999996</v>
      </c>
      <c r="O1692">
        <v>0</v>
      </c>
      <c r="P1692">
        <v>90</v>
      </c>
      <c r="Q1692">
        <v>0</v>
      </c>
      <c r="R1692">
        <v>2</v>
      </c>
      <c r="S1692">
        <v>0</v>
      </c>
      <c r="T1692">
        <v>6</v>
      </c>
      <c r="U1692">
        <v>0</v>
      </c>
      <c r="V1692">
        <v>0</v>
      </c>
      <c r="W1692">
        <v>0</v>
      </c>
      <c r="X1692">
        <v>33.081553799842396</v>
      </c>
      <c r="Y1692">
        <v>0</v>
      </c>
      <c r="Z1692">
        <v>5.6714225262216672E-2</v>
      </c>
      <c r="AA1692">
        <v>0</v>
      </c>
      <c r="AB1692">
        <v>5.8558134624545977</v>
      </c>
      <c r="AC1692">
        <v>0</v>
      </c>
      <c r="AD1692">
        <v>0</v>
      </c>
      <c r="AE1692">
        <v>38.994081487559214</v>
      </c>
    </row>
    <row r="1693" spans="1:31" x14ac:dyDescent="0.3">
      <c r="A1693">
        <v>2520930</v>
      </c>
      <c r="B1693">
        <v>1</v>
      </c>
      <c r="C1693" t="s">
        <v>81</v>
      </c>
      <c r="D1693" t="s">
        <v>123</v>
      </c>
      <c r="E1693" t="s">
        <v>167</v>
      </c>
      <c r="F1693" t="s">
        <v>4968</v>
      </c>
      <c r="G1693" t="s">
        <v>169</v>
      </c>
      <c r="H1693" t="s">
        <v>150</v>
      </c>
      <c r="I1693" t="s">
        <v>136</v>
      </c>
      <c r="J1693" t="s">
        <v>137</v>
      </c>
      <c r="K1693" t="s">
        <v>144</v>
      </c>
      <c r="L1693" t="s">
        <v>5135</v>
      </c>
      <c r="M1693" t="s">
        <v>5136</v>
      </c>
      <c r="N1693">
        <v>5.5605555549999997</v>
      </c>
      <c r="O1693">
        <v>0</v>
      </c>
      <c r="P1693">
        <v>0</v>
      </c>
      <c r="Q1693">
        <v>0</v>
      </c>
      <c r="R1693">
        <v>0</v>
      </c>
      <c r="S1693">
        <v>0</v>
      </c>
      <c r="T1693">
        <v>1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1.4732969833039684</v>
      </c>
      <c r="AC1693">
        <v>0</v>
      </c>
      <c r="AD1693">
        <v>0</v>
      </c>
      <c r="AE1693">
        <v>1.4732969833039684</v>
      </c>
    </row>
    <row r="1694" spans="1:31" x14ac:dyDescent="0.3">
      <c r="A1694">
        <v>2520931</v>
      </c>
      <c r="B1694">
        <v>1</v>
      </c>
      <c r="C1694" t="s">
        <v>80</v>
      </c>
      <c r="D1694" t="s">
        <v>93</v>
      </c>
      <c r="E1694" t="s">
        <v>167</v>
      </c>
      <c r="F1694" t="s">
        <v>5137</v>
      </c>
      <c r="G1694" t="s">
        <v>169</v>
      </c>
      <c r="H1694" t="s">
        <v>150</v>
      </c>
      <c r="I1694" t="s">
        <v>136</v>
      </c>
      <c r="J1694" t="s">
        <v>137</v>
      </c>
      <c r="K1694" t="s">
        <v>144</v>
      </c>
      <c r="L1694" t="s">
        <v>5138</v>
      </c>
      <c r="M1694" t="s">
        <v>5139</v>
      </c>
      <c r="N1694">
        <v>0.92666666600000003</v>
      </c>
      <c r="O1694">
        <v>0</v>
      </c>
      <c r="P1694">
        <v>9</v>
      </c>
      <c r="Q1694">
        <v>0</v>
      </c>
      <c r="R1694">
        <v>0</v>
      </c>
      <c r="S1694">
        <v>0</v>
      </c>
      <c r="T1694">
        <v>2</v>
      </c>
      <c r="U1694">
        <v>0</v>
      </c>
      <c r="V1694">
        <v>0</v>
      </c>
      <c r="W1694">
        <v>0</v>
      </c>
      <c r="X1694">
        <v>1.0464147591529451</v>
      </c>
      <c r="Y1694">
        <v>0</v>
      </c>
      <c r="Z1694">
        <v>0</v>
      </c>
      <c r="AA1694">
        <v>0</v>
      </c>
      <c r="AB1694">
        <v>1.5887052131292356</v>
      </c>
      <c r="AC1694">
        <v>0</v>
      </c>
      <c r="AD1694">
        <v>0</v>
      </c>
      <c r="AE1694">
        <v>2.6351199722821805</v>
      </c>
    </row>
    <row r="1695" spans="1:31" x14ac:dyDescent="0.3">
      <c r="A1695">
        <v>2520937</v>
      </c>
      <c r="B1695">
        <v>1</v>
      </c>
      <c r="C1695" t="s">
        <v>80</v>
      </c>
      <c r="D1695" t="s">
        <v>82</v>
      </c>
      <c r="E1695" t="s">
        <v>207</v>
      </c>
      <c r="F1695" t="s">
        <v>5140</v>
      </c>
      <c r="G1695" t="s">
        <v>1512</v>
      </c>
      <c r="H1695" t="s">
        <v>150</v>
      </c>
      <c r="I1695" t="s">
        <v>136</v>
      </c>
      <c r="J1695" t="s">
        <v>137</v>
      </c>
      <c r="K1695" t="s">
        <v>144</v>
      </c>
      <c r="L1695" t="s">
        <v>5141</v>
      </c>
      <c r="M1695" t="s">
        <v>5142</v>
      </c>
      <c r="N1695">
        <v>2.1324999999999998</v>
      </c>
      <c r="O1695">
        <v>0</v>
      </c>
      <c r="P1695">
        <v>81</v>
      </c>
      <c r="Q1695">
        <v>0</v>
      </c>
      <c r="R1695">
        <v>0</v>
      </c>
      <c r="S1695">
        <v>0</v>
      </c>
      <c r="T1695">
        <v>2</v>
      </c>
      <c r="U1695">
        <v>0</v>
      </c>
      <c r="V1695">
        <v>0</v>
      </c>
      <c r="W1695">
        <v>0</v>
      </c>
      <c r="X1695">
        <v>55.550759125987959</v>
      </c>
      <c r="Y1695">
        <v>0</v>
      </c>
      <c r="Z1695">
        <v>0</v>
      </c>
      <c r="AA1695">
        <v>0</v>
      </c>
      <c r="AB1695">
        <v>3.055398416595E-2</v>
      </c>
      <c r="AC1695">
        <v>0</v>
      </c>
      <c r="AD1695">
        <v>0</v>
      </c>
      <c r="AE1695">
        <v>55.581313110153907</v>
      </c>
    </row>
    <row r="1696" spans="1:31" x14ac:dyDescent="0.3">
      <c r="A1696">
        <v>2520938</v>
      </c>
      <c r="B1696">
        <v>1</v>
      </c>
      <c r="C1696" t="s">
        <v>80</v>
      </c>
      <c r="D1696" t="s">
        <v>83</v>
      </c>
      <c r="E1696" t="s">
        <v>207</v>
      </c>
      <c r="F1696" t="s">
        <v>5143</v>
      </c>
      <c r="G1696" t="s">
        <v>177</v>
      </c>
      <c r="H1696" t="s">
        <v>150</v>
      </c>
      <c r="I1696" t="s">
        <v>136</v>
      </c>
      <c r="J1696" t="s">
        <v>137</v>
      </c>
      <c r="K1696" t="s">
        <v>144</v>
      </c>
      <c r="L1696" t="s">
        <v>5144</v>
      </c>
      <c r="M1696" t="s">
        <v>5145</v>
      </c>
      <c r="N1696">
        <v>2.0449999999999999</v>
      </c>
      <c r="O1696">
        <v>0</v>
      </c>
      <c r="P1696">
        <v>0</v>
      </c>
      <c r="Q1696">
        <v>0</v>
      </c>
      <c r="R1696">
        <v>0</v>
      </c>
      <c r="S1696">
        <v>0</v>
      </c>
      <c r="T1696">
        <v>4</v>
      </c>
      <c r="U1696">
        <v>0</v>
      </c>
      <c r="V1696">
        <v>3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37.433553597385945</v>
      </c>
      <c r="AC1696">
        <v>0</v>
      </c>
      <c r="AD1696">
        <v>184.756309446373</v>
      </c>
      <c r="AE1696">
        <v>222.18986304375895</v>
      </c>
    </row>
    <row r="1697" spans="1:31" x14ac:dyDescent="0.3">
      <c r="A1697">
        <v>2520942</v>
      </c>
      <c r="B1697">
        <v>1</v>
      </c>
      <c r="C1697" t="s">
        <v>80</v>
      </c>
      <c r="D1697" t="s">
        <v>104</v>
      </c>
      <c r="E1697" t="s">
        <v>159</v>
      </c>
      <c r="F1697" t="s">
        <v>2227</v>
      </c>
      <c r="G1697" t="s">
        <v>181</v>
      </c>
      <c r="H1697" t="s">
        <v>150</v>
      </c>
      <c r="I1697" t="s">
        <v>136</v>
      </c>
      <c r="J1697" t="s">
        <v>137</v>
      </c>
      <c r="K1697" t="s">
        <v>144</v>
      </c>
      <c r="L1697" t="s">
        <v>5146</v>
      </c>
      <c r="M1697" t="s">
        <v>5147</v>
      </c>
      <c r="N1697">
        <v>3.6655555550000001</v>
      </c>
      <c r="O1697">
        <v>0</v>
      </c>
      <c r="P1697">
        <v>4</v>
      </c>
      <c r="Q1697">
        <v>0</v>
      </c>
      <c r="R1697">
        <v>17</v>
      </c>
      <c r="S1697">
        <v>0</v>
      </c>
      <c r="T1697">
        <v>1</v>
      </c>
      <c r="U1697">
        <v>0</v>
      </c>
      <c r="V1697">
        <v>0</v>
      </c>
      <c r="W1697">
        <v>0</v>
      </c>
      <c r="X1697">
        <v>1.4460284993816719</v>
      </c>
      <c r="Y1697">
        <v>0</v>
      </c>
      <c r="Z1697">
        <v>22.770822776393143</v>
      </c>
      <c r="AA1697">
        <v>0</v>
      </c>
      <c r="AB1697">
        <v>3.6578399341190591</v>
      </c>
      <c r="AC1697">
        <v>0</v>
      </c>
      <c r="AD1697">
        <v>0</v>
      </c>
      <c r="AE1697">
        <v>27.874691209893875</v>
      </c>
    </row>
    <row r="1698" spans="1:31" x14ac:dyDescent="0.3">
      <c r="A1698">
        <v>2520946</v>
      </c>
      <c r="B1698">
        <v>1</v>
      </c>
      <c r="C1698" t="s">
        <v>81</v>
      </c>
      <c r="D1698" t="s">
        <v>119</v>
      </c>
      <c r="E1698" t="s">
        <v>167</v>
      </c>
      <c r="F1698" t="s">
        <v>5148</v>
      </c>
      <c r="G1698" t="s">
        <v>263</v>
      </c>
      <c r="H1698" t="s">
        <v>150</v>
      </c>
      <c r="I1698" t="s">
        <v>136</v>
      </c>
      <c r="J1698" t="s">
        <v>137</v>
      </c>
      <c r="K1698" t="s">
        <v>144</v>
      </c>
      <c r="L1698" t="s">
        <v>5149</v>
      </c>
      <c r="M1698" t="s">
        <v>5150</v>
      </c>
      <c r="N1698">
        <v>0.707777777</v>
      </c>
      <c r="O1698">
        <v>0</v>
      </c>
      <c r="P1698">
        <v>0</v>
      </c>
      <c r="Q1698">
        <v>0</v>
      </c>
      <c r="R1698">
        <v>12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0</v>
      </c>
      <c r="Y1698">
        <v>0</v>
      </c>
      <c r="Z1698">
        <v>3.0626391731875331</v>
      </c>
      <c r="AA1698">
        <v>0</v>
      </c>
      <c r="AB1698">
        <v>0</v>
      </c>
      <c r="AC1698">
        <v>0</v>
      </c>
      <c r="AD1698">
        <v>0</v>
      </c>
      <c r="AE1698">
        <v>3.0626391731875331</v>
      </c>
    </row>
    <row r="1699" spans="1:31" x14ac:dyDescent="0.3">
      <c r="A1699">
        <v>2520947</v>
      </c>
      <c r="B1699">
        <v>1</v>
      </c>
      <c r="C1699" t="s">
        <v>80</v>
      </c>
      <c r="D1699" t="s">
        <v>106</v>
      </c>
      <c r="E1699" t="s">
        <v>132</v>
      </c>
      <c r="F1699" t="s">
        <v>5151</v>
      </c>
      <c r="G1699" t="s">
        <v>134</v>
      </c>
      <c r="H1699" t="s">
        <v>135</v>
      </c>
      <c r="I1699" t="s">
        <v>136</v>
      </c>
      <c r="J1699" t="s">
        <v>137</v>
      </c>
      <c r="K1699" t="s">
        <v>138</v>
      </c>
      <c r="L1699" t="s">
        <v>5152</v>
      </c>
      <c r="M1699" t="s">
        <v>5153</v>
      </c>
      <c r="N1699">
        <v>1.026944444</v>
      </c>
      <c r="O1699">
        <v>0</v>
      </c>
      <c r="P1699">
        <v>231</v>
      </c>
      <c r="Q1699">
        <v>0</v>
      </c>
      <c r="R1699">
        <v>0</v>
      </c>
      <c r="S1699">
        <v>0</v>
      </c>
      <c r="T1699">
        <v>43</v>
      </c>
      <c r="U1699">
        <v>0</v>
      </c>
      <c r="V1699">
        <v>0</v>
      </c>
      <c r="W1699">
        <v>0</v>
      </c>
      <c r="X1699">
        <v>55.47973962444005</v>
      </c>
      <c r="Y1699">
        <v>0</v>
      </c>
      <c r="Z1699">
        <v>0</v>
      </c>
      <c r="AA1699">
        <v>0</v>
      </c>
      <c r="AB1699">
        <v>116.32672329668085</v>
      </c>
      <c r="AC1699">
        <v>0</v>
      </c>
      <c r="AD1699">
        <v>0</v>
      </c>
      <c r="AE1699">
        <v>171.8064629211209</v>
      </c>
    </row>
    <row r="1700" spans="1:31" x14ac:dyDescent="0.3">
      <c r="A1700">
        <v>2520950</v>
      </c>
      <c r="B1700">
        <v>1</v>
      </c>
      <c r="C1700" t="s">
        <v>80</v>
      </c>
      <c r="D1700" t="s">
        <v>106</v>
      </c>
      <c r="E1700" t="s">
        <v>207</v>
      </c>
      <c r="F1700" t="s">
        <v>5154</v>
      </c>
      <c r="G1700" t="s">
        <v>177</v>
      </c>
      <c r="H1700" t="s">
        <v>150</v>
      </c>
      <c r="I1700" t="s">
        <v>136</v>
      </c>
      <c r="J1700" t="s">
        <v>137</v>
      </c>
      <c r="K1700" t="s">
        <v>144</v>
      </c>
      <c r="L1700" t="s">
        <v>5155</v>
      </c>
      <c r="M1700" t="s">
        <v>5156</v>
      </c>
      <c r="N1700">
        <v>4.1566666659999996</v>
      </c>
      <c r="O1700">
        <v>0</v>
      </c>
      <c r="P1700">
        <v>0</v>
      </c>
      <c r="Q1700">
        <v>0</v>
      </c>
      <c r="R1700">
        <v>3</v>
      </c>
      <c r="S1700">
        <v>0</v>
      </c>
      <c r="T1700">
        <v>0</v>
      </c>
      <c r="U1700">
        <v>0</v>
      </c>
      <c r="V1700">
        <v>0</v>
      </c>
      <c r="W1700">
        <v>0</v>
      </c>
      <c r="X1700">
        <v>0</v>
      </c>
      <c r="Y1700">
        <v>0</v>
      </c>
      <c r="Z1700">
        <v>28.358315239082085</v>
      </c>
      <c r="AA1700">
        <v>0</v>
      </c>
      <c r="AB1700">
        <v>0</v>
      </c>
      <c r="AC1700">
        <v>0</v>
      </c>
      <c r="AD1700">
        <v>0</v>
      </c>
      <c r="AE1700">
        <v>28.358315239082085</v>
      </c>
    </row>
    <row r="1701" spans="1:31" x14ac:dyDescent="0.3">
      <c r="A1701">
        <v>2520952</v>
      </c>
      <c r="B1701">
        <v>1</v>
      </c>
      <c r="C1701" t="s">
        <v>80</v>
      </c>
      <c r="D1701" t="s">
        <v>94</v>
      </c>
      <c r="E1701" t="s">
        <v>132</v>
      </c>
      <c r="F1701" t="s">
        <v>5157</v>
      </c>
      <c r="G1701" t="s">
        <v>134</v>
      </c>
      <c r="H1701" t="s">
        <v>135</v>
      </c>
      <c r="I1701" t="s">
        <v>136</v>
      </c>
      <c r="J1701" t="s">
        <v>137</v>
      </c>
      <c r="K1701" t="s">
        <v>138</v>
      </c>
      <c r="L1701" t="s">
        <v>5158</v>
      </c>
      <c r="M1701" t="s">
        <v>5159</v>
      </c>
      <c r="N1701">
        <v>0.461666666</v>
      </c>
      <c r="O1701">
        <v>0</v>
      </c>
      <c r="P1701">
        <v>65</v>
      </c>
      <c r="Q1701">
        <v>0</v>
      </c>
      <c r="R1701">
        <v>0</v>
      </c>
      <c r="S1701">
        <v>0</v>
      </c>
      <c r="T1701">
        <v>29</v>
      </c>
      <c r="U1701">
        <v>0</v>
      </c>
      <c r="V1701">
        <v>0</v>
      </c>
      <c r="W1701">
        <v>0</v>
      </c>
      <c r="X1701">
        <v>9.1483915482875293</v>
      </c>
      <c r="Y1701">
        <v>0</v>
      </c>
      <c r="Z1701">
        <v>0</v>
      </c>
      <c r="AA1701">
        <v>0</v>
      </c>
      <c r="AB1701">
        <v>15.072974162398797</v>
      </c>
      <c r="AC1701">
        <v>0</v>
      </c>
      <c r="AD1701">
        <v>0</v>
      </c>
      <c r="AE1701">
        <v>24.221365710686328</v>
      </c>
    </row>
    <row r="1702" spans="1:31" x14ac:dyDescent="0.3">
      <c r="A1702">
        <v>2520955</v>
      </c>
      <c r="B1702">
        <v>1</v>
      </c>
      <c r="C1702" t="s">
        <v>80</v>
      </c>
      <c r="D1702" t="s">
        <v>92</v>
      </c>
      <c r="E1702" t="s">
        <v>167</v>
      </c>
      <c r="F1702" t="s">
        <v>5160</v>
      </c>
      <c r="G1702" t="s">
        <v>263</v>
      </c>
      <c r="H1702" t="s">
        <v>150</v>
      </c>
      <c r="I1702" t="s">
        <v>136</v>
      </c>
      <c r="J1702" t="s">
        <v>137</v>
      </c>
      <c r="K1702" t="s">
        <v>144</v>
      </c>
      <c r="L1702" t="s">
        <v>5161</v>
      </c>
      <c r="M1702" t="s">
        <v>5162</v>
      </c>
      <c r="N1702">
        <v>1.7836111109999999</v>
      </c>
      <c r="O1702">
        <v>0</v>
      </c>
      <c r="P1702">
        <v>1</v>
      </c>
      <c r="Q1702">
        <v>0</v>
      </c>
      <c r="R1702">
        <v>0</v>
      </c>
      <c r="S1702">
        <v>0</v>
      </c>
      <c r="T1702">
        <v>0</v>
      </c>
      <c r="U1702">
        <v>0</v>
      </c>
      <c r="V1702">
        <v>0</v>
      </c>
      <c r="W1702">
        <v>0</v>
      </c>
      <c r="X1702">
        <v>0.40510915783333334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0.40510915783333334</v>
      </c>
    </row>
    <row r="1703" spans="1:31" x14ac:dyDescent="0.3">
      <c r="A1703">
        <v>2520960</v>
      </c>
      <c r="B1703">
        <v>1</v>
      </c>
      <c r="C1703" t="s">
        <v>80</v>
      </c>
      <c r="D1703" t="s">
        <v>85</v>
      </c>
      <c r="E1703" t="s">
        <v>167</v>
      </c>
      <c r="F1703" t="s">
        <v>5163</v>
      </c>
      <c r="G1703" t="s">
        <v>234</v>
      </c>
      <c r="H1703" t="s">
        <v>150</v>
      </c>
      <c r="I1703" t="s">
        <v>136</v>
      </c>
      <c r="J1703" t="s">
        <v>137</v>
      </c>
      <c r="K1703" t="s">
        <v>144</v>
      </c>
      <c r="L1703" t="s">
        <v>5164</v>
      </c>
      <c r="M1703" t="s">
        <v>5165</v>
      </c>
      <c r="N1703">
        <v>2.4700000000000002</v>
      </c>
      <c r="O1703">
        <v>0</v>
      </c>
      <c r="P1703">
        <v>5</v>
      </c>
      <c r="Q1703">
        <v>0</v>
      </c>
      <c r="R1703">
        <v>0</v>
      </c>
      <c r="S1703">
        <v>0</v>
      </c>
      <c r="T1703">
        <v>1</v>
      </c>
      <c r="U1703">
        <v>0</v>
      </c>
      <c r="V1703">
        <v>0</v>
      </c>
      <c r="W1703">
        <v>0</v>
      </c>
      <c r="X1703">
        <v>2.0644808473935727</v>
      </c>
      <c r="Y1703">
        <v>0</v>
      </c>
      <c r="Z1703">
        <v>0</v>
      </c>
      <c r="AA1703">
        <v>0</v>
      </c>
      <c r="AB1703">
        <v>3.7398705597255555</v>
      </c>
      <c r="AC1703">
        <v>0</v>
      </c>
      <c r="AD1703">
        <v>0</v>
      </c>
      <c r="AE1703">
        <v>5.8043514071191282</v>
      </c>
    </row>
    <row r="1704" spans="1:31" x14ac:dyDescent="0.3">
      <c r="A1704">
        <v>2520967</v>
      </c>
      <c r="B1704">
        <v>1</v>
      </c>
      <c r="C1704" t="s">
        <v>80</v>
      </c>
      <c r="D1704" t="s">
        <v>103</v>
      </c>
      <c r="E1704" t="s">
        <v>132</v>
      </c>
      <c r="F1704" t="s">
        <v>5166</v>
      </c>
      <c r="G1704" t="s">
        <v>204</v>
      </c>
      <c r="H1704" t="s">
        <v>135</v>
      </c>
      <c r="I1704" t="s">
        <v>136</v>
      </c>
      <c r="J1704" t="s">
        <v>137</v>
      </c>
      <c r="K1704" t="s">
        <v>144</v>
      </c>
      <c r="L1704" t="s">
        <v>5167</v>
      </c>
      <c r="M1704" t="s">
        <v>5168</v>
      </c>
      <c r="N1704">
        <v>2.0625</v>
      </c>
      <c r="O1704">
        <v>0</v>
      </c>
      <c r="P1704">
        <v>153</v>
      </c>
      <c r="Q1704">
        <v>0</v>
      </c>
      <c r="R1704">
        <v>8</v>
      </c>
      <c r="S1704">
        <v>0</v>
      </c>
      <c r="T1704">
        <v>22</v>
      </c>
      <c r="U1704">
        <v>0</v>
      </c>
      <c r="V1704">
        <v>0</v>
      </c>
      <c r="W1704">
        <v>0</v>
      </c>
      <c r="X1704">
        <v>83.543966667120472</v>
      </c>
      <c r="Y1704">
        <v>0</v>
      </c>
      <c r="Z1704">
        <v>3.7064295910769256</v>
      </c>
      <c r="AA1704">
        <v>0</v>
      </c>
      <c r="AB1704">
        <v>48.729937613587111</v>
      </c>
      <c r="AC1704">
        <v>0</v>
      </c>
      <c r="AD1704">
        <v>0</v>
      </c>
      <c r="AE1704">
        <v>135.98033387178452</v>
      </c>
    </row>
    <row r="1705" spans="1:31" x14ac:dyDescent="0.3">
      <c r="A1705">
        <v>2520968</v>
      </c>
      <c r="B1705">
        <v>1</v>
      </c>
      <c r="C1705" t="s">
        <v>80</v>
      </c>
      <c r="D1705" t="s">
        <v>84</v>
      </c>
      <c r="E1705" t="s">
        <v>132</v>
      </c>
      <c r="F1705" t="s">
        <v>5169</v>
      </c>
      <c r="G1705" t="s">
        <v>1446</v>
      </c>
      <c r="H1705" t="s">
        <v>135</v>
      </c>
      <c r="I1705" t="s">
        <v>136</v>
      </c>
      <c r="J1705" t="s">
        <v>137</v>
      </c>
      <c r="K1705" t="s">
        <v>144</v>
      </c>
      <c r="L1705" t="s">
        <v>5170</v>
      </c>
      <c r="M1705" t="s">
        <v>5171</v>
      </c>
      <c r="N1705">
        <v>2.7250000000000001</v>
      </c>
      <c r="O1705">
        <v>0</v>
      </c>
      <c r="P1705">
        <v>1291</v>
      </c>
      <c r="Q1705">
        <v>0</v>
      </c>
      <c r="R1705">
        <v>0</v>
      </c>
      <c r="S1705">
        <v>0</v>
      </c>
      <c r="T1705">
        <v>262</v>
      </c>
      <c r="U1705">
        <v>0</v>
      </c>
      <c r="V1705">
        <v>0</v>
      </c>
      <c r="W1705">
        <v>0</v>
      </c>
      <c r="X1705">
        <v>790.07725938276212</v>
      </c>
      <c r="Y1705">
        <v>0</v>
      </c>
      <c r="Z1705">
        <v>0</v>
      </c>
      <c r="AA1705">
        <v>0</v>
      </c>
      <c r="AB1705">
        <v>1005.1306839263625</v>
      </c>
      <c r="AC1705">
        <v>0</v>
      </c>
      <c r="AD1705">
        <v>0</v>
      </c>
      <c r="AE1705">
        <v>1795.2079433091246</v>
      </c>
    </row>
    <row r="1706" spans="1:31" x14ac:dyDescent="0.3">
      <c r="A1706">
        <v>2520975</v>
      </c>
      <c r="B1706">
        <v>1</v>
      </c>
      <c r="C1706" t="s">
        <v>80</v>
      </c>
      <c r="D1706" t="s">
        <v>101</v>
      </c>
      <c r="E1706" t="s">
        <v>132</v>
      </c>
      <c r="F1706" t="s">
        <v>5172</v>
      </c>
      <c r="G1706" t="s">
        <v>204</v>
      </c>
      <c r="H1706" t="s">
        <v>135</v>
      </c>
      <c r="I1706" t="s">
        <v>136</v>
      </c>
      <c r="J1706" t="s">
        <v>137</v>
      </c>
      <c r="K1706" t="s">
        <v>144</v>
      </c>
      <c r="L1706" t="s">
        <v>5173</v>
      </c>
      <c r="M1706" t="s">
        <v>5174</v>
      </c>
      <c r="N1706">
        <v>0.762222222</v>
      </c>
      <c r="O1706">
        <v>0</v>
      </c>
      <c r="P1706">
        <v>440</v>
      </c>
      <c r="Q1706">
        <v>0</v>
      </c>
      <c r="R1706">
        <v>1</v>
      </c>
      <c r="S1706">
        <v>0</v>
      </c>
      <c r="T1706">
        <v>7</v>
      </c>
      <c r="U1706">
        <v>0</v>
      </c>
      <c r="V1706">
        <v>0</v>
      </c>
      <c r="W1706">
        <v>0</v>
      </c>
      <c r="X1706">
        <v>113.58298942609458</v>
      </c>
      <c r="Y1706">
        <v>0</v>
      </c>
      <c r="Z1706">
        <v>1.2369633663295836E-2</v>
      </c>
      <c r="AA1706">
        <v>0</v>
      </c>
      <c r="AB1706">
        <v>13.063157461974622</v>
      </c>
      <c r="AC1706">
        <v>0</v>
      </c>
      <c r="AD1706">
        <v>0</v>
      </c>
      <c r="AE1706">
        <v>126.65851652173251</v>
      </c>
    </row>
    <row r="1707" spans="1:31" x14ac:dyDescent="0.3">
      <c r="A1707">
        <v>2521006</v>
      </c>
      <c r="B1707">
        <v>1</v>
      </c>
      <c r="C1707" t="s">
        <v>80</v>
      </c>
      <c r="D1707" t="s">
        <v>85</v>
      </c>
      <c r="E1707" t="s">
        <v>167</v>
      </c>
      <c r="F1707" t="s">
        <v>5175</v>
      </c>
      <c r="G1707" t="s">
        <v>234</v>
      </c>
      <c r="H1707" t="s">
        <v>150</v>
      </c>
      <c r="I1707" t="s">
        <v>136</v>
      </c>
      <c r="J1707" t="s">
        <v>137</v>
      </c>
      <c r="K1707" t="s">
        <v>144</v>
      </c>
      <c r="L1707" t="s">
        <v>5176</v>
      </c>
      <c r="M1707" t="s">
        <v>5177</v>
      </c>
      <c r="N1707">
        <v>1.9550000000000001</v>
      </c>
      <c r="O1707">
        <v>0</v>
      </c>
      <c r="P1707">
        <v>15</v>
      </c>
      <c r="Q1707">
        <v>0</v>
      </c>
      <c r="R1707">
        <v>0</v>
      </c>
      <c r="S1707">
        <v>0</v>
      </c>
      <c r="T1707">
        <v>3</v>
      </c>
      <c r="U1707">
        <v>0</v>
      </c>
      <c r="V1707">
        <v>0</v>
      </c>
      <c r="W1707">
        <v>0</v>
      </c>
      <c r="X1707">
        <v>6.9503815142926699</v>
      </c>
      <c r="Y1707">
        <v>0</v>
      </c>
      <c r="Z1707">
        <v>0</v>
      </c>
      <c r="AA1707">
        <v>0</v>
      </c>
      <c r="AB1707">
        <v>1.9357233912477003</v>
      </c>
      <c r="AC1707">
        <v>0</v>
      </c>
      <c r="AD1707">
        <v>0</v>
      </c>
      <c r="AE1707">
        <v>8.8861049055403711</v>
      </c>
    </row>
    <row r="1708" spans="1:31" x14ac:dyDescent="0.3">
      <c r="A1708">
        <v>2521009</v>
      </c>
      <c r="B1708">
        <v>1</v>
      </c>
      <c r="C1708" t="s">
        <v>81</v>
      </c>
      <c r="D1708" t="s">
        <v>113</v>
      </c>
      <c r="E1708" t="s">
        <v>159</v>
      </c>
      <c r="F1708" t="s">
        <v>5178</v>
      </c>
      <c r="G1708" t="s">
        <v>588</v>
      </c>
      <c r="H1708" t="s">
        <v>150</v>
      </c>
      <c r="I1708" t="s">
        <v>136</v>
      </c>
      <c r="J1708" t="s">
        <v>137</v>
      </c>
      <c r="K1708" t="s">
        <v>144</v>
      </c>
      <c r="L1708" t="s">
        <v>5179</v>
      </c>
      <c r="M1708" t="s">
        <v>5180</v>
      </c>
      <c r="N1708">
        <v>1.4188888879999999</v>
      </c>
      <c r="O1708">
        <v>0</v>
      </c>
      <c r="P1708">
        <v>53</v>
      </c>
      <c r="Q1708">
        <v>0</v>
      </c>
      <c r="R1708">
        <v>13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9.4482408088313843</v>
      </c>
      <c r="Y1708">
        <v>0</v>
      </c>
      <c r="Z1708">
        <v>7.7650974917054008</v>
      </c>
      <c r="AA1708">
        <v>0</v>
      </c>
      <c r="AB1708">
        <v>0</v>
      </c>
      <c r="AC1708">
        <v>0</v>
      </c>
      <c r="AD1708">
        <v>0</v>
      </c>
      <c r="AE1708">
        <v>17.213338300536783</v>
      </c>
    </row>
    <row r="1709" spans="1:31" x14ac:dyDescent="0.3">
      <c r="A1709">
        <v>2521017</v>
      </c>
      <c r="B1709">
        <v>1</v>
      </c>
      <c r="C1709" t="s">
        <v>80</v>
      </c>
      <c r="D1709" t="s">
        <v>96</v>
      </c>
      <c r="E1709" t="s">
        <v>167</v>
      </c>
      <c r="F1709" t="s">
        <v>5181</v>
      </c>
      <c r="G1709" t="s">
        <v>169</v>
      </c>
      <c r="H1709" t="s">
        <v>150</v>
      </c>
      <c r="I1709" t="s">
        <v>136</v>
      </c>
      <c r="J1709" t="s">
        <v>137</v>
      </c>
      <c r="K1709" t="s">
        <v>144</v>
      </c>
      <c r="L1709" t="s">
        <v>5182</v>
      </c>
      <c r="M1709" t="s">
        <v>5183</v>
      </c>
      <c r="N1709">
        <v>3.5772222220000001</v>
      </c>
      <c r="O1709">
        <v>0</v>
      </c>
      <c r="P1709">
        <v>1</v>
      </c>
      <c r="Q1709">
        <v>0</v>
      </c>
      <c r="R1709">
        <v>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0.36714345494006007</v>
      </c>
      <c r="Y1709">
        <v>0</v>
      </c>
      <c r="Z1709">
        <v>0</v>
      </c>
      <c r="AA1709">
        <v>0</v>
      </c>
      <c r="AB1709">
        <v>0</v>
      </c>
      <c r="AC1709">
        <v>0</v>
      </c>
      <c r="AD1709">
        <v>0</v>
      </c>
      <c r="AE1709">
        <v>0.36714345494006007</v>
      </c>
    </row>
    <row r="1710" spans="1:31" x14ac:dyDescent="0.3">
      <c r="A1710">
        <v>2521021</v>
      </c>
      <c r="B1710">
        <v>1</v>
      </c>
      <c r="C1710" t="s">
        <v>81</v>
      </c>
      <c r="D1710" t="s">
        <v>118</v>
      </c>
      <c r="E1710" t="s">
        <v>159</v>
      </c>
      <c r="F1710" t="s">
        <v>5184</v>
      </c>
      <c r="G1710" t="s">
        <v>181</v>
      </c>
      <c r="H1710" t="s">
        <v>150</v>
      </c>
      <c r="I1710" t="s">
        <v>136</v>
      </c>
      <c r="J1710" t="s">
        <v>137</v>
      </c>
      <c r="K1710" t="s">
        <v>144</v>
      </c>
      <c r="L1710" t="s">
        <v>5185</v>
      </c>
      <c r="M1710" t="s">
        <v>5186</v>
      </c>
      <c r="N1710">
        <v>2.7966666660000001</v>
      </c>
      <c r="O1710">
        <v>0</v>
      </c>
      <c r="P1710">
        <v>3</v>
      </c>
      <c r="Q1710">
        <v>0</v>
      </c>
      <c r="R1710">
        <v>12</v>
      </c>
      <c r="S1710">
        <v>0</v>
      </c>
      <c r="T1710">
        <v>2</v>
      </c>
      <c r="U1710">
        <v>0</v>
      </c>
      <c r="V1710">
        <v>0</v>
      </c>
      <c r="W1710">
        <v>0</v>
      </c>
      <c r="X1710">
        <v>0.15941945205453334</v>
      </c>
      <c r="Y1710">
        <v>0</v>
      </c>
      <c r="Z1710">
        <v>1.4198783340002099</v>
      </c>
      <c r="AA1710">
        <v>0</v>
      </c>
      <c r="AB1710">
        <v>0.43467947022817499</v>
      </c>
      <c r="AC1710">
        <v>0</v>
      </c>
      <c r="AD1710">
        <v>0</v>
      </c>
      <c r="AE1710">
        <v>2.0139772562829181</v>
      </c>
    </row>
    <row r="1711" spans="1:31" x14ac:dyDescent="0.3">
      <c r="A1711">
        <v>2521030</v>
      </c>
      <c r="B1711">
        <v>1</v>
      </c>
      <c r="C1711" t="s">
        <v>80</v>
      </c>
      <c r="D1711" t="s">
        <v>82</v>
      </c>
      <c r="E1711" t="s">
        <v>167</v>
      </c>
      <c r="F1711" t="s">
        <v>5187</v>
      </c>
      <c r="G1711" t="s">
        <v>263</v>
      </c>
      <c r="H1711" t="s">
        <v>150</v>
      </c>
      <c r="I1711" t="s">
        <v>136</v>
      </c>
      <c r="J1711" t="s">
        <v>137</v>
      </c>
      <c r="K1711" t="s">
        <v>144</v>
      </c>
      <c r="L1711" t="s">
        <v>5188</v>
      </c>
      <c r="M1711" t="s">
        <v>5189</v>
      </c>
      <c r="N1711">
        <v>4.42</v>
      </c>
      <c r="O1711">
        <v>0</v>
      </c>
      <c r="P1711">
        <v>1</v>
      </c>
      <c r="Q1711">
        <v>0</v>
      </c>
      <c r="R1711">
        <v>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0.66338886838480005</v>
      </c>
      <c r="Y1711">
        <v>0</v>
      </c>
      <c r="Z1711">
        <v>0</v>
      </c>
      <c r="AA1711">
        <v>0</v>
      </c>
      <c r="AB1711">
        <v>0</v>
      </c>
      <c r="AC1711">
        <v>0</v>
      </c>
      <c r="AD1711">
        <v>0</v>
      </c>
      <c r="AE1711">
        <v>0.66338886838480005</v>
      </c>
    </row>
    <row r="1712" spans="1:31" x14ac:dyDescent="0.3">
      <c r="A1712">
        <v>2521048</v>
      </c>
      <c r="B1712">
        <v>1</v>
      </c>
      <c r="C1712" t="s">
        <v>80</v>
      </c>
      <c r="D1712" t="s">
        <v>92</v>
      </c>
      <c r="E1712" t="s">
        <v>167</v>
      </c>
      <c r="F1712" t="s">
        <v>1395</v>
      </c>
      <c r="G1712" t="s">
        <v>169</v>
      </c>
      <c r="H1712" t="s">
        <v>150</v>
      </c>
      <c r="I1712" t="s">
        <v>136</v>
      </c>
      <c r="J1712" t="s">
        <v>137</v>
      </c>
      <c r="K1712" t="s">
        <v>144</v>
      </c>
      <c r="L1712" t="s">
        <v>5190</v>
      </c>
      <c r="M1712" t="s">
        <v>5191</v>
      </c>
      <c r="N1712">
        <v>2.519722222</v>
      </c>
      <c r="O1712">
        <v>0</v>
      </c>
      <c r="P1712">
        <v>1</v>
      </c>
      <c r="Q1712">
        <v>0</v>
      </c>
      <c r="R1712">
        <v>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0.29797119468150424</v>
      </c>
      <c r="Y1712">
        <v>0</v>
      </c>
      <c r="Z1712">
        <v>0</v>
      </c>
      <c r="AA1712">
        <v>0</v>
      </c>
      <c r="AB1712">
        <v>0</v>
      </c>
      <c r="AC1712">
        <v>0</v>
      </c>
      <c r="AD1712">
        <v>0</v>
      </c>
      <c r="AE1712">
        <v>0.29797119468150424</v>
      </c>
    </row>
    <row r="1713" spans="1:31" x14ac:dyDescent="0.3">
      <c r="A1713">
        <v>2521055</v>
      </c>
      <c r="B1713">
        <v>1</v>
      </c>
      <c r="C1713" t="s">
        <v>80</v>
      </c>
      <c r="D1713" t="s">
        <v>103</v>
      </c>
      <c r="E1713" t="s">
        <v>147</v>
      </c>
      <c r="F1713" t="s">
        <v>5192</v>
      </c>
      <c r="G1713" t="s">
        <v>177</v>
      </c>
      <c r="H1713" t="s">
        <v>150</v>
      </c>
      <c r="I1713" t="s">
        <v>136</v>
      </c>
      <c r="J1713" t="s">
        <v>137</v>
      </c>
      <c r="K1713" t="s">
        <v>144</v>
      </c>
      <c r="L1713" t="s">
        <v>5193</v>
      </c>
      <c r="M1713" t="s">
        <v>5194</v>
      </c>
      <c r="N1713">
        <v>0.56777777699999998</v>
      </c>
      <c r="O1713">
        <v>0</v>
      </c>
      <c r="P1713">
        <v>58</v>
      </c>
      <c r="Q1713">
        <v>0</v>
      </c>
      <c r="R1713">
        <v>0</v>
      </c>
      <c r="S1713">
        <v>0</v>
      </c>
      <c r="T1713">
        <v>0</v>
      </c>
      <c r="U1713">
        <v>0</v>
      </c>
      <c r="V1713">
        <v>0</v>
      </c>
      <c r="W1713">
        <v>0</v>
      </c>
      <c r="X1713">
        <v>8.8681120798636002</v>
      </c>
      <c r="Y1713">
        <v>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8.8681120798636002</v>
      </c>
    </row>
    <row r="1714" spans="1:31" x14ac:dyDescent="0.3">
      <c r="A1714">
        <v>2521057</v>
      </c>
      <c r="B1714">
        <v>1</v>
      </c>
      <c r="C1714" t="s">
        <v>80</v>
      </c>
      <c r="D1714" t="s">
        <v>100</v>
      </c>
      <c r="E1714" t="s">
        <v>187</v>
      </c>
      <c r="F1714" t="s">
        <v>5195</v>
      </c>
      <c r="G1714" t="s">
        <v>143</v>
      </c>
      <c r="H1714" t="s">
        <v>135</v>
      </c>
      <c r="I1714" t="s">
        <v>136</v>
      </c>
      <c r="J1714" t="s">
        <v>137</v>
      </c>
      <c r="K1714" t="s">
        <v>144</v>
      </c>
      <c r="L1714" t="s">
        <v>5196</v>
      </c>
      <c r="M1714" t="s">
        <v>5197</v>
      </c>
      <c r="N1714">
        <v>0.82138888799999998</v>
      </c>
      <c r="O1714">
        <v>0</v>
      </c>
      <c r="P1714">
        <v>373</v>
      </c>
      <c r="Q1714">
        <v>9</v>
      </c>
      <c r="R1714">
        <v>32</v>
      </c>
      <c r="S1714">
        <v>6</v>
      </c>
      <c r="T1714">
        <v>36</v>
      </c>
      <c r="U1714">
        <v>0</v>
      </c>
      <c r="V1714">
        <v>0</v>
      </c>
      <c r="W1714">
        <v>0</v>
      </c>
      <c r="X1714">
        <v>96.108666669906412</v>
      </c>
      <c r="Y1714">
        <v>2.9554891172022826</v>
      </c>
      <c r="Z1714">
        <v>48.160581351042559</v>
      </c>
      <c r="AA1714">
        <v>7.2758037619394313</v>
      </c>
      <c r="AB1714">
        <v>18.872788090171579</v>
      </c>
      <c r="AC1714">
        <v>0</v>
      </c>
      <c r="AD1714">
        <v>0</v>
      </c>
      <c r="AE1714">
        <v>173.37332899026228</v>
      </c>
    </row>
    <row r="1715" spans="1:31" x14ac:dyDescent="0.3">
      <c r="A1715">
        <v>2521061</v>
      </c>
      <c r="B1715">
        <v>1</v>
      </c>
      <c r="C1715" t="s">
        <v>80</v>
      </c>
      <c r="D1715" t="s">
        <v>83</v>
      </c>
      <c r="E1715" t="s">
        <v>207</v>
      </c>
      <c r="F1715" t="s">
        <v>5198</v>
      </c>
      <c r="G1715" t="s">
        <v>177</v>
      </c>
      <c r="H1715" t="s">
        <v>150</v>
      </c>
      <c r="I1715" t="s">
        <v>136</v>
      </c>
      <c r="J1715" t="s">
        <v>137</v>
      </c>
      <c r="K1715" t="s">
        <v>144</v>
      </c>
      <c r="L1715" t="s">
        <v>5199</v>
      </c>
      <c r="M1715" t="s">
        <v>5200</v>
      </c>
      <c r="N1715">
        <v>1.7141666659999999</v>
      </c>
      <c r="O1715">
        <v>0</v>
      </c>
      <c r="P1715">
        <v>52</v>
      </c>
      <c r="Q1715">
        <v>0</v>
      </c>
      <c r="R1715">
        <v>0</v>
      </c>
      <c r="S1715">
        <v>0</v>
      </c>
      <c r="T1715">
        <v>2</v>
      </c>
      <c r="U1715">
        <v>0</v>
      </c>
      <c r="V1715">
        <v>0</v>
      </c>
      <c r="W1715">
        <v>0</v>
      </c>
      <c r="X1715">
        <v>29.615865234319688</v>
      </c>
      <c r="Y1715">
        <v>0</v>
      </c>
      <c r="Z1715">
        <v>0</v>
      </c>
      <c r="AA1715">
        <v>0</v>
      </c>
      <c r="AB1715">
        <v>2.4008016262561114</v>
      </c>
      <c r="AC1715">
        <v>0</v>
      </c>
      <c r="AD1715">
        <v>0</v>
      </c>
      <c r="AE1715">
        <v>32.016666860575796</v>
      </c>
    </row>
    <row r="1716" spans="1:31" x14ac:dyDescent="0.3">
      <c r="A1716">
        <v>2521065</v>
      </c>
      <c r="B1716">
        <v>1</v>
      </c>
      <c r="C1716" t="s">
        <v>80</v>
      </c>
      <c r="D1716" t="s">
        <v>97</v>
      </c>
      <c r="E1716" t="s">
        <v>159</v>
      </c>
      <c r="F1716" t="s">
        <v>5201</v>
      </c>
      <c r="G1716" t="s">
        <v>161</v>
      </c>
      <c r="H1716" t="s">
        <v>150</v>
      </c>
      <c r="I1716" t="s">
        <v>136</v>
      </c>
      <c r="J1716" t="s">
        <v>137</v>
      </c>
      <c r="K1716" t="s">
        <v>144</v>
      </c>
      <c r="L1716" t="s">
        <v>5202</v>
      </c>
      <c r="M1716" t="s">
        <v>5203</v>
      </c>
      <c r="N1716">
        <v>2.4613888880000001</v>
      </c>
      <c r="O1716">
        <v>0</v>
      </c>
      <c r="P1716">
        <v>7</v>
      </c>
      <c r="Q1716">
        <v>0</v>
      </c>
      <c r="R1716">
        <v>30</v>
      </c>
      <c r="S1716">
        <v>0</v>
      </c>
      <c r="T1716">
        <v>14</v>
      </c>
      <c r="U1716">
        <v>0</v>
      </c>
      <c r="V1716">
        <v>0</v>
      </c>
      <c r="W1716">
        <v>0</v>
      </c>
      <c r="X1716">
        <v>7.6523061064824187</v>
      </c>
      <c r="Y1716">
        <v>0</v>
      </c>
      <c r="Z1716">
        <v>43.219132243029058</v>
      </c>
      <c r="AA1716">
        <v>0</v>
      </c>
      <c r="AB1716">
        <v>60.561423881828617</v>
      </c>
      <c r="AC1716">
        <v>0</v>
      </c>
      <c r="AD1716">
        <v>0</v>
      </c>
      <c r="AE1716">
        <v>111.4328622313401</v>
      </c>
    </row>
    <row r="1717" spans="1:31" x14ac:dyDescent="0.3">
      <c r="A1717">
        <v>2521066</v>
      </c>
      <c r="B1717">
        <v>1</v>
      </c>
      <c r="C1717" t="s">
        <v>80</v>
      </c>
      <c r="D1717" t="s">
        <v>103</v>
      </c>
      <c r="E1717" t="s">
        <v>167</v>
      </c>
      <c r="F1717" t="s">
        <v>5204</v>
      </c>
      <c r="G1717" t="s">
        <v>538</v>
      </c>
      <c r="H1717" t="s">
        <v>150</v>
      </c>
      <c r="I1717" t="s">
        <v>136</v>
      </c>
      <c r="J1717" t="s">
        <v>3</v>
      </c>
      <c r="K1717" t="s">
        <v>144</v>
      </c>
      <c r="L1717" t="s">
        <v>5205</v>
      </c>
      <c r="M1717" t="s">
        <v>5206</v>
      </c>
      <c r="N1717">
        <v>6.0947222219999997</v>
      </c>
      <c r="O1717">
        <v>0</v>
      </c>
      <c r="P1717">
        <v>6</v>
      </c>
      <c r="Q1717">
        <v>0</v>
      </c>
      <c r="R1717">
        <v>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7.8530002966733097</v>
      </c>
      <c r="Y1717">
        <v>0</v>
      </c>
      <c r="Z1717">
        <v>0</v>
      </c>
      <c r="AA1717">
        <v>0</v>
      </c>
      <c r="AB1717">
        <v>0</v>
      </c>
      <c r="AC1717">
        <v>0</v>
      </c>
      <c r="AD1717">
        <v>0</v>
      </c>
      <c r="AE1717">
        <v>7.8530002966733097</v>
      </c>
    </row>
    <row r="1718" spans="1:31" x14ac:dyDescent="0.3">
      <c r="A1718">
        <v>2521069</v>
      </c>
      <c r="B1718">
        <v>1</v>
      </c>
      <c r="C1718" t="s">
        <v>80</v>
      </c>
      <c r="D1718" t="s">
        <v>93</v>
      </c>
      <c r="E1718" t="s">
        <v>132</v>
      </c>
      <c r="F1718" t="s">
        <v>5207</v>
      </c>
      <c r="G1718" t="s">
        <v>143</v>
      </c>
      <c r="H1718" t="s">
        <v>135</v>
      </c>
      <c r="I1718" t="s">
        <v>136</v>
      </c>
      <c r="J1718" t="s">
        <v>137</v>
      </c>
      <c r="K1718" t="s">
        <v>144</v>
      </c>
      <c r="L1718" t="s">
        <v>5208</v>
      </c>
      <c r="M1718" t="s">
        <v>5209</v>
      </c>
      <c r="N1718">
        <v>1.0394444439999999</v>
      </c>
      <c r="O1718">
        <v>0</v>
      </c>
      <c r="P1718">
        <v>4232</v>
      </c>
      <c r="Q1718">
        <v>0</v>
      </c>
      <c r="R1718">
        <v>6</v>
      </c>
      <c r="S1718">
        <v>2</v>
      </c>
      <c r="T1718">
        <v>270</v>
      </c>
      <c r="U1718">
        <v>0</v>
      </c>
      <c r="V1718">
        <v>0</v>
      </c>
      <c r="W1718">
        <v>0</v>
      </c>
      <c r="X1718">
        <v>960.04279056231394</v>
      </c>
      <c r="Y1718">
        <v>0</v>
      </c>
      <c r="Z1718">
        <v>3.6930564116915048</v>
      </c>
      <c r="AA1718">
        <v>135.82666093196283</v>
      </c>
      <c r="AB1718">
        <v>267.67895418747662</v>
      </c>
      <c r="AC1718">
        <v>0</v>
      </c>
      <c r="AD1718">
        <v>0</v>
      </c>
      <c r="AE1718">
        <v>1367.2414620934449</v>
      </c>
    </row>
    <row r="1719" spans="1:31" x14ac:dyDescent="0.3">
      <c r="A1719">
        <v>2521071</v>
      </c>
      <c r="B1719">
        <v>1</v>
      </c>
      <c r="C1719" t="s">
        <v>80</v>
      </c>
      <c r="D1719" t="s">
        <v>96</v>
      </c>
      <c r="E1719" t="s">
        <v>167</v>
      </c>
      <c r="F1719" t="s">
        <v>5210</v>
      </c>
      <c r="G1719" t="s">
        <v>169</v>
      </c>
      <c r="H1719" t="s">
        <v>150</v>
      </c>
      <c r="I1719" t="s">
        <v>136</v>
      </c>
      <c r="J1719" t="s">
        <v>137</v>
      </c>
      <c r="K1719" t="s">
        <v>144</v>
      </c>
      <c r="L1719" t="s">
        <v>5211</v>
      </c>
      <c r="M1719" t="s">
        <v>5212</v>
      </c>
      <c r="N1719">
        <v>2.1894444439999998</v>
      </c>
      <c r="O1719">
        <v>0</v>
      </c>
      <c r="P1719">
        <v>1</v>
      </c>
      <c r="Q1719">
        <v>0</v>
      </c>
      <c r="R1719">
        <v>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5.5545153980000006E-5</v>
      </c>
      <c r="Y1719">
        <v>0</v>
      </c>
      <c r="Z1719">
        <v>0</v>
      </c>
      <c r="AA1719">
        <v>0</v>
      </c>
      <c r="AB1719">
        <v>0</v>
      </c>
      <c r="AC1719">
        <v>0</v>
      </c>
      <c r="AD1719">
        <v>0</v>
      </c>
      <c r="AE1719">
        <v>5.5545153980000006E-5</v>
      </c>
    </row>
    <row r="1720" spans="1:31" x14ac:dyDescent="0.3">
      <c r="A1720">
        <v>2521072</v>
      </c>
      <c r="B1720">
        <v>1</v>
      </c>
      <c r="C1720" t="s">
        <v>80</v>
      </c>
      <c r="D1720" t="s">
        <v>86</v>
      </c>
      <c r="E1720" t="s">
        <v>275</v>
      </c>
      <c r="F1720" t="s">
        <v>5213</v>
      </c>
      <c r="G1720" t="s">
        <v>143</v>
      </c>
      <c r="H1720" t="s">
        <v>135</v>
      </c>
      <c r="I1720" t="s">
        <v>136</v>
      </c>
      <c r="J1720" t="s">
        <v>137</v>
      </c>
      <c r="K1720" t="s">
        <v>144</v>
      </c>
      <c r="L1720" t="s">
        <v>5214</v>
      </c>
      <c r="M1720" t="s">
        <v>5215</v>
      </c>
      <c r="N1720">
        <v>1.4727777769999999</v>
      </c>
      <c r="O1720">
        <v>0</v>
      </c>
      <c r="P1720">
        <v>1115</v>
      </c>
      <c r="Q1720">
        <v>0</v>
      </c>
      <c r="R1720">
        <v>3</v>
      </c>
      <c r="S1720">
        <v>0</v>
      </c>
      <c r="T1720">
        <v>102</v>
      </c>
      <c r="U1720">
        <v>1</v>
      </c>
      <c r="V1720">
        <v>0</v>
      </c>
      <c r="W1720">
        <v>0</v>
      </c>
      <c r="X1720">
        <v>659.93134054275822</v>
      </c>
      <c r="Y1720">
        <v>0</v>
      </c>
      <c r="Z1720">
        <v>0.129287167967265</v>
      </c>
      <c r="AA1720">
        <v>0</v>
      </c>
      <c r="AB1720">
        <v>429.00112746415016</v>
      </c>
      <c r="AC1720">
        <v>700.69293219699375</v>
      </c>
      <c r="AD1720">
        <v>0</v>
      </c>
      <c r="AE1720">
        <v>1789.7546873718693</v>
      </c>
    </row>
    <row r="1721" spans="1:31" x14ac:dyDescent="0.3">
      <c r="A1721">
        <v>2521081</v>
      </c>
      <c r="B1721">
        <v>1</v>
      </c>
      <c r="C1721" t="s">
        <v>81</v>
      </c>
      <c r="D1721" t="s">
        <v>117</v>
      </c>
      <c r="E1721" t="s">
        <v>132</v>
      </c>
      <c r="F1721" t="s">
        <v>5216</v>
      </c>
      <c r="G1721" t="s">
        <v>204</v>
      </c>
      <c r="H1721" t="s">
        <v>135</v>
      </c>
      <c r="I1721" t="s">
        <v>136</v>
      </c>
      <c r="J1721" t="s">
        <v>137</v>
      </c>
      <c r="K1721" t="s">
        <v>144</v>
      </c>
      <c r="L1721" t="s">
        <v>5217</v>
      </c>
      <c r="M1721" t="s">
        <v>5218</v>
      </c>
      <c r="N1721">
        <v>1.479166666</v>
      </c>
      <c r="O1721">
        <v>0</v>
      </c>
      <c r="P1721">
        <v>215</v>
      </c>
      <c r="Q1721">
        <v>4</v>
      </c>
      <c r="R1721">
        <v>2</v>
      </c>
      <c r="S1721">
        <v>1</v>
      </c>
      <c r="T1721">
        <v>22</v>
      </c>
      <c r="U1721">
        <v>0</v>
      </c>
      <c r="V1721">
        <v>0</v>
      </c>
      <c r="W1721">
        <v>0</v>
      </c>
      <c r="X1721">
        <v>36.930016716951684</v>
      </c>
      <c r="Y1721">
        <v>1.8610551305200798</v>
      </c>
      <c r="Z1721">
        <v>1.7288243225626567</v>
      </c>
      <c r="AA1721">
        <v>1.7466778627672224</v>
      </c>
      <c r="AB1721">
        <v>14.250412160283446</v>
      </c>
      <c r="AC1721">
        <v>0</v>
      </c>
      <c r="AD1721">
        <v>0</v>
      </c>
      <c r="AE1721">
        <v>56.516986193085089</v>
      </c>
    </row>
    <row r="1722" spans="1:31" x14ac:dyDescent="0.3">
      <c r="A1722">
        <v>2521082</v>
      </c>
      <c r="B1722">
        <v>1</v>
      </c>
      <c r="C1722" t="s">
        <v>80</v>
      </c>
      <c r="D1722" t="s">
        <v>93</v>
      </c>
      <c r="E1722" t="s">
        <v>141</v>
      </c>
      <c r="F1722" t="s">
        <v>5219</v>
      </c>
      <c r="G1722" t="s">
        <v>143</v>
      </c>
      <c r="H1722" t="s">
        <v>135</v>
      </c>
      <c r="I1722" t="s">
        <v>136</v>
      </c>
      <c r="J1722" t="s">
        <v>137</v>
      </c>
      <c r="K1722" t="s">
        <v>144</v>
      </c>
      <c r="L1722" t="s">
        <v>5220</v>
      </c>
      <c r="M1722" t="s">
        <v>5221</v>
      </c>
      <c r="N1722">
        <v>0.116388888</v>
      </c>
      <c r="O1722">
        <v>0</v>
      </c>
      <c r="P1722">
        <v>0</v>
      </c>
      <c r="Q1722">
        <v>0</v>
      </c>
      <c r="R1722">
        <v>0</v>
      </c>
      <c r="S1722">
        <v>1</v>
      </c>
      <c r="T1722">
        <v>0</v>
      </c>
      <c r="U1722">
        <v>0</v>
      </c>
      <c r="V1722">
        <v>0</v>
      </c>
      <c r="W1722">
        <v>0</v>
      </c>
      <c r="X1722">
        <v>0</v>
      </c>
      <c r="Y1722">
        <v>0</v>
      </c>
      <c r="Z1722">
        <v>0</v>
      </c>
      <c r="AA1722">
        <v>36.651603882709203</v>
      </c>
      <c r="AB1722">
        <v>0</v>
      </c>
      <c r="AC1722">
        <v>0</v>
      </c>
      <c r="AD1722">
        <v>0</v>
      </c>
      <c r="AE1722">
        <v>36.651603882709203</v>
      </c>
    </row>
    <row r="1723" spans="1:31" x14ac:dyDescent="0.3">
      <c r="A1723">
        <v>2521097</v>
      </c>
      <c r="B1723">
        <v>1</v>
      </c>
      <c r="C1723" t="s">
        <v>80</v>
      </c>
      <c r="D1723" t="s">
        <v>105</v>
      </c>
      <c r="E1723" t="s">
        <v>141</v>
      </c>
      <c r="F1723" t="s">
        <v>5222</v>
      </c>
      <c r="G1723" t="s">
        <v>143</v>
      </c>
      <c r="H1723" t="s">
        <v>135</v>
      </c>
      <c r="I1723" t="s">
        <v>136</v>
      </c>
      <c r="J1723" t="s">
        <v>137</v>
      </c>
      <c r="K1723" t="s">
        <v>144</v>
      </c>
      <c r="L1723" t="s">
        <v>5223</v>
      </c>
      <c r="M1723" t="s">
        <v>5224</v>
      </c>
      <c r="N1723">
        <v>9.8888887999999994E-2</v>
      </c>
      <c r="O1723">
        <v>0</v>
      </c>
      <c r="P1723">
        <v>3</v>
      </c>
      <c r="Q1723">
        <v>0</v>
      </c>
      <c r="R1723">
        <v>5</v>
      </c>
      <c r="S1723">
        <v>5</v>
      </c>
      <c r="T1723">
        <v>9</v>
      </c>
      <c r="U1723">
        <v>1</v>
      </c>
      <c r="V1723">
        <v>0</v>
      </c>
      <c r="W1723">
        <v>0</v>
      </c>
      <c r="X1723">
        <v>0.12242849334201333</v>
      </c>
      <c r="Y1723">
        <v>0</v>
      </c>
      <c r="Z1723">
        <v>0.16205880805968331</v>
      </c>
      <c r="AA1723">
        <v>1.5108833598804534</v>
      </c>
      <c r="AB1723">
        <v>2.5690721752844223</v>
      </c>
      <c r="AC1723">
        <v>0.55562389699096992</v>
      </c>
      <c r="AD1723">
        <v>0</v>
      </c>
      <c r="AE1723">
        <v>4.920066733557543</v>
      </c>
    </row>
    <row r="1724" spans="1:31" x14ac:dyDescent="0.3">
      <c r="A1724">
        <v>2521099</v>
      </c>
      <c r="B1724">
        <v>1</v>
      </c>
      <c r="C1724" t="s">
        <v>80</v>
      </c>
      <c r="D1724" t="s">
        <v>95</v>
      </c>
      <c r="E1724" t="s">
        <v>275</v>
      </c>
      <c r="F1724" t="s">
        <v>5225</v>
      </c>
      <c r="G1724" t="s">
        <v>693</v>
      </c>
      <c r="H1724" t="s">
        <v>135</v>
      </c>
      <c r="I1724" t="s">
        <v>136</v>
      </c>
      <c r="J1724" t="s">
        <v>137</v>
      </c>
      <c r="K1724" t="s">
        <v>144</v>
      </c>
      <c r="L1724" t="s">
        <v>5226</v>
      </c>
      <c r="M1724" t="s">
        <v>5227</v>
      </c>
      <c r="N1724">
        <v>1.288333333</v>
      </c>
      <c r="O1724">
        <v>0</v>
      </c>
      <c r="P1724">
        <v>737</v>
      </c>
      <c r="Q1724">
        <v>6</v>
      </c>
      <c r="R1724">
        <v>21</v>
      </c>
      <c r="S1724">
        <v>8</v>
      </c>
      <c r="T1724">
        <v>39</v>
      </c>
      <c r="U1724">
        <v>1</v>
      </c>
      <c r="V1724">
        <v>0</v>
      </c>
      <c r="W1724">
        <v>0</v>
      </c>
      <c r="X1724">
        <v>190.65975877736656</v>
      </c>
      <c r="Y1724">
        <v>51.872037094121282</v>
      </c>
      <c r="Z1724">
        <v>9.7972823498253465</v>
      </c>
      <c r="AA1724">
        <v>173.21023533049353</v>
      </c>
      <c r="AB1724">
        <v>33.25132426186827</v>
      </c>
      <c r="AC1724">
        <v>66.168109110193853</v>
      </c>
      <c r="AD1724">
        <v>0</v>
      </c>
      <c r="AE1724">
        <v>524.95874692386883</v>
      </c>
    </row>
    <row r="1725" spans="1:31" x14ac:dyDescent="0.3">
      <c r="A1725">
        <v>2521101</v>
      </c>
      <c r="B1725">
        <v>1</v>
      </c>
      <c r="C1725" t="s">
        <v>81</v>
      </c>
      <c r="D1725" t="s">
        <v>123</v>
      </c>
      <c r="E1725" t="s">
        <v>187</v>
      </c>
      <c r="F1725" t="s">
        <v>4995</v>
      </c>
      <c r="G1725" t="s">
        <v>161</v>
      </c>
      <c r="H1725" t="s">
        <v>135</v>
      </c>
      <c r="I1725" t="s">
        <v>136</v>
      </c>
      <c r="J1725" t="s">
        <v>137</v>
      </c>
      <c r="K1725" t="s">
        <v>144</v>
      </c>
      <c r="L1725" t="s">
        <v>5228</v>
      </c>
      <c r="M1725" t="s">
        <v>5229</v>
      </c>
      <c r="N1725">
        <v>2.0691666660000001</v>
      </c>
      <c r="O1725">
        <v>3</v>
      </c>
      <c r="P1725">
        <v>1</v>
      </c>
      <c r="Q1725">
        <v>112</v>
      </c>
      <c r="R1725">
        <v>41</v>
      </c>
      <c r="S1725">
        <v>8</v>
      </c>
      <c r="T1725">
        <v>8</v>
      </c>
      <c r="U1725">
        <v>0</v>
      </c>
      <c r="V1725">
        <v>0</v>
      </c>
      <c r="W1725">
        <v>1.9617700881027669</v>
      </c>
      <c r="X1725">
        <v>0.48906383707000001</v>
      </c>
      <c r="Y1725">
        <v>86.685646167457961</v>
      </c>
      <c r="Z1725">
        <v>37.89473256424003</v>
      </c>
      <c r="AA1725">
        <v>4.3606485797014791</v>
      </c>
      <c r="AB1725">
        <v>15.39351247840284</v>
      </c>
      <c r="AC1725">
        <v>0</v>
      </c>
      <c r="AD1725">
        <v>0</v>
      </c>
      <c r="AE1725">
        <v>146.78537371497509</v>
      </c>
    </row>
    <row r="1726" spans="1:31" x14ac:dyDescent="0.3">
      <c r="A1726">
        <v>2521107</v>
      </c>
      <c r="B1726">
        <v>1</v>
      </c>
      <c r="C1726" t="s">
        <v>80</v>
      </c>
      <c r="D1726" t="s">
        <v>103</v>
      </c>
      <c r="E1726" t="s">
        <v>207</v>
      </c>
      <c r="F1726" t="s">
        <v>5230</v>
      </c>
      <c r="G1726" t="s">
        <v>177</v>
      </c>
      <c r="H1726" t="s">
        <v>150</v>
      </c>
      <c r="I1726" t="s">
        <v>136</v>
      </c>
      <c r="J1726" t="s">
        <v>137</v>
      </c>
      <c r="K1726" t="s">
        <v>144</v>
      </c>
      <c r="L1726" t="s">
        <v>5231</v>
      </c>
      <c r="M1726" t="s">
        <v>5232</v>
      </c>
      <c r="N1726">
        <v>0.41166666600000001</v>
      </c>
      <c r="O1726">
        <v>0</v>
      </c>
      <c r="P1726">
        <v>87</v>
      </c>
      <c r="Q1726">
        <v>0</v>
      </c>
      <c r="R1726">
        <v>0</v>
      </c>
      <c r="S1726">
        <v>0</v>
      </c>
      <c r="T1726">
        <v>3</v>
      </c>
      <c r="U1726">
        <v>0</v>
      </c>
      <c r="V1726">
        <v>0</v>
      </c>
      <c r="W1726">
        <v>0</v>
      </c>
      <c r="X1726">
        <v>7.8483677077987783</v>
      </c>
      <c r="Y1726">
        <v>0</v>
      </c>
      <c r="Z1726">
        <v>0</v>
      </c>
      <c r="AA1726">
        <v>0</v>
      </c>
      <c r="AB1726">
        <v>1.1242219166890834</v>
      </c>
      <c r="AC1726">
        <v>0</v>
      </c>
      <c r="AD1726">
        <v>0</v>
      </c>
      <c r="AE1726">
        <v>8.9725896244878616</v>
      </c>
    </row>
    <row r="1727" spans="1:31" x14ac:dyDescent="0.3">
      <c r="A1727">
        <v>2521108</v>
      </c>
      <c r="B1727">
        <v>1</v>
      </c>
      <c r="C1727" t="s">
        <v>80</v>
      </c>
      <c r="D1727" t="s">
        <v>85</v>
      </c>
      <c r="E1727" t="s">
        <v>167</v>
      </c>
      <c r="F1727" t="s">
        <v>5163</v>
      </c>
      <c r="G1727" t="s">
        <v>169</v>
      </c>
      <c r="H1727" t="s">
        <v>150</v>
      </c>
      <c r="I1727" t="s">
        <v>136</v>
      </c>
      <c r="J1727" t="s">
        <v>137</v>
      </c>
      <c r="K1727" t="s">
        <v>144</v>
      </c>
      <c r="L1727" t="s">
        <v>5233</v>
      </c>
      <c r="M1727" t="s">
        <v>5234</v>
      </c>
      <c r="N1727">
        <v>2.3961111110000002</v>
      </c>
      <c r="O1727">
        <v>0</v>
      </c>
      <c r="P1727">
        <v>5</v>
      </c>
      <c r="Q1727">
        <v>0</v>
      </c>
      <c r="R1727">
        <v>0</v>
      </c>
      <c r="S1727">
        <v>0</v>
      </c>
      <c r="T1727">
        <v>1</v>
      </c>
      <c r="U1727">
        <v>0</v>
      </c>
      <c r="V1727">
        <v>0</v>
      </c>
      <c r="W1727">
        <v>0</v>
      </c>
      <c r="X1727">
        <v>2.13374609118289</v>
      </c>
      <c r="Y1727">
        <v>0</v>
      </c>
      <c r="Z1727">
        <v>0</v>
      </c>
      <c r="AA1727">
        <v>0</v>
      </c>
      <c r="AB1727">
        <v>3.1942698092811113</v>
      </c>
      <c r="AC1727">
        <v>0</v>
      </c>
      <c r="AD1727">
        <v>0</v>
      </c>
      <c r="AE1727">
        <v>5.3280159004640009</v>
      </c>
    </row>
    <row r="1728" spans="1:31" x14ac:dyDescent="0.3">
      <c r="A1728">
        <v>2521111</v>
      </c>
      <c r="B1728">
        <v>1</v>
      </c>
      <c r="C1728" t="s">
        <v>81</v>
      </c>
      <c r="D1728" t="s">
        <v>115</v>
      </c>
      <c r="E1728" t="s">
        <v>132</v>
      </c>
      <c r="F1728" t="s">
        <v>5235</v>
      </c>
      <c r="G1728" t="s">
        <v>204</v>
      </c>
      <c r="H1728" t="s">
        <v>135</v>
      </c>
      <c r="I1728" t="s">
        <v>136</v>
      </c>
      <c r="J1728" t="s">
        <v>137</v>
      </c>
      <c r="K1728" t="s">
        <v>144</v>
      </c>
      <c r="L1728" t="s">
        <v>5236</v>
      </c>
      <c r="M1728" t="s">
        <v>5237</v>
      </c>
      <c r="N1728">
        <v>1.342777777</v>
      </c>
      <c r="O1728">
        <v>0</v>
      </c>
      <c r="P1728">
        <v>132</v>
      </c>
      <c r="Q1728">
        <v>3</v>
      </c>
      <c r="R1728">
        <v>12</v>
      </c>
      <c r="S1728">
        <v>2</v>
      </c>
      <c r="T1728">
        <v>4</v>
      </c>
      <c r="U1728">
        <v>0</v>
      </c>
      <c r="V1728">
        <v>0</v>
      </c>
      <c r="W1728">
        <v>0</v>
      </c>
      <c r="X1728">
        <v>17.127798243257292</v>
      </c>
      <c r="Y1728">
        <v>12.856403285065149</v>
      </c>
      <c r="Z1728">
        <v>11.542973323661739</v>
      </c>
      <c r="AA1728">
        <v>11.02906927518432</v>
      </c>
      <c r="AB1728">
        <v>3.673468143356811</v>
      </c>
      <c r="AC1728">
        <v>0</v>
      </c>
      <c r="AD1728">
        <v>0</v>
      </c>
      <c r="AE1728">
        <v>56.229712270525312</v>
      </c>
    </row>
    <row r="1729" spans="1:31" x14ac:dyDescent="0.3">
      <c r="A1729">
        <v>2521114</v>
      </c>
      <c r="B1729">
        <v>1</v>
      </c>
      <c r="C1729" t="s">
        <v>80</v>
      </c>
      <c r="D1729" t="s">
        <v>85</v>
      </c>
      <c r="E1729" t="s">
        <v>167</v>
      </c>
      <c r="F1729" t="s">
        <v>5238</v>
      </c>
      <c r="G1729" t="s">
        <v>169</v>
      </c>
      <c r="H1729" t="s">
        <v>150</v>
      </c>
      <c r="I1729" t="s">
        <v>136</v>
      </c>
      <c r="J1729" t="s">
        <v>137</v>
      </c>
      <c r="K1729" t="s">
        <v>144</v>
      </c>
      <c r="L1729" t="s">
        <v>5239</v>
      </c>
      <c r="M1729" t="s">
        <v>5240</v>
      </c>
      <c r="N1729">
        <v>7.1861111109999998</v>
      </c>
      <c r="O1729">
        <v>0</v>
      </c>
      <c r="P1729">
        <v>2</v>
      </c>
      <c r="Q1729">
        <v>0</v>
      </c>
      <c r="R1729">
        <v>0</v>
      </c>
      <c r="S1729">
        <v>0</v>
      </c>
      <c r="T1729">
        <v>10</v>
      </c>
      <c r="U1729">
        <v>0</v>
      </c>
      <c r="V1729">
        <v>0</v>
      </c>
      <c r="W1729">
        <v>0</v>
      </c>
      <c r="X1729">
        <v>0.56941703170689262</v>
      </c>
      <c r="Y1729">
        <v>0</v>
      </c>
      <c r="Z1729">
        <v>0</v>
      </c>
      <c r="AA1729">
        <v>0</v>
      </c>
      <c r="AB1729">
        <v>113.75221556304881</v>
      </c>
      <c r="AC1729">
        <v>0</v>
      </c>
      <c r="AD1729">
        <v>0</v>
      </c>
      <c r="AE1729">
        <v>114.3216325947557</v>
      </c>
    </row>
    <row r="1730" spans="1:31" x14ac:dyDescent="0.3">
      <c r="A1730">
        <v>2521116</v>
      </c>
      <c r="B1730">
        <v>1</v>
      </c>
      <c r="C1730" t="s">
        <v>80</v>
      </c>
      <c r="D1730" t="s">
        <v>105</v>
      </c>
      <c r="E1730" t="s">
        <v>159</v>
      </c>
      <c r="F1730" t="s">
        <v>5241</v>
      </c>
      <c r="G1730" t="s">
        <v>161</v>
      </c>
      <c r="H1730" t="s">
        <v>150</v>
      </c>
      <c r="I1730" t="s">
        <v>136</v>
      </c>
      <c r="J1730" t="s">
        <v>137</v>
      </c>
      <c r="K1730" t="s">
        <v>144</v>
      </c>
      <c r="L1730" t="s">
        <v>5242</v>
      </c>
      <c r="M1730" t="s">
        <v>5243</v>
      </c>
      <c r="N1730">
        <v>0.79583333300000003</v>
      </c>
      <c r="O1730">
        <v>0</v>
      </c>
      <c r="P1730">
        <v>494</v>
      </c>
      <c r="Q1730">
        <v>0</v>
      </c>
      <c r="R1730">
        <v>0</v>
      </c>
      <c r="S1730">
        <v>0</v>
      </c>
      <c r="T1730">
        <v>9</v>
      </c>
      <c r="U1730">
        <v>0</v>
      </c>
      <c r="V1730">
        <v>0</v>
      </c>
      <c r="W1730">
        <v>0</v>
      </c>
      <c r="X1730">
        <v>84.656941606982059</v>
      </c>
      <c r="Y1730">
        <v>0</v>
      </c>
      <c r="Z1730">
        <v>0</v>
      </c>
      <c r="AA1730">
        <v>0</v>
      </c>
      <c r="AB1730">
        <v>6.4671902273996338</v>
      </c>
      <c r="AC1730">
        <v>0</v>
      </c>
      <c r="AD1730">
        <v>0</v>
      </c>
      <c r="AE1730">
        <v>91.1241318343817</v>
      </c>
    </row>
    <row r="1731" spans="1:31" x14ac:dyDescent="0.3">
      <c r="A1731">
        <v>2521118</v>
      </c>
      <c r="B1731">
        <v>1</v>
      </c>
      <c r="C1731" t="s">
        <v>80</v>
      </c>
      <c r="D1731" t="s">
        <v>84</v>
      </c>
      <c r="E1731" t="s">
        <v>132</v>
      </c>
      <c r="F1731" t="s">
        <v>5244</v>
      </c>
      <c r="G1731" t="s">
        <v>204</v>
      </c>
      <c r="H1731" t="s">
        <v>135</v>
      </c>
      <c r="I1731" t="s">
        <v>136</v>
      </c>
      <c r="J1731" t="s">
        <v>137</v>
      </c>
      <c r="K1731" t="s">
        <v>144</v>
      </c>
      <c r="L1731" t="s">
        <v>5245</v>
      </c>
      <c r="M1731" t="s">
        <v>5246</v>
      </c>
      <c r="N1731">
        <v>1.701944444</v>
      </c>
      <c r="O1731">
        <v>0</v>
      </c>
      <c r="P1731">
        <v>22</v>
      </c>
      <c r="Q1731">
        <v>0</v>
      </c>
      <c r="R1731">
        <v>17</v>
      </c>
      <c r="S1731">
        <v>0</v>
      </c>
      <c r="T1731">
        <v>5</v>
      </c>
      <c r="U1731">
        <v>0</v>
      </c>
      <c r="V1731">
        <v>0</v>
      </c>
      <c r="W1731">
        <v>0</v>
      </c>
      <c r="X1731">
        <v>18.128921022976769</v>
      </c>
      <c r="Y1731">
        <v>0</v>
      </c>
      <c r="Z1731">
        <v>14.485725496933529</v>
      </c>
      <c r="AA1731">
        <v>0</v>
      </c>
      <c r="AB1731">
        <v>9.1771764309632964</v>
      </c>
      <c r="AC1731">
        <v>0</v>
      </c>
      <c r="AD1731">
        <v>0</v>
      </c>
      <c r="AE1731">
        <v>41.791822950873595</v>
      </c>
    </row>
    <row r="1732" spans="1:31" x14ac:dyDescent="0.3">
      <c r="A1732">
        <v>2521120</v>
      </c>
      <c r="B1732">
        <v>1</v>
      </c>
      <c r="C1732" t="s">
        <v>80</v>
      </c>
      <c r="D1732" t="s">
        <v>83</v>
      </c>
      <c r="E1732" t="s">
        <v>167</v>
      </c>
      <c r="F1732" t="s">
        <v>5247</v>
      </c>
      <c r="G1732" t="s">
        <v>263</v>
      </c>
      <c r="H1732" t="s">
        <v>150</v>
      </c>
      <c r="I1732" t="s">
        <v>136</v>
      </c>
      <c r="J1732" t="s">
        <v>137</v>
      </c>
      <c r="K1732" t="s">
        <v>144</v>
      </c>
      <c r="L1732" t="s">
        <v>5248</v>
      </c>
      <c r="M1732" t="s">
        <v>5249</v>
      </c>
      <c r="N1732">
        <v>1.1816666659999999</v>
      </c>
      <c r="O1732">
        <v>0</v>
      </c>
      <c r="P1732">
        <v>3</v>
      </c>
      <c r="Q1732">
        <v>0</v>
      </c>
      <c r="R1732">
        <v>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1.5432463317563119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1.5432463317563119</v>
      </c>
    </row>
    <row r="1733" spans="1:31" x14ac:dyDescent="0.3">
      <c r="A1733">
        <v>2521143</v>
      </c>
      <c r="B1733">
        <v>1</v>
      </c>
      <c r="C1733" t="s">
        <v>80</v>
      </c>
      <c r="D1733" t="s">
        <v>105</v>
      </c>
      <c r="E1733" t="s">
        <v>147</v>
      </c>
      <c r="F1733" t="s">
        <v>5250</v>
      </c>
      <c r="G1733" t="s">
        <v>161</v>
      </c>
      <c r="H1733" t="s">
        <v>150</v>
      </c>
      <c r="I1733" t="s">
        <v>136</v>
      </c>
      <c r="J1733" t="s">
        <v>137</v>
      </c>
      <c r="K1733" t="s">
        <v>144</v>
      </c>
      <c r="L1733" t="s">
        <v>5251</v>
      </c>
      <c r="M1733" t="s">
        <v>5252</v>
      </c>
      <c r="N1733">
        <v>0.47</v>
      </c>
      <c r="O1733">
        <v>0</v>
      </c>
      <c r="P1733">
        <v>57</v>
      </c>
      <c r="Q1733">
        <v>0</v>
      </c>
      <c r="R1733">
        <v>0</v>
      </c>
      <c r="S1733">
        <v>0</v>
      </c>
      <c r="T1733">
        <v>0</v>
      </c>
      <c r="U1733">
        <v>0</v>
      </c>
      <c r="V1733">
        <v>0</v>
      </c>
      <c r="W1733">
        <v>0</v>
      </c>
      <c r="X1733">
        <v>6.1896394004164703</v>
      </c>
      <c r="Y1733">
        <v>0</v>
      </c>
      <c r="Z1733">
        <v>0</v>
      </c>
      <c r="AA1733">
        <v>0</v>
      </c>
      <c r="AB1733">
        <v>0</v>
      </c>
      <c r="AC1733">
        <v>0</v>
      </c>
      <c r="AD1733">
        <v>0</v>
      </c>
      <c r="AE1733">
        <v>6.1896394004164703</v>
      </c>
    </row>
    <row r="1734" spans="1:31" x14ac:dyDescent="0.3">
      <c r="A1734">
        <v>2521145</v>
      </c>
      <c r="B1734">
        <v>1</v>
      </c>
      <c r="C1734" t="s">
        <v>80</v>
      </c>
      <c r="D1734" t="s">
        <v>104</v>
      </c>
      <c r="E1734" t="s">
        <v>207</v>
      </c>
      <c r="F1734" t="s">
        <v>5253</v>
      </c>
      <c r="G1734" t="s">
        <v>177</v>
      </c>
      <c r="H1734" t="s">
        <v>150</v>
      </c>
      <c r="I1734" t="s">
        <v>136</v>
      </c>
      <c r="J1734" t="s">
        <v>137</v>
      </c>
      <c r="K1734" t="s">
        <v>144</v>
      </c>
      <c r="L1734" t="s">
        <v>5254</v>
      </c>
      <c r="M1734" t="s">
        <v>5255</v>
      </c>
      <c r="N1734">
        <v>2.648055555</v>
      </c>
      <c r="O1734">
        <v>0</v>
      </c>
      <c r="P1734">
        <v>5</v>
      </c>
      <c r="Q1734">
        <v>0</v>
      </c>
      <c r="R1734">
        <v>13</v>
      </c>
      <c r="S1734">
        <v>0</v>
      </c>
      <c r="T1734">
        <v>3</v>
      </c>
      <c r="U1734">
        <v>0</v>
      </c>
      <c r="V1734">
        <v>0</v>
      </c>
      <c r="W1734">
        <v>0</v>
      </c>
      <c r="X1734">
        <v>2.2151476079525012</v>
      </c>
      <c r="Y1734">
        <v>0</v>
      </c>
      <c r="Z1734">
        <v>4.318293838795201</v>
      </c>
      <c r="AA1734">
        <v>0</v>
      </c>
      <c r="AB1734">
        <v>6.0941813618884328</v>
      </c>
      <c r="AC1734">
        <v>0</v>
      </c>
      <c r="AD1734">
        <v>0</v>
      </c>
      <c r="AE1734">
        <v>12.627622808636135</v>
      </c>
    </row>
    <row r="1735" spans="1:31" x14ac:dyDescent="0.3">
      <c r="A1735">
        <v>2521148</v>
      </c>
      <c r="B1735">
        <v>1</v>
      </c>
      <c r="C1735" t="s">
        <v>80</v>
      </c>
      <c r="D1735" t="s">
        <v>84</v>
      </c>
      <c r="E1735" t="s">
        <v>187</v>
      </c>
      <c r="F1735" t="s">
        <v>5256</v>
      </c>
      <c r="G1735" t="s">
        <v>143</v>
      </c>
      <c r="H1735" t="s">
        <v>135</v>
      </c>
      <c r="I1735" t="s">
        <v>136</v>
      </c>
      <c r="J1735" t="s">
        <v>137</v>
      </c>
      <c r="K1735" t="s">
        <v>144</v>
      </c>
      <c r="L1735" t="s">
        <v>5257</v>
      </c>
      <c r="M1735" t="s">
        <v>5258</v>
      </c>
      <c r="N1735">
        <v>0.87555555500000004</v>
      </c>
      <c r="O1735">
        <v>1</v>
      </c>
      <c r="P1735">
        <v>525</v>
      </c>
      <c r="Q1735">
        <v>0</v>
      </c>
      <c r="R1735">
        <v>2</v>
      </c>
      <c r="S1735">
        <v>29</v>
      </c>
      <c r="T1735">
        <v>518</v>
      </c>
      <c r="U1735">
        <v>5</v>
      </c>
      <c r="V1735">
        <v>7</v>
      </c>
      <c r="W1735">
        <v>0</v>
      </c>
      <c r="X1735">
        <v>213.54245589999445</v>
      </c>
      <c r="Y1735">
        <v>0</v>
      </c>
      <c r="Z1735">
        <v>1.0126150904986133</v>
      </c>
      <c r="AA1735">
        <v>130.23139234823319</v>
      </c>
      <c r="AB1735">
        <v>669.65846944074303</v>
      </c>
      <c r="AC1735">
        <v>257.47610944552326</v>
      </c>
      <c r="AD1735">
        <v>94.601762624047979</v>
      </c>
      <c r="AE1735">
        <v>1366.5228048490405</v>
      </c>
    </row>
    <row r="1736" spans="1:31" x14ac:dyDescent="0.3">
      <c r="A1736">
        <v>2521149</v>
      </c>
      <c r="B1736">
        <v>1</v>
      </c>
      <c r="C1736" t="s">
        <v>81</v>
      </c>
      <c r="D1736" t="s">
        <v>116</v>
      </c>
      <c r="E1736" t="s">
        <v>167</v>
      </c>
      <c r="F1736" t="s">
        <v>5259</v>
      </c>
      <c r="G1736" t="s">
        <v>263</v>
      </c>
      <c r="H1736" t="s">
        <v>150</v>
      </c>
      <c r="I1736" t="s">
        <v>136</v>
      </c>
      <c r="J1736" t="s">
        <v>137</v>
      </c>
      <c r="K1736" t="s">
        <v>144</v>
      </c>
      <c r="L1736" t="s">
        <v>5260</v>
      </c>
      <c r="M1736" t="s">
        <v>5261</v>
      </c>
      <c r="N1736">
        <v>1.698055555</v>
      </c>
      <c r="O1736">
        <v>0</v>
      </c>
      <c r="P1736">
        <v>1</v>
      </c>
      <c r="Q1736">
        <v>0</v>
      </c>
      <c r="R1736">
        <v>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0</v>
      </c>
      <c r="Y1736">
        <v>0</v>
      </c>
      <c r="Z1736">
        <v>0</v>
      </c>
      <c r="AA1736">
        <v>0</v>
      </c>
      <c r="AB1736">
        <v>0</v>
      </c>
      <c r="AC1736">
        <v>0</v>
      </c>
      <c r="AD1736">
        <v>0</v>
      </c>
      <c r="AE1736">
        <v>0</v>
      </c>
    </row>
    <row r="1737" spans="1:31" x14ac:dyDescent="0.3">
      <c r="A1737">
        <v>2521159</v>
      </c>
      <c r="B1737">
        <v>1</v>
      </c>
      <c r="C1737" t="s">
        <v>80</v>
      </c>
      <c r="D1737" t="s">
        <v>107</v>
      </c>
      <c r="E1737" t="s">
        <v>207</v>
      </c>
      <c r="F1737" t="s">
        <v>5262</v>
      </c>
      <c r="G1737" t="s">
        <v>161</v>
      </c>
      <c r="H1737" t="s">
        <v>150</v>
      </c>
      <c r="I1737" t="s">
        <v>136</v>
      </c>
      <c r="J1737" t="s">
        <v>137</v>
      </c>
      <c r="K1737" t="s">
        <v>144</v>
      </c>
      <c r="L1737" t="s">
        <v>5263</v>
      </c>
      <c r="M1737" t="s">
        <v>5264</v>
      </c>
      <c r="N1737">
        <v>1.1944444439999999</v>
      </c>
      <c r="O1737">
        <v>0</v>
      </c>
      <c r="P1737">
        <v>136</v>
      </c>
      <c r="Q1737">
        <v>0</v>
      </c>
      <c r="R1737">
        <v>0</v>
      </c>
      <c r="S1737">
        <v>0</v>
      </c>
      <c r="T1737">
        <v>5</v>
      </c>
      <c r="U1737">
        <v>0</v>
      </c>
      <c r="V1737">
        <v>0</v>
      </c>
      <c r="W1737">
        <v>0</v>
      </c>
      <c r="X1737">
        <v>14.125980877696945</v>
      </c>
      <c r="Y1737">
        <v>0</v>
      </c>
      <c r="Z1737">
        <v>0</v>
      </c>
      <c r="AA1737">
        <v>0</v>
      </c>
      <c r="AB1737">
        <v>9.5991036530103564</v>
      </c>
      <c r="AC1737">
        <v>0</v>
      </c>
      <c r="AD1737">
        <v>0</v>
      </c>
      <c r="AE1737">
        <v>23.725084530707299</v>
      </c>
    </row>
    <row r="1738" spans="1:31" x14ac:dyDescent="0.3">
      <c r="A1738">
        <v>2521164</v>
      </c>
      <c r="B1738">
        <v>1</v>
      </c>
      <c r="C1738" t="s">
        <v>80</v>
      </c>
      <c r="D1738" t="s">
        <v>100</v>
      </c>
      <c r="E1738" t="s">
        <v>132</v>
      </c>
      <c r="F1738" t="s">
        <v>5265</v>
      </c>
      <c r="G1738" t="s">
        <v>333</v>
      </c>
      <c r="H1738" t="s">
        <v>135</v>
      </c>
      <c r="I1738" t="s">
        <v>136</v>
      </c>
      <c r="J1738" t="s">
        <v>137</v>
      </c>
      <c r="K1738" t="s">
        <v>144</v>
      </c>
      <c r="L1738" t="s">
        <v>5266</v>
      </c>
      <c r="M1738" t="s">
        <v>5267</v>
      </c>
      <c r="N1738">
        <v>0.43111111099999999</v>
      </c>
      <c r="O1738">
        <v>0</v>
      </c>
      <c r="P1738">
        <v>102</v>
      </c>
      <c r="Q1738">
        <v>0</v>
      </c>
      <c r="R1738">
        <v>1</v>
      </c>
      <c r="S1738">
        <v>0</v>
      </c>
      <c r="T1738">
        <v>3</v>
      </c>
      <c r="U1738">
        <v>0</v>
      </c>
      <c r="V1738">
        <v>0</v>
      </c>
      <c r="W1738">
        <v>0</v>
      </c>
      <c r="X1738">
        <v>15.186083190292894</v>
      </c>
      <c r="Y1738">
        <v>0</v>
      </c>
      <c r="Z1738">
        <v>1.5651097667626665E-2</v>
      </c>
      <c r="AA1738">
        <v>0</v>
      </c>
      <c r="AB1738">
        <v>1.1684582338892087</v>
      </c>
      <c r="AC1738">
        <v>0</v>
      </c>
      <c r="AD1738">
        <v>0</v>
      </c>
      <c r="AE1738">
        <v>16.370192521849731</v>
      </c>
    </row>
    <row r="1739" spans="1:31" x14ac:dyDescent="0.3">
      <c r="A1739">
        <v>2521168</v>
      </c>
      <c r="B1739">
        <v>1</v>
      </c>
      <c r="C1739" t="s">
        <v>80</v>
      </c>
      <c r="D1739" t="s">
        <v>110</v>
      </c>
      <c r="E1739" t="s">
        <v>207</v>
      </c>
      <c r="F1739" t="s">
        <v>5268</v>
      </c>
      <c r="G1739" t="s">
        <v>177</v>
      </c>
      <c r="H1739" t="s">
        <v>150</v>
      </c>
      <c r="I1739" t="s">
        <v>136</v>
      </c>
      <c r="J1739" t="s">
        <v>137</v>
      </c>
      <c r="K1739" t="s">
        <v>144</v>
      </c>
      <c r="L1739" t="s">
        <v>5269</v>
      </c>
      <c r="M1739" t="s">
        <v>5270</v>
      </c>
      <c r="N1739">
        <v>1.2127777769999999</v>
      </c>
      <c r="O1739">
        <v>0</v>
      </c>
      <c r="P1739">
        <v>22</v>
      </c>
      <c r="Q1739">
        <v>0</v>
      </c>
      <c r="R1739">
        <v>0</v>
      </c>
      <c r="S1739">
        <v>0</v>
      </c>
      <c r="T1739">
        <v>1</v>
      </c>
      <c r="U1739">
        <v>0</v>
      </c>
      <c r="V1739">
        <v>0</v>
      </c>
      <c r="W1739">
        <v>0</v>
      </c>
      <c r="X1739">
        <v>10.847702502261916</v>
      </c>
      <c r="Y1739">
        <v>0</v>
      </c>
      <c r="Z1739">
        <v>0</v>
      </c>
      <c r="AA1739">
        <v>0</v>
      </c>
      <c r="AB1739">
        <v>2.6632404134097403</v>
      </c>
      <c r="AC1739">
        <v>0</v>
      </c>
      <c r="AD1739">
        <v>0</v>
      </c>
      <c r="AE1739">
        <v>13.510942915671656</v>
      </c>
    </row>
    <row r="1740" spans="1:31" x14ac:dyDescent="0.3">
      <c r="A1740">
        <v>2521171</v>
      </c>
      <c r="B1740">
        <v>1</v>
      </c>
      <c r="C1740" t="s">
        <v>81</v>
      </c>
      <c r="D1740" t="s">
        <v>113</v>
      </c>
      <c r="E1740" t="s">
        <v>167</v>
      </c>
      <c r="F1740" t="s">
        <v>5271</v>
      </c>
      <c r="G1740" t="s">
        <v>263</v>
      </c>
      <c r="H1740" t="s">
        <v>150</v>
      </c>
      <c r="I1740" t="s">
        <v>136</v>
      </c>
      <c r="J1740" t="s">
        <v>137</v>
      </c>
      <c r="K1740" t="s">
        <v>144</v>
      </c>
      <c r="L1740" t="s">
        <v>5272</v>
      </c>
      <c r="M1740" t="s">
        <v>5273</v>
      </c>
      <c r="N1740">
        <v>1.528888888</v>
      </c>
      <c r="O1740">
        <v>0</v>
      </c>
      <c r="P1740">
        <v>1</v>
      </c>
      <c r="Q1740">
        <v>0</v>
      </c>
      <c r="R1740">
        <v>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0.1003858742947</v>
      </c>
      <c r="Y1740">
        <v>0</v>
      </c>
      <c r="Z1740">
        <v>0</v>
      </c>
      <c r="AA1740">
        <v>0</v>
      </c>
      <c r="AB1740">
        <v>0</v>
      </c>
      <c r="AC1740">
        <v>0</v>
      </c>
      <c r="AD1740">
        <v>0</v>
      </c>
      <c r="AE1740">
        <v>0.1003858742947</v>
      </c>
    </row>
    <row r="1741" spans="1:31" x14ac:dyDescent="0.3">
      <c r="A1741">
        <v>2521175</v>
      </c>
      <c r="B1741">
        <v>1</v>
      </c>
      <c r="C1741" t="s">
        <v>81</v>
      </c>
      <c r="D1741" t="s">
        <v>112</v>
      </c>
      <c r="E1741" t="s">
        <v>167</v>
      </c>
      <c r="F1741" t="s">
        <v>5274</v>
      </c>
      <c r="G1741" t="s">
        <v>263</v>
      </c>
      <c r="H1741" t="s">
        <v>150</v>
      </c>
      <c r="I1741" t="s">
        <v>136</v>
      </c>
      <c r="J1741" t="s">
        <v>137</v>
      </c>
      <c r="K1741" t="s">
        <v>144</v>
      </c>
      <c r="L1741" t="s">
        <v>5275</v>
      </c>
      <c r="M1741" t="s">
        <v>5276</v>
      </c>
      <c r="N1741">
        <v>1.6888888879999999</v>
      </c>
      <c r="O1741">
        <v>0</v>
      </c>
      <c r="P1741">
        <v>4</v>
      </c>
      <c r="Q1741">
        <v>0</v>
      </c>
      <c r="R1741">
        <v>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1.5567139142576834</v>
      </c>
      <c r="Y1741">
        <v>0</v>
      </c>
      <c r="Z1741">
        <v>0</v>
      </c>
      <c r="AA1741">
        <v>0</v>
      </c>
      <c r="AB1741">
        <v>0</v>
      </c>
      <c r="AC1741">
        <v>0</v>
      </c>
      <c r="AD1741">
        <v>0</v>
      </c>
      <c r="AE1741">
        <v>1.5567139142576834</v>
      </c>
    </row>
    <row r="1742" spans="1:31" x14ac:dyDescent="0.3">
      <c r="A1742">
        <v>2521181</v>
      </c>
      <c r="B1742">
        <v>1</v>
      </c>
      <c r="C1742" t="s">
        <v>81</v>
      </c>
      <c r="D1742" t="s">
        <v>116</v>
      </c>
      <c r="E1742" t="s">
        <v>207</v>
      </c>
      <c r="F1742" t="s">
        <v>5277</v>
      </c>
      <c r="G1742" t="s">
        <v>177</v>
      </c>
      <c r="H1742" t="s">
        <v>150</v>
      </c>
      <c r="I1742" t="s">
        <v>136</v>
      </c>
      <c r="J1742" t="s">
        <v>137</v>
      </c>
      <c r="K1742" t="s">
        <v>144</v>
      </c>
      <c r="L1742" t="s">
        <v>5278</v>
      </c>
      <c r="M1742" t="s">
        <v>5279</v>
      </c>
      <c r="N1742">
        <v>0.85333333300000003</v>
      </c>
      <c r="O1742">
        <v>0</v>
      </c>
      <c r="P1742">
        <v>4</v>
      </c>
      <c r="Q1742">
        <v>0</v>
      </c>
      <c r="R1742">
        <v>10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4.0587052992000001E-2</v>
      </c>
      <c r="Y1742">
        <v>0</v>
      </c>
      <c r="Z1742">
        <v>0.16943484112127999</v>
      </c>
      <c r="AA1742">
        <v>0</v>
      </c>
      <c r="AB1742">
        <v>0</v>
      </c>
      <c r="AC1742">
        <v>0</v>
      </c>
      <c r="AD1742">
        <v>0</v>
      </c>
      <c r="AE1742">
        <v>0.21002189411327998</v>
      </c>
    </row>
    <row r="1743" spans="1:31" x14ac:dyDescent="0.3">
      <c r="A1743">
        <v>2521183</v>
      </c>
      <c r="B1743">
        <v>1</v>
      </c>
      <c r="C1743" t="s">
        <v>81</v>
      </c>
      <c r="D1743" t="s">
        <v>127</v>
      </c>
      <c r="E1743" t="s">
        <v>132</v>
      </c>
      <c r="F1743" t="s">
        <v>5280</v>
      </c>
      <c r="G1743" t="s">
        <v>143</v>
      </c>
      <c r="H1743" t="s">
        <v>135</v>
      </c>
      <c r="I1743" t="s">
        <v>136</v>
      </c>
      <c r="J1743" t="s">
        <v>137</v>
      </c>
      <c r="K1743" t="s">
        <v>144</v>
      </c>
      <c r="L1743" t="s">
        <v>5281</v>
      </c>
      <c r="M1743" t="s">
        <v>5282</v>
      </c>
      <c r="N1743">
        <v>1.393611111</v>
      </c>
      <c r="O1743">
        <v>0</v>
      </c>
      <c r="P1743">
        <v>326</v>
      </c>
      <c r="Q1743">
        <v>0</v>
      </c>
      <c r="R1743">
        <v>8</v>
      </c>
      <c r="S1743">
        <v>0</v>
      </c>
      <c r="T1743">
        <v>15</v>
      </c>
      <c r="U1743">
        <v>0</v>
      </c>
      <c r="V1743">
        <v>0</v>
      </c>
      <c r="W1743">
        <v>0</v>
      </c>
      <c r="X1743">
        <v>149.1857956259089</v>
      </c>
      <c r="Y1743">
        <v>0</v>
      </c>
      <c r="Z1743">
        <v>6.982593368254272</v>
      </c>
      <c r="AA1743">
        <v>0</v>
      </c>
      <c r="AB1743">
        <v>3.5226302329780235</v>
      </c>
      <c r="AC1743">
        <v>0</v>
      </c>
      <c r="AD1743">
        <v>0</v>
      </c>
      <c r="AE1743">
        <v>159.6910192271412</v>
      </c>
    </row>
    <row r="1744" spans="1:31" x14ac:dyDescent="0.3">
      <c r="A1744">
        <v>2521196</v>
      </c>
      <c r="B1744">
        <v>1</v>
      </c>
      <c r="C1744" t="s">
        <v>80</v>
      </c>
      <c r="D1744" t="s">
        <v>99</v>
      </c>
      <c r="E1744" t="s">
        <v>207</v>
      </c>
      <c r="F1744" t="s">
        <v>5283</v>
      </c>
      <c r="G1744" t="s">
        <v>177</v>
      </c>
      <c r="H1744" t="s">
        <v>150</v>
      </c>
      <c r="I1744" t="s">
        <v>136</v>
      </c>
      <c r="J1744" t="s">
        <v>137</v>
      </c>
      <c r="K1744" t="s">
        <v>144</v>
      </c>
      <c r="L1744" t="s">
        <v>5284</v>
      </c>
      <c r="M1744" t="s">
        <v>5285</v>
      </c>
      <c r="N1744">
        <v>2.915</v>
      </c>
      <c r="O1744">
        <v>0</v>
      </c>
      <c r="P1744">
        <v>52</v>
      </c>
      <c r="Q1744">
        <v>0</v>
      </c>
      <c r="R1744">
        <v>0</v>
      </c>
      <c r="S1744">
        <v>0</v>
      </c>
      <c r="T1744">
        <v>1</v>
      </c>
      <c r="U1744">
        <v>0</v>
      </c>
      <c r="V1744">
        <v>0</v>
      </c>
      <c r="W1744">
        <v>0</v>
      </c>
      <c r="X1744">
        <v>39.279145901456502</v>
      </c>
      <c r="Y1744">
        <v>0</v>
      </c>
      <c r="Z1744">
        <v>0</v>
      </c>
      <c r="AA1744">
        <v>0</v>
      </c>
      <c r="AB1744">
        <v>0.14307198613845001</v>
      </c>
      <c r="AC1744">
        <v>0</v>
      </c>
      <c r="AD1744">
        <v>0</v>
      </c>
      <c r="AE1744">
        <v>39.422217887594954</v>
      </c>
    </row>
    <row r="1745" spans="1:31" x14ac:dyDescent="0.3">
      <c r="A1745">
        <v>2521198</v>
      </c>
      <c r="B1745">
        <v>1</v>
      </c>
      <c r="C1745" t="s">
        <v>81</v>
      </c>
      <c r="D1745" t="s">
        <v>128</v>
      </c>
      <c r="E1745" t="s">
        <v>207</v>
      </c>
      <c r="F1745" t="s">
        <v>5286</v>
      </c>
      <c r="G1745" t="s">
        <v>177</v>
      </c>
      <c r="H1745" t="s">
        <v>150</v>
      </c>
      <c r="I1745" t="s">
        <v>136</v>
      </c>
      <c r="J1745" t="s">
        <v>137</v>
      </c>
      <c r="K1745" t="s">
        <v>144</v>
      </c>
      <c r="L1745" t="s">
        <v>5287</v>
      </c>
      <c r="M1745" t="s">
        <v>5288</v>
      </c>
      <c r="N1745">
        <v>3.0724999999999998</v>
      </c>
      <c r="O1745">
        <v>0</v>
      </c>
      <c r="P1745">
        <v>306</v>
      </c>
      <c r="Q1745">
        <v>0</v>
      </c>
      <c r="R1745">
        <v>0</v>
      </c>
      <c r="S1745">
        <v>0</v>
      </c>
      <c r="T1745">
        <v>41</v>
      </c>
      <c r="U1745">
        <v>0</v>
      </c>
      <c r="V1745">
        <v>0</v>
      </c>
      <c r="W1745">
        <v>0</v>
      </c>
      <c r="X1745">
        <v>223.23389586792715</v>
      </c>
      <c r="Y1745">
        <v>0</v>
      </c>
      <c r="Z1745">
        <v>0</v>
      </c>
      <c r="AA1745">
        <v>0</v>
      </c>
      <c r="AB1745">
        <v>106.56145419607677</v>
      </c>
      <c r="AC1745">
        <v>0</v>
      </c>
      <c r="AD1745">
        <v>0</v>
      </c>
      <c r="AE1745">
        <v>329.79535006400391</v>
      </c>
    </row>
    <row r="1746" spans="1:31" x14ac:dyDescent="0.3">
      <c r="A1746">
        <v>2521206</v>
      </c>
      <c r="B1746">
        <v>1</v>
      </c>
      <c r="C1746" t="s">
        <v>80</v>
      </c>
      <c r="D1746" t="s">
        <v>88</v>
      </c>
      <c r="E1746" t="s">
        <v>167</v>
      </c>
      <c r="F1746" t="s">
        <v>5289</v>
      </c>
      <c r="G1746" t="s">
        <v>263</v>
      </c>
      <c r="H1746" t="s">
        <v>150</v>
      </c>
      <c r="I1746" t="s">
        <v>136</v>
      </c>
      <c r="J1746" t="s">
        <v>137</v>
      </c>
      <c r="K1746" t="s">
        <v>144</v>
      </c>
      <c r="L1746" t="s">
        <v>5290</v>
      </c>
      <c r="M1746" t="s">
        <v>5291</v>
      </c>
      <c r="N1746">
        <v>0.84555555500000001</v>
      </c>
      <c r="O1746">
        <v>0</v>
      </c>
      <c r="P1746">
        <v>0</v>
      </c>
      <c r="Q1746">
        <v>0</v>
      </c>
      <c r="R1746">
        <v>0</v>
      </c>
      <c r="S1746">
        <v>0</v>
      </c>
      <c r="T1746">
        <v>1</v>
      </c>
      <c r="U1746">
        <v>0</v>
      </c>
      <c r="V1746">
        <v>0</v>
      </c>
      <c r="W1746">
        <v>0</v>
      </c>
      <c r="X1746">
        <v>0</v>
      </c>
      <c r="Y1746">
        <v>0</v>
      </c>
      <c r="Z1746">
        <v>0</v>
      </c>
      <c r="AA1746">
        <v>0</v>
      </c>
      <c r="AB1746">
        <v>9.7777714993106668E-2</v>
      </c>
      <c r="AC1746">
        <v>0</v>
      </c>
      <c r="AD1746">
        <v>0</v>
      </c>
      <c r="AE1746">
        <v>9.7777714993106668E-2</v>
      </c>
    </row>
    <row r="1747" spans="1:31" x14ac:dyDescent="0.3">
      <c r="A1747">
        <v>2521209</v>
      </c>
      <c r="B1747">
        <v>1</v>
      </c>
      <c r="C1747" t="s">
        <v>81</v>
      </c>
      <c r="D1747" t="s">
        <v>112</v>
      </c>
      <c r="E1747" t="s">
        <v>187</v>
      </c>
      <c r="F1747" t="s">
        <v>5292</v>
      </c>
      <c r="G1747" t="s">
        <v>143</v>
      </c>
      <c r="H1747" t="s">
        <v>135</v>
      </c>
      <c r="I1747" t="s">
        <v>136</v>
      </c>
      <c r="J1747" t="s">
        <v>137</v>
      </c>
      <c r="K1747" t="s">
        <v>144</v>
      </c>
      <c r="L1747" t="s">
        <v>5293</v>
      </c>
      <c r="M1747" t="s">
        <v>5294</v>
      </c>
      <c r="N1747">
        <v>0.73944444399999998</v>
      </c>
      <c r="O1747">
        <v>0</v>
      </c>
      <c r="P1747">
        <v>0</v>
      </c>
      <c r="Q1747">
        <v>23</v>
      </c>
      <c r="R1747">
        <v>0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0</v>
      </c>
      <c r="Y1747">
        <v>3.7776084472479003</v>
      </c>
      <c r="Z1747">
        <v>0</v>
      </c>
      <c r="AA1747">
        <v>0</v>
      </c>
      <c r="AB1747">
        <v>0</v>
      </c>
      <c r="AC1747">
        <v>0</v>
      </c>
      <c r="AD1747">
        <v>0</v>
      </c>
      <c r="AE1747">
        <v>3.7776084472479003</v>
      </c>
    </row>
    <row r="1748" spans="1:31" x14ac:dyDescent="0.3">
      <c r="A1748">
        <v>2521223</v>
      </c>
      <c r="B1748">
        <v>1</v>
      </c>
      <c r="C1748" t="s">
        <v>80</v>
      </c>
      <c r="D1748" t="s">
        <v>106</v>
      </c>
      <c r="E1748" t="s">
        <v>207</v>
      </c>
      <c r="F1748" t="s">
        <v>5295</v>
      </c>
      <c r="G1748" t="s">
        <v>161</v>
      </c>
      <c r="H1748" t="s">
        <v>150</v>
      </c>
      <c r="I1748" t="s">
        <v>136</v>
      </c>
      <c r="J1748" t="s">
        <v>137</v>
      </c>
      <c r="K1748" t="s">
        <v>144</v>
      </c>
      <c r="L1748" t="s">
        <v>5296</v>
      </c>
      <c r="M1748" t="s">
        <v>5297</v>
      </c>
      <c r="N1748">
        <v>0.50305555499999999</v>
      </c>
      <c r="O1748">
        <v>0</v>
      </c>
      <c r="P1748">
        <v>50</v>
      </c>
      <c r="Q1748">
        <v>0</v>
      </c>
      <c r="R1748">
        <v>0</v>
      </c>
      <c r="S1748">
        <v>0</v>
      </c>
      <c r="T1748">
        <v>4</v>
      </c>
      <c r="U1748">
        <v>0</v>
      </c>
      <c r="V1748">
        <v>0</v>
      </c>
      <c r="W1748">
        <v>0</v>
      </c>
      <c r="X1748">
        <v>6.8859381860271629</v>
      </c>
      <c r="Y1748">
        <v>0</v>
      </c>
      <c r="Z1748">
        <v>0</v>
      </c>
      <c r="AA1748">
        <v>0</v>
      </c>
      <c r="AB1748">
        <v>0.92175937285868059</v>
      </c>
      <c r="AC1748">
        <v>0</v>
      </c>
      <c r="AD1748">
        <v>0</v>
      </c>
      <c r="AE1748">
        <v>7.8076975588858435</v>
      </c>
    </row>
    <row r="1749" spans="1:31" x14ac:dyDescent="0.3">
      <c r="A1749">
        <v>2521225</v>
      </c>
      <c r="B1749">
        <v>1</v>
      </c>
      <c r="C1749" t="s">
        <v>80</v>
      </c>
      <c r="D1749" t="s">
        <v>82</v>
      </c>
      <c r="E1749" t="s">
        <v>159</v>
      </c>
      <c r="F1749" t="s">
        <v>5298</v>
      </c>
      <c r="G1749" t="s">
        <v>1512</v>
      </c>
      <c r="H1749" t="s">
        <v>150</v>
      </c>
      <c r="I1749" t="s">
        <v>136</v>
      </c>
      <c r="J1749" t="s">
        <v>137</v>
      </c>
      <c r="K1749" t="s">
        <v>144</v>
      </c>
      <c r="L1749" t="s">
        <v>5299</v>
      </c>
      <c r="M1749" t="s">
        <v>5300</v>
      </c>
      <c r="N1749">
        <v>0.35611111099999998</v>
      </c>
      <c r="O1749">
        <v>0</v>
      </c>
      <c r="P1749">
        <v>169</v>
      </c>
      <c r="Q1749">
        <v>0</v>
      </c>
      <c r="R1749">
        <v>0</v>
      </c>
      <c r="S1749">
        <v>0</v>
      </c>
      <c r="T1749">
        <v>16</v>
      </c>
      <c r="U1749">
        <v>0</v>
      </c>
      <c r="V1749">
        <v>0</v>
      </c>
      <c r="W1749">
        <v>0</v>
      </c>
      <c r="X1749">
        <v>16.956530748470783</v>
      </c>
      <c r="Y1749">
        <v>0</v>
      </c>
      <c r="Z1749">
        <v>0</v>
      </c>
      <c r="AA1749">
        <v>0</v>
      </c>
      <c r="AB1749">
        <v>2.177562270393179</v>
      </c>
      <c r="AC1749">
        <v>0</v>
      </c>
      <c r="AD1749">
        <v>0</v>
      </c>
      <c r="AE1749">
        <v>19.134093018863961</v>
      </c>
    </row>
    <row r="1750" spans="1:31" x14ac:dyDescent="0.3">
      <c r="A1750">
        <v>2521226</v>
      </c>
      <c r="B1750">
        <v>1</v>
      </c>
      <c r="C1750" t="s">
        <v>80</v>
      </c>
      <c r="D1750" t="s">
        <v>96</v>
      </c>
      <c r="E1750" t="s">
        <v>167</v>
      </c>
      <c r="F1750" t="s">
        <v>5301</v>
      </c>
      <c r="G1750" t="s">
        <v>263</v>
      </c>
      <c r="H1750" t="s">
        <v>150</v>
      </c>
      <c r="I1750" t="s">
        <v>136</v>
      </c>
      <c r="J1750" t="s">
        <v>137</v>
      </c>
      <c r="K1750" t="s">
        <v>144</v>
      </c>
      <c r="L1750" t="s">
        <v>5302</v>
      </c>
      <c r="M1750" t="s">
        <v>5303</v>
      </c>
      <c r="N1750">
        <v>0.83694444400000001</v>
      </c>
      <c r="O1750">
        <v>0</v>
      </c>
      <c r="P1750">
        <v>0</v>
      </c>
      <c r="Q1750">
        <v>0</v>
      </c>
      <c r="R1750">
        <v>0</v>
      </c>
      <c r="S1750">
        <v>0</v>
      </c>
      <c r="T1750">
        <v>1</v>
      </c>
      <c r="U1750">
        <v>0</v>
      </c>
      <c r="V1750">
        <v>0</v>
      </c>
      <c r="W1750">
        <v>0</v>
      </c>
      <c r="X1750">
        <v>0</v>
      </c>
      <c r="Y1750">
        <v>0</v>
      </c>
      <c r="Z1750">
        <v>0</v>
      </c>
      <c r="AA1750">
        <v>0</v>
      </c>
      <c r="AB1750">
        <v>0.64499868449404663</v>
      </c>
      <c r="AC1750">
        <v>0</v>
      </c>
      <c r="AD1750">
        <v>0</v>
      </c>
      <c r="AE1750">
        <v>0.64499868449404663</v>
      </c>
    </row>
    <row r="1751" spans="1:31" x14ac:dyDescent="0.3">
      <c r="A1751">
        <v>2521231</v>
      </c>
      <c r="B1751">
        <v>1</v>
      </c>
      <c r="C1751" t="s">
        <v>80</v>
      </c>
      <c r="D1751" t="s">
        <v>101</v>
      </c>
      <c r="E1751" t="s">
        <v>207</v>
      </c>
      <c r="F1751" t="s">
        <v>5304</v>
      </c>
      <c r="G1751" t="s">
        <v>538</v>
      </c>
      <c r="H1751" t="s">
        <v>150</v>
      </c>
      <c r="I1751" t="s">
        <v>136</v>
      </c>
      <c r="J1751" t="s">
        <v>3</v>
      </c>
      <c r="K1751" t="s">
        <v>144</v>
      </c>
      <c r="L1751" t="s">
        <v>5305</v>
      </c>
      <c r="M1751" t="s">
        <v>5306</v>
      </c>
      <c r="N1751">
        <v>2.23</v>
      </c>
      <c r="O1751">
        <v>0</v>
      </c>
      <c r="P1751">
        <v>146</v>
      </c>
      <c r="Q1751">
        <v>0</v>
      </c>
      <c r="R1751">
        <v>0</v>
      </c>
      <c r="S1751">
        <v>0</v>
      </c>
      <c r="T1751">
        <v>4</v>
      </c>
      <c r="U1751">
        <v>0</v>
      </c>
      <c r="V1751">
        <v>0</v>
      </c>
      <c r="W1751">
        <v>0</v>
      </c>
      <c r="X1751">
        <v>63.502708258020562</v>
      </c>
      <c r="Y1751">
        <v>0</v>
      </c>
      <c r="Z1751">
        <v>0</v>
      </c>
      <c r="AA1751">
        <v>0</v>
      </c>
      <c r="AB1751">
        <v>7.6772066572666642</v>
      </c>
      <c r="AC1751">
        <v>0</v>
      </c>
      <c r="AD1751">
        <v>0</v>
      </c>
      <c r="AE1751">
        <v>71.179914915287227</v>
      </c>
    </row>
    <row r="1752" spans="1:31" x14ac:dyDescent="0.3">
      <c r="A1752">
        <v>2521232</v>
      </c>
      <c r="B1752">
        <v>1</v>
      </c>
      <c r="C1752" t="s">
        <v>80</v>
      </c>
      <c r="D1752" t="s">
        <v>86</v>
      </c>
      <c r="E1752" t="s">
        <v>167</v>
      </c>
      <c r="F1752" t="s">
        <v>5307</v>
      </c>
      <c r="G1752" t="s">
        <v>538</v>
      </c>
      <c r="H1752" t="s">
        <v>150</v>
      </c>
      <c r="I1752" t="s">
        <v>136</v>
      </c>
      <c r="J1752" t="s">
        <v>3</v>
      </c>
      <c r="K1752" t="s">
        <v>144</v>
      </c>
      <c r="L1752" t="s">
        <v>5308</v>
      </c>
      <c r="M1752" t="s">
        <v>5309</v>
      </c>
      <c r="N1752">
        <v>1.4822222220000001</v>
      </c>
      <c r="O1752">
        <v>0</v>
      </c>
      <c r="P1752">
        <v>1</v>
      </c>
      <c r="Q1752">
        <v>0</v>
      </c>
      <c r="R1752">
        <v>0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1.4122722016459353</v>
      </c>
      <c r="Y1752">
        <v>0</v>
      </c>
      <c r="Z1752">
        <v>0</v>
      </c>
      <c r="AA1752">
        <v>0</v>
      </c>
      <c r="AB1752">
        <v>0</v>
      </c>
      <c r="AC1752">
        <v>0</v>
      </c>
      <c r="AD1752">
        <v>0</v>
      </c>
      <c r="AE1752">
        <v>1.4122722016459353</v>
      </c>
    </row>
    <row r="1753" spans="1:31" x14ac:dyDescent="0.3">
      <c r="A1753">
        <v>2521235</v>
      </c>
      <c r="B1753">
        <v>1</v>
      </c>
      <c r="C1753" t="s">
        <v>80</v>
      </c>
      <c r="D1753" t="s">
        <v>97</v>
      </c>
      <c r="E1753" t="s">
        <v>167</v>
      </c>
      <c r="F1753" t="s">
        <v>5310</v>
      </c>
      <c r="G1753" t="s">
        <v>234</v>
      </c>
      <c r="H1753" t="s">
        <v>150</v>
      </c>
      <c r="I1753" t="s">
        <v>136</v>
      </c>
      <c r="J1753" t="s">
        <v>137</v>
      </c>
      <c r="K1753" t="s">
        <v>144</v>
      </c>
      <c r="L1753" t="s">
        <v>5311</v>
      </c>
      <c r="M1753" t="s">
        <v>5312</v>
      </c>
      <c r="N1753">
        <v>0.68777777699999998</v>
      </c>
      <c r="O1753">
        <v>0</v>
      </c>
      <c r="P1753">
        <v>1</v>
      </c>
      <c r="Q1753">
        <v>0</v>
      </c>
      <c r="R1753">
        <v>0</v>
      </c>
      <c r="S1753">
        <v>0</v>
      </c>
      <c r="T1753">
        <v>0</v>
      </c>
      <c r="U1753">
        <v>0</v>
      </c>
      <c r="V1753">
        <v>0</v>
      </c>
      <c r="W1753">
        <v>0</v>
      </c>
      <c r="X1753">
        <v>0.1758238810311111</v>
      </c>
      <c r="Y1753">
        <v>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0.1758238810311111</v>
      </c>
    </row>
    <row r="1754" spans="1:31" x14ac:dyDescent="0.3">
      <c r="A1754">
        <v>2521239</v>
      </c>
      <c r="B1754">
        <v>1</v>
      </c>
      <c r="C1754" t="s">
        <v>81</v>
      </c>
      <c r="D1754" t="s">
        <v>115</v>
      </c>
      <c r="E1754" t="s">
        <v>132</v>
      </c>
      <c r="F1754" t="s">
        <v>5313</v>
      </c>
      <c r="G1754" t="s">
        <v>204</v>
      </c>
      <c r="H1754" t="s">
        <v>135</v>
      </c>
      <c r="I1754" t="s">
        <v>136</v>
      </c>
      <c r="J1754" t="s">
        <v>137</v>
      </c>
      <c r="K1754" t="s">
        <v>144</v>
      </c>
      <c r="L1754" t="s">
        <v>5314</v>
      </c>
      <c r="M1754" t="s">
        <v>5315</v>
      </c>
      <c r="N1754">
        <v>1.2252777770000001</v>
      </c>
      <c r="O1754">
        <v>0</v>
      </c>
      <c r="P1754">
        <v>8</v>
      </c>
      <c r="Q1754">
        <v>0</v>
      </c>
      <c r="R1754">
        <v>0</v>
      </c>
      <c r="S1754">
        <v>0</v>
      </c>
      <c r="T1754">
        <v>0</v>
      </c>
      <c r="U1754">
        <v>0</v>
      </c>
      <c r="V1754">
        <v>0</v>
      </c>
      <c r="W1754">
        <v>0</v>
      </c>
      <c r="X1754">
        <v>0.33894453446568751</v>
      </c>
      <c r="Y1754">
        <v>0</v>
      </c>
      <c r="Z1754">
        <v>0</v>
      </c>
      <c r="AA1754">
        <v>0</v>
      </c>
      <c r="AB1754">
        <v>0</v>
      </c>
      <c r="AC1754">
        <v>0</v>
      </c>
      <c r="AD1754">
        <v>0</v>
      </c>
      <c r="AE1754">
        <v>0.33894453446568751</v>
      </c>
    </row>
    <row r="1755" spans="1:31" x14ac:dyDescent="0.3">
      <c r="A1755">
        <v>2521240</v>
      </c>
      <c r="B1755">
        <v>1</v>
      </c>
      <c r="C1755" t="s">
        <v>81</v>
      </c>
      <c r="D1755" t="s">
        <v>123</v>
      </c>
      <c r="E1755" t="s">
        <v>167</v>
      </c>
      <c r="F1755" t="s">
        <v>5316</v>
      </c>
      <c r="G1755" t="s">
        <v>234</v>
      </c>
      <c r="H1755" t="s">
        <v>150</v>
      </c>
      <c r="I1755" t="s">
        <v>136</v>
      </c>
      <c r="J1755" t="s">
        <v>137</v>
      </c>
      <c r="K1755" t="s">
        <v>144</v>
      </c>
      <c r="L1755" t="s">
        <v>5317</v>
      </c>
      <c r="M1755" t="s">
        <v>5318</v>
      </c>
      <c r="N1755">
        <v>0.87194444400000004</v>
      </c>
      <c r="O1755">
        <v>0</v>
      </c>
      <c r="P1755">
        <v>0</v>
      </c>
      <c r="Q1755">
        <v>0</v>
      </c>
      <c r="R1755">
        <v>0</v>
      </c>
      <c r="S1755">
        <v>0</v>
      </c>
      <c r="T1755">
        <v>1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0</v>
      </c>
      <c r="AA1755">
        <v>0</v>
      </c>
      <c r="AB1755">
        <v>0</v>
      </c>
      <c r="AC1755">
        <v>0</v>
      </c>
      <c r="AD1755">
        <v>0</v>
      </c>
      <c r="AE1755">
        <v>0</v>
      </c>
    </row>
    <row r="1756" spans="1:31" x14ac:dyDescent="0.3">
      <c r="A1756">
        <v>2521245</v>
      </c>
      <c r="B1756">
        <v>1</v>
      </c>
      <c r="C1756" t="s">
        <v>81</v>
      </c>
      <c r="D1756" t="s">
        <v>112</v>
      </c>
      <c r="E1756" t="s">
        <v>167</v>
      </c>
      <c r="F1756" t="s">
        <v>5319</v>
      </c>
      <c r="G1756" t="s">
        <v>263</v>
      </c>
      <c r="H1756" t="s">
        <v>150</v>
      </c>
      <c r="I1756" t="s">
        <v>136</v>
      </c>
      <c r="J1756" t="s">
        <v>137</v>
      </c>
      <c r="K1756" t="s">
        <v>144</v>
      </c>
      <c r="L1756" t="s">
        <v>5320</v>
      </c>
      <c r="M1756" t="s">
        <v>5321</v>
      </c>
      <c r="N1756">
        <v>3.1675</v>
      </c>
      <c r="O1756">
        <v>0</v>
      </c>
      <c r="P1756">
        <v>1</v>
      </c>
      <c r="Q1756">
        <v>0</v>
      </c>
      <c r="R1756">
        <v>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1.4115285514193499</v>
      </c>
      <c r="Y1756">
        <v>0</v>
      </c>
      <c r="Z1756">
        <v>0</v>
      </c>
      <c r="AA1756">
        <v>0</v>
      </c>
      <c r="AB1756">
        <v>0</v>
      </c>
      <c r="AC1756">
        <v>0</v>
      </c>
      <c r="AD1756">
        <v>0</v>
      </c>
      <c r="AE1756">
        <v>1.4115285514193499</v>
      </c>
    </row>
    <row r="1757" spans="1:31" x14ac:dyDescent="0.3">
      <c r="A1757">
        <v>2521250</v>
      </c>
      <c r="B1757">
        <v>1</v>
      </c>
      <c r="C1757" t="s">
        <v>80</v>
      </c>
      <c r="D1757" t="s">
        <v>100</v>
      </c>
      <c r="E1757" t="s">
        <v>132</v>
      </c>
      <c r="F1757" t="s">
        <v>5322</v>
      </c>
      <c r="G1757" t="s">
        <v>1809</v>
      </c>
      <c r="H1757" t="s">
        <v>135</v>
      </c>
      <c r="I1757" t="s">
        <v>136</v>
      </c>
      <c r="J1757" t="s">
        <v>137</v>
      </c>
      <c r="K1757" t="s">
        <v>144</v>
      </c>
      <c r="L1757" t="s">
        <v>5323</v>
      </c>
      <c r="M1757" t="s">
        <v>5324</v>
      </c>
      <c r="N1757">
        <v>2.7880555550000001</v>
      </c>
      <c r="O1757">
        <v>0</v>
      </c>
      <c r="P1757">
        <v>483</v>
      </c>
      <c r="Q1757">
        <v>0</v>
      </c>
      <c r="R1757">
        <v>0</v>
      </c>
      <c r="S1757">
        <v>0</v>
      </c>
      <c r="T1757">
        <v>44</v>
      </c>
      <c r="U1757">
        <v>0</v>
      </c>
      <c r="V1757">
        <v>0</v>
      </c>
      <c r="W1757">
        <v>0</v>
      </c>
      <c r="X1757">
        <v>176.92751110406215</v>
      </c>
      <c r="Y1757">
        <v>0</v>
      </c>
      <c r="Z1757">
        <v>0</v>
      </c>
      <c r="AA1757">
        <v>0</v>
      </c>
      <c r="AB1757">
        <v>64.119633407707312</v>
      </c>
      <c r="AC1757">
        <v>0</v>
      </c>
      <c r="AD1757">
        <v>0</v>
      </c>
      <c r="AE1757">
        <v>241.04714451176946</v>
      </c>
    </row>
    <row r="1758" spans="1:31" x14ac:dyDescent="0.3">
      <c r="A1758">
        <v>2521440</v>
      </c>
      <c r="B1758">
        <v>1</v>
      </c>
      <c r="C1758" t="s">
        <v>80</v>
      </c>
      <c r="D1758" t="s">
        <v>103</v>
      </c>
      <c r="E1758" t="s">
        <v>167</v>
      </c>
      <c r="F1758" t="s">
        <v>5325</v>
      </c>
      <c r="G1758" t="s">
        <v>538</v>
      </c>
      <c r="H1758" t="s">
        <v>150</v>
      </c>
      <c r="I1758" t="s">
        <v>136</v>
      </c>
      <c r="J1758" t="s">
        <v>3</v>
      </c>
      <c r="K1758" t="s">
        <v>144</v>
      </c>
      <c r="L1758" t="s">
        <v>5326</v>
      </c>
      <c r="M1758" t="s">
        <v>5327</v>
      </c>
      <c r="N1758">
        <v>3.4444444440000002</v>
      </c>
      <c r="O1758">
        <v>0</v>
      </c>
      <c r="P1758">
        <v>1</v>
      </c>
      <c r="Q1758">
        <v>0</v>
      </c>
      <c r="R1758">
        <v>1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0</v>
      </c>
      <c r="Y1758">
        <v>0</v>
      </c>
      <c r="Z1758">
        <v>0.16881937128493335</v>
      </c>
      <c r="AA1758">
        <v>0</v>
      </c>
      <c r="AB1758">
        <v>0</v>
      </c>
      <c r="AC1758">
        <v>0</v>
      </c>
      <c r="AD1758">
        <v>0</v>
      </c>
      <c r="AE1758">
        <v>0.16881937128493335</v>
      </c>
    </row>
    <row r="1759" spans="1:31" x14ac:dyDescent="0.3">
      <c r="A1759">
        <v>2521772</v>
      </c>
      <c r="B1759">
        <v>1</v>
      </c>
      <c r="C1759" t="s">
        <v>81</v>
      </c>
      <c r="D1759" t="s">
        <v>127</v>
      </c>
      <c r="E1759" t="s">
        <v>167</v>
      </c>
      <c r="F1759" t="s">
        <v>5328</v>
      </c>
      <c r="G1759" t="s">
        <v>263</v>
      </c>
      <c r="H1759" t="s">
        <v>150</v>
      </c>
      <c r="I1759" t="s">
        <v>136</v>
      </c>
      <c r="J1759" t="s">
        <v>137</v>
      </c>
      <c r="K1759" t="s">
        <v>144</v>
      </c>
      <c r="L1759" t="s">
        <v>5329</v>
      </c>
      <c r="M1759" t="s">
        <v>5330</v>
      </c>
      <c r="N1759">
        <v>1.4813888879999999</v>
      </c>
      <c r="O1759">
        <v>0</v>
      </c>
      <c r="P1759">
        <v>3</v>
      </c>
      <c r="Q1759">
        <v>0</v>
      </c>
      <c r="R1759">
        <v>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0.71141313377543336</v>
      </c>
      <c r="Y1759">
        <v>0</v>
      </c>
      <c r="Z1759">
        <v>0</v>
      </c>
      <c r="AA1759">
        <v>0</v>
      </c>
      <c r="AB1759">
        <v>0</v>
      </c>
      <c r="AC1759">
        <v>0</v>
      </c>
      <c r="AD1759">
        <v>0</v>
      </c>
      <c r="AE1759">
        <v>0.71141313377543336</v>
      </c>
    </row>
    <row r="1760" spans="1:31" x14ac:dyDescent="0.3">
      <c r="A1760">
        <v>2521457</v>
      </c>
      <c r="B1760">
        <v>1</v>
      </c>
      <c r="C1760" t="s">
        <v>81</v>
      </c>
      <c r="D1760" t="s">
        <v>118</v>
      </c>
      <c r="E1760" t="s">
        <v>207</v>
      </c>
      <c r="F1760" t="s">
        <v>5331</v>
      </c>
      <c r="G1760" t="s">
        <v>177</v>
      </c>
      <c r="H1760" t="s">
        <v>150</v>
      </c>
      <c r="I1760" t="s">
        <v>136</v>
      </c>
      <c r="J1760" t="s">
        <v>137</v>
      </c>
      <c r="K1760" t="s">
        <v>144</v>
      </c>
      <c r="L1760" t="s">
        <v>5332</v>
      </c>
      <c r="M1760" t="s">
        <v>5333</v>
      </c>
      <c r="N1760">
        <v>5.4002777770000003</v>
      </c>
      <c r="O1760">
        <v>0</v>
      </c>
      <c r="P1760">
        <v>4</v>
      </c>
      <c r="Q1760">
        <v>0</v>
      </c>
      <c r="R1760">
        <v>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2.8326013941490569</v>
      </c>
      <c r="Y1760">
        <v>0</v>
      </c>
      <c r="Z1760">
        <v>0</v>
      </c>
      <c r="AA1760">
        <v>0</v>
      </c>
      <c r="AB1760">
        <v>0</v>
      </c>
      <c r="AC1760">
        <v>0</v>
      </c>
      <c r="AD1760">
        <v>0</v>
      </c>
      <c r="AE1760">
        <v>2.8326013941490569</v>
      </c>
    </row>
    <row r="1761" spans="1:31" x14ac:dyDescent="0.3">
      <c r="A1761">
        <v>2521712</v>
      </c>
      <c r="B1761">
        <v>1</v>
      </c>
      <c r="C1761" t="s">
        <v>81</v>
      </c>
      <c r="D1761" t="s">
        <v>112</v>
      </c>
      <c r="E1761" t="s">
        <v>132</v>
      </c>
      <c r="F1761" t="s">
        <v>5334</v>
      </c>
      <c r="G1761" t="s">
        <v>333</v>
      </c>
      <c r="H1761" t="s">
        <v>135</v>
      </c>
      <c r="I1761" t="s">
        <v>136</v>
      </c>
      <c r="J1761" t="s">
        <v>137</v>
      </c>
      <c r="K1761" t="s">
        <v>144</v>
      </c>
      <c r="L1761" t="s">
        <v>5335</v>
      </c>
      <c r="M1761" t="s">
        <v>5336</v>
      </c>
      <c r="N1761">
        <v>4.7608333329999999</v>
      </c>
      <c r="O1761">
        <v>0</v>
      </c>
      <c r="P1761">
        <v>371</v>
      </c>
      <c r="Q1761">
        <v>2</v>
      </c>
      <c r="R1761">
        <v>55</v>
      </c>
      <c r="S1761">
        <v>2</v>
      </c>
      <c r="T1761">
        <v>9</v>
      </c>
      <c r="U1761">
        <v>0</v>
      </c>
      <c r="V1761">
        <v>0</v>
      </c>
      <c r="W1761">
        <v>0</v>
      </c>
      <c r="X1761">
        <v>109.94103678043614</v>
      </c>
      <c r="Y1761">
        <v>37.085564617926437</v>
      </c>
      <c r="Z1761">
        <v>22.175910804085579</v>
      </c>
      <c r="AA1761">
        <v>10.638124605726667</v>
      </c>
      <c r="AB1761">
        <v>10.935821285362056</v>
      </c>
      <c r="AC1761">
        <v>0</v>
      </c>
      <c r="AD1761">
        <v>0</v>
      </c>
      <c r="AE1761">
        <v>190.77645809353689</v>
      </c>
    </row>
    <row r="1762" spans="1:31" x14ac:dyDescent="0.3">
      <c r="A1762">
        <v>2521686</v>
      </c>
      <c r="B1762">
        <v>1</v>
      </c>
      <c r="C1762" t="s">
        <v>80</v>
      </c>
      <c r="D1762" t="s">
        <v>96</v>
      </c>
      <c r="E1762" t="s">
        <v>207</v>
      </c>
      <c r="F1762" t="s">
        <v>5337</v>
      </c>
      <c r="G1762" t="s">
        <v>177</v>
      </c>
      <c r="H1762" t="s">
        <v>150</v>
      </c>
      <c r="I1762" t="s">
        <v>136</v>
      </c>
      <c r="J1762" t="s">
        <v>137</v>
      </c>
      <c r="K1762" t="s">
        <v>144</v>
      </c>
      <c r="L1762" t="s">
        <v>5338</v>
      </c>
      <c r="M1762" t="s">
        <v>5339</v>
      </c>
      <c r="N1762">
        <v>2.042777777</v>
      </c>
      <c r="O1762">
        <v>0</v>
      </c>
      <c r="P1762">
        <v>18</v>
      </c>
      <c r="Q1762">
        <v>0</v>
      </c>
      <c r="R1762">
        <v>0</v>
      </c>
      <c r="S1762">
        <v>0</v>
      </c>
      <c r="T1762">
        <v>4</v>
      </c>
      <c r="U1762">
        <v>0</v>
      </c>
      <c r="V1762">
        <v>0</v>
      </c>
      <c r="W1762">
        <v>0</v>
      </c>
      <c r="X1762">
        <v>16.569327183895471</v>
      </c>
      <c r="Y1762">
        <v>0</v>
      </c>
      <c r="Z1762">
        <v>0</v>
      </c>
      <c r="AA1762">
        <v>0</v>
      </c>
      <c r="AB1762">
        <v>18.815727190140645</v>
      </c>
      <c r="AC1762">
        <v>0</v>
      </c>
      <c r="AD1762">
        <v>0</v>
      </c>
      <c r="AE1762">
        <v>35.385054374036116</v>
      </c>
    </row>
    <row r="1763" spans="1:31" x14ac:dyDescent="0.3">
      <c r="A1763">
        <v>2521400</v>
      </c>
      <c r="B1763">
        <v>1</v>
      </c>
      <c r="C1763" t="s">
        <v>80</v>
      </c>
      <c r="D1763" t="s">
        <v>99</v>
      </c>
      <c r="E1763" t="s">
        <v>159</v>
      </c>
      <c r="F1763" t="s">
        <v>5340</v>
      </c>
      <c r="G1763" t="s">
        <v>134</v>
      </c>
      <c r="H1763" t="s">
        <v>150</v>
      </c>
      <c r="I1763" t="s">
        <v>136</v>
      </c>
      <c r="J1763" t="s">
        <v>137</v>
      </c>
      <c r="K1763" t="s">
        <v>138</v>
      </c>
      <c r="L1763" t="s">
        <v>5341</v>
      </c>
      <c r="M1763" t="s">
        <v>5342</v>
      </c>
      <c r="N1763">
        <v>1.3272222220000001</v>
      </c>
      <c r="O1763">
        <v>0</v>
      </c>
      <c r="P1763">
        <v>121</v>
      </c>
      <c r="Q1763">
        <v>0</v>
      </c>
      <c r="R1763">
        <v>0</v>
      </c>
      <c r="S1763">
        <v>0</v>
      </c>
      <c r="T1763">
        <v>65</v>
      </c>
      <c r="U1763">
        <v>0</v>
      </c>
      <c r="V1763">
        <v>1</v>
      </c>
      <c r="W1763">
        <v>0</v>
      </c>
      <c r="X1763">
        <v>45.887214987608687</v>
      </c>
      <c r="Y1763">
        <v>0</v>
      </c>
      <c r="Z1763">
        <v>0</v>
      </c>
      <c r="AA1763">
        <v>0</v>
      </c>
      <c r="AB1763">
        <v>52.6044824477584</v>
      </c>
      <c r="AC1763">
        <v>0</v>
      </c>
      <c r="AD1763">
        <v>3.5993514008568765</v>
      </c>
      <c r="AE1763">
        <v>102.09104883622396</v>
      </c>
    </row>
    <row r="1764" spans="1:31" x14ac:dyDescent="0.3">
      <c r="A1764">
        <v>2521394</v>
      </c>
      <c r="B1764">
        <v>1</v>
      </c>
      <c r="C1764" t="s">
        <v>81</v>
      </c>
      <c r="D1764" t="s">
        <v>127</v>
      </c>
      <c r="E1764" t="s">
        <v>207</v>
      </c>
      <c r="F1764" t="s">
        <v>5343</v>
      </c>
      <c r="G1764" t="s">
        <v>161</v>
      </c>
      <c r="H1764" t="s">
        <v>150</v>
      </c>
      <c r="I1764" t="s">
        <v>136</v>
      </c>
      <c r="J1764" t="s">
        <v>137</v>
      </c>
      <c r="K1764" t="s">
        <v>144</v>
      </c>
      <c r="L1764" t="s">
        <v>5344</v>
      </c>
      <c r="M1764" t="s">
        <v>5345</v>
      </c>
      <c r="N1764">
        <v>0.34472222200000002</v>
      </c>
      <c r="O1764">
        <v>0</v>
      </c>
      <c r="P1764">
        <v>39</v>
      </c>
      <c r="Q1764">
        <v>0</v>
      </c>
      <c r="R1764">
        <v>3</v>
      </c>
      <c r="S1764">
        <v>0</v>
      </c>
      <c r="T1764">
        <v>5</v>
      </c>
      <c r="U1764">
        <v>0</v>
      </c>
      <c r="V1764">
        <v>0</v>
      </c>
      <c r="W1764">
        <v>0</v>
      </c>
      <c r="X1764">
        <v>4.6168981434456109</v>
      </c>
      <c r="Y1764">
        <v>0</v>
      </c>
      <c r="Z1764">
        <v>0.12766441810852502</v>
      </c>
      <c r="AA1764">
        <v>0</v>
      </c>
      <c r="AB1764">
        <v>1.162563681022909</v>
      </c>
      <c r="AC1764">
        <v>0</v>
      </c>
      <c r="AD1764">
        <v>0</v>
      </c>
      <c r="AE1764">
        <v>5.9071262425770446</v>
      </c>
    </row>
    <row r="1765" spans="1:31" x14ac:dyDescent="0.3">
      <c r="A1765">
        <v>2521792</v>
      </c>
      <c r="B1765">
        <v>1</v>
      </c>
      <c r="C1765" t="s">
        <v>80</v>
      </c>
      <c r="D1765" t="s">
        <v>90</v>
      </c>
      <c r="E1765" t="s">
        <v>167</v>
      </c>
      <c r="F1765" t="s">
        <v>5346</v>
      </c>
      <c r="G1765" t="s">
        <v>169</v>
      </c>
      <c r="H1765" t="s">
        <v>150</v>
      </c>
      <c r="I1765" t="s">
        <v>136</v>
      </c>
      <c r="J1765" t="s">
        <v>137</v>
      </c>
      <c r="K1765" t="s">
        <v>144</v>
      </c>
      <c r="L1765" t="s">
        <v>5347</v>
      </c>
      <c r="M1765" t="s">
        <v>5348</v>
      </c>
      <c r="N1765">
        <v>2.8811111110000001</v>
      </c>
      <c r="O1765">
        <v>0</v>
      </c>
      <c r="P1765">
        <v>4</v>
      </c>
      <c r="Q1765">
        <v>0</v>
      </c>
      <c r="R1765">
        <v>0</v>
      </c>
      <c r="S1765">
        <v>0</v>
      </c>
      <c r="T1765">
        <v>1</v>
      </c>
      <c r="U1765">
        <v>0</v>
      </c>
      <c r="V1765">
        <v>0</v>
      </c>
      <c r="W1765">
        <v>0</v>
      </c>
      <c r="X1765">
        <v>1.5951623916733801</v>
      </c>
      <c r="Y1765">
        <v>0</v>
      </c>
      <c r="Z1765">
        <v>0</v>
      </c>
      <c r="AA1765">
        <v>0</v>
      </c>
      <c r="AB1765">
        <v>0.25872357269544999</v>
      </c>
      <c r="AC1765">
        <v>0</v>
      </c>
      <c r="AD1765">
        <v>0</v>
      </c>
      <c r="AE1765">
        <v>1.8538859643688301</v>
      </c>
    </row>
    <row r="1766" spans="1:31" x14ac:dyDescent="0.3">
      <c r="A1766">
        <v>2521692</v>
      </c>
      <c r="B1766">
        <v>1</v>
      </c>
      <c r="C1766" t="s">
        <v>80</v>
      </c>
      <c r="D1766" t="s">
        <v>85</v>
      </c>
      <c r="E1766" t="s">
        <v>147</v>
      </c>
      <c r="F1766" t="s">
        <v>5349</v>
      </c>
      <c r="G1766" t="s">
        <v>538</v>
      </c>
      <c r="H1766" t="s">
        <v>150</v>
      </c>
      <c r="I1766" t="s">
        <v>136</v>
      </c>
      <c r="J1766" t="s">
        <v>3</v>
      </c>
      <c r="K1766" t="s">
        <v>144</v>
      </c>
      <c r="L1766" t="s">
        <v>5350</v>
      </c>
      <c r="M1766" t="s">
        <v>5351</v>
      </c>
      <c r="N1766">
        <v>1.7649999999999999</v>
      </c>
      <c r="O1766">
        <v>0</v>
      </c>
      <c r="P1766">
        <v>47</v>
      </c>
      <c r="Q1766">
        <v>0</v>
      </c>
      <c r="R1766">
        <v>0</v>
      </c>
      <c r="S1766">
        <v>0</v>
      </c>
      <c r="T1766">
        <v>10</v>
      </c>
      <c r="U1766">
        <v>0</v>
      </c>
      <c r="V1766">
        <v>0</v>
      </c>
      <c r="W1766">
        <v>0</v>
      </c>
      <c r="X1766">
        <v>18.601900711227039</v>
      </c>
      <c r="Y1766">
        <v>0</v>
      </c>
      <c r="Z1766">
        <v>0</v>
      </c>
      <c r="AA1766">
        <v>0</v>
      </c>
      <c r="AB1766">
        <v>20.254435068125161</v>
      </c>
      <c r="AC1766">
        <v>0</v>
      </c>
      <c r="AD1766">
        <v>0</v>
      </c>
      <c r="AE1766">
        <v>38.8563357793522</v>
      </c>
    </row>
    <row r="1767" spans="1:31" x14ac:dyDescent="0.3">
      <c r="A1767">
        <v>2521414</v>
      </c>
      <c r="B1767">
        <v>1</v>
      </c>
      <c r="C1767" t="s">
        <v>80</v>
      </c>
      <c r="D1767" t="s">
        <v>90</v>
      </c>
      <c r="E1767" t="s">
        <v>275</v>
      </c>
      <c r="F1767" t="s">
        <v>5352</v>
      </c>
      <c r="G1767" t="s">
        <v>143</v>
      </c>
      <c r="H1767" t="s">
        <v>135</v>
      </c>
      <c r="I1767" t="s">
        <v>136</v>
      </c>
      <c r="J1767" t="s">
        <v>137</v>
      </c>
      <c r="K1767" t="s">
        <v>144</v>
      </c>
      <c r="L1767" t="s">
        <v>5353</v>
      </c>
      <c r="M1767" t="s">
        <v>5354</v>
      </c>
      <c r="N1767">
        <v>0.65888888800000001</v>
      </c>
      <c r="O1767">
        <v>0</v>
      </c>
      <c r="P1767">
        <v>15661</v>
      </c>
      <c r="Q1767">
        <v>0</v>
      </c>
      <c r="R1767">
        <v>0</v>
      </c>
      <c r="S1767">
        <v>2</v>
      </c>
      <c r="T1767">
        <v>1133</v>
      </c>
      <c r="U1767">
        <v>0</v>
      </c>
      <c r="V1767">
        <v>0</v>
      </c>
      <c r="W1767">
        <v>0</v>
      </c>
      <c r="X1767">
        <v>2569.1927656029457</v>
      </c>
      <c r="Y1767">
        <v>0</v>
      </c>
      <c r="Z1767">
        <v>0</v>
      </c>
      <c r="AA1767">
        <v>592.30062476453452</v>
      </c>
      <c r="AB1767">
        <v>642.43584643830332</v>
      </c>
      <c r="AC1767">
        <v>0</v>
      </c>
      <c r="AD1767">
        <v>0</v>
      </c>
      <c r="AE1767">
        <v>3803.9292368057831</v>
      </c>
    </row>
    <row r="1768" spans="1:31" x14ac:dyDescent="0.3">
      <c r="A1768">
        <v>2521769</v>
      </c>
      <c r="B1768">
        <v>1</v>
      </c>
      <c r="C1768" t="s">
        <v>81</v>
      </c>
      <c r="D1768" t="s">
        <v>127</v>
      </c>
      <c r="E1768" t="s">
        <v>132</v>
      </c>
      <c r="F1768" t="s">
        <v>5355</v>
      </c>
      <c r="G1768" t="s">
        <v>204</v>
      </c>
      <c r="H1768" t="s">
        <v>135</v>
      </c>
      <c r="I1768" t="s">
        <v>136</v>
      </c>
      <c r="J1768" t="s">
        <v>137</v>
      </c>
      <c r="K1768" t="s">
        <v>144</v>
      </c>
      <c r="L1768" t="s">
        <v>5356</v>
      </c>
      <c r="M1768" t="s">
        <v>5357</v>
      </c>
      <c r="N1768">
        <v>1.477222222</v>
      </c>
      <c r="O1768">
        <v>1</v>
      </c>
      <c r="P1768">
        <v>478</v>
      </c>
      <c r="Q1768">
        <v>92</v>
      </c>
      <c r="R1768">
        <v>130</v>
      </c>
      <c r="S1768">
        <v>8</v>
      </c>
      <c r="T1768">
        <v>68</v>
      </c>
      <c r="U1768">
        <v>0</v>
      </c>
      <c r="V1768">
        <v>0</v>
      </c>
      <c r="W1768">
        <v>0.61182178586199998</v>
      </c>
      <c r="X1768">
        <v>179.69696364290613</v>
      </c>
      <c r="Y1768">
        <v>164.68638772946838</v>
      </c>
      <c r="Z1768">
        <v>89.398159635656214</v>
      </c>
      <c r="AA1768">
        <v>52.210928936665617</v>
      </c>
      <c r="AB1768">
        <v>33.022408975631961</v>
      </c>
      <c r="AC1768">
        <v>0</v>
      </c>
      <c r="AD1768">
        <v>0</v>
      </c>
      <c r="AE1768">
        <v>519.62667070619034</v>
      </c>
    </row>
    <row r="1769" spans="1:31" x14ac:dyDescent="0.3">
      <c r="A1769">
        <v>2521460</v>
      </c>
      <c r="B1769">
        <v>1</v>
      </c>
      <c r="C1769" t="s">
        <v>81</v>
      </c>
      <c r="D1769" t="s">
        <v>118</v>
      </c>
      <c r="E1769" t="s">
        <v>159</v>
      </c>
      <c r="F1769" t="s">
        <v>5358</v>
      </c>
      <c r="G1769" t="s">
        <v>700</v>
      </c>
      <c r="H1769" t="s">
        <v>150</v>
      </c>
      <c r="I1769" t="s">
        <v>136</v>
      </c>
      <c r="J1769" t="s">
        <v>137</v>
      </c>
      <c r="K1769" t="s">
        <v>144</v>
      </c>
      <c r="L1769" t="s">
        <v>5359</v>
      </c>
      <c r="M1769" t="s">
        <v>5360</v>
      </c>
      <c r="N1769">
        <v>2.23</v>
      </c>
      <c r="O1769">
        <v>0</v>
      </c>
      <c r="P1769">
        <v>4</v>
      </c>
      <c r="Q1769">
        <v>0</v>
      </c>
      <c r="R1769">
        <v>4</v>
      </c>
      <c r="S1769">
        <v>0</v>
      </c>
      <c r="T1769">
        <v>79</v>
      </c>
      <c r="U1769">
        <v>0</v>
      </c>
      <c r="V1769">
        <v>4</v>
      </c>
      <c r="W1769">
        <v>0</v>
      </c>
      <c r="X1769">
        <v>3.6996031903266342</v>
      </c>
      <c r="Y1769">
        <v>0</v>
      </c>
      <c r="Z1769">
        <v>1.6819670469729979</v>
      </c>
      <c r="AA1769">
        <v>0</v>
      </c>
      <c r="AB1769">
        <v>109.2662068058543</v>
      </c>
      <c r="AC1769">
        <v>0</v>
      </c>
      <c r="AD1769">
        <v>55.725596658339164</v>
      </c>
      <c r="AE1769">
        <v>170.37337370149308</v>
      </c>
    </row>
    <row r="1770" spans="1:31" x14ac:dyDescent="0.3">
      <c r="A1770">
        <v>2521420</v>
      </c>
      <c r="B1770">
        <v>1</v>
      </c>
      <c r="C1770" t="s">
        <v>80</v>
      </c>
      <c r="D1770" t="s">
        <v>82</v>
      </c>
      <c r="E1770" t="s">
        <v>141</v>
      </c>
      <c r="F1770" t="s">
        <v>5361</v>
      </c>
      <c r="G1770" t="s">
        <v>143</v>
      </c>
      <c r="H1770" t="s">
        <v>135</v>
      </c>
      <c r="I1770" t="s">
        <v>136</v>
      </c>
      <c r="J1770" t="s">
        <v>137</v>
      </c>
      <c r="K1770" t="s">
        <v>144</v>
      </c>
      <c r="L1770" t="s">
        <v>5362</v>
      </c>
      <c r="M1770" t="s">
        <v>5363</v>
      </c>
      <c r="N1770">
        <v>0.90444444400000001</v>
      </c>
      <c r="O1770">
        <v>0</v>
      </c>
      <c r="P1770">
        <v>2376</v>
      </c>
      <c r="Q1770">
        <v>0</v>
      </c>
      <c r="R1770">
        <v>0</v>
      </c>
      <c r="S1770">
        <v>2</v>
      </c>
      <c r="T1770">
        <v>260</v>
      </c>
      <c r="U1770">
        <v>0</v>
      </c>
      <c r="V1770">
        <v>2</v>
      </c>
      <c r="W1770">
        <v>0</v>
      </c>
      <c r="X1770">
        <v>461.42227746290683</v>
      </c>
      <c r="Y1770">
        <v>0</v>
      </c>
      <c r="Z1770">
        <v>0</v>
      </c>
      <c r="AA1770">
        <v>139.89934460500018</v>
      </c>
      <c r="AB1770">
        <v>299.70305853240677</v>
      </c>
      <c r="AC1770">
        <v>0</v>
      </c>
      <c r="AD1770">
        <v>9.8148388592257376</v>
      </c>
      <c r="AE1770">
        <v>910.83951945953947</v>
      </c>
    </row>
    <row r="1771" spans="1:31" x14ac:dyDescent="0.3">
      <c r="A1771">
        <v>2521314</v>
      </c>
      <c r="B1771">
        <v>1</v>
      </c>
      <c r="C1771" t="s">
        <v>81</v>
      </c>
      <c r="D1771" t="s">
        <v>119</v>
      </c>
      <c r="E1771" t="s">
        <v>132</v>
      </c>
      <c r="F1771" t="s">
        <v>5364</v>
      </c>
      <c r="G1771" t="s">
        <v>204</v>
      </c>
      <c r="H1771" t="s">
        <v>135</v>
      </c>
      <c r="I1771" t="s">
        <v>136</v>
      </c>
      <c r="J1771" t="s">
        <v>137</v>
      </c>
      <c r="K1771" t="s">
        <v>144</v>
      </c>
      <c r="L1771" t="s">
        <v>5365</v>
      </c>
      <c r="M1771" t="s">
        <v>5366</v>
      </c>
      <c r="N1771">
        <v>3.0980555550000002</v>
      </c>
      <c r="O1771">
        <v>0</v>
      </c>
      <c r="P1771">
        <v>571</v>
      </c>
      <c r="Q1771">
        <v>0</v>
      </c>
      <c r="R1771">
        <v>10</v>
      </c>
      <c r="S1771">
        <v>0</v>
      </c>
      <c r="T1771">
        <v>37</v>
      </c>
      <c r="U1771">
        <v>0</v>
      </c>
      <c r="V1771">
        <v>0</v>
      </c>
      <c r="W1771">
        <v>0</v>
      </c>
      <c r="X1771">
        <v>178.82338477723144</v>
      </c>
      <c r="Y1771">
        <v>0</v>
      </c>
      <c r="Z1771">
        <v>5.4012757043325497</v>
      </c>
      <c r="AA1771">
        <v>0</v>
      </c>
      <c r="AB1771">
        <v>56.21014820594668</v>
      </c>
      <c r="AC1771">
        <v>0</v>
      </c>
      <c r="AD1771">
        <v>0</v>
      </c>
      <c r="AE1771">
        <v>240.43480868751067</v>
      </c>
    </row>
    <row r="1772" spans="1:31" x14ac:dyDescent="0.3">
      <c r="A1772">
        <v>2521374</v>
      </c>
      <c r="B1772">
        <v>1</v>
      </c>
      <c r="C1772" t="s">
        <v>80</v>
      </c>
      <c r="D1772" t="s">
        <v>82</v>
      </c>
      <c r="E1772" t="s">
        <v>167</v>
      </c>
      <c r="F1772" t="s">
        <v>5367</v>
      </c>
      <c r="G1772" t="s">
        <v>263</v>
      </c>
      <c r="H1772" t="s">
        <v>150</v>
      </c>
      <c r="I1772" t="s">
        <v>136</v>
      </c>
      <c r="J1772" t="s">
        <v>137</v>
      </c>
      <c r="K1772" t="s">
        <v>144</v>
      </c>
      <c r="L1772" t="s">
        <v>5368</v>
      </c>
      <c r="M1772" t="s">
        <v>5369</v>
      </c>
      <c r="N1772">
        <v>0.95</v>
      </c>
      <c r="O1772">
        <v>0</v>
      </c>
      <c r="P1772">
        <v>0</v>
      </c>
      <c r="Q1772">
        <v>0</v>
      </c>
      <c r="R1772">
        <v>0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0</v>
      </c>
      <c r="AA1772">
        <v>0</v>
      </c>
      <c r="AB1772">
        <v>3.8429503972235005E-2</v>
      </c>
      <c r="AC1772">
        <v>0</v>
      </c>
      <c r="AD1772">
        <v>0</v>
      </c>
      <c r="AE1772">
        <v>3.8429503972235005E-2</v>
      </c>
    </row>
    <row r="1773" spans="1:31" x14ac:dyDescent="0.3">
      <c r="A1773">
        <v>2521497</v>
      </c>
      <c r="B1773">
        <v>1</v>
      </c>
      <c r="C1773" t="s">
        <v>81</v>
      </c>
      <c r="D1773" t="s">
        <v>118</v>
      </c>
      <c r="E1773" t="s">
        <v>132</v>
      </c>
      <c r="F1773" t="s">
        <v>1757</v>
      </c>
      <c r="G1773" t="s">
        <v>204</v>
      </c>
      <c r="H1773" t="s">
        <v>135</v>
      </c>
      <c r="I1773" t="s">
        <v>136</v>
      </c>
      <c r="J1773" t="s">
        <v>137</v>
      </c>
      <c r="K1773" t="s">
        <v>144</v>
      </c>
      <c r="L1773" t="s">
        <v>5370</v>
      </c>
      <c r="M1773" t="s">
        <v>5371</v>
      </c>
      <c r="N1773">
        <v>1.9869444439999999</v>
      </c>
      <c r="O1773">
        <v>1</v>
      </c>
      <c r="P1773">
        <v>159</v>
      </c>
      <c r="Q1773">
        <v>9</v>
      </c>
      <c r="R1773">
        <v>10</v>
      </c>
      <c r="S1773">
        <v>8</v>
      </c>
      <c r="T1773">
        <v>25</v>
      </c>
      <c r="U1773">
        <v>0</v>
      </c>
      <c r="V1773">
        <v>0</v>
      </c>
      <c r="W1773">
        <v>4.5538942997134998E-2</v>
      </c>
      <c r="X1773">
        <v>66.604559800804395</v>
      </c>
      <c r="Y1773">
        <v>16.852345240468445</v>
      </c>
      <c r="Z1773">
        <v>22.088513530484068</v>
      </c>
      <c r="AA1773">
        <v>13.592199586630263</v>
      </c>
      <c r="AB1773">
        <v>33.477856897100963</v>
      </c>
      <c r="AC1773">
        <v>0</v>
      </c>
      <c r="AD1773">
        <v>0</v>
      </c>
      <c r="AE1773">
        <v>152.66101399848526</v>
      </c>
    </row>
    <row r="1774" spans="1:31" x14ac:dyDescent="0.3">
      <c r="A1774">
        <v>2521377</v>
      </c>
      <c r="B1774">
        <v>1</v>
      </c>
      <c r="C1774" t="s">
        <v>80</v>
      </c>
      <c r="D1774" t="s">
        <v>103</v>
      </c>
      <c r="E1774" t="s">
        <v>275</v>
      </c>
      <c r="F1774" t="s">
        <v>5039</v>
      </c>
      <c r="G1774" t="s">
        <v>143</v>
      </c>
      <c r="H1774" t="s">
        <v>135</v>
      </c>
      <c r="I1774" t="s">
        <v>277</v>
      </c>
      <c r="J1774" t="s">
        <v>137</v>
      </c>
      <c r="K1774" t="s">
        <v>144</v>
      </c>
      <c r="L1774" t="s">
        <v>5372</v>
      </c>
      <c r="M1774" t="s">
        <v>5373</v>
      </c>
      <c r="N1774">
        <v>3.4220277E-2</v>
      </c>
      <c r="O1774">
        <v>0</v>
      </c>
      <c r="P1774">
        <v>9</v>
      </c>
      <c r="Q1774">
        <v>43</v>
      </c>
      <c r="R1774">
        <v>85</v>
      </c>
      <c r="S1774">
        <v>17</v>
      </c>
      <c r="T1774">
        <v>23</v>
      </c>
      <c r="U1774">
        <v>6</v>
      </c>
      <c r="V1774">
        <v>0</v>
      </c>
      <c r="W1774">
        <v>0</v>
      </c>
      <c r="X1774">
        <v>4.9918862486579993E-2</v>
      </c>
      <c r="Y1774">
        <v>0.88648389228614266</v>
      </c>
      <c r="Z1774">
        <v>2.2389944009119378</v>
      </c>
      <c r="AA1774">
        <v>6.6704746686940899</v>
      </c>
      <c r="AB1774">
        <v>1.6540732712117598</v>
      </c>
      <c r="AC1774">
        <v>46.644318258030346</v>
      </c>
      <c r="AD1774">
        <v>0</v>
      </c>
      <c r="AE1774">
        <v>58.144263353620858</v>
      </c>
    </row>
    <row r="1775" spans="1:31" x14ac:dyDescent="0.3">
      <c r="A1775">
        <v>2521354</v>
      </c>
      <c r="B1775">
        <v>1</v>
      </c>
      <c r="C1775" t="s">
        <v>80</v>
      </c>
      <c r="D1775" t="s">
        <v>84</v>
      </c>
      <c r="E1775" t="s">
        <v>167</v>
      </c>
      <c r="F1775" t="s">
        <v>5374</v>
      </c>
      <c r="G1775" t="s">
        <v>234</v>
      </c>
      <c r="H1775" t="s">
        <v>150</v>
      </c>
      <c r="I1775" t="s">
        <v>136</v>
      </c>
      <c r="J1775" t="s">
        <v>137</v>
      </c>
      <c r="K1775" t="s">
        <v>144</v>
      </c>
      <c r="L1775" t="s">
        <v>5375</v>
      </c>
      <c r="M1775" t="s">
        <v>5376</v>
      </c>
      <c r="N1775">
        <v>3.1488888880000001</v>
      </c>
      <c r="O1775">
        <v>0</v>
      </c>
      <c r="P1775">
        <v>10</v>
      </c>
      <c r="Q1775">
        <v>0</v>
      </c>
      <c r="R1775">
        <v>0</v>
      </c>
      <c r="S1775">
        <v>0</v>
      </c>
      <c r="T1775">
        <v>0</v>
      </c>
      <c r="U1775">
        <v>0</v>
      </c>
      <c r="V1775">
        <v>0</v>
      </c>
      <c r="W1775">
        <v>0</v>
      </c>
      <c r="X1775">
        <v>6.3017561105189568</v>
      </c>
      <c r="Y1775">
        <v>0</v>
      </c>
      <c r="Z1775">
        <v>0</v>
      </c>
      <c r="AA1775">
        <v>0</v>
      </c>
      <c r="AB1775">
        <v>0</v>
      </c>
      <c r="AC1775">
        <v>0</v>
      </c>
      <c r="AD1775">
        <v>0</v>
      </c>
      <c r="AE1775">
        <v>6.3017561105189568</v>
      </c>
    </row>
    <row r="1776" spans="1:31" x14ac:dyDescent="0.3">
      <c r="A1776">
        <v>2521540</v>
      </c>
      <c r="B1776">
        <v>1</v>
      </c>
      <c r="C1776" t="s">
        <v>81</v>
      </c>
      <c r="D1776" t="s">
        <v>118</v>
      </c>
      <c r="E1776" t="s">
        <v>207</v>
      </c>
      <c r="F1776" t="s">
        <v>5377</v>
      </c>
      <c r="G1776" t="s">
        <v>413</v>
      </c>
      <c r="H1776" t="s">
        <v>150</v>
      </c>
      <c r="I1776" t="s">
        <v>136</v>
      </c>
      <c r="J1776" t="s">
        <v>137</v>
      </c>
      <c r="K1776" t="s">
        <v>144</v>
      </c>
      <c r="L1776" t="s">
        <v>5378</v>
      </c>
      <c r="M1776" t="s">
        <v>5379</v>
      </c>
      <c r="N1776">
        <v>2.0833333330000001</v>
      </c>
      <c r="O1776">
        <v>0</v>
      </c>
      <c r="P1776">
        <v>82</v>
      </c>
      <c r="Q1776">
        <v>0</v>
      </c>
      <c r="R1776">
        <v>3</v>
      </c>
      <c r="S1776">
        <v>0</v>
      </c>
      <c r="T1776">
        <v>17</v>
      </c>
      <c r="U1776">
        <v>0</v>
      </c>
      <c r="V1776">
        <v>0</v>
      </c>
      <c r="W1776">
        <v>0</v>
      </c>
      <c r="X1776">
        <v>31.660094259255505</v>
      </c>
      <c r="Y1776">
        <v>0</v>
      </c>
      <c r="Z1776">
        <v>0.22028548493016004</v>
      </c>
      <c r="AA1776">
        <v>0</v>
      </c>
      <c r="AB1776">
        <v>19.517045912972065</v>
      </c>
      <c r="AC1776">
        <v>0</v>
      </c>
      <c r="AD1776">
        <v>0</v>
      </c>
      <c r="AE1776">
        <v>51.397425657157726</v>
      </c>
    </row>
    <row r="1777" spans="1:31" x14ac:dyDescent="0.3">
      <c r="A1777">
        <v>2521689</v>
      </c>
      <c r="B1777">
        <v>1</v>
      </c>
      <c r="C1777" t="s">
        <v>80</v>
      </c>
      <c r="D1777" t="s">
        <v>97</v>
      </c>
      <c r="E1777" t="s">
        <v>167</v>
      </c>
      <c r="F1777" t="s">
        <v>5380</v>
      </c>
      <c r="G1777" t="s">
        <v>169</v>
      </c>
      <c r="H1777" t="s">
        <v>150</v>
      </c>
      <c r="I1777" t="s">
        <v>136</v>
      </c>
      <c r="J1777" t="s">
        <v>137</v>
      </c>
      <c r="K1777" t="s">
        <v>144</v>
      </c>
      <c r="L1777" t="s">
        <v>5381</v>
      </c>
      <c r="M1777" t="s">
        <v>5382</v>
      </c>
      <c r="N1777">
        <v>4.534166666</v>
      </c>
      <c r="O1777">
        <v>0</v>
      </c>
      <c r="P1777">
        <v>0</v>
      </c>
      <c r="Q1777">
        <v>0</v>
      </c>
      <c r="R1777">
        <v>0</v>
      </c>
      <c r="S1777">
        <v>0</v>
      </c>
      <c r="T1777">
        <v>1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0</v>
      </c>
      <c r="AA1777">
        <v>0</v>
      </c>
      <c r="AB1777">
        <v>0.22896493965749251</v>
      </c>
      <c r="AC1777">
        <v>0</v>
      </c>
      <c r="AD1777">
        <v>0</v>
      </c>
      <c r="AE1777">
        <v>0.22896493965749251</v>
      </c>
    </row>
    <row r="1778" spans="1:31" x14ac:dyDescent="0.3">
      <c r="A1778">
        <v>2521546</v>
      </c>
      <c r="B1778">
        <v>1</v>
      </c>
      <c r="C1778" t="s">
        <v>80</v>
      </c>
      <c r="D1778" t="s">
        <v>93</v>
      </c>
      <c r="E1778" t="s">
        <v>159</v>
      </c>
      <c r="F1778" t="s">
        <v>5383</v>
      </c>
      <c r="G1778" t="s">
        <v>181</v>
      </c>
      <c r="H1778" t="s">
        <v>150</v>
      </c>
      <c r="I1778" t="s">
        <v>136</v>
      </c>
      <c r="J1778" t="s">
        <v>137</v>
      </c>
      <c r="K1778" t="s">
        <v>144</v>
      </c>
      <c r="L1778" t="s">
        <v>5384</v>
      </c>
      <c r="M1778" t="s">
        <v>5385</v>
      </c>
      <c r="N1778">
        <v>1.2338888880000001</v>
      </c>
      <c r="O1778">
        <v>0</v>
      </c>
      <c r="P1778">
        <v>218</v>
      </c>
      <c r="Q1778">
        <v>0</v>
      </c>
      <c r="R1778">
        <v>14</v>
      </c>
      <c r="S1778">
        <v>0</v>
      </c>
      <c r="T1778">
        <v>28</v>
      </c>
      <c r="U1778">
        <v>0</v>
      </c>
      <c r="V1778">
        <v>0</v>
      </c>
      <c r="W1778">
        <v>0</v>
      </c>
      <c r="X1778">
        <v>53.905278655075065</v>
      </c>
      <c r="Y1778">
        <v>0</v>
      </c>
      <c r="Z1778">
        <v>10.498964768450609</v>
      </c>
      <c r="AA1778">
        <v>0</v>
      </c>
      <c r="AB1778">
        <v>55.90369301584888</v>
      </c>
      <c r="AC1778">
        <v>0</v>
      </c>
      <c r="AD1778">
        <v>0</v>
      </c>
      <c r="AE1778">
        <v>120.30793643937454</v>
      </c>
    </row>
    <row r="1779" spans="1:31" x14ac:dyDescent="0.3">
      <c r="A1779">
        <v>2521397</v>
      </c>
      <c r="B1779">
        <v>1</v>
      </c>
      <c r="C1779" t="s">
        <v>80</v>
      </c>
      <c r="D1779" t="s">
        <v>90</v>
      </c>
      <c r="E1779" t="s">
        <v>159</v>
      </c>
      <c r="F1779" t="s">
        <v>5386</v>
      </c>
      <c r="G1779" t="s">
        <v>134</v>
      </c>
      <c r="H1779" t="s">
        <v>150</v>
      </c>
      <c r="I1779" t="s">
        <v>136</v>
      </c>
      <c r="J1779" t="s">
        <v>137</v>
      </c>
      <c r="K1779" t="s">
        <v>138</v>
      </c>
      <c r="L1779" t="s">
        <v>5387</v>
      </c>
      <c r="M1779" t="s">
        <v>5388</v>
      </c>
      <c r="N1779">
        <v>0.30861111099999999</v>
      </c>
      <c r="O1779">
        <v>0</v>
      </c>
      <c r="P1779">
        <v>745</v>
      </c>
      <c r="Q1779">
        <v>0</v>
      </c>
      <c r="R1779">
        <v>0</v>
      </c>
      <c r="S1779">
        <v>0</v>
      </c>
      <c r="T1779">
        <v>50</v>
      </c>
      <c r="U1779">
        <v>0</v>
      </c>
      <c r="V1779">
        <v>0</v>
      </c>
      <c r="W1779">
        <v>0</v>
      </c>
      <c r="X1779">
        <v>80.444488406490322</v>
      </c>
      <c r="Y1779">
        <v>0</v>
      </c>
      <c r="Z1779">
        <v>0</v>
      </c>
      <c r="AA1779">
        <v>0</v>
      </c>
      <c r="AB1779">
        <v>13.693906145809979</v>
      </c>
      <c r="AC1779">
        <v>0</v>
      </c>
      <c r="AD1779">
        <v>0</v>
      </c>
      <c r="AE1779">
        <v>94.138394552300298</v>
      </c>
    </row>
    <row r="1780" spans="1:31" x14ac:dyDescent="0.3">
      <c r="A1780">
        <v>2521363</v>
      </c>
      <c r="B1780">
        <v>1</v>
      </c>
      <c r="C1780" t="s">
        <v>80</v>
      </c>
      <c r="D1780" t="s">
        <v>103</v>
      </c>
      <c r="E1780" t="s">
        <v>132</v>
      </c>
      <c r="F1780" t="s">
        <v>5389</v>
      </c>
      <c r="G1780" t="s">
        <v>1242</v>
      </c>
      <c r="H1780" t="s">
        <v>135</v>
      </c>
      <c r="I1780" t="s">
        <v>136</v>
      </c>
      <c r="J1780" t="s">
        <v>3</v>
      </c>
      <c r="K1780" t="s">
        <v>144</v>
      </c>
      <c r="L1780" t="s">
        <v>5390</v>
      </c>
      <c r="M1780" t="s">
        <v>5391</v>
      </c>
      <c r="N1780">
        <v>4.5772222219999996</v>
      </c>
      <c r="O1780">
        <v>0</v>
      </c>
      <c r="P1780">
        <v>8</v>
      </c>
      <c r="Q1780">
        <v>0</v>
      </c>
      <c r="R1780">
        <v>0</v>
      </c>
      <c r="S1780">
        <v>0</v>
      </c>
      <c r="T1780">
        <v>1</v>
      </c>
      <c r="U1780">
        <v>0</v>
      </c>
      <c r="V1780">
        <v>0</v>
      </c>
      <c r="W1780">
        <v>0</v>
      </c>
      <c r="X1780">
        <v>8.3908855954755559</v>
      </c>
      <c r="Y1780">
        <v>0</v>
      </c>
      <c r="Z1780">
        <v>0</v>
      </c>
      <c r="AA1780">
        <v>0</v>
      </c>
      <c r="AB1780">
        <v>6.2957439186561102</v>
      </c>
      <c r="AC1780">
        <v>0</v>
      </c>
      <c r="AD1780">
        <v>0</v>
      </c>
      <c r="AE1780">
        <v>14.686629514131667</v>
      </c>
    </row>
    <row r="1781" spans="1:31" x14ac:dyDescent="0.3">
      <c r="A1781">
        <v>2521386</v>
      </c>
      <c r="B1781">
        <v>1</v>
      </c>
      <c r="C1781" t="s">
        <v>80</v>
      </c>
      <c r="D1781" t="s">
        <v>103</v>
      </c>
      <c r="E1781" t="s">
        <v>187</v>
      </c>
      <c r="F1781" t="s">
        <v>1327</v>
      </c>
      <c r="G1781" t="s">
        <v>134</v>
      </c>
      <c r="H1781" t="s">
        <v>135</v>
      </c>
      <c r="I1781" t="s">
        <v>136</v>
      </c>
      <c r="J1781" t="s">
        <v>137</v>
      </c>
      <c r="K1781" t="s">
        <v>138</v>
      </c>
      <c r="L1781" t="s">
        <v>5392</v>
      </c>
      <c r="M1781" t="s">
        <v>5393</v>
      </c>
      <c r="N1781">
        <v>7.688055555</v>
      </c>
      <c r="O1781">
        <v>22</v>
      </c>
      <c r="P1781">
        <v>2676</v>
      </c>
      <c r="Q1781">
        <v>35</v>
      </c>
      <c r="R1781">
        <v>206</v>
      </c>
      <c r="S1781">
        <v>65</v>
      </c>
      <c r="T1781">
        <v>780</v>
      </c>
      <c r="U1781">
        <v>6</v>
      </c>
      <c r="V1781">
        <v>1</v>
      </c>
      <c r="W1781">
        <v>101.62014549431794</v>
      </c>
      <c r="X1781">
        <v>3363.5429584219419</v>
      </c>
      <c r="Y1781">
        <v>995.02231487075073</v>
      </c>
      <c r="Z1781">
        <v>595.96558344686832</v>
      </c>
      <c r="AA1781">
        <v>1556.7522032247325</v>
      </c>
      <c r="AB1781">
        <v>2507.0126389942734</v>
      </c>
      <c r="AC1781">
        <v>2532.2766989110996</v>
      </c>
      <c r="AD1781">
        <v>116.34512378353296</v>
      </c>
      <c r="AE1781">
        <v>11768.537667147517</v>
      </c>
    </row>
    <row r="1782" spans="1:31" x14ac:dyDescent="0.3">
      <c r="A1782">
        <v>2521655</v>
      </c>
      <c r="B1782">
        <v>1</v>
      </c>
      <c r="C1782" t="s">
        <v>80</v>
      </c>
      <c r="D1782" t="s">
        <v>84</v>
      </c>
      <c r="E1782" t="s">
        <v>167</v>
      </c>
      <c r="F1782" t="s">
        <v>5394</v>
      </c>
      <c r="G1782" t="s">
        <v>263</v>
      </c>
      <c r="H1782" t="s">
        <v>150</v>
      </c>
      <c r="I1782" t="s">
        <v>136</v>
      </c>
      <c r="J1782" t="s">
        <v>137</v>
      </c>
      <c r="K1782" t="s">
        <v>144</v>
      </c>
      <c r="L1782" t="s">
        <v>5395</v>
      </c>
      <c r="M1782" t="s">
        <v>5396</v>
      </c>
      <c r="N1782">
        <v>1.084166666</v>
      </c>
      <c r="O1782">
        <v>0</v>
      </c>
      <c r="P1782">
        <v>2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0.46727235233111114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0.46727235233111114</v>
      </c>
    </row>
    <row r="1783" spans="1:31" x14ac:dyDescent="0.3">
      <c r="A1783">
        <v>2521277</v>
      </c>
      <c r="B1783">
        <v>1</v>
      </c>
      <c r="C1783" t="s">
        <v>80</v>
      </c>
      <c r="D1783" t="s">
        <v>110</v>
      </c>
      <c r="E1783" t="s">
        <v>167</v>
      </c>
      <c r="F1783" t="s">
        <v>5397</v>
      </c>
      <c r="G1783" t="s">
        <v>263</v>
      </c>
      <c r="H1783" t="s">
        <v>150</v>
      </c>
      <c r="I1783" t="s">
        <v>136</v>
      </c>
      <c r="J1783" t="s">
        <v>137</v>
      </c>
      <c r="K1783" t="s">
        <v>144</v>
      </c>
      <c r="L1783" t="s">
        <v>5398</v>
      </c>
      <c r="M1783" t="s">
        <v>5399</v>
      </c>
      <c r="N1783">
        <v>3.8111111110000002</v>
      </c>
      <c r="O1783">
        <v>0</v>
      </c>
      <c r="P1783">
        <v>9</v>
      </c>
      <c r="Q1783">
        <v>0</v>
      </c>
      <c r="R1783">
        <v>0</v>
      </c>
      <c r="S1783">
        <v>0</v>
      </c>
      <c r="T1783">
        <v>0</v>
      </c>
      <c r="U1783">
        <v>0</v>
      </c>
      <c r="V1783">
        <v>0</v>
      </c>
      <c r="W1783">
        <v>0</v>
      </c>
      <c r="X1783">
        <v>9.5561555694122724</v>
      </c>
      <c r="Y1783">
        <v>0</v>
      </c>
      <c r="Z1783">
        <v>0</v>
      </c>
      <c r="AA1783">
        <v>0</v>
      </c>
      <c r="AB1783">
        <v>0</v>
      </c>
      <c r="AC1783">
        <v>0</v>
      </c>
      <c r="AD1783">
        <v>0</v>
      </c>
      <c r="AE1783">
        <v>9.5561555694122724</v>
      </c>
    </row>
    <row r="1784" spans="1:31" x14ac:dyDescent="0.3">
      <c r="A1784">
        <v>2521526</v>
      </c>
      <c r="B1784">
        <v>1</v>
      </c>
      <c r="C1784" t="s">
        <v>81</v>
      </c>
      <c r="D1784" t="s">
        <v>114</v>
      </c>
      <c r="E1784" t="s">
        <v>132</v>
      </c>
      <c r="F1784" t="s">
        <v>5400</v>
      </c>
      <c r="G1784" t="s">
        <v>538</v>
      </c>
      <c r="H1784" t="s">
        <v>135</v>
      </c>
      <c r="I1784" t="s">
        <v>136</v>
      </c>
      <c r="J1784" t="s">
        <v>3</v>
      </c>
      <c r="K1784" t="s">
        <v>144</v>
      </c>
      <c r="L1784" t="s">
        <v>5401</v>
      </c>
      <c r="M1784" t="s">
        <v>5402</v>
      </c>
      <c r="N1784">
        <v>0.90138888800000005</v>
      </c>
      <c r="O1784">
        <v>0</v>
      </c>
      <c r="P1784">
        <v>40</v>
      </c>
      <c r="Q1784">
        <v>0</v>
      </c>
      <c r="R1784">
        <v>2</v>
      </c>
      <c r="S1784">
        <v>0</v>
      </c>
      <c r="T1784">
        <v>16</v>
      </c>
      <c r="U1784">
        <v>0</v>
      </c>
      <c r="V1784">
        <v>0</v>
      </c>
      <c r="W1784">
        <v>0</v>
      </c>
      <c r="X1784">
        <v>2.7554605339221809</v>
      </c>
      <c r="Y1784">
        <v>0</v>
      </c>
      <c r="Z1784">
        <v>0.8407501665166951</v>
      </c>
      <c r="AA1784">
        <v>0</v>
      </c>
      <c r="AB1784">
        <v>6.6002092798341927</v>
      </c>
      <c r="AC1784">
        <v>0</v>
      </c>
      <c r="AD1784">
        <v>0</v>
      </c>
      <c r="AE1784">
        <v>10.196419980273069</v>
      </c>
    </row>
    <row r="1785" spans="1:31" x14ac:dyDescent="0.3">
      <c r="A1785">
        <v>2521592</v>
      </c>
      <c r="B1785">
        <v>1</v>
      </c>
      <c r="C1785" t="s">
        <v>81</v>
      </c>
      <c r="D1785" t="s">
        <v>128</v>
      </c>
      <c r="E1785" t="s">
        <v>167</v>
      </c>
      <c r="F1785" t="s">
        <v>5403</v>
      </c>
      <c r="G1785" t="s">
        <v>263</v>
      </c>
      <c r="H1785" t="s">
        <v>150</v>
      </c>
      <c r="I1785" t="s">
        <v>136</v>
      </c>
      <c r="J1785" t="s">
        <v>137</v>
      </c>
      <c r="K1785" t="s">
        <v>144</v>
      </c>
      <c r="L1785" t="s">
        <v>5404</v>
      </c>
      <c r="M1785" t="s">
        <v>5405</v>
      </c>
      <c r="N1785">
        <v>1.612222222</v>
      </c>
      <c r="O1785">
        <v>0</v>
      </c>
      <c r="P1785">
        <v>0</v>
      </c>
      <c r="Q1785">
        <v>0</v>
      </c>
      <c r="R1785">
        <v>0</v>
      </c>
      <c r="S1785">
        <v>0</v>
      </c>
      <c r="T1785">
        <v>3</v>
      </c>
      <c r="U1785">
        <v>0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5.5150225333088789</v>
      </c>
      <c r="AC1785">
        <v>0</v>
      </c>
      <c r="AD1785">
        <v>0</v>
      </c>
      <c r="AE1785">
        <v>5.5150225333088789</v>
      </c>
    </row>
    <row r="1786" spans="1:31" x14ac:dyDescent="0.3">
      <c r="A1786">
        <v>2521380</v>
      </c>
      <c r="B1786">
        <v>1</v>
      </c>
      <c r="C1786" t="s">
        <v>80</v>
      </c>
      <c r="D1786" t="s">
        <v>95</v>
      </c>
      <c r="E1786" t="s">
        <v>141</v>
      </c>
      <c r="F1786" t="s">
        <v>5406</v>
      </c>
      <c r="G1786" t="s">
        <v>143</v>
      </c>
      <c r="H1786" t="s">
        <v>135</v>
      </c>
      <c r="I1786" t="s">
        <v>136</v>
      </c>
      <c r="J1786" t="s">
        <v>137</v>
      </c>
      <c r="K1786" t="s">
        <v>144</v>
      </c>
      <c r="L1786" t="s">
        <v>5407</v>
      </c>
      <c r="M1786" t="s">
        <v>5408</v>
      </c>
      <c r="N1786">
        <v>0.35749999999999998</v>
      </c>
      <c r="O1786">
        <v>0</v>
      </c>
      <c r="P1786">
        <v>182</v>
      </c>
      <c r="Q1786">
        <v>0</v>
      </c>
      <c r="R1786">
        <v>3</v>
      </c>
      <c r="S1786">
        <v>1</v>
      </c>
      <c r="T1786">
        <v>12</v>
      </c>
      <c r="U1786">
        <v>2</v>
      </c>
      <c r="V1786">
        <v>0</v>
      </c>
      <c r="W1786">
        <v>0</v>
      </c>
      <c r="X1786">
        <v>16.425548246048372</v>
      </c>
      <c r="Y1786">
        <v>0</v>
      </c>
      <c r="Z1786">
        <v>0.1290911930075625</v>
      </c>
      <c r="AA1786">
        <v>17.230885777372411</v>
      </c>
      <c r="AB1786">
        <v>4.9778784025456204</v>
      </c>
      <c r="AC1786">
        <v>121.12220038315898</v>
      </c>
      <c r="AD1786">
        <v>0</v>
      </c>
      <c r="AE1786">
        <v>159.88560400213294</v>
      </c>
    </row>
    <row r="1787" spans="1:31" x14ac:dyDescent="0.3">
      <c r="A1787">
        <v>2521735</v>
      </c>
      <c r="B1787">
        <v>1</v>
      </c>
      <c r="C1787" t="s">
        <v>81</v>
      </c>
      <c r="D1787" t="s">
        <v>118</v>
      </c>
      <c r="E1787" t="s">
        <v>167</v>
      </c>
      <c r="F1787" t="s">
        <v>5409</v>
      </c>
      <c r="G1787" t="s">
        <v>263</v>
      </c>
      <c r="H1787" t="s">
        <v>150</v>
      </c>
      <c r="I1787" t="s">
        <v>136</v>
      </c>
      <c r="J1787" t="s">
        <v>137</v>
      </c>
      <c r="K1787" t="s">
        <v>144</v>
      </c>
      <c r="L1787" t="s">
        <v>5410</v>
      </c>
      <c r="M1787" t="s">
        <v>5411</v>
      </c>
      <c r="N1787">
        <v>0.82444444400000005</v>
      </c>
      <c r="O1787">
        <v>0</v>
      </c>
      <c r="P1787">
        <v>1</v>
      </c>
      <c r="Q1787">
        <v>0</v>
      </c>
      <c r="R1787">
        <v>0</v>
      </c>
      <c r="S1787">
        <v>0</v>
      </c>
      <c r="T1787">
        <v>0</v>
      </c>
      <c r="U1787">
        <v>0</v>
      </c>
      <c r="V1787">
        <v>0</v>
      </c>
      <c r="W1787">
        <v>0</v>
      </c>
      <c r="X1787">
        <v>0.21379168545340665</v>
      </c>
      <c r="Y1787">
        <v>0</v>
      </c>
      <c r="Z1787">
        <v>0</v>
      </c>
      <c r="AA1787">
        <v>0</v>
      </c>
      <c r="AB1787">
        <v>0</v>
      </c>
      <c r="AC1787">
        <v>0</v>
      </c>
      <c r="AD1787">
        <v>0</v>
      </c>
      <c r="AE1787">
        <v>0.21379168545340665</v>
      </c>
    </row>
    <row r="1788" spans="1:31" x14ac:dyDescent="0.3">
      <c r="A1788">
        <v>2521429</v>
      </c>
      <c r="B1788">
        <v>1</v>
      </c>
      <c r="C1788" t="s">
        <v>80</v>
      </c>
      <c r="D1788" t="s">
        <v>105</v>
      </c>
      <c r="E1788" t="s">
        <v>132</v>
      </c>
      <c r="F1788" t="s">
        <v>2680</v>
      </c>
      <c r="G1788" t="s">
        <v>173</v>
      </c>
      <c r="H1788" t="s">
        <v>135</v>
      </c>
      <c r="I1788" t="s">
        <v>136</v>
      </c>
      <c r="J1788" t="s">
        <v>137</v>
      </c>
      <c r="K1788" t="s">
        <v>138</v>
      </c>
      <c r="L1788" t="s">
        <v>5412</v>
      </c>
      <c r="M1788" t="s">
        <v>5413</v>
      </c>
      <c r="N1788">
        <v>0.54666666600000002</v>
      </c>
      <c r="O1788">
        <v>0</v>
      </c>
      <c r="P1788">
        <v>3958</v>
      </c>
      <c r="Q1788">
        <v>0</v>
      </c>
      <c r="R1788">
        <v>0</v>
      </c>
      <c r="S1788">
        <v>0</v>
      </c>
      <c r="T1788">
        <v>290</v>
      </c>
      <c r="U1788">
        <v>0</v>
      </c>
      <c r="V1788">
        <v>0</v>
      </c>
      <c r="W1788">
        <v>0</v>
      </c>
      <c r="X1788">
        <v>559.96219300356074</v>
      </c>
      <c r="Y1788">
        <v>0</v>
      </c>
      <c r="Z1788">
        <v>0</v>
      </c>
      <c r="AA1788">
        <v>0</v>
      </c>
      <c r="AB1788">
        <v>102.69797380715752</v>
      </c>
      <c r="AC1788">
        <v>0</v>
      </c>
      <c r="AD1788">
        <v>0</v>
      </c>
      <c r="AE1788">
        <v>662.66016681071824</v>
      </c>
    </row>
    <row r="1789" spans="1:31" x14ac:dyDescent="0.3">
      <c r="A1789">
        <v>2521443</v>
      </c>
      <c r="B1789">
        <v>1</v>
      </c>
      <c r="C1789" t="s">
        <v>80</v>
      </c>
      <c r="D1789" t="s">
        <v>103</v>
      </c>
      <c r="E1789" t="s">
        <v>167</v>
      </c>
      <c r="F1789" t="s">
        <v>5414</v>
      </c>
      <c r="G1789" t="s">
        <v>263</v>
      </c>
      <c r="H1789" t="s">
        <v>150</v>
      </c>
      <c r="I1789" t="s">
        <v>136</v>
      </c>
      <c r="J1789" t="s">
        <v>137</v>
      </c>
      <c r="K1789" t="s">
        <v>144</v>
      </c>
      <c r="L1789" t="s">
        <v>5415</v>
      </c>
      <c r="M1789" t="s">
        <v>5416</v>
      </c>
      <c r="N1789">
        <v>2.869444444</v>
      </c>
      <c r="O1789">
        <v>0</v>
      </c>
      <c r="P1789">
        <v>1</v>
      </c>
      <c r="Q1789">
        <v>0</v>
      </c>
      <c r="R1789">
        <v>0</v>
      </c>
      <c r="S1789">
        <v>0</v>
      </c>
      <c r="T1789">
        <v>0</v>
      </c>
      <c r="U1789">
        <v>0</v>
      </c>
      <c r="V1789">
        <v>0</v>
      </c>
      <c r="W1789">
        <v>0</v>
      </c>
      <c r="X1789">
        <v>0.76131380510453339</v>
      </c>
      <c r="Y1789">
        <v>0</v>
      </c>
      <c r="Z1789">
        <v>0</v>
      </c>
      <c r="AA1789">
        <v>0</v>
      </c>
      <c r="AB1789">
        <v>0</v>
      </c>
      <c r="AC1789">
        <v>0</v>
      </c>
      <c r="AD1789">
        <v>0</v>
      </c>
      <c r="AE1789">
        <v>0.76131380510453339</v>
      </c>
    </row>
    <row r="1790" spans="1:31" x14ac:dyDescent="0.3">
      <c r="A1790">
        <v>2521635</v>
      </c>
      <c r="B1790">
        <v>1</v>
      </c>
      <c r="C1790" t="s">
        <v>81</v>
      </c>
      <c r="D1790" t="s">
        <v>122</v>
      </c>
      <c r="E1790" t="s">
        <v>141</v>
      </c>
      <c r="F1790" t="s">
        <v>2485</v>
      </c>
      <c r="G1790" t="s">
        <v>143</v>
      </c>
      <c r="H1790" t="s">
        <v>135</v>
      </c>
      <c r="I1790" t="s">
        <v>136</v>
      </c>
      <c r="J1790" t="s">
        <v>137</v>
      </c>
      <c r="K1790" t="s">
        <v>144</v>
      </c>
      <c r="L1790" t="s">
        <v>5417</v>
      </c>
      <c r="M1790" t="s">
        <v>5418</v>
      </c>
      <c r="N1790">
        <v>0.32166666599999999</v>
      </c>
      <c r="O1790">
        <v>10</v>
      </c>
      <c r="P1790">
        <v>860</v>
      </c>
      <c r="Q1790">
        <v>70</v>
      </c>
      <c r="R1790">
        <v>41</v>
      </c>
      <c r="S1790">
        <v>21</v>
      </c>
      <c r="T1790">
        <v>55</v>
      </c>
      <c r="U1790">
        <v>0</v>
      </c>
      <c r="V1790">
        <v>1</v>
      </c>
      <c r="W1790">
        <v>0.53968023467854997</v>
      </c>
      <c r="X1790">
        <v>30.091396564492527</v>
      </c>
      <c r="Y1790">
        <v>28.384854355633838</v>
      </c>
      <c r="Z1790">
        <v>2.9706567056800584</v>
      </c>
      <c r="AA1790">
        <v>16.58089973312056</v>
      </c>
      <c r="AB1790">
        <v>9.6308840484773608</v>
      </c>
      <c r="AC1790">
        <v>0</v>
      </c>
      <c r="AD1790">
        <v>6.9807687720412501E-2</v>
      </c>
      <c r="AE1790">
        <v>88.268179329803303</v>
      </c>
    </row>
    <row r="1791" spans="1:31" x14ac:dyDescent="0.3">
      <c r="A1791">
        <v>2521300</v>
      </c>
      <c r="B1791">
        <v>1</v>
      </c>
      <c r="C1791" t="s">
        <v>80</v>
      </c>
      <c r="D1791" t="s">
        <v>83</v>
      </c>
      <c r="E1791" t="s">
        <v>207</v>
      </c>
      <c r="F1791" t="s">
        <v>5419</v>
      </c>
      <c r="G1791" t="s">
        <v>173</v>
      </c>
      <c r="H1791" t="s">
        <v>150</v>
      </c>
      <c r="I1791" t="s">
        <v>136</v>
      </c>
      <c r="J1791" t="s">
        <v>137</v>
      </c>
      <c r="K1791" t="s">
        <v>138</v>
      </c>
      <c r="L1791" t="s">
        <v>5420</v>
      </c>
      <c r="M1791" t="s">
        <v>5421</v>
      </c>
      <c r="N1791">
        <v>4.1583333329999999</v>
      </c>
      <c r="O1791">
        <v>0</v>
      </c>
      <c r="P1791">
        <v>72</v>
      </c>
      <c r="Q1791">
        <v>0</v>
      </c>
      <c r="R1791">
        <v>0</v>
      </c>
      <c r="S1791">
        <v>0</v>
      </c>
      <c r="T1791">
        <v>8</v>
      </c>
      <c r="U1791">
        <v>0</v>
      </c>
      <c r="V1791">
        <v>0</v>
      </c>
      <c r="W1791">
        <v>0</v>
      </c>
      <c r="X1791">
        <v>74.296822535610417</v>
      </c>
      <c r="Y1791">
        <v>0</v>
      </c>
      <c r="Z1791">
        <v>0</v>
      </c>
      <c r="AA1791">
        <v>0</v>
      </c>
      <c r="AB1791">
        <v>31.661005977892831</v>
      </c>
      <c r="AC1791">
        <v>0</v>
      </c>
      <c r="AD1791">
        <v>0</v>
      </c>
      <c r="AE1791">
        <v>105.95782851350324</v>
      </c>
    </row>
    <row r="1792" spans="1:31" x14ac:dyDescent="0.3">
      <c r="A1792">
        <v>2521741</v>
      </c>
      <c r="B1792">
        <v>1</v>
      </c>
      <c r="C1792" t="s">
        <v>81</v>
      </c>
      <c r="D1792" t="s">
        <v>112</v>
      </c>
      <c r="E1792" t="s">
        <v>207</v>
      </c>
      <c r="F1792" t="s">
        <v>5422</v>
      </c>
      <c r="G1792" t="s">
        <v>177</v>
      </c>
      <c r="H1792" t="s">
        <v>150</v>
      </c>
      <c r="I1792" t="s">
        <v>136</v>
      </c>
      <c r="J1792" t="s">
        <v>137</v>
      </c>
      <c r="K1792" t="s">
        <v>144</v>
      </c>
      <c r="L1792" t="s">
        <v>5423</v>
      </c>
      <c r="M1792" t="s">
        <v>5424</v>
      </c>
      <c r="N1792">
        <v>1.22</v>
      </c>
      <c r="O1792">
        <v>0</v>
      </c>
      <c r="P1792">
        <v>46</v>
      </c>
      <c r="Q1792">
        <v>0</v>
      </c>
      <c r="R1792">
        <v>0</v>
      </c>
      <c r="S1792">
        <v>0</v>
      </c>
      <c r="T1792">
        <v>2</v>
      </c>
      <c r="U1792">
        <v>0</v>
      </c>
      <c r="V1792">
        <v>0</v>
      </c>
      <c r="W1792">
        <v>0</v>
      </c>
      <c r="X1792">
        <v>4.5251016706474845</v>
      </c>
      <c r="Y1792">
        <v>0</v>
      </c>
      <c r="Z1792">
        <v>0</v>
      </c>
      <c r="AA1792">
        <v>0</v>
      </c>
      <c r="AB1792">
        <v>2.4273524579849996E-3</v>
      </c>
      <c r="AC1792">
        <v>0</v>
      </c>
      <c r="AD1792">
        <v>0</v>
      </c>
      <c r="AE1792">
        <v>4.5275290231054699</v>
      </c>
    </row>
    <row r="1793" spans="1:31" x14ac:dyDescent="0.3">
      <c r="A1793">
        <v>2521366</v>
      </c>
      <c r="B1793">
        <v>1</v>
      </c>
      <c r="C1793" t="s">
        <v>81</v>
      </c>
      <c r="D1793" t="s">
        <v>127</v>
      </c>
      <c r="E1793" t="s">
        <v>275</v>
      </c>
      <c r="F1793" t="s">
        <v>5425</v>
      </c>
      <c r="G1793" t="s">
        <v>143</v>
      </c>
      <c r="H1793" t="s">
        <v>135</v>
      </c>
      <c r="I1793" t="s">
        <v>277</v>
      </c>
      <c r="J1793" t="s">
        <v>137</v>
      </c>
      <c r="K1793" t="s">
        <v>144</v>
      </c>
      <c r="L1793" t="s">
        <v>5426</v>
      </c>
      <c r="M1793" t="s">
        <v>5427</v>
      </c>
      <c r="N1793">
        <v>4.3523887999999997E-2</v>
      </c>
      <c r="O1793">
        <v>23</v>
      </c>
      <c r="P1793">
        <v>2966</v>
      </c>
      <c r="Q1793">
        <v>810</v>
      </c>
      <c r="R1793">
        <v>818</v>
      </c>
      <c r="S1793">
        <v>103</v>
      </c>
      <c r="T1793">
        <v>409</v>
      </c>
      <c r="U1793">
        <v>16</v>
      </c>
      <c r="V1793">
        <v>2</v>
      </c>
      <c r="W1793">
        <v>0.3411203832481467</v>
      </c>
      <c r="X1793">
        <v>32.709458705861451</v>
      </c>
      <c r="Y1793">
        <v>22.658062593495305</v>
      </c>
      <c r="Z1793">
        <v>16.370687413590765</v>
      </c>
      <c r="AA1793">
        <v>23.921036748358894</v>
      </c>
      <c r="AB1793">
        <v>10.243589634955052</v>
      </c>
      <c r="AC1793">
        <v>75.158684283949938</v>
      </c>
      <c r="AD1793">
        <v>0.73588087502163002</v>
      </c>
      <c r="AE1793">
        <v>182.13852063848117</v>
      </c>
    </row>
    <row r="1794" spans="1:31" x14ac:dyDescent="0.3">
      <c r="A1794">
        <v>2521506</v>
      </c>
      <c r="B1794">
        <v>1</v>
      </c>
      <c r="C1794" t="s">
        <v>80</v>
      </c>
      <c r="D1794" t="s">
        <v>82</v>
      </c>
      <c r="E1794" t="s">
        <v>159</v>
      </c>
      <c r="F1794" t="s">
        <v>1674</v>
      </c>
      <c r="G1794" t="s">
        <v>161</v>
      </c>
      <c r="H1794" t="s">
        <v>150</v>
      </c>
      <c r="I1794" t="s">
        <v>136</v>
      </c>
      <c r="J1794" t="s">
        <v>137</v>
      </c>
      <c r="K1794" t="s">
        <v>144</v>
      </c>
      <c r="L1794" t="s">
        <v>5428</v>
      </c>
      <c r="M1794" t="s">
        <v>5429</v>
      </c>
      <c r="N1794">
        <v>0.55277777699999997</v>
      </c>
      <c r="O1794">
        <v>0</v>
      </c>
      <c r="P1794">
        <v>442</v>
      </c>
      <c r="Q1794">
        <v>0</v>
      </c>
      <c r="R1794">
        <v>0</v>
      </c>
      <c r="S1794">
        <v>0</v>
      </c>
      <c r="T1794">
        <v>13</v>
      </c>
      <c r="U1794">
        <v>0</v>
      </c>
      <c r="V1794">
        <v>0</v>
      </c>
      <c r="W1794">
        <v>0</v>
      </c>
      <c r="X1794">
        <v>51.835650393993909</v>
      </c>
      <c r="Y1794">
        <v>0</v>
      </c>
      <c r="Z1794">
        <v>0</v>
      </c>
      <c r="AA1794">
        <v>0</v>
      </c>
      <c r="AB1794">
        <v>2.9617691377700774</v>
      </c>
      <c r="AC1794">
        <v>0</v>
      </c>
      <c r="AD1794">
        <v>0</v>
      </c>
      <c r="AE1794">
        <v>54.797419531763985</v>
      </c>
    </row>
    <row r="1795" spans="1:31" x14ac:dyDescent="0.3">
      <c r="A1795">
        <v>2521512</v>
      </c>
      <c r="B1795">
        <v>1</v>
      </c>
      <c r="C1795" t="s">
        <v>80</v>
      </c>
      <c r="D1795" t="s">
        <v>90</v>
      </c>
      <c r="E1795" t="s">
        <v>159</v>
      </c>
      <c r="F1795" t="s">
        <v>5430</v>
      </c>
      <c r="G1795" t="s">
        <v>161</v>
      </c>
      <c r="H1795" t="s">
        <v>150</v>
      </c>
      <c r="I1795" t="s">
        <v>136</v>
      </c>
      <c r="J1795" t="s">
        <v>137</v>
      </c>
      <c r="K1795" t="s">
        <v>144</v>
      </c>
      <c r="L1795" t="s">
        <v>5431</v>
      </c>
      <c r="M1795" t="s">
        <v>5432</v>
      </c>
      <c r="N1795">
        <v>1.300277777</v>
      </c>
      <c r="O1795">
        <v>0</v>
      </c>
      <c r="P1795">
        <v>33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9.3693077701284029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9.3693077701284029</v>
      </c>
    </row>
    <row r="1796" spans="1:31" x14ac:dyDescent="0.3">
      <c r="A1796">
        <v>2521466</v>
      </c>
      <c r="B1796">
        <v>1</v>
      </c>
      <c r="C1796" t="s">
        <v>80</v>
      </c>
      <c r="D1796" t="s">
        <v>110</v>
      </c>
      <c r="E1796" t="s">
        <v>207</v>
      </c>
      <c r="F1796" t="s">
        <v>5433</v>
      </c>
      <c r="G1796" t="s">
        <v>538</v>
      </c>
      <c r="H1796" t="s">
        <v>150</v>
      </c>
      <c r="I1796" t="s">
        <v>136</v>
      </c>
      <c r="J1796" t="s">
        <v>3</v>
      </c>
      <c r="K1796" t="s">
        <v>144</v>
      </c>
      <c r="L1796" t="s">
        <v>5434</v>
      </c>
      <c r="M1796" t="s">
        <v>5435</v>
      </c>
      <c r="N1796">
        <v>1.5838888879999999</v>
      </c>
      <c r="O1796">
        <v>0</v>
      </c>
      <c r="P1796">
        <v>114</v>
      </c>
      <c r="Q1796">
        <v>0</v>
      </c>
      <c r="R1796">
        <v>0</v>
      </c>
      <c r="S1796">
        <v>0</v>
      </c>
      <c r="T1796">
        <v>3</v>
      </c>
      <c r="U1796">
        <v>0</v>
      </c>
      <c r="V1796">
        <v>0</v>
      </c>
      <c r="W1796">
        <v>0</v>
      </c>
      <c r="X1796">
        <v>44.852019202307908</v>
      </c>
      <c r="Y1796">
        <v>0</v>
      </c>
      <c r="Z1796">
        <v>0</v>
      </c>
      <c r="AA1796">
        <v>0</v>
      </c>
      <c r="AB1796">
        <v>0.33891834516675839</v>
      </c>
      <c r="AC1796">
        <v>0</v>
      </c>
      <c r="AD1796">
        <v>0</v>
      </c>
      <c r="AE1796">
        <v>45.190937547474668</v>
      </c>
    </row>
    <row r="1797" spans="1:31" x14ac:dyDescent="0.3">
      <c r="A1797">
        <v>2521426</v>
      </c>
      <c r="B1797">
        <v>1</v>
      </c>
      <c r="C1797" t="s">
        <v>80</v>
      </c>
      <c r="D1797" t="s">
        <v>94</v>
      </c>
      <c r="E1797" t="s">
        <v>207</v>
      </c>
      <c r="F1797" t="s">
        <v>5436</v>
      </c>
      <c r="G1797" t="s">
        <v>161</v>
      </c>
      <c r="H1797" t="s">
        <v>150</v>
      </c>
      <c r="I1797" t="s">
        <v>136</v>
      </c>
      <c r="J1797" t="s">
        <v>137</v>
      </c>
      <c r="K1797" t="s">
        <v>144</v>
      </c>
      <c r="L1797" t="s">
        <v>5437</v>
      </c>
      <c r="M1797" t="s">
        <v>5438</v>
      </c>
      <c r="N1797">
        <v>4.1788888880000004</v>
      </c>
      <c r="O1797">
        <v>0</v>
      </c>
      <c r="P1797">
        <v>54</v>
      </c>
      <c r="Q1797">
        <v>0</v>
      </c>
      <c r="R1797">
        <v>0</v>
      </c>
      <c r="S1797">
        <v>0</v>
      </c>
      <c r="T1797">
        <v>4</v>
      </c>
      <c r="U1797">
        <v>0</v>
      </c>
      <c r="V1797">
        <v>0</v>
      </c>
      <c r="W1797">
        <v>0</v>
      </c>
      <c r="X1797">
        <v>41.816746732631955</v>
      </c>
      <c r="Y1797">
        <v>0</v>
      </c>
      <c r="Z1797">
        <v>0</v>
      </c>
      <c r="AA1797">
        <v>0</v>
      </c>
      <c r="AB1797">
        <v>41.799446408268807</v>
      </c>
      <c r="AC1797">
        <v>0</v>
      </c>
      <c r="AD1797">
        <v>0</v>
      </c>
      <c r="AE1797">
        <v>83.616193140900762</v>
      </c>
    </row>
    <row r="1798" spans="1:31" x14ac:dyDescent="0.3">
      <c r="A1798">
        <v>2521758</v>
      </c>
      <c r="B1798">
        <v>1</v>
      </c>
      <c r="C1798" t="s">
        <v>80</v>
      </c>
      <c r="D1798" t="s">
        <v>90</v>
      </c>
      <c r="E1798" t="s">
        <v>159</v>
      </c>
      <c r="F1798" t="s">
        <v>5439</v>
      </c>
      <c r="G1798" t="s">
        <v>161</v>
      </c>
      <c r="H1798" t="s">
        <v>150</v>
      </c>
      <c r="I1798" t="s">
        <v>136</v>
      </c>
      <c r="J1798" t="s">
        <v>137</v>
      </c>
      <c r="K1798" t="s">
        <v>144</v>
      </c>
      <c r="L1798" t="s">
        <v>5440</v>
      </c>
      <c r="M1798" t="s">
        <v>5441</v>
      </c>
      <c r="N1798">
        <v>0.31777777699999998</v>
      </c>
      <c r="O1798">
        <v>0</v>
      </c>
      <c r="P1798">
        <v>536</v>
      </c>
      <c r="Q1798">
        <v>0</v>
      </c>
      <c r="R1798">
        <v>0</v>
      </c>
      <c r="S1798">
        <v>0</v>
      </c>
      <c r="T1798">
        <v>66</v>
      </c>
      <c r="U1798">
        <v>0</v>
      </c>
      <c r="V1798">
        <v>0</v>
      </c>
      <c r="W1798">
        <v>0</v>
      </c>
      <c r="X1798">
        <v>56.888328509593549</v>
      </c>
      <c r="Y1798">
        <v>0</v>
      </c>
      <c r="Z1798">
        <v>0</v>
      </c>
      <c r="AA1798">
        <v>0</v>
      </c>
      <c r="AB1798">
        <v>21.659369031049909</v>
      </c>
      <c r="AC1798">
        <v>0</v>
      </c>
      <c r="AD1798">
        <v>0</v>
      </c>
      <c r="AE1798">
        <v>78.547697540643455</v>
      </c>
    </row>
    <row r="1799" spans="1:31" x14ac:dyDescent="0.3">
      <c r="A1799">
        <v>2521283</v>
      </c>
      <c r="B1799">
        <v>1</v>
      </c>
      <c r="C1799" t="s">
        <v>81</v>
      </c>
      <c r="D1799" t="s">
        <v>128</v>
      </c>
      <c r="E1799" t="s">
        <v>187</v>
      </c>
      <c r="F1799" t="s">
        <v>5442</v>
      </c>
      <c r="G1799" t="s">
        <v>173</v>
      </c>
      <c r="H1799" t="s">
        <v>135</v>
      </c>
      <c r="I1799" t="s">
        <v>136</v>
      </c>
      <c r="J1799" t="s">
        <v>137</v>
      </c>
      <c r="K1799" t="s">
        <v>138</v>
      </c>
      <c r="L1799" t="s">
        <v>5443</v>
      </c>
      <c r="M1799" t="s">
        <v>5444</v>
      </c>
      <c r="N1799">
        <v>0.399166666</v>
      </c>
      <c r="O1799">
        <v>7</v>
      </c>
      <c r="P1799">
        <v>1428</v>
      </c>
      <c r="Q1799">
        <v>27</v>
      </c>
      <c r="R1799">
        <v>20</v>
      </c>
      <c r="S1799">
        <v>23</v>
      </c>
      <c r="T1799">
        <v>121</v>
      </c>
      <c r="U1799">
        <v>1</v>
      </c>
      <c r="V1799">
        <v>0</v>
      </c>
      <c r="W1799">
        <v>0.65721586565735002</v>
      </c>
      <c r="X1799">
        <v>62.335635327548971</v>
      </c>
      <c r="Y1799">
        <v>83.750485623095898</v>
      </c>
      <c r="Z1799">
        <v>1.5058834076666103</v>
      </c>
      <c r="AA1799">
        <v>26.350451584033276</v>
      </c>
      <c r="AB1799">
        <v>16.105503770363818</v>
      </c>
      <c r="AC1799">
        <v>92.341133948161996</v>
      </c>
      <c r="AD1799">
        <v>0</v>
      </c>
      <c r="AE1799">
        <v>283.04630952652792</v>
      </c>
    </row>
    <row r="1800" spans="1:31" x14ac:dyDescent="0.3">
      <c r="A1800">
        <v>2521615</v>
      </c>
      <c r="B1800">
        <v>1</v>
      </c>
      <c r="C1800" t="s">
        <v>81</v>
      </c>
      <c r="D1800" t="s">
        <v>118</v>
      </c>
      <c r="E1800" t="s">
        <v>159</v>
      </c>
      <c r="F1800" t="s">
        <v>5445</v>
      </c>
      <c r="G1800" t="s">
        <v>161</v>
      </c>
      <c r="H1800" t="s">
        <v>150</v>
      </c>
      <c r="I1800" t="s">
        <v>136</v>
      </c>
      <c r="J1800" t="s">
        <v>137</v>
      </c>
      <c r="K1800" t="s">
        <v>144</v>
      </c>
      <c r="L1800" t="s">
        <v>5446</v>
      </c>
      <c r="M1800" t="s">
        <v>5447</v>
      </c>
      <c r="N1800">
        <v>0.23638888799999999</v>
      </c>
      <c r="O1800">
        <v>0</v>
      </c>
      <c r="P1800">
        <v>83</v>
      </c>
      <c r="Q1800">
        <v>0</v>
      </c>
      <c r="R1800">
        <v>3</v>
      </c>
      <c r="S1800">
        <v>0</v>
      </c>
      <c r="T1800">
        <v>65</v>
      </c>
      <c r="U1800">
        <v>0</v>
      </c>
      <c r="V1800">
        <v>0</v>
      </c>
      <c r="W1800">
        <v>0</v>
      </c>
      <c r="X1800">
        <v>3.6172495274815661</v>
      </c>
      <c r="Y1800">
        <v>0</v>
      </c>
      <c r="Z1800">
        <v>2.3592076061580005E-2</v>
      </c>
      <c r="AA1800">
        <v>0</v>
      </c>
      <c r="AB1800">
        <v>8.3179199956378351</v>
      </c>
      <c r="AC1800">
        <v>0</v>
      </c>
      <c r="AD1800">
        <v>0</v>
      </c>
      <c r="AE1800">
        <v>11.958761599180981</v>
      </c>
    </row>
    <row r="1801" spans="1:31" x14ac:dyDescent="0.3">
      <c r="A1801">
        <v>2521383</v>
      </c>
      <c r="B1801">
        <v>1</v>
      </c>
      <c r="C1801" t="s">
        <v>80</v>
      </c>
      <c r="D1801" t="s">
        <v>93</v>
      </c>
      <c r="E1801" t="s">
        <v>132</v>
      </c>
      <c r="F1801" t="s">
        <v>5448</v>
      </c>
      <c r="G1801" t="s">
        <v>143</v>
      </c>
      <c r="H1801" t="s">
        <v>135</v>
      </c>
      <c r="I1801" t="s">
        <v>136</v>
      </c>
      <c r="J1801" t="s">
        <v>137</v>
      </c>
      <c r="K1801" t="s">
        <v>144</v>
      </c>
      <c r="L1801" t="s">
        <v>5449</v>
      </c>
      <c r="M1801" t="s">
        <v>5450</v>
      </c>
      <c r="N1801">
        <v>1.9975000000000001</v>
      </c>
      <c r="O1801">
        <v>0</v>
      </c>
      <c r="P1801">
        <v>0</v>
      </c>
      <c r="Q1801">
        <v>0</v>
      </c>
      <c r="R1801">
        <v>0</v>
      </c>
      <c r="S1801">
        <v>1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</row>
    <row r="1802" spans="1:31" x14ac:dyDescent="0.3">
      <c r="A1802">
        <v>2521552</v>
      </c>
      <c r="B1802">
        <v>1</v>
      </c>
      <c r="C1802" t="s">
        <v>80</v>
      </c>
      <c r="D1802" t="s">
        <v>94</v>
      </c>
      <c r="E1802" t="s">
        <v>207</v>
      </c>
      <c r="F1802" t="s">
        <v>5451</v>
      </c>
      <c r="G1802" t="s">
        <v>177</v>
      </c>
      <c r="H1802" t="s">
        <v>150</v>
      </c>
      <c r="I1802" t="s">
        <v>136</v>
      </c>
      <c r="J1802" t="s">
        <v>137</v>
      </c>
      <c r="K1802" t="s">
        <v>144</v>
      </c>
      <c r="L1802" t="s">
        <v>5452</v>
      </c>
      <c r="M1802" t="s">
        <v>5453</v>
      </c>
      <c r="N1802">
        <v>2.9505555550000002</v>
      </c>
      <c r="O1802">
        <v>0</v>
      </c>
      <c r="P1802">
        <v>0</v>
      </c>
      <c r="Q1802">
        <v>0</v>
      </c>
      <c r="R1802">
        <v>0</v>
      </c>
      <c r="S1802">
        <v>0</v>
      </c>
      <c r="T1802">
        <v>1</v>
      </c>
      <c r="U1802">
        <v>0</v>
      </c>
      <c r="V1802">
        <v>0</v>
      </c>
      <c r="W1802">
        <v>0</v>
      </c>
      <c r="X1802">
        <v>0</v>
      </c>
      <c r="Y1802">
        <v>0</v>
      </c>
      <c r="Z1802">
        <v>0</v>
      </c>
      <c r="AA1802">
        <v>0</v>
      </c>
      <c r="AB1802">
        <v>0</v>
      </c>
      <c r="AC1802">
        <v>0</v>
      </c>
      <c r="AD1802">
        <v>0</v>
      </c>
      <c r="AE1802">
        <v>0</v>
      </c>
    </row>
    <row r="1803" spans="1:31" x14ac:dyDescent="0.3">
      <c r="A1803">
        <v>2521489</v>
      </c>
      <c r="B1803">
        <v>1</v>
      </c>
      <c r="C1803" t="s">
        <v>81</v>
      </c>
      <c r="D1803" t="s">
        <v>112</v>
      </c>
      <c r="E1803" t="s">
        <v>141</v>
      </c>
      <c r="F1803" t="s">
        <v>5454</v>
      </c>
      <c r="G1803" t="s">
        <v>143</v>
      </c>
      <c r="H1803" t="s">
        <v>135</v>
      </c>
      <c r="I1803" t="s">
        <v>136</v>
      </c>
      <c r="J1803" t="s">
        <v>137</v>
      </c>
      <c r="K1803" t="s">
        <v>144</v>
      </c>
      <c r="L1803" t="s">
        <v>5455</v>
      </c>
      <c r="M1803" t="s">
        <v>5456</v>
      </c>
      <c r="N1803">
        <v>0.59027777699999995</v>
      </c>
      <c r="O1803">
        <v>0</v>
      </c>
      <c r="P1803">
        <v>423</v>
      </c>
      <c r="Q1803">
        <v>25</v>
      </c>
      <c r="R1803">
        <v>43</v>
      </c>
      <c r="S1803">
        <v>3</v>
      </c>
      <c r="T1803">
        <v>57</v>
      </c>
      <c r="U1803">
        <v>0</v>
      </c>
      <c r="V1803">
        <v>0</v>
      </c>
      <c r="W1803">
        <v>0</v>
      </c>
      <c r="X1803">
        <v>45.270871544808436</v>
      </c>
      <c r="Y1803">
        <v>6.8305827623187501</v>
      </c>
      <c r="Z1803">
        <v>13.015347611626877</v>
      </c>
      <c r="AA1803">
        <v>0.81286856687065978</v>
      </c>
      <c r="AB1803">
        <v>14.25768123271625</v>
      </c>
      <c r="AC1803">
        <v>0</v>
      </c>
      <c r="AD1803">
        <v>0</v>
      </c>
      <c r="AE1803">
        <v>80.187351718340977</v>
      </c>
    </row>
    <row r="1804" spans="1:31" x14ac:dyDescent="0.3">
      <c r="A1804">
        <v>2521297</v>
      </c>
      <c r="B1804">
        <v>1</v>
      </c>
      <c r="C1804" t="s">
        <v>81</v>
      </c>
      <c r="D1804" t="s">
        <v>122</v>
      </c>
      <c r="E1804" t="s">
        <v>141</v>
      </c>
      <c r="F1804" t="s">
        <v>2485</v>
      </c>
      <c r="G1804" t="s">
        <v>134</v>
      </c>
      <c r="H1804" t="s">
        <v>135</v>
      </c>
      <c r="I1804" t="s">
        <v>136</v>
      </c>
      <c r="J1804" t="s">
        <v>137</v>
      </c>
      <c r="K1804" t="s">
        <v>138</v>
      </c>
      <c r="L1804" t="s">
        <v>5457</v>
      </c>
      <c r="M1804" t="s">
        <v>5458</v>
      </c>
      <c r="N1804">
        <v>5.9861111109999996</v>
      </c>
      <c r="O1804">
        <v>10</v>
      </c>
      <c r="P1804">
        <v>860</v>
      </c>
      <c r="Q1804">
        <v>70</v>
      </c>
      <c r="R1804">
        <v>41</v>
      </c>
      <c r="S1804">
        <v>21</v>
      </c>
      <c r="T1804">
        <v>55</v>
      </c>
      <c r="U1804">
        <v>0</v>
      </c>
      <c r="V1804">
        <v>1</v>
      </c>
      <c r="W1804">
        <v>10.290183989295272</v>
      </c>
      <c r="X1804">
        <v>589.25925596344166</v>
      </c>
      <c r="Y1804">
        <v>547.51136583101027</v>
      </c>
      <c r="Z1804">
        <v>60.075904354027358</v>
      </c>
      <c r="AA1804">
        <v>343.36837433531218</v>
      </c>
      <c r="AB1804">
        <v>186.18836828905694</v>
      </c>
      <c r="AC1804">
        <v>0</v>
      </c>
      <c r="AD1804">
        <v>2.3713293098423849</v>
      </c>
      <c r="AE1804">
        <v>1739.0647820719862</v>
      </c>
    </row>
    <row r="1805" spans="1:31" x14ac:dyDescent="0.3">
      <c r="A1805">
        <v>2521446</v>
      </c>
      <c r="B1805">
        <v>1</v>
      </c>
      <c r="C1805" t="s">
        <v>80</v>
      </c>
      <c r="D1805" t="s">
        <v>104</v>
      </c>
      <c r="E1805" t="s">
        <v>275</v>
      </c>
      <c r="F1805" t="s">
        <v>5459</v>
      </c>
      <c r="G1805" t="s">
        <v>143</v>
      </c>
      <c r="H1805" t="s">
        <v>135</v>
      </c>
      <c r="I1805" t="s">
        <v>277</v>
      </c>
      <c r="J1805" t="s">
        <v>137</v>
      </c>
      <c r="K1805" t="s">
        <v>144</v>
      </c>
      <c r="L1805" t="s">
        <v>5460</v>
      </c>
      <c r="M1805" t="s">
        <v>5461</v>
      </c>
      <c r="N1805">
        <v>3.2042500000000002E-2</v>
      </c>
      <c r="O1805">
        <v>238</v>
      </c>
      <c r="P1805">
        <v>40875</v>
      </c>
      <c r="Q1805">
        <v>468</v>
      </c>
      <c r="R1805">
        <v>1315</v>
      </c>
      <c r="S1805">
        <v>469</v>
      </c>
      <c r="T1805">
        <v>5296</v>
      </c>
      <c r="U1805">
        <v>133</v>
      </c>
      <c r="V1805">
        <v>16</v>
      </c>
      <c r="W1805">
        <v>7.6226486055654368</v>
      </c>
      <c r="X1805">
        <v>296.23806044553783</v>
      </c>
      <c r="Y1805">
        <v>12.939085469062066</v>
      </c>
      <c r="Z1805">
        <v>14.502970971927802</v>
      </c>
      <c r="AA1805">
        <v>154.44406482916273</v>
      </c>
      <c r="AB1805">
        <v>126.14147563044202</v>
      </c>
      <c r="AC1805">
        <v>622.23996067022836</v>
      </c>
      <c r="AD1805">
        <v>7.6530828964305835</v>
      </c>
      <c r="AE1805">
        <v>1241.7813495183568</v>
      </c>
    </row>
    <row r="1806" spans="1:31" x14ac:dyDescent="0.3">
      <c r="A1806">
        <v>2521770</v>
      </c>
      <c r="B1806">
        <v>1</v>
      </c>
      <c r="C1806" t="s">
        <v>80</v>
      </c>
      <c r="D1806" t="s">
        <v>90</v>
      </c>
      <c r="E1806" t="s">
        <v>159</v>
      </c>
      <c r="F1806" t="s">
        <v>5462</v>
      </c>
      <c r="G1806" t="s">
        <v>2007</v>
      </c>
      <c r="H1806" t="s">
        <v>150</v>
      </c>
      <c r="I1806" t="s">
        <v>136</v>
      </c>
      <c r="J1806" t="s">
        <v>137</v>
      </c>
      <c r="K1806" t="s">
        <v>144</v>
      </c>
      <c r="L1806" t="s">
        <v>5463</v>
      </c>
      <c r="M1806" t="s">
        <v>5464</v>
      </c>
      <c r="N1806">
        <v>3.9052777769999998</v>
      </c>
      <c r="O1806">
        <v>0</v>
      </c>
      <c r="P1806">
        <v>986</v>
      </c>
      <c r="Q1806">
        <v>0</v>
      </c>
      <c r="R1806">
        <v>0</v>
      </c>
      <c r="S1806">
        <v>0</v>
      </c>
      <c r="T1806">
        <v>34</v>
      </c>
      <c r="U1806">
        <v>0</v>
      </c>
      <c r="V1806">
        <v>0</v>
      </c>
      <c r="W1806">
        <v>0</v>
      </c>
      <c r="X1806">
        <v>953.05193775029954</v>
      </c>
      <c r="Y1806">
        <v>0</v>
      </c>
      <c r="Z1806">
        <v>0</v>
      </c>
      <c r="AA1806">
        <v>0</v>
      </c>
      <c r="AB1806">
        <v>51.773170335124483</v>
      </c>
      <c r="AC1806">
        <v>0</v>
      </c>
      <c r="AD1806">
        <v>0</v>
      </c>
      <c r="AE1806">
        <v>1004.8251080854241</v>
      </c>
    </row>
    <row r="1807" spans="1:31" x14ac:dyDescent="0.3">
      <c r="A1807">
        <v>2521724</v>
      </c>
      <c r="B1807">
        <v>1</v>
      </c>
      <c r="C1807" t="s">
        <v>80</v>
      </c>
      <c r="D1807" t="s">
        <v>90</v>
      </c>
      <c r="E1807" t="s">
        <v>207</v>
      </c>
      <c r="F1807" t="s">
        <v>5465</v>
      </c>
      <c r="G1807" t="s">
        <v>413</v>
      </c>
      <c r="H1807" t="s">
        <v>150</v>
      </c>
      <c r="I1807" t="s">
        <v>136</v>
      </c>
      <c r="J1807" t="s">
        <v>137</v>
      </c>
      <c r="K1807" t="s">
        <v>144</v>
      </c>
      <c r="L1807" t="s">
        <v>5466</v>
      </c>
      <c r="M1807" t="s">
        <v>5467</v>
      </c>
      <c r="N1807">
        <v>3.7250000000000001</v>
      </c>
      <c r="O1807">
        <v>0</v>
      </c>
      <c r="P1807">
        <v>156</v>
      </c>
      <c r="Q1807">
        <v>0</v>
      </c>
      <c r="R1807">
        <v>0</v>
      </c>
      <c r="S1807">
        <v>0</v>
      </c>
      <c r="T1807">
        <v>6</v>
      </c>
      <c r="U1807">
        <v>0</v>
      </c>
      <c r="V1807">
        <v>0</v>
      </c>
      <c r="W1807">
        <v>0</v>
      </c>
      <c r="X1807">
        <v>176.26285942598517</v>
      </c>
      <c r="Y1807">
        <v>0</v>
      </c>
      <c r="Z1807">
        <v>0</v>
      </c>
      <c r="AA1807">
        <v>0</v>
      </c>
      <c r="AB1807">
        <v>7.5186368973322653</v>
      </c>
      <c r="AC1807">
        <v>0</v>
      </c>
      <c r="AD1807">
        <v>0</v>
      </c>
      <c r="AE1807">
        <v>183.78149632331744</v>
      </c>
    </row>
    <row r="1808" spans="1:31" x14ac:dyDescent="0.3">
      <c r="A1808">
        <v>2521392</v>
      </c>
      <c r="B1808">
        <v>1</v>
      </c>
      <c r="C1808" t="s">
        <v>81</v>
      </c>
      <c r="D1808" t="s">
        <v>123</v>
      </c>
      <c r="E1808" t="s">
        <v>141</v>
      </c>
      <c r="F1808" t="s">
        <v>5468</v>
      </c>
      <c r="G1808" t="s">
        <v>143</v>
      </c>
      <c r="H1808" t="s">
        <v>135</v>
      </c>
      <c r="I1808" t="s">
        <v>136</v>
      </c>
      <c r="J1808" t="s">
        <v>137</v>
      </c>
      <c r="K1808" t="s">
        <v>144</v>
      </c>
      <c r="L1808" t="s">
        <v>5469</v>
      </c>
      <c r="M1808" t="s">
        <v>5470</v>
      </c>
      <c r="N1808">
        <v>0.60416666600000002</v>
      </c>
      <c r="O1808">
        <v>8</v>
      </c>
      <c r="P1808">
        <v>2</v>
      </c>
      <c r="Q1808">
        <v>177</v>
      </c>
      <c r="R1808">
        <v>1</v>
      </c>
      <c r="S1808">
        <v>38</v>
      </c>
      <c r="T1808">
        <v>0</v>
      </c>
      <c r="U1808">
        <v>0</v>
      </c>
      <c r="V1808">
        <v>0</v>
      </c>
      <c r="W1808">
        <v>0.78427492654600006</v>
      </c>
      <c r="X1808">
        <v>0.14725773200000003</v>
      </c>
      <c r="Y1808">
        <v>24.321087081549692</v>
      </c>
      <c r="Z1808">
        <v>0</v>
      </c>
      <c r="AA1808">
        <v>5.1033735699241252</v>
      </c>
      <c r="AB1808">
        <v>0</v>
      </c>
      <c r="AC1808">
        <v>0</v>
      </c>
      <c r="AD1808">
        <v>0</v>
      </c>
      <c r="AE1808">
        <v>30.355993310019819</v>
      </c>
    </row>
    <row r="1809" spans="1:31" x14ac:dyDescent="0.3">
      <c r="A1809">
        <v>2521747</v>
      </c>
      <c r="B1809">
        <v>1</v>
      </c>
      <c r="C1809" t="s">
        <v>80</v>
      </c>
      <c r="D1809" t="s">
        <v>85</v>
      </c>
      <c r="E1809" t="s">
        <v>167</v>
      </c>
      <c r="F1809" t="s">
        <v>5471</v>
      </c>
      <c r="G1809" t="s">
        <v>169</v>
      </c>
      <c r="H1809" t="s">
        <v>150</v>
      </c>
      <c r="I1809" t="s">
        <v>136</v>
      </c>
      <c r="J1809" t="s">
        <v>137</v>
      </c>
      <c r="K1809" t="s">
        <v>144</v>
      </c>
      <c r="L1809" t="s">
        <v>5472</v>
      </c>
      <c r="M1809" t="s">
        <v>5473</v>
      </c>
      <c r="N1809">
        <v>1.7411111109999999</v>
      </c>
      <c r="O1809">
        <v>0</v>
      </c>
      <c r="P1809">
        <v>15</v>
      </c>
      <c r="Q1809">
        <v>0</v>
      </c>
      <c r="R1809">
        <v>0</v>
      </c>
      <c r="S1809">
        <v>0</v>
      </c>
      <c r="T1809">
        <v>5</v>
      </c>
      <c r="U1809">
        <v>0</v>
      </c>
      <c r="V1809">
        <v>0</v>
      </c>
      <c r="W1809">
        <v>0</v>
      </c>
      <c r="X1809">
        <v>6.5411377426872992</v>
      </c>
      <c r="Y1809">
        <v>0</v>
      </c>
      <c r="Z1809">
        <v>0</v>
      </c>
      <c r="AA1809">
        <v>0</v>
      </c>
      <c r="AB1809">
        <v>3.4640029311021738</v>
      </c>
      <c r="AC1809">
        <v>0</v>
      </c>
      <c r="AD1809">
        <v>0</v>
      </c>
      <c r="AE1809">
        <v>10.005140673789473</v>
      </c>
    </row>
    <row r="1810" spans="1:31" x14ac:dyDescent="0.3">
      <c r="A1810">
        <v>2521415</v>
      </c>
      <c r="B1810">
        <v>1</v>
      </c>
      <c r="C1810" t="s">
        <v>80</v>
      </c>
      <c r="D1810" t="s">
        <v>83</v>
      </c>
      <c r="E1810" t="s">
        <v>167</v>
      </c>
      <c r="F1810" t="s">
        <v>5474</v>
      </c>
      <c r="G1810" t="s">
        <v>234</v>
      </c>
      <c r="H1810" t="s">
        <v>150</v>
      </c>
      <c r="I1810" t="s">
        <v>136</v>
      </c>
      <c r="J1810" t="s">
        <v>137</v>
      </c>
      <c r="K1810" t="s">
        <v>144</v>
      </c>
      <c r="L1810" t="s">
        <v>5475</v>
      </c>
      <c r="M1810" t="s">
        <v>5476</v>
      </c>
      <c r="N1810">
        <v>2.216388888</v>
      </c>
      <c r="O1810">
        <v>0</v>
      </c>
      <c r="P1810">
        <v>6</v>
      </c>
      <c r="Q1810">
        <v>0</v>
      </c>
      <c r="R1810">
        <v>0</v>
      </c>
      <c r="S1810">
        <v>0</v>
      </c>
      <c r="T1810">
        <v>0</v>
      </c>
      <c r="U1810">
        <v>0</v>
      </c>
      <c r="V1810">
        <v>0</v>
      </c>
      <c r="W1810">
        <v>0</v>
      </c>
      <c r="X1810">
        <v>1.8296252289187711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1.8296252289187711</v>
      </c>
    </row>
    <row r="1811" spans="1:31" x14ac:dyDescent="0.3">
      <c r="A1811">
        <v>2521601</v>
      </c>
      <c r="B1811">
        <v>1</v>
      </c>
      <c r="C1811" t="s">
        <v>80</v>
      </c>
      <c r="D1811" t="s">
        <v>107</v>
      </c>
      <c r="E1811" t="s">
        <v>132</v>
      </c>
      <c r="F1811" t="s">
        <v>5477</v>
      </c>
      <c r="G1811" t="s">
        <v>204</v>
      </c>
      <c r="H1811" t="s">
        <v>135</v>
      </c>
      <c r="I1811" t="s">
        <v>136</v>
      </c>
      <c r="J1811" t="s">
        <v>137</v>
      </c>
      <c r="K1811" t="s">
        <v>144</v>
      </c>
      <c r="L1811" t="s">
        <v>5478</v>
      </c>
      <c r="M1811" t="s">
        <v>5479</v>
      </c>
      <c r="N1811">
        <v>2.1238888880000002</v>
      </c>
      <c r="O1811">
        <v>0</v>
      </c>
      <c r="P1811">
        <v>70</v>
      </c>
      <c r="Q1811">
        <v>0</v>
      </c>
      <c r="R1811">
        <v>0</v>
      </c>
      <c r="S1811">
        <v>0</v>
      </c>
      <c r="T1811">
        <v>2</v>
      </c>
      <c r="U1811">
        <v>0</v>
      </c>
      <c r="V1811">
        <v>0</v>
      </c>
      <c r="W1811">
        <v>0</v>
      </c>
      <c r="X1811">
        <v>25.215670066619609</v>
      </c>
      <c r="Y1811">
        <v>0</v>
      </c>
      <c r="Z1811">
        <v>0</v>
      </c>
      <c r="AA1811">
        <v>0</v>
      </c>
      <c r="AB1811">
        <v>0.41157729177457675</v>
      </c>
      <c r="AC1811">
        <v>0</v>
      </c>
      <c r="AD1811">
        <v>0</v>
      </c>
      <c r="AE1811">
        <v>25.627247358394186</v>
      </c>
    </row>
    <row r="1812" spans="1:31" x14ac:dyDescent="0.3">
      <c r="A1812">
        <v>2521515</v>
      </c>
      <c r="B1812">
        <v>1</v>
      </c>
      <c r="C1812" t="s">
        <v>81</v>
      </c>
      <c r="D1812" t="s">
        <v>112</v>
      </c>
      <c r="E1812" t="s">
        <v>132</v>
      </c>
      <c r="F1812" t="s">
        <v>5480</v>
      </c>
      <c r="G1812" t="s">
        <v>134</v>
      </c>
      <c r="H1812" t="s">
        <v>135</v>
      </c>
      <c r="I1812" t="s">
        <v>136</v>
      </c>
      <c r="J1812" t="s">
        <v>137</v>
      </c>
      <c r="K1812" t="s">
        <v>138</v>
      </c>
      <c r="L1812" t="s">
        <v>5481</v>
      </c>
      <c r="M1812" t="s">
        <v>5482</v>
      </c>
      <c r="N1812">
        <v>1.479166666</v>
      </c>
      <c r="O1812">
        <v>0</v>
      </c>
      <c r="P1812">
        <v>35</v>
      </c>
      <c r="Q1812">
        <v>19</v>
      </c>
      <c r="R1812">
        <v>90</v>
      </c>
      <c r="S1812">
        <v>25</v>
      </c>
      <c r="T1812">
        <v>252</v>
      </c>
      <c r="U1812">
        <v>5</v>
      </c>
      <c r="V1812">
        <v>0</v>
      </c>
      <c r="W1812">
        <v>0</v>
      </c>
      <c r="X1812">
        <v>9.053815073903694</v>
      </c>
      <c r="Y1812">
        <v>11.843515923616147</v>
      </c>
      <c r="Z1812">
        <v>45.720825538835399</v>
      </c>
      <c r="AA1812">
        <v>235.94093576919622</v>
      </c>
      <c r="AB1812">
        <v>187.12862716809261</v>
      </c>
      <c r="AC1812">
        <v>837.00900889706236</v>
      </c>
      <c r="AD1812">
        <v>0</v>
      </c>
      <c r="AE1812">
        <v>1326.6967283707063</v>
      </c>
    </row>
    <row r="1813" spans="1:31" x14ac:dyDescent="0.3">
      <c r="A1813">
        <v>2521561</v>
      </c>
      <c r="B1813">
        <v>1</v>
      </c>
      <c r="C1813" t="s">
        <v>80</v>
      </c>
      <c r="D1813" t="s">
        <v>84</v>
      </c>
      <c r="E1813" t="s">
        <v>207</v>
      </c>
      <c r="F1813" t="s">
        <v>5483</v>
      </c>
      <c r="G1813" t="s">
        <v>5484</v>
      </c>
      <c r="H1813" t="s">
        <v>150</v>
      </c>
      <c r="I1813" t="s">
        <v>136</v>
      </c>
      <c r="J1813" t="s">
        <v>137</v>
      </c>
      <c r="K1813" t="s">
        <v>144</v>
      </c>
      <c r="L1813" t="s">
        <v>5485</v>
      </c>
      <c r="M1813" t="s">
        <v>5486</v>
      </c>
      <c r="N1813">
        <v>1.7680555549999999</v>
      </c>
      <c r="O1813">
        <v>0</v>
      </c>
      <c r="P1813">
        <v>31</v>
      </c>
      <c r="Q1813">
        <v>0</v>
      </c>
      <c r="R1813">
        <v>19</v>
      </c>
      <c r="S1813">
        <v>0</v>
      </c>
      <c r="T1813">
        <v>2</v>
      </c>
      <c r="U1813">
        <v>0</v>
      </c>
      <c r="V1813">
        <v>0</v>
      </c>
      <c r="W1813">
        <v>0</v>
      </c>
      <c r="X1813">
        <v>8.5478170688010966</v>
      </c>
      <c r="Y1813">
        <v>0</v>
      </c>
      <c r="Z1813">
        <v>5.3351533801501247</v>
      </c>
      <c r="AA1813">
        <v>0</v>
      </c>
      <c r="AB1813">
        <v>14.972833423658079</v>
      </c>
      <c r="AC1813">
        <v>0</v>
      </c>
      <c r="AD1813">
        <v>0</v>
      </c>
      <c r="AE1813">
        <v>28.8558038726093</v>
      </c>
    </row>
    <row r="1814" spans="1:31" x14ac:dyDescent="0.3">
      <c r="A1814">
        <v>2521498</v>
      </c>
      <c r="B1814">
        <v>1</v>
      </c>
      <c r="C1814" t="s">
        <v>80</v>
      </c>
      <c r="D1814" t="s">
        <v>82</v>
      </c>
      <c r="E1814" t="s">
        <v>159</v>
      </c>
      <c r="F1814" t="s">
        <v>5487</v>
      </c>
      <c r="G1814" t="s">
        <v>161</v>
      </c>
      <c r="H1814" t="s">
        <v>150</v>
      </c>
      <c r="I1814" t="s">
        <v>136</v>
      </c>
      <c r="J1814" t="s">
        <v>137</v>
      </c>
      <c r="K1814" t="s">
        <v>144</v>
      </c>
      <c r="L1814" t="s">
        <v>5488</v>
      </c>
      <c r="M1814" t="s">
        <v>5489</v>
      </c>
      <c r="N1814">
        <v>0.82083333300000005</v>
      </c>
      <c r="O1814">
        <v>0</v>
      </c>
      <c r="P1814">
        <v>95</v>
      </c>
      <c r="Q1814">
        <v>0</v>
      </c>
      <c r="R1814">
        <v>0</v>
      </c>
      <c r="S1814">
        <v>0</v>
      </c>
      <c r="T1814">
        <v>12</v>
      </c>
      <c r="U1814">
        <v>0</v>
      </c>
      <c r="V1814">
        <v>0</v>
      </c>
      <c r="W1814">
        <v>0</v>
      </c>
      <c r="X1814">
        <v>18.515157424496266</v>
      </c>
      <c r="Y1814">
        <v>0</v>
      </c>
      <c r="Z1814">
        <v>0</v>
      </c>
      <c r="AA1814">
        <v>0</v>
      </c>
      <c r="AB1814">
        <v>16.457509272523328</v>
      </c>
      <c r="AC1814">
        <v>0</v>
      </c>
      <c r="AD1814">
        <v>0</v>
      </c>
      <c r="AE1814">
        <v>34.972666697019591</v>
      </c>
    </row>
    <row r="1815" spans="1:31" x14ac:dyDescent="0.3">
      <c r="A1815">
        <v>2521306</v>
      </c>
      <c r="B1815">
        <v>1</v>
      </c>
      <c r="C1815" t="s">
        <v>80</v>
      </c>
      <c r="D1815" t="s">
        <v>83</v>
      </c>
      <c r="E1815" t="s">
        <v>132</v>
      </c>
      <c r="F1815" t="s">
        <v>1641</v>
      </c>
      <c r="G1815" t="s">
        <v>134</v>
      </c>
      <c r="H1815" t="s">
        <v>135</v>
      </c>
      <c r="I1815" t="s">
        <v>136</v>
      </c>
      <c r="J1815" t="s">
        <v>137</v>
      </c>
      <c r="K1815" t="s">
        <v>138</v>
      </c>
      <c r="L1815" t="s">
        <v>5490</v>
      </c>
      <c r="M1815" t="s">
        <v>5491</v>
      </c>
      <c r="N1815">
        <v>3.4922222220000001</v>
      </c>
      <c r="O1815">
        <v>0</v>
      </c>
      <c r="P1815">
        <v>407</v>
      </c>
      <c r="Q1815">
        <v>0</v>
      </c>
      <c r="R1815">
        <v>1</v>
      </c>
      <c r="S1815">
        <v>0</v>
      </c>
      <c r="T1815">
        <v>15</v>
      </c>
      <c r="U1815">
        <v>0</v>
      </c>
      <c r="V1815">
        <v>0</v>
      </c>
      <c r="W1815">
        <v>0</v>
      </c>
      <c r="X1815">
        <v>370.47207007746624</v>
      </c>
      <c r="Y1815">
        <v>0</v>
      </c>
      <c r="Z1815">
        <v>2.5034287274300002</v>
      </c>
      <c r="AA1815">
        <v>0</v>
      </c>
      <c r="AB1815">
        <v>66.936944841504584</v>
      </c>
      <c r="AC1815">
        <v>0</v>
      </c>
      <c r="AD1815">
        <v>0</v>
      </c>
      <c r="AE1815">
        <v>439.91244364640079</v>
      </c>
    </row>
    <row r="1816" spans="1:31" x14ac:dyDescent="0.3">
      <c r="A1816">
        <v>2521263</v>
      </c>
      <c r="B1816">
        <v>1</v>
      </c>
      <c r="C1816" t="s">
        <v>81</v>
      </c>
      <c r="D1816" t="s">
        <v>123</v>
      </c>
      <c r="E1816" t="s">
        <v>141</v>
      </c>
      <c r="F1816" t="s">
        <v>5492</v>
      </c>
      <c r="G1816" t="s">
        <v>143</v>
      </c>
      <c r="H1816" t="s">
        <v>135</v>
      </c>
      <c r="I1816" t="s">
        <v>136</v>
      </c>
      <c r="J1816" t="s">
        <v>137</v>
      </c>
      <c r="K1816" t="s">
        <v>144</v>
      </c>
      <c r="L1816" t="s">
        <v>5493</v>
      </c>
      <c r="M1816" t="s">
        <v>5494</v>
      </c>
      <c r="N1816">
        <v>0.57277777699999999</v>
      </c>
      <c r="O1816">
        <v>1</v>
      </c>
      <c r="P1816">
        <v>1</v>
      </c>
      <c r="Q1816">
        <v>99</v>
      </c>
      <c r="R1816">
        <v>1</v>
      </c>
      <c r="S1816">
        <v>14</v>
      </c>
      <c r="T1816">
        <v>0</v>
      </c>
      <c r="U1816">
        <v>0</v>
      </c>
      <c r="V1816">
        <v>0</v>
      </c>
      <c r="W1816">
        <v>0.10624846481555555</v>
      </c>
      <c r="X1816">
        <v>1.1113330277109999E-2</v>
      </c>
      <c r="Y1816">
        <v>15.345921665389573</v>
      </c>
      <c r="Z1816">
        <v>0.25843310122833335</v>
      </c>
      <c r="AA1816">
        <v>1.9180120734115951</v>
      </c>
      <c r="AB1816">
        <v>0</v>
      </c>
      <c r="AC1816">
        <v>0</v>
      </c>
      <c r="AD1816">
        <v>0</v>
      </c>
      <c r="AE1816">
        <v>17.639728635122168</v>
      </c>
    </row>
    <row r="1817" spans="1:31" x14ac:dyDescent="0.3">
      <c r="A1817">
        <v>2521312</v>
      </c>
      <c r="B1817">
        <v>1</v>
      </c>
      <c r="C1817" t="s">
        <v>81</v>
      </c>
      <c r="D1817" t="s">
        <v>128</v>
      </c>
      <c r="E1817" t="s">
        <v>187</v>
      </c>
      <c r="F1817" t="s">
        <v>4863</v>
      </c>
      <c r="G1817" t="s">
        <v>134</v>
      </c>
      <c r="H1817" t="s">
        <v>135</v>
      </c>
      <c r="I1817" t="s">
        <v>136</v>
      </c>
      <c r="J1817" t="s">
        <v>137</v>
      </c>
      <c r="K1817" t="s">
        <v>138</v>
      </c>
      <c r="L1817" t="s">
        <v>5495</v>
      </c>
      <c r="M1817" t="s">
        <v>5496</v>
      </c>
      <c r="N1817">
        <v>5.6472222219999999</v>
      </c>
      <c r="O1817">
        <v>7</v>
      </c>
      <c r="P1817">
        <v>1428</v>
      </c>
      <c r="Q1817">
        <v>27</v>
      </c>
      <c r="R1817">
        <v>20</v>
      </c>
      <c r="S1817">
        <v>23</v>
      </c>
      <c r="T1817">
        <v>121</v>
      </c>
      <c r="U1817">
        <v>1</v>
      </c>
      <c r="V1817">
        <v>0</v>
      </c>
      <c r="W1817">
        <v>11.210774179709031</v>
      </c>
      <c r="X1817">
        <v>937.13981124632608</v>
      </c>
      <c r="Y1817">
        <v>1296.0790981718851</v>
      </c>
      <c r="Z1817">
        <v>22.936157102433221</v>
      </c>
      <c r="AA1817">
        <v>413.42786220796455</v>
      </c>
      <c r="AB1817">
        <v>272.01651196769689</v>
      </c>
      <c r="AC1817">
        <v>1420.2144019059224</v>
      </c>
      <c r="AD1817">
        <v>0</v>
      </c>
      <c r="AE1817">
        <v>4373.0246167819369</v>
      </c>
    </row>
    <row r="1818" spans="1:31" x14ac:dyDescent="0.3">
      <c r="A1818">
        <v>2521349</v>
      </c>
      <c r="B1818">
        <v>1</v>
      </c>
      <c r="C1818" t="s">
        <v>80</v>
      </c>
      <c r="D1818" t="s">
        <v>96</v>
      </c>
      <c r="E1818" t="s">
        <v>167</v>
      </c>
      <c r="F1818" t="s">
        <v>5497</v>
      </c>
      <c r="G1818" t="s">
        <v>263</v>
      </c>
      <c r="H1818" t="s">
        <v>150</v>
      </c>
      <c r="I1818" t="s">
        <v>136</v>
      </c>
      <c r="J1818" t="s">
        <v>137</v>
      </c>
      <c r="K1818" t="s">
        <v>144</v>
      </c>
      <c r="L1818" t="s">
        <v>5498</v>
      </c>
      <c r="M1818" t="s">
        <v>5499</v>
      </c>
      <c r="N1818">
        <v>7.3677777769999997</v>
      </c>
      <c r="O1818">
        <v>0</v>
      </c>
      <c r="P1818">
        <v>1</v>
      </c>
      <c r="Q1818">
        <v>0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5.590888474245947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5.590888474245947</v>
      </c>
    </row>
    <row r="1819" spans="1:31" x14ac:dyDescent="0.3">
      <c r="A1819">
        <v>2521455</v>
      </c>
      <c r="B1819">
        <v>1</v>
      </c>
      <c r="C1819" t="s">
        <v>80</v>
      </c>
      <c r="D1819" t="s">
        <v>85</v>
      </c>
      <c r="E1819" t="s">
        <v>147</v>
      </c>
      <c r="F1819" t="s">
        <v>5500</v>
      </c>
      <c r="G1819" t="s">
        <v>173</v>
      </c>
      <c r="H1819" t="s">
        <v>150</v>
      </c>
      <c r="I1819" t="s">
        <v>136</v>
      </c>
      <c r="J1819" t="s">
        <v>137</v>
      </c>
      <c r="K1819" t="s">
        <v>138</v>
      </c>
      <c r="L1819" t="s">
        <v>5501</v>
      </c>
      <c r="M1819" t="s">
        <v>5502</v>
      </c>
      <c r="N1819">
        <v>5.7758333329999996</v>
      </c>
      <c r="O1819">
        <v>0</v>
      </c>
      <c r="P1819">
        <v>111</v>
      </c>
      <c r="Q1819">
        <v>0</v>
      </c>
      <c r="R1819">
        <v>0</v>
      </c>
      <c r="S1819">
        <v>0</v>
      </c>
      <c r="T1819">
        <v>9</v>
      </c>
      <c r="U1819">
        <v>0</v>
      </c>
      <c r="V1819">
        <v>0</v>
      </c>
      <c r="W1819">
        <v>0</v>
      </c>
      <c r="X1819">
        <v>159.04444216416971</v>
      </c>
      <c r="Y1819">
        <v>0</v>
      </c>
      <c r="Z1819">
        <v>0</v>
      </c>
      <c r="AA1819">
        <v>0</v>
      </c>
      <c r="AB1819">
        <v>53.00201507721048</v>
      </c>
      <c r="AC1819">
        <v>0</v>
      </c>
      <c r="AD1819">
        <v>0</v>
      </c>
      <c r="AE1819">
        <v>212.04645724138018</v>
      </c>
    </row>
    <row r="1820" spans="1:31" x14ac:dyDescent="0.3">
      <c r="A1820">
        <v>2521492</v>
      </c>
      <c r="B1820">
        <v>1</v>
      </c>
      <c r="C1820" t="s">
        <v>80</v>
      </c>
      <c r="D1820" t="s">
        <v>94</v>
      </c>
      <c r="E1820" t="s">
        <v>159</v>
      </c>
      <c r="F1820" t="s">
        <v>5503</v>
      </c>
      <c r="G1820" t="s">
        <v>161</v>
      </c>
      <c r="H1820" t="s">
        <v>150</v>
      </c>
      <c r="I1820" t="s">
        <v>136</v>
      </c>
      <c r="J1820" t="s">
        <v>137</v>
      </c>
      <c r="K1820" t="s">
        <v>144</v>
      </c>
      <c r="L1820" t="s">
        <v>5504</v>
      </c>
      <c r="M1820" t="s">
        <v>5505</v>
      </c>
      <c r="N1820">
        <v>2.5844444439999998</v>
      </c>
      <c r="O1820">
        <v>0</v>
      </c>
      <c r="P1820">
        <v>89</v>
      </c>
      <c r="Q1820">
        <v>0</v>
      </c>
      <c r="R1820">
        <v>8</v>
      </c>
      <c r="S1820">
        <v>0</v>
      </c>
      <c r="T1820">
        <v>13</v>
      </c>
      <c r="U1820">
        <v>0</v>
      </c>
      <c r="V1820">
        <v>0</v>
      </c>
      <c r="W1820">
        <v>0</v>
      </c>
      <c r="X1820">
        <v>30.988957746805191</v>
      </c>
      <c r="Y1820">
        <v>0</v>
      </c>
      <c r="Z1820">
        <v>2.6663217772280801</v>
      </c>
      <c r="AA1820">
        <v>0</v>
      </c>
      <c r="AB1820">
        <v>23.432292156309522</v>
      </c>
      <c r="AC1820">
        <v>0</v>
      </c>
      <c r="AD1820">
        <v>0</v>
      </c>
      <c r="AE1820">
        <v>57.087571680342791</v>
      </c>
    </row>
    <row r="1821" spans="1:31" x14ac:dyDescent="0.3">
      <c r="A1821">
        <v>2521541</v>
      </c>
      <c r="B1821">
        <v>1</v>
      </c>
      <c r="C1821" t="s">
        <v>80</v>
      </c>
      <c r="D1821" t="s">
        <v>102</v>
      </c>
      <c r="E1821" t="s">
        <v>132</v>
      </c>
      <c r="F1821" t="s">
        <v>5506</v>
      </c>
      <c r="G1821" t="s">
        <v>333</v>
      </c>
      <c r="H1821" t="s">
        <v>135</v>
      </c>
      <c r="I1821" t="s">
        <v>136</v>
      </c>
      <c r="J1821" t="s">
        <v>137</v>
      </c>
      <c r="K1821" t="s">
        <v>144</v>
      </c>
      <c r="L1821" t="s">
        <v>5507</v>
      </c>
      <c r="M1821" t="s">
        <v>5508</v>
      </c>
      <c r="N1821">
        <v>2.9827777769999999</v>
      </c>
      <c r="O1821">
        <v>0</v>
      </c>
      <c r="P1821">
        <v>1</v>
      </c>
      <c r="Q1821">
        <v>1</v>
      </c>
      <c r="R1821">
        <v>3</v>
      </c>
      <c r="S1821">
        <v>1</v>
      </c>
      <c r="T1821">
        <v>2</v>
      </c>
      <c r="U1821">
        <v>0</v>
      </c>
      <c r="V1821">
        <v>0</v>
      </c>
      <c r="W1821">
        <v>0</v>
      </c>
      <c r="X1821">
        <v>9.1836244500953346E-2</v>
      </c>
      <c r="Y1821">
        <v>24.978288924609167</v>
      </c>
      <c r="Z1821">
        <v>3.9623767135047201</v>
      </c>
      <c r="AA1821">
        <v>3.4883221807711111</v>
      </c>
      <c r="AB1821">
        <v>2.9348316196844699</v>
      </c>
      <c r="AC1821">
        <v>0</v>
      </c>
      <c r="AD1821">
        <v>0</v>
      </c>
      <c r="AE1821">
        <v>35.455655683070418</v>
      </c>
    </row>
    <row r="1822" spans="1:31" x14ac:dyDescent="0.3">
      <c r="A1822">
        <v>2521641</v>
      </c>
      <c r="B1822">
        <v>1</v>
      </c>
      <c r="C1822" t="s">
        <v>80</v>
      </c>
      <c r="D1822" t="s">
        <v>85</v>
      </c>
      <c r="E1822" t="s">
        <v>147</v>
      </c>
      <c r="F1822" t="s">
        <v>5509</v>
      </c>
      <c r="G1822" t="s">
        <v>177</v>
      </c>
      <c r="H1822" t="s">
        <v>150</v>
      </c>
      <c r="I1822" t="s">
        <v>136</v>
      </c>
      <c r="J1822" t="s">
        <v>137</v>
      </c>
      <c r="K1822" t="s">
        <v>144</v>
      </c>
      <c r="L1822" t="s">
        <v>5510</v>
      </c>
      <c r="M1822" t="s">
        <v>5511</v>
      </c>
      <c r="N1822">
        <v>0.92083333300000003</v>
      </c>
      <c r="O1822">
        <v>0</v>
      </c>
      <c r="P1822">
        <v>90</v>
      </c>
      <c r="Q1822">
        <v>0</v>
      </c>
      <c r="R1822">
        <v>0</v>
      </c>
      <c r="S1822">
        <v>0</v>
      </c>
      <c r="T1822">
        <v>9</v>
      </c>
      <c r="U1822">
        <v>0</v>
      </c>
      <c r="V1822">
        <v>0</v>
      </c>
      <c r="W1822">
        <v>0</v>
      </c>
      <c r="X1822">
        <v>18.48006316996792</v>
      </c>
      <c r="Y1822">
        <v>0</v>
      </c>
      <c r="Z1822">
        <v>0</v>
      </c>
      <c r="AA1822">
        <v>0</v>
      </c>
      <c r="AB1822">
        <v>7.9679037143031008</v>
      </c>
      <c r="AC1822">
        <v>0</v>
      </c>
      <c r="AD1822">
        <v>0</v>
      </c>
      <c r="AE1822">
        <v>26.447966884271022</v>
      </c>
    </row>
    <row r="1823" spans="1:31" x14ac:dyDescent="0.3">
      <c r="A1823">
        <v>2521790</v>
      </c>
      <c r="B1823">
        <v>1</v>
      </c>
      <c r="C1823" t="s">
        <v>80</v>
      </c>
      <c r="D1823" t="s">
        <v>94</v>
      </c>
      <c r="E1823" t="s">
        <v>275</v>
      </c>
      <c r="F1823" t="s">
        <v>5512</v>
      </c>
      <c r="G1823" t="s">
        <v>295</v>
      </c>
      <c r="H1823" t="s">
        <v>135</v>
      </c>
      <c r="I1823" t="s">
        <v>136</v>
      </c>
      <c r="J1823" t="s">
        <v>137</v>
      </c>
      <c r="K1823" t="s">
        <v>138</v>
      </c>
      <c r="L1823" t="s">
        <v>5513</v>
      </c>
      <c r="M1823" t="s">
        <v>5514</v>
      </c>
      <c r="N1823">
        <v>0.399166666</v>
      </c>
      <c r="O1823">
        <v>6</v>
      </c>
      <c r="P1823">
        <v>48</v>
      </c>
      <c r="Q1823">
        <v>43</v>
      </c>
      <c r="R1823">
        <v>152</v>
      </c>
      <c r="S1823">
        <v>6</v>
      </c>
      <c r="T1823">
        <v>54</v>
      </c>
      <c r="U1823">
        <v>2</v>
      </c>
      <c r="V1823">
        <v>0</v>
      </c>
      <c r="W1823">
        <v>0.55212163839205342</v>
      </c>
      <c r="X1823">
        <v>3.1860252268139786</v>
      </c>
      <c r="Y1823">
        <v>4.1379795864156756</v>
      </c>
      <c r="Z1823">
        <v>20.87917464577146</v>
      </c>
      <c r="AA1823">
        <v>4.3675062237186051</v>
      </c>
      <c r="AB1823">
        <v>10.389153156563122</v>
      </c>
      <c r="AC1823">
        <v>20.449699500602403</v>
      </c>
      <c r="AD1823">
        <v>0</v>
      </c>
      <c r="AE1823">
        <v>63.961659978277297</v>
      </c>
    </row>
    <row r="1824" spans="1:31" x14ac:dyDescent="0.3">
      <c r="A1824">
        <v>2521389</v>
      </c>
      <c r="B1824">
        <v>1</v>
      </c>
      <c r="C1824" t="s">
        <v>80</v>
      </c>
      <c r="D1824" t="s">
        <v>103</v>
      </c>
      <c r="E1824" t="s">
        <v>207</v>
      </c>
      <c r="F1824" t="s">
        <v>5515</v>
      </c>
      <c r="G1824" t="s">
        <v>177</v>
      </c>
      <c r="H1824" t="s">
        <v>150</v>
      </c>
      <c r="I1824" t="s">
        <v>136</v>
      </c>
      <c r="J1824" t="s">
        <v>137</v>
      </c>
      <c r="K1824" t="s">
        <v>144</v>
      </c>
      <c r="L1824" t="s">
        <v>5516</v>
      </c>
      <c r="M1824" t="s">
        <v>5517</v>
      </c>
      <c r="N1824">
        <v>0.81361111100000005</v>
      </c>
      <c r="O1824">
        <v>0</v>
      </c>
      <c r="P1824">
        <v>22</v>
      </c>
      <c r="Q1824">
        <v>0</v>
      </c>
      <c r="R1824">
        <v>3</v>
      </c>
      <c r="S1824">
        <v>0</v>
      </c>
      <c r="T1824">
        <v>10</v>
      </c>
      <c r="U1824">
        <v>0</v>
      </c>
      <c r="V1824">
        <v>0</v>
      </c>
      <c r="W1824">
        <v>0</v>
      </c>
      <c r="X1824">
        <v>3.8131730828961148</v>
      </c>
      <c r="Y1824">
        <v>0</v>
      </c>
      <c r="Z1824">
        <v>0.67247916970677757</v>
      </c>
      <c r="AA1824">
        <v>0</v>
      </c>
      <c r="AB1824">
        <v>10.324044197180447</v>
      </c>
      <c r="AC1824">
        <v>0</v>
      </c>
      <c r="AD1824">
        <v>0</v>
      </c>
      <c r="AE1824">
        <v>14.809696449783338</v>
      </c>
    </row>
    <row r="1825" spans="1:31" x14ac:dyDescent="0.3">
      <c r="A1825">
        <v>2521558</v>
      </c>
      <c r="B1825">
        <v>1</v>
      </c>
      <c r="C1825" t="s">
        <v>80</v>
      </c>
      <c r="D1825" t="s">
        <v>100</v>
      </c>
      <c r="E1825" t="s">
        <v>141</v>
      </c>
      <c r="F1825" t="s">
        <v>2929</v>
      </c>
      <c r="G1825" t="s">
        <v>143</v>
      </c>
      <c r="H1825" t="s">
        <v>135</v>
      </c>
      <c r="I1825" t="s">
        <v>136</v>
      </c>
      <c r="J1825" t="s">
        <v>137</v>
      </c>
      <c r="K1825" t="s">
        <v>144</v>
      </c>
      <c r="L1825" t="s">
        <v>5518</v>
      </c>
      <c r="M1825" t="s">
        <v>5519</v>
      </c>
      <c r="N1825">
        <v>0.67111111099999998</v>
      </c>
      <c r="O1825">
        <v>10</v>
      </c>
      <c r="P1825">
        <v>5103</v>
      </c>
      <c r="Q1825">
        <v>4</v>
      </c>
      <c r="R1825">
        <v>102</v>
      </c>
      <c r="S1825">
        <v>13</v>
      </c>
      <c r="T1825">
        <v>324</v>
      </c>
      <c r="U1825">
        <v>4</v>
      </c>
      <c r="V1825">
        <v>1</v>
      </c>
      <c r="W1825">
        <v>15.533185896334253</v>
      </c>
      <c r="X1825">
        <v>541.81066436583922</v>
      </c>
      <c r="Y1825">
        <v>9.0694480924371526</v>
      </c>
      <c r="Z1825">
        <v>10.130376595806442</v>
      </c>
      <c r="AA1825">
        <v>30.364903917380623</v>
      </c>
      <c r="AB1825">
        <v>117.96083488958938</v>
      </c>
      <c r="AC1825">
        <v>142.97412628206789</v>
      </c>
      <c r="AD1825">
        <v>0</v>
      </c>
      <c r="AE1825">
        <v>867.84354003945487</v>
      </c>
    </row>
    <row r="1826" spans="1:31" x14ac:dyDescent="0.3">
      <c r="A1826">
        <v>2521581</v>
      </c>
      <c r="B1826">
        <v>1</v>
      </c>
      <c r="C1826" t="s">
        <v>80</v>
      </c>
      <c r="D1826" t="s">
        <v>98</v>
      </c>
      <c r="E1826" t="s">
        <v>159</v>
      </c>
      <c r="F1826" t="s">
        <v>5520</v>
      </c>
      <c r="G1826" t="s">
        <v>161</v>
      </c>
      <c r="H1826" t="s">
        <v>150</v>
      </c>
      <c r="I1826" t="s">
        <v>136</v>
      </c>
      <c r="J1826" t="s">
        <v>137</v>
      </c>
      <c r="K1826" t="s">
        <v>144</v>
      </c>
      <c r="L1826" t="s">
        <v>5521</v>
      </c>
      <c r="M1826" t="s">
        <v>5522</v>
      </c>
      <c r="N1826">
        <v>0.29777777700000002</v>
      </c>
      <c r="O1826">
        <v>0</v>
      </c>
      <c r="P1826">
        <v>17</v>
      </c>
      <c r="Q1826">
        <v>0</v>
      </c>
      <c r="R1826">
        <v>17</v>
      </c>
      <c r="S1826">
        <v>0</v>
      </c>
      <c r="T1826">
        <v>9</v>
      </c>
      <c r="U1826">
        <v>0</v>
      </c>
      <c r="V1826">
        <v>0</v>
      </c>
      <c r="W1826">
        <v>0</v>
      </c>
      <c r="X1826">
        <v>0.23031367097240005</v>
      </c>
      <c r="Y1826">
        <v>0</v>
      </c>
      <c r="Z1826">
        <v>1.3803447117992</v>
      </c>
      <c r="AA1826">
        <v>0</v>
      </c>
      <c r="AB1826">
        <v>0.89810350667679995</v>
      </c>
      <c r="AC1826">
        <v>0</v>
      </c>
      <c r="AD1826">
        <v>0</v>
      </c>
      <c r="AE1826">
        <v>2.5087618894484001</v>
      </c>
    </row>
    <row r="1827" spans="1:31" x14ac:dyDescent="0.3">
      <c r="A1827">
        <v>2521704</v>
      </c>
      <c r="B1827">
        <v>1</v>
      </c>
      <c r="C1827" t="s">
        <v>81</v>
      </c>
      <c r="D1827" t="s">
        <v>123</v>
      </c>
      <c r="E1827" t="s">
        <v>167</v>
      </c>
      <c r="F1827" t="s">
        <v>5523</v>
      </c>
      <c r="G1827" t="s">
        <v>234</v>
      </c>
      <c r="H1827" t="s">
        <v>150</v>
      </c>
      <c r="I1827" t="s">
        <v>136</v>
      </c>
      <c r="J1827" t="s">
        <v>137</v>
      </c>
      <c r="K1827" t="s">
        <v>144</v>
      </c>
      <c r="L1827" t="s">
        <v>5524</v>
      </c>
      <c r="M1827" t="s">
        <v>5525</v>
      </c>
      <c r="N1827">
        <v>1.095277777</v>
      </c>
      <c r="O1827">
        <v>0</v>
      </c>
      <c r="P1827">
        <v>1</v>
      </c>
      <c r="Q1827">
        <v>0</v>
      </c>
      <c r="R1827">
        <v>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0.15673209829849666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0.15673209829849666</v>
      </c>
    </row>
    <row r="1828" spans="1:31" x14ac:dyDescent="0.3">
      <c r="A1828">
        <v>2521326</v>
      </c>
      <c r="B1828">
        <v>1</v>
      </c>
      <c r="C1828" t="s">
        <v>80</v>
      </c>
      <c r="D1828" t="s">
        <v>90</v>
      </c>
      <c r="E1828" t="s">
        <v>159</v>
      </c>
      <c r="F1828" t="s">
        <v>5526</v>
      </c>
      <c r="G1828" t="s">
        <v>161</v>
      </c>
      <c r="H1828" t="s">
        <v>150</v>
      </c>
      <c r="I1828" t="s">
        <v>136</v>
      </c>
      <c r="J1828" t="s">
        <v>137</v>
      </c>
      <c r="K1828" t="s">
        <v>144</v>
      </c>
      <c r="L1828" t="s">
        <v>5527</v>
      </c>
      <c r="M1828" t="s">
        <v>5528</v>
      </c>
      <c r="N1828">
        <v>0.63277777700000004</v>
      </c>
      <c r="O1828">
        <v>0</v>
      </c>
      <c r="P1828">
        <v>693</v>
      </c>
      <c r="Q1828">
        <v>0</v>
      </c>
      <c r="R1828">
        <v>0</v>
      </c>
      <c r="S1828">
        <v>0</v>
      </c>
      <c r="T1828">
        <v>84</v>
      </c>
      <c r="U1828">
        <v>0</v>
      </c>
      <c r="V1828">
        <v>0</v>
      </c>
      <c r="W1828">
        <v>0</v>
      </c>
      <c r="X1828">
        <v>92.863651433521127</v>
      </c>
      <c r="Y1828">
        <v>0</v>
      </c>
      <c r="Z1828">
        <v>0</v>
      </c>
      <c r="AA1828">
        <v>0</v>
      </c>
      <c r="AB1828">
        <v>50.784227130703904</v>
      </c>
      <c r="AC1828">
        <v>0</v>
      </c>
      <c r="AD1828">
        <v>0</v>
      </c>
      <c r="AE1828">
        <v>143.64787856422504</v>
      </c>
    </row>
    <row r="1829" spans="1:31" x14ac:dyDescent="0.3">
      <c r="A1829">
        <v>2521621</v>
      </c>
      <c r="B1829">
        <v>1</v>
      </c>
      <c r="C1829" t="s">
        <v>81</v>
      </c>
      <c r="D1829" t="s">
        <v>119</v>
      </c>
      <c r="E1829" t="s">
        <v>207</v>
      </c>
      <c r="F1829" t="s">
        <v>5529</v>
      </c>
      <c r="G1829" t="s">
        <v>177</v>
      </c>
      <c r="H1829" t="s">
        <v>150</v>
      </c>
      <c r="I1829" t="s">
        <v>136</v>
      </c>
      <c r="J1829" t="s">
        <v>137</v>
      </c>
      <c r="K1829" t="s">
        <v>144</v>
      </c>
      <c r="L1829" t="s">
        <v>5530</v>
      </c>
      <c r="M1829" t="s">
        <v>5531</v>
      </c>
      <c r="N1829">
        <v>0.75027777699999998</v>
      </c>
      <c r="O1829">
        <v>0</v>
      </c>
      <c r="P1829">
        <v>79</v>
      </c>
      <c r="Q1829">
        <v>0</v>
      </c>
      <c r="R1829">
        <v>1</v>
      </c>
      <c r="S1829">
        <v>0</v>
      </c>
      <c r="T1829">
        <v>3</v>
      </c>
      <c r="U1829">
        <v>0</v>
      </c>
      <c r="V1829">
        <v>0</v>
      </c>
      <c r="W1829">
        <v>0</v>
      </c>
      <c r="X1829">
        <v>13.556180435646343</v>
      </c>
      <c r="Y1829">
        <v>0</v>
      </c>
      <c r="Z1829">
        <v>3.6828973646295005E-2</v>
      </c>
      <c r="AA1829">
        <v>0</v>
      </c>
      <c r="AB1829">
        <v>0.12697788867261331</v>
      </c>
      <c r="AC1829">
        <v>0</v>
      </c>
      <c r="AD1829">
        <v>0</v>
      </c>
      <c r="AE1829">
        <v>13.71998729796525</v>
      </c>
    </row>
    <row r="1830" spans="1:31" x14ac:dyDescent="0.3">
      <c r="A1830">
        <v>2521472</v>
      </c>
      <c r="B1830">
        <v>1</v>
      </c>
      <c r="C1830" t="s">
        <v>81</v>
      </c>
      <c r="D1830" t="s">
        <v>114</v>
      </c>
      <c r="E1830" t="s">
        <v>207</v>
      </c>
      <c r="F1830" t="s">
        <v>5532</v>
      </c>
      <c r="G1830" t="s">
        <v>177</v>
      </c>
      <c r="H1830" t="s">
        <v>150</v>
      </c>
      <c r="I1830" t="s">
        <v>136</v>
      </c>
      <c r="J1830" t="s">
        <v>137</v>
      </c>
      <c r="K1830" t="s">
        <v>144</v>
      </c>
      <c r="L1830" t="s">
        <v>5533</v>
      </c>
      <c r="M1830" t="s">
        <v>5534</v>
      </c>
      <c r="N1830">
        <v>1.799722222</v>
      </c>
      <c r="O1830">
        <v>0</v>
      </c>
      <c r="P1830">
        <v>13</v>
      </c>
      <c r="Q1830">
        <v>0</v>
      </c>
      <c r="R1830">
        <v>3</v>
      </c>
      <c r="S1830">
        <v>0</v>
      </c>
      <c r="T1830">
        <v>1</v>
      </c>
      <c r="U1830">
        <v>0</v>
      </c>
      <c r="V1830">
        <v>0</v>
      </c>
      <c r="W1830">
        <v>0</v>
      </c>
      <c r="X1830">
        <v>1.7630568690736503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1.7630568690736503</v>
      </c>
    </row>
    <row r="1831" spans="1:31" x14ac:dyDescent="0.3">
      <c r="A1831">
        <v>2521332</v>
      </c>
      <c r="B1831">
        <v>1</v>
      </c>
      <c r="C1831" t="s">
        <v>80</v>
      </c>
      <c r="D1831" t="s">
        <v>88</v>
      </c>
      <c r="E1831" t="s">
        <v>159</v>
      </c>
      <c r="F1831" t="s">
        <v>5535</v>
      </c>
      <c r="G1831" t="s">
        <v>538</v>
      </c>
      <c r="H1831" t="s">
        <v>150</v>
      </c>
      <c r="I1831" t="s">
        <v>136</v>
      </c>
      <c r="J1831" t="s">
        <v>3</v>
      </c>
      <c r="K1831" t="s">
        <v>144</v>
      </c>
      <c r="L1831" t="s">
        <v>5536</v>
      </c>
      <c r="M1831" t="s">
        <v>5537</v>
      </c>
      <c r="N1831">
        <v>1.03</v>
      </c>
      <c r="O1831">
        <v>0</v>
      </c>
      <c r="P1831">
        <v>307</v>
      </c>
      <c r="Q1831">
        <v>0</v>
      </c>
      <c r="R1831">
        <v>0</v>
      </c>
      <c r="S1831">
        <v>0</v>
      </c>
      <c r="T1831">
        <v>64</v>
      </c>
      <c r="U1831">
        <v>0</v>
      </c>
      <c r="V1831">
        <v>0</v>
      </c>
      <c r="W1831">
        <v>0</v>
      </c>
      <c r="X1831">
        <v>72.049243922367452</v>
      </c>
      <c r="Y1831">
        <v>0</v>
      </c>
      <c r="Z1831">
        <v>0</v>
      </c>
      <c r="AA1831">
        <v>0</v>
      </c>
      <c r="AB1831">
        <v>27.003271536964618</v>
      </c>
      <c r="AC1831">
        <v>0</v>
      </c>
      <c r="AD1831">
        <v>0</v>
      </c>
      <c r="AE1831">
        <v>99.052515459332071</v>
      </c>
    </row>
    <row r="1832" spans="1:31" x14ac:dyDescent="0.3">
      <c r="A1832">
        <v>2521452</v>
      </c>
      <c r="B1832">
        <v>1</v>
      </c>
      <c r="C1832" t="s">
        <v>80</v>
      </c>
      <c r="D1832" t="s">
        <v>83</v>
      </c>
      <c r="E1832" t="s">
        <v>187</v>
      </c>
      <c r="F1832" t="s">
        <v>5538</v>
      </c>
      <c r="G1832" t="s">
        <v>143</v>
      </c>
      <c r="H1832" t="s">
        <v>135</v>
      </c>
      <c r="I1832" t="s">
        <v>136</v>
      </c>
      <c r="J1832" t="s">
        <v>137</v>
      </c>
      <c r="K1832" t="s">
        <v>144</v>
      </c>
      <c r="L1832" t="s">
        <v>5539</v>
      </c>
      <c r="M1832" t="s">
        <v>5540</v>
      </c>
      <c r="N1832">
        <v>0.22416666599999999</v>
      </c>
      <c r="O1832">
        <v>0</v>
      </c>
      <c r="P1832">
        <v>0</v>
      </c>
      <c r="Q1832">
        <v>1</v>
      </c>
      <c r="R1832">
        <v>0</v>
      </c>
      <c r="S1832">
        <v>3</v>
      </c>
      <c r="T1832">
        <v>17</v>
      </c>
      <c r="U1832">
        <v>6</v>
      </c>
      <c r="V1832">
        <v>4</v>
      </c>
      <c r="W1832">
        <v>0</v>
      </c>
      <c r="X1832">
        <v>0</v>
      </c>
      <c r="Y1832">
        <v>3.1965545372609996E-2</v>
      </c>
      <c r="Z1832">
        <v>0</v>
      </c>
      <c r="AA1832">
        <v>17.130095746406859</v>
      </c>
      <c r="AB1832">
        <v>39.599325585059212</v>
      </c>
      <c r="AC1832">
        <v>258.7538793632616</v>
      </c>
      <c r="AD1832">
        <v>19.399215398511849</v>
      </c>
      <c r="AE1832">
        <v>334.91448163861213</v>
      </c>
    </row>
    <row r="1833" spans="1:31" x14ac:dyDescent="0.3">
      <c r="A1833">
        <v>2521644</v>
      </c>
      <c r="B1833">
        <v>1</v>
      </c>
      <c r="C1833" t="s">
        <v>80</v>
      </c>
      <c r="D1833" t="s">
        <v>104</v>
      </c>
      <c r="E1833" t="s">
        <v>207</v>
      </c>
      <c r="F1833" t="s">
        <v>5541</v>
      </c>
      <c r="G1833" t="s">
        <v>177</v>
      </c>
      <c r="H1833" t="s">
        <v>150</v>
      </c>
      <c r="I1833" t="s">
        <v>136</v>
      </c>
      <c r="J1833" t="s">
        <v>137</v>
      </c>
      <c r="K1833" t="s">
        <v>144</v>
      </c>
      <c r="L1833" t="s">
        <v>5542</v>
      </c>
      <c r="M1833" t="s">
        <v>5543</v>
      </c>
      <c r="N1833">
        <v>1.7369444439999999</v>
      </c>
      <c r="O1833">
        <v>0</v>
      </c>
      <c r="P1833">
        <v>125</v>
      </c>
      <c r="Q1833">
        <v>0</v>
      </c>
      <c r="R1833">
        <v>0</v>
      </c>
      <c r="S1833">
        <v>0</v>
      </c>
      <c r="T1833">
        <v>11</v>
      </c>
      <c r="U1833">
        <v>0</v>
      </c>
      <c r="V1833">
        <v>0</v>
      </c>
      <c r="W1833">
        <v>0</v>
      </c>
      <c r="X1833">
        <v>45.004876571494073</v>
      </c>
      <c r="Y1833">
        <v>0</v>
      </c>
      <c r="Z1833">
        <v>0</v>
      </c>
      <c r="AA1833">
        <v>0</v>
      </c>
      <c r="AB1833">
        <v>12.340019988208947</v>
      </c>
      <c r="AC1833">
        <v>0</v>
      </c>
      <c r="AD1833">
        <v>0</v>
      </c>
      <c r="AE1833">
        <v>57.344896559703017</v>
      </c>
    </row>
    <row r="1834" spans="1:31" x14ac:dyDescent="0.3">
      <c r="A1834">
        <v>2521461</v>
      </c>
      <c r="B1834">
        <v>1</v>
      </c>
      <c r="C1834" t="s">
        <v>80</v>
      </c>
      <c r="D1834" t="s">
        <v>90</v>
      </c>
      <c r="E1834" t="s">
        <v>132</v>
      </c>
      <c r="F1834" t="s">
        <v>5544</v>
      </c>
      <c r="G1834" t="s">
        <v>674</v>
      </c>
      <c r="H1834" t="s">
        <v>135</v>
      </c>
      <c r="I1834" t="s">
        <v>136</v>
      </c>
      <c r="J1834" t="s">
        <v>137</v>
      </c>
      <c r="K1834" t="s">
        <v>144</v>
      </c>
      <c r="L1834" t="s">
        <v>5545</v>
      </c>
      <c r="M1834" t="s">
        <v>5546</v>
      </c>
      <c r="N1834">
        <v>0.75305555499999999</v>
      </c>
      <c r="O1834">
        <v>0</v>
      </c>
      <c r="P1834">
        <v>2490</v>
      </c>
      <c r="Q1834">
        <v>0</v>
      </c>
      <c r="R1834">
        <v>0</v>
      </c>
      <c r="S1834">
        <v>1</v>
      </c>
      <c r="T1834">
        <v>143</v>
      </c>
      <c r="U1834">
        <v>0</v>
      </c>
      <c r="V1834">
        <v>0</v>
      </c>
      <c r="W1834">
        <v>0</v>
      </c>
      <c r="X1834">
        <v>414.37593597936177</v>
      </c>
      <c r="Y1834">
        <v>0</v>
      </c>
      <c r="Z1834">
        <v>0</v>
      </c>
      <c r="AA1834">
        <v>620.96702155166008</v>
      </c>
      <c r="AB1834">
        <v>136.15399631969169</v>
      </c>
      <c r="AC1834">
        <v>0</v>
      </c>
      <c r="AD1834">
        <v>0</v>
      </c>
      <c r="AE1834">
        <v>1171.4969538507137</v>
      </c>
    </row>
    <row r="1835" spans="1:31" x14ac:dyDescent="0.3">
      <c r="A1835">
        <v>2521653</v>
      </c>
      <c r="B1835">
        <v>1</v>
      </c>
      <c r="C1835" t="s">
        <v>80</v>
      </c>
      <c r="D1835" t="s">
        <v>108</v>
      </c>
      <c r="E1835" t="s">
        <v>207</v>
      </c>
      <c r="F1835" t="s">
        <v>5547</v>
      </c>
      <c r="G1835" t="s">
        <v>177</v>
      </c>
      <c r="H1835" t="s">
        <v>150</v>
      </c>
      <c r="I1835" t="s">
        <v>136</v>
      </c>
      <c r="J1835" t="s">
        <v>137</v>
      </c>
      <c r="K1835" t="s">
        <v>144</v>
      </c>
      <c r="L1835" t="s">
        <v>5548</v>
      </c>
      <c r="M1835" t="s">
        <v>5549</v>
      </c>
      <c r="N1835">
        <v>1.8033333330000001</v>
      </c>
      <c r="O1835">
        <v>0</v>
      </c>
      <c r="P1835">
        <v>8</v>
      </c>
      <c r="Q1835">
        <v>0</v>
      </c>
      <c r="R1835">
        <v>3</v>
      </c>
      <c r="S1835">
        <v>0</v>
      </c>
      <c r="T1835">
        <v>2</v>
      </c>
      <c r="U1835">
        <v>0</v>
      </c>
      <c r="V1835">
        <v>0</v>
      </c>
      <c r="W1835">
        <v>0</v>
      </c>
      <c r="X1835">
        <v>0.6164356992401</v>
      </c>
      <c r="Y1835">
        <v>0</v>
      </c>
      <c r="Z1835">
        <v>0.29150796875805002</v>
      </c>
      <c r="AA1835">
        <v>0</v>
      </c>
      <c r="AB1835">
        <v>4.0080530766518399</v>
      </c>
      <c r="AC1835">
        <v>0</v>
      </c>
      <c r="AD1835">
        <v>0</v>
      </c>
      <c r="AE1835">
        <v>4.9159967446499895</v>
      </c>
    </row>
    <row r="1836" spans="1:31" x14ac:dyDescent="0.3">
      <c r="A1836">
        <v>2521361</v>
      </c>
      <c r="B1836">
        <v>1</v>
      </c>
      <c r="C1836" t="s">
        <v>81</v>
      </c>
      <c r="D1836" t="s">
        <v>128</v>
      </c>
      <c r="E1836" t="s">
        <v>167</v>
      </c>
      <c r="F1836" t="s">
        <v>5550</v>
      </c>
      <c r="G1836" t="s">
        <v>234</v>
      </c>
      <c r="H1836" t="s">
        <v>150</v>
      </c>
      <c r="I1836" t="s">
        <v>136</v>
      </c>
      <c r="J1836" t="s">
        <v>137</v>
      </c>
      <c r="K1836" t="s">
        <v>144</v>
      </c>
      <c r="L1836" t="s">
        <v>5551</v>
      </c>
      <c r="M1836" t="s">
        <v>5552</v>
      </c>
      <c r="N1836">
        <v>1.910555555</v>
      </c>
      <c r="O1836">
        <v>0</v>
      </c>
      <c r="P1836">
        <v>0</v>
      </c>
      <c r="Q1836">
        <v>0</v>
      </c>
      <c r="R1836">
        <v>0</v>
      </c>
      <c r="S1836">
        <v>0</v>
      </c>
      <c r="T1836">
        <v>24</v>
      </c>
      <c r="U1836">
        <v>0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22.505916800155752</v>
      </c>
      <c r="AC1836">
        <v>0</v>
      </c>
      <c r="AD1836">
        <v>0</v>
      </c>
      <c r="AE1836">
        <v>22.505916800155752</v>
      </c>
    </row>
    <row r="1837" spans="1:31" x14ac:dyDescent="0.3">
      <c r="A1837">
        <v>2521670</v>
      </c>
      <c r="B1837">
        <v>1</v>
      </c>
      <c r="C1837" t="s">
        <v>80</v>
      </c>
      <c r="D1837" t="s">
        <v>101</v>
      </c>
      <c r="E1837" t="s">
        <v>207</v>
      </c>
      <c r="F1837" t="s">
        <v>5553</v>
      </c>
      <c r="G1837" t="s">
        <v>161</v>
      </c>
      <c r="H1837" t="s">
        <v>150</v>
      </c>
      <c r="I1837" t="s">
        <v>136</v>
      </c>
      <c r="J1837" t="s">
        <v>137</v>
      </c>
      <c r="K1837" t="s">
        <v>144</v>
      </c>
      <c r="L1837" t="s">
        <v>5554</v>
      </c>
      <c r="M1837" t="s">
        <v>5555</v>
      </c>
      <c r="N1837">
        <v>1.044166666</v>
      </c>
      <c r="O1837">
        <v>0</v>
      </c>
      <c r="P1837">
        <v>44</v>
      </c>
      <c r="Q1837">
        <v>0</v>
      </c>
      <c r="R1837">
        <v>0</v>
      </c>
      <c r="S1837">
        <v>0</v>
      </c>
      <c r="T1837">
        <v>1</v>
      </c>
      <c r="U1837">
        <v>0</v>
      </c>
      <c r="V1837">
        <v>0</v>
      </c>
      <c r="W1837">
        <v>0</v>
      </c>
      <c r="X1837">
        <v>7.7508288826039413</v>
      </c>
      <c r="Y1837">
        <v>0</v>
      </c>
      <c r="Z1837">
        <v>0</v>
      </c>
      <c r="AA1837">
        <v>0</v>
      </c>
      <c r="AB1837">
        <v>1.3497493287794444</v>
      </c>
      <c r="AC1837">
        <v>0</v>
      </c>
      <c r="AD1837">
        <v>0</v>
      </c>
      <c r="AE1837">
        <v>9.100578211383386</v>
      </c>
    </row>
    <row r="1838" spans="1:31" x14ac:dyDescent="0.3">
      <c r="A1838">
        <v>2521275</v>
      </c>
      <c r="B1838">
        <v>1</v>
      </c>
      <c r="C1838" t="s">
        <v>81</v>
      </c>
      <c r="D1838" t="s">
        <v>120</v>
      </c>
      <c r="E1838" t="s">
        <v>187</v>
      </c>
      <c r="F1838" t="s">
        <v>5556</v>
      </c>
      <c r="G1838" t="s">
        <v>143</v>
      </c>
      <c r="H1838" t="s">
        <v>135</v>
      </c>
      <c r="I1838" t="s">
        <v>136</v>
      </c>
      <c r="J1838" t="s">
        <v>137</v>
      </c>
      <c r="K1838" t="s">
        <v>144</v>
      </c>
      <c r="L1838" t="s">
        <v>5557</v>
      </c>
      <c r="M1838" t="s">
        <v>5558</v>
      </c>
      <c r="N1838">
        <v>1.6483333330000001</v>
      </c>
      <c r="O1838">
        <v>0</v>
      </c>
      <c r="P1838">
        <v>824</v>
      </c>
      <c r="Q1838">
        <v>0</v>
      </c>
      <c r="R1838">
        <v>29</v>
      </c>
      <c r="S1838">
        <v>2</v>
      </c>
      <c r="T1838">
        <v>167</v>
      </c>
      <c r="U1838">
        <v>0</v>
      </c>
      <c r="V1838">
        <v>0</v>
      </c>
      <c r="W1838">
        <v>0</v>
      </c>
      <c r="X1838">
        <v>203.50787988853287</v>
      </c>
      <c r="Y1838">
        <v>0</v>
      </c>
      <c r="Z1838">
        <v>8.1235066906391822</v>
      </c>
      <c r="AA1838">
        <v>3.2536849919811113</v>
      </c>
      <c r="AB1838">
        <v>108.21115422043732</v>
      </c>
      <c r="AC1838">
        <v>0</v>
      </c>
      <c r="AD1838">
        <v>0</v>
      </c>
      <c r="AE1838">
        <v>323.09622579159048</v>
      </c>
    </row>
    <row r="1839" spans="1:31" x14ac:dyDescent="0.3">
      <c r="A1839">
        <v>2521375</v>
      </c>
      <c r="B1839">
        <v>1</v>
      </c>
      <c r="C1839" t="s">
        <v>80</v>
      </c>
      <c r="D1839" t="s">
        <v>90</v>
      </c>
      <c r="E1839" t="s">
        <v>159</v>
      </c>
      <c r="F1839" t="s">
        <v>5559</v>
      </c>
      <c r="G1839" t="s">
        <v>161</v>
      </c>
      <c r="H1839" t="s">
        <v>150</v>
      </c>
      <c r="I1839" t="s">
        <v>136</v>
      </c>
      <c r="J1839" t="s">
        <v>137</v>
      </c>
      <c r="K1839" t="s">
        <v>144</v>
      </c>
      <c r="L1839" t="s">
        <v>5560</v>
      </c>
      <c r="M1839" t="s">
        <v>5561</v>
      </c>
      <c r="N1839">
        <v>2.2063888880000002</v>
      </c>
      <c r="O1839">
        <v>0</v>
      </c>
      <c r="P1839">
        <v>263</v>
      </c>
      <c r="Q1839">
        <v>0</v>
      </c>
      <c r="R1839">
        <v>0</v>
      </c>
      <c r="S1839">
        <v>0</v>
      </c>
      <c r="T1839">
        <v>8</v>
      </c>
      <c r="U1839">
        <v>0</v>
      </c>
      <c r="V1839">
        <v>0</v>
      </c>
      <c r="W1839">
        <v>0</v>
      </c>
      <c r="X1839">
        <v>126.14609317364474</v>
      </c>
      <c r="Y1839">
        <v>0</v>
      </c>
      <c r="Z1839">
        <v>0</v>
      </c>
      <c r="AA1839">
        <v>0</v>
      </c>
      <c r="AB1839">
        <v>21.60097005604009</v>
      </c>
      <c r="AC1839">
        <v>0</v>
      </c>
      <c r="AD1839">
        <v>0</v>
      </c>
      <c r="AE1839">
        <v>147.74706322968484</v>
      </c>
    </row>
    <row r="1840" spans="1:31" x14ac:dyDescent="0.3">
      <c r="A1840">
        <v>2521355</v>
      </c>
      <c r="B1840">
        <v>1</v>
      </c>
      <c r="C1840" t="s">
        <v>80</v>
      </c>
      <c r="D1840" t="s">
        <v>97</v>
      </c>
      <c r="E1840" t="s">
        <v>207</v>
      </c>
      <c r="F1840" t="s">
        <v>5562</v>
      </c>
      <c r="G1840" t="s">
        <v>173</v>
      </c>
      <c r="H1840" t="s">
        <v>150</v>
      </c>
      <c r="I1840" t="s">
        <v>136</v>
      </c>
      <c r="J1840" t="s">
        <v>137</v>
      </c>
      <c r="K1840" t="s">
        <v>138</v>
      </c>
      <c r="L1840" t="s">
        <v>5563</v>
      </c>
      <c r="M1840" t="s">
        <v>5564</v>
      </c>
      <c r="N1840">
        <v>5.5475000000000003</v>
      </c>
      <c r="O1840">
        <v>0</v>
      </c>
      <c r="P1840">
        <v>59</v>
      </c>
      <c r="Q1840">
        <v>0</v>
      </c>
      <c r="R1840">
        <v>7</v>
      </c>
      <c r="S1840">
        <v>0</v>
      </c>
      <c r="T1840">
        <v>5</v>
      </c>
      <c r="U1840">
        <v>0</v>
      </c>
      <c r="V1840">
        <v>0</v>
      </c>
      <c r="W1840">
        <v>0</v>
      </c>
      <c r="X1840">
        <v>94.437889952687371</v>
      </c>
      <c r="Y1840">
        <v>0</v>
      </c>
      <c r="Z1840">
        <v>11.74295234844106</v>
      </c>
      <c r="AA1840">
        <v>0</v>
      </c>
      <c r="AB1840">
        <v>28.852874324970315</v>
      </c>
      <c r="AC1840">
        <v>0</v>
      </c>
      <c r="AD1840">
        <v>0</v>
      </c>
      <c r="AE1840">
        <v>135.03371662609874</v>
      </c>
    </row>
    <row r="1841" spans="1:31" x14ac:dyDescent="0.3">
      <c r="A1841">
        <v>2521733</v>
      </c>
      <c r="B1841">
        <v>1</v>
      </c>
      <c r="C1841" t="s">
        <v>80</v>
      </c>
      <c r="D1841" t="s">
        <v>83</v>
      </c>
      <c r="E1841" t="s">
        <v>167</v>
      </c>
      <c r="F1841" t="s">
        <v>5565</v>
      </c>
      <c r="G1841" t="s">
        <v>263</v>
      </c>
      <c r="H1841" t="s">
        <v>150</v>
      </c>
      <c r="I1841" t="s">
        <v>136</v>
      </c>
      <c r="J1841" t="s">
        <v>137</v>
      </c>
      <c r="K1841" t="s">
        <v>144</v>
      </c>
      <c r="L1841" t="s">
        <v>5566</v>
      </c>
      <c r="M1841" t="s">
        <v>5567</v>
      </c>
      <c r="N1841">
        <v>1.2369444439999999</v>
      </c>
      <c r="O1841">
        <v>0</v>
      </c>
      <c r="P1841">
        <v>2</v>
      </c>
      <c r="Q1841">
        <v>0</v>
      </c>
      <c r="R1841">
        <v>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1.8146157788569377</v>
      </c>
      <c r="Y1841">
        <v>0</v>
      </c>
      <c r="Z1841">
        <v>0</v>
      </c>
      <c r="AA1841">
        <v>0</v>
      </c>
      <c r="AB1841">
        <v>0</v>
      </c>
      <c r="AC1841">
        <v>0</v>
      </c>
      <c r="AD1841">
        <v>0</v>
      </c>
      <c r="AE1841">
        <v>1.8146157788569377</v>
      </c>
    </row>
    <row r="1842" spans="1:31" x14ac:dyDescent="0.3">
      <c r="A1842">
        <v>2521710</v>
      </c>
      <c r="B1842">
        <v>1</v>
      </c>
      <c r="C1842" t="s">
        <v>80</v>
      </c>
      <c r="D1842" t="s">
        <v>103</v>
      </c>
      <c r="E1842" t="s">
        <v>159</v>
      </c>
      <c r="F1842" t="s">
        <v>1538</v>
      </c>
      <c r="G1842" t="s">
        <v>181</v>
      </c>
      <c r="H1842" t="s">
        <v>150</v>
      </c>
      <c r="I1842" t="s">
        <v>136</v>
      </c>
      <c r="J1842" t="s">
        <v>137</v>
      </c>
      <c r="K1842" t="s">
        <v>144</v>
      </c>
      <c r="L1842" t="s">
        <v>5568</v>
      </c>
      <c r="M1842" t="s">
        <v>5569</v>
      </c>
      <c r="N1842">
        <v>1.7538888880000001</v>
      </c>
      <c r="O1842">
        <v>0</v>
      </c>
      <c r="P1842">
        <v>614</v>
      </c>
      <c r="Q1842">
        <v>0</v>
      </c>
      <c r="R1842">
        <v>0</v>
      </c>
      <c r="S1842">
        <v>0</v>
      </c>
      <c r="T1842">
        <v>32</v>
      </c>
      <c r="U1842">
        <v>0</v>
      </c>
      <c r="V1842">
        <v>0</v>
      </c>
      <c r="W1842">
        <v>0</v>
      </c>
      <c r="X1842">
        <v>278.83951219016183</v>
      </c>
      <c r="Y1842">
        <v>0</v>
      </c>
      <c r="Z1842">
        <v>0</v>
      </c>
      <c r="AA1842">
        <v>0</v>
      </c>
      <c r="AB1842">
        <v>108.34726160898668</v>
      </c>
      <c r="AC1842">
        <v>0</v>
      </c>
      <c r="AD1842">
        <v>0</v>
      </c>
      <c r="AE1842">
        <v>387.18677379914851</v>
      </c>
    </row>
    <row r="1843" spans="1:31" x14ac:dyDescent="0.3">
      <c r="A1843">
        <v>2521753</v>
      </c>
      <c r="B1843">
        <v>1</v>
      </c>
      <c r="C1843" t="s">
        <v>80</v>
      </c>
      <c r="D1843" t="s">
        <v>92</v>
      </c>
      <c r="E1843" t="s">
        <v>167</v>
      </c>
      <c r="F1843" t="s">
        <v>5570</v>
      </c>
      <c r="G1843" t="s">
        <v>263</v>
      </c>
      <c r="H1843" t="s">
        <v>150</v>
      </c>
      <c r="I1843" t="s">
        <v>136</v>
      </c>
      <c r="J1843" t="s">
        <v>137</v>
      </c>
      <c r="K1843" t="s">
        <v>144</v>
      </c>
      <c r="L1843" t="s">
        <v>5571</v>
      </c>
      <c r="M1843" t="s">
        <v>5572</v>
      </c>
      <c r="N1843">
        <v>2.3258333329999998</v>
      </c>
      <c r="O1843">
        <v>0</v>
      </c>
      <c r="P1843">
        <v>2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1.071846051284115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1.071846051284115</v>
      </c>
    </row>
    <row r="1844" spans="1:31" x14ac:dyDescent="0.3">
      <c r="A1844">
        <v>2521690</v>
      </c>
      <c r="B1844">
        <v>1</v>
      </c>
      <c r="C1844" t="s">
        <v>81</v>
      </c>
      <c r="D1844" t="s">
        <v>128</v>
      </c>
      <c r="E1844" t="s">
        <v>141</v>
      </c>
      <c r="F1844" t="s">
        <v>5573</v>
      </c>
      <c r="G1844" t="s">
        <v>143</v>
      </c>
      <c r="H1844" t="s">
        <v>135</v>
      </c>
      <c r="I1844" t="s">
        <v>136</v>
      </c>
      <c r="J1844" t="s">
        <v>137</v>
      </c>
      <c r="K1844" t="s">
        <v>144</v>
      </c>
      <c r="L1844" t="s">
        <v>5574</v>
      </c>
      <c r="M1844" t="s">
        <v>5575</v>
      </c>
      <c r="N1844">
        <v>4.3319444440000003</v>
      </c>
      <c r="O1844">
        <v>0</v>
      </c>
      <c r="P1844">
        <v>2658</v>
      </c>
      <c r="Q1844">
        <v>0</v>
      </c>
      <c r="R1844">
        <v>23</v>
      </c>
      <c r="S1844">
        <v>3</v>
      </c>
      <c r="T1844">
        <v>156</v>
      </c>
      <c r="U1844">
        <v>0</v>
      </c>
      <c r="V1844">
        <v>1</v>
      </c>
      <c r="W1844">
        <v>0</v>
      </c>
      <c r="X1844">
        <v>2422.1801164033309</v>
      </c>
      <c r="Y1844">
        <v>0</v>
      </c>
      <c r="Z1844">
        <v>51.334034417226782</v>
      </c>
      <c r="AA1844">
        <v>105.89206689082806</v>
      </c>
      <c r="AB1844">
        <v>788.67271054369019</v>
      </c>
      <c r="AC1844">
        <v>0</v>
      </c>
      <c r="AD1844">
        <v>4.1505305911907753</v>
      </c>
      <c r="AE1844">
        <v>3372.2294588462669</v>
      </c>
    </row>
    <row r="1845" spans="1:31" x14ac:dyDescent="0.3">
      <c r="A1845">
        <v>2521590</v>
      </c>
      <c r="B1845">
        <v>1</v>
      </c>
      <c r="C1845" t="s">
        <v>80</v>
      </c>
      <c r="D1845" t="s">
        <v>101</v>
      </c>
      <c r="E1845" t="s">
        <v>167</v>
      </c>
      <c r="F1845" t="s">
        <v>5576</v>
      </c>
      <c r="G1845" t="s">
        <v>263</v>
      </c>
      <c r="H1845" t="s">
        <v>150</v>
      </c>
      <c r="I1845" t="s">
        <v>136</v>
      </c>
      <c r="J1845" t="s">
        <v>137</v>
      </c>
      <c r="K1845" t="s">
        <v>144</v>
      </c>
      <c r="L1845" t="s">
        <v>5577</v>
      </c>
      <c r="M1845" t="s">
        <v>5578</v>
      </c>
      <c r="N1845">
        <v>2.6413888879999998</v>
      </c>
      <c r="O1845">
        <v>0</v>
      </c>
      <c r="P1845">
        <v>1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1.6597978763687501E-2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1.6597978763687501E-2</v>
      </c>
    </row>
    <row r="1846" spans="1:31" x14ac:dyDescent="0.3">
      <c r="A1846">
        <v>2521298</v>
      </c>
      <c r="B1846">
        <v>1</v>
      </c>
      <c r="C1846" t="s">
        <v>81</v>
      </c>
      <c r="D1846" t="s">
        <v>120</v>
      </c>
      <c r="E1846" t="s">
        <v>187</v>
      </c>
      <c r="F1846" t="s">
        <v>529</v>
      </c>
      <c r="G1846" t="s">
        <v>134</v>
      </c>
      <c r="H1846" t="s">
        <v>135</v>
      </c>
      <c r="I1846" t="s">
        <v>136</v>
      </c>
      <c r="J1846" t="s">
        <v>137</v>
      </c>
      <c r="K1846" t="s">
        <v>138</v>
      </c>
      <c r="L1846" t="s">
        <v>5579</v>
      </c>
      <c r="M1846" t="s">
        <v>5580</v>
      </c>
      <c r="N1846">
        <v>1.9186111109999999</v>
      </c>
      <c r="O1846">
        <v>2</v>
      </c>
      <c r="P1846">
        <v>97</v>
      </c>
      <c r="Q1846">
        <v>50</v>
      </c>
      <c r="R1846">
        <v>1</v>
      </c>
      <c r="S1846">
        <v>10</v>
      </c>
      <c r="T1846">
        <v>5</v>
      </c>
      <c r="U1846">
        <v>0</v>
      </c>
      <c r="V1846">
        <v>0</v>
      </c>
      <c r="W1846">
        <v>0.87987476227777783</v>
      </c>
      <c r="X1846">
        <v>55.336454505902033</v>
      </c>
      <c r="Y1846">
        <v>82.013655708458217</v>
      </c>
      <c r="Z1846">
        <v>3.5796856729649169E-2</v>
      </c>
      <c r="AA1846">
        <v>57.130833671654919</v>
      </c>
      <c r="AB1846">
        <v>5.7452602521933089</v>
      </c>
      <c r="AC1846">
        <v>0</v>
      </c>
      <c r="AD1846">
        <v>0</v>
      </c>
      <c r="AE1846">
        <v>201.14187575721593</v>
      </c>
    </row>
    <row r="1847" spans="1:31" x14ac:dyDescent="0.3">
      <c r="A1847">
        <v>2521627</v>
      </c>
      <c r="B1847">
        <v>1</v>
      </c>
      <c r="C1847" t="s">
        <v>80</v>
      </c>
      <c r="D1847" t="s">
        <v>94</v>
      </c>
      <c r="E1847" t="s">
        <v>207</v>
      </c>
      <c r="F1847" t="s">
        <v>5581</v>
      </c>
      <c r="G1847" t="s">
        <v>161</v>
      </c>
      <c r="H1847" t="s">
        <v>150</v>
      </c>
      <c r="I1847" t="s">
        <v>136</v>
      </c>
      <c r="J1847" t="s">
        <v>137</v>
      </c>
      <c r="K1847" t="s">
        <v>144</v>
      </c>
      <c r="L1847" t="s">
        <v>5582</v>
      </c>
      <c r="M1847" t="s">
        <v>5583</v>
      </c>
      <c r="N1847">
        <v>0.49027777700000003</v>
      </c>
      <c r="O1847">
        <v>0</v>
      </c>
      <c r="P1847">
        <v>329</v>
      </c>
      <c r="Q1847">
        <v>0</v>
      </c>
      <c r="R1847">
        <v>3</v>
      </c>
      <c r="S1847">
        <v>0</v>
      </c>
      <c r="T1847">
        <v>15</v>
      </c>
      <c r="U1847">
        <v>0</v>
      </c>
      <c r="V1847">
        <v>0</v>
      </c>
      <c r="W1847">
        <v>0</v>
      </c>
      <c r="X1847">
        <v>41.079450203715567</v>
      </c>
      <c r="Y1847">
        <v>0</v>
      </c>
      <c r="Z1847">
        <v>0.17089092134237999</v>
      </c>
      <c r="AA1847">
        <v>0</v>
      </c>
      <c r="AB1847">
        <v>5.3040478808476204</v>
      </c>
      <c r="AC1847">
        <v>0</v>
      </c>
      <c r="AD1847">
        <v>0</v>
      </c>
      <c r="AE1847">
        <v>46.554389005905563</v>
      </c>
    </row>
    <row r="1848" spans="1:31" x14ac:dyDescent="0.3">
      <c r="A1848">
        <v>2521318</v>
      </c>
      <c r="B1848">
        <v>1</v>
      </c>
      <c r="C1848" t="s">
        <v>80</v>
      </c>
      <c r="D1848" t="s">
        <v>84</v>
      </c>
      <c r="E1848" t="s">
        <v>159</v>
      </c>
      <c r="F1848" t="s">
        <v>5584</v>
      </c>
      <c r="G1848" t="s">
        <v>161</v>
      </c>
      <c r="H1848" t="s">
        <v>150</v>
      </c>
      <c r="I1848" t="s">
        <v>136</v>
      </c>
      <c r="J1848" t="s">
        <v>137</v>
      </c>
      <c r="K1848" t="s">
        <v>144</v>
      </c>
      <c r="L1848" t="s">
        <v>5585</v>
      </c>
      <c r="M1848" t="s">
        <v>5586</v>
      </c>
      <c r="N1848">
        <v>1.1272222220000001</v>
      </c>
      <c r="O1848">
        <v>0</v>
      </c>
      <c r="P1848">
        <v>699</v>
      </c>
      <c r="Q1848">
        <v>0</v>
      </c>
      <c r="R1848">
        <v>0</v>
      </c>
      <c r="S1848">
        <v>0</v>
      </c>
      <c r="T1848">
        <v>66</v>
      </c>
      <c r="U1848">
        <v>0</v>
      </c>
      <c r="V1848">
        <v>0</v>
      </c>
      <c r="W1848">
        <v>0</v>
      </c>
      <c r="X1848">
        <v>177.85546674186406</v>
      </c>
      <c r="Y1848">
        <v>0</v>
      </c>
      <c r="Z1848">
        <v>0</v>
      </c>
      <c r="AA1848">
        <v>0</v>
      </c>
      <c r="AB1848">
        <v>64.511398864619892</v>
      </c>
      <c r="AC1848">
        <v>0</v>
      </c>
      <c r="AD1848">
        <v>0</v>
      </c>
      <c r="AE1848">
        <v>242.36686560648394</v>
      </c>
    </row>
    <row r="1849" spans="1:31" x14ac:dyDescent="0.3">
      <c r="A1849">
        <v>2521650</v>
      </c>
      <c r="B1849">
        <v>1</v>
      </c>
      <c r="C1849" t="s">
        <v>80</v>
      </c>
      <c r="D1849" t="s">
        <v>110</v>
      </c>
      <c r="E1849" t="s">
        <v>167</v>
      </c>
      <c r="F1849" t="s">
        <v>5587</v>
      </c>
      <c r="G1849" t="s">
        <v>169</v>
      </c>
      <c r="H1849" t="s">
        <v>150</v>
      </c>
      <c r="I1849" t="s">
        <v>136</v>
      </c>
      <c r="J1849" t="s">
        <v>137</v>
      </c>
      <c r="K1849" t="s">
        <v>144</v>
      </c>
      <c r="L1849" t="s">
        <v>5588</v>
      </c>
      <c r="M1849" t="s">
        <v>5589</v>
      </c>
      <c r="N1849">
        <v>2.0561111109999999</v>
      </c>
      <c r="O1849">
        <v>0</v>
      </c>
      <c r="P1849">
        <v>8</v>
      </c>
      <c r="Q1849">
        <v>0</v>
      </c>
      <c r="R1849">
        <v>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2.710775033969854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2.710775033969854</v>
      </c>
    </row>
    <row r="1850" spans="1:31" x14ac:dyDescent="0.3">
      <c r="A1850">
        <v>2521796</v>
      </c>
      <c r="B1850">
        <v>1</v>
      </c>
      <c r="C1850" t="s">
        <v>80</v>
      </c>
      <c r="D1850" t="s">
        <v>105</v>
      </c>
      <c r="E1850" t="s">
        <v>147</v>
      </c>
      <c r="F1850" t="s">
        <v>5590</v>
      </c>
      <c r="G1850" t="s">
        <v>224</v>
      </c>
      <c r="H1850" t="s">
        <v>150</v>
      </c>
      <c r="I1850" t="s">
        <v>136</v>
      </c>
      <c r="J1850" t="s">
        <v>137</v>
      </c>
      <c r="K1850" t="s">
        <v>144</v>
      </c>
      <c r="L1850" t="s">
        <v>5591</v>
      </c>
      <c r="M1850" t="s">
        <v>5592</v>
      </c>
      <c r="N1850">
        <v>2.4522222220000001</v>
      </c>
      <c r="O1850">
        <v>0</v>
      </c>
      <c r="P1850">
        <v>35</v>
      </c>
      <c r="Q1850">
        <v>0</v>
      </c>
      <c r="R1850">
        <v>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13.525639656129824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13.525639656129824</v>
      </c>
    </row>
    <row r="1851" spans="1:31" x14ac:dyDescent="0.3">
      <c r="A1851">
        <v>2521773</v>
      </c>
      <c r="B1851">
        <v>1</v>
      </c>
      <c r="C1851" t="s">
        <v>80</v>
      </c>
      <c r="D1851" t="s">
        <v>90</v>
      </c>
      <c r="E1851" t="s">
        <v>132</v>
      </c>
      <c r="F1851" t="s">
        <v>5593</v>
      </c>
      <c r="G1851" t="s">
        <v>161</v>
      </c>
      <c r="H1851" t="s">
        <v>135</v>
      </c>
      <c r="I1851" t="s">
        <v>277</v>
      </c>
      <c r="J1851" t="s">
        <v>137</v>
      </c>
      <c r="K1851" t="s">
        <v>144</v>
      </c>
      <c r="L1851" t="s">
        <v>5594</v>
      </c>
      <c r="M1851" t="s">
        <v>5595</v>
      </c>
      <c r="N1851">
        <v>0.05</v>
      </c>
      <c r="O1851">
        <v>0</v>
      </c>
      <c r="P1851">
        <v>4799</v>
      </c>
      <c r="Q1851">
        <v>0</v>
      </c>
      <c r="R1851">
        <v>0</v>
      </c>
      <c r="S1851">
        <v>0</v>
      </c>
      <c r="T1851">
        <v>413</v>
      </c>
      <c r="U1851">
        <v>0</v>
      </c>
      <c r="V1851">
        <v>0</v>
      </c>
      <c r="W1851">
        <v>0</v>
      </c>
      <c r="X1851">
        <v>74.630242194242086</v>
      </c>
      <c r="Y1851">
        <v>0</v>
      </c>
      <c r="Z1851">
        <v>0</v>
      </c>
      <c r="AA1851">
        <v>0</v>
      </c>
      <c r="AB1851">
        <v>12.461811653497653</v>
      </c>
      <c r="AC1851">
        <v>0</v>
      </c>
      <c r="AD1851">
        <v>0</v>
      </c>
      <c r="AE1851">
        <v>87.092053847739734</v>
      </c>
    </row>
    <row r="1852" spans="1:31" x14ac:dyDescent="0.3">
      <c r="A1852">
        <v>2521750</v>
      </c>
      <c r="B1852">
        <v>1</v>
      </c>
      <c r="C1852" t="s">
        <v>81</v>
      </c>
      <c r="D1852" t="s">
        <v>119</v>
      </c>
      <c r="E1852" t="s">
        <v>207</v>
      </c>
      <c r="F1852" t="s">
        <v>812</v>
      </c>
      <c r="G1852" t="s">
        <v>177</v>
      </c>
      <c r="H1852" t="s">
        <v>150</v>
      </c>
      <c r="I1852" t="s">
        <v>136</v>
      </c>
      <c r="J1852" t="s">
        <v>137</v>
      </c>
      <c r="K1852" t="s">
        <v>144</v>
      </c>
      <c r="L1852" t="s">
        <v>5596</v>
      </c>
      <c r="M1852" t="s">
        <v>5597</v>
      </c>
      <c r="N1852">
        <v>0.70166666600000005</v>
      </c>
      <c r="O1852">
        <v>0</v>
      </c>
      <c r="P1852">
        <v>151</v>
      </c>
      <c r="Q1852">
        <v>0</v>
      </c>
      <c r="R1852">
        <v>2</v>
      </c>
      <c r="S1852">
        <v>0</v>
      </c>
      <c r="T1852">
        <v>4</v>
      </c>
      <c r="U1852">
        <v>0</v>
      </c>
      <c r="V1852">
        <v>0</v>
      </c>
      <c r="W1852">
        <v>0</v>
      </c>
      <c r="X1852">
        <v>28.110898884716008</v>
      </c>
      <c r="Y1852">
        <v>0</v>
      </c>
      <c r="Z1852">
        <v>0.21258027959836506</v>
      </c>
      <c r="AA1852">
        <v>0</v>
      </c>
      <c r="AB1852">
        <v>1.8476811136126359</v>
      </c>
      <c r="AC1852">
        <v>0</v>
      </c>
      <c r="AD1852">
        <v>0</v>
      </c>
      <c r="AE1852">
        <v>30.171160277927012</v>
      </c>
    </row>
    <row r="1853" spans="1:31" x14ac:dyDescent="0.3">
      <c r="A1853">
        <v>2521458</v>
      </c>
      <c r="B1853">
        <v>1</v>
      </c>
      <c r="C1853" t="s">
        <v>80</v>
      </c>
      <c r="D1853" t="s">
        <v>93</v>
      </c>
      <c r="E1853" t="s">
        <v>141</v>
      </c>
      <c r="F1853" t="s">
        <v>214</v>
      </c>
      <c r="G1853" t="s">
        <v>161</v>
      </c>
      <c r="H1853" t="s">
        <v>135</v>
      </c>
      <c r="I1853" t="s">
        <v>136</v>
      </c>
      <c r="J1853" t="s">
        <v>137</v>
      </c>
      <c r="K1853" t="s">
        <v>144</v>
      </c>
      <c r="L1853" t="s">
        <v>5598</v>
      </c>
      <c r="M1853" t="s">
        <v>5599</v>
      </c>
      <c r="N1853">
        <v>0.19500000000000001</v>
      </c>
      <c r="O1853">
        <v>0</v>
      </c>
      <c r="P1853">
        <v>425</v>
      </c>
      <c r="Q1853">
        <v>47</v>
      </c>
      <c r="R1853">
        <v>355</v>
      </c>
      <c r="S1853">
        <v>19</v>
      </c>
      <c r="T1853">
        <v>226</v>
      </c>
      <c r="U1853">
        <v>0</v>
      </c>
      <c r="V1853">
        <v>1</v>
      </c>
      <c r="W1853">
        <v>0</v>
      </c>
      <c r="X1853">
        <v>15.241607425896147</v>
      </c>
      <c r="Y1853">
        <v>4.2599447694788406</v>
      </c>
      <c r="Z1853">
        <v>32.041473431194333</v>
      </c>
      <c r="AA1853">
        <v>9.9085412850652812</v>
      </c>
      <c r="AB1853">
        <v>34.60213554034847</v>
      </c>
      <c r="AC1853">
        <v>0</v>
      </c>
      <c r="AD1853">
        <v>1.3418398890000001E-5</v>
      </c>
      <c r="AE1853">
        <v>96.053715870381964</v>
      </c>
    </row>
    <row r="1854" spans="1:31" x14ac:dyDescent="0.3">
      <c r="A1854">
        <v>2521610</v>
      </c>
      <c r="B1854">
        <v>1</v>
      </c>
      <c r="C1854" t="s">
        <v>80</v>
      </c>
      <c r="D1854" t="s">
        <v>104</v>
      </c>
      <c r="E1854" t="s">
        <v>207</v>
      </c>
      <c r="F1854" t="s">
        <v>5600</v>
      </c>
      <c r="G1854" t="s">
        <v>177</v>
      </c>
      <c r="H1854" t="s">
        <v>150</v>
      </c>
      <c r="I1854" t="s">
        <v>136</v>
      </c>
      <c r="J1854" t="s">
        <v>137</v>
      </c>
      <c r="K1854" t="s">
        <v>144</v>
      </c>
      <c r="L1854" t="s">
        <v>5601</v>
      </c>
      <c r="M1854" t="s">
        <v>5602</v>
      </c>
      <c r="N1854">
        <v>1.9013888880000001</v>
      </c>
      <c r="O1854">
        <v>0</v>
      </c>
      <c r="P1854">
        <v>0</v>
      </c>
      <c r="Q1854">
        <v>0</v>
      </c>
      <c r="R1854">
        <v>4</v>
      </c>
      <c r="S1854">
        <v>0</v>
      </c>
      <c r="T1854">
        <v>1</v>
      </c>
      <c r="U1854">
        <v>0</v>
      </c>
      <c r="V1854">
        <v>0</v>
      </c>
      <c r="W1854">
        <v>0</v>
      </c>
      <c r="X1854">
        <v>0</v>
      </c>
      <c r="Y1854">
        <v>0</v>
      </c>
      <c r="Z1854">
        <v>1.2836527768517851</v>
      </c>
      <c r="AA1854">
        <v>0</v>
      </c>
      <c r="AB1854">
        <v>2.4934248377844446</v>
      </c>
      <c r="AC1854">
        <v>0</v>
      </c>
      <c r="AD1854">
        <v>0</v>
      </c>
      <c r="AE1854">
        <v>3.7770776146362297</v>
      </c>
    </row>
    <row r="1855" spans="1:31" x14ac:dyDescent="0.3">
      <c r="A1855">
        <v>2521527</v>
      </c>
      <c r="B1855">
        <v>1</v>
      </c>
      <c r="C1855" t="s">
        <v>80</v>
      </c>
      <c r="D1855" t="s">
        <v>82</v>
      </c>
      <c r="E1855" t="s">
        <v>159</v>
      </c>
      <c r="F1855" t="s">
        <v>5603</v>
      </c>
      <c r="G1855" t="s">
        <v>161</v>
      </c>
      <c r="H1855" t="s">
        <v>150</v>
      </c>
      <c r="I1855" t="s">
        <v>136</v>
      </c>
      <c r="J1855" t="s">
        <v>137</v>
      </c>
      <c r="K1855" t="s">
        <v>144</v>
      </c>
      <c r="L1855" t="s">
        <v>5604</v>
      </c>
      <c r="M1855" t="s">
        <v>5605</v>
      </c>
      <c r="N1855">
        <v>0.56666666600000004</v>
      </c>
      <c r="O1855">
        <v>0</v>
      </c>
      <c r="P1855">
        <v>569</v>
      </c>
      <c r="Q1855">
        <v>0</v>
      </c>
      <c r="R1855">
        <v>0</v>
      </c>
      <c r="S1855">
        <v>0</v>
      </c>
      <c r="T1855">
        <v>46</v>
      </c>
      <c r="U1855">
        <v>0</v>
      </c>
      <c r="V1855">
        <v>0</v>
      </c>
      <c r="W1855">
        <v>0</v>
      </c>
      <c r="X1855">
        <v>77.783849478964925</v>
      </c>
      <c r="Y1855">
        <v>0</v>
      </c>
      <c r="Z1855">
        <v>0</v>
      </c>
      <c r="AA1855">
        <v>0</v>
      </c>
      <c r="AB1855">
        <v>14.608600439208498</v>
      </c>
      <c r="AC1855">
        <v>0</v>
      </c>
      <c r="AD1855">
        <v>0</v>
      </c>
      <c r="AE1855">
        <v>92.392449918173426</v>
      </c>
    </row>
    <row r="1856" spans="1:31" x14ac:dyDescent="0.3">
      <c r="A1856">
        <v>2521736</v>
      </c>
      <c r="B1856">
        <v>1</v>
      </c>
      <c r="C1856" t="s">
        <v>81</v>
      </c>
      <c r="D1856" t="s">
        <v>124</v>
      </c>
      <c r="E1856" t="s">
        <v>207</v>
      </c>
      <c r="F1856" t="s">
        <v>5606</v>
      </c>
      <c r="G1856" t="s">
        <v>177</v>
      </c>
      <c r="H1856" t="s">
        <v>150</v>
      </c>
      <c r="I1856" t="s">
        <v>136</v>
      </c>
      <c r="J1856" t="s">
        <v>137</v>
      </c>
      <c r="K1856" t="s">
        <v>144</v>
      </c>
      <c r="L1856" t="s">
        <v>5607</v>
      </c>
      <c r="M1856" t="s">
        <v>5608</v>
      </c>
      <c r="N1856">
        <v>1.746388888</v>
      </c>
      <c r="O1856">
        <v>0</v>
      </c>
      <c r="P1856">
        <v>3</v>
      </c>
      <c r="Q1856">
        <v>0</v>
      </c>
      <c r="R1856">
        <v>4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2.0712937611751316</v>
      </c>
      <c r="Y1856">
        <v>0</v>
      </c>
      <c r="Z1856">
        <v>0.48126267541706175</v>
      </c>
      <c r="AA1856">
        <v>0</v>
      </c>
      <c r="AB1856">
        <v>0</v>
      </c>
      <c r="AC1856">
        <v>0</v>
      </c>
      <c r="AD1856">
        <v>0</v>
      </c>
      <c r="AE1856">
        <v>2.5525564365921936</v>
      </c>
    </row>
    <row r="1857" spans="1:31" x14ac:dyDescent="0.3">
      <c r="A1857">
        <v>2521381</v>
      </c>
      <c r="B1857">
        <v>1</v>
      </c>
      <c r="C1857" t="s">
        <v>80</v>
      </c>
      <c r="D1857" t="s">
        <v>94</v>
      </c>
      <c r="E1857" t="s">
        <v>187</v>
      </c>
      <c r="F1857" t="s">
        <v>5609</v>
      </c>
      <c r="G1857" t="s">
        <v>256</v>
      </c>
      <c r="H1857" t="s">
        <v>135</v>
      </c>
      <c r="I1857" t="s">
        <v>136</v>
      </c>
      <c r="J1857" t="s">
        <v>137</v>
      </c>
      <c r="K1857" t="s">
        <v>138</v>
      </c>
      <c r="L1857" t="s">
        <v>5610</v>
      </c>
      <c r="M1857" t="s">
        <v>5611</v>
      </c>
      <c r="N1857">
        <v>0.68944444400000005</v>
      </c>
      <c r="O1857">
        <v>0</v>
      </c>
      <c r="P1857">
        <v>233</v>
      </c>
      <c r="Q1857">
        <v>2</v>
      </c>
      <c r="R1857">
        <v>63</v>
      </c>
      <c r="S1857">
        <v>4</v>
      </c>
      <c r="T1857">
        <v>31</v>
      </c>
      <c r="U1857">
        <v>1</v>
      </c>
      <c r="V1857">
        <v>0</v>
      </c>
      <c r="W1857">
        <v>0</v>
      </c>
      <c r="X1857">
        <v>24.405837395905319</v>
      </c>
      <c r="Y1857">
        <v>2.1142042509109666</v>
      </c>
      <c r="Z1857">
        <v>33.768418120895063</v>
      </c>
      <c r="AA1857">
        <v>2.1675671195012551</v>
      </c>
      <c r="AB1857">
        <v>8.3233437518604791</v>
      </c>
      <c r="AC1857">
        <v>2.2441307109214934</v>
      </c>
      <c r="AD1857">
        <v>0</v>
      </c>
      <c r="AE1857">
        <v>73.023501349994575</v>
      </c>
    </row>
    <row r="1858" spans="1:31" x14ac:dyDescent="0.3">
      <c r="A1858">
        <v>2521367</v>
      </c>
      <c r="B1858">
        <v>1</v>
      </c>
      <c r="C1858" t="s">
        <v>80</v>
      </c>
      <c r="D1858" t="s">
        <v>106</v>
      </c>
      <c r="E1858" t="s">
        <v>207</v>
      </c>
      <c r="F1858" t="s">
        <v>5612</v>
      </c>
      <c r="G1858" t="s">
        <v>134</v>
      </c>
      <c r="H1858" t="s">
        <v>150</v>
      </c>
      <c r="I1858" t="s">
        <v>136</v>
      </c>
      <c r="J1858" t="s">
        <v>137</v>
      </c>
      <c r="K1858" t="s">
        <v>138</v>
      </c>
      <c r="L1858" t="s">
        <v>5613</v>
      </c>
      <c r="M1858" t="s">
        <v>5614</v>
      </c>
      <c r="N1858">
        <v>5.7322222219999999</v>
      </c>
      <c r="O1858">
        <v>0</v>
      </c>
      <c r="P1858">
        <v>17</v>
      </c>
      <c r="Q1858">
        <v>0</v>
      </c>
      <c r="R1858">
        <v>0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8.977134185479315</v>
      </c>
      <c r="Y1858">
        <v>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8.977134185479315</v>
      </c>
    </row>
    <row r="1859" spans="1:31" x14ac:dyDescent="0.3">
      <c r="A1859">
        <v>2521676</v>
      </c>
      <c r="B1859">
        <v>1</v>
      </c>
      <c r="C1859" t="s">
        <v>80</v>
      </c>
      <c r="D1859" t="s">
        <v>105</v>
      </c>
      <c r="E1859" t="s">
        <v>167</v>
      </c>
      <c r="F1859" t="s">
        <v>5615</v>
      </c>
      <c r="G1859" t="s">
        <v>169</v>
      </c>
      <c r="H1859" t="s">
        <v>150</v>
      </c>
      <c r="I1859" t="s">
        <v>136</v>
      </c>
      <c r="J1859" t="s">
        <v>137</v>
      </c>
      <c r="K1859" t="s">
        <v>144</v>
      </c>
      <c r="L1859" t="s">
        <v>5616</v>
      </c>
      <c r="M1859" t="s">
        <v>5617</v>
      </c>
      <c r="N1859">
        <v>1.237222222</v>
      </c>
      <c r="O1859">
        <v>0</v>
      </c>
      <c r="P1859">
        <v>35</v>
      </c>
      <c r="Q1859">
        <v>0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6.4650187319149524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6.4650187319149524</v>
      </c>
    </row>
    <row r="1860" spans="1:31" x14ac:dyDescent="0.3">
      <c r="A1860">
        <v>2521390</v>
      </c>
      <c r="B1860">
        <v>1</v>
      </c>
      <c r="C1860" t="s">
        <v>80</v>
      </c>
      <c r="D1860" t="s">
        <v>93</v>
      </c>
      <c r="E1860" t="s">
        <v>159</v>
      </c>
      <c r="F1860" t="s">
        <v>5618</v>
      </c>
      <c r="G1860" t="s">
        <v>161</v>
      </c>
      <c r="H1860" t="s">
        <v>150</v>
      </c>
      <c r="I1860" t="s">
        <v>136</v>
      </c>
      <c r="J1860" t="s">
        <v>137</v>
      </c>
      <c r="K1860" t="s">
        <v>144</v>
      </c>
      <c r="L1860" t="s">
        <v>5619</v>
      </c>
      <c r="M1860" t="s">
        <v>5620</v>
      </c>
      <c r="N1860">
        <v>0.46805555500000001</v>
      </c>
      <c r="O1860">
        <v>0</v>
      </c>
      <c r="P1860">
        <v>84</v>
      </c>
      <c r="Q1860">
        <v>0</v>
      </c>
      <c r="R1860">
        <v>1</v>
      </c>
      <c r="S1860">
        <v>0</v>
      </c>
      <c r="T1860">
        <v>7</v>
      </c>
      <c r="U1860">
        <v>0</v>
      </c>
      <c r="V1860">
        <v>0</v>
      </c>
      <c r="W1860">
        <v>0</v>
      </c>
      <c r="X1860">
        <v>5.9064531522153381</v>
      </c>
      <c r="Y1860">
        <v>0</v>
      </c>
      <c r="Z1860">
        <v>1.4486774988667501E-2</v>
      </c>
      <c r="AA1860">
        <v>0</v>
      </c>
      <c r="AB1860">
        <v>1.4801249113999024</v>
      </c>
      <c r="AC1860">
        <v>0</v>
      </c>
      <c r="AD1860">
        <v>0</v>
      </c>
      <c r="AE1860">
        <v>7.401064838603908</v>
      </c>
    </row>
    <row r="1861" spans="1:31" x14ac:dyDescent="0.3">
      <c r="A1861">
        <v>2521553</v>
      </c>
      <c r="B1861">
        <v>1</v>
      </c>
      <c r="C1861" t="s">
        <v>80</v>
      </c>
      <c r="D1861" t="s">
        <v>98</v>
      </c>
      <c r="E1861" t="s">
        <v>141</v>
      </c>
      <c r="F1861" t="s">
        <v>5621</v>
      </c>
      <c r="G1861" t="s">
        <v>143</v>
      </c>
      <c r="H1861" t="s">
        <v>135</v>
      </c>
      <c r="I1861" t="s">
        <v>136</v>
      </c>
      <c r="J1861" t="s">
        <v>137</v>
      </c>
      <c r="K1861" t="s">
        <v>144</v>
      </c>
      <c r="L1861" t="s">
        <v>5622</v>
      </c>
      <c r="M1861" t="s">
        <v>5623</v>
      </c>
      <c r="N1861">
        <v>6.3333333000000006E-2</v>
      </c>
      <c r="O1861">
        <v>0</v>
      </c>
      <c r="P1861">
        <v>385</v>
      </c>
      <c r="Q1861">
        <v>0</v>
      </c>
      <c r="R1861">
        <v>33</v>
      </c>
      <c r="S1861">
        <v>0</v>
      </c>
      <c r="T1861">
        <v>55</v>
      </c>
      <c r="U1861">
        <v>0</v>
      </c>
      <c r="V1861">
        <v>0</v>
      </c>
      <c r="W1861">
        <v>0</v>
      </c>
      <c r="X1861">
        <v>5.2436034118023001</v>
      </c>
      <c r="Y1861">
        <v>0</v>
      </c>
      <c r="Z1861">
        <v>2.3675219269360404</v>
      </c>
      <c r="AA1861">
        <v>0</v>
      </c>
      <c r="AB1861">
        <v>4.3596512454244518</v>
      </c>
      <c r="AC1861">
        <v>0</v>
      </c>
      <c r="AD1861">
        <v>0</v>
      </c>
      <c r="AE1861">
        <v>11.970776584162792</v>
      </c>
    </row>
    <row r="1862" spans="1:31" x14ac:dyDescent="0.3">
      <c r="A1862">
        <v>2521467</v>
      </c>
      <c r="B1862">
        <v>1</v>
      </c>
      <c r="C1862" t="s">
        <v>80</v>
      </c>
      <c r="D1862" t="s">
        <v>104</v>
      </c>
      <c r="E1862" t="s">
        <v>159</v>
      </c>
      <c r="F1862" t="s">
        <v>5624</v>
      </c>
      <c r="G1862" t="s">
        <v>161</v>
      </c>
      <c r="H1862" t="s">
        <v>150</v>
      </c>
      <c r="I1862" t="s">
        <v>136</v>
      </c>
      <c r="J1862" t="s">
        <v>137</v>
      </c>
      <c r="K1862" t="s">
        <v>144</v>
      </c>
      <c r="L1862" t="s">
        <v>5625</v>
      </c>
      <c r="M1862" t="s">
        <v>5626</v>
      </c>
      <c r="N1862">
        <v>2.4247222220000002</v>
      </c>
      <c r="O1862">
        <v>0</v>
      </c>
      <c r="P1862">
        <v>0</v>
      </c>
      <c r="Q1862">
        <v>0</v>
      </c>
      <c r="R1862">
        <v>1</v>
      </c>
      <c r="S1862">
        <v>0</v>
      </c>
      <c r="T1862">
        <v>1</v>
      </c>
      <c r="U1862">
        <v>0</v>
      </c>
      <c r="V1862">
        <v>0</v>
      </c>
      <c r="W1862">
        <v>0</v>
      </c>
      <c r="X1862">
        <v>0</v>
      </c>
      <c r="Y1862">
        <v>0</v>
      </c>
      <c r="Z1862">
        <v>0.16038012614206332</v>
      </c>
      <c r="AA1862">
        <v>0</v>
      </c>
      <c r="AB1862">
        <v>3.3176723474155554</v>
      </c>
      <c r="AC1862">
        <v>0</v>
      </c>
      <c r="AD1862">
        <v>0</v>
      </c>
      <c r="AE1862">
        <v>3.4780524735576188</v>
      </c>
    </row>
    <row r="1863" spans="1:31" x14ac:dyDescent="0.3">
      <c r="A1863">
        <v>2521576</v>
      </c>
      <c r="B1863">
        <v>1</v>
      </c>
      <c r="C1863" t="s">
        <v>81</v>
      </c>
      <c r="D1863" t="s">
        <v>112</v>
      </c>
      <c r="E1863" t="s">
        <v>159</v>
      </c>
      <c r="F1863" t="s">
        <v>5627</v>
      </c>
      <c r="G1863" t="s">
        <v>413</v>
      </c>
      <c r="H1863" t="s">
        <v>150</v>
      </c>
      <c r="I1863" t="s">
        <v>136</v>
      </c>
      <c r="J1863" t="s">
        <v>137</v>
      </c>
      <c r="K1863" t="s">
        <v>144</v>
      </c>
      <c r="L1863" t="s">
        <v>5628</v>
      </c>
      <c r="M1863" t="s">
        <v>5629</v>
      </c>
      <c r="N1863">
        <v>2.372777777</v>
      </c>
      <c r="O1863">
        <v>0</v>
      </c>
      <c r="P1863">
        <v>451</v>
      </c>
      <c r="Q1863">
        <v>0</v>
      </c>
      <c r="R1863">
        <v>0</v>
      </c>
      <c r="S1863">
        <v>0</v>
      </c>
      <c r="T1863">
        <v>47</v>
      </c>
      <c r="U1863">
        <v>0</v>
      </c>
      <c r="V1863">
        <v>0</v>
      </c>
      <c r="W1863">
        <v>0</v>
      </c>
      <c r="X1863">
        <v>184.41629540561925</v>
      </c>
      <c r="Y1863">
        <v>0</v>
      </c>
      <c r="Z1863">
        <v>0</v>
      </c>
      <c r="AA1863">
        <v>0</v>
      </c>
      <c r="AB1863">
        <v>50.247863970437976</v>
      </c>
      <c r="AC1863">
        <v>0</v>
      </c>
      <c r="AD1863">
        <v>0</v>
      </c>
      <c r="AE1863">
        <v>234.66415937605723</v>
      </c>
    </row>
    <row r="1864" spans="1:31" x14ac:dyDescent="0.3">
      <c r="A1864">
        <v>2521613</v>
      </c>
      <c r="B1864">
        <v>1</v>
      </c>
      <c r="C1864" t="s">
        <v>80</v>
      </c>
      <c r="D1864" t="s">
        <v>103</v>
      </c>
      <c r="E1864" t="s">
        <v>167</v>
      </c>
      <c r="F1864" t="s">
        <v>5630</v>
      </c>
      <c r="G1864" t="s">
        <v>263</v>
      </c>
      <c r="H1864" t="s">
        <v>150</v>
      </c>
      <c r="I1864" t="s">
        <v>136</v>
      </c>
      <c r="J1864" t="s">
        <v>137</v>
      </c>
      <c r="K1864" t="s">
        <v>144</v>
      </c>
      <c r="L1864" t="s">
        <v>5631</v>
      </c>
      <c r="M1864" t="s">
        <v>5632</v>
      </c>
      <c r="N1864">
        <v>4.6036111110000002</v>
      </c>
      <c r="O1864">
        <v>0</v>
      </c>
      <c r="P1864">
        <v>1</v>
      </c>
      <c r="Q1864">
        <v>0</v>
      </c>
      <c r="R1864">
        <v>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0</v>
      </c>
      <c r="AB1864">
        <v>0</v>
      </c>
      <c r="AC1864">
        <v>0</v>
      </c>
      <c r="AD1864">
        <v>0</v>
      </c>
      <c r="AE1864">
        <v>0</v>
      </c>
    </row>
    <row r="1865" spans="1:31" x14ac:dyDescent="0.3">
      <c r="A1865">
        <v>2521716</v>
      </c>
      <c r="B1865">
        <v>1</v>
      </c>
      <c r="C1865" t="s">
        <v>81</v>
      </c>
      <c r="D1865" t="s">
        <v>122</v>
      </c>
      <c r="E1865" t="s">
        <v>207</v>
      </c>
      <c r="F1865" t="s">
        <v>5633</v>
      </c>
      <c r="G1865" t="s">
        <v>177</v>
      </c>
      <c r="H1865" t="s">
        <v>150</v>
      </c>
      <c r="I1865" t="s">
        <v>136</v>
      </c>
      <c r="J1865" t="s">
        <v>137</v>
      </c>
      <c r="K1865" t="s">
        <v>144</v>
      </c>
      <c r="L1865" t="s">
        <v>5634</v>
      </c>
      <c r="M1865" t="s">
        <v>5635</v>
      </c>
      <c r="N1865">
        <v>0.59444444399999996</v>
      </c>
      <c r="O1865">
        <v>0</v>
      </c>
      <c r="P1865">
        <v>200</v>
      </c>
      <c r="Q1865">
        <v>0</v>
      </c>
      <c r="R1865">
        <v>0</v>
      </c>
      <c r="S1865">
        <v>0</v>
      </c>
      <c r="T1865">
        <v>6</v>
      </c>
      <c r="U1865">
        <v>0</v>
      </c>
      <c r="V1865">
        <v>0</v>
      </c>
      <c r="W1865">
        <v>0</v>
      </c>
      <c r="X1865">
        <v>20.325356413091754</v>
      </c>
      <c r="Y1865">
        <v>0</v>
      </c>
      <c r="Z1865">
        <v>0</v>
      </c>
      <c r="AA1865">
        <v>0</v>
      </c>
      <c r="AB1865">
        <v>0.22645589537714497</v>
      </c>
      <c r="AC1865">
        <v>0</v>
      </c>
      <c r="AD1865">
        <v>0</v>
      </c>
      <c r="AE1865">
        <v>20.5518123084689</v>
      </c>
    </row>
    <row r="1866" spans="1:31" x14ac:dyDescent="0.3">
      <c r="A1866">
        <v>2521284</v>
      </c>
      <c r="B1866">
        <v>1</v>
      </c>
      <c r="C1866" t="s">
        <v>81</v>
      </c>
      <c r="D1866" t="s">
        <v>128</v>
      </c>
      <c r="E1866" t="s">
        <v>141</v>
      </c>
      <c r="F1866" t="s">
        <v>5636</v>
      </c>
      <c r="G1866" t="s">
        <v>134</v>
      </c>
      <c r="H1866" t="s">
        <v>135</v>
      </c>
      <c r="I1866" t="s">
        <v>136</v>
      </c>
      <c r="J1866" t="s">
        <v>137</v>
      </c>
      <c r="K1866" t="s">
        <v>138</v>
      </c>
      <c r="L1866" t="s">
        <v>5637</v>
      </c>
      <c r="M1866" t="s">
        <v>5638</v>
      </c>
      <c r="N1866">
        <v>0.50694444400000005</v>
      </c>
      <c r="O1866">
        <v>4</v>
      </c>
      <c r="P1866">
        <v>9273</v>
      </c>
      <c r="Q1866">
        <v>13</v>
      </c>
      <c r="R1866">
        <v>146</v>
      </c>
      <c r="S1866">
        <v>25</v>
      </c>
      <c r="T1866">
        <v>777</v>
      </c>
      <c r="U1866">
        <v>9</v>
      </c>
      <c r="V1866">
        <v>1</v>
      </c>
      <c r="W1866">
        <v>0.62947753189643829</v>
      </c>
      <c r="X1866">
        <v>877.03734273096052</v>
      </c>
      <c r="Y1866">
        <v>5.5597486198274577</v>
      </c>
      <c r="Z1866">
        <v>34.133265804734435</v>
      </c>
      <c r="AA1866">
        <v>79.132098336411829</v>
      </c>
      <c r="AB1866">
        <v>298.76675328400131</v>
      </c>
      <c r="AC1866">
        <v>575.59201296966444</v>
      </c>
      <c r="AD1866">
        <v>8.1560188553422712</v>
      </c>
      <c r="AE1866">
        <v>1879.0067181328388</v>
      </c>
    </row>
    <row r="1867" spans="1:31" x14ac:dyDescent="0.3">
      <c r="A1867">
        <v>2521782</v>
      </c>
      <c r="B1867">
        <v>1</v>
      </c>
      <c r="C1867" t="s">
        <v>80</v>
      </c>
      <c r="D1867" t="s">
        <v>85</v>
      </c>
      <c r="E1867" t="s">
        <v>147</v>
      </c>
      <c r="F1867" t="s">
        <v>5639</v>
      </c>
      <c r="G1867" t="s">
        <v>2007</v>
      </c>
      <c r="H1867" t="s">
        <v>150</v>
      </c>
      <c r="I1867" t="s">
        <v>136</v>
      </c>
      <c r="J1867" t="s">
        <v>137</v>
      </c>
      <c r="K1867" t="s">
        <v>144</v>
      </c>
      <c r="L1867" t="s">
        <v>5640</v>
      </c>
      <c r="M1867" t="s">
        <v>5641</v>
      </c>
      <c r="N1867">
        <v>3.1013888879999998</v>
      </c>
      <c r="O1867">
        <v>0</v>
      </c>
      <c r="P1867">
        <v>57</v>
      </c>
      <c r="Q1867">
        <v>0</v>
      </c>
      <c r="R1867">
        <v>0</v>
      </c>
      <c r="S1867">
        <v>0</v>
      </c>
      <c r="T1867">
        <v>33</v>
      </c>
      <c r="U1867">
        <v>0</v>
      </c>
      <c r="V1867">
        <v>0</v>
      </c>
      <c r="W1867">
        <v>0</v>
      </c>
      <c r="X1867">
        <v>33.726086299100103</v>
      </c>
      <c r="Y1867">
        <v>0</v>
      </c>
      <c r="Z1867">
        <v>0</v>
      </c>
      <c r="AA1867">
        <v>0</v>
      </c>
      <c r="AB1867">
        <v>107.27996055262655</v>
      </c>
      <c r="AC1867">
        <v>0</v>
      </c>
      <c r="AD1867">
        <v>0</v>
      </c>
      <c r="AE1867">
        <v>141.00604685172664</v>
      </c>
    </row>
    <row r="1868" spans="1:31" x14ac:dyDescent="0.3">
      <c r="A1868">
        <v>2521404</v>
      </c>
      <c r="B1868">
        <v>1</v>
      </c>
      <c r="C1868" t="s">
        <v>81</v>
      </c>
      <c r="D1868" t="s">
        <v>118</v>
      </c>
      <c r="E1868" t="s">
        <v>132</v>
      </c>
      <c r="F1868" t="s">
        <v>5642</v>
      </c>
      <c r="G1868" t="s">
        <v>204</v>
      </c>
      <c r="H1868" t="s">
        <v>135</v>
      </c>
      <c r="I1868" t="s">
        <v>136</v>
      </c>
      <c r="J1868" t="s">
        <v>137</v>
      </c>
      <c r="K1868" t="s">
        <v>144</v>
      </c>
      <c r="L1868" t="s">
        <v>5643</v>
      </c>
      <c r="M1868" t="s">
        <v>5644</v>
      </c>
      <c r="N1868">
        <v>0.68055555499999998</v>
      </c>
      <c r="O1868">
        <v>0</v>
      </c>
      <c r="P1868">
        <v>0</v>
      </c>
      <c r="Q1868">
        <v>6</v>
      </c>
      <c r="R1868">
        <v>0</v>
      </c>
      <c r="S1868">
        <v>1</v>
      </c>
      <c r="T1868">
        <v>0</v>
      </c>
      <c r="U1868">
        <v>3</v>
      </c>
      <c r="V1868">
        <v>0</v>
      </c>
      <c r="W1868">
        <v>0</v>
      </c>
      <c r="X1868">
        <v>0</v>
      </c>
      <c r="Y1868">
        <v>4.8346549972431676</v>
      </c>
      <c r="Z1868">
        <v>0</v>
      </c>
      <c r="AA1868">
        <v>10.060175642999999</v>
      </c>
      <c r="AB1868">
        <v>0</v>
      </c>
      <c r="AC1868">
        <v>344.88961149098401</v>
      </c>
      <c r="AD1868">
        <v>0</v>
      </c>
      <c r="AE1868">
        <v>359.78444213122719</v>
      </c>
    </row>
    <row r="1869" spans="1:31" x14ac:dyDescent="0.3">
      <c r="A1869">
        <v>2521696</v>
      </c>
      <c r="B1869">
        <v>1</v>
      </c>
      <c r="C1869" t="s">
        <v>80</v>
      </c>
      <c r="D1869" t="s">
        <v>110</v>
      </c>
      <c r="E1869" t="s">
        <v>159</v>
      </c>
      <c r="F1869" t="s">
        <v>5645</v>
      </c>
      <c r="G1869" t="s">
        <v>538</v>
      </c>
      <c r="H1869" t="s">
        <v>150</v>
      </c>
      <c r="I1869" t="s">
        <v>136</v>
      </c>
      <c r="J1869" t="s">
        <v>3</v>
      </c>
      <c r="K1869" t="s">
        <v>144</v>
      </c>
      <c r="L1869" t="s">
        <v>5646</v>
      </c>
      <c r="M1869" t="s">
        <v>5647</v>
      </c>
      <c r="N1869">
        <v>1.920555555</v>
      </c>
      <c r="O1869">
        <v>0</v>
      </c>
      <c r="P1869">
        <v>315</v>
      </c>
      <c r="Q1869">
        <v>0</v>
      </c>
      <c r="R1869">
        <v>0</v>
      </c>
      <c r="S1869">
        <v>0</v>
      </c>
      <c r="T1869">
        <v>25</v>
      </c>
      <c r="U1869">
        <v>0</v>
      </c>
      <c r="V1869">
        <v>0</v>
      </c>
      <c r="W1869">
        <v>0</v>
      </c>
      <c r="X1869">
        <v>229.20009218973888</v>
      </c>
      <c r="Y1869">
        <v>0</v>
      </c>
      <c r="Z1869">
        <v>0</v>
      </c>
      <c r="AA1869">
        <v>0</v>
      </c>
      <c r="AB1869">
        <v>29.034820204539535</v>
      </c>
      <c r="AC1869">
        <v>0</v>
      </c>
      <c r="AD1869">
        <v>0</v>
      </c>
      <c r="AE1869">
        <v>258.23491239427841</v>
      </c>
    </row>
    <row r="1870" spans="1:31" x14ac:dyDescent="0.3">
      <c r="A1870">
        <v>2521596</v>
      </c>
      <c r="B1870">
        <v>1</v>
      </c>
      <c r="C1870" t="s">
        <v>81</v>
      </c>
      <c r="D1870" t="s">
        <v>127</v>
      </c>
      <c r="E1870" t="s">
        <v>132</v>
      </c>
      <c r="F1870" t="s">
        <v>5355</v>
      </c>
      <c r="G1870" t="s">
        <v>161</v>
      </c>
      <c r="H1870" t="s">
        <v>135</v>
      </c>
      <c r="I1870" t="s">
        <v>136</v>
      </c>
      <c r="J1870" t="s">
        <v>137</v>
      </c>
      <c r="K1870" t="s">
        <v>144</v>
      </c>
      <c r="L1870" t="s">
        <v>5648</v>
      </c>
      <c r="M1870" t="s">
        <v>5649</v>
      </c>
      <c r="N1870">
        <v>0.67555555499999997</v>
      </c>
      <c r="O1870">
        <v>1</v>
      </c>
      <c r="P1870">
        <v>478</v>
      </c>
      <c r="Q1870">
        <v>92</v>
      </c>
      <c r="R1870">
        <v>130</v>
      </c>
      <c r="S1870">
        <v>8</v>
      </c>
      <c r="T1870">
        <v>68</v>
      </c>
      <c r="U1870">
        <v>0</v>
      </c>
      <c r="V1870">
        <v>0</v>
      </c>
      <c r="W1870">
        <v>0.205986752</v>
      </c>
      <c r="X1870">
        <v>72.641134284551626</v>
      </c>
      <c r="Y1870">
        <v>107.81447180937602</v>
      </c>
      <c r="Z1870">
        <v>44.969168553291517</v>
      </c>
      <c r="AA1870">
        <v>24.246621127086293</v>
      </c>
      <c r="AB1870">
        <v>17.954789591417356</v>
      </c>
      <c r="AC1870">
        <v>0</v>
      </c>
      <c r="AD1870">
        <v>0</v>
      </c>
      <c r="AE1870">
        <v>267.83217211772285</v>
      </c>
    </row>
    <row r="1871" spans="1:31" x14ac:dyDescent="0.3">
      <c r="A1871">
        <v>2521739</v>
      </c>
      <c r="B1871">
        <v>1</v>
      </c>
      <c r="C1871" t="s">
        <v>80</v>
      </c>
      <c r="D1871" t="s">
        <v>99</v>
      </c>
      <c r="E1871" t="s">
        <v>167</v>
      </c>
      <c r="F1871" t="s">
        <v>5650</v>
      </c>
      <c r="G1871" t="s">
        <v>234</v>
      </c>
      <c r="H1871" t="s">
        <v>150</v>
      </c>
      <c r="I1871" t="s">
        <v>136</v>
      </c>
      <c r="J1871" t="s">
        <v>137</v>
      </c>
      <c r="K1871" t="s">
        <v>144</v>
      </c>
      <c r="L1871" t="s">
        <v>5651</v>
      </c>
      <c r="M1871" t="s">
        <v>5652</v>
      </c>
      <c r="N1871">
        <v>0.98388888799999996</v>
      </c>
      <c r="O1871">
        <v>0</v>
      </c>
      <c r="P1871">
        <v>1</v>
      </c>
      <c r="Q1871">
        <v>0</v>
      </c>
      <c r="R1871">
        <v>0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0.25681652396888888</v>
      </c>
      <c r="Y1871">
        <v>0</v>
      </c>
      <c r="Z1871">
        <v>0</v>
      </c>
      <c r="AA1871">
        <v>0</v>
      </c>
      <c r="AB1871">
        <v>0</v>
      </c>
      <c r="AC1871">
        <v>0</v>
      </c>
      <c r="AD1871">
        <v>0</v>
      </c>
      <c r="AE1871">
        <v>0.25681652396888888</v>
      </c>
    </row>
    <row r="1872" spans="1:31" x14ac:dyDescent="0.3">
      <c r="A1872">
        <v>2521387</v>
      </c>
      <c r="B1872">
        <v>1</v>
      </c>
      <c r="C1872" t="s">
        <v>80</v>
      </c>
      <c r="D1872" t="s">
        <v>83</v>
      </c>
      <c r="E1872" t="s">
        <v>147</v>
      </c>
      <c r="F1872" t="s">
        <v>5653</v>
      </c>
      <c r="G1872" t="s">
        <v>161</v>
      </c>
      <c r="H1872" t="s">
        <v>150</v>
      </c>
      <c r="I1872" t="s">
        <v>136</v>
      </c>
      <c r="J1872" t="s">
        <v>137</v>
      </c>
      <c r="K1872" t="s">
        <v>144</v>
      </c>
      <c r="L1872" t="s">
        <v>5654</v>
      </c>
      <c r="M1872" t="s">
        <v>5655</v>
      </c>
      <c r="N1872">
        <v>0.87027777699999997</v>
      </c>
      <c r="O1872">
        <v>0</v>
      </c>
      <c r="P1872">
        <v>61</v>
      </c>
      <c r="Q1872">
        <v>0</v>
      </c>
      <c r="R1872">
        <v>0</v>
      </c>
      <c r="S1872">
        <v>0</v>
      </c>
      <c r="T1872">
        <v>13</v>
      </c>
      <c r="U1872">
        <v>0</v>
      </c>
      <c r="V1872">
        <v>0</v>
      </c>
      <c r="W1872">
        <v>0</v>
      </c>
      <c r="X1872">
        <v>15.599468693867406</v>
      </c>
      <c r="Y1872">
        <v>0</v>
      </c>
      <c r="Z1872">
        <v>0</v>
      </c>
      <c r="AA1872">
        <v>0</v>
      </c>
      <c r="AB1872">
        <v>14.601180467287278</v>
      </c>
      <c r="AC1872">
        <v>0</v>
      </c>
      <c r="AD1872">
        <v>0</v>
      </c>
      <c r="AE1872">
        <v>30.200649161154686</v>
      </c>
    </row>
    <row r="1873" spans="1:31" x14ac:dyDescent="0.3">
      <c r="A1873">
        <v>2521410</v>
      </c>
      <c r="B1873">
        <v>1</v>
      </c>
      <c r="C1873" t="s">
        <v>80</v>
      </c>
      <c r="D1873" t="s">
        <v>101</v>
      </c>
      <c r="E1873" t="s">
        <v>207</v>
      </c>
      <c r="F1873" t="s">
        <v>5656</v>
      </c>
      <c r="G1873" t="s">
        <v>161</v>
      </c>
      <c r="H1873" t="s">
        <v>150</v>
      </c>
      <c r="I1873" t="s">
        <v>136</v>
      </c>
      <c r="J1873" t="s">
        <v>137</v>
      </c>
      <c r="K1873" t="s">
        <v>144</v>
      </c>
      <c r="L1873" t="s">
        <v>5657</v>
      </c>
      <c r="M1873" t="s">
        <v>5658</v>
      </c>
      <c r="N1873">
        <v>1.1144444440000001</v>
      </c>
      <c r="O1873">
        <v>0</v>
      </c>
      <c r="P1873">
        <v>103</v>
      </c>
      <c r="Q1873">
        <v>0</v>
      </c>
      <c r="R1873">
        <v>0</v>
      </c>
      <c r="S1873">
        <v>0</v>
      </c>
      <c r="T1873">
        <v>5</v>
      </c>
      <c r="U1873">
        <v>0</v>
      </c>
      <c r="V1873">
        <v>0</v>
      </c>
      <c r="W1873">
        <v>0</v>
      </c>
      <c r="X1873">
        <v>42.067514573240324</v>
      </c>
      <c r="Y1873">
        <v>0</v>
      </c>
      <c r="Z1873">
        <v>0</v>
      </c>
      <c r="AA1873">
        <v>0</v>
      </c>
      <c r="AB1873">
        <v>3.8858334193503303</v>
      </c>
      <c r="AC1873">
        <v>0</v>
      </c>
      <c r="AD1873">
        <v>0</v>
      </c>
      <c r="AE1873">
        <v>45.953347992590651</v>
      </c>
    </row>
    <row r="1874" spans="1:31" x14ac:dyDescent="0.3">
      <c r="A1874">
        <v>2521573</v>
      </c>
      <c r="B1874">
        <v>1</v>
      </c>
      <c r="C1874" t="s">
        <v>80</v>
      </c>
      <c r="D1874" t="s">
        <v>84</v>
      </c>
      <c r="E1874" t="s">
        <v>159</v>
      </c>
      <c r="F1874" t="s">
        <v>5659</v>
      </c>
      <c r="G1874" t="s">
        <v>161</v>
      </c>
      <c r="H1874" t="s">
        <v>150</v>
      </c>
      <c r="I1874" t="s">
        <v>136</v>
      </c>
      <c r="J1874" t="s">
        <v>137</v>
      </c>
      <c r="K1874" t="s">
        <v>144</v>
      </c>
      <c r="L1874" t="s">
        <v>5660</v>
      </c>
      <c r="M1874" t="s">
        <v>5661</v>
      </c>
      <c r="N1874">
        <v>0.44861111100000001</v>
      </c>
      <c r="O1874">
        <v>0</v>
      </c>
      <c r="P1874">
        <v>47</v>
      </c>
      <c r="Q1874">
        <v>0</v>
      </c>
      <c r="R1874">
        <v>28</v>
      </c>
      <c r="S1874">
        <v>0</v>
      </c>
      <c r="T1874">
        <v>9</v>
      </c>
      <c r="U1874">
        <v>0</v>
      </c>
      <c r="V1874">
        <v>0</v>
      </c>
      <c r="W1874">
        <v>0</v>
      </c>
      <c r="X1874">
        <v>3.2024325947344678</v>
      </c>
      <c r="Y1874">
        <v>0</v>
      </c>
      <c r="Z1874">
        <v>4.4273952627821762</v>
      </c>
      <c r="AA1874">
        <v>0</v>
      </c>
      <c r="AB1874">
        <v>6.3348016772363884</v>
      </c>
      <c r="AC1874">
        <v>0</v>
      </c>
      <c r="AD1874">
        <v>0</v>
      </c>
      <c r="AE1874">
        <v>13.964629534753033</v>
      </c>
    </row>
    <row r="1875" spans="1:31" x14ac:dyDescent="0.3">
      <c r="A1875">
        <v>2521719</v>
      </c>
      <c r="B1875">
        <v>1</v>
      </c>
      <c r="C1875" t="s">
        <v>80</v>
      </c>
      <c r="D1875" t="s">
        <v>90</v>
      </c>
      <c r="E1875" t="s">
        <v>207</v>
      </c>
      <c r="F1875" t="s">
        <v>5662</v>
      </c>
      <c r="G1875" t="s">
        <v>1242</v>
      </c>
      <c r="H1875" t="s">
        <v>150</v>
      </c>
      <c r="I1875" t="s">
        <v>136</v>
      </c>
      <c r="J1875" t="s">
        <v>3</v>
      </c>
      <c r="K1875" t="s">
        <v>144</v>
      </c>
      <c r="L1875" t="s">
        <v>5663</v>
      </c>
      <c r="M1875" t="s">
        <v>5664</v>
      </c>
      <c r="N1875">
        <v>9.2575000000000003</v>
      </c>
      <c r="O1875">
        <v>0</v>
      </c>
      <c r="P1875">
        <v>198</v>
      </c>
      <c r="Q1875">
        <v>0</v>
      </c>
      <c r="R1875">
        <v>0</v>
      </c>
      <c r="S1875">
        <v>0</v>
      </c>
      <c r="T1875">
        <v>15</v>
      </c>
      <c r="U1875">
        <v>0</v>
      </c>
      <c r="V1875">
        <v>0</v>
      </c>
      <c r="W1875">
        <v>0</v>
      </c>
      <c r="X1875">
        <v>378.55047288297908</v>
      </c>
      <c r="Y1875">
        <v>0</v>
      </c>
      <c r="Z1875">
        <v>0</v>
      </c>
      <c r="AA1875">
        <v>0</v>
      </c>
      <c r="AB1875">
        <v>82.729950538326833</v>
      </c>
      <c r="AC1875">
        <v>0</v>
      </c>
      <c r="AD1875">
        <v>0</v>
      </c>
      <c r="AE1875">
        <v>461.2804234213059</v>
      </c>
    </row>
    <row r="1876" spans="1:31" x14ac:dyDescent="0.3">
      <c r="A1876">
        <v>2521307</v>
      </c>
      <c r="B1876">
        <v>1</v>
      </c>
      <c r="C1876" t="s">
        <v>81</v>
      </c>
      <c r="D1876" t="s">
        <v>115</v>
      </c>
      <c r="E1876" t="s">
        <v>187</v>
      </c>
      <c r="F1876" t="s">
        <v>5665</v>
      </c>
      <c r="G1876" t="s">
        <v>134</v>
      </c>
      <c r="H1876" t="s">
        <v>135</v>
      </c>
      <c r="I1876" t="s">
        <v>136</v>
      </c>
      <c r="J1876" t="s">
        <v>137</v>
      </c>
      <c r="K1876" t="s">
        <v>138</v>
      </c>
      <c r="L1876" t="s">
        <v>5666</v>
      </c>
      <c r="M1876" t="s">
        <v>5667</v>
      </c>
      <c r="N1876">
        <v>6.2363888879999996</v>
      </c>
      <c r="O1876">
        <v>0</v>
      </c>
      <c r="P1876">
        <v>312</v>
      </c>
      <c r="Q1876">
        <v>0</v>
      </c>
      <c r="R1876">
        <v>0</v>
      </c>
      <c r="S1876">
        <v>0</v>
      </c>
      <c r="T1876">
        <v>44</v>
      </c>
      <c r="U1876">
        <v>0</v>
      </c>
      <c r="V1876">
        <v>0</v>
      </c>
      <c r="W1876">
        <v>0</v>
      </c>
      <c r="X1876">
        <v>162.1177010047235</v>
      </c>
      <c r="Y1876">
        <v>0</v>
      </c>
      <c r="Z1876">
        <v>0</v>
      </c>
      <c r="AA1876">
        <v>0</v>
      </c>
      <c r="AB1876">
        <v>58.713309167445033</v>
      </c>
      <c r="AC1876">
        <v>0</v>
      </c>
      <c r="AD1876">
        <v>0</v>
      </c>
      <c r="AE1876">
        <v>220.83101017216853</v>
      </c>
    </row>
    <row r="1877" spans="1:31" x14ac:dyDescent="0.3">
      <c r="A1877">
        <v>2521258</v>
      </c>
      <c r="B1877">
        <v>1</v>
      </c>
      <c r="C1877" t="s">
        <v>80</v>
      </c>
      <c r="D1877" t="s">
        <v>82</v>
      </c>
      <c r="E1877" t="s">
        <v>141</v>
      </c>
      <c r="F1877" t="s">
        <v>5668</v>
      </c>
      <c r="G1877" t="s">
        <v>295</v>
      </c>
      <c r="H1877" t="s">
        <v>135</v>
      </c>
      <c r="I1877" t="s">
        <v>136</v>
      </c>
      <c r="J1877" t="s">
        <v>137</v>
      </c>
      <c r="K1877" t="s">
        <v>138</v>
      </c>
      <c r="L1877" t="s">
        <v>5669</v>
      </c>
      <c r="M1877" t="s">
        <v>5670</v>
      </c>
      <c r="N1877">
        <v>0.47416666600000001</v>
      </c>
      <c r="O1877">
        <v>0</v>
      </c>
      <c r="P1877">
        <v>571</v>
      </c>
      <c r="Q1877">
        <v>0</v>
      </c>
      <c r="R1877">
        <v>0</v>
      </c>
      <c r="S1877">
        <v>5</v>
      </c>
      <c r="T1877">
        <v>1253</v>
      </c>
      <c r="U1877">
        <v>1</v>
      </c>
      <c r="V1877">
        <v>14</v>
      </c>
      <c r="W1877">
        <v>0</v>
      </c>
      <c r="X1877">
        <v>89.678631760833568</v>
      </c>
      <c r="Y1877">
        <v>0</v>
      </c>
      <c r="Z1877">
        <v>0</v>
      </c>
      <c r="AA1877">
        <v>870.42906769643059</v>
      </c>
      <c r="AB1877">
        <v>584.16563682674325</v>
      </c>
      <c r="AC1877">
        <v>0</v>
      </c>
      <c r="AD1877">
        <v>37.228735798711504</v>
      </c>
      <c r="AE1877">
        <v>1581.502072082719</v>
      </c>
    </row>
    <row r="1878" spans="1:31" x14ac:dyDescent="0.3">
      <c r="A1878">
        <v>2521264</v>
      </c>
      <c r="B1878">
        <v>1</v>
      </c>
      <c r="C1878" t="s">
        <v>80</v>
      </c>
      <c r="D1878" t="s">
        <v>98</v>
      </c>
      <c r="E1878" t="s">
        <v>207</v>
      </c>
      <c r="F1878" t="s">
        <v>5671</v>
      </c>
      <c r="G1878" t="s">
        <v>177</v>
      </c>
      <c r="H1878" t="s">
        <v>150</v>
      </c>
      <c r="I1878" t="s">
        <v>136</v>
      </c>
      <c r="J1878" t="s">
        <v>137</v>
      </c>
      <c r="K1878" t="s">
        <v>144</v>
      </c>
      <c r="L1878" t="s">
        <v>5672</v>
      </c>
      <c r="M1878" t="s">
        <v>5673</v>
      </c>
      <c r="N1878">
        <v>4.0186111110000002</v>
      </c>
      <c r="O1878">
        <v>0</v>
      </c>
      <c r="P1878">
        <v>13</v>
      </c>
      <c r="Q1878">
        <v>0</v>
      </c>
      <c r="R1878">
        <v>5</v>
      </c>
      <c r="S1878">
        <v>0</v>
      </c>
      <c r="T1878">
        <v>5</v>
      </c>
      <c r="U1878">
        <v>0</v>
      </c>
      <c r="V1878">
        <v>0</v>
      </c>
      <c r="W1878">
        <v>0</v>
      </c>
      <c r="X1878">
        <v>16.360708867202447</v>
      </c>
      <c r="Y1878">
        <v>0</v>
      </c>
      <c r="Z1878">
        <v>3.4633700545658654</v>
      </c>
      <c r="AA1878">
        <v>0</v>
      </c>
      <c r="AB1878">
        <v>7.3292486259809966</v>
      </c>
      <c r="AC1878">
        <v>0</v>
      </c>
      <c r="AD1878">
        <v>0</v>
      </c>
      <c r="AE1878">
        <v>27.153327547749306</v>
      </c>
    </row>
    <row r="1879" spans="1:31" x14ac:dyDescent="0.3">
      <c r="A1879">
        <v>2521430</v>
      </c>
      <c r="B1879">
        <v>1</v>
      </c>
      <c r="C1879" t="s">
        <v>81</v>
      </c>
      <c r="D1879" t="s">
        <v>127</v>
      </c>
      <c r="E1879" t="s">
        <v>207</v>
      </c>
      <c r="F1879" t="s">
        <v>5674</v>
      </c>
      <c r="G1879" t="s">
        <v>161</v>
      </c>
      <c r="H1879" t="s">
        <v>150</v>
      </c>
      <c r="I1879" t="s">
        <v>136</v>
      </c>
      <c r="J1879" t="s">
        <v>137</v>
      </c>
      <c r="K1879" t="s">
        <v>144</v>
      </c>
      <c r="L1879" t="s">
        <v>5675</v>
      </c>
      <c r="M1879" t="s">
        <v>5676</v>
      </c>
      <c r="N1879">
        <v>0.653888888</v>
      </c>
      <c r="O1879">
        <v>0</v>
      </c>
      <c r="P1879">
        <v>11</v>
      </c>
      <c r="Q1879">
        <v>0</v>
      </c>
      <c r="R1879">
        <v>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0.921697810155369</v>
      </c>
      <c r="Y1879">
        <v>0</v>
      </c>
      <c r="Z1879">
        <v>0</v>
      </c>
      <c r="AA1879">
        <v>0</v>
      </c>
      <c r="AB1879">
        <v>0</v>
      </c>
      <c r="AC1879">
        <v>0</v>
      </c>
      <c r="AD1879">
        <v>0</v>
      </c>
      <c r="AE1879">
        <v>0.921697810155369</v>
      </c>
    </row>
    <row r="1880" spans="1:31" x14ac:dyDescent="0.3">
      <c r="A1880">
        <v>2521742</v>
      </c>
      <c r="B1880">
        <v>1</v>
      </c>
      <c r="C1880" t="s">
        <v>80</v>
      </c>
      <c r="D1880" t="s">
        <v>104</v>
      </c>
      <c r="E1880" t="s">
        <v>207</v>
      </c>
      <c r="F1880" t="s">
        <v>5677</v>
      </c>
      <c r="G1880" t="s">
        <v>1512</v>
      </c>
      <c r="H1880" t="s">
        <v>150</v>
      </c>
      <c r="I1880" t="s">
        <v>136</v>
      </c>
      <c r="J1880" t="s">
        <v>137</v>
      </c>
      <c r="K1880" t="s">
        <v>144</v>
      </c>
      <c r="L1880" t="s">
        <v>5678</v>
      </c>
      <c r="M1880" t="s">
        <v>5679</v>
      </c>
      <c r="N1880">
        <v>0.98694444400000003</v>
      </c>
      <c r="O1880">
        <v>0</v>
      </c>
      <c r="P1880">
        <v>151</v>
      </c>
      <c r="Q1880">
        <v>0</v>
      </c>
      <c r="R1880">
        <v>0</v>
      </c>
      <c r="S1880">
        <v>0</v>
      </c>
      <c r="T1880">
        <v>2</v>
      </c>
      <c r="U1880">
        <v>0</v>
      </c>
      <c r="V1880">
        <v>0</v>
      </c>
      <c r="W1880">
        <v>0</v>
      </c>
      <c r="X1880">
        <v>37.806394981379604</v>
      </c>
      <c r="Y1880">
        <v>0</v>
      </c>
      <c r="Z1880">
        <v>0</v>
      </c>
      <c r="AA1880">
        <v>0</v>
      </c>
      <c r="AB1880">
        <v>1.3403012589314931</v>
      </c>
      <c r="AC1880">
        <v>0</v>
      </c>
      <c r="AD1880">
        <v>0</v>
      </c>
      <c r="AE1880">
        <v>39.146696240311094</v>
      </c>
    </row>
    <row r="1881" spans="1:31" x14ac:dyDescent="0.3">
      <c r="A1881">
        <v>2521559</v>
      </c>
      <c r="B1881">
        <v>1</v>
      </c>
      <c r="C1881" t="s">
        <v>80</v>
      </c>
      <c r="D1881" t="s">
        <v>105</v>
      </c>
      <c r="E1881" t="s">
        <v>167</v>
      </c>
      <c r="F1881" t="s">
        <v>5680</v>
      </c>
      <c r="G1881" t="s">
        <v>234</v>
      </c>
      <c r="H1881" t="s">
        <v>150</v>
      </c>
      <c r="I1881" t="s">
        <v>136</v>
      </c>
      <c r="J1881" t="s">
        <v>137</v>
      </c>
      <c r="K1881" t="s">
        <v>144</v>
      </c>
      <c r="L1881" t="s">
        <v>5681</v>
      </c>
      <c r="M1881" t="s">
        <v>5682</v>
      </c>
      <c r="N1881">
        <v>0.76777777700000005</v>
      </c>
      <c r="O1881">
        <v>0</v>
      </c>
      <c r="P1881">
        <v>0</v>
      </c>
      <c r="Q1881">
        <v>0</v>
      </c>
      <c r="R1881">
        <v>0</v>
      </c>
      <c r="S1881">
        <v>0</v>
      </c>
      <c r="T1881">
        <v>1</v>
      </c>
      <c r="U1881">
        <v>0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0</v>
      </c>
      <c r="AB1881">
        <v>1.0414408375388891</v>
      </c>
      <c r="AC1881">
        <v>0</v>
      </c>
      <c r="AD1881">
        <v>0</v>
      </c>
      <c r="AE1881">
        <v>1.0414408375388891</v>
      </c>
    </row>
    <row r="1882" spans="1:31" x14ac:dyDescent="0.3">
      <c r="A1882">
        <v>2521436</v>
      </c>
      <c r="B1882">
        <v>1</v>
      </c>
      <c r="C1882" t="s">
        <v>80</v>
      </c>
      <c r="D1882" t="s">
        <v>97</v>
      </c>
      <c r="E1882" t="s">
        <v>167</v>
      </c>
      <c r="F1882" t="s">
        <v>5683</v>
      </c>
      <c r="G1882" t="s">
        <v>263</v>
      </c>
      <c r="H1882" t="s">
        <v>150</v>
      </c>
      <c r="I1882" t="s">
        <v>136</v>
      </c>
      <c r="J1882" t="s">
        <v>137</v>
      </c>
      <c r="K1882" t="s">
        <v>144</v>
      </c>
      <c r="L1882" t="s">
        <v>5684</v>
      </c>
      <c r="M1882" t="s">
        <v>5685</v>
      </c>
      <c r="N1882">
        <v>3.4355555550000001</v>
      </c>
      <c r="O1882">
        <v>0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0</v>
      </c>
      <c r="V1882">
        <v>0</v>
      </c>
      <c r="W1882">
        <v>0</v>
      </c>
      <c r="X1882">
        <v>0</v>
      </c>
      <c r="Y1882">
        <v>0</v>
      </c>
      <c r="Z1882">
        <v>2.33928056266942</v>
      </c>
      <c r="AA1882">
        <v>0</v>
      </c>
      <c r="AB1882">
        <v>0</v>
      </c>
      <c r="AC1882">
        <v>0</v>
      </c>
      <c r="AD1882">
        <v>0</v>
      </c>
      <c r="AE1882">
        <v>2.33928056266942</v>
      </c>
    </row>
    <row r="1883" spans="1:31" x14ac:dyDescent="0.3">
      <c r="A1883">
        <v>2521605</v>
      </c>
      <c r="B1883">
        <v>1</v>
      </c>
      <c r="C1883" t="s">
        <v>81</v>
      </c>
      <c r="D1883" t="s">
        <v>112</v>
      </c>
      <c r="E1883" t="s">
        <v>141</v>
      </c>
      <c r="F1883" t="s">
        <v>5686</v>
      </c>
      <c r="G1883" t="s">
        <v>143</v>
      </c>
      <c r="H1883" t="s">
        <v>135</v>
      </c>
      <c r="I1883" t="s">
        <v>136</v>
      </c>
      <c r="J1883" t="s">
        <v>137</v>
      </c>
      <c r="K1883" t="s">
        <v>144</v>
      </c>
      <c r="L1883" t="s">
        <v>5687</v>
      </c>
      <c r="M1883" t="s">
        <v>5688</v>
      </c>
      <c r="N1883">
        <v>1.6347222219999999</v>
      </c>
      <c r="O1883">
        <v>0</v>
      </c>
      <c r="P1883">
        <v>227</v>
      </c>
      <c r="Q1883">
        <v>47</v>
      </c>
      <c r="R1883">
        <v>16</v>
      </c>
      <c r="S1883">
        <v>6</v>
      </c>
      <c r="T1883">
        <v>14</v>
      </c>
      <c r="U1883">
        <v>0</v>
      </c>
      <c r="V1883">
        <v>0</v>
      </c>
      <c r="W1883">
        <v>0</v>
      </c>
      <c r="X1883">
        <v>49.274852385917271</v>
      </c>
      <c r="Y1883">
        <v>58.940348284452895</v>
      </c>
      <c r="Z1883">
        <v>24.126389385911537</v>
      </c>
      <c r="AA1883">
        <v>62.676275471283525</v>
      </c>
      <c r="AB1883">
        <v>9.2213011908757014</v>
      </c>
      <c r="AC1883">
        <v>0</v>
      </c>
      <c r="AD1883">
        <v>0</v>
      </c>
      <c r="AE1883">
        <v>204.23916671844091</v>
      </c>
    </row>
    <row r="1884" spans="1:31" x14ac:dyDescent="0.3">
      <c r="A1884">
        <v>2521728</v>
      </c>
      <c r="B1884">
        <v>1</v>
      </c>
      <c r="C1884" t="s">
        <v>81</v>
      </c>
      <c r="D1884" t="s">
        <v>120</v>
      </c>
      <c r="E1884" t="s">
        <v>187</v>
      </c>
      <c r="F1884" t="s">
        <v>3550</v>
      </c>
      <c r="G1884" t="s">
        <v>143</v>
      </c>
      <c r="H1884" t="s">
        <v>135</v>
      </c>
      <c r="I1884" t="s">
        <v>136</v>
      </c>
      <c r="J1884" t="s">
        <v>137</v>
      </c>
      <c r="K1884" t="s">
        <v>144</v>
      </c>
      <c r="L1884" t="s">
        <v>5689</v>
      </c>
      <c r="M1884" t="s">
        <v>5690</v>
      </c>
      <c r="N1884">
        <v>0.72138888800000001</v>
      </c>
      <c r="O1884">
        <v>0</v>
      </c>
      <c r="P1884">
        <v>0</v>
      </c>
      <c r="Q1884">
        <v>56</v>
      </c>
      <c r="R1884">
        <v>36</v>
      </c>
      <c r="S1884">
        <v>1</v>
      </c>
      <c r="T1884">
        <v>2</v>
      </c>
      <c r="U1884">
        <v>1</v>
      </c>
      <c r="V1884">
        <v>0</v>
      </c>
      <c r="W1884">
        <v>0</v>
      </c>
      <c r="X1884">
        <v>0</v>
      </c>
      <c r="Y1884">
        <v>29.786808284708659</v>
      </c>
      <c r="Z1884">
        <v>21.949917446114604</v>
      </c>
      <c r="AA1884">
        <v>4.4939168731578825</v>
      </c>
      <c r="AB1884">
        <v>1.0413734707227535</v>
      </c>
      <c r="AC1884">
        <v>7.9953788900336997</v>
      </c>
      <c r="AD1884">
        <v>0</v>
      </c>
      <c r="AE1884">
        <v>65.267394964737605</v>
      </c>
    </row>
    <row r="1885" spans="1:31" x14ac:dyDescent="0.3">
      <c r="A1885">
        <v>2521313</v>
      </c>
      <c r="B1885">
        <v>1</v>
      </c>
      <c r="C1885" t="s">
        <v>80</v>
      </c>
      <c r="D1885" t="s">
        <v>92</v>
      </c>
      <c r="E1885" t="s">
        <v>187</v>
      </c>
      <c r="F1885" t="s">
        <v>5691</v>
      </c>
      <c r="G1885" t="s">
        <v>143</v>
      </c>
      <c r="H1885" t="s">
        <v>135</v>
      </c>
      <c r="I1885" t="s">
        <v>136</v>
      </c>
      <c r="J1885" t="s">
        <v>137</v>
      </c>
      <c r="K1885" t="s">
        <v>144</v>
      </c>
      <c r="L1885" t="s">
        <v>5692</v>
      </c>
      <c r="M1885" t="s">
        <v>5693</v>
      </c>
      <c r="N1885">
        <v>0.144166666</v>
      </c>
      <c r="O1885">
        <v>0</v>
      </c>
      <c r="P1885">
        <v>1252</v>
      </c>
      <c r="Q1885">
        <v>0</v>
      </c>
      <c r="R1885">
        <v>26</v>
      </c>
      <c r="S1885">
        <v>0</v>
      </c>
      <c r="T1885">
        <v>45</v>
      </c>
      <c r="U1885">
        <v>0</v>
      </c>
      <c r="V1885">
        <v>0</v>
      </c>
      <c r="W1885">
        <v>0</v>
      </c>
      <c r="X1885">
        <v>25.033968493375443</v>
      </c>
      <c r="Y1885">
        <v>0</v>
      </c>
      <c r="Z1885">
        <v>0.45269748158877005</v>
      </c>
      <c r="AA1885">
        <v>0</v>
      </c>
      <c r="AB1885">
        <v>3.6645922173278471</v>
      </c>
      <c r="AC1885">
        <v>0</v>
      </c>
      <c r="AD1885">
        <v>0</v>
      </c>
      <c r="AE1885">
        <v>29.151258192292062</v>
      </c>
    </row>
    <row r="1886" spans="1:31" x14ac:dyDescent="0.3">
      <c r="A1886">
        <v>2550487</v>
      </c>
      <c r="B1886">
        <v>1</v>
      </c>
      <c r="C1886" t="s">
        <v>80</v>
      </c>
      <c r="D1886" t="s">
        <v>94</v>
      </c>
      <c r="E1886" t="s">
        <v>141</v>
      </c>
      <c r="F1886" t="s">
        <v>3905</v>
      </c>
      <c r="G1886" t="s">
        <v>143</v>
      </c>
      <c r="H1886" t="s">
        <v>135</v>
      </c>
      <c r="I1886" t="s">
        <v>277</v>
      </c>
      <c r="J1886" t="s">
        <v>137</v>
      </c>
      <c r="K1886" t="s">
        <v>144</v>
      </c>
      <c r="L1886" t="s">
        <v>5694</v>
      </c>
      <c r="M1886" t="s">
        <v>5695</v>
      </c>
      <c r="N1886">
        <v>3.3333333E-2</v>
      </c>
      <c r="O1886">
        <v>0</v>
      </c>
      <c r="P1886">
        <v>917</v>
      </c>
      <c r="Q1886">
        <v>32</v>
      </c>
      <c r="R1886">
        <v>33</v>
      </c>
      <c r="S1886">
        <v>15</v>
      </c>
      <c r="T1886">
        <v>170</v>
      </c>
      <c r="U1886">
        <v>0</v>
      </c>
      <c r="V1886">
        <v>0</v>
      </c>
      <c r="W1886">
        <v>0</v>
      </c>
      <c r="X1886">
        <v>4.3427508655837537</v>
      </c>
      <c r="Y1886">
        <v>0.59038797777960017</v>
      </c>
      <c r="Z1886">
        <v>0.243595000077</v>
      </c>
      <c r="AA1886">
        <v>4.6396022082668988</v>
      </c>
      <c r="AB1886">
        <v>3.7457455804878332</v>
      </c>
      <c r="AC1886">
        <v>0</v>
      </c>
      <c r="AD1886">
        <v>0</v>
      </c>
      <c r="AE1886">
        <v>13.562081632195087</v>
      </c>
    </row>
    <row r="1887" spans="1:31" x14ac:dyDescent="0.3">
      <c r="A1887">
        <v>2521310</v>
      </c>
      <c r="B1887">
        <v>1</v>
      </c>
      <c r="C1887" t="s">
        <v>80</v>
      </c>
      <c r="D1887" t="s">
        <v>104</v>
      </c>
      <c r="E1887" t="s">
        <v>159</v>
      </c>
      <c r="F1887" t="s">
        <v>5696</v>
      </c>
      <c r="G1887" t="s">
        <v>177</v>
      </c>
      <c r="H1887" t="s">
        <v>150</v>
      </c>
      <c r="I1887" t="s">
        <v>136</v>
      </c>
      <c r="J1887" t="s">
        <v>137</v>
      </c>
      <c r="K1887" t="s">
        <v>144</v>
      </c>
      <c r="L1887" t="s">
        <v>5697</v>
      </c>
      <c r="M1887" t="s">
        <v>5698</v>
      </c>
      <c r="N1887">
        <v>3.7188888879999999</v>
      </c>
      <c r="O1887">
        <v>0</v>
      </c>
      <c r="P1887">
        <v>11</v>
      </c>
      <c r="Q1887">
        <v>0</v>
      </c>
      <c r="R1887">
        <v>2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19.439243591246747</v>
      </c>
      <c r="Y1887">
        <v>0</v>
      </c>
      <c r="Z1887">
        <v>3.1872787033756937</v>
      </c>
      <c r="AA1887">
        <v>0</v>
      </c>
      <c r="AB1887">
        <v>0</v>
      </c>
      <c r="AC1887">
        <v>0</v>
      </c>
      <c r="AD1887">
        <v>0</v>
      </c>
      <c r="AE1887">
        <v>22.62652229462244</v>
      </c>
    </row>
    <row r="1888" spans="1:31" x14ac:dyDescent="0.3">
      <c r="A1888">
        <v>2521788</v>
      </c>
      <c r="B1888">
        <v>1</v>
      </c>
      <c r="C1888" t="s">
        <v>80</v>
      </c>
      <c r="D1888" t="s">
        <v>90</v>
      </c>
      <c r="E1888" t="s">
        <v>132</v>
      </c>
      <c r="F1888" t="s">
        <v>5593</v>
      </c>
      <c r="G1888" t="s">
        <v>161</v>
      </c>
      <c r="H1888" t="s">
        <v>135</v>
      </c>
      <c r="I1888" t="s">
        <v>136</v>
      </c>
      <c r="J1888" t="s">
        <v>137</v>
      </c>
      <c r="K1888" t="s">
        <v>144</v>
      </c>
      <c r="L1888" t="s">
        <v>5699</v>
      </c>
      <c r="M1888" t="s">
        <v>5700</v>
      </c>
      <c r="N1888">
        <v>5.5555555E-2</v>
      </c>
      <c r="O1888">
        <v>0</v>
      </c>
      <c r="P1888">
        <v>4529</v>
      </c>
      <c r="Q1888">
        <v>0</v>
      </c>
      <c r="R1888">
        <v>0</v>
      </c>
      <c r="S1888">
        <v>0</v>
      </c>
      <c r="T1888">
        <v>455</v>
      </c>
      <c r="U1888">
        <v>0</v>
      </c>
      <c r="V1888">
        <v>0</v>
      </c>
      <c r="W1888">
        <v>0</v>
      </c>
      <c r="X1888">
        <v>74.216253065125642</v>
      </c>
      <c r="Y1888">
        <v>0</v>
      </c>
      <c r="Z1888">
        <v>0</v>
      </c>
      <c r="AA1888">
        <v>0</v>
      </c>
      <c r="AB1888">
        <v>14.248551871355001</v>
      </c>
      <c r="AC1888">
        <v>0</v>
      </c>
      <c r="AD1888">
        <v>0</v>
      </c>
      <c r="AE1888">
        <v>88.464804936480647</v>
      </c>
    </row>
    <row r="1889" spans="1:31" x14ac:dyDescent="0.3">
      <c r="A1889">
        <v>2521416</v>
      </c>
      <c r="B1889">
        <v>1</v>
      </c>
      <c r="C1889" t="s">
        <v>80</v>
      </c>
      <c r="D1889" t="s">
        <v>94</v>
      </c>
      <c r="E1889" t="s">
        <v>167</v>
      </c>
      <c r="F1889" t="s">
        <v>5701</v>
      </c>
      <c r="G1889" t="s">
        <v>538</v>
      </c>
      <c r="H1889" t="s">
        <v>150</v>
      </c>
      <c r="I1889" t="s">
        <v>136</v>
      </c>
      <c r="J1889" t="s">
        <v>3</v>
      </c>
      <c r="K1889" t="s">
        <v>144</v>
      </c>
      <c r="L1889" t="s">
        <v>5702</v>
      </c>
      <c r="M1889" t="s">
        <v>5703</v>
      </c>
      <c r="N1889">
        <v>4.3772222220000003</v>
      </c>
      <c r="O1889">
        <v>0</v>
      </c>
      <c r="P1889">
        <v>9</v>
      </c>
      <c r="Q1889">
        <v>0</v>
      </c>
      <c r="R1889">
        <v>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6.5950440238594998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6.5950440238594998</v>
      </c>
    </row>
    <row r="1890" spans="1:31" x14ac:dyDescent="0.3">
      <c r="A1890">
        <v>2521602</v>
      </c>
      <c r="B1890">
        <v>1</v>
      </c>
      <c r="C1890" t="s">
        <v>81</v>
      </c>
      <c r="D1890" t="s">
        <v>113</v>
      </c>
      <c r="E1890" t="s">
        <v>132</v>
      </c>
      <c r="F1890" t="s">
        <v>5704</v>
      </c>
      <c r="G1890" t="s">
        <v>204</v>
      </c>
      <c r="H1890" t="s">
        <v>135</v>
      </c>
      <c r="I1890" t="s">
        <v>136</v>
      </c>
      <c r="J1890" t="s">
        <v>137</v>
      </c>
      <c r="K1890" t="s">
        <v>144</v>
      </c>
      <c r="L1890" t="s">
        <v>5705</v>
      </c>
      <c r="M1890" t="s">
        <v>5706</v>
      </c>
      <c r="N1890">
        <v>1.1325000000000001</v>
      </c>
      <c r="O1890">
        <v>0</v>
      </c>
      <c r="P1890">
        <v>258</v>
      </c>
      <c r="Q1890">
        <v>0</v>
      </c>
      <c r="R1890">
        <v>6</v>
      </c>
      <c r="S1890">
        <v>0</v>
      </c>
      <c r="T1890">
        <v>15</v>
      </c>
      <c r="U1890">
        <v>0</v>
      </c>
      <c r="V1890">
        <v>0</v>
      </c>
      <c r="W1890">
        <v>0</v>
      </c>
      <c r="X1890">
        <v>42.905431640168224</v>
      </c>
      <c r="Y1890">
        <v>0</v>
      </c>
      <c r="Z1890">
        <v>1.0482200120015701</v>
      </c>
      <c r="AA1890">
        <v>0</v>
      </c>
      <c r="AB1890">
        <v>3.396590048085562</v>
      </c>
      <c r="AC1890">
        <v>0</v>
      </c>
      <c r="AD1890">
        <v>0</v>
      </c>
      <c r="AE1890">
        <v>47.35024170025536</v>
      </c>
    </row>
    <row r="1891" spans="1:31" x14ac:dyDescent="0.3">
      <c r="A1891">
        <v>2521433</v>
      </c>
      <c r="B1891">
        <v>1</v>
      </c>
      <c r="C1891" t="s">
        <v>80</v>
      </c>
      <c r="D1891" t="s">
        <v>99</v>
      </c>
      <c r="E1891" t="s">
        <v>207</v>
      </c>
      <c r="F1891" t="s">
        <v>5707</v>
      </c>
      <c r="G1891" t="s">
        <v>177</v>
      </c>
      <c r="H1891" t="s">
        <v>150</v>
      </c>
      <c r="I1891" t="s">
        <v>136</v>
      </c>
      <c r="J1891" t="s">
        <v>137</v>
      </c>
      <c r="K1891" t="s">
        <v>144</v>
      </c>
      <c r="L1891" t="s">
        <v>5708</v>
      </c>
      <c r="M1891" t="s">
        <v>5709</v>
      </c>
      <c r="N1891">
        <v>2.0752777770000002</v>
      </c>
      <c r="O1891">
        <v>0</v>
      </c>
      <c r="P1891">
        <v>36</v>
      </c>
      <c r="Q1891">
        <v>0</v>
      </c>
      <c r="R1891">
        <v>1</v>
      </c>
      <c r="S1891">
        <v>0</v>
      </c>
      <c r="T1891">
        <v>6</v>
      </c>
      <c r="U1891">
        <v>0</v>
      </c>
      <c r="V1891">
        <v>0</v>
      </c>
      <c r="W1891">
        <v>0</v>
      </c>
      <c r="X1891">
        <v>18.615580919126756</v>
      </c>
      <c r="Y1891">
        <v>0</v>
      </c>
      <c r="Z1891">
        <v>0.12373137767658668</v>
      </c>
      <c r="AA1891">
        <v>0</v>
      </c>
      <c r="AB1891">
        <v>4.3270493923366118</v>
      </c>
      <c r="AC1891">
        <v>0</v>
      </c>
      <c r="AD1891">
        <v>0</v>
      </c>
      <c r="AE1891">
        <v>23.066361689139956</v>
      </c>
    </row>
    <row r="1892" spans="1:31" x14ac:dyDescent="0.3">
      <c r="A1892">
        <v>2521376</v>
      </c>
      <c r="B1892">
        <v>1</v>
      </c>
      <c r="C1892" t="s">
        <v>80</v>
      </c>
      <c r="D1892" t="s">
        <v>103</v>
      </c>
      <c r="E1892" t="s">
        <v>132</v>
      </c>
      <c r="F1892" t="s">
        <v>5710</v>
      </c>
      <c r="G1892" t="s">
        <v>333</v>
      </c>
      <c r="H1892" t="s">
        <v>135</v>
      </c>
      <c r="I1892" t="s">
        <v>136</v>
      </c>
      <c r="J1892" t="s">
        <v>137</v>
      </c>
      <c r="K1892" t="s">
        <v>144</v>
      </c>
      <c r="L1892" t="s">
        <v>5711</v>
      </c>
      <c r="M1892" t="s">
        <v>5712</v>
      </c>
      <c r="N1892">
        <v>3.9530555550000002</v>
      </c>
      <c r="O1892">
        <v>0</v>
      </c>
      <c r="P1892">
        <v>3</v>
      </c>
      <c r="Q1892">
        <v>0</v>
      </c>
      <c r="R1892">
        <v>17</v>
      </c>
      <c r="S1892">
        <v>0</v>
      </c>
      <c r="T1892">
        <v>3</v>
      </c>
      <c r="U1892">
        <v>0</v>
      </c>
      <c r="V1892">
        <v>0</v>
      </c>
      <c r="W1892">
        <v>0</v>
      </c>
      <c r="X1892">
        <v>9.1591925678417798</v>
      </c>
      <c r="Y1892">
        <v>0</v>
      </c>
      <c r="Z1892">
        <v>80.716423931177346</v>
      </c>
      <c r="AA1892">
        <v>0</v>
      </c>
      <c r="AB1892">
        <v>2.6101252287886627</v>
      </c>
      <c r="AC1892">
        <v>0</v>
      </c>
      <c r="AD1892">
        <v>0</v>
      </c>
      <c r="AE1892">
        <v>92.485741727807792</v>
      </c>
    </row>
    <row r="1893" spans="1:31" x14ac:dyDescent="0.3">
      <c r="A1893">
        <v>2521370</v>
      </c>
      <c r="B1893">
        <v>1</v>
      </c>
      <c r="C1893" t="s">
        <v>80</v>
      </c>
      <c r="D1893" t="s">
        <v>85</v>
      </c>
      <c r="E1893" t="s">
        <v>167</v>
      </c>
      <c r="F1893" t="s">
        <v>5713</v>
      </c>
      <c r="G1893" t="s">
        <v>263</v>
      </c>
      <c r="H1893" t="s">
        <v>150</v>
      </c>
      <c r="I1893" t="s">
        <v>136</v>
      </c>
      <c r="J1893" t="s">
        <v>137</v>
      </c>
      <c r="K1893" t="s">
        <v>144</v>
      </c>
      <c r="L1893" t="s">
        <v>5714</v>
      </c>
      <c r="M1893" t="s">
        <v>5715</v>
      </c>
      <c r="N1893">
        <v>1.6786111109999999</v>
      </c>
      <c r="O1893">
        <v>0</v>
      </c>
      <c r="P1893">
        <v>11</v>
      </c>
      <c r="Q1893">
        <v>0</v>
      </c>
      <c r="R1893">
        <v>0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5.1709712966476378</v>
      </c>
      <c r="Y1893">
        <v>0</v>
      </c>
      <c r="Z1893">
        <v>0</v>
      </c>
      <c r="AA1893">
        <v>0</v>
      </c>
      <c r="AB1893">
        <v>0</v>
      </c>
      <c r="AC1893">
        <v>0</v>
      </c>
      <c r="AD1893">
        <v>0</v>
      </c>
      <c r="AE1893">
        <v>5.1709712966476378</v>
      </c>
    </row>
    <row r="1894" spans="1:31" x14ac:dyDescent="0.3">
      <c r="A1894">
        <v>2521270</v>
      </c>
      <c r="B1894">
        <v>1</v>
      </c>
      <c r="C1894" t="s">
        <v>80</v>
      </c>
      <c r="D1894" t="s">
        <v>91</v>
      </c>
      <c r="E1894" t="s">
        <v>141</v>
      </c>
      <c r="F1894" t="s">
        <v>5716</v>
      </c>
      <c r="G1894" t="s">
        <v>295</v>
      </c>
      <c r="H1894" t="s">
        <v>135</v>
      </c>
      <c r="I1894" t="s">
        <v>136</v>
      </c>
      <c r="J1894" t="s">
        <v>137</v>
      </c>
      <c r="K1894" t="s">
        <v>138</v>
      </c>
      <c r="L1894" t="s">
        <v>5717</v>
      </c>
      <c r="M1894" t="s">
        <v>5718</v>
      </c>
      <c r="N1894">
        <v>0.186388888</v>
      </c>
      <c r="O1894">
        <v>39</v>
      </c>
      <c r="P1894">
        <v>6777</v>
      </c>
      <c r="Q1894">
        <v>83</v>
      </c>
      <c r="R1894">
        <v>212</v>
      </c>
      <c r="S1894">
        <v>66</v>
      </c>
      <c r="T1894">
        <v>1544</v>
      </c>
      <c r="U1894">
        <v>6</v>
      </c>
      <c r="V1894">
        <v>7</v>
      </c>
      <c r="W1894">
        <v>5.3004461274592787</v>
      </c>
      <c r="X1894">
        <v>254.33312143552757</v>
      </c>
      <c r="Y1894">
        <v>5.8864905172531357</v>
      </c>
      <c r="Z1894">
        <v>6.5499017754428897</v>
      </c>
      <c r="AA1894">
        <v>64.401972583192816</v>
      </c>
      <c r="AB1894">
        <v>145.0970622465077</v>
      </c>
      <c r="AC1894">
        <v>8.775635657279178</v>
      </c>
      <c r="AD1894">
        <v>7.4401061471936831</v>
      </c>
      <c r="AE1894">
        <v>497.78473648985619</v>
      </c>
    </row>
    <row r="1895" spans="1:31" x14ac:dyDescent="0.3">
      <c r="A1895">
        <v>2521665</v>
      </c>
      <c r="B1895">
        <v>1</v>
      </c>
      <c r="C1895" t="s">
        <v>80</v>
      </c>
      <c r="D1895" t="s">
        <v>106</v>
      </c>
      <c r="E1895" t="s">
        <v>187</v>
      </c>
      <c r="F1895" t="s">
        <v>5719</v>
      </c>
      <c r="G1895" t="s">
        <v>143</v>
      </c>
      <c r="H1895" t="s">
        <v>135</v>
      </c>
      <c r="I1895" t="s">
        <v>136</v>
      </c>
      <c r="J1895" t="s">
        <v>137</v>
      </c>
      <c r="K1895" t="s">
        <v>144</v>
      </c>
      <c r="L1895" t="s">
        <v>5720</v>
      </c>
      <c r="M1895" t="s">
        <v>5721</v>
      </c>
      <c r="N1895">
        <v>1.603888888</v>
      </c>
      <c r="O1895">
        <v>0</v>
      </c>
      <c r="P1895">
        <v>266</v>
      </c>
      <c r="Q1895">
        <v>54</v>
      </c>
      <c r="R1895">
        <v>50</v>
      </c>
      <c r="S1895">
        <v>6</v>
      </c>
      <c r="T1895">
        <v>49</v>
      </c>
      <c r="U1895">
        <v>1</v>
      </c>
      <c r="V1895">
        <v>0</v>
      </c>
      <c r="W1895">
        <v>0</v>
      </c>
      <c r="X1895">
        <v>57.762988393416002</v>
      </c>
      <c r="Y1895">
        <v>110.84079901373183</v>
      </c>
      <c r="Z1895">
        <v>43.552141461752484</v>
      </c>
      <c r="AA1895">
        <v>99.419485209317713</v>
      </c>
      <c r="AB1895">
        <v>58.016452674371706</v>
      </c>
      <c r="AC1895">
        <v>10.541078370421561</v>
      </c>
      <c r="AD1895">
        <v>0</v>
      </c>
      <c r="AE1895">
        <v>380.13294512301132</v>
      </c>
    </row>
    <row r="1896" spans="1:31" x14ac:dyDescent="0.3">
      <c r="A1896">
        <v>2521765</v>
      </c>
      <c r="B1896">
        <v>1</v>
      </c>
      <c r="C1896" t="s">
        <v>81</v>
      </c>
      <c r="D1896" t="s">
        <v>120</v>
      </c>
      <c r="E1896" t="s">
        <v>132</v>
      </c>
      <c r="F1896" t="s">
        <v>5722</v>
      </c>
      <c r="G1896" t="s">
        <v>143</v>
      </c>
      <c r="H1896" t="s">
        <v>135</v>
      </c>
      <c r="I1896" t="s">
        <v>277</v>
      </c>
      <c r="J1896" t="s">
        <v>137</v>
      </c>
      <c r="K1896" t="s">
        <v>144</v>
      </c>
      <c r="L1896" t="s">
        <v>5723</v>
      </c>
      <c r="M1896" t="s">
        <v>5724</v>
      </c>
      <c r="N1896">
        <v>1.8055555000000001E-2</v>
      </c>
      <c r="O1896">
        <v>0</v>
      </c>
      <c r="P1896">
        <v>241</v>
      </c>
      <c r="Q1896">
        <v>0</v>
      </c>
      <c r="R1896">
        <v>3</v>
      </c>
      <c r="S1896">
        <v>0</v>
      </c>
      <c r="T1896">
        <v>29</v>
      </c>
      <c r="U1896">
        <v>0</v>
      </c>
      <c r="V1896">
        <v>0</v>
      </c>
      <c r="W1896">
        <v>0</v>
      </c>
      <c r="X1896">
        <v>1.1455804944088916</v>
      </c>
      <c r="Y1896">
        <v>0</v>
      </c>
      <c r="Z1896">
        <v>6.6818415273999995E-3</v>
      </c>
      <c r="AA1896">
        <v>0</v>
      </c>
      <c r="AB1896">
        <v>0.16061849170042358</v>
      </c>
      <c r="AC1896">
        <v>0</v>
      </c>
      <c r="AD1896">
        <v>0</v>
      </c>
      <c r="AE1896">
        <v>1.3128808276367152</v>
      </c>
    </row>
    <row r="1897" spans="1:31" x14ac:dyDescent="0.3">
      <c r="A1897">
        <v>2521356</v>
      </c>
      <c r="B1897">
        <v>1</v>
      </c>
      <c r="C1897" t="s">
        <v>81</v>
      </c>
      <c r="D1897" t="s">
        <v>123</v>
      </c>
      <c r="E1897" t="s">
        <v>275</v>
      </c>
      <c r="F1897" t="s">
        <v>5725</v>
      </c>
      <c r="G1897" t="s">
        <v>134</v>
      </c>
      <c r="H1897" t="s">
        <v>135</v>
      </c>
      <c r="I1897" t="s">
        <v>136</v>
      </c>
      <c r="J1897" t="s">
        <v>137</v>
      </c>
      <c r="K1897" t="s">
        <v>138</v>
      </c>
      <c r="L1897" t="s">
        <v>5726</v>
      </c>
      <c r="M1897" t="s">
        <v>5727</v>
      </c>
      <c r="N1897">
        <v>7.2824999999999998</v>
      </c>
      <c r="O1897">
        <v>8</v>
      </c>
      <c r="P1897">
        <v>7059</v>
      </c>
      <c r="Q1897">
        <v>193</v>
      </c>
      <c r="R1897">
        <v>366</v>
      </c>
      <c r="S1897">
        <v>52</v>
      </c>
      <c r="T1897">
        <v>1029</v>
      </c>
      <c r="U1897">
        <v>8</v>
      </c>
      <c r="V1897">
        <v>1</v>
      </c>
      <c r="W1897">
        <v>14.556535856626059</v>
      </c>
      <c r="X1897">
        <v>8311.7421408719038</v>
      </c>
      <c r="Y1897">
        <v>1212.511407279339</v>
      </c>
      <c r="Z1897">
        <v>1152.1231435958925</v>
      </c>
      <c r="AA1897">
        <v>1227.9405992848783</v>
      </c>
      <c r="AB1897">
        <v>4177.0994045960706</v>
      </c>
      <c r="AC1897">
        <v>14678.791192534845</v>
      </c>
      <c r="AD1897">
        <v>15.244663394508969</v>
      </c>
      <c r="AE1897">
        <v>30790.009087414062</v>
      </c>
    </row>
    <row r="1898" spans="1:31" x14ac:dyDescent="0.3">
      <c r="A1898">
        <v>2521522</v>
      </c>
      <c r="B1898">
        <v>1</v>
      </c>
      <c r="C1898" t="s">
        <v>80</v>
      </c>
      <c r="D1898" t="s">
        <v>87</v>
      </c>
      <c r="E1898" t="s">
        <v>159</v>
      </c>
      <c r="F1898" t="s">
        <v>5728</v>
      </c>
      <c r="G1898" t="s">
        <v>173</v>
      </c>
      <c r="H1898" t="s">
        <v>150</v>
      </c>
      <c r="I1898" t="s">
        <v>136</v>
      </c>
      <c r="J1898" t="s">
        <v>137</v>
      </c>
      <c r="K1898" t="s">
        <v>138</v>
      </c>
      <c r="L1898" t="s">
        <v>5729</v>
      </c>
      <c r="M1898" t="s">
        <v>5730</v>
      </c>
      <c r="N1898">
        <v>0.49777777699999998</v>
      </c>
      <c r="O1898">
        <v>0</v>
      </c>
      <c r="P1898">
        <v>31</v>
      </c>
      <c r="Q1898">
        <v>0</v>
      </c>
      <c r="R1898">
        <v>0</v>
      </c>
      <c r="S1898">
        <v>0</v>
      </c>
      <c r="T1898">
        <v>1</v>
      </c>
      <c r="U1898">
        <v>0</v>
      </c>
      <c r="V1898">
        <v>0</v>
      </c>
      <c r="W1898">
        <v>0</v>
      </c>
      <c r="X1898">
        <v>5.8449776089639816</v>
      </c>
      <c r="Y1898">
        <v>0</v>
      </c>
      <c r="Z1898">
        <v>0</v>
      </c>
      <c r="AA1898">
        <v>0</v>
      </c>
      <c r="AB1898">
        <v>0.12909613487679999</v>
      </c>
      <c r="AC1898">
        <v>0</v>
      </c>
      <c r="AD1898">
        <v>0</v>
      </c>
      <c r="AE1898">
        <v>5.9740737438407816</v>
      </c>
    </row>
    <row r="1899" spans="1:31" x14ac:dyDescent="0.3">
      <c r="A1899">
        <v>2521499</v>
      </c>
      <c r="B1899">
        <v>1</v>
      </c>
      <c r="C1899" t="s">
        <v>81</v>
      </c>
      <c r="D1899" t="s">
        <v>123</v>
      </c>
      <c r="E1899" t="s">
        <v>141</v>
      </c>
      <c r="F1899" t="s">
        <v>5731</v>
      </c>
      <c r="G1899" t="s">
        <v>143</v>
      </c>
      <c r="H1899" t="s">
        <v>135</v>
      </c>
      <c r="I1899" t="s">
        <v>136</v>
      </c>
      <c r="J1899" t="s">
        <v>137</v>
      </c>
      <c r="K1899" t="s">
        <v>144</v>
      </c>
      <c r="L1899" t="s">
        <v>5732</v>
      </c>
      <c r="M1899" t="s">
        <v>5733</v>
      </c>
      <c r="N1899">
        <v>0.29416666600000002</v>
      </c>
      <c r="O1899">
        <v>0</v>
      </c>
      <c r="P1899">
        <v>13</v>
      </c>
      <c r="Q1899">
        <v>0</v>
      </c>
      <c r="R1899">
        <v>36</v>
      </c>
      <c r="S1899">
        <v>15</v>
      </c>
      <c r="T1899">
        <v>424</v>
      </c>
      <c r="U1899">
        <v>15</v>
      </c>
      <c r="V1899">
        <v>16</v>
      </c>
      <c r="W1899">
        <v>0</v>
      </c>
      <c r="X1899">
        <v>0.86213408799313418</v>
      </c>
      <c r="Y1899">
        <v>0</v>
      </c>
      <c r="Z1899">
        <v>3.4921315284574495</v>
      </c>
      <c r="AA1899">
        <v>40.528330946583878</v>
      </c>
      <c r="AB1899">
        <v>132.19426732576736</v>
      </c>
      <c r="AC1899">
        <v>628.79818244708656</v>
      </c>
      <c r="AD1899">
        <v>78.469472057824532</v>
      </c>
      <c r="AE1899">
        <v>884.34451839371286</v>
      </c>
    </row>
    <row r="1900" spans="1:31" x14ac:dyDescent="0.3">
      <c r="A1900">
        <v>2521330</v>
      </c>
      <c r="B1900">
        <v>1</v>
      </c>
      <c r="C1900" t="s">
        <v>80</v>
      </c>
      <c r="D1900" t="s">
        <v>104</v>
      </c>
      <c r="E1900" t="s">
        <v>207</v>
      </c>
      <c r="F1900" t="s">
        <v>5734</v>
      </c>
      <c r="G1900" t="s">
        <v>177</v>
      </c>
      <c r="H1900" t="s">
        <v>150</v>
      </c>
      <c r="I1900" t="s">
        <v>136</v>
      </c>
      <c r="J1900" t="s">
        <v>137</v>
      </c>
      <c r="K1900" t="s">
        <v>144</v>
      </c>
      <c r="L1900" t="s">
        <v>5735</v>
      </c>
      <c r="M1900" t="s">
        <v>5736</v>
      </c>
      <c r="N1900">
        <v>2.6444444439999999</v>
      </c>
      <c r="O1900">
        <v>0</v>
      </c>
      <c r="P1900">
        <v>8</v>
      </c>
      <c r="Q1900">
        <v>0</v>
      </c>
      <c r="R1900">
        <v>1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1.7339089289679068</v>
      </c>
      <c r="Y1900">
        <v>0</v>
      </c>
      <c r="Z1900">
        <v>0.2339270037447467</v>
      </c>
      <c r="AA1900">
        <v>0</v>
      </c>
      <c r="AB1900">
        <v>0</v>
      </c>
      <c r="AC1900">
        <v>0</v>
      </c>
      <c r="AD1900">
        <v>0</v>
      </c>
      <c r="AE1900">
        <v>1.9678359327126536</v>
      </c>
    </row>
    <row r="1901" spans="1:31" x14ac:dyDescent="0.3">
      <c r="A1901">
        <v>2521685</v>
      </c>
      <c r="B1901">
        <v>1</v>
      </c>
      <c r="C1901" t="s">
        <v>80</v>
      </c>
      <c r="D1901" t="s">
        <v>104</v>
      </c>
      <c r="E1901" t="s">
        <v>167</v>
      </c>
      <c r="F1901" t="s">
        <v>5737</v>
      </c>
      <c r="G1901" t="s">
        <v>169</v>
      </c>
      <c r="H1901" t="s">
        <v>150</v>
      </c>
      <c r="I1901" t="s">
        <v>136</v>
      </c>
      <c r="J1901" t="s">
        <v>137</v>
      </c>
      <c r="K1901" t="s">
        <v>144</v>
      </c>
      <c r="L1901" t="s">
        <v>5738</v>
      </c>
      <c r="M1901" t="s">
        <v>5739</v>
      </c>
      <c r="N1901">
        <v>3.4494444440000001</v>
      </c>
      <c r="O1901">
        <v>0</v>
      </c>
      <c r="P1901">
        <v>1</v>
      </c>
      <c r="Q1901">
        <v>0</v>
      </c>
      <c r="R1901">
        <v>0</v>
      </c>
      <c r="S1901">
        <v>0</v>
      </c>
      <c r="T1901">
        <v>0</v>
      </c>
      <c r="U1901">
        <v>0</v>
      </c>
      <c r="V1901">
        <v>0</v>
      </c>
      <c r="W1901">
        <v>0</v>
      </c>
      <c r="X1901">
        <v>10.054592597118463</v>
      </c>
      <c r="Y1901">
        <v>0</v>
      </c>
      <c r="Z1901">
        <v>0</v>
      </c>
      <c r="AA1901">
        <v>0</v>
      </c>
      <c r="AB1901">
        <v>0</v>
      </c>
      <c r="AC1901">
        <v>0</v>
      </c>
      <c r="AD1901">
        <v>0</v>
      </c>
      <c r="AE1901">
        <v>10.054592597118463</v>
      </c>
    </row>
    <row r="1902" spans="1:31" x14ac:dyDescent="0.3">
      <c r="A1902">
        <v>2521542</v>
      </c>
      <c r="B1902">
        <v>1</v>
      </c>
      <c r="C1902" t="s">
        <v>80</v>
      </c>
      <c r="D1902" t="s">
        <v>102</v>
      </c>
      <c r="E1902" t="s">
        <v>141</v>
      </c>
      <c r="F1902" t="s">
        <v>1409</v>
      </c>
      <c r="G1902" t="s">
        <v>134</v>
      </c>
      <c r="H1902" t="s">
        <v>135</v>
      </c>
      <c r="I1902" t="s">
        <v>136</v>
      </c>
      <c r="J1902" t="s">
        <v>137</v>
      </c>
      <c r="K1902" t="s">
        <v>138</v>
      </c>
      <c r="L1902" t="s">
        <v>5740</v>
      </c>
      <c r="M1902" t="s">
        <v>5741</v>
      </c>
      <c r="N1902">
        <v>0.61305555499999997</v>
      </c>
      <c r="O1902">
        <v>0</v>
      </c>
      <c r="P1902">
        <v>629</v>
      </c>
      <c r="Q1902">
        <v>38</v>
      </c>
      <c r="R1902">
        <v>131</v>
      </c>
      <c r="S1902">
        <v>17</v>
      </c>
      <c r="T1902">
        <v>78</v>
      </c>
      <c r="U1902">
        <v>1</v>
      </c>
      <c r="V1902">
        <v>0</v>
      </c>
      <c r="W1902">
        <v>0</v>
      </c>
      <c r="X1902">
        <v>81.460981876396318</v>
      </c>
      <c r="Y1902">
        <v>54.891215166470154</v>
      </c>
      <c r="Z1902">
        <v>29.387958394145222</v>
      </c>
      <c r="AA1902">
        <v>69.790828340761394</v>
      </c>
      <c r="AB1902">
        <v>49.98122837930228</v>
      </c>
      <c r="AC1902">
        <v>12.723180477424576</v>
      </c>
      <c r="AD1902">
        <v>0</v>
      </c>
      <c r="AE1902">
        <v>298.23539263449999</v>
      </c>
    </row>
    <row r="1903" spans="1:31" x14ac:dyDescent="0.3">
      <c r="A1903">
        <v>2521342</v>
      </c>
      <c r="B1903">
        <v>1</v>
      </c>
      <c r="C1903" t="s">
        <v>80</v>
      </c>
      <c r="D1903" t="s">
        <v>93</v>
      </c>
      <c r="E1903" t="s">
        <v>159</v>
      </c>
      <c r="F1903" t="s">
        <v>5742</v>
      </c>
      <c r="G1903" t="s">
        <v>161</v>
      </c>
      <c r="H1903" t="s">
        <v>150</v>
      </c>
      <c r="I1903" t="s">
        <v>136</v>
      </c>
      <c r="J1903" t="s">
        <v>137</v>
      </c>
      <c r="K1903" t="s">
        <v>144</v>
      </c>
      <c r="L1903" t="s">
        <v>5743</v>
      </c>
      <c r="M1903" t="s">
        <v>5744</v>
      </c>
      <c r="N1903">
        <v>0.24361111099999999</v>
      </c>
      <c r="O1903">
        <v>0</v>
      </c>
      <c r="P1903">
        <v>22</v>
      </c>
      <c r="Q1903">
        <v>0</v>
      </c>
      <c r="R1903">
        <v>3</v>
      </c>
      <c r="S1903">
        <v>0</v>
      </c>
      <c r="T1903">
        <v>6</v>
      </c>
      <c r="U1903">
        <v>0</v>
      </c>
      <c r="V1903">
        <v>0</v>
      </c>
      <c r="W1903">
        <v>0</v>
      </c>
      <c r="X1903">
        <v>0.31537947168271507</v>
      </c>
      <c r="Y1903">
        <v>0</v>
      </c>
      <c r="Z1903">
        <v>2.0313799647340001E-2</v>
      </c>
      <c r="AA1903">
        <v>0</v>
      </c>
      <c r="AB1903">
        <v>0.88755908633291458</v>
      </c>
      <c r="AC1903">
        <v>0</v>
      </c>
      <c r="AD1903">
        <v>0</v>
      </c>
      <c r="AE1903">
        <v>1.2232523576629697</v>
      </c>
    </row>
    <row r="1904" spans="1:31" x14ac:dyDescent="0.3">
      <c r="A1904">
        <v>2521488</v>
      </c>
      <c r="B1904">
        <v>1</v>
      </c>
      <c r="C1904" t="s">
        <v>80</v>
      </c>
      <c r="D1904" t="s">
        <v>102</v>
      </c>
      <c r="E1904" t="s">
        <v>141</v>
      </c>
      <c r="F1904" t="s">
        <v>5745</v>
      </c>
      <c r="G1904" t="s">
        <v>134</v>
      </c>
      <c r="H1904" t="s">
        <v>135</v>
      </c>
      <c r="I1904" t="s">
        <v>136</v>
      </c>
      <c r="J1904" t="s">
        <v>137</v>
      </c>
      <c r="K1904" t="s">
        <v>138</v>
      </c>
      <c r="L1904" t="s">
        <v>5746</v>
      </c>
      <c r="M1904" t="s">
        <v>5747</v>
      </c>
      <c r="N1904">
        <v>1.423611111</v>
      </c>
      <c r="O1904">
        <v>0</v>
      </c>
      <c r="P1904">
        <v>4</v>
      </c>
      <c r="Q1904">
        <v>0</v>
      </c>
      <c r="R1904">
        <v>0</v>
      </c>
      <c r="S1904">
        <v>4</v>
      </c>
      <c r="T1904">
        <v>2</v>
      </c>
      <c r="U1904">
        <v>4</v>
      </c>
      <c r="V1904">
        <v>0</v>
      </c>
      <c r="W1904">
        <v>0</v>
      </c>
      <c r="X1904">
        <v>0.68992385069764217</v>
      </c>
      <c r="Y1904">
        <v>0</v>
      </c>
      <c r="Z1904">
        <v>0</v>
      </c>
      <c r="AA1904">
        <v>206.9744034991981</v>
      </c>
      <c r="AB1904">
        <v>3.8923351259388883</v>
      </c>
      <c r="AC1904">
        <v>1320.9532260270921</v>
      </c>
      <c r="AD1904">
        <v>0</v>
      </c>
      <c r="AE1904">
        <v>1532.5098885029267</v>
      </c>
    </row>
    <row r="1905" spans="1:31" x14ac:dyDescent="0.3">
      <c r="A1905">
        <v>2521279</v>
      </c>
      <c r="B1905">
        <v>1</v>
      </c>
      <c r="C1905" t="s">
        <v>81</v>
      </c>
      <c r="D1905" t="s">
        <v>118</v>
      </c>
      <c r="E1905" t="s">
        <v>207</v>
      </c>
      <c r="F1905" t="s">
        <v>5748</v>
      </c>
      <c r="G1905" t="s">
        <v>177</v>
      </c>
      <c r="H1905" t="s">
        <v>150</v>
      </c>
      <c r="I1905" t="s">
        <v>136</v>
      </c>
      <c r="J1905" t="s">
        <v>137</v>
      </c>
      <c r="K1905" t="s">
        <v>144</v>
      </c>
      <c r="L1905" t="s">
        <v>5749</v>
      </c>
      <c r="M1905" t="s">
        <v>5750</v>
      </c>
      <c r="N1905">
        <v>1.8661111109999999</v>
      </c>
      <c r="O1905">
        <v>0</v>
      </c>
      <c r="P1905">
        <v>14</v>
      </c>
      <c r="Q1905">
        <v>0</v>
      </c>
      <c r="R1905">
        <v>2</v>
      </c>
      <c r="S1905">
        <v>0</v>
      </c>
      <c r="T1905">
        <v>1</v>
      </c>
      <c r="U1905">
        <v>0</v>
      </c>
      <c r="V1905">
        <v>0</v>
      </c>
      <c r="W1905">
        <v>0</v>
      </c>
      <c r="X1905">
        <v>2.2961952573522333</v>
      </c>
      <c r="Y1905">
        <v>0</v>
      </c>
      <c r="Z1905">
        <v>1.6964546647503225</v>
      </c>
      <c r="AA1905">
        <v>0</v>
      </c>
      <c r="AB1905">
        <v>2.218519568513889</v>
      </c>
      <c r="AC1905">
        <v>0</v>
      </c>
      <c r="AD1905">
        <v>0</v>
      </c>
      <c r="AE1905">
        <v>6.2111694906164452</v>
      </c>
    </row>
    <row r="1906" spans="1:31" x14ac:dyDescent="0.3">
      <c r="A1906">
        <v>2521757</v>
      </c>
      <c r="B1906">
        <v>1</v>
      </c>
      <c r="C1906" t="s">
        <v>81</v>
      </c>
      <c r="D1906" t="s">
        <v>122</v>
      </c>
      <c r="E1906" t="s">
        <v>167</v>
      </c>
      <c r="F1906" t="s">
        <v>5751</v>
      </c>
      <c r="G1906" t="s">
        <v>234</v>
      </c>
      <c r="H1906" t="s">
        <v>150</v>
      </c>
      <c r="I1906" t="s">
        <v>136</v>
      </c>
      <c r="J1906" t="s">
        <v>137</v>
      </c>
      <c r="K1906" t="s">
        <v>144</v>
      </c>
      <c r="L1906" t="s">
        <v>5752</v>
      </c>
      <c r="M1906" t="s">
        <v>5753</v>
      </c>
      <c r="N1906">
        <v>1.3247222219999999</v>
      </c>
      <c r="O1906">
        <v>0</v>
      </c>
      <c r="P1906">
        <v>3</v>
      </c>
      <c r="Q1906">
        <v>0</v>
      </c>
      <c r="R1906">
        <v>0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0.81674761620397174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0.81674761620397174</v>
      </c>
    </row>
    <row r="1907" spans="1:31" x14ac:dyDescent="0.3">
      <c r="A1907">
        <v>2521382</v>
      </c>
      <c r="B1907">
        <v>1</v>
      </c>
      <c r="C1907" t="s">
        <v>81</v>
      </c>
      <c r="D1907" t="s">
        <v>112</v>
      </c>
      <c r="E1907" t="s">
        <v>207</v>
      </c>
      <c r="F1907" t="s">
        <v>5754</v>
      </c>
      <c r="G1907" t="s">
        <v>177</v>
      </c>
      <c r="H1907" t="s">
        <v>150</v>
      </c>
      <c r="I1907" t="s">
        <v>136</v>
      </c>
      <c r="J1907" t="s">
        <v>137</v>
      </c>
      <c r="K1907" t="s">
        <v>144</v>
      </c>
      <c r="L1907" t="s">
        <v>5755</v>
      </c>
      <c r="M1907" t="s">
        <v>5756</v>
      </c>
      <c r="N1907">
        <v>0.66472222199999997</v>
      </c>
      <c r="O1907">
        <v>0</v>
      </c>
      <c r="P1907">
        <v>6</v>
      </c>
      <c r="Q1907">
        <v>0</v>
      </c>
      <c r="R1907">
        <v>0</v>
      </c>
      <c r="S1907">
        <v>0</v>
      </c>
      <c r="T1907">
        <v>2</v>
      </c>
      <c r="U1907">
        <v>0</v>
      </c>
      <c r="V1907">
        <v>1</v>
      </c>
      <c r="W1907">
        <v>0</v>
      </c>
      <c r="X1907">
        <v>0.19479885039408498</v>
      </c>
      <c r="Y1907">
        <v>0</v>
      </c>
      <c r="Z1907">
        <v>0</v>
      </c>
      <c r="AA1907">
        <v>0</v>
      </c>
      <c r="AB1907">
        <v>0.35747544196360337</v>
      </c>
      <c r="AC1907">
        <v>0</v>
      </c>
      <c r="AD1907">
        <v>7.0551298204497543</v>
      </c>
      <c r="AE1907">
        <v>7.6074041128074423</v>
      </c>
    </row>
    <row r="1908" spans="1:31" x14ac:dyDescent="0.3">
      <c r="A1908">
        <v>2521588</v>
      </c>
      <c r="B1908">
        <v>1</v>
      </c>
      <c r="C1908" t="s">
        <v>80</v>
      </c>
      <c r="D1908" t="s">
        <v>90</v>
      </c>
      <c r="E1908" t="s">
        <v>167</v>
      </c>
      <c r="F1908" t="s">
        <v>5757</v>
      </c>
      <c r="G1908" t="s">
        <v>263</v>
      </c>
      <c r="H1908" t="s">
        <v>150</v>
      </c>
      <c r="I1908" t="s">
        <v>136</v>
      </c>
      <c r="J1908" t="s">
        <v>137</v>
      </c>
      <c r="K1908" t="s">
        <v>144</v>
      </c>
      <c r="L1908" t="s">
        <v>5577</v>
      </c>
      <c r="M1908" t="s">
        <v>5758</v>
      </c>
      <c r="N1908">
        <v>4.3825000000000003</v>
      </c>
      <c r="O1908">
        <v>0</v>
      </c>
      <c r="P1908">
        <v>24</v>
      </c>
      <c r="Q1908">
        <v>0</v>
      </c>
      <c r="R1908">
        <v>0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24.096229865434051</v>
      </c>
      <c r="Y1908">
        <v>0</v>
      </c>
      <c r="Z1908">
        <v>0</v>
      </c>
      <c r="AA1908">
        <v>0</v>
      </c>
      <c r="AB1908">
        <v>0.32195843901169996</v>
      </c>
      <c r="AC1908">
        <v>0</v>
      </c>
      <c r="AD1908">
        <v>0</v>
      </c>
      <c r="AE1908">
        <v>24.418188304445749</v>
      </c>
    </row>
    <row r="1909" spans="1:31" x14ac:dyDescent="0.3">
      <c r="A1909">
        <v>2521253</v>
      </c>
      <c r="B1909">
        <v>1</v>
      </c>
      <c r="C1909" t="s">
        <v>80</v>
      </c>
      <c r="D1909" t="s">
        <v>83</v>
      </c>
      <c r="E1909" t="s">
        <v>275</v>
      </c>
      <c r="F1909" t="s">
        <v>5759</v>
      </c>
      <c r="G1909" t="s">
        <v>295</v>
      </c>
      <c r="H1909" t="s">
        <v>135</v>
      </c>
      <c r="I1909" t="s">
        <v>136</v>
      </c>
      <c r="J1909" t="s">
        <v>137</v>
      </c>
      <c r="K1909" t="s">
        <v>138</v>
      </c>
      <c r="L1909" t="s">
        <v>5760</v>
      </c>
      <c r="M1909" t="s">
        <v>5761</v>
      </c>
      <c r="N1909">
        <v>0.21333333300000001</v>
      </c>
      <c r="O1909">
        <v>0</v>
      </c>
      <c r="P1909">
        <v>2117</v>
      </c>
      <c r="Q1909">
        <v>0</v>
      </c>
      <c r="R1909">
        <v>1</v>
      </c>
      <c r="S1909">
        <v>0</v>
      </c>
      <c r="T1909">
        <v>60</v>
      </c>
      <c r="U1909">
        <v>0</v>
      </c>
      <c r="V1909">
        <v>0</v>
      </c>
      <c r="W1909">
        <v>0</v>
      </c>
      <c r="X1909">
        <v>123.90379318170227</v>
      </c>
      <c r="Y1909">
        <v>0</v>
      </c>
      <c r="Z1909">
        <v>8.9458588800000002E-2</v>
      </c>
      <c r="AA1909">
        <v>0</v>
      </c>
      <c r="AB1909">
        <v>9.177135780954881</v>
      </c>
      <c r="AC1909">
        <v>0</v>
      </c>
      <c r="AD1909">
        <v>0</v>
      </c>
      <c r="AE1909">
        <v>133.17038755145714</v>
      </c>
    </row>
    <row r="1910" spans="1:31" x14ac:dyDescent="0.3">
      <c r="A1910">
        <v>2521445</v>
      </c>
      <c r="B1910">
        <v>1</v>
      </c>
      <c r="C1910" t="s">
        <v>80</v>
      </c>
      <c r="D1910" t="s">
        <v>98</v>
      </c>
      <c r="E1910" t="s">
        <v>207</v>
      </c>
      <c r="F1910" t="s">
        <v>5762</v>
      </c>
      <c r="G1910" t="s">
        <v>177</v>
      </c>
      <c r="H1910" t="s">
        <v>150</v>
      </c>
      <c r="I1910" t="s">
        <v>136</v>
      </c>
      <c r="J1910" t="s">
        <v>137</v>
      </c>
      <c r="K1910" t="s">
        <v>144</v>
      </c>
      <c r="L1910" t="s">
        <v>5763</v>
      </c>
      <c r="M1910" t="s">
        <v>5764</v>
      </c>
      <c r="N1910">
        <v>3.5686111110000001</v>
      </c>
      <c r="O1910">
        <v>0</v>
      </c>
      <c r="P1910">
        <v>84</v>
      </c>
      <c r="Q1910">
        <v>0</v>
      </c>
      <c r="R1910">
        <v>0</v>
      </c>
      <c r="S1910">
        <v>0</v>
      </c>
      <c r="T1910">
        <v>6</v>
      </c>
      <c r="U1910">
        <v>0</v>
      </c>
      <c r="V1910">
        <v>0</v>
      </c>
      <c r="W1910">
        <v>0</v>
      </c>
      <c r="X1910">
        <v>43.293880305302956</v>
      </c>
      <c r="Y1910">
        <v>0</v>
      </c>
      <c r="Z1910">
        <v>0</v>
      </c>
      <c r="AA1910">
        <v>0</v>
      </c>
      <c r="AB1910">
        <v>8.3463155041289756</v>
      </c>
      <c r="AC1910">
        <v>0</v>
      </c>
      <c r="AD1910">
        <v>0</v>
      </c>
      <c r="AE1910">
        <v>51.64019580943193</v>
      </c>
    </row>
    <row r="1911" spans="1:31" x14ac:dyDescent="0.3">
      <c r="A1911">
        <v>2521485</v>
      </c>
      <c r="B1911">
        <v>1</v>
      </c>
      <c r="C1911" t="s">
        <v>81</v>
      </c>
      <c r="D1911" t="s">
        <v>127</v>
      </c>
      <c r="E1911" t="s">
        <v>132</v>
      </c>
      <c r="F1911" t="s">
        <v>5765</v>
      </c>
      <c r="G1911" t="s">
        <v>204</v>
      </c>
      <c r="H1911" t="s">
        <v>135</v>
      </c>
      <c r="I1911" t="s">
        <v>136</v>
      </c>
      <c r="J1911" t="s">
        <v>137</v>
      </c>
      <c r="K1911" t="s">
        <v>144</v>
      </c>
      <c r="L1911" t="s">
        <v>5766</v>
      </c>
      <c r="M1911" t="s">
        <v>5767</v>
      </c>
      <c r="N1911">
        <v>3.6988888879999999</v>
      </c>
      <c r="O1911">
        <v>0</v>
      </c>
      <c r="P1911">
        <v>63</v>
      </c>
      <c r="Q1911">
        <v>0</v>
      </c>
      <c r="R1911">
        <v>10</v>
      </c>
      <c r="S1911">
        <v>0</v>
      </c>
      <c r="T1911">
        <v>10</v>
      </c>
      <c r="U1911">
        <v>0</v>
      </c>
      <c r="V1911">
        <v>0</v>
      </c>
      <c r="W1911">
        <v>0</v>
      </c>
      <c r="X1911">
        <v>20.522777860357053</v>
      </c>
      <c r="Y1911">
        <v>0</v>
      </c>
      <c r="Z1911">
        <v>1.9661248749065086</v>
      </c>
      <c r="AA1911">
        <v>0</v>
      </c>
      <c r="AB1911">
        <v>5.8486580252031821</v>
      </c>
      <c r="AC1911">
        <v>0</v>
      </c>
      <c r="AD1911">
        <v>0</v>
      </c>
      <c r="AE1911">
        <v>28.337560760466744</v>
      </c>
    </row>
    <row r="1912" spans="1:31" x14ac:dyDescent="0.3">
      <c r="A1912">
        <v>2521631</v>
      </c>
      <c r="B1912">
        <v>1</v>
      </c>
      <c r="C1912" t="s">
        <v>80</v>
      </c>
      <c r="D1912" t="s">
        <v>95</v>
      </c>
      <c r="E1912" t="s">
        <v>141</v>
      </c>
      <c r="F1912" t="s">
        <v>5768</v>
      </c>
      <c r="G1912" t="s">
        <v>143</v>
      </c>
      <c r="H1912" t="s">
        <v>135</v>
      </c>
      <c r="I1912" t="s">
        <v>136</v>
      </c>
      <c r="J1912" t="s">
        <v>137</v>
      </c>
      <c r="K1912" t="s">
        <v>144</v>
      </c>
      <c r="L1912" t="s">
        <v>5769</v>
      </c>
      <c r="M1912" t="s">
        <v>5770</v>
      </c>
      <c r="N1912">
        <v>0.61638888800000002</v>
      </c>
      <c r="O1912">
        <v>0</v>
      </c>
      <c r="P1912">
        <v>30</v>
      </c>
      <c r="Q1912">
        <v>0</v>
      </c>
      <c r="R1912">
        <v>19</v>
      </c>
      <c r="S1912">
        <v>13</v>
      </c>
      <c r="T1912">
        <v>25</v>
      </c>
      <c r="U1912">
        <v>3</v>
      </c>
      <c r="V1912">
        <v>0</v>
      </c>
      <c r="W1912">
        <v>0</v>
      </c>
      <c r="X1912">
        <v>3.6564737807868495</v>
      </c>
      <c r="Y1912">
        <v>0</v>
      </c>
      <c r="Z1912">
        <v>2.9109064522574046</v>
      </c>
      <c r="AA1912">
        <v>119.17192702580951</v>
      </c>
      <c r="AB1912">
        <v>29.87540947143426</v>
      </c>
      <c r="AC1912">
        <v>3.6582963605660601</v>
      </c>
      <c r="AD1912">
        <v>0</v>
      </c>
      <c r="AE1912">
        <v>159.27301309085408</v>
      </c>
    </row>
    <row r="1913" spans="1:31" x14ac:dyDescent="0.3">
      <c r="A1913">
        <v>2521608</v>
      </c>
      <c r="B1913">
        <v>1</v>
      </c>
      <c r="C1913" t="s">
        <v>80</v>
      </c>
      <c r="D1913" t="s">
        <v>97</v>
      </c>
      <c r="E1913" t="s">
        <v>167</v>
      </c>
      <c r="F1913" t="s">
        <v>5771</v>
      </c>
      <c r="G1913" t="s">
        <v>1226</v>
      </c>
      <c r="H1913" t="s">
        <v>150</v>
      </c>
      <c r="I1913" t="s">
        <v>136</v>
      </c>
      <c r="J1913" t="s">
        <v>137</v>
      </c>
      <c r="K1913" t="s">
        <v>144</v>
      </c>
      <c r="L1913" t="s">
        <v>5772</v>
      </c>
      <c r="M1913" t="s">
        <v>5773</v>
      </c>
      <c r="N1913">
        <v>1.190833333</v>
      </c>
      <c r="O1913">
        <v>0</v>
      </c>
      <c r="P1913">
        <v>1</v>
      </c>
      <c r="Q1913">
        <v>0</v>
      </c>
      <c r="R1913">
        <v>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0.94013335276412169</v>
      </c>
      <c r="Y1913">
        <v>0</v>
      </c>
      <c r="Z1913">
        <v>0</v>
      </c>
      <c r="AA1913">
        <v>0</v>
      </c>
      <c r="AB1913">
        <v>0</v>
      </c>
      <c r="AC1913">
        <v>0</v>
      </c>
      <c r="AD1913">
        <v>0</v>
      </c>
      <c r="AE1913">
        <v>0.94013335276412169</v>
      </c>
    </row>
    <row r="1914" spans="1:31" x14ac:dyDescent="0.3">
      <c r="A1914">
        <v>2521571</v>
      </c>
      <c r="B1914">
        <v>1</v>
      </c>
      <c r="C1914" t="s">
        <v>80</v>
      </c>
      <c r="D1914" t="s">
        <v>103</v>
      </c>
      <c r="E1914" t="s">
        <v>167</v>
      </c>
      <c r="F1914" t="s">
        <v>5774</v>
      </c>
      <c r="G1914" t="s">
        <v>263</v>
      </c>
      <c r="H1914" t="s">
        <v>150</v>
      </c>
      <c r="I1914" t="s">
        <v>136</v>
      </c>
      <c r="J1914" t="s">
        <v>137</v>
      </c>
      <c r="K1914" t="s">
        <v>144</v>
      </c>
      <c r="L1914" t="s">
        <v>5775</v>
      </c>
      <c r="M1914" t="s">
        <v>5776</v>
      </c>
      <c r="N1914">
        <v>3.2638888879999999</v>
      </c>
      <c r="O1914">
        <v>0</v>
      </c>
      <c r="P1914">
        <v>0</v>
      </c>
      <c r="Q1914">
        <v>0</v>
      </c>
      <c r="R1914">
        <v>0</v>
      </c>
      <c r="S1914">
        <v>0</v>
      </c>
      <c r="T1914">
        <v>1</v>
      </c>
      <c r="U1914">
        <v>0</v>
      </c>
      <c r="V1914">
        <v>0</v>
      </c>
      <c r="W1914">
        <v>0</v>
      </c>
      <c r="X1914">
        <v>0</v>
      </c>
      <c r="Y1914">
        <v>0</v>
      </c>
      <c r="Z1914">
        <v>0</v>
      </c>
      <c r="AA1914">
        <v>0</v>
      </c>
      <c r="AB1914">
        <v>0</v>
      </c>
      <c r="AC1914">
        <v>0</v>
      </c>
      <c r="AD1914">
        <v>0</v>
      </c>
      <c r="AE1914">
        <v>0</v>
      </c>
    </row>
    <row r="1915" spans="1:31" x14ac:dyDescent="0.3">
      <c r="A1915">
        <v>2521322</v>
      </c>
      <c r="B1915">
        <v>1</v>
      </c>
      <c r="C1915" t="s">
        <v>80</v>
      </c>
      <c r="D1915" t="s">
        <v>95</v>
      </c>
      <c r="E1915" t="s">
        <v>207</v>
      </c>
      <c r="F1915" t="s">
        <v>862</v>
      </c>
      <c r="G1915" t="s">
        <v>161</v>
      </c>
      <c r="H1915" t="s">
        <v>150</v>
      </c>
      <c r="I1915" t="s">
        <v>136</v>
      </c>
      <c r="J1915" t="s">
        <v>137</v>
      </c>
      <c r="K1915" t="s">
        <v>144</v>
      </c>
      <c r="L1915" t="s">
        <v>5777</v>
      </c>
      <c r="M1915" t="s">
        <v>5778</v>
      </c>
      <c r="N1915">
        <v>1.8347222219999999</v>
      </c>
      <c r="O1915">
        <v>0</v>
      </c>
      <c r="P1915">
        <v>18</v>
      </c>
      <c r="Q1915">
        <v>0</v>
      </c>
      <c r="R1915">
        <v>0</v>
      </c>
      <c r="S1915">
        <v>0</v>
      </c>
      <c r="T1915">
        <v>18</v>
      </c>
      <c r="U1915">
        <v>0</v>
      </c>
      <c r="V1915">
        <v>0</v>
      </c>
      <c r="W1915">
        <v>0</v>
      </c>
      <c r="X1915">
        <v>9.0361749131451568</v>
      </c>
      <c r="Y1915">
        <v>0</v>
      </c>
      <c r="Z1915">
        <v>0</v>
      </c>
      <c r="AA1915">
        <v>0</v>
      </c>
      <c r="AB1915">
        <v>89.998410343086164</v>
      </c>
      <c r="AC1915">
        <v>0</v>
      </c>
      <c r="AD1915">
        <v>0</v>
      </c>
      <c r="AE1915">
        <v>99.034585256231324</v>
      </c>
    </row>
    <row r="1916" spans="1:31" x14ac:dyDescent="0.3">
      <c r="A1916">
        <v>2521734</v>
      </c>
      <c r="B1916">
        <v>1</v>
      </c>
      <c r="C1916" t="s">
        <v>80</v>
      </c>
      <c r="D1916" t="s">
        <v>94</v>
      </c>
      <c r="E1916" t="s">
        <v>207</v>
      </c>
      <c r="F1916" t="s">
        <v>5779</v>
      </c>
      <c r="G1916" t="s">
        <v>177</v>
      </c>
      <c r="H1916" t="s">
        <v>150</v>
      </c>
      <c r="I1916" t="s">
        <v>136</v>
      </c>
      <c r="J1916" t="s">
        <v>137</v>
      </c>
      <c r="K1916" t="s">
        <v>144</v>
      </c>
      <c r="L1916" t="s">
        <v>5780</v>
      </c>
      <c r="M1916" t="s">
        <v>5781</v>
      </c>
      <c r="N1916">
        <v>0.80222222200000004</v>
      </c>
      <c r="O1916">
        <v>0</v>
      </c>
      <c r="P1916">
        <v>0</v>
      </c>
      <c r="Q1916">
        <v>0</v>
      </c>
      <c r="R1916">
        <v>6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0</v>
      </c>
      <c r="Y1916">
        <v>0</v>
      </c>
      <c r="Z1916">
        <v>5.5788500254469939</v>
      </c>
      <c r="AA1916">
        <v>0</v>
      </c>
      <c r="AB1916">
        <v>0</v>
      </c>
      <c r="AC1916">
        <v>0</v>
      </c>
      <c r="AD1916">
        <v>0</v>
      </c>
      <c r="AE1916">
        <v>5.5788500254469939</v>
      </c>
    </row>
    <row r="1917" spans="1:31" x14ac:dyDescent="0.3">
      <c r="A1917">
        <v>2521336</v>
      </c>
      <c r="B1917">
        <v>1</v>
      </c>
      <c r="C1917" t="s">
        <v>80</v>
      </c>
      <c r="D1917" t="s">
        <v>103</v>
      </c>
      <c r="E1917" t="s">
        <v>141</v>
      </c>
      <c r="F1917" t="s">
        <v>831</v>
      </c>
      <c r="G1917" t="s">
        <v>173</v>
      </c>
      <c r="H1917" t="s">
        <v>135</v>
      </c>
      <c r="I1917" t="s">
        <v>136</v>
      </c>
      <c r="J1917" t="s">
        <v>137</v>
      </c>
      <c r="K1917" t="s">
        <v>138</v>
      </c>
      <c r="L1917" t="s">
        <v>5782</v>
      </c>
      <c r="M1917" t="s">
        <v>5783</v>
      </c>
      <c r="N1917">
        <v>2.5752777770000002</v>
      </c>
      <c r="O1917">
        <v>1</v>
      </c>
      <c r="P1917">
        <v>0</v>
      </c>
      <c r="Q1917">
        <v>1</v>
      </c>
      <c r="R1917">
        <v>0</v>
      </c>
      <c r="S1917">
        <v>2</v>
      </c>
      <c r="T1917">
        <v>7</v>
      </c>
      <c r="U1917">
        <v>2</v>
      </c>
      <c r="V1917">
        <v>0</v>
      </c>
      <c r="W1917">
        <v>1.8070879314436668</v>
      </c>
      <c r="X1917">
        <v>0</v>
      </c>
      <c r="Y1917">
        <v>1.8226098894494167</v>
      </c>
      <c r="Z1917">
        <v>0</v>
      </c>
      <c r="AA1917">
        <v>34.394310922888771</v>
      </c>
      <c r="AB1917">
        <v>22.574871814412845</v>
      </c>
      <c r="AC1917">
        <v>2226.1853421523501</v>
      </c>
      <c r="AD1917">
        <v>0</v>
      </c>
      <c r="AE1917">
        <v>2286.7842227105448</v>
      </c>
    </row>
    <row r="1918" spans="1:31" x14ac:dyDescent="0.3">
      <c r="A1918">
        <v>2521777</v>
      </c>
      <c r="B1918">
        <v>1</v>
      </c>
      <c r="C1918" t="s">
        <v>80</v>
      </c>
      <c r="D1918" t="s">
        <v>83</v>
      </c>
      <c r="E1918" t="s">
        <v>207</v>
      </c>
      <c r="F1918" t="s">
        <v>5784</v>
      </c>
      <c r="G1918" t="s">
        <v>224</v>
      </c>
      <c r="H1918" t="s">
        <v>150</v>
      </c>
      <c r="I1918" t="s">
        <v>136</v>
      </c>
      <c r="J1918" t="s">
        <v>137</v>
      </c>
      <c r="K1918" t="s">
        <v>144</v>
      </c>
      <c r="L1918" t="s">
        <v>5785</v>
      </c>
      <c r="M1918" t="s">
        <v>5786</v>
      </c>
      <c r="N1918">
        <v>7.5355555550000002</v>
      </c>
      <c r="O1918">
        <v>0</v>
      </c>
      <c r="P1918">
        <v>52</v>
      </c>
      <c r="Q1918">
        <v>0</v>
      </c>
      <c r="R1918">
        <v>0</v>
      </c>
      <c r="S1918">
        <v>0</v>
      </c>
      <c r="T1918">
        <v>20</v>
      </c>
      <c r="U1918">
        <v>0</v>
      </c>
      <c r="V1918">
        <v>0</v>
      </c>
      <c r="W1918">
        <v>0</v>
      </c>
      <c r="X1918">
        <v>126.77826569190199</v>
      </c>
      <c r="Y1918">
        <v>0</v>
      </c>
      <c r="Z1918">
        <v>0</v>
      </c>
      <c r="AA1918">
        <v>0</v>
      </c>
      <c r="AB1918">
        <v>232.15010362441481</v>
      </c>
      <c r="AC1918">
        <v>0</v>
      </c>
      <c r="AD1918">
        <v>0</v>
      </c>
      <c r="AE1918">
        <v>358.92836931631678</v>
      </c>
    </row>
    <row r="1919" spans="1:31" x14ac:dyDescent="0.3">
      <c r="A1919">
        <v>2521442</v>
      </c>
      <c r="B1919">
        <v>1</v>
      </c>
      <c r="C1919" t="s">
        <v>80</v>
      </c>
      <c r="D1919" t="s">
        <v>83</v>
      </c>
      <c r="E1919" t="s">
        <v>159</v>
      </c>
      <c r="F1919" t="s">
        <v>5787</v>
      </c>
      <c r="G1919" t="s">
        <v>173</v>
      </c>
      <c r="H1919" t="s">
        <v>150</v>
      </c>
      <c r="I1919" t="s">
        <v>136</v>
      </c>
      <c r="J1919" t="s">
        <v>137</v>
      </c>
      <c r="K1919" t="s">
        <v>138</v>
      </c>
      <c r="L1919" t="s">
        <v>5788</v>
      </c>
      <c r="M1919" t="s">
        <v>5789</v>
      </c>
      <c r="N1919">
        <v>4.9897222220000002</v>
      </c>
      <c r="O1919">
        <v>0</v>
      </c>
      <c r="P1919">
        <v>432</v>
      </c>
      <c r="Q1919">
        <v>0</v>
      </c>
      <c r="R1919">
        <v>0</v>
      </c>
      <c r="S1919">
        <v>0</v>
      </c>
      <c r="T1919">
        <v>36</v>
      </c>
      <c r="U1919">
        <v>0</v>
      </c>
      <c r="V1919">
        <v>0</v>
      </c>
      <c r="W1919">
        <v>0</v>
      </c>
      <c r="X1919">
        <v>650.85830213096312</v>
      </c>
      <c r="Y1919">
        <v>0</v>
      </c>
      <c r="Z1919">
        <v>0</v>
      </c>
      <c r="AA1919">
        <v>0</v>
      </c>
      <c r="AB1919">
        <v>103.63359053441002</v>
      </c>
      <c r="AC1919">
        <v>0</v>
      </c>
      <c r="AD1919">
        <v>0</v>
      </c>
      <c r="AE1919">
        <v>754.49189266537314</v>
      </c>
    </row>
    <row r="1920" spans="1:31" x14ac:dyDescent="0.3">
      <c r="A1920">
        <v>2521399</v>
      </c>
      <c r="B1920">
        <v>1</v>
      </c>
      <c r="C1920" t="s">
        <v>80</v>
      </c>
      <c r="D1920" t="s">
        <v>84</v>
      </c>
      <c r="E1920" t="s">
        <v>159</v>
      </c>
      <c r="F1920" t="s">
        <v>5790</v>
      </c>
      <c r="G1920" t="s">
        <v>173</v>
      </c>
      <c r="H1920" t="s">
        <v>150</v>
      </c>
      <c r="I1920" t="s">
        <v>136</v>
      </c>
      <c r="J1920" t="s">
        <v>137</v>
      </c>
      <c r="K1920" t="s">
        <v>138</v>
      </c>
      <c r="L1920" t="s">
        <v>5791</v>
      </c>
      <c r="M1920" t="s">
        <v>5792</v>
      </c>
      <c r="N1920">
        <v>1.3605555549999999</v>
      </c>
      <c r="O1920">
        <v>0</v>
      </c>
      <c r="P1920">
        <v>4</v>
      </c>
      <c r="Q1920">
        <v>0</v>
      </c>
      <c r="R1920">
        <v>12</v>
      </c>
      <c r="S1920">
        <v>0</v>
      </c>
      <c r="T1920">
        <v>4</v>
      </c>
      <c r="U1920">
        <v>0</v>
      </c>
      <c r="V1920">
        <v>0</v>
      </c>
      <c r="W1920">
        <v>0</v>
      </c>
      <c r="X1920">
        <v>2.5352039051967568</v>
      </c>
      <c r="Y1920">
        <v>0</v>
      </c>
      <c r="Z1920">
        <v>5.0289961325146102</v>
      </c>
      <c r="AA1920">
        <v>0</v>
      </c>
      <c r="AB1920">
        <v>3.8704565515708405</v>
      </c>
      <c r="AC1920">
        <v>0</v>
      </c>
      <c r="AD1920">
        <v>0</v>
      </c>
      <c r="AE1920">
        <v>11.434656589282207</v>
      </c>
    </row>
    <row r="1921" spans="1:31" x14ac:dyDescent="0.3">
      <c r="A1921">
        <v>2521557</v>
      </c>
      <c r="B1921">
        <v>1</v>
      </c>
      <c r="C1921" t="s">
        <v>80</v>
      </c>
      <c r="D1921" t="s">
        <v>87</v>
      </c>
      <c r="E1921" t="s">
        <v>167</v>
      </c>
      <c r="F1921" t="s">
        <v>5793</v>
      </c>
      <c r="G1921" t="s">
        <v>263</v>
      </c>
      <c r="H1921" t="s">
        <v>150</v>
      </c>
      <c r="I1921" t="s">
        <v>136</v>
      </c>
      <c r="J1921" t="s">
        <v>137</v>
      </c>
      <c r="K1921" t="s">
        <v>144</v>
      </c>
      <c r="L1921" t="s">
        <v>5794</v>
      </c>
      <c r="M1921" t="s">
        <v>5795</v>
      </c>
      <c r="N1921">
        <v>4.8030555550000003</v>
      </c>
      <c r="O1921">
        <v>0</v>
      </c>
      <c r="P1921">
        <v>4</v>
      </c>
      <c r="Q1921">
        <v>0</v>
      </c>
      <c r="R1921">
        <v>0</v>
      </c>
      <c r="S1921">
        <v>0</v>
      </c>
      <c r="T1921">
        <v>0</v>
      </c>
      <c r="U1921">
        <v>0</v>
      </c>
      <c r="V1921">
        <v>0</v>
      </c>
      <c r="W1921">
        <v>0</v>
      </c>
      <c r="X1921">
        <v>9.6813327695004681</v>
      </c>
      <c r="Y1921">
        <v>0</v>
      </c>
      <c r="Z1921">
        <v>0</v>
      </c>
      <c r="AA1921">
        <v>0</v>
      </c>
      <c r="AB1921">
        <v>0</v>
      </c>
      <c r="AC1921">
        <v>0</v>
      </c>
      <c r="AD1921">
        <v>0</v>
      </c>
      <c r="AE1921">
        <v>9.6813327695004681</v>
      </c>
    </row>
    <row r="1922" spans="1:31" x14ac:dyDescent="0.3">
      <c r="A1922">
        <v>2521365</v>
      </c>
      <c r="B1922">
        <v>1</v>
      </c>
      <c r="C1922" t="s">
        <v>80</v>
      </c>
      <c r="D1922" t="s">
        <v>110</v>
      </c>
      <c r="E1922" t="s">
        <v>167</v>
      </c>
      <c r="F1922" t="s">
        <v>5796</v>
      </c>
      <c r="G1922" t="s">
        <v>538</v>
      </c>
      <c r="H1922" t="s">
        <v>150</v>
      </c>
      <c r="I1922" t="s">
        <v>136</v>
      </c>
      <c r="J1922" t="s">
        <v>3</v>
      </c>
      <c r="K1922" t="s">
        <v>144</v>
      </c>
      <c r="L1922" t="s">
        <v>5797</v>
      </c>
      <c r="M1922" t="s">
        <v>5798</v>
      </c>
      <c r="N1922">
        <v>2.8574999999999999</v>
      </c>
      <c r="O1922">
        <v>0</v>
      </c>
      <c r="P1922">
        <v>8</v>
      </c>
      <c r="Q1922">
        <v>0</v>
      </c>
      <c r="R1922">
        <v>0</v>
      </c>
      <c r="S1922">
        <v>0</v>
      </c>
      <c r="T1922">
        <v>1</v>
      </c>
      <c r="U1922">
        <v>0</v>
      </c>
      <c r="V1922">
        <v>0</v>
      </c>
      <c r="W1922">
        <v>0</v>
      </c>
      <c r="X1922">
        <v>6.5953965390375302</v>
      </c>
      <c r="Y1922">
        <v>0</v>
      </c>
      <c r="Z1922">
        <v>0</v>
      </c>
      <c r="AA1922">
        <v>0</v>
      </c>
      <c r="AB1922">
        <v>1.3729816194367901</v>
      </c>
      <c r="AC1922">
        <v>0</v>
      </c>
      <c r="AD1922">
        <v>0</v>
      </c>
      <c r="AE1922">
        <v>7.9683781584743203</v>
      </c>
    </row>
    <row r="1923" spans="1:31" x14ac:dyDescent="0.3">
      <c r="A1923">
        <v>2521388</v>
      </c>
      <c r="B1923">
        <v>1</v>
      </c>
      <c r="C1923" t="s">
        <v>80</v>
      </c>
      <c r="D1923" t="s">
        <v>90</v>
      </c>
      <c r="E1923" t="s">
        <v>159</v>
      </c>
      <c r="F1923" t="s">
        <v>5799</v>
      </c>
      <c r="G1923" t="s">
        <v>161</v>
      </c>
      <c r="H1923" t="s">
        <v>150</v>
      </c>
      <c r="I1923" t="s">
        <v>136</v>
      </c>
      <c r="J1923" t="s">
        <v>137</v>
      </c>
      <c r="K1923" t="s">
        <v>144</v>
      </c>
      <c r="L1923" t="s">
        <v>5800</v>
      </c>
      <c r="M1923" t="s">
        <v>5801</v>
      </c>
      <c r="N1923">
        <v>1.741666666</v>
      </c>
      <c r="O1923">
        <v>0</v>
      </c>
      <c r="P1923">
        <v>275</v>
      </c>
      <c r="Q1923">
        <v>0</v>
      </c>
      <c r="R1923">
        <v>0</v>
      </c>
      <c r="S1923">
        <v>0</v>
      </c>
      <c r="T1923">
        <v>10</v>
      </c>
      <c r="U1923">
        <v>0</v>
      </c>
      <c r="V1923">
        <v>0</v>
      </c>
      <c r="W1923">
        <v>0</v>
      </c>
      <c r="X1923">
        <v>127.86003987758185</v>
      </c>
      <c r="Y1923">
        <v>0</v>
      </c>
      <c r="Z1923">
        <v>0</v>
      </c>
      <c r="AA1923">
        <v>0</v>
      </c>
      <c r="AB1923">
        <v>6.9580218374050133</v>
      </c>
      <c r="AC1923">
        <v>0</v>
      </c>
      <c r="AD1923">
        <v>0</v>
      </c>
      <c r="AE1923">
        <v>134.81806171498687</v>
      </c>
    </row>
    <row r="1924" spans="1:31" x14ac:dyDescent="0.3">
      <c r="A1924">
        <v>2521265</v>
      </c>
      <c r="B1924">
        <v>1</v>
      </c>
      <c r="C1924" t="s">
        <v>80</v>
      </c>
      <c r="D1924" t="s">
        <v>84</v>
      </c>
      <c r="E1924" t="s">
        <v>159</v>
      </c>
      <c r="F1924" t="s">
        <v>5659</v>
      </c>
      <c r="G1924" t="s">
        <v>1242</v>
      </c>
      <c r="H1924" t="s">
        <v>150</v>
      </c>
      <c r="I1924" t="s">
        <v>136</v>
      </c>
      <c r="J1924" t="s">
        <v>3</v>
      </c>
      <c r="K1924" t="s">
        <v>144</v>
      </c>
      <c r="L1924" t="s">
        <v>5802</v>
      </c>
      <c r="M1924" t="s">
        <v>5803</v>
      </c>
      <c r="N1924">
        <v>11.019444443999999</v>
      </c>
      <c r="O1924">
        <v>0</v>
      </c>
      <c r="P1924">
        <v>16</v>
      </c>
      <c r="Q1924">
        <v>0</v>
      </c>
      <c r="R1924">
        <v>9</v>
      </c>
      <c r="S1924">
        <v>0</v>
      </c>
      <c r="T1924">
        <v>7</v>
      </c>
      <c r="U1924">
        <v>0</v>
      </c>
      <c r="V1924">
        <v>0</v>
      </c>
      <c r="W1924">
        <v>0</v>
      </c>
      <c r="X1924">
        <v>25.432835556761642</v>
      </c>
      <c r="Y1924">
        <v>0</v>
      </c>
      <c r="Z1924">
        <v>69.587346198447364</v>
      </c>
      <c r="AA1924">
        <v>0</v>
      </c>
      <c r="AB1924">
        <v>52.23706062259614</v>
      </c>
      <c r="AC1924">
        <v>0</v>
      </c>
      <c r="AD1924">
        <v>0</v>
      </c>
      <c r="AE1924">
        <v>147.25724237780514</v>
      </c>
    </row>
    <row r="1925" spans="1:31" x14ac:dyDescent="0.3">
      <c r="A1925">
        <v>2521720</v>
      </c>
      <c r="B1925">
        <v>1</v>
      </c>
      <c r="C1925" t="s">
        <v>80</v>
      </c>
      <c r="D1925" t="s">
        <v>99</v>
      </c>
      <c r="E1925" t="s">
        <v>207</v>
      </c>
      <c r="F1925" t="s">
        <v>5804</v>
      </c>
      <c r="G1925" t="s">
        <v>177</v>
      </c>
      <c r="H1925" t="s">
        <v>150</v>
      </c>
      <c r="I1925" t="s">
        <v>136</v>
      </c>
      <c r="J1925" t="s">
        <v>137</v>
      </c>
      <c r="K1925" t="s">
        <v>144</v>
      </c>
      <c r="L1925" t="s">
        <v>5805</v>
      </c>
      <c r="M1925" t="s">
        <v>5806</v>
      </c>
      <c r="N1925">
        <v>0.97194444400000002</v>
      </c>
      <c r="O1925">
        <v>0</v>
      </c>
      <c r="P1925">
        <v>57</v>
      </c>
      <c r="Q1925">
        <v>0</v>
      </c>
      <c r="R1925">
        <v>0</v>
      </c>
      <c r="S1925">
        <v>0</v>
      </c>
      <c r="T1925">
        <v>7</v>
      </c>
      <c r="U1925">
        <v>0</v>
      </c>
      <c r="V1925">
        <v>0</v>
      </c>
      <c r="W1925">
        <v>0</v>
      </c>
      <c r="X1925">
        <v>8.4622337369126122</v>
      </c>
      <c r="Y1925">
        <v>0</v>
      </c>
      <c r="Z1925">
        <v>0</v>
      </c>
      <c r="AA1925">
        <v>0</v>
      </c>
      <c r="AB1925">
        <v>1.7998108723290878</v>
      </c>
      <c r="AC1925">
        <v>0</v>
      </c>
      <c r="AD1925">
        <v>0</v>
      </c>
      <c r="AE1925">
        <v>10.2620446092417</v>
      </c>
    </row>
    <row r="1926" spans="1:31" x14ac:dyDescent="0.3">
      <c r="A1926">
        <v>2521517</v>
      </c>
      <c r="B1926">
        <v>1</v>
      </c>
      <c r="C1926" t="s">
        <v>81</v>
      </c>
      <c r="D1926" t="s">
        <v>123</v>
      </c>
      <c r="E1926" t="s">
        <v>207</v>
      </c>
      <c r="F1926" t="s">
        <v>5807</v>
      </c>
      <c r="G1926" t="s">
        <v>700</v>
      </c>
      <c r="H1926" t="s">
        <v>150</v>
      </c>
      <c r="I1926" t="s">
        <v>136</v>
      </c>
      <c r="J1926" t="s">
        <v>137</v>
      </c>
      <c r="K1926" t="s">
        <v>144</v>
      </c>
      <c r="L1926" t="s">
        <v>5808</v>
      </c>
      <c r="M1926" t="s">
        <v>5809</v>
      </c>
      <c r="N1926">
        <v>1.930833333</v>
      </c>
      <c r="O1926">
        <v>0</v>
      </c>
      <c r="P1926">
        <v>4</v>
      </c>
      <c r="Q1926">
        <v>0</v>
      </c>
      <c r="R1926">
        <v>0</v>
      </c>
      <c r="S1926">
        <v>0</v>
      </c>
      <c r="T1926">
        <v>1</v>
      </c>
      <c r="U1926">
        <v>0</v>
      </c>
      <c r="V1926">
        <v>0</v>
      </c>
      <c r="W1926">
        <v>0</v>
      </c>
      <c r="X1926">
        <v>1.6016191993021276</v>
      </c>
      <c r="Y1926">
        <v>0</v>
      </c>
      <c r="Z1926">
        <v>0</v>
      </c>
      <c r="AA1926">
        <v>0</v>
      </c>
      <c r="AB1926">
        <v>4.38546145532E-2</v>
      </c>
      <c r="AC1926">
        <v>0</v>
      </c>
      <c r="AD1926">
        <v>0</v>
      </c>
      <c r="AE1926">
        <v>1.6454738138553275</v>
      </c>
    </row>
    <row r="1927" spans="1:31" x14ac:dyDescent="0.3">
      <c r="A1927">
        <v>2521474</v>
      </c>
      <c r="B1927">
        <v>1</v>
      </c>
      <c r="C1927" t="s">
        <v>80</v>
      </c>
      <c r="D1927" t="s">
        <v>95</v>
      </c>
      <c r="E1927" t="s">
        <v>159</v>
      </c>
      <c r="F1927" t="s">
        <v>5810</v>
      </c>
      <c r="G1927" t="s">
        <v>161</v>
      </c>
      <c r="H1927" t="s">
        <v>150</v>
      </c>
      <c r="I1927" t="s">
        <v>136</v>
      </c>
      <c r="J1927" t="s">
        <v>137</v>
      </c>
      <c r="K1927" t="s">
        <v>144</v>
      </c>
      <c r="L1927" t="s">
        <v>5811</v>
      </c>
      <c r="M1927" t="s">
        <v>5812</v>
      </c>
      <c r="N1927">
        <v>0.72388888799999995</v>
      </c>
      <c r="O1927">
        <v>0</v>
      </c>
      <c r="P1927">
        <v>286</v>
      </c>
      <c r="Q1927">
        <v>0</v>
      </c>
      <c r="R1927">
        <v>0</v>
      </c>
      <c r="S1927">
        <v>0</v>
      </c>
      <c r="T1927">
        <v>18</v>
      </c>
      <c r="U1927">
        <v>0</v>
      </c>
      <c r="V1927">
        <v>0</v>
      </c>
      <c r="W1927">
        <v>0</v>
      </c>
      <c r="X1927">
        <v>41.628248183648253</v>
      </c>
      <c r="Y1927">
        <v>0</v>
      </c>
      <c r="Z1927">
        <v>0</v>
      </c>
      <c r="AA1927">
        <v>0</v>
      </c>
      <c r="AB1927">
        <v>14.78928388179175</v>
      </c>
      <c r="AC1927">
        <v>0</v>
      </c>
      <c r="AD1927">
        <v>0</v>
      </c>
      <c r="AE1927">
        <v>56.41753206544</v>
      </c>
    </row>
    <row r="1928" spans="1:31" x14ac:dyDescent="0.3">
      <c r="A1928">
        <v>2521308</v>
      </c>
      <c r="B1928">
        <v>1</v>
      </c>
      <c r="C1928" t="s">
        <v>80</v>
      </c>
      <c r="D1928" t="s">
        <v>92</v>
      </c>
      <c r="E1928" t="s">
        <v>159</v>
      </c>
      <c r="F1928" t="s">
        <v>5813</v>
      </c>
      <c r="G1928" t="s">
        <v>134</v>
      </c>
      <c r="H1928" t="s">
        <v>150</v>
      </c>
      <c r="I1928" t="s">
        <v>136</v>
      </c>
      <c r="J1928" t="s">
        <v>137</v>
      </c>
      <c r="K1928" t="s">
        <v>138</v>
      </c>
      <c r="L1928" t="s">
        <v>5814</v>
      </c>
      <c r="M1928" t="s">
        <v>5815</v>
      </c>
      <c r="N1928">
        <v>2.4563888880000002</v>
      </c>
      <c r="O1928">
        <v>0</v>
      </c>
      <c r="P1928">
        <v>911</v>
      </c>
      <c r="Q1928">
        <v>0</v>
      </c>
      <c r="R1928">
        <v>0</v>
      </c>
      <c r="S1928">
        <v>0</v>
      </c>
      <c r="T1928">
        <v>17</v>
      </c>
      <c r="U1928">
        <v>0</v>
      </c>
      <c r="V1928">
        <v>0</v>
      </c>
      <c r="W1928">
        <v>0</v>
      </c>
      <c r="X1928">
        <v>529.83067723609349</v>
      </c>
      <c r="Y1928">
        <v>0</v>
      </c>
      <c r="Z1928">
        <v>0</v>
      </c>
      <c r="AA1928">
        <v>0</v>
      </c>
      <c r="AB1928">
        <v>80.312541865689653</v>
      </c>
      <c r="AC1928">
        <v>0</v>
      </c>
      <c r="AD1928">
        <v>0</v>
      </c>
      <c r="AE1928">
        <v>610.14321910178319</v>
      </c>
    </row>
    <row r="1929" spans="1:31" x14ac:dyDescent="0.3">
      <c r="A1929">
        <v>2521408</v>
      </c>
      <c r="B1929">
        <v>1</v>
      </c>
      <c r="C1929" t="s">
        <v>81</v>
      </c>
      <c r="D1929" t="s">
        <v>118</v>
      </c>
      <c r="E1929" t="s">
        <v>132</v>
      </c>
      <c r="F1929" t="s">
        <v>4179</v>
      </c>
      <c r="G1929" t="s">
        <v>5816</v>
      </c>
      <c r="H1929" t="s">
        <v>135</v>
      </c>
      <c r="I1929" t="s">
        <v>136</v>
      </c>
      <c r="J1929" t="s">
        <v>137</v>
      </c>
      <c r="K1929" t="s">
        <v>144</v>
      </c>
      <c r="L1929" t="s">
        <v>5817</v>
      </c>
      <c r="M1929" t="s">
        <v>5818</v>
      </c>
      <c r="N1929">
        <v>1.4455555550000001</v>
      </c>
      <c r="O1929">
        <v>0</v>
      </c>
      <c r="P1929">
        <v>0</v>
      </c>
      <c r="Q1929">
        <v>0</v>
      </c>
      <c r="R1929">
        <v>0</v>
      </c>
      <c r="S1929">
        <v>2</v>
      </c>
      <c r="T1929">
        <v>204</v>
      </c>
      <c r="U1929">
        <v>0</v>
      </c>
      <c r="V1929">
        <v>2</v>
      </c>
      <c r="W1929">
        <v>0</v>
      </c>
      <c r="X1929">
        <v>0</v>
      </c>
      <c r="Y1929">
        <v>0</v>
      </c>
      <c r="Z1929">
        <v>0</v>
      </c>
      <c r="AA1929">
        <v>54.052292016776875</v>
      </c>
      <c r="AB1929">
        <v>122.12503117867516</v>
      </c>
      <c r="AC1929">
        <v>0</v>
      </c>
      <c r="AD1929">
        <v>39.503063566009203</v>
      </c>
      <c r="AE1929">
        <v>215.68038676146125</v>
      </c>
    </row>
    <row r="1930" spans="1:31" x14ac:dyDescent="0.3">
      <c r="A1930">
        <v>2521600</v>
      </c>
      <c r="B1930">
        <v>1</v>
      </c>
      <c r="C1930" t="s">
        <v>80</v>
      </c>
      <c r="D1930" t="s">
        <v>97</v>
      </c>
      <c r="E1930" t="s">
        <v>207</v>
      </c>
      <c r="F1930" t="s">
        <v>5819</v>
      </c>
      <c r="G1930" t="s">
        <v>413</v>
      </c>
      <c r="H1930" t="s">
        <v>150</v>
      </c>
      <c r="I1930" t="s">
        <v>136</v>
      </c>
      <c r="J1930" t="s">
        <v>137</v>
      </c>
      <c r="K1930" t="s">
        <v>144</v>
      </c>
      <c r="L1930" t="s">
        <v>5820</v>
      </c>
      <c r="M1930" t="s">
        <v>5821</v>
      </c>
      <c r="N1930">
        <v>2.8050000000000002</v>
      </c>
      <c r="O1930">
        <v>0</v>
      </c>
      <c r="P1930">
        <v>5</v>
      </c>
      <c r="Q1930">
        <v>0</v>
      </c>
      <c r="R1930">
        <v>0</v>
      </c>
      <c r="S1930">
        <v>0</v>
      </c>
      <c r="T1930">
        <v>8</v>
      </c>
      <c r="U1930">
        <v>0</v>
      </c>
      <c r="V1930">
        <v>0</v>
      </c>
      <c r="W1930">
        <v>0</v>
      </c>
      <c r="X1930">
        <v>3.3528132394388277</v>
      </c>
      <c r="Y1930">
        <v>0</v>
      </c>
      <c r="Z1930">
        <v>0</v>
      </c>
      <c r="AA1930">
        <v>0</v>
      </c>
      <c r="AB1930">
        <v>5.9041989629221199</v>
      </c>
      <c r="AC1930">
        <v>0</v>
      </c>
      <c r="AD1930">
        <v>0</v>
      </c>
      <c r="AE1930">
        <v>9.2570122023609471</v>
      </c>
    </row>
    <row r="1931" spans="1:31" x14ac:dyDescent="0.3">
      <c r="A1931">
        <v>2521351</v>
      </c>
      <c r="B1931">
        <v>1</v>
      </c>
      <c r="C1931" t="s">
        <v>80</v>
      </c>
      <c r="D1931" t="s">
        <v>110</v>
      </c>
      <c r="E1931" t="s">
        <v>147</v>
      </c>
      <c r="F1931" t="s">
        <v>5822</v>
      </c>
      <c r="G1931" t="s">
        <v>173</v>
      </c>
      <c r="H1931" t="s">
        <v>150</v>
      </c>
      <c r="I1931" t="s">
        <v>136</v>
      </c>
      <c r="J1931" t="s">
        <v>137</v>
      </c>
      <c r="K1931" t="s">
        <v>138</v>
      </c>
      <c r="L1931" t="s">
        <v>5823</v>
      </c>
      <c r="M1931" t="s">
        <v>5824</v>
      </c>
      <c r="N1931">
        <v>3.1349999999999998</v>
      </c>
      <c r="O1931">
        <v>0</v>
      </c>
      <c r="P1931">
        <v>0</v>
      </c>
      <c r="Q1931">
        <v>0</v>
      </c>
      <c r="R1931">
        <v>0</v>
      </c>
      <c r="S1931">
        <v>0</v>
      </c>
      <c r="T1931">
        <v>61</v>
      </c>
      <c r="U1931">
        <v>0</v>
      </c>
      <c r="V1931">
        <v>0</v>
      </c>
      <c r="W1931">
        <v>0</v>
      </c>
      <c r="X1931">
        <v>0</v>
      </c>
      <c r="Y1931">
        <v>0</v>
      </c>
      <c r="Z1931">
        <v>0</v>
      </c>
      <c r="AA1931">
        <v>0</v>
      </c>
      <c r="AB1931">
        <v>120.46017079383672</v>
      </c>
      <c r="AC1931">
        <v>0</v>
      </c>
      <c r="AD1931">
        <v>0</v>
      </c>
      <c r="AE1931">
        <v>120.46017079383672</v>
      </c>
    </row>
    <row r="1932" spans="1:31" x14ac:dyDescent="0.3">
      <c r="A1932">
        <v>2521537</v>
      </c>
      <c r="B1932">
        <v>1</v>
      </c>
      <c r="C1932" t="s">
        <v>80</v>
      </c>
      <c r="D1932" t="s">
        <v>89</v>
      </c>
      <c r="E1932" t="s">
        <v>167</v>
      </c>
      <c r="F1932" t="s">
        <v>5825</v>
      </c>
      <c r="G1932" t="s">
        <v>234</v>
      </c>
      <c r="H1932" t="s">
        <v>150</v>
      </c>
      <c r="I1932" t="s">
        <v>136</v>
      </c>
      <c r="J1932" t="s">
        <v>137</v>
      </c>
      <c r="K1932" t="s">
        <v>144</v>
      </c>
      <c r="L1932" t="s">
        <v>5826</v>
      </c>
      <c r="M1932" t="s">
        <v>5827</v>
      </c>
      <c r="N1932">
        <v>3.7749999999999999</v>
      </c>
      <c r="O1932">
        <v>0</v>
      </c>
      <c r="P1932">
        <v>1</v>
      </c>
      <c r="Q1932">
        <v>0</v>
      </c>
      <c r="R1932">
        <v>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0.9972854172178085</v>
      </c>
      <c r="Y1932">
        <v>0</v>
      </c>
      <c r="Z1932">
        <v>0</v>
      </c>
      <c r="AA1932">
        <v>0</v>
      </c>
      <c r="AB1932">
        <v>0</v>
      </c>
      <c r="AC1932">
        <v>0</v>
      </c>
      <c r="AD1932">
        <v>0</v>
      </c>
      <c r="AE1932">
        <v>0.9972854172178085</v>
      </c>
    </row>
    <row r="1933" spans="1:31" x14ac:dyDescent="0.3">
      <c r="A1933">
        <v>2521743</v>
      </c>
      <c r="B1933">
        <v>1</v>
      </c>
      <c r="C1933" t="s">
        <v>81</v>
      </c>
      <c r="D1933" t="s">
        <v>122</v>
      </c>
      <c r="E1933" t="s">
        <v>207</v>
      </c>
      <c r="F1933" t="s">
        <v>5633</v>
      </c>
      <c r="G1933" t="s">
        <v>177</v>
      </c>
      <c r="H1933" t="s">
        <v>150</v>
      </c>
      <c r="I1933" t="s">
        <v>136</v>
      </c>
      <c r="J1933" t="s">
        <v>137</v>
      </c>
      <c r="K1933" t="s">
        <v>144</v>
      </c>
      <c r="L1933" t="s">
        <v>5828</v>
      </c>
      <c r="M1933" t="s">
        <v>5829</v>
      </c>
      <c r="N1933">
        <v>0.764444444</v>
      </c>
      <c r="O1933">
        <v>0</v>
      </c>
      <c r="P1933">
        <v>200</v>
      </c>
      <c r="Q1933">
        <v>0</v>
      </c>
      <c r="R1933">
        <v>0</v>
      </c>
      <c r="S1933">
        <v>0</v>
      </c>
      <c r="T1933">
        <v>6</v>
      </c>
      <c r="U1933">
        <v>0</v>
      </c>
      <c r="V1933">
        <v>0</v>
      </c>
      <c r="W1933">
        <v>0</v>
      </c>
      <c r="X1933">
        <v>30.051492117272012</v>
      </c>
      <c r="Y1933">
        <v>0</v>
      </c>
      <c r="Z1933">
        <v>0</v>
      </c>
      <c r="AA1933">
        <v>0</v>
      </c>
      <c r="AB1933">
        <v>0.28788601172464001</v>
      </c>
      <c r="AC1933">
        <v>0</v>
      </c>
      <c r="AD1933">
        <v>0</v>
      </c>
      <c r="AE1933">
        <v>30.339378128996653</v>
      </c>
    </row>
    <row r="1934" spans="1:31" x14ac:dyDescent="0.3">
      <c r="A1934">
        <v>2521391</v>
      </c>
      <c r="B1934">
        <v>1</v>
      </c>
      <c r="C1934" t="s">
        <v>80</v>
      </c>
      <c r="D1934" t="s">
        <v>96</v>
      </c>
      <c r="E1934" t="s">
        <v>167</v>
      </c>
      <c r="F1934" t="s">
        <v>5830</v>
      </c>
      <c r="G1934" t="s">
        <v>263</v>
      </c>
      <c r="H1934" t="s">
        <v>150</v>
      </c>
      <c r="I1934" t="s">
        <v>136</v>
      </c>
      <c r="J1934" t="s">
        <v>137</v>
      </c>
      <c r="K1934" t="s">
        <v>144</v>
      </c>
      <c r="L1934" t="s">
        <v>5831</v>
      </c>
      <c r="M1934" t="s">
        <v>5832</v>
      </c>
      <c r="N1934">
        <v>6.0536111110000004</v>
      </c>
      <c r="O1934">
        <v>0</v>
      </c>
      <c r="P1934">
        <v>1</v>
      </c>
      <c r="Q1934">
        <v>0</v>
      </c>
      <c r="R1934">
        <v>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5.2744814552500006E-4</v>
      </c>
      <c r="Y1934">
        <v>0</v>
      </c>
      <c r="Z1934">
        <v>0</v>
      </c>
      <c r="AA1934">
        <v>0</v>
      </c>
      <c r="AB1934">
        <v>0</v>
      </c>
      <c r="AC1934">
        <v>0</v>
      </c>
      <c r="AD1934">
        <v>0</v>
      </c>
      <c r="AE1934">
        <v>5.2744814552500006E-4</v>
      </c>
    </row>
    <row r="1935" spans="1:31" x14ac:dyDescent="0.3">
      <c r="A1935">
        <v>2521700</v>
      </c>
      <c r="B1935">
        <v>1</v>
      </c>
      <c r="C1935" t="s">
        <v>80</v>
      </c>
      <c r="D1935" t="s">
        <v>108</v>
      </c>
      <c r="E1935" t="s">
        <v>207</v>
      </c>
      <c r="F1935" t="s">
        <v>5833</v>
      </c>
      <c r="G1935" t="s">
        <v>177</v>
      </c>
      <c r="H1935" t="s">
        <v>150</v>
      </c>
      <c r="I1935" t="s">
        <v>136</v>
      </c>
      <c r="J1935" t="s">
        <v>137</v>
      </c>
      <c r="K1935" t="s">
        <v>144</v>
      </c>
      <c r="L1935" t="s">
        <v>5834</v>
      </c>
      <c r="M1935" t="s">
        <v>5835</v>
      </c>
      <c r="N1935">
        <v>2.0094444440000001</v>
      </c>
      <c r="O1935">
        <v>0</v>
      </c>
      <c r="P1935">
        <v>5</v>
      </c>
      <c r="Q1935">
        <v>0</v>
      </c>
      <c r="R1935">
        <v>2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1.6848189090378749</v>
      </c>
      <c r="Y1935">
        <v>0</v>
      </c>
      <c r="Z1935">
        <v>1.5469744914625598</v>
      </c>
      <c r="AA1935">
        <v>0</v>
      </c>
      <c r="AB1935">
        <v>0</v>
      </c>
      <c r="AC1935">
        <v>0</v>
      </c>
      <c r="AD1935">
        <v>0</v>
      </c>
      <c r="AE1935">
        <v>3.2317934005004347</v>
      </c>
    </row>
    <row r="1936" spans="1:31" x14ac:dyDescent="0.3">
      <c r="A1936">
        <v>2521660</v>
      </c>
      <c r="B1936">
        <v>1</v>
      </c>
      <c r="C1936" t="s">
        <v>80</v>
      </c>
      <c r="D1936" t="s">
        <v>82</v>
      </c>
      <c r="E1936" t="s">
        <v>147</v>
      </c>
      <c r="F1936" t="s">
        <v>5836</v>
      </c>
      <c r="G1936" t="s">
        <v>177</v>
      </c>
      <c r="H1936" t="s">
        <v>150</v>
      </c>
      <c r="I1936" t="s">
        <v>136</v>
      </c>
      <c r="J1936" t="s">
        <v>137</v>
      </c>
      <c r="K1936" t="s">
        <v>144</v>
      </c>
      <c r="L1936" t="s">
        <v>5837</v>
      </c>
      <c r="M1936" t="s">
        <v>5838</v>
      </c>
      <c r="N1936">
        <v>1.0925</v>
      </c>
      <c r="O1936">
        <v>0</v>
      </c>
      <c r="P1936">
        <v>5</v>
      </c>
      <c r="Q1936">
        <v>0</v>
      </c>
      <c r="R1936">
        <v>0</v>
      </c>
      <c r="S1936">
        <v>0</v>
      </c>
      <c r="T1936">
        <v>89</v>
      </c>
      <c r="U1936">
        <v>0</v>
      </c>
      <c r="V1936">
        <v>0</v>
      </c>
      <c r="W1936">
        <v>0</v>
      </c>
      <c r="X1936">
        <v>3.5849551899659167E-2</v>
      </c>
      <c r="Y1936">
        <v>0</v>
      </c>
      <c r="Z1936">
        <v>0</v>
      </c>
      <c r="AA1936">
        <v>0</v>
      </c>
      <c r="AB1936">
        <v>48.948206111010506</v>
      </c>
      <c r="AC1936">
        <v>0</v>
      </c>
      <c r="AD1936">
        <v>0</v>
      </c>
      <c r="AE1936">
        <v>48.984055662910166</v>
      </c>
    </row>
    <row r="1937" spans="1:31" x14ac:dyDescent="0.3">
      <c r="A1937">
        <v>2521617</v>
      </c>
      <c r="B1937">
        <v>1</v>
      </c>
      <c r="C1937" t="s">
        <v>80</v>
      </c>
      <c r="D1937" t="s">
        <v>83</v>
      </c>
      <c r="E1937" t="s">
        <v>132</v>
      </c>
      <c r="F1937" t="s">
        <v>5839</v>
      </c>
      <c r="G1937" t="s">
        <v>143</v>
      </c>
      <c r="H1937" t="s">
        <v>135</v>
      </c>
      <c r="I1937" t="s">
        <v>136</v>
      </c>
      <c r="J1937" t="s">
        <v>137</v>
      </c>
      <c r="K1937" t="s">
        <v>144</v>
      </c>
      <c r="L1937" t="s">
        <v>5840</v>
      </c>
      <c r="M1937" t="s">
        <v>5841</v>
      </c>
      <c r="N1937">
        <v>0.82</v>
      </c>
      <c r="O1937">
        <v>0</v>
      </c>
      <c r="P1937">
        <v>430</v>
      </c>
      <c r="Q1937">
        <v>0</v>
      </c>
      <c r="R1937">
        <v>11</v>
      </c>
      <c r="S1937">
        <v>46</v>
      </c>
      <c r="T1937">
        <v>88</v>
      </c>
      <c r="U1937">
        <v>16</v>
      </c>
      <c r="V1937">
        <v>3</v>
      </c>
      <c r="W1937">
        <v>0</v>
      </c>
      <c r="X1937">
        <v>118.18735890047799</v>
      </c>
      <c r="Y1937">
        <v>0</v>
      </c>
      <c r="Z1937">
        <v>6.3113595123776705</v>
      </c>
      <c r="AA1937">
        <v>482.09335020758374</v>
      </c>
      <c r="AB1937">
        <v>95.540056084213219</v>
      </c>
      <c r="AC1937">
        <v>440.18537412789408</v>
      </c>
      <c r="AD1937">
        <v>30.406397489410633</v>
      </c>
      <c r="AE1937">
        <v>1172.7238963219575</v>
      </c>
    </row>
    <row r="1938" spans="1:31" x14ac:dyDescent="0.3">
      <c r="A1938">
        <v>2521305</v>
      </c>
      <c r="B1938">
        <v>1</v>
      </c>
      <c r="C1938" t="s">
        <v>80</v>
      </c>
      <c r="D1938" t="s">
        <v>104</v>
      </c>
      <c r="E1938" t="s">
        <v>159</v>
      </c>
      <c r="F1938" t="s">
        <v>5842</v>
      </c>
      <c r="G1938" t="s">
        <v>161</v>
      </c>
      <c r="H1938" t="s">
        <v>150</v>
      </c>
      <c r="I1938" t="s">
        <v>136</v>
      </c>
      <c r="J1938" t="s">
        <v>137</v>
      </c>
      <c r="K1938" t="s">
        <v>144</v>
      </c>
      <c r="L1938" t="s">
        <v>5843</v>
      </c>
      <c r="M1938" t="s">
        <v>5378</v>
      </c>
      <c r="N1938">
        <v>5.4272222220000002</v>
      </c>
      <c r="O1938">
        <v>0</v>
      </c>
      <c r="P1938">
        <v>19</v>
      </c>
      <c r="Q1938">
        <v>0</v>
      </c>
      <c r="R1938">
        <v>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21.075474065255584</v>
      </c>
      <c r="Y1938">
        <v>0</v>
      </c>
      <c r="Z1938">
        <v>0</v>
      </c>
      <c r="AA1938">
        <v>0</v>
      </c>
      <c r="AB1938">
        <v>0</v>
      </c>
      <c r="AC1938">
        <v>0</v>
      </c>
      <c r="AD1938">
        <v>0</v>
      </c>
      <c r="AE1938">
        <v>21.075474065255584</v>
      </c>
    </row>
    <row r="1939" spans="1:31" x14ac:dyDescent="0.3">
      <c r="A1939">
        <v>2521262</v>
      </c>
      <c r="B1939">
        <v>1</v>
      </c>
      <c r="C1939" t="s">
        <v>80</v>
      </c>
      <c r="D1939" t="s">
        <v>100</v>
      </c>
      <c r="E1939" t="s">
        <v>132</v>
      </c>
      <c r="F1939" t="s">
        <v>5844</v>
      </c>
      <c r="G1939" t="s">
        <v>1809</v>
      </c>
      <c r="H1939" t="s">
        <v>135</v>
      </c>
      <c r="I1939" t="s">
        <v>136</v>
      </c>
      <c r="J1939" t="s">
        <v>137</v>
      </c>
      <c r="K1939" t="s">
        <v>144</v>
      </c>
      <c r="L1939" t="s">
        <v>5845</v>
      </c>
      <c r="M1939" t="s">
        <v>5846</v>
      </c>
      <c r="N1939">
        <v>1.8444444440000001</v>
      </c>
      <c r="O1939">
        <v>0</v>
      </c>
      <c r="P1939">
        <v>117</v>
      </c>
      <c r="Q1939">
        <v>0</v>
      </c>
      <c r="R1939">
        <v>0</v>
      </c>
      <c r="S1939">
        <v>0</v>
      </c>
      <c r="T1939">
        <v>30</v>
      </c>
      <c r="U1939">
        <v>0</v>
      </c>
      <c r="V1939">
        <v>0</v>
      </c>
      <c r="W1939">
        <v>0</v>
      </c>
      <c r="X1939">
        <v>32.108880496297253</v>
      </c>
      <c r="Y1939">
        <v>0</v>
      </c>
      <c r="Z1939">
        <v>0</v>
      </c>
      <c r="AA1939">
        <v>0</v>
      </c>
      <c r="AB1939">
        <v>31.615282182095847</v>
      </c>
      <c r="AC1939">
        <v>0</v>
      </c>
      <c r="AD1939">
        <v>0</v>
      </c>
      <c r="AE1939">
        <v>63.7241626783931</v>
      </c>
    </row>
    <row r="1940" spans="1:31" x14ac:dyDescent="0.3">
      <c r="A1940">
        <v>2521491</v>
      </c>
      <c r="B1940">
        <v>1</v>
      </c>
      <c r="C1940" t="s">
        <v>80</v>
      </c>
      <c r="D1940" t="s">
        <v>104</v>
      </c>
      <c r="E1940" t="s">
        <v>141</v>
      </c>
      <c r="F1940" t="s">
        <v>868</v>
      </c>
      <c r="G1940" t="s">
        <v>143</v>
      </c>
      <c r="H1940" t="s">
        <v>135</v>
      </c>
      <c r="I1940" t="s">
        <v>136</v>
      </c>
      <c r="J1940" t="s">
        <v>137</v>
      </c>
      <c r="K1940" t="s">
        <v>144</v>
      </c>
      <c r="L1940" t="s">
        <v>5847</v>
      </c>
      <c r="M1940" t="s">
        <v>5848</v>
      </c>
      <c r="N1940">
        <v>0.51388888799999999</v>
      </c>
      <c r="O1940">
        <v>21</v>
      </c>
      <c r="P1940">
        <v>158</v>
      </c>
      <c r="Q1940">
        <v>145</v>
      </c>
      <c r="R1940">
        <v>317</v>
      </c>
      <c r="S1940">
        <v>48</v>
      </c>
      <c r="T1940">
        <v>94</v>
      </c>
      <c r="U1940">
        <v>16</v>
      </c>
      <c r="V1940">
        <v>0</v>
      </c>
      <c r="W1940">
        <v>2.743180282972403</v>
      </c>
      <c r="X1940">
        <v>13.891602268487619</v>
      </c>
      <c r="Y1940">
        <v>75.230969532043972</v>
      </c>
      <c r="Z1940">
        <v>75.965833076534665</v>
      </c>
      <c r="AA1940">
        <v>131.90658251140084</v>
      </c>
      <c r="AB1940">
        <v>19.675144660384372</v>
      </c>
      <c r="AC1940">
        <v>702.48019127732323</v>
      </c>
      <c r="AD1940">
        <v>0</v>
      </c>
      <c r="AE1940">
        <v>1021.893503609147</v>
      </c>
    </row>
    <row r="1941" spans="1:31" x14ac:dyDescent="0.3">
      <c r="A1941">
        <v>2521348</v>
      </c>
      <c r="B1941">
        <v>1</v>
      </c>
      <c r="C1941" t="s">
        <v>80</v>
      </c>
      <c r="D1941" t="s">
        <v>110</v>
      </c>
      <c r="E1941" t="s">
        <v>207</v>
      </c>
      <c r="F1941" t="s">
        <v>5849</v>
      </c>
      <c r="G1941" t="s">
        <v>173</v>
      </c>
      <c r="H1941" t="s">
        <v>150</v>
      </c>
      <c r="I1941" t="s">
        <v>136</v>
      </c>
      <c r="J1941" t="s">
        <v>137</v>
      </c>
      <c r="K1941" t="s">
        <v>138</v>
      </c>
      <c r="L1941" t="s">
        <v>5850</v>
      </c>
      <c r="M1941" t="s">
        <v>5851</v>
      </c>
      <c r="N1941">
        <v>2.2883333330000002</v>
      </c>
      <c r="O1941">
        <v>0</v>
      </c>
      <c r="P1941">
        <v>203</v>
      </c>
      <c r="Q1941">
        <v>0</v>
      </c>
      <c r="R1941">
        <v>0</v>
      </c>
      <c r="S1941">
        <v>0</v>
      </c>
      <c r="T1941">
        <v>28</v>
      </c>
      <c r="U1941">
        <v>0</v>
      </c>
      <c r="V1941">
        <v>0</v>
      </c>
      <c r="W1941">
        <v>0</v>
      </c>
      <c r="X1941">
        <v>123.49951362290246</v>
      </c>
      <c r="Y1941">
        <v>0</v>
      </c>
      <c r="Z1941">
        <v>0</v>
      </c>
      <c r="AA1941">
        <v>0</v>
      </c>
      <c r="AB1941">
        <v>41.555005455940076</v>
      </c>
      <c r="AC1941">
        <v>0</v>
      </c>
      <c r="AD1941">
        <v>0</v>
      </c>
      <c r="AE1941">
        <v>165.05451907884253</v>
      </c>
    </row>
    <row r="1942" spans="1:31" x14ac:dyDescent="0.3">
      <c r="A1942">
        <v>2521935</v>
      </c>
      <c r="B1942">
        <v>1</v>
      </c>
      <c r="C1942" t="s">
        <v>80</v>
      </c>
      <c r="D1942" t="s">
        <v>95</v>
      </c>
      <c r="E1942" t="s">
        <v>275</v>
      </c>
      <c r="F1942" t="s">
        <v>5852</v>
      </c>
      <c r="G1942" t="s">
        <v>2832</v>
      </c>
      <c r="H1942" t="s">
        <v>1921</v>
      </c>
      <c r="I1942" t="s">
        <v>136</v>
      </c>
      <c r="J1942" t="s">
        <v>137</v>
      </c>
      <c r="K1942" t="s">
        <v>138</v>
      </c>
      <c r="L1942" t="s">
        <v>5853</v>
      </c>
      <c r="M1942" t="s">
        <v>5854</v>
      </c>
      <c r="N1942">
        <v>9.1974999999999998</v>
      </c>
      <c r="O1942">
        <v>7</v>
      </c>
      <c r="P1942">
        <v>1468</v>
      </c>
      <c r="Q1942">
        <v>26</v>
      </c>
      <c r="R1942">
        <v>17</v>
      </c>
      <c r="S1942">
        <v>54</v>
      </c>
      <c r="T1942">
        <v>128</v>
      </c>
      <c r="U1942">
        <v>7</v>
      </c>
      <c r="V1942">
        <v>0</v>
      </c>
      <c r="W1942">
        <v>57.336888369634181</v>
      </c>
      <c r="X1942">
        <v>3291.5296723890519</v>
      </c>
      <c r="Y1942">
        <v>763.46426865392129</v>
      </c>
      <c r="Z1942">
        <v>55.51029714390986</v>
      </c>
      <c r="AA1942">
        <v>7567.36130117838</v>
      </c>
      <c r="AB1942">
        <v>1081.6805634675316</v>
      </c>
      <c r="AC1942">
        <v>2792.5769953406048</v>
      </c>
      <c r="AD1942">
        <v>0</v>
      </c>
      <c r="AE1942">
        <v>15609.459986543034</v>
      </c>
    </row>
    <row r="1943" spans="1:31" x14ac:dyDescent="0.3">
      <c r="A1943">
        <v>2521958</v>
      </c>
      <c r="B1943">
        <v>1</v>
      </c>
      <c r="C1943" t="s">
        <v>80</v>
      </c>
      <c r="D1943" t="s">
        <v>93</v>
      </c>
      <c r="E1943" t="s">
        <v>132</v>
      </c>
      <c r="F1943" t="s">
        <v>5855</v>
      </c>
      <c r="G1943" t="s">
        <v>173</v>
      </c>
      <c r="H1943" t="s">
        <v>135</v>
      </c>
      <c r="I1943" t="s">
        <v>136</v>
      </c>
      <c r="J1943" t="s">
        <v>137</v>
      </c>
      <c r="K1943" t="s">
        <v>138</v>
      </c>
      <c r="L1943" t="s">
        <v>5856</v>
      </c>
      <c r="M1943" t="s">
        <v>5857</v>
      </c>
      <c r="N1943">
        <v>5.4758333329999997</v>
      </c>
      <c r="O1943">
        <v>0</v>
      </c>
      <c r="P1943">
        <v>0</v>
      </c>
      <c r="Q1943">
        <v>0</v>
      </c>
      <c r="R1943">
        <v>0</v>
      </c>
      <c r="S1943">
        <v>5</v>
      </c>
      <c r="T1943">
        <v>0</v>
      </c>
      <c r="U1943">
        <v>0</v>
      </c>
      <c r="V1943">
        <v>0</v>
      </c>
      <c r="W1943">
        <v>0</v>
      </c>
      <c r="X1943">
        <v>0</v>
      </c>
      <c r="Y1943">
        <v>0</v>
      </c>
      <c r="Z1943">
        <v>0</v>
      </c>
      <c r="AA1943">
        <v>0</v>
      </c>
      <c r="AB1943">
        <v>0</v>
      </c>
      <c r="AC1943">
        <v>0</v>
      </c>
      <c r="AD1943">
        <v>0</v>
      </c>
      <c r="AE1943">
        <v>0</v>
      </c>
    </row>
    <row r="1944" spans="1:31" x14ac:dyDescent="0.3">
      <c r="A1944">
        <v>2522127</v>
      </c>
      <c r="B1944">
        <v>1</v>
      </c>
      <c r="C1944" t="s">
        <v>81</v>
      </c>
      <c r="D1944" t="s">
        <v>119</v>
      </c>
      <c r="E1944" t="s">
        <v>167</v>
      </c>
      <c r="F1944" t="s">
        <v>5858</v>
      </c>
      <c r="G1944" t="s">
        <v>263</v>
      </c>
      <c r="H1944" t="s">
        <v>150</v>
      </c>
      <c r="I1944" t="s">
        <v>136</v>
      </c>
      <c r="J1944" t="s">
        <v>137</v>
      </c>
      <c r="K1944" t="s">
        <v>144</v>
      </c>
      <c r="L1944" t="s">
        <v>5859</v>
      </c>
      <c r="M1944" t="s">
        <v>5860</v>
      </c>
      <c r="N1944">
        <v>1.220555555</v>
      </c>
      <c r="O1944">
        <v>0</v>
      </c>
      <c r="P1944">
        <v>1</v>
      </c>
      <c r="Q1944">
        <v>0</v>
      </c>
      <c r="R1944">
        <v>0</v>
      </c>
      <c r="S1944">
        <v>0</v>
      </c>
      <c r="T1944">
        <v>0</v>
      </c>
      <c r="U1944">
        <v>0</v>
      </c>
      <c r="V1944">
        <v>0</v>
      </c>
      <c r="W1944">
        <v>0</v>
      </c>
      <c r="X1944">
        <v>0.16192487924025001</v>
      </c>
      <c r="Y1944">
        <v>0</v>
      </c>
      <c r="Z1944">
        <v>0</v>
      </c>
      <c r="AA1944">
        <v>0</v>
      </c>
      <c r="AB1944">
        <v>0</v>
      </c>
      <c r="AC1944">
        <v>0</v>
      </c>
      <c r="AD1944">
        <v>0</v>
      </c>
      <c r="AE1944">
        <v>0.16192487924025001</v>
      </c>
    </row>
    <row r="1945" spans="1:31" x14ac:dyDescent="0.3">
      <c r="A1945">
        <v>2521981</v>
      </c>
      <c r="B1945">
        <v>1</v>
      </c>
      <c r="C1945" t="s">
        <v>80</v>
      </c>
      <c r="D1945" t="s">
        <v>83</v>
      </c>
      <c r="E1945" t="s">
        <v>275</v>
      </c>
      <c r="F1945" t="s">
        <v>5861</v>
      </c>
      <c r="G1945" t="s">
        <v>1708</v>
      </c>
      <c r="H1945" t="s">
        <v>135</v>
      </c>
      <c r="I1945" t="s">
        <v>136</v>
      </c>
      <c r="J1945" t="s">
        <v>137</v>
      </c>
      <c r="K1945" t="s">
        <v>144</v>
      </c>
      <c r="L1945" t="s">
        <v>5862</v>
      </c>
      <c r="M1945" t="s">
        <v>5863</v>
      </c>
      <c r="N1945">
        <v>1.0405555550000001</v>
      </c>
      <c r="O1945">
        <v>0</v>
      </c>
      <c r="P1945">
        <v>5611</v>
      </c>
      <c r="Q1945">
        <v>0</v>
      </c>
      <c r="R1945">
        <v>0</v>
      </c>
      <c r="S1945">
        <v>0</v>
      </c>
      <c r="T1945">
        <v>719</v>
      </c>
      <c r="U1945">
        <v>0</v>
      </c>
      <c r="V1945">
        <v>0</v>
      </c>
      <c r="W1945">
        <v>0</v>
      </c>
      <c r="X1945">
        <v>1503.6925455846551</v>
      </c>
      <c r="Y1945">
        <v>0</v>
      </c>
      <c r="Z1945">
        <v>0</v>
      </c>
      <c r="AA1945">
        <v>0</v>
      </c>
      <c r="AB1945">
        <v>492.757016561049</v>
      </c>
      <c r="AC1945">
        <v>0</v>
      </c>
      <c r="AD1945">
        <v>0</v>
      </c>
      <c r="AE1945">
        <v>1996.449562145704</v>
      </c>
    </row>
    <row r="1946" spans="1:31" x14ac:dyDescent="0.3">
      <c r="A1946">
        <v>2522104</v>
      </c>
      <c r="B1946">
        <v>1</v>
      </c>
      <c r="C1946" t="s">
        <v>80</v>
      </c>
      <c r="D1946" t="s">
        <v>96</v>
      </c>
      <c r="E1946" t="s">
        <v>167</v>
      </c>
      <c r="F1946" t="s">
        <v>5864</v>
      </c>
      <c r="G1946" t="s">
        <v>263</v>
      </c>
      <c r="H1946" t="s">
        <v>150</v>
      </c>
      <c r="I1946" t="s">
        <v>136</v>
      </c>
      <c r="J1946" t="s">
        <v>137</v>
      </c>
      <c r="K1946" t="s">
        <v>144</v>
      </c>
      <c r="L1946" t="s">
        <v>5865</v>
      </c>
      <c r="M1946" t="s">
        <v>5866</v>
      </c>
      <c r="N1946">
        <v>0.62777777700000004</v>
      </c>
      <c r="O1946">
        <v>0</v>
      </c>
      <c r="P1946">
        <v>1</v>
      </c>
      <c r="Q1946">
        <v>0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1.1359186145599999E-2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1.1359186145599999E-2</v>
      </c>
    </row>
    <row r="1947" spans="1:31" x14ac:dyDescent="0.3">
      <c r="A1947">
        <v>2521918</v>
      </c>
      <c r="B1947">
        <v>1</v>
      </c>
      <c r="C1947" t="s">
        <v>80</v>
      </c>
      <c r="D1947" t="s">
        <v>109</v>
      </c>
      <c r="E1947" t="s">
        <v>141</v>
      </c>
      <c r="F1947" t="s">
        <v>5867</v>
      </c>
      <c r="G1947" t="s">
        <v>134</v>
      </c>
      <c r="H1947" t="s">
        <v>135</v>
      </c>
      <c r="I1947" t="s">
        <v>136</v>
      </c>
      <c r="J1947" t="s">
        <v>137</v>
      </c>
      <c r="K1947" t="s">
        <v>138</v>
      </c>
      <c r="L1947" t="s">
        <v>5868</v>
      </c>
      <c r="M1947" t="s">
        <v>5869</v>
      </c>
      <c r="N1947">
        <v>1.6697222220000001</v>
      </c>
      <c r="O1947">
        <v>0</v>
      </c>
      <c r="P1947">
        <v>74</v>
      </c>
      <c r="Q1947">
        <v>0</v>
      </c>
      <c r="R1947">
        <v>10</v>
      </c>
      <c r="S1947">
        <v>1</v>
      </c>
      <c r="T1947">
        <v>10</v>
      </c>
      <c r="U1947">
        <v>0</v>
      </c>
      <c r="V1947">
        <v>0</v>
      </c>
      <c r="W1947">
        <v>0</v>
      </c>
      <c r="X1947">
        <v>16.318021871158404</v>
      </c>
      <c r="Y1947">
        <v>0</v>
      </c>
      <c r="Z1947">
        <v>2.4103156908334356</v>
      </c>
      <c r="AA1947">
        <v>4.3536975430677503</v>
      </c>
      <c r="AB1947">
        <v>8.1454554668226287</v>
      </c>
      <c r="AC1947">
        <v>0</v>
      </c>
      <c r="AD1947">
        <v>0</v>
      </c>
      <c r="AE1947">
        <v>31.227490571882218</v>
      </c>
    </row>
    <row r="1948" spans="1:31" x14ac:dyDescent="0.3">
      <c r="A1948">
        <v>2521872</v>
      </c>
      <c r="B1948">
        <v>1</v>
      </c>
      <c r="C1948" t="s">
        <v>80</v>
      </c>
      <c r="D1948" t="s">
        <v>88</v>
      </c>
      <c r="E1948" t="s">
        <v>132</v>
      </c>
      <c r="F1948" t="s">
        <v>5870</v>
      </c>
      <c r="G1948" t="s">
        <v>173</v>
      </c>
      <c r="H1948" t="s">
        <v>135</v>
      </c>
      <c r="I1948" t="s">
        <v>136</v>
      </c>
      <c r="J1948" t="s">
        <v>137</v>
      </c>
      <c r="K1948" t="s">
        <v>138</v>
      </c>
      <c r="L1948" t="s">
        <v>5871</v>
      </c>
      <c r="M1948" t="s">
        <v>5872</v>
      </c>
      <c r="N1948">
        <v>7.7013888880000003</v>
      </c>
      <c r="O1948">
        <v>0</v>
      </c>
      <c r="P1948">
        <v>23</v>
      </c>
      <c r="Q1948">
        <v>0</v>
      </c>
      <c r="R1948">
        <v>0</v>
      </c>
      <c r="S1948">
        <v>0</v>
      </c>
      <c r="T1948">
        <v>192</v>
      </c>
      <c r="U1948">
        <v>0</v>
      </c>
      <c r="V1948">
        <v>0</v>
      </c>
      <c r="W1948">
        <v>0</v>
      </c>
      <c r="X1948">
        <v>41.510284022816684</v>
      </c>
      <c r="Y1948">
        <v>0</v>
      </c>
      <c r="Z1948">
        <v>0</v>
      </c>
      <c r="AA1948">
        <v>0</v>
      </c>
      <c r="AB1948">
        <v>838.69491931511402</v>
      </c>
      <c r="AC1948">
        <v>0</v>
      </c>
      <c r="AD1948">
        <v>0</v>
      </c>
      <c r="AE1948">
        <v>880.2052033379307</v>
      </c>
    </row>
    <row r="1949" spans="1:31" x14ac:dyDescent="0.3">
      <c r="A1949">
        <v>2521858</v>
      </c>
      <c r="B1949">
        <v>1</v>
      </c>
      <c r="C1949" t="s">
        <v>80</v>
      </c>
      <c r="D1949" t="s">
        <v>106</v>
      </c>
      <c r="E1949" t="s">
        <v>159</v>
      </c>
      <c r="F1949" t="s">
        <v>5873</v>
      </c>
      <c r="G1949" t="s">
        <v>181</v>
      </c>
      <c r="H1949" t="s">
        <v>150</v>
      </c>
      <c r="I1949" t="s">
        <v>136</v>
      </c>
      <c r="J1949" t="s">
        <v>137</v>
      </c>
      <c r="K1949" t="s">
        <v>144</v>
      </c>
      <c r="L1949" t="s">
        <v>5874</v>
      </c>
      <c r="M1949" t="s">
        <v>5875</v>
      </c>
      <c r="N1949">
        <v>2.2813888879999999</v>
      </c>
      <c r="O1949">
        <v>0</v>
      </c>
      <c r="P1949">
        <v>0</v>
      </c>
      <c r="Q1949">
        <v>0</v>
      </c>
      <c r="R1949">
        <v>19</v>
      </c>
      <c r="S1949">
        <v>0</v>
      </c>
      <c r="T1949">
        <v>2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19.050973286585894</v>
      </c>
      <c r="AA1949">
        <v>0</v>
      </c>
      <c r="AB1949">
        <v>2.7175288644675963</v>
      </c>
      <c r="AC1949">
        <v>0</v>
      </c>
      <c r="AD1949">
        <v>0</v>
      </c>
      <c r="AE1949">
        <v>21.76850215105349</v>
      </c>
    </row>
    <row r="1950" spans="1:31" x14ac:dyDescent="0.3">
      <c r="A1950">
        <v>2522041</v>
      </c>
      <c r="B1950">
        <v>1</v>
      </c>
      <c r="C1950" t="s">
        <v>80</v>
      </c>
      <c r="D1950" t="s">
        <v>103</v>
      </c>
      <c r="E1950" t="s">
        <v>159</v>
      </c>
      <c r="F1950" t="s">
        <v>5876</v>
      </c>
      <c r="G1950" t="s">
        <v>177</v>
      </c>
      <c r="H1950" t="s">
        <v>150</v>
      </c>
      <c r="I1950" t="s">
        <v>136</v>
      </c>
      <c r="J1950" t="s">
        <v>137</v>
      </c>
      <c r="K1950" t="s">
        <v>144</v>
      </c>
      <c r="L1950" t="s">
        <v>5877</v>
      </c>
      <c r="M1950" t="s">
        <v>5878</v>
      </c>
      <c r="N1950">
        <v>1.5280555549999999</v>
      </c>
      <c r="O1950">
        <v>0</v>
      </c>
      <c r="P1950">
        <v>0</v>
      </c>
      <c r="Q1950">
        <v>0</v>
      </c>
      <c r="R1950">
        <v>16</v>
      </c>
      <c r="S1950">
        <v>0</v>
      </c>
      <c r="T1950">
        <v>1</v>
      </c>
      <c r="U1950">
        <v>0</v>
      </c>
      <c r="V1950">
        <v>0</v>
      </c>
      <c r="W1950">
        <v>0</v>
      </c>
      <c r="X1950">
        <v>0</v>
      </c>
      <c r="Y1950">
        <v>0</v>
      </c>
      <c r="Z1950">
        <v>13.883998302323535</v>
      </c>
      <c r="AA1950">
        <v>0</v>
      </c>
      <c r="AB1950">
        <v>0.77231836186909741</v>
      </c>
      <c r="AC1950">
        <v>0</v>
      </c>
      <c r="AD1950">
        <v>0</v>
      </c>
      <c r="AE1950">
        <v>14.656316664192632</v>
      </c>
    </row>
    <row r="1951" spans="1:31" x14ac:dyDescent="0.3">
      <c r="A1951">
        <v>2522021</v>
      </c>
      <c r="B1951">
        <v>1</v>
      </c>
      <c r="C1951" t="s">
        <v>80</v>
      </c>
      <c r="D1951" t="s">
        <v>96</v>
      </c>
      <c r="E1951" t="s">
        <v>167</v>
      </c>
      <c r="F1951" t="s">
        <v>5879</v>
      </c>
      <c r="G1951" t="s">
        <v>169</v>
      </c>
      <c r="H1951" t="s">
        <v>150</v>
      </c>
      <c r="I1951" t="s">
        <v>136</v>
      </c>
      <c r="J1951" t="s">
        <v>137</v>
      </c>
      <c r="K1951" t="s">
        <v>144</v>
      </c>
      <c r="L1951" t="s">
        <v>5880</v>
      </c>
      <c r="M1951" t="s">
        <v>5881</v>
      </c>
      <c r="N1951">
        <v>4.085</v>
      </c>
      <c r="O1951">
        <v>0</v>
      </c>
      <c r="P1951">
        <v>9</v>
      </c>
      <c r="Q1951">
        <v>0</v>
      </c>
      <c r="R1951">
        <v>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5.7922772207242597</v>
      </c>
      <c r="Y1951">
        <v>0</v>
      </c>
      <c r="Z1951">
        <v>0</v>
      </c>
      <c r="AA1951">
        <v>0</v>
      </c>
      <c r="AB1951">
        <v>0</v>
      </c>
      <c r="AC1951">
        <v>0</v>
      </c>
      <c r="AD1951">
        <v>0</v>
      </c>
      <c r="AE1951">
        <v>5.7922772207242597</v>
      </c>
    </row>
    <row r="1952" spans="1:31" x14ac:dyDescent="0.3">
      <c r="A1952">
        <v>2521835</v>
      </c>
      <c r="B1952">
        <v>1</v>
      </c>
      <c r="C1952" t="s">
        <v>80</v>
      </c>
      <c r="D1952" t="s">
        <v>100</v>
      </c>
      <c r="E1952" t="s">
        <v>207</v>
      </c>
      <c r="F1952" t="s">
        <v>5882</v>
      </c>
      <c r="G1952" t="s">
        <v>177</v>
      </c>
      <c r="H1952" t="s">
        <v>150</v>
      </c>
      <c r="I1952" t="s">
        <v>136</v>
      </c>
      <c r="J1952" t="s">
        <v>137</v>
      </c>
      <c r="K1952" t="s">
        <v>144</v>
      </c>
      <c r="L1952" t="s">
        <v>5883</v>
      </c>
      <c r="M1952" t="s">
        <v>5884</v>
      </c>
      <c r="N1952">
        <v>2.8925000000000001</v>
      </c>
      <c r="O1952">
        <v>0</v>
      </c>
      <c r="P1952">
        <v>13</v>
      </c>
      <c r="Q1952">
        <v>0</v>
      </c>
      <c r="R1952">
        <v>7</v>
      </c>
      <c r="S1952">
        <v>0</v>
      </c>
      <c r="T1952">
        <v>3</v>
      </c>
      <c r="U1952">
        <v>0</v>
      </c>
      <c r="V1952">
        <v>0</v>
      </c>
      <c r="W1952">
        <v>0</v>
      </c>
      <c r="X1952">
        <v>4.6927559664968506</v>
      </c>
      <c r="Y1952">
        <v>0</v>
      </c>
      <c r="Z1952">
        <v>5.2267237590878679</v>
      </c>
      <c r="AA1952">
        <v>0</v>
      </c>
      <c r="AB1952">
        <v>2.5050766511207505</v>
      </c>
      <c r="AC1952">
        <v>0</v>
      </c>
      <c r="AD1952">
        <v>0</v>
      </c>
      <c r="AE1952">
        <v>12.424556376705469</v>
      </c>
    </row>
    <row r="1953" spans="1:31" x14ac:dyDescent="0.3">
      <c r="A1953">
        <v>2522084</v>
      </c>
      <c r="B1953">
        <v>1</v>
      </c>
      <c r="C1953" t="s">
        <v>80</v>
      </c>
      <c r="D1953" t="s">
        <v>101</v>
      </c>
      <c r="E1953" t="s">
        <v>159</v>
      </c>
      <c r="F1953" t="s">
        <v>5885</v>
      </c>
      <c r="G1953" t="s">
        <v>161</v>
      </c>
      <c r="H1953" t="s">
        <v>150</v>
      </c>
      <c r="I1953" t="s">
        <v>136</v>
      </c>
      <c r="J1953" t="s">
        <v>137</v>
      </c>
      <c r="K1953" t="s">
        <v>144</v>
      </c>
      <c r="L1953" t="s">
        <v>5886</v>
      </c>
      <c r="M1953" t="s">
        <v>5887</v>
      </c>
      <c r="N1953">
        <v>1.8280555549999999</v>
      </c>
      <c r="O1953">
        <v>0</v>
      </c>
      <c r="P1953">
        <v>66</v>
      </c>
      <c r="Q1953">
        <v>0</v>
      </c>
      <c r="R1953">
        <v>7</v>
      </c>
      <c r="S1953">
        <v>0</v>
      </c>
      <c r="T1953">
        <v>12</v>
      </c>
      <c r="U1953">
        <v>0</v>
      </c>
      <c r="V1953">
        <v>0</v>
      </c>
      <c r="W1953">
        <v>0</v>
      </c>
      <c r="X1953">
        <v>39.857317511181058</v>
      </c>
      <c r="Y1953">
        <v>0</v>
      </c>
      <c r="Z1953">
        <v>2.9926379743107225</v>
      </c>
      <c r="AA1953">
        <v>0</v>
      </c>
      <c r="AB1953">
        <v>23.433434786690512</v>
      </c>
      <c r="AC1953">
        <v>0</v>
      </c>
      <c r="AD1953">
        <v>0</v>
      </c>
      <c r="AE1953">
        <v>66.283390272182288</v>
      </c>
    </row>
    <row r="1954" spans="1:31" x14ac:dyDescent="0.3">
      <c r="A1954">
        <v>2521978</v>
      </c>
      <c r="B1954">
        <v>1</v>
      </c>
      <c r="C1954" t="s">
        <v>80</v>
      </c>
      <c r="D1954" t="s">
        <v>109</v>
      </c>
      <c r="E1954" t="s">
        <v>141</v>
      </c>
      <c r="F1954" t="s">
        <v>5888</v>
      </c>
      <c r="G1954" t="s">
        <v>134</v>
      </c>
      <c r="H1954" t="s">
        <v>135</v>
      </c>
      <c r="I1954" t="s">
        <v>136</v>
      </c>
      <c r="J1954" t="s">
        <v>137</v>
      </c>
      <c r="K1954" t="s">
        <v>138</v>
      </c>
      <c r="L1954" t="s">
        <v>5889</v>
      </c>
      <c r="M1954" t="s">
        <v>5890</v>
      </c>
      <c r="N1954">
        <v>0.53749999999999998</v>
      </c>
      <c r="O1954">
        <v>0</v>
      </c>
      <c r="P1954">
        <v>3364</v>
      </c>
      <c r="Q1954">
        <v>0</v>
      </c>
      <c r="R1954">
        <v>195</v>
      </c>
      <c r="S1954">
        <v>5</v>
      </c>
      <c r="T1954">
        <v>853</v>
      </c>
      <c r="U1954">
        <v>4</v>
      </c>
      <c r="V1954">
        <v>1</v>
      </c>
      <c r="W1954">
        <v>0</v>
      </c>
      <c r="X1954">
        <v>291.26149309091352</v>
      </c>
      <c r="Y1954">
        <v>0</v>
      </c>
      <c r="Z1954">
        <v>38.409392027437974</v>
      </c>
      <c r="AA1954">
        <v>10.095871408350927</v>
      </c>
      <c r="AB1954">
        <v>185.60226896236566</v>
      </c>
      <c r="AC1954">
        <v>48.60685342053857</v>
      </c>
      <c r="AD1954">
        <v>7.6222198128862495E-2</v>
      </c>
      <c r="AE1954">
        <v>574.05210110773555</v>
      </c>
    </row>
    <row r="1955" spans="1:31" x14ac:dyDescent="0.3">
      <c r="A1955">
        <v>2521941</v>
      </c>
      <c r="B1955">
        <v>1</v>
      </c>
      <c r="C1955" t="s">
        <v>80</v>
      </c>
      <c r="D1955" t="s">
        <v>101</v>
      </c>
      <c r="E1955" t="s">
        <v>207</v>
      </c>
      <c r="F1955" t="s">
        <v>2964</v>
      </c>
      <c r="G1955" t="s">
        <v>161</v>
      </c>
      <c r="H1955" t="s">
        <v>150</v>
      </c>
      <c r="I1955" t="s">
        <v>136</v>
      </c>
      <c r="J1955" t="s">
        <v>137</v>
      </c>
      <c r="K1955" t="s">
        <v>144</v>
      </c>
      <c r="L1955" t="s">
        <v>5891</v>
      </c>
      <c r="M1955" t="s">
        <v>5892</v>
      </c>
      <c r="N1955">
        <v>0.86750000000000005</v>
      </c>
      <c r="O1955">
        <v>0</v>
      </c>
      <c r="P1955">
        <v>10</v>
      </c>
      <c r="Q1955">
        <v>0</v>
      </c>
      <c r="R1955">
        <v>0</v>
      </c>
      <c r="S1955">
        <v>0</v>
      </c>
      <c r="T1955">
        <v>4</v>
      </c>
      <c r="U1955">
        <v>0</v>
      </c>
      <c r="V1955">
        <v>0</v>
      </c>
      <c r="W1955">
        <v>0</v>
      </c>
      <c r="X1955">
        <v>2.1153606040709536</v>
      </c>
      <c r="Y1955">
        <v>0</v>
      </c>
      <c r="Z1955">
        <v>0</v>
      </c>
      <c r="AA1955">
        <v>0</v>
      </c>
      <c r="AB1955">
        <v>3.2081277621798598</v>
      </c>
      <c r="AC1955">
        <v>0</v>
      </c>
      <c r="AD1955">
        <v>0</v>
      </c>
      <c r="AE1955">
        <v>5.3234883662508139</v>
      </c>
    </row>
    <row r="1956" spans="1:31" x14ac:dyDescent="0.3">
      <c r="A1956">
        <v>2522170</v>
      </c>
      <c r="B1956">
        <v>1</v>
      </c>
      <c r="C1956" t="s">
        <v>80</v>
      </c>
      <c r="D1956" t="s">
        <v>107</v>
      </c>
      <c r="E1956" t="s">
        <v>207</v>
      </c>
      <c r="F1956" t="s">
        <v>5893</v>
      </c>
      <c r="G1956" t="s">
        <v>177</v>
      </c>
      <c r="H1956" t="s">
        <v>150</v>
      </c>
      <c r="I1956" t="s">
        <v>136</v>
      </c>
      <c r="J1956" t="s">
        <v>137</v>
      </c>
      <c r="K1956" t="s">
        <v>144</v>
      </c>
      <c r="L1956" t="s">
        <v>5894</v>
      </c>
      <c r="M1956" t="s">
        <v>5895</v>
      </c>
      <c r="N1956">
        <v>1.0447222220000001</v>
      </c>
      <c r="O1956">
        <v>0</v>
      </c>
      <c r="P1956">
        <v>258</v>
      </c>
      <c r="Q1956">
        <v>0</v>
      </c>
      <c r="R1956">
        <v>1</v>
      </c>
      <c r="S1956">
        <v>0</v>
      </c>
      <c r="T1956">
        <v>19</v>
      </c>
      <c r="U1956">
        <v>0</v>
      </c>
      <c r="V1956">
        <v>1</v>
      </c>
      <c r="W1956">
        <v>0</v>
      </c>
      <c r="X1956">
        <v>30.21630586694075</v>
      </c>
      <c r="Y1956">
        <v>0</v>
      </c>
      <c r="Z1956">
        <v>0</v>
      </c>
      <c r="AA1956">
        <v>0</v>
      </c>
      <c r="AB1956">
        <v>7.3056913393895302</v>
      </c>
      <c r="AC1956">
        <v>0</v>
      </c>
      <c r="AD1956">
        <v>0.17527661130037087</v>
      </c>
      <c r="AE1956">
        <v>37.697273817630652</v>
      </c>
    </row>
    <row r="1957" spans="1:31" x14ac:dyDescent="0.3">
      <c r="A1957">
        <v>2521955</v>
      </c>
      <c r="B1957">
        <v>1</v>
      </c>
      <c r="C1957" t="s">
        <v>81</v>
      </c>
      <c r="D1957" t="s">
        <v>118</v>
      </c>
      <c r="E1957" t="s">
        <v>167</v>
      </c>
      <c r="F1957" t="s">
        <v>5896</v>
      </c>
      <c r="G1957" t="s">
        <v>263</v>
      </c>
      <c r="H1957" t="s">
        <v>150</v>
      </c>
      <c r="I1957" t="s">
        <v>136</v>
      </c>
      <c r="J1957" t="s">
        <v>137</v>
      </c>
      <c r="K1957" t="s">
        <v>144</v>
      </c>
      <c r="L1957" t="s">
        <v>5897</v>
      </c>
      <c r="M1957" t="s">
        <v>5898</v>
      </c>
      <c r="N1957">
        <v>2.628333333</v>
      </c>
      <c r="O1957">
        <v>0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0</v>
      </c>
      <c r="V1957">
        <v>0</v>
      </c>
      <c r="W1957">
        <v>0</v>
      </c>
      <c r="X1957">
        <v>0</v>
      </c>
      <c r="Y1957">
        <v>0</v>
      </c>
      <c r="Z1957">
        <v>8.0396172027877508E-2</v>
      </c>
      <c r="AA1957">
        <v>0</v>
      </c>
      <c r="AB1957">
        <v>0</v>
      </c>
      <c r="AC1957">
        <v>0</v>
      </c>
      <c r="AD1957">
        <v>0</v>
      </c>
      <c r="AE1957">
        <v>8.0396172027877508E-2</v>
      </c>
    </row>
    <row r="1958" spans="1:31" x14ac:dyDescent="0.3">
      <c r="A1958">
        <v>2521915</v>
      </c>
      <c r="B1958">
        <v>1</v>
      </c>
      <c r="C1958" t="s">
        <v>80</v>
      </c>
      <c r="D1958" t="s">
        <v>94</v>
      </c>
      <c r="E1958" t="s">
        <v>141</v>
      </c>
      <c r="F1958" t="s">
        <v>5899</v>
      </c>
      <c r="G1958" t="s">
        <v>134</v>
      </c>
      <c r="H1958" t="s">
        <v>135</v>
      </c>
      <c r="I1958" t="s">
        <v>136</v>
      </c>
      <c r="J1958" t="s">
        <v>137</v>
      </c>
      <c r="K1958" t="s">
        <v>138</v>
      </c>
      <c r="L1958" t="s">
        <v>5900</v>
      </c>
      <c r="M1958" t="s">
        <v>5901</v>
      </c>
      <c r="N1958">
        <v>5.1441666660000003</v>
      </c>
      <c r="O1958">
        <v>0</v>
      </c>
      <c r="P1958">
        <v>207</v>
      </c>
      <c r="Q1958">
        <v>25</v>
      </c>
      <c r="R1958">
        <v>20</v>
      </c>
      <c r="S1958">
        <v>2</v>
      </c>
      <c r="T1958">
        <v>21</v>
      </c>
      <c r="U1958">
        <v>0</v>
      </c>
      <c r="V1958">
        <v>0</v>
      </c>
      <c r="W1958">
        <v>0</v>
      </c>
      <c r="X1958">
        <v>140.92977565078732</v>
      </c>
      <c r="Y1958">
        <v>54.902848803833791</v>
      </c>
      <c r="Z1958">
        <v>127.86199615708705</v>
      </c>
      <c r="AA1958">
        <v>29.708378874618329</v>
      </c>
      <c r="AB1958">
        <v>38.181139204754025</v>
      </c>
      <c r="AC1958">
        <v>0</v>
      </c>
      <c r="AD1958">
        <v>0</v>
      </c>
      <c r="AE1958">
        <v>391.58413869108051</v>
      </c>
    </row>
    <row r="1959" spans="1:31" x14ac:dyDescent="0.3">
      <c r="A1959">
        <v>2521815</v>
      </c>
      <c r="B1959">
        <v>1</v>
      </c>
      <c r="C1959" t="s">
        <v>80</v>
      </c>
      <c r="D1959" t="s">
        <v>90</v>
      </c>
      <c r="E1959" t="s">
        <v>275</v>
      </c>
      <c r="F1959" t="s">
        <v>5902</v>
      </c>
      <c r="G1959" t="s">
        <v>295</v>
      </c>
      <c r="H1959" t="s">
        <v>1921</v>
      </c>
      <c r="I1959" t="s">
        <v>136</v>
      </c>
      <c r="J1959" t="s">
        <v>137</v>
      </c>
      <c r="K1959" t="s">
        <v>138</v>
      </c>
      <c r="L1959" t="s">
        <v>5903</v>
      </c>
      <c r="M1959" t="s">
        <v>5904</v>
      </c>
      <c r="N1959">
        <v>0.32666666599999999</v>
      </c>
      <c r="O1959">
        <v>1</v>
      </c>
      <c r="P1959">
        <v>14075</v>
      </c>
      <c r="Q1959">
        <v>0</v>
      </c>
      <c r="R1959">
        <v>0</v>
      </c>
      <c r="S1959">
        <v>4</v>
      </c>
      <c r="T1959">
        <v>1297</v>
      </c>
      <c r="U1959">
        <v>0</v>
      </c>
      <c r="V1959">
        <v>1</v>
      </c>
      <c r="W1959">
        <v>5.3820986350949998</v>
      </c>
      <c r="X1959">
        <v>1053.3918497174384</v>
      </c>
      <c r="Y1959">
        <v>0</v>
      </c>
      <c r="Z1959">
        <v>0</v>
      </c>
      <c r="AA1959">
        <v>45.344055257167341</v>
      </c>
      <c r="AB1959">
        <v>305.34268346315798</v>
      </c>
      <c r="AC1959">
        <v>0</v>
      </c>
      <c r="AD1959">
        <v>0.57103394547962005</v>
      </c>
      <c r="AE1959">
        <v>1410.0317210183384</v>
      </c>
    </row>
    <row r="1960" spans="1:31" x14ac:dyDescent="0.3">
      <c r="A1960">
        <v>2522044</v>
      </c>
      <c r="B1960">
        <v>1</v>
      </c>
      <c r="C1960" t="s">
        <v>80</v>
      </c>
      <c r="D1960" t="s">
        <v>95</v>
      </c>
      <c r="E1960" t="s">
        <v>132</v>
      </c>
      <c r="F1960" t="s">
        <v>5905</v>
      </c>
      <c r="G1960" t="s">
        <v>204</v>
      </c>
      <c r="H1960" t="s">
        <v>135</v>
      </c>
      <c r="I1960" t="s">
        <v>136</v>
      </c>
      <c r="J1960" t="s">
        <v>137</v>
      </c>
      <c r="K1960" t="s">
        <v>144</v>
      </c>
      <c r="L1960" t="s">
        <v>5906</v>
      </c>
      <c r="M1960" t="s">
        <v>5907</v>
      </c>
      <c r="N1960">
        <v>1.882777777</v>
      </c>
      <c r="O1960">
        <v>0</v>
      </c>
      <c r="P1960">
        <v>145</v>
      </c>
      <c r="Q1960">
        <v>0</v>
      </c>
      <c r="R1960">
        <v>1</v>
      </c>
      <c r="S1960">
        <v>1</v>
      </c>
      <c r="T1960">
        <v>11</v>
      </c>
      <c r="U1960">
        <v>0</v>
      </c>
      <c r="V1960">
        <v>0</v>
      </c>
      <c r="W1960">
        <v>0</v>
      </c>
      <c r="X1960">
        <v>65.593962431721863</v>
      </c>
      <c r="Y1960">
        <v>0</v>
      </c>
      <c r="Z1960">
        <v>5.6909385045499994E-4</v>
      </c>
      <c r="AA1960">
        <v>1.9620921244311109</v>
      </c>
      <c r="AB1960">
        <v>8.7684159073140702</v>
      </c>
      <c r="AC1960">
        <v>0</v>
      </c>
      <c r="AD1960">
        <v>0</v>
      </c>
      <c r="AE1960">
        <v>76.325039557317496</v>
      </c>
    </row>
    <row r="1961" spans="1:31" x14ac:dyDescent="0.3">
      <c r="A1961">
        <v>2521832</v>
      </c>
      <c r="B1961">
        <v>1</v>
      </c>
      <c r="C1961" t="s">
        <v>80</v>
      </c>
      <c r="D1961" t="s">
        <v>83</v>
      </c>
      <c r="E1961" t="s">
        <v>207</v>
      </c>
      <c r="F1961" t="s">
        <v>5784</v>
      </c>
      <c r="G1961" t="s">
        <v>224</v>
      </c>
      <c r="H1961" t="s">
        <v>150</v>
      </c>
      <c r="I1961" t="s">
        <v>136</v>
      </c>
      <c r="J1961" t="s">
        <v>137</v>
      </c>
      <c r="K1961" t="s">
        <v>144</v>
      </c>
      <c r="L1961" t="s">
        <v>5908</v>
      </c>
      <c r="M1961" t="s">
        <v>5909</v>
      </c>
      <c r="N1961">
        <v>8.6602777769999992</v>
      </c>
      <c r="O1961">
        <v>0</v>
      </c>
      <c r="P1961">
        <v>52</v>
      </c>
      <c r="Q1961">
        <v>0</v>
      </c>
      <c r="R1961">
        <v>0</v>
      </c>
      <c r="S1961">
        <v>0</v>
      </c>
      <c r="T1961">
        <v>20</v>
      </c>
      <c r="U1961">
        <v>0</v>
      </c>
      <c r="V1961">
        <v>0</v>
      </c>
      <c r="W1961">
        <v>0</v>
      </c>
      <c r="X1961">
        <v>138.12441592182901</v>
      </c>
      <c r="Y1961">
        <v>0</v>
      </c>
      <c r="Z1961">
        <v>0</v>
      </c>
      <c r="AA1961">
        <v>0</v>
      </c>
      <c r="AB1961">
        <v>331.58029427355598</v>
      </c>
      <c r="AC1961">
        <v>0</v>
      </c>
      <c r="AD1961">
        <v>0</v>
      </c>
      <c r="AE1961">
        <v>469.70471019538502</v>
      </c>
    </row>
    <row r="1962" spans="1:31" x14ac:dyDescent="0.3">
      <c r="A1962">
        <v>2522144</v>
      </c>
      <c r="B1962">
        <v>1</v>
      </c>
      <c r="C1962" t="s">
        <v>80</v>
      </c>
      <c r="D1962" t="s">
        <v>96</v>
      </c>
      <c r="E1962" t="s">
        <v>141</v>
      </c>
      <c r="F1962" t="s">
        <v>5910</v>
      </c>
      <c r="G1962" t="s">
        <v>3081</v>
      </c>
      <c r="H1962" t="s">
        <v>135</v>
      </c>
      <c r="I1962" t="s">
        <v>136</v>
      </c>
      <c r="J1962" t="s">
        <v>137</v>
      </c>
      <c r="K1962" t="s">
        <v>144</v>
      </c>
      <c r="L1962" t="s">
        <v>5911</v>
      </c>
      <c r="M1962" t="s">
        <v>5912</v>
      </c>
      <c r="N1962">
        <v>2.4369444439999999</v>
      </c>
      <c r="O1962">
        <v>2</v>
      </c>
      <c r="P1962">
        <v>41</v>
      </c>
      <c r="Q1962">
        <v>14</v>
      </c>
      <c r="R1962">
        <v>6</v>
      </c>
      <c r="S1962">
        <v>5</v>
      </c>
      <c r="T1962">
        <v>5</v>
      </c>
      <c r="U1962">
        <v>0</v>
      </c>
      <c r="V1962">
        <v>0</v>
      </c>
      <c r="W1962">
        <v>2.0980322738722421</v>
      </c>
      <c r="X1962">
        <v>8.9537266034729175</v>
      </c>
      <c r="Y1962">
        <v>22.815403387970672</v>
      </c>
      <c r="Z1962">
        <v>5.5076876933910004</v>
      </c>
      <c r="AA1962">
        <v>18.924376457661978</v>
      </c>
      <c r="AB1962">
        <v>20.878630987322754</v>
      </c>
      <c r="AC1962">
        <v>0</v>
      </c>
      <c r="AD1962">
        <v>0</v>
      </c>
      <c r="AE1962">
        <v>79.177857403691561</v>
      </c>
    </row>
    <row r="1963" spans="1:31" x14ac:dyDescent="0.3">
      <c r="A1963">
        <v>2521938</v>
      </c>
      <c r="B1963">
        <v>1</v>
      </c>
      <c r="C1963" t="s">
        <v>80</v>
      </c>
      <c r="D1963" t="s">
        <v>104</v>
      </c>
      <c r="E1963" t="s">
        <v>141</v>
      </c>
      <c r="F1963" t="s">
        <v>868</v>
      </c>
      <c r="G1963" t="s">
        <v>143</v>
      </c>
      <c r="H1963" t="s">
        <v>135</v>
      </c>
      <c r="I1963" t="s">
        <v>136</v>
      </c>
      <c r="J1963" t="s">
        <v>137</v>
      </c>
      <c r="K1963" t="s">
        <v>144</v>
      </c>
      <c r="L1963" t="s">
        <v>5913</v>
      </c>
      <c r="M1963" t="s">
        <v>5914</v>
      </c>
      <c r="N1963">
        <v>3.3624999999999998</v>
      </c>
      <c r="O1963">
        <v>21</v>
      </c>
      <c r="P1963">
        <v>158</v>
      </c>
      <c r="Q1963">
        <v>144</v>
      </c>
      <c r="R1963">
        <v>317</v>
      </c>
      <c r="S1963">
        <v>47</v>
      </c>
      <c r="T1963">
        <v>94</v>
      </c>
      <c r="U1963">
        <v>17</v>
      </c>
      <c r="V1963">
        <v>0</v>
      </c>
      <c r="W1963">
        <v>19.547599372386102</v>
      </c>
      <c r="X1963">
        <v>89.042936601289327</v>
      </c>
      <c r="Y1963">
        <v>448.42322264358899</v>
      </c>
      <c r="Z1963">
        <v>473.45134050531811</v>
      </c>
      <c r="AA1963">
        <v>763.95990042660935</v>
      </c>
      <c r="AB1963">
        <v>115.21593054877509</v>
      </c>
      <c r="AC1963">
        <v>2271.1536418094915</v>
      </c>
      <c r="AD1963">
        <v>0</v>
      </c>
      <c r="AE1963">
        <v>4180.7945719074587</v>
      </c>
    </row>
    <row r="1964" spans="1:31" x14ac:dyDescent="0.3">
      <c r="A1964">
        <v>2522173</v>
      </c>
      <c r="B1964">
        <v>1</v>
      </c>
      <c r="C1964" t="s">
        <v>81</v>
      </c>
      <c r="D1964" t="s">
        <v>127</v>
      </c>
      <c r="E1964" t="s">
        <v>132</v>
      </c>
      <c r="F1964" t="s">
        <v>3663</v>
      </c>
      <c r="G1964" t="s">
        <v>143</v>
      </c>
      <c r="H1964" t="s">
        <v>135</v>
      </c>
      <c r="I1964" t="s">
        <v>136</v>
      </c>
      <c r="J1964" t="s">
        <v>137</v>
      </c>
      <c r="K1964" t="s">
        <v>144</v>
      </c>
      <c r="L1964" t="s">
        <v>5915</v>
      </c>
      <c r="M1964" t="s">
        <v>5916</v>
      </c>
      <c r="N1964">
        <v>3.8094444439999999</v>
      </c>
      <c r="O1964">
        <v>0</v>
      </c>
      <c r="P1964">
        <v>232</v>
      </c>
      <c r="Q1964">
        <v>0</v>
      </c>
      <c r="R1964">
        <v>50</v>
      </c>
      <c r="S1964">
        <v>0</v>
      </c>
      <c r="T1964">
        <v>33</v>
      </c>
      <c r="U1964">
        <v>0</v>
      </c>
      <c r="V1964">
        <v>0</v>
      </c>
      <c r="W1964">
        <v>0</v>
      </c>
      <c r="X1964">
        <v>167.02814898992921</v>
      </c>
      <c r="Y1964">
        <v>0</v>
      </c>
      <c r="Z1964">
        <v>20.512553516455174</v>
      </c>
      <c r="AA1964">
        <v>0</v>
      </c>
      <c r="AB1964">
        <v>45.686243830165573</v>
      </c>
      <c r="AC1964">
        <v>0</v>
      </c>
      <c r="AD1964">
        <v>0</v>
      </c>
      <c r="AE1964">
        <v>233.22694633654996</v>
      </c>
    </row>
    <row r="1965" spans="1:31" x14ac:dyDescent="0.3">
      <c r="A1965">
        <v>2521818</v>
      </c>
      <c r="B1965">
        <v>1</v>
      </c>
      <c r="C1965" t="s">
        <v>80</v>
      </c>
      <c r="D1965" t="s">
        <v>83</v>
      </c>
      <c r="E1965" t="s">
        <v>207</v>
      </c>
      <c r="F1965" t="s">
        <v>5917</v>
      </c>
      <c r="G1965" t="s">
        <v>1512</v>
      </c>
      <c r="H1965" t="s">
        <v>150</v>
      </c>
      <c r="I1965" t="s">
        <v>136</v>
      </c>
      <c r="J1965" t="s">
        <v>137</v>
      </c>
      <c r="K1965" t="s">
        <v>144</v>
      </c>
      <c r="L1965" t="s">
        <v>5918</v>
      </c>
      <c r="M1965" t="s">
        <v>5919</v>
      </c>
      <c r="N1965">
        <v>1.033055555</v>
      </c>
      <c r="O1965">
        <v>0</v>
      </c>
      <c r="P1965">
        <v>170</v>
      </c>
      <c r="Q1965">
        <v>0</v>
      </c>
      <c r="R1965">
        <v>0</v>
      </c>
      <c r="S1965">
        <v>0</v>
      </c>
      <c r="T1965">
        <v>19</v>
      </c>
      <c r="U1965">
        <v>0</v>
      </c>
      <c r="V1965">
        <v>0</v>
      </c>
      <c r="W1965">
        <v>0</v>
      </c>
      <c r="X1965">
        <v>42.695778756656907</v>
      </c>
      <c r="Y1965">
        <v>0</v>
      </c>
      <c r="Z1965">
        <v>0</v>
      </c>
      <c r="AA1965">
        <v>0</v>
      </c>
      <c r="AB1965">
        <v>10.492635185057598</v>
      </c>
      <c r="AC1965">
        <v>0</v>
      </c>
      <c r="AD1965">
        <v>0</v>
      </c>
      <c r="AE1965">
        <v>53.188413941714501</v>
      </c>
    </row>
    <row r="1966" spans="1:31" x14ac:dyDescent="0.3">
      <c r="A1966">
        <v>2522073</v>
      </c>
      <c r="B1966">
        <v>1</v>
      </c>
      <c r="C1966" t="s">
        <v>81</v>
      </c>
      <c r="D1966" t="s">
        <v>127</v>
      </c>
      <c r="E1966" t="s">
        <v>187</v>
      </c>
      <c r="F1966" t="s">
        <v>5920</v>
      </c>
      <c r="G1966" t="s">
        <v>161</v>
      </c>
      <c r="H1966" t="s">
        <v>135</v>
      </c>
      <c r="I1966" t="s">
        <v>136</v>
      </c>
      <c r="J1966" t="s">
        <v>137</v>
      </c>
      <c r="K1966" t="s">
        <v>144</v>
      </c>
      <c r="L1966" t="s">
        <v>5921</v>
      </c>
      <c r="M1966" t="s">
        <v>5922</v>
      </c>
      <c r="N1966">
        <v>0.97333333300000002</v>
      </c>
      <c r="O1966">
        <v>9</v>
      </c>
      <c r="P1966">
        <v>520</v>
      </c>
      <c r="Q1966">
        <v>80</v>
      </c>
      <c r="R1966">
        <v>82</v>
      </c>
      <c r="S1966">
        <v>18</v>
      </c>
      <c r="T1966">
        <v>42</v>
      </c>
      <c r="U1966">
        <v>4</v>
      </c>
      <c r="V1966">
        <v>0</v>
      </c>
      <c r="W1966">
        <v>1.9353417176356671</v>
      </c>
      <c r="X1966">
        <v>87.004411390820422</v>
      </c>
      <c r="Y1966">
        <v>53.176622782451354</v>
      </c>
      <c r="Z1966">
        <v>26.155262931619589</v>
      </c>
      <c r="AA1966">
        <v>508.32648581914492</v>
      </c>
      <c r="AB1966">
        <v>15.221213279308921</v>
      </c>
      <c r="AC1966">
        <v>188.52663851626494</v>
      </c>
      <c r="AD1966">
        <v>0</v>
      </c>
      <c r="AE1966">
        <v>880.34597643724589</v>
      </c>
    </row>
    <row r="1967" spans="1:31" x14ac:dyDescent="0.3">
      <c r="A1967">
        <v>2521824</v>
      </c>
      <c r="B1967">
        <v>1</v>
      </c>
      <c r="C1967" t="s">
        <v>80</v>
      </c>
      <c r="D1967" t="s">
        <v>83</v>
      </c>
      <c r="E1967" t="s">
        <v>132</v>
      </c>
      <c r="F1967" t="s">
        <v>5923</v>
      </c>
      <c r="G1967" t="s">
        <v>143</v>
      </c>
      <c r="H1967" t="s">
        <v>135</v>
      </c>
      <c r="I1967" t="s">
        <v>136</v>
      </c>
      <c r="J1967" t="s">
        <v>137</v>
      </c>
      <c r="K1967" t="s">
        <v>144</v>
      </c>
      <c r="L1967" t="s">
        <v>5924</v>
      </c>
      <c r="M1967" t="s">
        <v>5925</v>
      </c>
      <c r="N1967">
        <v>0.78333333299999997</v>
      </c>
      <c r="O1967">
        <v>1</v>
      </c>
      <c r="P1967">
        <v>806</v>
      </c>
      <c r="Q1967">
        <v>0</v>
      </c>
      <c r="R1967">
        <v>7</v>
      </c>
      <c r="S1967">
        <v>10</v>
      </c>
      <c r="T1967">
        <v>49</v>
      </c>
      <c r="U1967">
        <v>1</v>
      </c>
      <c r="V1967">
        <v>2</v>
      </c>
      <c r="W1967">
        <v>1.6716132038500124</v>
      </c>
      <c r="X1967">
        <v>188.98705650684124</v>
      </c>
      <c r="Y1967">
        <v>0</v>
      </c>
      <c r="Z1967">
        <v>9.3221102840658006</v>
      </c>
      <c r="AA1967">
        <v>46.835634285597223</v>
      </c>
      <c r="AB1967">
        <v>60.162966440396204</v>
      </c>
      <c r="AC1967">
        <v>4.1225963287443994</v>
      </c>
      <c r="AD1967">
        <v>5.4472898656285258</v>
      </c>
      <c r="AE1967">
        <v>316.54926691512338</v>
      </c>
    </row>
    <row r="1968" spans="1:31" x14ac:dyDescent="0.3">
      <c r="A1968">
        <v>2521964</v>
      </c>
      <c r="B1968">
        <v>1</v>
      </c>
      <c r="C1968" t="s">
        <v>80</v>
      </c>
      <c r="D1968" t="s">
        <v>96</v>
      </c>
      <c r="E1968" t="s">
        <v>159</v>
      </c>
      <c r="F1968" t="s">
        <v>5926</v>
      </c>
      <c r="G1968" t="s">
        <v>161</v>
      </c>
      <c r="H1968" t="s">
        <v>150</v>
      </c>
      <c r="I1968" t="s">
        <v>136</v>
      </c>
      <c r="J1968" t="s">
        <v>137</v>
      </c>
      <c r="K1968" t="s">
        <v>144</v>
      </c>
      <c r="L1968" t="s">
        <v>5927</v>
      </c>
      <c r="M1968" t="s">
        <v>5928</v>
      </c>
      <c r="N1968">
        <v>0.321111111</v>
      </c>
      <c r="O1968">
        <v>0</v>
      </c>
      <c r="P1968">
        <v>52</v>
      </c>
      <c r="Q1968">
        <v>0</v>
      </c>
      <c r="R1968">
        <v>0</v>
      </c>
      <c r="S1968">
        <v>0</v>
      </c>
      <c r="T1968">
        <v>46</v>
      </c>
      <c r="U1968">
        <v>0</v>
      </c>
      <c r="V1968">
        <v>0</v>
      </c>
      <c r="W1968">
        <v>0</v>
      </c>
      <c r="X1968">
        <v>6.9419937388576614</v>
      </c>
      <c r="Y1968">
        <v>0</v>
      </c>
      <c r="Z1968">
        <v>0</v>
      </c>
      <c r="AA1968">
        <v>0</v>
      </c>
      <c r="AB1968">
        <v>17.855485814403799</v>
      </c>
      <c r="AC1968">
        <v>0</v>
      </c>
      <c r="AD1968">
        <v>0</v>
      </c>
      <c r="AE1968">
        <v>24.797479553261461</v>
      </c>
    </row>
    <row r="1969" spans="1:31" x14ac:dyDescent="0.3">
      <c r="A1969">
        <v>2522090</v>
      </c>
      <c r="B1969">
        <v>1</v>
      </c>
      <c r="C1969" t="s">
        <v>81</v>
      </c>
      <c r="D1969" t="s">
        <v>127</v>
      </c>
      <c r="E1969" t="s">
        <v>147</v>
      </c>
      <c r="F1969" t="s">
        <v>5929</v>
      </c>
      <c r="G1969" t="s">
        <v>224</v>
      </c>
      <c r="H1969" t="s">
        <v>150</v>
      </c>
      <c r="I1969" t="s">
        <v>136</v>
      </c>
      <c r="J1969" t="s">
        <v>137</v>
      </c>
      <c r="K1969" t="s">
        <v>144</v>
      </c>
      <c r="L1969" t="s">
        <v>5930</v>
      </c>
      <c r="M1969" t="s">
        <v>5931</v>
      </c>
      <c r="N1969">
        <v>2.2286111110000002</v>
      </c>
      <c r="O1969">
        <v>0</v>
      </c>
      <c r="P1969">
        <v>137</v>
      </c>
      <c r="Q1969">
        <v>0</v>
      </c>
      <c r="R1969">
        <v>0</v>
      </c>
      <c r="S1969">
        <v>0</v>
      </c>
      <c r="T1969">
        <v>19</v>
      </c>
      <c r="U1969">
        <v>0</v>
      </c>
      <c r="V1969">
        <v>0</v>
      </c>
      <c r="W1969">
        <v>0</v>
      </c>
      <c r="X1969">
        <v>49.468121800208571</v>
      </c>
      <c r="Y1969">
        <v>0</v>
      </c>
      <c r="Z1969">
        <v>0</v>
      </c>
      <c r="AA1969">
        <v>0</v>
      </c>
      <c r="AB1969">
        <v>21.242490644032127</v>
      </c>
      <c r="AC1969">
        <v>0</v>
      </c>
      <c r="AD1969">
        <v>0</v>
      </c>
      <c r="AE1969">
        <v>70.710612444240695</v>
      </c>
    </row>
    <row r="1970" spans="1:31" x14ac:dyDescent="0.3">
      <c r="A1970">
        <v>2521947</v>
      </c>
      <c r="B1970">
        <v>1</v>
      </c>
      <c r="C1970" t="s">
        <v>81</v>
      </c>
      <c r="D1970" t="s">
        <v>113</v>
      </c>
      <c r="E1970" t="s">
        <v>132</v>
      </c>
      <c r="F1970" t="s">
        <v>5932</v>
      </c>
      <c r="G1970" t="s">
        <v>204</v>
      </c>
      <c r="H1970" t="s">
        <v>135</v>
      </c>
      <c r="I1970" t="s">
        <v>136</v>
      </c>
      <c r="J1970" t="s">
        <v>137</v>
      </c>
      <c r="K1970" t="s">
        <v>144</v>
      </c>
      <c r="L1970" t="s">
        <v>5933</v>
      </c>
      <c r="M1970" t="s">
        <v>5934</v>
      </c>
      <c r="N1970">
        <v>2.3149999999999999</v>
      </c>
      <c r="O1970">
        <v>0</v>
      </c>
      <c r="P1970">
        <v>0</v>
      </c>
      <c r="Q1970">
        <v>5</v>
      </c>
      <c r="R1970">
        <v>44</v>
      </c>
      <c r="S1970">
        <v>0</v>
      </c>
      <c r="T1970">
        <v>3</v>
      </c>
      <c r="U1970">
        <v>0</v>
      </c>
      <c r="V1970">
        <v>0</v>
      </c>
      <c r="W1970">
        <v>0</v>
      </c>
      <c r="X1970">
        <v>0</v>
      </c>
      <c r="Y1970">
        <v>9.1942480110704921</v>
      </c>
      <c r="Z1970">
        <v>61.842921052313294</v>
      </c>
      <c r="AA1970">
        <v>0</v>
      </c>
      <c r="AB1970">
        <v>8.1513537529081095</v>
      </c>
      <c r="AC1970">
        <v>0</v>
      </c>
      <c r="AD1970">
        <v>0</v>
      </c>
      <c r="AE1970">
        <v>79.188522816291893</v>
      </c>
    </row>
    <row r="1971" spans="1:31" x14ac:dyDescent="0.3">
      <c r="A1971">
        <v>2522113</v>
      </c>
      <c r="B1971">
        <v>1</v>
      </c>
      <c r="C1971" t="s">
        <v>80</v>
      </c>
      <c r="D1971" t="s">
        <v>105</v>
      </c>
      <c r="E1971" t="s">
        <v>147</v>
      </c>
      <c r="F1971" t="s">
        <v>5935</v>
      </c>
      <c r="G1971" t="s">
        <v>149</v>
      </c>
      <c r="H1971" t="s">
        <v>150</v>
      </c>
      <c r="I1971" t="s">
        <v>136</v>
      </c>
      <c r="J1971" t="s">
        <v>137</v>
      </c>
      <c r="K1971" t="s">
        <v>144</v>
      </c>
      <c r="L1971" t="s">
        <v>5936</v>
      </c>
      <c r="M1971" t="s">
        <v>5937</v>
      </c>
      <c r="N1971">
        <v>0.93138888799999997</v>
      </c>
      <c r="O1971">
        <v>0</v>
      </c>
      <c r="P1971">
        <v>35</v>
      </c>
      <c r="Q1971">
        <v>0</v>
      </c>
      <c r="R1971">
        <v>0</v>
      </c>
      <c r="S1971">
        <v>0</v>
      </c>
      <c r="T1971">
        <v>12</v>
      </c>
      <c r="U1971">
        <v>0</v>
      </c>
      <c r="V1971">
        <v>0</v>
      </c>
      <c r="W1971">
        <v>0</v>
      </c>
      <c r="X1971">
        <v>8.7619080310525987</v>
      </c>
      <c r="Y1971">
        <v>0</v>
      </c>
      <c r="Z1971">
        <v>0</v>
      </c>
      <c r="AA1971">
        <v>0</v>
      </c>
      <c r="AB1971">
        <v>7.402674925636556</v>
      </c>
      <c r="AC1971">
        <v>0</v>
      </c>
      <c r="AD1971">
        <v>0</v>
      </c>
      <c r="AE1971">
        <v>16.164582956689156</v>
      </c>
    </row>
    <row r="1972" spans="1:31" x14ac:dyDescent="0.3">
      <c r="A1972">
        <v>2521970</v>
      </c>
      <c r="B1972">
        <v>1</v>
      </c>
      <c r="C1972" t="s">
        <v>81</v>
      </c>
      <c r="D1972" t="s">
        <v>112</v>
      </c>
      <c r="E1972" t="s">
        <v>132</v>
      </c>
      <c r="F1972" t="s">
        <v>5938</v>
      </c>
      <c r="G1972" t="s">
        <v>143</v>
      </c>
      <c r="H1972" t="s">
        <v>135</v>
      </c>
      <c r="I1972" t="s">
        <v>136</v>
      </c>
      <c r="J1972" t="s">
        <v>137</v>
      </c>
      <c r="K1972" t="s">
        <v>144</v>
      </c>
      <c r="L1972" t="s">
        <v>5939</v>
      </c>
      <c r="M1972" t="s">
        <v>5940</v>
      </c>
      <c r="N1972">
        <v>1.1044444440000001</v>
      </c>
      <c r="O1972">
        <v>0</v>
      </c>
      <c r="P1972">
        <v>0</v>
      </c>
      <c r="Q1972">
        <v>0</v>
      </c>
      <c r="R1972">
        <v>0</v>
      </c>
      <c r="S1972">
        <v>0</v>
      </c>
      <c r="T1972">
        <v>8</v>
      </c>
      <c r="U1972">
        <v>0</v>
      </c>
      <c r="V1972">
        <v>0</v>
      </c>
      <c r="W1972">
        <v>0</v>
      </c>
      <c r="X1972">
        <v>0</v>
      </c>
      <c r="Y1972">
        <v>0</v>
      </c>
      <c r="Z1972">
        <v>0</v>
      </c>
      <c r="AA1972">
        <v>0</v>
      </c>
      <c r="AB1972">
        <v>3.6837463987819983</v>
      </c>
      <c r="AC1972">
        <v>0</v>
      </c>
      <c r="AD1972">
        <v>0</v>
      </c>
      <c r="AE1972">
        <v>3.6837463987819983</v>
      </c>
    </row>
    <row r="1973" spans="1:31" x14ac:dyDescent="0.3">
      <c r="A1973">
        <v>2521927</v>
      </c>
      <c r="B1973">
        <v>1</v>
      </c>
      <c r="C1973" t="s">
        <v>81</v>
      </c>
      <c r="D1973" t="s">
        <v>112</v>
      </c>
      <c r="E1973" t="s">
        <v>167</v>
      </c>
      <c r="F1973" t="s">
        <v>5941</v>
      </c>
      <c r="G1973" t="s">
        <v>263</v>
      </c>
      <c r="H1973" t="s">
        <v>150</v>
      </c>
      <c r="I1973" t="s">
        <v>136</v>
      </c>
      <c r="J1973" t="s">
        <v>137</v>
      </c>
      <c r="K1973" t="s">
        <v>144</v>
      </c>
      <c r="L1973" t="s">
        <v>5942</v>
      </c>
      <c r="M1973" t="s">
        <v>5943</v>
      </c>
      <c r="N1973">
        <v>1.718611111</v>
      </c>
      <c r="O1973">
        <v>0</v>
      </c>
      <c r="P1973">
        <v>1</v>
      </c>
      <c r="Q1973">
        <v>0</v>
      </c>
      <c r="R1973">
        <v>0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3.3011438246600003E-3</v>
      </c>
      <c r="Y1973">
        <v>0</v>
      </c>
      <c r="Z1973">
        <v>0</v>
      </c>
      <c r="AA1973">
        <v>0</v>
      </c>
      <c r="AB1973">
        <v>0</v>
      </c>
      <c r="AC1973">
        <v>0</v>
      </c>
      <c r="AD1973">
        <v>0</v>
      </c>
      <c r="AE1973">
        <v>3.3011438246600003E-3</v>
      </c>
    </row>
    <row r="1974" spans="1:31" x14ac:dyDescent="0.3">
      <c r="A1974">
        <v>2521990</v>
      </c>
      <c r="B1974">
        <v>1</v>
      </c>
      <c r="C1974" t="s">
        <v>80</v>
      </c>
      <c r="D1974" t="s">
        <v>105</v>
      </c>
      <c r="E1974" t="s">
        <v>187</v>
      </c>
      <c r="F1974" t="s">
        <v>5944</v>
      </c>
      <c r="G1974" t="s">
        <v>143</v>
      </c>
      <c r="H1974" t="s">
        <v>135</v>
      </c>
      <c r="I1974" t="s">
        <v>136</v>
      </c>
      <c r="J1974" t="s">
        <v>137</v>
      </c>
      <c r="K1974" t="s">
        <v>144</v>
      </c>
      <c r="L1974" t="s">
        <v>5945</v>
      </c>
      <c r="M1974" t="s">
        <v>5946</v>
      </c>
      <c r="N1974">
        <v>0.62166666599999998</v>
      </c>
      <c r="O1974">
        <v>1</v>
      </c>
      <c r="P1974">
        <v>2556</v>
      </c>
      <c r="Q1974">
        <v>4</v>
      </c>
      <c r="R1974">
        <v>334</v>
      </c>
      <c r="S1974">
        <v>37</v>
      </c>
      <c r="T1974">
        <v>364</v>
      </c>
      <c r="U1974">
        <v>6</v>
      </c>
      <c r="V1974">
        <v>2</v>
      </c>
      <c r="W1974">
        <v>0.12804155321423166</v>
      </c>
      <c r="X1974">
        <v>414.89923758812438</v>
      </c>
      <c r="Y1974">
        <v>2.8373183267288185</v>
      </c>
      <c r="Z1974">
        <v>38.543990111171453</v>
      </c>
      <c r="AA1974">
        <v>108.20632419783192</v>
      </c>
      <c r="AB1974">
        <v>158.22477273153766</v>
      </c>
      <c r="AC1974">
        <v>94.679803657350888</v>
      </c>
      <c r="AD1974">
        <v>1.8540736335126697</v>
      </c>
      <c r="AE1974">
        <v>819.3735617994721</v>
      </c>
    </row>
    <row r="1975" spans="1:31" x14ac:dyDescent="0.3">
      <c r="A1975">
        <v>2522007</v>
      </c>
      <c r="B1975">
        <v>1</v>
      </c>
      <c r="C1975" t="s">
        <v>81</v>
      </c>
      <c r="D1975" t="s">
        <v>122</v>
      </c>
      <c r="E1975" t="s">
        <v>187</v>
      </c>
      <c r="F1975" t="s">
        <v>5947</v>
      </c>
      <c r="G1975" t="s">
        <v>143</v>
      </c>
      <c r="H1975" t="s">
        <v>135</v>
      </c>
      <c r="I1975" t="s">
        <v>136</v>
      </c>
      <c r="J1975" t="s">
        <v>137</v>
      </c>
      <c r="K1975" t="s">
        <v>144</v>
      </c>
      <c r="L1975" t="s">
        <v>5948</v>
      </c>
      <c r="M1975" t="s">
        <v>5949</v>
      </c>
      <c r="N1975">
        <v>0.25527777699999998</v>
      </c>
      <c r="O1975">
        <v>1</v>
      </c>
      <c r="P1975">
        <v>1843</v>
      </c>
      <c r="Q1975">
        <v>14</v>
      </c>
      <c r="R1975">
        <v>27</v>
      </c>
      <c r="S1975">
        <v>5</v>
      </c>
      <c r="T1975">
        <v>177</v>
      </c>
      <c r="U1975">
        <v>2</v>
      </c>
      <c r="V1975">
        <v>0</v>
      </c>
      <c r="W1975">
        <v>6.3628987821111108E-2</v>
      </c>
      <c r="X1975">
        <v>76.885849121391871</v>
      </c>
      <c r="Y1975">
        <v>9.194051734746763</v>
      </c>
      <c r="Z1975">
        <v>2.712804121969381</v>
      </c>
      <c r="AA1975">
        <v>1.7306458952168799</v>
      </c>
      <c r="AB1975">
        <v>25.743684488976669</v>
      </c>
      <c r="AC1975">
        <v>5.7763898234059994</v>
      </c>
      <c r="AD1975">
        <v>0</v>
      </c>
      <c r="AE1975">
        <v>122.10705417352867</v>
      </c>
    </row>
    <row r="1976" spans="1:31" x14ac:dyDescent="0.3">
      <c r="A1976">
        <v>2521984</v>
      </c>
      <c r="B1976">
        <v>1</v>
      </c>
      <c r="C1976" t="s">
        <v>80</v>
      </c>
      <c r="D1976" t="s">
        <v>96</v>
      </c>
      <c r="E1976" t="s">
        <v>167</v>
      </c>
      <c r="F1976" t="s">
        <v>5950</v>
      </c>
      <c r="G1976" t="s">
        <v>263</v>
      </c>
      <c r="H1976" t="s">
        <v>150</v>
      </c>
      <c r="I1976" t="s">
        <v>136</v>
      </c>
      <c r="J1976" t="s">
        <v>137</v>
      </c>
      <c r="K1976" t="s">
        <v>144</v>
      </c>
      <c r="L1976" t="s">
        <v>5951</v>
      </c>
      <c r="M1976" t="s">
        <v>5952</v>
      </c>
      <c r="N1976">
        <v>6.2244444440000004</v>
      </c>
      <c r="O1976">
        <v>0</v>
      </c>
      <c r="P1976">
        <v>1</v>
      </c>
      <c r="Q1976">
        <v>0</v>
      </c>
      <c r="R1976">
        <v>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1.15523165469011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1.15523165469011</v>
      </c>
    </row>
    <row r="1977" spans="1:31" x14ac:dyDescent="0.3">
      <c r="A1977">
        <v>2522053</v>
      </c>
      <c r="B1977">
        <v>1</v>
      </c>
      <c r="C1977" t="s">
        <v>80</v>
      </c>
      <c r="D1977" t="s">
        <v>103</v>
      </c>
      <c r="E1977" t="s">
        <v>159</v>
      </c>
      <c r="F1977" t="s">
        <v>5953</v>
      </c>
      <c r="G1977" t="s">
        <v>181</v>
      </c>
      <c r="H1977" t="s">
        <v>150</v>
      </c>
      <c r="I1977" t="s">
        <v>136</v>
      </c>
      <c r="J1977" t="s">
        <v>137</v>
      </c>
      <c r="K1977" t="s">
        <v>144</v>
      </c>
      <c r="L1977" t="s">
        <v>5954</v>
      </c>
      <c r="M1977" t="s">
        <v>5955</v>
      </c>
      <c r="N1977">
        <v>1.000555555</v>
      </c>
      <c r="O1977">
        <v>0</v>
      </c>
      <c r="P1977">
        <v>102</v>
      </c>
      <c r="Q1977">
        <v>0</v>
      </c>
      <c r="R1977">
        <v>17</v>
      </c>
      <c r="S1977">
        <v>0</v>
      </c>
      <c r="T1977">
        <v>33</v>
      </c>
      <c r="U1977">
        <v>0</v>
      </c>
      <c r="V1977">
        <v>0</v>
      </c>
      <c r="W1977">
        <v>0</v>
      </c>
      <c r="X1977">
        <v>21.241626680639584</v>
      </c>
      <c r="Y1977">
        <v>0</v>
      </c>
      <c r="Z1977">
        <v>2.3764261499965844</v>
      </c>
      <c r="AA1977">
        <v>0</v>
      </c>
      <c r="AB1977">
        <v>35.528519906748386</v>
      </c>
      <c r="AC1977">
        <v>0</v>
      </c>
      <c r="AD1977">
        <v>0</v>
      </c>
      <c r="AE1977">
        <v>59.146572737384552</v>
      </c>
    </row>
    <row r="1978" spans="1:31" x14ac:dyDescent="0.3">
      <c r="A1978">
        <v>2522176</v>
      </c>
      <c r="B1978">
        <v>1</v>
      </c>
      <c r="C1978" t="s">
        <v>80</v>
      </c>
      <c r="D1978" t="s">
        <v>108</v>
      </c>
      <c r="E1978" t="s">
        <v>207</v>
      </c>
      <c r="F1978" t="s">
        <v>5956</v>
      </c>
      <c r="G1978" t="s">
        <v>177</v>
      </c>
      <c r="H1978" t="s">
        <v>150</v>
      </c>
      <c r="I1978" t="s">
        <v>136</v>
      </c>
      <c r="J1978" t="s">
        <v>137</v>
      </c>
      <c r="K1978" t="s">
        <v>144</v>
      </c>
      <c r="L1978" t="s">
        <v>5957</v>
      </c>
      <c r="M1978" t="s">
        <v>5958</v>
      </c>
      <c r="N1978">
        <v>0.86583333299999998</v>
      </c>
      <c r="O1978">
        <v>0</v>
      </c>
      <c r="P1978">
        <v>7</v>
      </c>
      <c r="Q1978">
        <v>0</v>
      </c>
      <c r="R1978">
        <v>2</v>
      </c>
      <c r="S1978">
        <v>0</v>
      </c>
      <c r="T1978">
        <v>1</v>
      </c>
      <c r="U1978">
        <v>0</v>
      </c>
      <c r="V1978">
        <v>0</v>
      </c>
      <c r="W1978">
        <v>0</v>
      </c>
      <c r="X1978">
        <v>0.90316178280650006</v>
      </c>
      <c r="Y1978">
        <v>0</v>
      </c>
      <c r="Z1978">
        <v>0.3999197733531209</v>
      </c>
      <c r="AA1978">
        <v>0</v>
      </c>
      <c r="AB1978">
        <v>0.11344195474458835</v>
      </c>
      <c r="AC1978">
        <v>0</v>
      </c>
      <c r="AD1978">
        <v>0</v>
      </c>
      <c r="AE1978">
        <v>1.4165235109042094</v>
      </c>
    </row>
    <row r="1979" spans="1:31" x14ac:dyDescent="0.3">
      <c r="A1979">
        <v>2521821</v>
      </c>
      <c r="B1979">
        <v>1</v>
      </c>
      <c r="C1979" t="s">
        <v>80</v>
      </c>
      <c r="D1979" t="s">
        <v>82</v>
      </c>
      <c r="E1979" t="s">
        <v>132</v>
      </c>
      <c r="F1979" t="s">
        <v>5959</v>
      </c>
      <c r="G1979" t="s">
        <v>204</v>
      </c>
      <c r="H1979" t="s">
        <v>135</v>
      </c>
      <c r="I1979" t="s">
        <v>136</v>
      </c>
      <c r="J1979" t="s">
        <v>137</v>
      </c>
      <c r="K1979" t="s">
        <v>144</v>
      </c>
      <c r="L1979" t="s">
        <v>5960</v>
      </c>
      <c r="M1979" t="s">
        <v>5961</v>
      </c>
      <c r="N1979">
        <v>3.451944444</v>
      </c>
      <c r="O1979">
        <v>0</v>
      </c>
      <c r="P1979">
        <v>379</v>
      </c>
      <c r="Q1979">
        <v>0</v>
      </c>
      <c r="R1979">
        <v>0</v>
      </c>
      <c r="S1979">
        <v>0</v>
      </c>
      <c r="T1979">
        <v>6</v>
      </c>
      <c r="U1979">
        <v>0</v>
      </c>
      <c r="V1979">
        <v>0</v>
      </c>
      <c r="W1979">
        <v>0</v>
      </c>
      <c r="X1979">
        <v>213.27486533342679</v>
      </c>
      <c r="Y1979">
        <v>0</v>
      </c>
      <c r="Z1979">
        <v>0</v>
      </c>
      <c r="AA1979">
        <v>0</v>
      </c>
      <c r="AB1979">
        <v>3.681469244149826</v>
      </c>
      <c r="AC1979">
        <v>0</v>
      </c>
      <c r="AD1979">
        <v>0</v>
      </c>
      <c r="AE1979">
        <v>216.95633457757663</v>
      </c>
    </row>
    <row r="1980" spans="1:31" x14ac:dyDescent="0.3">
      <c r="A1980">
        <v>2521861</v>
      </c>
      <c r="B1980">
        <v>1</v>
      </c>
      <c r="C1980" t="s">
        <v>80</v>
      </c>
      <c r="D1980" t="s">
        <v>105</v>
      </c>
      <c r="E1980" t="s">
        <v>141</v>
      </c>
      <c r="F1980" t="s">
        <v>5962</v>
      </c>
      <c r="G1980" t="s">
        <v>143</v>
      </c>
      <c r="H1980" t="s">
        <v>135</v>
      </c>
      <c r="I1980" t="s">
        <v>136</v>
      </c>
      <c r="J1980" t="s">
        <v>137</v>
      </c>
      <c r="K1980" t="s">
        <v>144</v>
      </c>
      <c r="L1980" t="s">
        <v>5963</v>
      </c>
      <c r="M1980" t="s">
        <v>5964</v>
      </c>
      <c r="N1980">
        <v>0.67444444400000003</v>
      </c>
      <c r="O1980">
        <v>0</v>
      </c>
      <c r="P1980">
        <v>0</v>
      </c>
      <c r="Q1980">
        <v>0</v>
      </c>
      <c r="R1980">
        <v>0</v>
      </c>
      <c r="S1980">
        <v>0</v>
      </c>
      <c r="T1980">
        <v>2</v>
      </c>
      <c r="U1980">
        <v>0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1.4726546716544275</v>
      </c>
      <c r="AC1980">
        <v>0</v>
      </c>
      <c r="AD1980">
        <v>0</v>
      </c>
      <c r="AE1980">
        <v>1.4726546716544275</v>
      </c>
    </row>
    <row r="1981" spans="1:31" x14ac:dyDescent="0.3">
      <c r="A1981">
        <v>2521901</v>
      </c>
      <c r="B1981">
        <v>1</v>
      </c>
      <c r="C1981" t="s">
        <v>80</v>
      </c>
      <c r="D1981" t="s">
        <v>95</v>
      </c>
      <c r="E1981" t="s">
        <v>132</v>
      </c>
      <c r="F1981" t="s">
        <v>5965</v>
      </c>
      <c r="G1981" t="s">
        <v>173</v>
      </c>
      <c r="H1981" t="s">
        <v>135</v>
      </c>
      <c r="I1981" t="s">
        <v>136</v>
      </c>
      <c r="J1981" t="s">
        <v>137</v>
      </c>
      <c r="K1981" t="s">
        <v>138</v>
      </c>
      <c r="L1981" t="s">
        <v>5966</v>
      </c>
      <c r="M1981" t="s">
        <v>5967</v>
      </c>
      <c r="N1981">
        <v>0.67694444399999998</v>
      </c>
      <c r="O1981">
        <v>0</v>
      </c>
      <c r="P1981">
        <v>557</v>
      </c>
      <c r="Q1981">
        <v>0</v>
      </c>
      <c r="R1981">
        <v>0</v>
      </c>
      <c r="S1981">
        <v>0</v>
      </c>
      <c r="T1981">
        <v>80</v>
      </c>
      <c r="U1981">
        <v>0</v>
      </c>
      <c r="V1981">
        <v>0</v>
      </c>
      <c r="W1981">
        <v>0</v>
      </c>
      <c r="X1981">
        <v>69.68748272104736</v>
      </c>
      <c r="Y1981">
        <v>0</v>
      </c>
      <c r="Z1981">
        <v>0</v>
      </c>
      <c r="AA1981">
        <v>0</v>
      </c>
      <c r="AB1981">
        <v>46.259418479010463</v>
      </c>
      <c r="AC1981">
        <v>0</v>
      </c>
      <c r="AD1981">
        <v>0</v>
      </c>
      <c r="AE1981">
        <v>115.94690120005782</v>
      </c>
    </row>
    <row r="1982" spans="1:31" x14ac:dyDescent="0.3">
      <c r="A1982">
        <v>2522130</v>
      </c>
      <c r="B1982">
        <v>1</v>
      </c>
      <c r="C1982" t="s">
        <v>80</v>
      </c>
      <c r="D1982" t="s">
        <v>107</v>
      </c>
      <c r="E1982" t="s">
        <v>167</v>
      </c>
      <c r="F1982" t="s">
        <v>5968</v>
      </c>
      <c r="G1982" t="s">
        <v>169</v>
      </c>
      <c r="H1982" t="s">
        <v>150</v>
      </c>
      <c r="I1982" t="s">
        <v>136</v>
      </c>
      <c r="J1982" t="s">
        <v>137</v>
      </c>
      <c r="K1982" t="s">
        <v>144</v>
      </c>
      <c r="L1982" t="s">
        <v>5969</v>
      </c>
      <c r="M1982" t="s">
        <v>5970</v>
      </c>
      <c r="N1982">
        <v>1.768611111</v>
      </c>
      <c r="O1982">
        <v>0</v>
      </c>
      <c r="P1982">
        <v>1</v>
      </c>
      <c r="Q1982">
        <v>0</v>
      </c>
      <c r="R1982">
        <v>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1.2728270706065E-2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1.2728270706065E-2</v>
      </c>
    </row>
    <row r="1983" spans="1:31" x14ac:dyDescent="0.3">
      <c r="A1983">
        <v>2521944</v>
      </c>
      <c r="B1983">
        <v>1</v>
      </c>
      <c r="C1983" t="s">
        <v>81</v>
      </c>
      <c r="D1983" t="s">
        <v>118</v>
      </c>
      <c r="E1983" t="s">
        <v>207</v>
      </c>
      <c r="F1983" t="s">
        <v>5971</v>
      </c>
      <c r="G1983" t="s">
        <v>177</v>
      </c>
      <c r="H1983" t="s">
        <v>150</v>
      </c>
      <c r="I1983" t="s">
        <v>136</v>
      </c>
      <c r="J1983" t="s">
        <v>137</v>
      </c>
      <c r="K1983" t="s">
        <v>144</v>
      </c>
      <c r="L1983" t="s">
        <v>5972</v>
      </c>
      <c r="M1983" t="s">
        <v>5973</v>
      </c>
      <c r="N1983">
        <v>0.53749999999999998</v>
      </c>
      <c r="O1983">
        <v>0</v>
      </c>
      <c r="P1983">
        <v>91</v>
      </c>
      <c r="Q1983">
        <v>0</v>
      </c>
      <c r="R1983">
        <v>1</v>
      </c>
      <c r="S1983">
        <v>0</v>
      </c>
      <c r="T1983">
        <v>7</v>
      </c>
      <c r="U1983">
        <v>0</v>
      </c>
      <c r="V1983">
        <v>0</v>
      </c>
      <c r="W1983">
        <v>0</v>
      </c>
      <c r="X1983">
        <v>11.037896975626508</v>
      </c>
      <c r="Y1983">
        <v>0</v>
      </c>
      <c r="Z1983">
        <v>7.8358089052602511E-2</v>
      </c>
      <c r="AA1983">
        <v>0</v>
      </c>
      <c r="AB1983">
        <v>2.4535461305629207</v>
      </c>
      <c r="AC1983">
        <v>0</v>
      </c>
      <c r="AD1983">
        <v>0</v>
      </c>
      <c r="AE1983">
        <v>13.569801195242032</v>
      </c>
    </row>
    <row r="1984" spans="1:31" x14ac:dyDescent="0.3">
      <c r="A1984">
        <v>2521838</v>
      </c>
      <c r="B1984">
        <v>1</v>
      </c>
      <c r="C1984" t="s">
        <v>80</v>
      </c>
      <c r="D1984" t="s">
        <v>96</v>
      </c>
      <c r="E1984" t="s">
        <v>167</v>
      </c>
      <c r="F1984" t="s">
        <v>5974</v>
      </c>
      <c r="G1984" t="s">
        <v>169</v>
      </c>
      <c r="H1984" t="s">
        <v>150</v>
      </c>
      <c r="I1984" t="s">
        <v>136</v>
      </c>
      <c r="J1984" t="s">
        <v>137</v>
      </c>
      <c r="K1984" t="s">
        <v>144</v>
      </c>
      <c r="L1984" t="s">
        <v>5975</v>
      </c>
      <c r="M1984" t="s">
        <v>5976</v>
      </c>
      <c r="N1984">
        <v>2.6469444439999998</v>
      </c>
      <c r="O1984">
        <v>0</v>
      </c>
      <c r="P1984">
        <v>1</v>
      </c>
      <c r="Q1984">
        <v>0</v>
      </c>
      <c r="R1984">
        <v>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0.22100971243577999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0.22100971243577999</v>
      </c>
    </row>
    <row r="1985" spans="1:31" x14ac:dyDescent="0.3">
      <c r="A1985">
        <v>2521887</v>
      </c>
      <c r="B1985">
        <v>1</v>
      </c>
      <c r="C1985" t="s">
        <v>80</v>
      </c>
      <c r="D1985" t="s">
        <v>103</v>
      </c>
      <c r="E1985" t="s">
        <v>187</v>
      </c>
      <c r="F1985" t="s">
        <v>1327</v>
      </c>
      <c r="G1985" t="s">
        <v>134</v>
      </c>
      <c r="H1985" t="s">
        <v>135</v>
      </c>
      <c r="I1985" t="s">
        <v>136</v>
      </c>
      <c r="J1985" t="s">
        <v>137</v>
      </c>
      <c r="K1985" t="s">
        <v>138</v>
      </c>
      <c r="L1985" t="s">
        <v>5977</v>
      </c>
      <c r="M1985" t="s">
        <v>5978</v>
      </c>
      <c r="N1985">
        <v>6.6344444439999997</v>
      </c>
      <c r="O1985">
        <v>22</v>
      </c>
      <c r="P1985">
        <v>2676</v>
      </c>
      <c r="Q1985">
        <v>35</v>
      </c>
      <c r="R1985">
        <v>206</v>
      </c>
      <c r="S1985">
        <v>65</v>
      </c>
      <c r="T1985">
        <v>777</v>
      </c>
      <c r="U1985">
        <v>6</v>
      </c>
      <c r="V1985">
        <v>1</v>
      </c>
      <c r="W1985">
        <v>90.936727541335031</v>
      </c>
      <c r="X1985">
        <v>2847.9823538412993</v>
      </c>
      <c r="Y1985">
        <v>785.92828965462104</v>
      </c>
      <c r="Z1985">
        <v>472.02388721791169</v>
      </c>
      <c r="AA1985">
        <v>1182.7044607252053</v>
      </c>
      <c r="AB1985">
        <v>1905.6173788237345</v>
      </c>
      <c r="AC1985">
        <v>1038.2967302057884</v>
      </c>
      <c r="AD1985">
        <v>43.800593951854665</v>
      </c>
      <c r="AE1985">
        <v>8367.2904219617503</v>
      </c>
    </row>
    <row r="1986" spans="1:31" x14ac:dyDescent="0.3">
      <c r="A1986">
        <v>2522102</v>
      </c>
      <c r="B1986">
        <v>1</v>
      </c>
      <c r="C1986" t="s">
        <v>80</v>
      </c>
      <c r="D1986" t="s">
        <v>105</v>
      </c>
      <c r="E1986" t="s">
        <v>147</v>
      </c>
      <c r="F1986" t="s">
        <v>5979</v>
      </c>
      <c r="G1986" t="s">
        <v>161</v>
      </c>
      <c r="H1986" t="s">
        <v>150</v>
      </c>
      <c r="I1986" t="s">
        <v>136</v>
      </c>
      <c r="J1986" t="s">
        <v>137</v>
      </c>
      <c r="K1986" t="s">
        <v>144</v>
      </c>
      <c r="L1986" t="s">
        <v>5980</v>
      </c>
      <c r="M1986" t="s">
        <v>5981</v>
      </c>
      <c r="N1986">
        <v>0.569722222</v>
      </c>
      <c r="O1986">
        <v>0</v>
      </c>
      <c r="P1986">
        <v>110</v>
      </c>
      <c r="Q1986">
        <v>0</v>
      </c>
      <c r="R1986">
        <v>0</v>
      </c>
      <c r="S1986">
        <v>0</v>
      </c>
      <c r="T1986">
        <v>5</v>
      </c>
      <c r="U1986">
        <v>0</v>
      </c>
      <c r="V1986">
        <v>0</v>
      </c>
      <c r="W1986">
        <v>0</v>
      </c>
      <c r="X1986">
        <v>12.313963601533414</v>
      </c>
      <c r="Y1986">
        <v>0</v>
      </c>
      <c r="Z1986">
        <v>0</v>
      </c>
      <c r="AA1986">
        <v>0</v>
      </c>
      <c r="AB1986">
        <v>2.0265812197534165</v>
      </c>
      <c r="AC1986">
        <v>0</v>
      </c>
      <c r="AD1986">
        <v>0</v>
      </c>
      <c r="AE1986">
        <v>14.34054482128683</v>
      </c>
    </row>
    <row r="1987" spans="1:31" x14ac:dyDescent="0.3">
      <c r="A1987">
        <v>2522056</v>
      </c>
      <c r="B1987">
        <v>1</v>
      </c>
      <c r="C1987" t="s">
        <v>81</v>
      </c>
      <c r="D1987" t="s">
        <v>123</v>
      </c>
      <c r="E1987" t="s">
        <v>141</v>
      </c>
      <c r="F1987" t="s">
        <v>4946</v>
      </c>
      <c r="G1987" t="s">
        <v>143</v>
      </c>
      <c r="H1987" t="s">
        <v>135</v>
      </c>
      <c r="I1987" t="s">
        <v>136</v>
      </c>
      <c r="J1987" t="s">
        <v>137</v>
      </c>
      <c r="K1987" t="s">
        <v>144</v>
      </c>
      <c r="L1987" t="s">
        <v>5982</v>
      </c>
      <c r="M1987" t="s">
        <v>5983</v>
      </c>
      <c r="N1987">
        <v>7.7222221999999993E-2</v>
      </c>
      <c r="O1987">
        <v>12</v>
      </c>
      <c r="P1987">
        <v>1421</v>
      </c>
      <c r="Q1987">
        <v>121</v>
      </c>
      <c r="R1987">
        <v>84</v>
      </c>
      <c r="S1987">
        <v>37</v>
      </c>
      <c r="T1987">
        <v>153</v>
      </c>
      <c r="U1987">
        <v>4</v>
      </c>
      <c r="V1987">
        <v>0</v>
      </c>
      <c r="W1987">
        <v>0.12196788585453554</v>
      </c>
      <c r="X1987">
        <v>20.548955833132492</v>
      </c>
      <c r="Y1987">
        <v>2.4909883856262245</v>
      </c>
      <c r="Z1987">
        <v>2.7568470002479399</v>
      </c>
      <c r="AA1987">
        <v>3.8560208111930301</v>
      </c>
      <c r="AB1987">
        <v>6.5549939602869127</v>
      </c>
      <c r="AC1987">
        <v>11.028054277172043</v>
      </c>
      <c r="AD1987">
        <v>0</v>
      </c>
      <c r="AE1987">
        <v>47.357828153513182</v>
      </c>
    </row>
    <row r="1988" spans="1:31" x14ac:dyDescent="0.3">
      <c r="A1988">
        <v>2522016</v>
      </c>
      <c r="B1988">
        <v>1</v>
      </c>
      <c r="C1988" t="s">
        <v>80</v>
      </c>
      <c r="D1988" t="s">
        <v>105</v>
      </c>
      <c r="E1988" t="s">
        <v>187</v>
      </c>
      <c r="F1988" t="s">
        <v>3479</v>
      </c>
      <c r="G1988" t="s">
        <v>161</v>
      </c>
      <c r="H1988" t="s">
        <v>135</v>
      </c>
      <c r="I1988" t="s">
        <v>136</v>
      </c>
      <c r="J1988" t="s">
        <v>137</v>
      </c>
      <c r="K1988" t="s">
        <v>144</v>
      </c>
      <c r="L1988" t="s">
        <v>5984</v>
      </c>
      <c r="M1988" t="s">
        <v>5985</v>
      </c>
      <c r="N1988">
        <v>1.0036111109999999</v>
      </c>
      <c r="O1988">
        <v>3</v>
      </c>
      <c r="P1988">
        <v>330</v>
      </c>
      <c r="Q1988">
        <v>5</v>
      </c>
      <c r="R1988">
        <v>2</v>
      </c>
      <c r="S1988">
        <v>27</v>
      </c>
      <c r="T1988">
        <v>153</v>
      </c>
      <c r="U1988">
        <v>24</v>
      </c>
      <c r="V1988">
        <v>35</v>
      </c>
      <c r="W1988">
        <v>9.0734087840957187</v>
      </c>
      <c r="X1988">
        <v>92.853756320873629</v>
      </c>
      <c r="Y1988">
        <v>3.1531940643715037</v>
      </c>
      <c r="Z1988">
        <v>11.015822301038305</v>
      </c>
      <c r="AA1988">
        <v>182.80899260043597</v>
      </c>
      <c r="AB1988">
        <v>331.63292793704176</v>
      </c>
      <c r="AC1988">
        <v>942.87546171984377</v>
      </c>
      <c r="AD1988">
        <v>448.72594376946216</v>
      </c>
      <c r="AE1988">
        <v>2022.1395074971629</v>
      </c>
    </row>
    <row r="1989" spans="1:31" x14ac:dyDescent="0.3">
      <c r="A1989">
        <v>2521853</v>
      </c>
      <c r="B1989">
        <v>1</v>
      </c>
      <c r="C1989" t="s">
        <v>80</v>
      </c>
      <c r="D1989" t="s">
        <v>93</v>
      </c>
      <c r="E1989" t="s">
        <v>207</v>
      </c>
      <c r="F1989" t="s">
        <v>5986</v>
      </c>
      <c r="G1989" t="s">
        <v>177</v>
      </c>
      <c r="H1989" t="s">
        <v>150</v>
      </c>
      <c r="I1989" t="s">
        <v>136</v>
      </c>
      <c r="J1989" t="s">
        <v>137</v>
      </c>
      <c r="K1989" t="s">
        <v>144</v>
      </c>
      <c r="L1989" t="s">
        <v>5987</v>
      </c>
      <c r="M1989" t="s">
        <v>5988</v>
      </c>
      <c r="N1989">
        <v>0.96611111100000002</v>
      </c>
      <c r="O1989">
        <v>0</v>
      </c>
      <c r="P1989">
        <v>1</v>
      </c>
      <c r="Q1989">
        <v>0</v>
      </c>
      <c r="R1989">
        <v>1</v>
      </c>
      <c r="S1989">
        <v>0</v>
      </c>
      <c r="T1989">
        <v>1</v>
      </c>
      <c r="U1989">
        <v>0</v>
      </c>
      <c r="V1989">
        <v>0</v>
      </c>
      <c r="W1989">
        <v>0</v>
      </c>
      <c r="X1989">
        <v>0.18648149173049167</v>
      </c>
      <c r="Y1989">
        <v>0</v>
      </c>
      <c r="Z1989">
        <v>0.56407147776333333</v>
      </c>
      <c r="AA1989">
        <v>0</v>
      </c>
      <c r="AB1989">
        <v>0.65636557915952243</v>
      </c>
      <c r="AC1989">
        <v>0</v>
      </c>
      <c r="AD1989">
        <v>0</v>
      </c>
      <c r="AE1989">
        <v>1.4069185486533473</v>
      </c>
    </row>
    <row r="1990" spans="1:31" x14ac:dyDescent="0.3">
      <c r="A1990">
        <v>2522019</v>
      </c>
      <c r="B1990">
        <v>1</v>
      </c>
      <c r="C1990" t="s">
        <v>80</v>
      </c>
      <c r="D1990" t="s">
        <v>101</v>
      </c>
      <c r="E1990" t="s">
        <v>207</v>
      </c>
      <c r="F1990" t="s">
        <v>5989</v>
      </c>
      <c r="G1990" t="s">
        <v>161</v>
      </c>
      <c r="H1990" t="s">
        <v>150</v>
      </c>
      <c r="I1990" t="s">
        <v>136</v>
      </c>
      <c r="J1990" t="s">
        <v>137</v>
      </c>
      <c r="K1990" t="s">
        <v>144</v>
      </c>
      <c r="L1990" t="s">
        <v>5990</v>
      </c>
      <c r="M1990" t="s">
        <v>5991</v>
      </c>
      <c r="N1990">
        <v>1.3633333329999999</v>
      </c>
      <c r="O1990">
        <v>0</v>
      </c>
      <c r="P1990">
        <v>99</v>
      </c>
      <c r="Q1990">
        <v>0</v>
      </c>
      <c r="R1990">
        <v>0</v>
      </c>
      <c r="S1990">
        <v>0</v>
      </c>
      <c r="T1990">
        <v>25</v>
      </c>
      <c r="U1990">
        <v>0</v>
      </c>
      <c r="V1990">
        <v>0</v>
      </c>
      <c r="W1990">
        <v>0</v>
      </c>
      <c r="X1990">
        <v>21.585566161119694</v>
      </c>
      <c r="Y1990">
        <v>0</v>
      </c>
      <c r="Z1990">
        <v>0</v>
      </c>
      <c r="AA1990">
        <v>0</v>
      </c>
      <c r="AB1990">
        <v>14.171269228265009</v>
      </c>
      <c r="AC1990">
        <v>0</v>
      </c>
      <c r="AD1990">
        <v>0</v>
      </c>
      <c r="AE1990">
        <v>35.756835389384705</v>
      </c>
    </row>
    <row r="1991" spans="1:31" x14ac:dyDescent="0.3">
      <c r="A1991">
        <v>2522162</v>
      </c>
      <c r="B1991">
        <v>1</v>
      </c>
      <c r="C1991" t="s">
        <v>80</v>
      </c>
      <c r="D1991" t="s">
        <v>82</v>
      </c>
      <c r="E1991" t="s">
        <v>147</v>
      </c>
      <c r="F1991" t="s">
        <v>5836</v>
      </c>
      <c r="G1991" t="s">
        <v>224</v>
      </c>
      <c r="H1991" t="s">
        <v>150</v>
      </c>
      <c r="I1991" t="s">
        <v>136</v>
      </c>
      <c r="J1991" t="s">
        <v>137</v>
      </c>
      <c r="K1991" t="s">
        <v>144</v>
      </c>
      <c r="L1991" t="s">
        <v>5992</v>
      </c>
      <c r="M1991" t="s">
        <v>5993</v>
      </c>
      <c r="N1991">
        <v>1.382222222</v>
      </c>
      <c r="O1991">
        <v>0</v>
      </c>
      <c r="P1991">
        <v>5</v>
      </c>
      <c r="Q1991">
        <v>0</v>
      </c>
      <c r="R1991">
        <v>0</v>
      </c>
      <c r="S1991">
        <v>0</v>
      </c>
      <c r="T1991">
        <v>89</v>
      </c>
      <c r="U1991">
        <v>0</v>
      </c>
      <c r="V1991">
        <v>0</v>
      </c>
      <c r="W1991">
        <v>0</v>
      </c>
      <c r="X1991">
        <v>5.4377615958050005E-2</v>
      </c>
      <c r="Y1991">
        <v>0</v>
      </c>
      <c r="Z1991">
        <v>0</v>
      </c>
      <c r="AA1991">
        <v>0</v>
      </c>
      <c r="AB1991">
        <v>51.333034058633125</v>
      </c>
      <c r="AC1991">
        <v>0</v>
      </c>
      <c r="AD1991">
        <v>0</v>
      </c>
      <c r="AE1991">
        <v>51.387411674591178</v>
      </c>
    </row>
    <row r="1992" spans="1:31" x14ac:dyDescent="0.3">
      <c r="A1992">
        <v>2521996</v>
      </c>
      <c r="B1992">
        <v>1</v>
      </c>
      <c r="C1992" t="s">
        <v>80</v>
      </c>
      <c r="D1992" t="s">
        <v>107</v>
      </c>
      <c r="E1992" t="s">
        <v>167</v>
      </c>
      <c r="F1992" t="s">
        <v>5994</v>
      </c>
      <c r="G1992" t="s">
        <v>169</v>
      </c>
      <c r="H1992" t="s">
        <v>150</v>
      </c>
      <c r="I1992" t="s">
        <v>136</v>
      </c>
      <c r="J1992" t="s">
        <v>137</v>
      </c>
      <c r="K1992" t="s">
        <v>144</v>
      </c>
      <c r="L1992" t="s">
        <v>5995</v>
      </c>
      <c r="M1992" t="s">
        <v>5996</v>
      </c>
      <c r="N1992">
        <v>2.3238888879999999</v>
      </c>
      <c r="O1992">
        <v>0</v>
      </c>
      <c r="P1992">
        <v>1</v>
      </c>
      <c r="Q1992">
        <v>0</v>
      </c>
      <c r="R1992">
        <v>0</v>
      </c>
      <c r="S1992">
        <v>0</v>
      </c>
      <c r="T1992">
        <v>0</v>
      </c>
      <c r="U1992">
        <v>0</v>
      </c>
      <c r="V1992">
        <v>0</v>
      </c>
      <c r="W1992">
        <v>0</v>
      </c>
      <c r="X1992">
        <v>8.0549175374658319E-2</v>
      </c>
      <c r="Y1992">
        <v>0</v>
      </c>
      <c r="Z1992">
        <v>0</v>
      </c>
      <c r="AA1992">
        <v>0</v>
      </c>
      <c r="AB1992">
        <v>0</v>
      </c>
      <c r="AC1992">
        <v>0</v>
      </c>
      <c r="AD1992">
        <v>0</v>
      </c>
      <c r="AE1992">
        <v>8.0549175374658319E-2</v>
      </c>
    </row>
    <row r="1993" spans="1:31" x14ac:dyDescent="0.3">
      <c r="A1993">
        <v>2521804</v>
      </c>
      <c r="B1993">
        <v>1</v>
      </c>
      <c r="C1993" t="s">
        <v>80</v>
      </c>
      <c r="D1993" t="s">
        <v>82</v>
      </c>
      <c r="E1993" t="s">
        <v>207</v>
      </c>
      <c r="F1993" t="s">
        <v>5997</v>
      </c>
      <c r="G1993" t="s">
        <v>1242</v>
      </c>
      <c r="H1993" t="s">
        <v>150</v>
      </c>
      <c r="I1993" t="s">
        <v>136</v>
      </c>
      <c r="J1993" t="s">
        <v>3</v>
      </c>
      <c r="K1993" t="s">
        <v>144</v>
      </c>
      <c r="L1993" t="s">
        <v>5998</v>
      </c>
      <c r="M1993" t="s">
        <v>5999</v>
      </c>
      <c r="N1993">
        <v>1.6658333329999999</v>
      </c>
      <c r="O1993">
        <v>0</v>
      </c>
      <c r="P1993">
        <v>175</v>
      </c>
      <c r="Q1993">
        <v>0</v>
      </c>
      <c r="R1993">
        <v>0</v>
      </c>
      <c r="S1993">
        <v>0</v>
      </c>
      <c r="T1993">
        <v>44</v>
      </c>
      <c r="U1993">
        <v>0</v>
      </c>
      <c r="V1993">
        <v>0</v>
      </c>
      <c r="W1993">
        <v>0</v>
      </c>
      <c r="X1993">
        <v>73.786380176776547</v>
      </c>
      <c r="Y1993">
        <v>0</v>
      </c>
      <c r="Z1993">
        <v>0</v>
      </c>
      <c r="AA1993">
        <v>0</v>
      </c>
      <c r="AB1993">
        <v>22.326567353195703</v>
      </c>
      <c r="AC1993">
        <v>0</v>
      </c>
      <c r="AD1993">
        <v>0</v>
      </c>
      <c r="AE1993">
        <v>96.112947529972246</v>
      </c>
    </row>
    <row r="1994" spans="1:31" x14ac:dyDescent="0.3">
      <c r="A1994">
        <v>2521847</v>
      </c>
      <c r="B1994">
        <v>1</v>
      </c>
      <c r="C1994" t="s">
        <v>81</v>
      </c>
      <c r="D1994" t="s">
        <v>128</v>
      </c>
      <c r="E1994" t="s">
        <v>141</v>
      </c>
      <c r="F1994" t="s">
        <v>6000</v>
      </c>
      <c r="G1994" t="s">
        <v>143</v>
      </c>
      <c r="H1994" t="s">
        <v>135</v>
      </c>
      <c r="I1994" t="s">
        <v>277</v>
      </c>
      <c r="J1994" t="s">
        <v>137</v>
      </c>
      <c r="K1994" t="s">
        <v>144</v>
      </c>
      <c r="L1994" t="s">
        <v>6001</v>
      </c>
      <c r="M1994" t="s">
        <v>6002</v>
      </c>
      <c r="N1994">
        <v>4.6111111000000003E-2</v>
      </c>
      <c r="O1994">
        <v>0</v>
      </c>
      <c r="P1994">
        <v>2658</v>
      </c>
      <c r="Q1994">
        <v>7</v>
      </c>
      <c r="R1994">
        <v>24</v>
      </c>
      <c r="S1994">
        <v>12</v>
      </c>
      <c r="T1994">
        <v>158</v>
      </c>
      <c r="U1994">
        <v>1</v>
      </c>
      <c r="V1994">
        <v>1</v>
      </c>
      <c r="W1994">
        <v>0</v>
      </c>
      <c r="X1994">
        <v>22.685692937461315</v>
      </c>
      <c r="Y1994">
        <v>1.5028662819796266</v>
      </c>
      <c r="Z1994">
        <v>0.49387307815428816</v>
      </c>
      <c r="AA1994">
        <v>9.0752625865543823</v>
      </c>
      <c r="AB1994">
        <v>6.4652519222183278</v>
      </c>
      <c r="AC1994">
        <v>13.368444607595626</v>
      </c>
      <c r="AD1994">
        <v>3.2856467018998338E-2</v>
      </c>
      <c r="AE1994">
        <v>53.624247880982566</v>
      </c>
    </row>
    <row r="1995" spans="1:31" x14ac:dyDescent="0.3">
      <c r="A1995">
        <v>2521933</v>
      </c>
      <c r="B1995">
        <v>1</v>
      </c>
      <c r="C1995" t="s">
        <v>80</v>
      </c>
      <c r="D1995" t="s">
        <v>99</v>
      </c>
      <c r="E1995" t="s">
        <v>167</v>
      </c>
      <c r="F1995" t="s">
        <v>6003</v>
      </c>
      <c r="G1995" t="s">
        <v>263</v>
      </c>
      <c r="H1995" t="s">
        <v>150</v>
      </c>
      <c r="I1995" t="s">
        <v>136</v>
      </c>
      <c r="J1995" t="s">
        <v>137</v>
      </c>
      <c r="K1995" t="s">
        <v>144</v>
      </c>
      <c r="L1995" t="s">
        <v>6004</v>
      </c>
      <c r="M1995" t="s">
        <v>6005</v>
      </c>
      <c r="N1995">
        <v>2.1633333330000002</v>
      </c>
      <c r="O1995">
        <v>0</v>
      </c>
      <c r="P1995">
        <v>1</v>
      </c>
      <c r="Q1995">
        <v>0</v>
      </c>
      <c r="R1995">
        <v>0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0.23942688997915251</v>
      </c>
      <c r="Y1995">
        <v>0</v>
      </c>
      <c r="Z1995">
        <v>0</v>
      </c>
      <c r="AA1995">
        <v>0</v>
      </c>
      <c r="AB1995">
        <v>0</v>
      </c>
      <c r="AC1995">
        <v>0</v>
      </c>
      <c r="AD1995">
        <v>0</v>
      </c>
      <c r="AE1995">
        <v>0.23942688997915251</v>
      </c>
    </row>
    <row r="1996" spans="1:31" x14ac:dyDescent="0.3">
      <c r="A1996">
        <v>2522033</v>
      </c>
      <c r="B1996">
        <v>1</v>
      </c>
      <c r="C1996" t="s">
        <v>80</v>
      </c>
      <c r="D1996" t="s">
        <v>101</v>
      </c>
      <c r="E1996" t="s">
        <v>187</v>
      </c>
      <c r="F1996" t="s">
        <v>3864</v>
      </c>
      <c r="G1996" t="s">
        <v>143</v>
      </c>
      <c r="H1996" t="s">
        <v>135</v>
      </c>
      <c r="I1996" t="s">
        <v>136</v>
      </c>
      <c r="J1996" t="s">
        <v>137</v>
      </c>
      <c r="K1996" t="s">
        <v>144</v>
      </c>
      <c r="L1996" t="s">
        <v>6006</v>
      </c>
      <c r="M1996" t="s">
        <v>6007</v>
      </c>
      <c r="N1996">
        <v>0.94583333300000005</v>
      </c>
      <c r="O1996">
        <v>19</v>
      </c>
      <c r="P1996">
        <v>0</v>
      </c>
      <c r="Q1996">
        <v>19</v>
      </c>
      <c r="R1996">
        <v>0</v>
      </c>
      <c r="S1996">
        <v>19</v>
      </c>
      <c r="T1996">
        <v>0</v>
      </c>
      <c r="U1996">
        <v>0</v>
      </c>
      <c r="V1996">
        <v>0</v>
      </c>
      <c r="W1996">
        <v>5.5927765523629986</v>
      </c>
      <c r="X1996">
        <v>0</v>
      </c>
      <c r="Y1996">
        <v>9.4734622191616005</v>
      </c>
      <c r="Z1996">
        <v>0</v>
      </c>
      <c r="AA1996">
        <v>190.90585848678825</v>
      </c>
      <c r="AB1996">
        <v>0</v>
      </c>
      <c r="AC1996">
        <v>0</v>
      </c>
      <c r="AD1996">
        <v>0</v>
      </c>
      <c r="AE1996">
        <v>205.97209725831286</v>
      </c>
    </row>
    <row r="1997" spans="1:31" x14ac:dyDescent="0.3">
      <c r="A1997">
        <v>2521890</v>
      </c>
      <c r="B1997">
        <v>1</v>
      </c>
      <c r="C1997" t="s">
        <v>80</v>
      </c>
      <c r="D1997" t="s">
        <v>83</v>
      </c>
      <c r="E1997" t="s">
        <v>187</v>
      </c>
      <c r="F1997" t="s">
        <v>6008</v>
      </c>
      <c r="G1997" t="s">
        <v>134</v>
      </c>
      <c r="H1997" t="s">
        <v>135</v>
      </c>
      <c r="I1997" t="s">
        <v>136</v>
      </c>
      <c r="J1997" t="s">
        <v>137</v>
      </c>
      <c r="K1997" t="s">
        <v>138</v>
      </c>
      <c r="L1997" t="s">
        <v>6009</v>
      </c>
      <c r="M1997" t="s">
        <v>6010</v>
      </c>
      <c r="N1997">
        <v>2.73</v>
      </c>
      <c r="O1997">
        <v>0</v>
      </c>
      <c r="P1997">
        <v>0</v>
      </c>
      <c r="Q1997">
        <v>1</v>
      </c>
      <c r="R1997">
        <v>0</v>
      </c>
      <c r="S1997">
        <v>3</v>
      </c>
      <c r="T1997">
        <v>17</v>
      </c>
      <c r="U1997">
        <v>6</v>
      </c>
      <c r="V1997">
        <v>4</v>
      </c>
      <c r="W1997">
        <v>0</v>
      </c>
      <c r="X1997">
        <v>0</v>
      </c>
      <c r="Y1997">
        <v>0.35588283453562586</v>
      </c>
      <c r="Z1997">
        <v>0</v>
      </c>
      <c r="AA1997">
        <v>180.25365275538266</v>
      </c>
      <c r="AB1997">
        <v>413.67482174243776</v>
      </c>
      <c r="AC1997">
        <v>1583.6589141569425</v>
      </c>
      <c r="AD1997">
        <v>97.708910027553827</v>
      </c>
      <c r="AE1997">
        <v>2275.6521815168526</v>
      </c>
    </row>
    <row r="1998" spans="1:31" x14ac:dyDescent="0.3">
      <c r="A1998">
        <v>2522099</v>
      </c>
      <c r="B1998">
        <v>1</v>
      </c>
      <c r="C1998" t="s">
        <v>80</v>
      </c>
      <c r="D1998" t="s">
        <v>105</v>
      </c>
      <c r="E1998" t="s">
        <v>132</v>
      </c>
      <c r="F1998" t="s">
        <v>6011</v>
      </c>
      <c r="G1998" t="s">
        <v>161</v>
      </c>
      <c r="H1998" t="s">
        <v>135</v>
      </c>
      <c r="I1998" t="s">
        <v>136</v>
      </c>
      <c r="J1998" t="s">
        <v>137</v>
      </c>
      <c r="K1998" t="s">
        <v>144</v>
      </c>
      <c r="L1998" t="s">
        <v>6012</v>
      </c>
      <c r="M1998" t="s">
        <v>6013</v>
      </c>
      <c r="N1998">
        <v>0.96166666599999995</v>
      </c>
      <c r="O1998">
        <v>0</v>
      </c>
      <c r="P1998">
        <v>592</v>
      </c>
      <c r="Q1998">
        <v>0</v>
      </c>
      <c r="R1998">
        <v>0</v>
      </c>
      <c r="S1998">
        <v>0</v>
      </c>
      <c r="T1998">
        <v>38</v>
      </c>
      <c r="U1998">
        <v>0</v>
      </c>
      <c r="V1998">
        <v>0</v>
      </c>
      <c r="W1998">
        <v>0</v>
      </c>
      <c r="X1998">
        <v>133.35844178418634</v>
      </c>
      <c r="Y1998">
        <v>0</v>
      </c>
      <c r="Z1998">
        <v>0</v>
      </c>
      <c r="AA1998">
        <v>0</v>
      </c>
      <c r="AB1998">
        <v>34.237630036649634</v>
      </c>
      <c r="AC1998">
        <v>0</v>
      </c>
      <c r="AD1998">
        <v>0</v>
      </c>
      <c r="AE1998">
        <v>167.59607182083596</v>
      </c>
    </row>
    <row r="1999" spans="1:31" x14ac:dyDescent="0.3">
      <c r="A1999">
        <v>2522076</v>
      </c>
      <c r="B1999">
        <v>1</v>
      </c>
      <c r="C1999" t="s">
        <v>80</v>
      </c>
      <c r="D1999" t="s">
        <v>103</v>
      </c>
      <c r="E1999" t="s">
        <v>167</v>
      </c>
      <c r="F1999" t="s">
        <v>6014</v>
      </c>
      <c r="G1999" t="s">
        <v>234</v>
      </c>
      <c r="H1999" t="s">
        <v>150</v>
      </c>
      <c r="I1999" t="s">
        <v>136</v>
      </c>
      <c r="J1999" t="s">
        <v>137</v>
      </c>
      <c r="K1999" t="s">
        <v>144</v>
      </c>
      <c r="L1999" t="s">
        <v>6015</v>
      </c>
      <c r="M1999" t="s">
        <v>6016</v>
      </c>
      <c r="N1999">
        <v>1.1627777770000001</v>
      </c>
      <c r="O1999">
        <v>0</v>
      </c>
      <c r="P1999">
        <v>43</v>
      </c>
      <c r="Q1999">
        <v>0</v>
      </c>
      <c r="R1999">
        <v>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13.030059448033978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13.030059448033978</v>
      </c>
    </row>
    <row r="2000" spans="1:31" x14ac:dyDescent="0.3">
      <c r="A2000">
        <v>2522013</v>
      </c>
      <c r="B2000">
        <v>1</v>
      </c>
      <c r="C2000" t="s">
        <v>81</v>
      </c>
      <c r="D2000" t="s">
        <v>127</v>
      </c>
      <c r="E2000" t="s">
        <v>132</v>
      </c>
      <c r="F2000" t="s">
        <v>6017</v>
      </c>
      <c r="G2000" t="s">
        <v>204</v>
      </c>
      <c r="H2000" t="s">
        <v>135</v>
      </c>
      <c r="I2000" t="s">
        <v>136</v>
      </c>
      <c r="J2000" t="s">
        <v>137</v>
      </c>
      <c r="K2000" t="s">
        <v>144</v>
      </c>
      <c r="L2000" t="s">
        <v>6018</v>
      </c>
      <c r="M2000" t="s">
        <v>6019</v>
      </c>
      <c r="N2000">
        <v>4.0405555550000001</v>
      </c>
      <c r="O2000">
        <v>1</v>
      </c>
      <c r="P2000">
        <v>0</v>
      </c>
      <c r="Q2000">
        <v>13</v>
      </c>
      <c r="R2000">
        <v>0</v>
      </c>
      <c r="S2000">
        <v>0</v>
      </c>
      <c r="T2000">
        <v>0</v>
      </c>
      <c r="U2000">
        <v>0</v>
      </c>
      <c r="V2000">
        <v>0</v>
      </c>
      <c r="W2000">
        <v>0.95030950054555552</v>
      </c>
      <c r="X2000">
        <v>0</v>
      </c>
      <c r="Y2000">
        <v>14.963251689849274</v>
      </c>
      <c r="Z2000">
        <v>0</v>
      </c>
      <c r="AA2000">
        <v>0</v>
      </c>
      <c r="AB2000">
        <v>0</v>
      </c>
      <c r="AC2000">
        <v>0</v>
      </c>
      <c r="AD2000">
        <v>0</v>
      </c>
      <c r="AE2000">
        <v>15.91356119039483</v>
      </c>
    </row>
    <row r="2001" spans="1:31" x14ac:dyDescent="0.3">
      <c r="A2001">
        <v>2521953</v>
      </c>
      <c r="B2001">
        <v>1</v>
      </c>
      <c r="C2001" t="s">
        <v>80</v>
      </c>
      <c r="D2001" t="s">
        <v>82</v>
      </c>
      <c r="E2001" t="s">
        <v>207</v>
      </c>
      <c r="F2001" t="s">
        <v>6020</v>
      </c>
      <c r="G2001" t="s">
        <v>161</v>
      </c>
      <c r="H2001" t="s">
        <v>150</v>
      </c>
      <c r="I2001" t="s">
        <v>136</v>
      </c>
      <c r="J2001" t="s">
        <v>137</v>
      </c>
      <c r="K2001" t="s">
        <v>144</v>
      </c>
      <c r="L2001" t="s">
        <v>6021</v>
      </c>
      <c r="M2001" t="s">
        <v>6022</v>
      </c>
      <c r="N2001">
        <v>3.4952777770000001</v>
      </c>
      <c r="O2001">
        <v>0</v>
      </c>
      <c r="P2001">
        <v>204</v>
      </c>
      <c r="Q2001">
        <v>0</v>
      </c>
      <c r="R2001">
        <v>0</v>
      </c>
      <c r="S2001">
        <v>0</v>
      </c>
      <c r="T2001">
        <v>6</v>
      </c>
      <c r="U2001">
        <v>0</v>
      </c>
      <c r="V2001">
        <v>0</v>
      </c>
      <c r="W2001">
        <v>0</v>
      </c>
      <c r="X2001">
        <v>171.68194722453046</v>
      </c>
      <c r="Y2001">
        <v>0</v>
      </c>
      <c r="Z2001">
        <v>0</v>
      </c>
      <c r="AA2001">
        <v>0</v>
      </c>
      <c r="AB2001">
        <v>4.3796841568798177</v>
      </c>
      <c r="AC2001">
        <v>0</v>
      </c>
      <c r="AD2001">
        <v>0</v>
      </c>
      <c r="AE2001">
        <v>176.06163138141028</v>
      </c>
    </row>
    <row r="2002" spans="1:31" x14ac:dyDescent="0.3">
      <c r="A2002">
        <v>2521913</v>
      </c>
      <c r="B2002">
        <v>1</v>
      </c>
      <c r="C2002" t="s">
        <v>81</v>
      </c>
      <c r="D2002" t="s">
        <v>116</v>
      </c>
      <c r="E2002" t="s">
        <v>141</v>
      </c>
      <c r="F2002" t="s">
        <v>6023</v>
      </c>
      <c r="G2002" t="s">
        <v>143</v>
      </c>
      <c r="H2002" t="s">
        <v>135</v>
      </c>
      <c r="I2002" t="s">
        <v>136</v>
      </c>
      <c r="J2002" t="s">
        <v>137</v>
      </c>
      <c r="K2002" t="s">
        <v>144</v>
      </c>
      <c r="L2002" t="s">
        <v>6024</v>
      </c>
      <c r="M2002" t="s">
        <v>6025</v>
      </c>
      <c r="N2002">
        <v>0.144166666</v>
      </c>
      <c r="O2002">
        <v>4</v>
      </c>
      <c r="P2002">
        <v>1008</v>
      </c>
      <c r="Q2002">
        <v>117</v>
      </c>
      <c r="R2002">
        <v>229</v>
      </c>
      <c r="S2002">
        <v>16</v>
      </c>
      <c r="T2002">
        <v>106</v>
      </c>
      <c r="U2002">
        <v>1</v>
      </c>
      <c r="V2002">
        <v>0</v>
      </c>
      <c r="W2002">
        <v>0</v>
      </c>
      <c r="X2002">
        <v>16.456411779672212</v>
      </c>
      <c r="Y2002">
        <v>3.0511898083912241</v>
      </c>
      <c r="Z2002">
        <v>3.6389361197559094</v>
      </c>
      <c r="AA2002">
        <v>4.1493183952094492</v>
      </c>
      <c r="AB2002">
        <v>5.9471395135134291</v>
      </c>
      <c r="AC2002">
        <v>0.42087496352057335</v>
      </c>
      <c r="AD2002">
        <v>0</v>
      </c>
      <c r="AE2002">
        <v>33.663870580062799</v>
      </c>
    </row>
    <row r="2003" spans="1:31" x14ac:dyDescent="0.3">
      <c r="A2003">
        <v>2521830</v>
      </c>
      <c r="B2003">
        <v>1</v>
      </c>
      <c r="C2003" t="s">
        <v>81</v>
      </c>
      <c r="D2003" t="s">
        <v>123</v>
      </c>
      <c r="E2003" t="s">
        <v>187</v>
      </c>
      <c r="F2003" t="s">
        <v>6026</v>
      </c>
      <c r="G2003" t="s">
        <v>143</v>
      </c>
      <c r="H2003" t="s">
        <v>135</v>
      </c>
      <c r="I2003" t="s">
        <v>136</v>
      </c>
      <c r="J2003" t="s">
        <v>137</v>
      </c>
      <c r="K2003" t="s">
        <v>144</v>
      </c>
      <c r="L2003" t="s">
        <v>6027</v>
      </c>
      <c r="M2003" t="s">
        <v>6028</v>
      </c>
      <c r="N2003">
        <v>0.82361111099999995</v>
      </c>
      <c r="O2003">
        <v>2</v>
      </c>
      <c r="P2003">
        <v>70</v>
      </c>
      <c r="Q2003">
        <v>24</v>
      </c>
      <c r="R2003">
        <v>42</v>
      </c>
      <c r="S2003">
        <v>3</v>
      </c>
      <c r="T2003">
        <v>8</v>
      </c>
      <c r="U2003">
        <v>1</v>
      </c>
      <c r="V2003">
        <v>0</v>
      </c>
      <c r="W2003">
        <v>3.9717645557933245</v>
      </c>
      <c r="X2003">
        <v>10.224909139775779</v>
      </c>
      <c r="Y2003">
        <v>27.355877536402996</v>
      </c>
      <c r="Z2003">
        <v>36.726444418507782</v>
      </c>
      <c r="AA2003">
        <v>0</v>
      </c>
      <c r="AB2003">
        <v>6.8563293896927568</v>
      </c>
      <c r="AC2003">
        <v>15.232358055266499</v>
      </c>
      <c r="AD2003">
        <v>0</v>
      </c>
      <c r="AE2003">
        <v>100.36768309543915</v>
      </c>
    </row>
    <row r="2004" spans="1:31" x14ac:dyDescent="0.3">
      <c r="A2004">
        <v>2521993</v>
      </c>
      <c r="B2004">
        <v>1</v>
      </c>
      <c r="C2004" t="s">
        <v>80</v>
      </c>
      <c r="D2004" t="s">
        <v>85</v>
      </c>
      <c r="E2004" t="s">
        <v>167</v>
      </c>
      <c r="F2004" t="s">
        <v>6029</v>
      </c>
      <c r="G2004" t="s">
        <v>169</v>
      </c>
      <c r="H2004" t="s">
        <v>150</v>
      </c>
      <c r="I2004" t="s">
        <v>136</v>
      </c>
      <c r="J2004" t="s">
        <v>137</v>
      </c>
      <c r="K2004" t="s">
        <v>144</v>
      </c>
      <c r="L2004" t="s">
        <v>6030</v>
      </c>
      <c r="M2004" t="s">
        <v>6031</v>
      </c>
      <c r="N2004">
        <v>0.85583333299999997</v>
      </c>
      <c r="O2004">
        <v>0</v>
      </c>
      <c r="P2004">
        <v>0</v>
      </c>
      <c r="Q2004">
        <v>0</v>
      </c>
      <c r="R2004">
        <v>0</v>
      </c>
      <c r="S2004">
        <v>0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0</v>
      </c>
      <c r="AA2004">
        <v>0</v>
      </c>
      <c r="AB2004">
        <v>0</v>
      </c>
      <c r="AC2004">
        <v>0</v>
      </c>
      <c r="AD2004">
        <v>0</v>
      </c>
      <c r="AE2004">
        <v>0</v>
      </c>
    </row>
    <row r="2005" spans="1:31" x14ac:dyDescent="0.3">
      <c r="A2005">
        <v>2521850</v>
      </c>
      <c r="B2005">
        <v>1</v>
      </c>
      <c r="C2005" t="s">
        <v>80</v>
      </c>
      <c r="D2005" t="s">
        <v>82</v>
      </c>
      <c r="E2005" t="s">
        <v>147</v>
      </c>
      <c r="F2005" t="s">
        <v>6032</v>
      </c>
      <c r="G2005" t="s">
        <v>161</v>
      </c>
      <c r="H2005" t="s">
        <v>150</v>
      </c>
      <c r="I2005" t="s">
        <v>136</v>
      </c>
      <c r="J2005" t="s">
        <v>137</v>
      </c>
      <c r="K2005" t="s">
        <v>144</v>
      </c>
      <c r="L2005" t="s">
        <v>6033</v>
      </c>
      <c r="M2005" t="s">
        <v>6034</v>
      </c>
      <c r="N2005">
        <v>0.34833333300000002</v>
      </c>
      <c r="O2005">
        <v>0</v>
      </c>
      <c r="P2005">
        <v>0</v>
      </c>
      <c r="Q2005">
        <v>0</v>
      </c>
      <c r="R2005">
        <v>0</v>
      </c>
      <c r="S2005">
        <v>0</v>
      </c>
      <c r="T2005">
        <v>8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0</v>
      </c>
      <c r="AA2005">
        <v>0</v>
      </c>
      <c r="AB2005">
        <v>3.803378398160667</v>
      </c>
      <c r="AC2005">
        <v>0</v>
      </c>
      <c r="AD2005">
        <v>0</v>
      </c>
      <c r="AE2005">
        <v>3.803378398160667</v>
      </c>
    </row>
    <row r="2006" spans="1:31" x14ac:dyDescent="0.3">
      <c r="A2006">
        <v>2521873</v>
      </c>
      <c r="B2006">
        <v>1</v>
      </c>
      <c r="C2006" t="s">
        <v>80</v>
      </c>
      <c r="D2006" t="s">
        <v>105</v>
      </c>
      <c r="E2006" t="s">
        <v>132</v>
      </c>
      <c r="F2006" t="s">
        <v>6035</v>
      </c>
      <c r="G2006" t="s">
        <v>173</v>
      </c>
      <c r="H2006" t="s">
        <v>135</v>
      </c>
      <c r="I2006" t="s">
        <v>136</v>
      </c>
      <c r="J2006" t="s">
        <v>137</v>
      </c>
      <c r="K2006" t="s">
        <v>138</v>
      </c>
      <c r="L2006" t="s">
        <v>6036</v>
      </c>
      <c r="M2006" t="s">
        <v>6037</v>
      </c>
      <c r="N2006">
        <v>8.7172222220000002</v>
      </c>
      <c r="O2006">
        <v>0</v>
      </c>
      <c r="P2006">
        <v>174</v>
      </c>
      <c r="Q2006">
        <v>0</v>
      </c>
      <c r="R2006">
        <v>0</v>
      </c>
      <c r="S2006">
        <v>0</v>
      </c>
      <c r="T2006">
        <v>27</v>
      </c>
      <c r="U2006">
        <v>0</v>
      </c>
      <c r="V2006">
        <v>0</v>
      </c>
      <c r="W2006">
        <v>0</v>
      </c>
      <c r="X2006">
        <v>340.45918347632198</v>
      </c>
      <c r="Y2006">
        <v>0</v>
      </c>
      <c r="Z2006">
        <v>0</v>
      </c>
      <c r="AA2006">
        <v>0</v>
      </c>
      <c r="AB2006">
        <v>91.757956471075786</v>
      </c>
      <c r="AC2006">
        <v>0</v>
      </c>
      <c r="AD2006">
        <v>0</v>
      </c>
      <c r="AE2006">
        <v>432.21713994739775</v>
      </c>
    </row>
    <row r="2007" spans="1:31" x14ac:dyDescent="0.3">
      <c r="A2007">
        <v>2521973</v>
      </c>
      <c r="B2007">
        <v>1</v>
      </c>
      <c r="C2007" t="s">
        <v>80</v>
      </c>
      <c r="D2007" t="s">
        <v>105</v>
      </c>
      <c r="E2007" t="s">
        <v>132</v>
      </c>
      <c r="F2007" t="s">
        <v>6038</v>
      </c>
      <c r="G2007" t="s">
        <v>204</v>
      </c>
      <c r="H2007" t="s">
        <v>135</v>
      </c>
      <c r="I2007" t="s">
        <v>136</v>
      </c>
      <c r="J2007" t="s">
        <v>137</v>
      </c>
      <c r="K2007" t="s">
        <v>144</v>
      </c>
      <c r="L2007" t="s">
        <v>6039</v>
      </c>
      <c r="M2007" t="s">
        <v>6040</v>
      </c>
      <c r="N2007">
        <v>2.7044444439999999</v>
      </c>
      <c r="O2007">
        <v>1</v>
      </c>
      <c r="P2007">
        <v>8</v>
      </c>
      <c r="Q2007">
        <v>1</v>
      </c>
      <c r="R2007">
        <v>2</v>
      </c>
      <c r="S2007">
        <v>8</v>
      </c>
      <c r="T2007">
        <v>9</v>
      </c>
      <c r="U2007">
        <v>1</v>
      </c>
      <c r="V2007">
        <v>0</v>
      </c>
      <c r="W2007">
        <v>15.410768808414375</v>
      </c>
      <c r="X2007">
        <v>10.522318328123088</v>
      </c>
      <c r="Y2007">
        <v>3.4343335565493556</v>
      </c>
      <c r="Z2007">
        <v>31.067888518370019</v>
      </c>
      <c r="AA2007">
        <v>157.42433740706457</v>
      </c>
      <c r="AB2007">
        <v>22.75299247028418</v>
      </c>
      <c r="AC2007">
        <v>71.4107341610828</v>
      </c>
      <c r="AD2007">
        <v>0</v>
      </c>
      <c r="AE2007">
        <v>312.02337324988838</v>
      </c>
    </row>
    <row r="2008" spans="1:31" x14ac:dyDescent="0.3">
      <c r="A2008">
        <v>2521999</v>
      </c>
      <c r="B2008">
        <v>1</v>
      </c>
      <c r="C2008" t="s">
        <v>80</v>
      </c>
      <c r="D2008" t="s">
        <v>101</v>
      </c>
      <c r="E2008" t="s">
        <v>207</v>
      </c>
      <c r="F2008" t="s">
        <v>6041</v>
      </c>
      <c r="G2008" t="s">
        <v>161</v>
      </c>
      <c r="H2008" t="s">
        <v>150</v>
      </c>
      <c r="I2008" t="s">
        <v>136</v>
      </c>
      <c r="J2008" t="s">
        <v>137</v>
      </c>
      <c r="K2008" t="s">
        <v>144</v>
      </c>
      <c r="L2008" t="s">
        <v>6042</v>
      </c>
      <c r="M2008" t="s">
        <v>6043</v>
      </c>
      <c r="N2008">
        <v>1.180833333</v>
      </c>
      <c r="O2008">
        <v>0</v>
      </c>
      <c r="P2008">
        <v>123</v>
      </c>
      <c r="Q2008">
        <v>0</v>
      </c>
      <c r="R2008">
        <v>0</v>
      </c>
      <c r="S2008">
        <v>0</v>
      </c>
      <c r="T2008">
        <v>2</v>
      </c>
      <c r="U2008">
        <v>0</v>
      </c>
      <c r="V2008">
        <v>0</v>
      </c>
      <c r="W2008">
        <v>0</v>
      </c>
      <c r="X2008">
        <v>24.427069182336247</v>
      </c>
      <c r="Y2008">
        <v>0</v>
      </c>
      <c r="Z2008">
        <v>0</v>
      </c>
      <c r="AA2008">
        <v>0</v>
      </c>
      <c r="AB2008">
        <v>2.4044921809000005E-4</v>
      </c>
      <c r="AC2008">
        <v>0</v>
      </c>
      <c r="AD2008">
        <v>0</v>
      </c>
      <c r="AE2008">
        <v>24.427309631554337</v>
      </c>
    </row>
    <row r="2009" spans="1:31" x14ac:dyDescent="0.3">
      <c r="A2009">
        <v>2521930</v>
      </c>
      <c r="B2009">
        <v>1</v>
      </c>
      <c r="C2009" t="s">
        <v>80</v>
      </c>
      <c r="D2009" t="s">
        <v>93</v>
      </c>
      <c r="E2009" t="s">
        <v>141</v>
      </c>
      <c r="F2009" t="s">
        <v>6044</v>
      </c>
      <c r="G2009" t="s">
        <v>134</v>
      </c>
      <c r="H2009" t="s">
        <v>135</v>
      </c>
      <c r="I2009" t="s">
        <v>136</v>
      </c>
      <c r="J2009" t="s">
        <v>137</v>
      </c>
      <c r="K2009" t="s">
        <v>138</v>
      </c>
      <c r="L2009" t="s">
        <v>6045</v>
      </c>
      <c r="M2009" t="s">
        <v>6046</v>
      </c>
      <c r="N2009">
        <v>5.4697222219999997</v>
      </c>
      <c r="O2009">
        <v>2</v>
      </c>
      <c r="P2009">
        <v>316</v>
      </c>
      <c r="Q2009">
        <v>35</v>
      </c>
      <c r="R2009">
        <v>83</v>
      </c>
      <c r="S2009">
        <v>5</v>
      </c>
      <c r="T2009">
        <v>70</v>
      </c>
      <c r="U2009">
        <v>0</v>
      </c>
      <c r="V2009">
        <v>0</v>
      </c>
      <c r="W2009">
        <v>11.7409151342945</v>
      </c>
      <c r="X2009">
        <v>320.15891631595667</v>
      </c>
      <c r="Y2009">
        <v>706.18720577023703</v>
      </c>
      <c r="Z2009">
        <v>435.26290453573819</v>
      </c>
      <c r="AA2009">
        <v>77.446341087475346</v>
      </c>
      <c r="AB2009">
        <v>171.50353053039385</v>
      </c>
      <c r="AC2009">
        <v>0</v>
      </c>
      <c r="AD2009">
        <v>0</v>
      </c>
      <c r="AE2009">
        <v>1722.2998133740955</v>
      </c>
    </row>
    <row r="2010" spans="1:31" x14ac:dyDescent="0.3">
      <c r="A2010">
        <v>2521893</v>
      </c>
      <c r="B2010">
        <v>1</v>
      </c>
      <c r="C2010" t="s">
        <v>80</v>
      </c>
      <c r="D2010" t="s">
        <v>90</v>
      </c>
      <c r="E2010" t="s">
        <v>159</v>
      </c>
      <c r="F2010" t="s">
        <v>6047</v>
      </c>
      <c r="G2010" t="s">
        <v>161</v>
      </c>
      <c r="H2010" t="s">
        <v>150</v>
      </c>
      <c r="I2010" t="s">
        <v>136</v>
      </c>
      <c r="J2010" t="s">
        <v>137</v>
      </c>
      <c r="K2010" t="s">
        <v>144</v>
      </c>
      <c r="L2010" t="s">
        <v>6048</v>
      </c>
      <c r="M2010" t="s">
        <v>6049</v>
      </c>
      <c r="N2010">
        <v>4.1950000000000003</v>
      </c>
      <c r="O2010">
        <v>0</v>
      </c>
      <c r="P2010">
        <v>585</v>
      </c>
      <c r="Q2010">
        <v>0</v>
      </c>
      <c r="R2010">
        <v>0</v>
      </c>
      <c r="S2010">
        <v>0</v>
      </c>
      <c r="T2010">
        <v>63</v>
      </c>
      <c r="U2010">
        <v>0</v>
      </c>
      <c r="V2010">
        <v>0</v>
      </c>
      <c r="W2010">
        <v>0</v>
      </c>
      <c r="X2010">
        <v>575.8021783222805</v>
      </c>
      <c r="Y2010">
        <v>0</v>
      </c>
      <c r="Z2010">
        <v>0</v>
      </c>
      <c r="AA2010">
        <v>0</v>
      </c>
      <c r="AB2010">
        <v>201.34056707644379</v>
      </c>
      <c r="AC2010">
        <v>0</v>
      </c>
      <c r="AD2010">
        <v>0</v>
      </c>
      <c r="AE2010">
        <v>777.14274539872429</v>
      </c>
    </row>
    <row r="2011" spans="1:31" x14ac:dyDescent="0.3">
      <c r="A2011">
        <v>2522142</v>
      </c>
      <c r="B2011">
        <v>1</v>
      </c>
      <c r="C2011" t="s">
        <v>81</v>
      </c>
      <c r="D2011" t="s">
        <v>118</v>
      </c>
      <c r="E2011" t="s">
        <v>132</v>
      </c>
      <c r="F2011" t="s">
        <v>6050</v>
      </c>
      <c r="G2011" t="s">
        <v>204</v>
      </c>
      <c r="H2011" t="s">
        <v>135</v>
      </c>
      <c r="I2011" t="s">
        <v>136</v>
      </c>
      <c r="J2011" t="s">
        <v>137</v>
      </c>
      <c r="K2011" t="s">
        <v>144</v>
      </c>
      <c r="L2011" t="s">
        <v>6051</v>
      </c>
      <c r="M2011" t="s">
        <v>6052</v>
      </c>
      <c r="N2011">
        <v>2.5747222220000001</v>
      </c>
      <c r="O2011">
        <v>0</v>
      </c>
      <c r="P2011">
        <v>165</v>
      </c>
      <c r="Q2011">
        <v>1</v>
      </c>
      <c r="R2011">
        <v>2</v>
      </c>
      <c r="S2011">
        <v>1</v>
      </c>
      <c r="T2011">
        <v>5</v>
      </c>
      <c r="U2011">
        <v>0</v>
      </c>
      <c r="V2011">
        <v>0</v>
      </c>
      <c r="W2011">
        <v>0</v>
      </c>
      <c r="X2011">
        <v>18.89979112573003</v>
      </c>
      <c r="Y2011">
        <v>0.57177206901127497</v>
      </c>
      <c r="Z2011">
        <v>3.9856255232077503E-2</v>
      </c>
      <c r="AA2011">
        <v>1.4891185283513975</v>
      </c>
      <c r="AB2011">
        <v>10.049433210743523</v>
      </c>
      <c r="AC2011">
        <v>0</v>
      </c>
      <c r="AD2011">
        <v>0</v>
      </c>
      <c r="AE2011">
        <v>31.049971189068302</v>
      </c>
    </row>
    <row r="2012" spans="1:31" x14ac:dyDescent="0.3">
      <c r="A2012">
        <v>2522125</v>
      </c>
      <c r="B2012">
        <v>1</v>
      </c>
      <c r="C2012" t="s">
        <v>80</v>
      </c>
      <c r="D2012" t="s">
        <v>96</v>
      </c>
      <c r="E2012" t="s">
        <v>132</v>
      </c>
      <c r="F2012" t="s">
        <v>6053</v>
      </c>
      <c r="G2012" t="s">
        <v>204</v>
      </c>
      <c r="H2012" t="s">
        <v>135</v>
      </c>
      <c r="I2012" t="s">
        <v>136</v>
      </c>
      <c r="J2012" t="s">
        <v>137</v>
      </c>
      <c r="K2012" t="s">
        <v>144</v>
      </c>
      <c r="L2012" t="s">
        <v>6054</v>
      </c>
      <c r="M2012" t="s">
        <v>6055</v>
      </c>
      <c r="N2012">
        <v>1.8891666659999999</v>
      </c>
      <c r="O2012">
        <v>0</v>
      </c>
      <c r="P2012">
        <v>52</v>
      </c>
      <c r="Q2012">
        <v>0</v>
      </c>
      <c r="R2012">
        <v>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21.78492905998073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21.78492905998073</v>
      </c>
    </row>
    <row r="2013" spans="1:31" x14ac:dyDescent="0.3">
      <c r="A2013">
        <v>2522148</v>
      </c>
      <c r="B2013">
        <v>1</v>
      </c>
      <c r="C2013" t="s">
        <v>81</v>
      </c>
      <c r="D2013" t="s">
        <v>113</v>
      </c>
      <c r="E2013" t="s">
        <v>275</v>
      </c>
      <c r="F2013" t="s">
        <v>6056</v>
      </c>
      <c r="G2013" t="s">
        <v>161</v>
      </c>
      <c r="H2013" t="s">
        <v>135</v>
      </c>
      <c r="I2013" t="s">
        <v>136</v>
      </c>
      <c r="J2013" t="s">
        <v>5</v>
      </c>
      <c r="K2013" t="s">
        <v>144</v>
      </c>
      <c r="L2013" t="s">
        <v>6057</v>
      </c>
      <c r="M2013" t="s">
        <v>6058</v>
      </c>
      <c r="N2013">
        <v>0.27361111100000002</v>
      </c>
      <c r="O2013">
        <v>24</v>
      </c>
      <c r="P2013">
        <v>3101</v>
      </c>
      <c r="Q2013">
        <v>269</v>
      </c>
      <c r="R2013">
        <v>1027</v>
      </c>
      <c r="S2013">
        <v>57</v>
      </c>
      <c r="T2013">
        <v>240</v>
      </c>
      <c r="U2013">
        <v>2</v>
      </c>
      <c r="V2013">
        <v>0</v>
      </c>
      <c r="W2013">
        <v>1.8124808284408713</v>
      </c>
      <c r="X2013">
        <v>152.3475654533417</v>
      </c>
      <c r="Y2013">
        <v>76.923169622358813</v>
      </c>
      <c r="Z2013">
        <v>122.17715455736077</v>
      </c>
      <c r="AA2013">
        <v>53.208585828694872</v>
      </c>
      <c r="AB2013">
        <v>34.688142375830878</v>
      </c>
      <c r="AC2013">
        <v>19.509974858464588</v>
      </c>
      <c r="AD2013">
        <v>0</v>
      </c>
      <c r="AE2013">
        <v>460.66707352449248</v>
      </c>
    </row>
    <row r="2014" spans="1:31" x14ac:dyDescent="0.3">
      <c r="A2014">
        <v>2522171</v>
      </c>
      <c r="B2014">
        <v>1</v>
      </c>
      <c r="C2014" t="s">
        <v>81</v>
      </c>
      <c r="D2014" t="s">
        <v>113</v>
      </c>
      <c r="E2014" t="s">
        <v>167</v>
      </c>
      <c r="F2014" t="s">
        <v>6059</v>
      </c>
      <c r="G2014" t="s">
        <v>263</v>
      </c>
      <c r="H2014" t="s">
        <v>150</v>
      </c>
      <c r="I2014" t="s">
        <v>136</v>
      </c>
      <c r="J2014" t="s">
        <v>137</v>
      </c>
      <c r="K2014" t="s">
        <v>144</v>
      </c>
      <c r="L2014" t="s">
        <v>6060</v>
      </c>
      <c r="M2014" t="s">
        <v>6061</v>
      </c>
      <c r="N2014">
        <v>0.98777777700000002</v>
      </c>
      <c r="O2014">
        <v>0</v>
      </c>
      <c r="P2014">
        <v>1</v>
      </c>
      <c r="Q2014">
        <v>0</v>
      </c>
      <c r="R2014">
        <v>0</v>
      </c>
      <c r="S2014">
        <v>0</v>
      </c>
      <c r="T2014">
        <v>0</v>
      </c>
      <c r="U2014">
        <v>0</v>
      </c>
      <c r="V2014">
        <v>0</v>
      </c>
      <c r="W2014">
        <v>0</v>
      </c>
      <c r="X2014">
        <v>0.27901046961383996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0.27901046961383996</v>
      </c>
    </row>
    <row r="2015" spans="1:31" x14ac:dyDescent="0.3">
      <c r="A2015">
        <v>2522002</v>
      </c>
      <c r="B2015">
        <v>1</v>
      </c>
      <c r="C2015" t="s">
        <v>81</v>
      </c>
      <c r="D2015" t="s">
        <v>127</v>
      </c>
      <c r="E2015" t="s">
        <v>147</v>
      </c>
      <c r="F2015" t="s">
        <v>5929</v>
      </c>
      <c r="G2015" t="s">
        <v>177</v>
      </c>
      <c r="H2015" t="s">
        <v>150</v>
      </c>
      <c r="I2015" t="s">
        <v>136</v>
      </c>
      <c r="J2015" t="s">
        <v>137</v>
      </c>
      <c r="K2015" t="s">
        <v>144</v>
      </c>
      <c r="L2015" t="s">
        <v>6062</v>
      </c>
      <c r="M2015" t="s">
        <v>6063</v>
      </c>
      <c r="N2015">
        <v>1.2908333329999999</v>
      </c>
      <c r="O2015">
        <v>0</v>
      </c>
      <c r="P2015">
        <v>137</v>
      </c>
      <c r="Q2015">
        <v>0</v>
      </c>
      <c r="R2015">
        <v>0</v>
      </c>
      <c r="S2015">
        <v>0</v>
      </c>
      <c r="T2015">
        <v>19</v>
      </c>
      <c r="U2015">
        <v>0</v>
      </c>
      <c r="V2015">
        <v>0</v>
      </c>
      <c r="W2015">
        <v>0</v>
      </c>
      <c r="X2015">
        <v>28.459679765784756</v>
      </c>
      <c r="Y2015">
        <v>0</v>
      </c>
      <c r="Z2015">
        <v>0</v>
      </c>
      <c r="AA2015">
        <v>0</v>
      </c>
      <c r="AB2015">
        <v>12.51752146193474</v>
      </c>
      <c r="AC2015">
        <v>0</v>
      </c>
      <c r="AD2015">
        <v>0</v>
      </c>
      <c r="AE2015">
        <v>40.977201227719497</v>
      </c>
    </row>
    <row r="2016" spans="1:31" x14ac:dyDescent="0.3">
      <c r="A2016">
        <v>2521916</v>
      </c>
      <c r="B2016">
        <v>1</v>
      </c>
      <c r="C2016" t="s">
        <v>81</v>
      </c>
      <c r="D2016" t="s">
        <v>123</v>
      </c>
      <c r="E2016" t="s">
        <v>275</v>
      </c>
      <c r="F2016" t="s">
        <v>5725</v>
      </c>
      <c r="G2016" t="s">
        <v>134</v>
      </c>
      <c r="H2016" t="s">
        <v>135</v>
      </c>
      <c r="I2016" t="s">
        <v>136</v>
      </c>
      <c r="J2016" t="s">
        <v>137</v>
      </c>
      <c r="K2016" t="s">
        <v>138</v>
      </c>
      <c r="L2016" t="s">
        <v>6064</v>
      </c>
      <c r="M2016" t="s">
        <v>6065</v>
      </c>
      <c r="N2016">
        <v>8.0024999999999995</v>
      </c>
      <c r="O2016">
        <v>8</v>
      </c>
      <c r="P2016">
        <v>7059</v>
      </c>
      <c r="Q2016">
        <v>193</v>
      </c>
      <c r="R2016">
        <v>366</v>
      </c>
      <c r="S2016">
        <v>52</v>
      </c>
      <c r="T2016">
        <v>1029</v>
      </c>
      <c r="U2016">
        <v>8</v>
      </c>
      <c r="V2016">
        <v>1</v>
      </c>
      <c r="W2016">
        <v>16.607657699134325</v>
      </c>
      <c r="X2016">
        <v>8987.3661664694373</v>
      </c>
      <c r="Y2016">
        <v>1215.3722215997475</v>
      </c>
      <c r="Z2016">
        <v>1160.3323146233226</v>
      </c>
      <c r="AA2016">
        <v>1182.900418026032</v>
      </c>
      <c r="AB2016">
        <v>4136.9598750815085</v>
      </c>
      <c r="AC2016">
        <v>7383.5732286517687</v>
      </c>
      <c r="AD2016">
        <v>6.9502858280172255</v>
      </c>
      <c r="AE2016">
        <v>24090.062167978969</v>
      </c>
    </row>
    <row r="2017" spans="1:31" x14ac:dyDescent="0.3">
      <c r="A2017">
        <v>2521816</v>
      </c>
      <c r="B2017">
        <v>1</v>
      </c>
      <c r="C2017" t="s">
        <v>80</v>
      </c>
      <c r="D2017" t="s">
        <v>82</v>
      </c>
      <c r="E2017" t="s">
        <v>275</v>
      </c>
      <c r="F2017" t="s">
        <v>6066</v>
      </c>
      <c r="G2017" t="s">
        <v>295</v>
      </c>
      <c r="H2017" t="s">
        <v>1921</v>
      </c>
      <c r="I2017" t="s">
        <v>136</v>
      </c>
      <c r="J2017" t="s">
        <v>137</v>
      </c>
      <c r="K2017" t="s">
        <v>138</v>
      </c>
      <c r="L2017" t="s">
        <v>6067</v>
      </c>
      <c r="M2017" t="s">
        <v>6068</v>
      </c>
      <c r="N2017">
        <v>0.31583333299999999</v>
      </c>
      <c r="O2017">
        <v>0</v>
      </c>
      <c r="P2017">
        <v>4200</v>
      </c>
      <c r="Q2017">
        <v>0</v>
      </c>
      <c r="R2017">
        <v>0</v>
      </c>
      <c r="S2017">
        <v>14</v>
      </c>
      <c r="T2017">
        <v>2836</v>
      </c>
      <c r="U2017">
        <v>1</v>
      </c>
      <c r="V2017">
        <v>7</v>
      </c>
      <c r="W2017">
        <v>0</v>
      </c>
      <c r="X2017">
        <v>355.46777113503009</v>
      </c>
      <c r="Y2017">
        <v>0</v>
      </c>
      <c r="Z2017">
        <v>0</v>
      </c>
      <c r="AA2017">
        <v>324.97656059354318</v>
      </c>
      <c r="AB2017">
        <v>627.39837985980682</v>
      </c>
      <c r="AC2017">
        <v>27.694047865675802</v>
      </c>
      <c r="AD2017">
        <v>4.1388162274662754</v>
      </c>
      <c r="AE2017">
        <v>1339.6755756815223</v>
      </c>
    </row>
    <row r="2018" spans="1:31" x14ac:dyDescent="0.3">
      <c r="A2018">
        <v>2522062</v>
      </c>
      <c r="B2018">
        <v>1</v>
      </c>
      <c r="C2018" t="s">
        <v>81</v>
      </c>
      <c r="D2018" t="s">
        <v>123</v>
      </c>
      <c r="E2018" t="s">
        <v>207</v>
      </c>
      <c r="F2018" t="s">
        <v>6069</v>
      </c>
      <c r="G2018" t="s">
        <v>538</v>
      </c>
      <c r="H2018" t="s">
        <v>150</v>
      </c>
      <c r="I2018" t="s">
        <v>136</v>
      </c>
      <c r="J2018" t="s">
        <v>3</v>
      </c>
      <c r="K2018" t="s">
        <v>144</v>
      </c>
      <c r="L2018" t="s">
        <v>6070</v>
      </c>
      <c r="M2018" t="s">
        <v>6071</v>
      </c>
      <c r="N2018">
        <v>2.5733333329999999</v>
      </c>
      <c r="O2018">
        <v>0</v>
      </c>
      <c r="P2018">
        <v>19</v>
      </c>
      <c r="Q2018">
        <v>0</v>
      </c>
      <c r="R2018">
        <v>3</v>
      </c>
      <c r="S2018">
        <v>0</v>
      </c>
      <c r="T2018">
        <v>2</v>
      </c>
      <c r="U2018">
        <v>0</v>
      </c>
      <c r="V2018">
        <v>0</v>
      </c>
      <c r="W2018">
        <v>0</v>
      </c>
      <c r="X2018">
        <v>11.320728966994251</v>
      </c>
      <c r="Y2018">
        <v>0</v>
      </c>
      <c r="Z2018">
        <v>0.18290277104606001</v>
      </c>
      <c r="AA2018">
        <v>0</v>
      </c>
      <c r="AB2018">
        <v>1.9373290392178801</v>
      </c>
      <c r="AC2018">
        <v>0</v>
      </c>
      <c r="AD2018">
        <v>0</v>
      </c>
      <c r="AE2018">
        <v>13.440960777258191</v>
      </c>
    </row>
    <row r="2019" spans="1:31" x14ac:dyDescent="0.3">
      <c r="A2019">
        <v>2521902</v>
      </c>
      <c r="B2019">
        <v>1</v>
      </c>
      <c r="C2019" t="s">
        <v>80</v>
      </c>
      <c r="D2019" t="s">
        <v>94</v>
      </c>
      <c r="E2019" t="s">
        <v>141</v>
      </c>
      <c r="F2019" t="s">
        <v>6072</v>
      </c>
      <c r="G2019" t="s">
        <v>143</v>
      </c>
      <c r="H2019" t="s">
        <v>135</v>
      </c>
      <c r="I2019" t="s">
        <v>136</v>
      </c>
      <c r="J2019" t="s">
        <v>137</v>
      </c>
      <c r="K2019" t="s">
        <v>144</v>
      </c>
      <c r="L2019" t="s">
        <v>6073</v>
      </c>
      <c r="M2019" t="s">
        <v>6074</v>
      </c>
      <c r="N2019">
        <v>0.78333333299999997</v>
      </c>
      <c r="O2019">
        <v>0</v>
      </c>
      <c r="P2019">
        <v>809</v>
      </c>
      <c r="Q2019">
        <v>0</v>
      </c>
      <c r="R2019">
        <v>58</v>
      </c>
      <c r="S2019">
        <v>1</v>
      </c>
      <c r="T2019">
        <v>153</v>
      </c>
      <c r="U2019">
        <v>2</v>
      </c>
      <c r="V2019">
        <v>1</v>
      </c>
      <c r="W2019">
        <v>0</v>
      </c>
      <c r="X2019">
        <v>99.674013356551669</v>
      </c>
      <c r="Y2019">
        <v>0</v>
      </c>
      <c r="Z2019">
        <v>19.749124595688428</v>
      </c>
      <c r="AA2019">
        <v>2.3421605218123585</v>
      </c>
      <c r="AB2019">
        <v>46.673103159065363</v>
      </c>
      <c r="AC2019">
        <v>1.032432441685321</v>
      </c>
      <c r="AD2019">
        <v>1.1764139290066665E-2</v>
      </c>
      <c r="AE2019">
        <v>169.48259821409323</v>
      </c>
    </row>
    <row r="2020" spans="1:31" x14ac:dyDescent="0.3">
      <c r="A2020">
        <v>2522131</v>
      </c>
      <c r="B2020">
        <v>1</v>
      </c>
      <c r="C2020" t="s">
        <v>80</v>
      </c>
      <c r="D2020" t="s">
        <v>104</v>
      </c>
      <c r="E2020" t="s">
        <v>159</v>
      </c>
      <c r="F2020" t="s">
        <v>6075</v>
      </c>
      <c r="G2020" t="s">
        <v>287</v>
      </c>
      <c r="H2020" t="s">
        <v>150</v>
      </c>
      <c r="I2020" t="s">
        <v>136</v>
      </c>
      <c r="J2020" t="s">
        <v>137</v>
      </c>
      <c r="K2020" t="s">
        <v>144</v>
      </c>
      <c r="L2020" t="s">
        <v>6076</v>
      </c>
      <c r="M2020" t="s">
        <v>6077</v>
      </c>
      <c r="N2020">
        <v>0.395277777</v>
      </c>
      <c r="O2020">
        <v>0</v>
      </c>
      <c r="P2020">
        <v>412</v>
      </c>
      <c r="Q2020">
        <v>0</v>
      </c>
      <c r="R2020">
        <v>1</v>
      </c>
      <c r="S2020">
        <v>0</v>
      </c>
      <c r="T2020">
        <v>63</v>
      </c>
      <c r="U2020">
        <v>0</v>
      </c>
      <c r="V2020">
        <v>0</v>
      </c>
      <c r="W2020">
        <v>0</v>
      </c>
      <c r="X2020">
        <v>41.02045158030618</v>
      </c>
      <c r="Y2020">
        <v>0</v>
      </c>
      <c r="Z2020">
        <v>0.19936428250936999</v>
      </c>
      <c r="AA2020">
        <v>0</v>
      </c>
      <c r="AB2020">
        <v>20.824645109060338</v>
      </c>
      <c r="AC2020">
        <v>0</v>
      </c>
      <c r="AD2020">
        <v>0</v>
      </c>
      <c r="AE2020">
        <v>62.044460971875893</v>
      </c>
    </row>
    <row r="2021" spans="1:31" x14ac:dyDescent="0.3">
      <c r="A2021">
        <v>2521896</v>
      </c>
      <c r="B2021">
        <v>1</v>
      </c>
      <c r="C2021" t="s">
        <v>80</v>
      </c>
      <c r="D2021" t="s">
        <v>90</v>
      </c>
      <c r="E2021" t="s">
        <v>132</v>
      </c>
      <c r="F2021" t="s">
        <v>6078</v>
      </c>
      <c r="G2021" t="s">
        <v>460</v>
      </c>
      <c r="H2021" t="s">
        <v>135</v>
      </c>
      <c r="I2021" t="s">
        <v>136</v>
      </c>
      <c r="J2021" t="s">
        <v>137</v>
      </c>
      <c r="K2021" t="s">
        <v>144</v>
      </c>
      <c r="L2021" t="s">
        <v>6079</v>
      </c>
      <c r="M2021" t="s">
        <v>6080</v>
      </c>
      <c r="N2021">
        <v>4.0777777769999997</v>
      </c>
      <c r="O2021">
        <v>0</v>
      </c>
      <c r="P2021">
        <v>275</v>
      </c>
      <c r="Q2021">
        <v>0</v>
      </c>
      <c r="R2021">
        <v>0</v>
      </c>
      <c r="S2021">
        <v>0</v>
      </c>
      <c r="T2021">
        <v>10</v>
      </c>
      <c r="U2021">
        <v>0</v>
      </c>
      <c r="V2021">
        <v>0</v>
      </c>
      <c r="W2021">
        <v>0</v>
      </c>
      <c r="X2021">
        <v>287.30032574915452</v>
      </c>
      <c r="Y2021">
        <v>0</v>
      </c>
      <c r="Z2021">
        <v>0</v>
      </c>
      <c r="AA2021">
        <v>0</v>
      </c>
      <c r="AB2021">
        <v>14.052936167557409</v>
      </c>
      <c r="AC2021">
        <v>0</v>
      </c>
      <c r="AD2021">
        <v>0</v>
      </c>
      <c r="AE2021">
        <v>301.35326191671192</v>
      </c>
    </row>
    <row r="2022" spans="1:31" x14ac:dyDescent="0.3">
      <c r="A2022">
        <v>2521833</v>
      </c>
      <c r="B2022">
        <v>1</v>
      </c>
      <c r="C2022" t="s">
        <v>81</v>
      </c>
      <c r="D2022" t="s">
        <v>114</v>
      </c>
      <c r="E2022" t="s">
        <v>187</v>
      </c>
      <c r="F2022" t="s">
        <v>6081</v>
      </c>
      <c r="G2022" t="s">
        <v>143</v>
      </c>
      <c r="H2022" t="s">
        <v>135</v>
      </c>
      <c r="I2022" t="s">
        <v>277</v>
      </c>
      <c r="J2022" t="s">
        <v>137</v>
      </c>
      <c r="K2022" t="s">
        <v>144</v>
      </c>
      <c r="L2022" t="s">
        <v>6082</v>
      </c>
      <c r="M2022" t="s">
        <v>6083</v>
      </c>
      <c r="N2022">
        <v>2.6388887999999999E-2</v>
      </c>
      <c r="O2022">
        <v>7</v>
      </c>
      <c r="P2022">
        <v>735</v>
      </c>
      <c r="Q2022">
        <v>0</v>
      </c>
      <c r="R2022">
        <v>1</v>
      </c>
      <c r="S2022">
        <v>1</v>
      </c>
      <c r="T2022">
        <v>39</v>
      </c>
      <c r="U2022">
        <v>0</v>
      </c>
      <c r="V2022">
        <v>0</v>
      </c>
      <c r="W2022">
        <v>3.302494331111111E-2</v>
      </c>
      <c r="X2022">
        <v>1.5375084883056571</v>
      </c>
      <c r="Y2022">
        <v>0</v>
      </c>
      <c r="Z2022">
        <v>2.4063808528333331E-3</v>
      </c>
      <c r="AA2022">
        <v>2.4999408016666665E-2</v>
      </c>
      <c r="AB2022">
        <v>0.21996466442915974</v>
      </c>
      <c r="AC2022">
        <v>0</v>
      </c>
      <c r="AD2022">
        <v>0</v>
      </c>
      <c r="AE2022">
        <v>1.8179038849154281</v>
      </c>
    </row>
    <row r="2023" spans="1:31" x14ac:dyDescent="0.3">
      <c r="A2023">
        <v>2521839</v>
      </c>
      <c r="B2023">
        <v>1</v>
      </c>
      <c r="C2023" t="s">
        <v>80</v>
      </c>
      <c r="D2023" t="s">
        <v>108</v>
      </c>
      <c r="E2023" t="s">
        <v>187</v>
      </c>
      <c r="F2023" t="s">
        <v>6084</v>
      </c>
      <c r="G2023" t="s">
        <v>143</v>
      </c>
      <c r="H2023" t="s">
        <v>135</v>
      </c>
      <c r="I2023" t="s">
        <v>136</v>
      </c>
      <c r="J2023" t="s">
        <v>137</v>
      </c>
      <c r="K2023" t="s">
        <v>144</v>
      </c>
      <c r="L2023" t="s">
        <v>6085</v>
      </c>
      <c r="M2023" t="s">
        <v>6086</v>
      </c>
      <c r="N2023">
        <v>1.095277777</v>
      </c>
      <c r="O2023">
        <v>0</v>
      </c>
      <c r="P2023">
        <v>227</v>
      </c>
      <c r="Q2023">
        <v>0</v>
      </c>
      <c r="R2023">
        <v>29</v>
      </c>
      <c r="S2023">
        <v>4</v>
      </c>
      <c r="T2023">
        <v>55</v>
      </c>
      <c r="U2023">
        <v>0</v>
      </c>
      <c r="V2023">
        <v>0</v>
      </c>
      <c r="W2023">
        <v>0</v>
      </c>
      <c r="X2023">
        <v>32.74962155573828</v>
      </c>
      <c r="Y2023">
        <v>0</v>
      </c>
      <c r="Z2023">
        <v>6.6325880442097347</v>
      </c>
      <c r="AA2023">
        <v>31.823066305090379</v>
      </c>
      <c r="AB2023">
        <v>16.068217302214027</v>
      </c>
      <c r="AC2023">
        <v>0</v>
      </c>
      <c r="AD2023">
        <v>0</v>
      </c>
      <c r="AE2023">
        <v>87.273493207252415</v>
      </c>
    </row>
    <row r="2024" spans="1:31" x14ac:dyDescent="0.3">
      <c r="A2024">
        <v>2522128</v>
      </c>
      <c r="B2024">
        <v>1</v>
      </c>
      <c r="C2024" t="s">
        <v>81</v>
      </c>
      <c r="D2024" t="s">
        <v>116</v>
      </c>
      <c r="E2024" t="s">
        <v>132</v>
      </c>
      <c r="F2024" t="s">
        <v>6087</v>
      </c>
      <c r="G2024" t="s">
        <v>333</v>
      </c>
      <c r="H2024" t="s">
        <v>135</v>
      </c>
      <c r="I2024" t="s">
        <v>136</v>
      </c>
      <c r="J2024" t="s">
        <v>137</v>
      </c>
      <c r="K2024" t="s">
        <v>144</v>
      </c>
      <c r="L2024" t="s">
        <v>6088</v>
      </c>
      <c r="M2024" t="s">
        <v>6089</v>
      </c>
      <c r="N2024">
        <v>2.2650000000000001</v>
      </c>
      <c r="O2024">
        <v>0</v>
      </c>
      <c r="P2024">
        <v>56</v>
      </c>
      <c r="Q2024">
        <v>0</v>
      </c>
      <c r="R2024">
        <v>1</v>
      </c>
      <c r="S2024">
        <v>0</v>
      </c>
      <c r="T2024">
        <v>3</v>
      </c>
      <c r="U2024">
        <v>0</v>
      </c>
      <c r="V2024">
        <v>0</v>
      </c>
      <c r="W2024">
        <v>0</v>
      </c>
      <c r="X2024">
        <v>12.652593158607333</v>
      </c>
      <c r="Y2024">
        <v>0</v>
      </c>
      <c r="Z2024">
        <v>1.506009374235</v>
      </c>
      <c r="AA2024">
        <v>0</v>
      </c>
      <c r="AB2024">
        <v>5.5405071295857198</v>
      </c>
      <c r="AC2024">
        <v>0</v>
      </c>
      <c r="AD2024">
        <v>0</v>
      </c>
      <c r="AE2024">
        <v>19.699109662428054</v>
      </c>
    </row>
    <row r="2025" spans="1:31" x14ac:dyDescent="0.3">
      <c r="A2025">
        <v>2521965</v>
      </c>
      <c r="B2025">
        <v>1</v>
      </c>
      <c r="C2025" t="s">
        <v>80</v>
      </c>
      <c r="D2025" t="s">
        <v>88</v>
      </c>
      <c r="E2025" t="s">
        <v>159</v>
      </c>
      <c r="F2025" t="s">
        <v>6090</v>
      </c>
      <c r="G2025" t="s">
        <v>287</v>
      </c>
      <c r="H2025" t="s">
        <v>150</v>
      </c>
      <c r="I2025" t="s">
        <v>136</v>
      </c>
      <c r="J2025" t="s">
        <v>137</v>
      </c>
      <c r="K2025" t="s">
        <v>144</v>
      </c>
      <c r="L2025" t="s">
        <v>6091</v>
      </c>
      <c r="M2025" t="s">
        <v>6092</v>
      </c>
      <c r="N2025">
        <v>0.46055555500000001</v>
      </c>
      <c r="O2025">
        <v>0</v>
      </c>
      <c r="P2025">
        <v>793</v>
      </c>
      <c r="Q2025">
        <v>0</v>
      </c>
      <c r="R2025">
        <v>0</v>
      </c>
      <c r="S2025">
        <v>0</v>
      </c>
      <c r="T2025">
        <v>93</v>
      </c>
      <c r="U2025">
        <v>0</v>
      </c>
      <c r="V2025">
        <v>0</v>
      </c>
      <c r="W2025">
        <v>0</v>
      </c>
      <c r="X2025">
        <v>90.989497377857234</v>
      </c>
      <c r="Y2025">
        <v>0</v>
      </c>
      <c r="Z2025">
        <v>0</v>
      </c>
      <c r="AA2025">
        <v>0</v>
      </c>
      <c r="AB2025">
        <v>33.927820851337778</v>
      </c>
      <c r="AC2025">
        <v>0</v>
      </c>
      <c r="AD2025">
        <v>0</v>
      </c>
      <c r="AE2025">
        <v>124.91731822919502</v>
      </c>
    </row>
    <row r="2026" spans="1:31" x14ac:dyDescent="0.3">
      <c r="A2026">
        <v>2521919</v>
      </c>
      <c r="B2026">
        <v>1</v>
      </c>
      <c r="C2026" t="s">
        <v>80</v>
      </c>
      <c r="D2026" t="s">
        <v>106</v>
      </c>
      <c r="E2026" t="s">
        <v>207</v>
      </c>
      <c r="F2026" t="s">
        <v>934</v>
      </c>
      <c r="G2026" t="s">
        <v>134</v>
      </c>
      <c r="H2026" t="s">
        <v>150</v>
      </c>
      <c r="I2026" t="s">
        <v>136</v>
      </c>
      <c r="J2026" t="s">
        <v>137</v>
      </c>
      <c r="K2026" t="s">
        <v>138</v>
      </c>
      <c r="L2026" t="s">
        <v>6093</v>
      </c>
      <c r="M2026" t="s">
        <v>6094</v>
      </c>
      <c r="N2026">
        <v>6.1616666660000003</v>
      </c>
      <c r="O2026">
        <v>0</v>
      </c>
      <c r="P2026">
        <v>38</v>
      </c>
      <c r="Q2026">
        <v>0</v>
      </c>
      <c r="R2026">
        <v>1</v>
      </c>
      <c r="S2026">
        <v>0</v>
      </c>
      <c r="T2026">
        <v>3</v>
      </c>
      <c r="U2026">
        <v>0</v>
      </c>
      <c r="V2026">
        <v>0</v>
      </c>
      <c r="W2026">
        <v>0</v>
      </c>
      <c r="X2026">
        <v>26.145843653536769</v>
      </c>
      <c r="Y2026">
        <v>0</v>
      </c>
      <c r="Z2026">
        <v>7.2594919234139041</v>
      </c>
      <c r="AA2026">
        <v>0</v>
      </c>
      <c r="AB2026">
        <v>7.7418967476522633</v>
      </c>
      <c r="AC2026">
        <v>0</v>
      </c>
      <c r="AD2026">
        <v>0</v>
      </c>
      <c r="AE2026">
        <v>41.147232324602939</v>
      </c>
    </row>
    <row r="2027" spans="1:31" x14ac:dyDescent="0.3">
      <c r="A2027">
        <v>2522042</v>
      </c>
      <c r="B2027">
        <v>1</v>
      </c>
      <c r="C2027" t="s">
        <v>81</v>
      </c>
      <c r="D2027" t="s">
        <v>119</v>
      </c>
      <c r="E2027" t="s">
        <v>207</v>
      </c>
      <c r="F2027" t="s">
        <v>6095</v>
      </c>
      <c r="G2027" t="s">
        <v>177</v>
      </c>
      <c r="H2027" t="s">
        <v>150</v>
      </c>
      <c r="I2027" t="s">
        <v>136</v>
      </c>
      <c r="J2027" t="s">
        <v>137</v>
      </c>
      <c r="K2027" t="s">
        <v>144</v>
      </c>
      <c r="L2027" t="s">
        <v>6096</v>
      </c>
      <c r="M2027" t="s">
        <v>6097</v>
      </c>
      <c r="N2027">
        <v>0.97611111100000003</v>
      </c>
      <c r="O2027">
        <v>0</v>
      </c>
      <c r="P2027">
        <v>4</v>
      </c>
      <c r="Q2027">
        <v>0</v>
      </c>
      <c r="R2027">
        <v>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5.9378416192920003E-2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5.9378416192920003E-2</v>
      </c>
    </row>
    <row r="2028" spans="1:31" x14ac:dyDescent="0.3">
      <c r="A2028">
        <v>2522048</v>
      </c>
      <c r="B2028">
        <v>1</v>
      </c>
      <c r="C2028" t="s">
        <v>80</v>
      </c>
      <c r="D2028" t="s">
        <v>90</v>
      </c>
      <c r="E2028" t="s">
        <v>159</v>
      </c>
      <c r="F2028" t="s">
        <v>6098</v>
      </c>
      <c r="G2028" t="s">
        <v>161</v>
      </c>
      <c r="H2028" t="s">
        <v>150</v>
      </c>
      <c r="I2028" t="s">
        <v>136</v>
      </c>
      <c r="J2028" t="s">
        <v>137</v>
      </c>
      <c r="K2028" t="s">
        <v>144</v>
      </c>
      <c r="L2028" t="s">
        <v>6099</v>
      </c>
      <c r="M2028" t="s">
        <v>6100</v>
      </c>
      <c r="N2028">
        <v>1.300277777</v>
      </c>
      <c r="O2028">
        <v>0</v>
      </c>
      <c r="P2028">
        <v>432</v>
      </c>
      <c r="Q2028">
        <v>0</v>
      </c>
      <c r="R2028">
        <v>0</v>
      </c>
      <c r="S2028">
        <v>0</v>
      </c>
      <c r="T2028">
        <v>14</v>
      </c>
      <c r="U2028">
        <v>0</v>
      </c>
      <c r="V2028">
        <v>0</v>
      </c>
      <c r="W2028">
        <v>0</v>
      </c>
      <c r="X2028">
        <v>151.53419625736618</v>
      </c>
      <c r="Y2028">
        <v>0</v>
      </c>
      <c r="Z2028">
        <v>0</v>
      </c>
      <c r="AA2028">
        <v>0</v>
      </c>
      <c r="AB2028">
        <v>23.458353848477945</v>
      </c>
      <c r="AC2028">
        <v>0</v>
      </c>
      <c r="AD2028">
        <v>0</v>
      </c>
      <c r="AE2028">
        <v>174.99255010584412</v>
      </c>
    </row>
    <row r="2029" spans="1:31" x14ac:dyDescent="0.3">
      <c r="A2029">
        <v>2522085</v>
      </c>
      <c r="B2029">
        <v>1</v>
      </c>
      <c r="C2029" t="s">
        <v>80</v>
      </c>
      <c r="D2029" t="s">
        <v>82</v>
      </c>
      <c r="E2029" t="s">
        <v>207</v>
      </c>
      <c r="F2029" t="s">
        <v>6101</v>
      </c>
      <c r="G2029" t="s">
        <v>161</v>
      </c>
      <c r="H2029" t="s">
        <v>150</v>
      </c>
      <c r="I2029" t="s">
        <v>136</v>
      </c>
      <c r="J2029" t="s">
        <v>137</v>
      </c>
      <c r="K2029" t="s">
        <v>144</v>
      </c>
      <c r="L2029" t="s">
        <v>6102</v>
      </c>
      <c r="M2029" t="s">
        <v>6103</v>
      </c>
      <c r="N2029">
        <v>1.832777777</v>
      </c>
      <c r="O2029">
        <v>0</v>
      </c>
      <c r="P2029">
        <v>124</v>
      </c>
      <c r="Q2029">
        <v>0</v>
      </c>
      <c r="R2029">
        <v>0</v>
      </c>
      <c r="S2029">
        <v>0</v>
      </c>
      <c r="T2029">
        <v>12</v>
      </c>
      <c r="U2029">
        <v>0</v>
      </c>
      <c r="V2029">
        <v>0</v>
      </c>
      <c r="W2029">
        <v>0</v>
      </c>
      <c r="X2029">
        <v>69.486855679743172</v>
      </c>
      <c r="Y2029">
        <v>0</v>
      </c>
      <c r="Z2029">
        <v>0</v>
      </c>
      <c r="AA2029">
        <v>0</v>
      </c>
      <c r="AB2029">
        <v>4.5781780494646398</v>
      </c>
      <c r="AC2029">
        <v>0</v>
      </c>
      <c r="AD2029">
        <v>0</v>
      </c>
      <c r="AE2029">
        <v>74.065033729207812</v>
      </c>
    </row>
    <row r="2030" spans="1:31" x14ac:dyDescent="0.3">
      <c r="A2030">
        <v>2522008</v>
      </c>
      <c r="B2030">
        <v>1</v>
      </c>
      <c r="C2030" t="s">
        <v>80</v>
      </c>
      <c r="D2030" t="s">
        <v>90</v>
      </c>
      <c r="E2030" t="s">
        <v>159</v>
      </c>
      <c r="F2030" t="s">
        <v>6104</v>
      </c>
      <c r="G2030" t="s">
        <v>161</v>
      </c>
      <c r="H2030" t="s">
        <v>150</v>
      </c>
      <c r="I2030" t="s">
        <v>136</v>
      </c>
      <c r="J2030" t="s">
        <v>137</v>
      </c>
      <c r="K2030" t="s">
        <v>144</v>
      </c>
      <c r="L2030" t="s">
        <v>6105</v>
      </c>
      <c r="M2030" t="s">
        <v>6106</v>
      </c>
      <c r="N2030">
        <v>4.8063888879999999</v>
      </c>
      <c r="O2030">
        <v>0</v>
      </c>
      <c r="P2030">
        <v>412</v>
      </c>
      <c r="Q2030">
        <v>0</v>
      </c>
      <c r="R2030">
        <v>0</v>
      </c>
      <c r="S2030">
        <v>0</v>
      </c>
      <c r="T2030">
        <v>42</v>
      </c>
      <c r="U2030">
        <v>0</v>
      </c>
      <c r="V2030">
        <v>0</v>
      </c>
      <c r="W2030">
        <v>0</v>
      </c>
      <c r="X2030">
        <v>558.26989864636573</v>
      </c>
      <c r="Y2030">
        <v>0</v>
      </c>
      <c r="Z2030">
        <v>0</v>
      </c>
      <c r="AA2030">
        <v>0</v>
      </c>
      <c r="AB2030">
        <v>72.717340830929345</v>
      </c>
      <c r="AC2030">
        <v>0</v>
      </c>
      <c r="AD2030">
        <v>0</v>
      </c>
      <c r="AE2030">
        <v>630.98723947729513</v>
      </c>
    </row>
    <row r="2031" spans="1:31" x14ac:dyDescent="0.3">
      <c r="A2031">
        <v>2522077</v>
      </c>
      <c r="B2031">
        <v>1</v>
      </c>
      <c r="C2031" t="s">
        <v>81</v>
      </c>
      <c r="D2031" t="s">
        <v>112</v>
      </c>
      <c r="E2031" t="s">
        <v>207</v>
      </c>
      <c r="F2031" t="s">
        <v>6107</v>
      </c>
      <c r="G2031" t="s">
        <v>177</v>
      </c>
      <c r="H2031" t="s">
        <v>150</v>
      </c>
      <c r="I2031" t="s">
        <v>136</v>
      </c>
      <c r="J2031" t="s">
        <v>137</v>
      </c>
      <c r="K2031" t="s">
        <v>144</v>
      </c>
      <c r="L2031" t="s">
        <v>6108</v>
      </c>
      <c r="M2031" t="s">
        <v>6109</v>
      </c>
      <c r="N2031">
        <v>2.0474999999999999</v>
      </c>
      <c r="O2031">
        <v>0</v>
      </c>
      <c r="P2031">
        <v>32</v>
      </c>
      <c r="Q2031">
        <v>0</v>
      </c>
      <c r="R2031">
        <v>22</v>
      </c>
      <c r="S2031">
        <v>0</v>
      </c>
      <c r="T2031">
        <v>2</v>
      </c>
      <c r="U2031">
        <v>0</v>
      </c>
      <c r="V2031">
        <v>0</v>
      </c>
      <c r="W2031">
        <v>0</v>
      </c>
      <c r="X2031">
        <v>15.767840029583242</v>
      </c>
      <c r="Y2031">
        <v>0</v>
      </c>
      <c r="Z2031">
        <v>2.3968736866832008</v>
      </c>
      <c r="AA2031">
        <v>0</v>
      </c>
      <c r="AB2031">
        <v>2.5240425574594445</v>
      </c>
      <c r="AC2031">
        <v>0</v>
      </c>
      <c r="AD2031">
        <v>0</v>
      </c>
      <c r="AE2031">
        <v>20.68875627372589</v>
      </c>
    </row>
    <row r="2032" spans="1:31" x14ac:dyDescent="0.3">
      <c r="A2032">
        <v>2521968</v>
      </c>
      <c r="B2032">
        <v>1</v>
      </c>
      <c r="C2032" t="s">
        <v>80</v>
      </c>
      <c r="D2032" t="s">
        <v>84</v>
      </c>
      <c r="E2032" t="s">
        <v>159</v>
      </c>
      <c r="F2032" t="s">
        <v>6110</v>
      </c>
      <c r="G2032" t="s">
        <v>134</v>
      </c>
      <c r="H2032" t="s">
        <v>150</v>
      </c>
      <c r="I2032" t="s">
        <v>136</v>
      </c>
      <c r="J2032" t="s">
        <v>137</v>
      </c>
      <c r="K2032" t="s">
        <v>138</v>
      </c>
      <c r="L2032" t="s">
        <v>6111</v>
      </c>
      <c r="M2032" t="s">
        <v>6112</v>
      </c>
      <c r="N2032">
        <v>2.8819444440000002</v>
      </c>
      <c r="O2032">
        <v>0</v>
      </c>
      <c r="P2032">
        <v>97</v>
      </c>
      <c r="Q2032">
        <v>0</v>
      </c>
      <c r="R2032">
        <v>0</v>
      </c>
      <c r="S2032">
        <v>0</v>
      </c>
      <c r="T2032">
        <v>327</v>
      </c>
      <c r="U2032">
        <v>0</v>
      </c>
      <c r="V2032">
        <v>1</v>
      </c>
      <c r="W2032">
        <v>0</v>
      </c>
      <c r="X2032">
        <v>51.218096706338876</v>
      </c>
      <c r="Y2032">
        <v>0</v>
      </c>
      <c r="Z2032">
        <v>0</v>
      </c>
      <c r="AA2032">
        <v>0</v>
      </c>
      <c r="AB2032">
        <v>418.45233594703387</v>
      </c>
      <c r="AC2032">
        <v>0</v>
      </c>
      <c r="AD2032">
        <v>6.3147171570430265</v>
      </c>
      <c r="AE2032">
        <v>475.98514981041581</v>
      </c>
    </row>
    <row r="2033" spans="1:31" x14ac:dyDescent="0.3">
      <c r="A2033">
        <v>2521868</v>
      </c>
      <c r="B2033">
        <v>1</v>
      </c>
      <c r="C2033" t="s">
        <v>81</v>
      </c>
      <c r="D2033" t="s">
        <v>122</v>
      </c>
      <c r="E2033" t="s">
        <v>141</v>
      </c>
      <c r="F2033" t="s">
        <v>2485</v>
      </c>
      <c r="G2033" t="s">
        <v>134</v>
      </c>
      <c r="H2033" t="s">
        <v>135</v>
      </c>
      <c r="I2033" t="s">
        <v>136</v>
      </c>
      <c r="J2033" t="s">
        <v>137</v>
      </c>
      <c r="K2033" t="s">
        <v>138</v>
      </c>
      <c r="L2033" t="s">
        <v>6113</v>
      </c>
      <c r="M2033" t="s">
        <v>6114</v>
      </c>
      <c r="N2033">
        <v>5.9169444440000003</v>
      </c>
      <c r="O2033">
        <v>10</v>
      </c>
      <c r="P2033">
        <v>860</v>
      </c>
      <c r="Q2033">
        <v>70</v>
      </c>
      <c r="R2033">
        <v>41</v>
      </c>
      <c r="S2033">
        <v>21</v>
      </c>
      <c r="T2033">
        <v>54</v>
      </c>
      <c r="U2033">
        <v>0</v>
      </c>
      <c r="V2033">
        <v>1</v>
      </c>
      <c r="W2033">
        <v>10.516563289501656</v>
      </c>
      <c r="X2033">
        <v>565.93350035318247</v>
      </c>
      <c r="Y2033">
        <v>496.56483108590828</v>
      </c>
      <c r="Z2033">
        <v>53.789474937247292</v>
      </c>
      <c r="AA2033">
        <v>292.35171877731864</v>
      </c>
      <c r="AB2033">
        <v>162.75861538823278</v>
      </c>
      <c r="AC2033">
        <v>0</v>
      </c>
      <c r="AD2033">
        <v>0.91267805044021499</v>
      </c>
      <c r="AE2033">
        <v>1582.8273818818313</v>
      </c>
    </row>
    <row r="2034" spans="1:31" x14ac:dyDescent="0.3">
      <c r="A2034">
        <v>2522160</v>
      </c>
      <c r="B2034">
        <v>1</v>
      </c>
      <c r="C2034" t="s">
        <v>80</v>
      </c>
      <c r="D2034" t="s">
        <v>98</v>
      </c>
      <c r="E2034" t="s">
        <v>167</v>
      </c>
      <c r="F2034" t="s">
        <v>6115</v>
      </c>
      <c r="G2034" t="s">
        <v>263</v>
      </c>
      <c r="H2034" t="s">
        <v>150</v>
      </c>
      <c r="I2034" t="s">
        <v>136</v>
      </c>
      <c r="J2034" t="s">
        <v>137</v>
      </c>
      <c r="K2034" t="s">
        <v>144</v>
      </c>
      <c r="L2034" t="s">
        <v>6116</v>
      </c>
      <c r="M2034" t="s">
        <v>6117</v>
      </c>
      <c r="N2034">
        <v>2.2155555549999999</v>
      </c>
      <c r="O2034">
        <v>0</v>
      </c>
      <c r="P2034">
        <v>0</v>
      </c>
      <c r="Q2034">
        <v>0</v>
      </c>
      <c r="R2034">
        <v>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5.5493287759157734</v>
      </c>
      <c r="AA2034">
        <v>0</v>
      </c>
      <c r="AB2034">
        <v>0</v>
      </c>
      <c r="AC2034">
        <v>0</v>
      </c>
      <c r="AD2034">
        <v>0</v>
      </c>
      <c r="AE2034">
        <v>5.5493287759157734</v>
      </c>
    </row>
    <row r="2035" spans="1:31" x14ac:dyDescent="0.3">
      <c r="A2035">
        <v>2521945</v>
      </c>
      <c r="B2035">
        <v>1</v>
      </c>
      <c r="C2035" t="s">
        <v>80</v>
      </c>
      <c r="D2035" t="s">
        <v>95</v>
      </c>
      <c r="E2035" t="s">
        <v>275</v>
      </c>
      <c r="F2035" t="s">
        <v>5225</v>
      </c>
      <c r="G2035" t="s">
        <v>2832</v>
      </c>
      <c r="H2035" t="s">
        <v>1921</v>
      </c>
      <c r="I2035" t="s">
        <v>136</v>
      </c>
      <c r="J2035" t="s">
        <v>137</v>
      </c>
      <c r="K2035" t="s">
        <v>138</v>
      </c>
      <c r="L2035" t="s">
        <v>6118</v>
      </c>
      <c r="M2035" t="s">
        <v>6119</v>
      </c>
      <c r="N2035">
        <v>8.8766666660000002</v>
      </c>
      <c r="O2035">
        <v>0</v>
      </c>
      <c r="P2035">
        <v>737</v>
      </c>
      <c r="Q2035">
        <v>6</v>
      </c>
      <c r="R2035">
        <v>21</v>
      </c>
      <c r="S2035">
        <v>8</v>
      </c>
      <c r="T2035">
        <v>39</v>
      </c>
      <c r="U2035">
        <v>1</v>
      </c>
      <c r="V2035">
        <v>0</v>
      </c>
      <c r="W2035">
        <v>0</v>
      </c>
      <c r="X2035">
        <v>1267.0327844481815</v>
      </c>
      <c r="Y2035">
        <v>353.80200120474655</v>
      </c>
      <c r="Z2035">
        <v>57.85513012160412</v>
      </c>
      <c r="AA2035">
        <v>1086.3127199356845</v>
      </c>
      <c r="AB2035">
        <v>209.62871228794265</v>
      </c>
      <c r="AC2035">
        <v>248.26557769870175</v>
      </c>
      <c r="AD2035">
        <v>0</v>
      </c>
      <c r="AE2035">
        <v>3222.8969256968612</v>
      </c>
    </row>
    <row r="2036" spans="1:31" x14ac:dyDescent="0.3">
      <c r="A2036">
        <v>2522117</v>
      </c>
      <c r="B2036">
        <v>1</v>
      </c>
      <c r="C2036" t="s">
        <v>80</v>
      </c>
      <c r="D2036" t="s">
        <v>100</v>
      </c>
      <c r="E2036" t="s">
        <v>159</v>
      </c>
      <c r="F2036" t="s">
        <v>6120</v>
      </c>
      <c r="G2036" t="s">
        <v>1242</v>
      </c>
      <c r="H2036" t="s">
        <v>150</v>
      </c>
      <c r="I2036" t="s">
        <v>136</v>
      </c>
      <c r="J2036" t="s">
        <v>3</v>
      </c>
      <c r="K2036" t="s">
        <v>144</v>
      </c>
      <c r="L2036" t="s">
        <v>6121</v>
      </c>
      <c r="M2036" t="s">
        <v>6122</v>
      </c>
      <c r="N2036">
        <v>1.905</v>
      </c>
      <c r="O2036">
        <v>0</v>
      </c>
      <c r="P2036">
        <v>1</v>
      </c>
      <c r="Q2036">
        <v>0</v>
      </c>
      <c r="R2036">
        <v>15</v>
      </c>
      <c r="S2036">
        <v>0</v>
      </c>
      <c r="T2036">
        <v>3</v>
      </c>
      <c r="U2036">
        <v>0</v>
      </c>
      <c r="V2036">
        <v>0</v>
      </c>
      <c r="W2036">
        <v>0</v>
      </c>
      <c r="X2036">
        <v>0.53198564907760004</v>
      </c>
      <c r="Y2036">
        <v>0</v>
      </c>
      <c r="Z2036">
        <v>37.867362921749233</v>
      </c>
      <c r="AA2036">
        <v>0</v>
      </c>
      <c r="AB2036">
        <v>2.5459658297422734</v>
      </c>
      <c r="AC2036">
        <v>0</v>
      </c>
      <c r="AD2036">
        <v>0</v>
      </c>
      <c r="AE2036">
        <v>40.945314400569103</v>
      </c>
    </row>
    <row r="2037" spans="1:31" x14ac:dyDescent="0.3">
      <c r="A2037">
        <v>2521825</v>
      </c>
      <c r="B2037">
        <v>1</v>
      </c>
      <c r="C2037" t="s">
        <v>80</v>
      </c>
      <c r="D2037" t="s">
        <v>93</v>
      </c>
      <c r="E2037" t="s">
        <v>141</v>
      </c>
      <c r="F2037" t="s">
        <v>6123</v>
      </c>
      <c r="G2037" t="s">
        <v>143</v>
      </c>
      <c r="H2037" t="s">
        <v>135</v>
      </c>
      <c r="I2037" t="s">
        <v>136</v>
      </c>
      <c r="J2037" t="s">
        <v>137</v>
      </c>
      <c r="K2037" t="s">
        <v>144</v>
      </c>
      <c r="L2037" t="s">
        <v>6124</v>
      </c>
      <c r="M2037" t="s">
        <v>6125</v>
      </c>
      <c r="N2037">
        <v>0.79249999999999998</v>
      </c>
      <c r="O2037">
        <v>1</v>
      </c>
      <c r="P2037">
        <v>100</v>
      </c>
      <c r="Q2037">
        <v>10</v>
      </c>
      <c r="R2037">
        <v>150</v>
      </c>
      <c r="S2037">
        <v>3</v>
      </c>
      <c r="T2037">
        <v>65</v>
      </c>
      <c r="U2037">
        <v>3</v>
      </c>
      <c r="V2037">
        <v>1</v>
      </c>
      <c r="W2037">
        <v>1.4261280108407624</v>
      </c>
      <c r="X2037">
        <v>19.207935612745086</v>
      </c>
      <c r="Y2037">
        <v>11.403296828775801</v>
      </c>
      <c r="Z2037">
        <v>70.200815929874693</v>
      </c>
      <c r="AA2037">
        <v>11.547322986423836</v>
      </c>
      <c r="AB2037">
        <v>16.059825285845889</v>
      </c>
      <c r="AC2037">
        <v>28.429677482565232</v>
      </c>
      <c r="AD2037">
        <v>0.34381964843769502</v>
      </c>
      <c r="AE2037">
        <v>158.618821785509</v>
      </c>
    </row>
    <row r="2038" spans="1:31" x14ac:dyDescent="0.3">
      <c r="A2038">
        <v>2521802</v>
      </c>
      <c r="B2038">
        <v>1</v>
      </c>
      <c r="C2038" t="s">
        <v>80</v>
      </c>
      <c r="D2038" t="s">
        <v>84</v>
      </c>
      <c r="E2038" t="s">
        <v>141</v>
      </c>
      <c r="F2038" t="s">
        <v>6126</v>
      </c>
      <c r="G2038" t="s">
        <v>295</v>
      </c>
      <c r="H2038" t="s">
        <v>135</v>
      </c>
      <c r="I2038" t="s">
        <v>136</v>
      </c>
      <c r="J2038" t="s">
        <v>137</v>
      </c>
      <c r="K2038" t="s">
        <v>144</v>
      </c>
      <c r="L2038" t="s">
        <v>6127</v>
      </c>
      <c r="M2038" t="s">
        <v>6128</v>
      </c>
      <c r="N2038">
        <v>5.4722222000000001E-2</v>
      </c>
      <c r="O2038">
        <v>0</v>
      </c>
      <c r="P2038">
        <v>11958</v>
      </c>
      <c r="Q2038">
        <v>0</v>
      </c>
      <c r="R2038">
        <v>0</v>
      </c>
      <c r="S2038">
        <v>1</v>
      </c>
      <c r="T2038">
        <v>945</v>
      </c>
      <c r="U2038">
        <v>0</v>
      </c>
      <c r="V2038">
        <v>0</v>
      </c>
      <c r="W2038">
        <v>0</v>
      </c>
      <c r="X2038">
        <v>163.94871083021653</v>
      </c>
      <c r="Y2038">
        <v>0</v>
      </c>
      <c r="Z2038">
        <v>0</v>
      </c>
      <c r="AA2038">
        <v>2.2498271137349</v>
      </c>
      <c r="AB2038">
        <v>27.346493322147371</v>
      </c>
      <c r="AC2038">
        <v>0</v>
      </c>
      <c r="AD2038">
        <v>0</v>
      </c>
      <c r="AE2038">
        <v>193.54503126609882</v>
      </c>
    </row>
    <row r="2039" spans="1:31" x14ac:dyDescent="0.3">
      <c r="A2039">
        <v>2521882</v>
      </c>
      <c r="B2039">
        <v>1</v>
      </c>
      <c r="C2039" t="s">
        <v>81</v>
      </c>
      <c r="D2039" t="s">
        <v>128</v>
      </c>
      <c r="E2039" t="s">
        <v>141</v>
      </c>
      <c r="F2039" t="s">
        <v>6129</v>
      </c>
      <c r="G2039" t="s">
        <v>143</v>
      </c>
      <c r="H2039" t="s">
        <v>135</v>
      </c>
      <c r="I2039" t="s">
        <v>136</v>
      </c>
      <c r="J2039" t="s">
        <v>137</v>
      </c>
      <c r="K2039" t="s">
        <v>144</v>
      </c>
      <c r="L2039" t="s">
        <v>6130</v>
      </c>
      <c r="M2039" t="s">
        <v>6131</v>
      </c>
      <c r="N2039">
        <v>0.83472222200000001</v>
      </c>
      <c r="O2039">
        <v>0</v>
      </c>
      <c r="P2039">
        <v>0</v>
      </c>
      <c r="Q2039">
        <v>0</v>
      </c>
      <c r="R2039">
        <v>0</v>
      </c>
      <c r="S2039">
        <v>0</v>
      </c>
      <c r="T2039">
        <v>1</v>
      </c>
      <c r="U2039">
        <v>7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17.539598192116802</v>
      </c>
      <c r="AC2039">
        <v>213.33685473398984</v>
      </c>
      <c r="AD2039">
        <v>0</v>
      </c>
      <c r="AE2039">
        <v>230.87645292610665</v>
      </c>
    </row>
    <row r="2040" spans="1:31" x14ac:dyDescent="0.3">
      <c r="A2040">
        <v>2521845</v>
      </c>
      <c r="B2040">
        <v>1</v>
      </c>
      <c r="C2040" t="s">
        <v>81</v>
      </c>
      <c r="D2040" t="s">
        <v>128</v>
      </c>
      <c r="E2040" t="s">
        <v>141</v>
      </c>
      <c r="F2040" t="s">
        <v>4456</v>
      </c>
      <c r="G2040" t="s">
        <v>143</v>
      </c>
      <c r="H2040" t="s">
        <v>135</v>
      </c>
      <c r="I2040" t="s">
        <v>277</v>
      </c>
      <c r="J2040" t="s">
        <v>137</v>
      </c>
      <c r="K2040" t="s">
        <v>144</v>
      </c>
      <c r="L2040" t="s">
        <v>6132</v>
      </c>
      <c r="M2040" t="s">
        <v>6133</v>
      </c>
      <c r="N2040">
        <v>2.2777776999999999E-2</v>
      </c>
      <c r="O2040">
        <v>0</v>
      </c>
      <c r="P2040">
        <v>1872</v>
      </c>
      <c r="Q2040">
        <v>0</v>
      </c>
      <c r="R2040">
        <v>0</v>
      </c>
      <c r="S2040">
        <v>0</v>
      </c>
      <c r="T2040">
        <v>19</v>
      </c>
      <c r="U2040">
        <v>0</v>
      </c>
      <c r="V2040">
        <v>0</v>
      </c>
      <c r="W2040">
        <v>0</v>
      </c>
      <c r="X2040">
        <v>7.3887497779055478</v>
      </c>
      <c r="Y2040">
        <v>0</v>
      </c>
      <c r="Z2040">
        <v>0</v>
      </c>
      <c r="AA2040">
        <v>0</v>
      </c>
      <c r="AB2040">
        <v>0.56896033191221851</v>
      </c>
      <c r="AC2040">
        <v>0</v>
      </c>
      <c r="AD2040">
        <v>0</v>
      </c>
      <c r="AE2040">
        <v>7.9577101098177661</v>
      </c>
    </row>
    <row r="2041" spans="1:31" x14ac:dyDescent="0.3">
      <c r="A2041">
        <v>2522074</v>
      </c>
      <c r="B2041">
        <v>1</v>
      </c>
      <c r="C2041" t="s">
        <v>80</v>
      </c>
      <c r="D2041" t="s">
        <v>83</v>
      </c>
      <c r="E2041" t="s">
        <v>207</v>
      </c>
      <c r="F2041" t="s">
        <v>5784</v>
      </c>
      <c r="G2041" t="s">
        <v>5484</v>
      </c>
      <c r="H2041" t="s">
        <v>150</v>
      </c>
      <c r="I2041" t="s">
        <v>136</v>
      </c>
      <c r="J2041" t="s">
        <v>137</v>
      </c>
      <c r="K2041" t="s">
        <v>144</v>
      </c>
      <c r="L2041" t="s">
        <v>6134</v>
      </c>
      <c r="M2041" t="s">
        <v>6135</v>
      </c>
      <c r="N2041">
        <v>1.02</v>
      </c>
      <c r="O2041">
        <v>0</v>
      </c>
      <c r="P2041">
        <v>52</v>
      </c>
      <c r="Q2041">
        <v>0</v>
      </c>
      <c r="R2041">
        <v>0</v>
      </c>
      <c r="S2041">
        <v>0</v>
      </c>
      <c r="T2041">
        <v>20</v>
      </c>
      <c r="U2041">
        <v>0</v>
      </c>
      <c r="V2041">
        <v>0</v>
      </c>
      <c r="W2041">
        <v>0</v>
      </c>
      <c r="X2041">
        <v>16.655605992632481</v>
      </c>
      <c r="Y2041">
        <v>0</v>
      </c>
      <c r="Z2041">
        <v>0</v>
      </c>
      <c r="AA2041">
        <v>0</v>
      </c>
      <c r="AB2041">
        <v>40.8746040669552</v>
      </c>
      <c r="AC2041">
        <v>0</v>
      </c>
      <c r="AD2041">
        <v>0</v>
      </c>
      <c r="AE2041">
        <v>57.530210059587681</v>
      </c>
    </row>
    <row r="2042" spans="1:31" x14ac:dyDescent="0.3">
      <c r="A2042">
        <v>2522097</v>
      </c>
      <c r="B2042">
        <v>1</v>
      </c>
      <c r="C2042" t="s">
        <v>81</v>
      </c>
      <c r="D2042" t="s">
        <v>112</v>
      </c>
      <c r="E2042" t="s">
        <v>207</v>
      </c>
      <c r="F2042" t="s">
        <v>6136</v>
      </c>
      <c r="G2042" t="s">
        <v>177</v>
      </c>
      <c r="H2042" t="s">
        <v>150</v>
      </c>
      <c r="I2042" t="s">
        <v>136</v>
      </c>
      <c r="J2042" t="s">
        <v>137</v>
      </c>
      <c r="K2042" t="s">
        <v>144</v>
      </c>
      <c r="L2042" t="s">
        <v>6137</v>
      </c>
      <c r="M2042" t="s">
        <v>6138</v>
      </c>
      <c r="N2042">
        <v>2.3936111109999998</v>
      </c>
      <c r="O2042">
        <v>0</v>
      </c>
      <c r="P2042">
        <v>38</v>
      </c>
      <c r="Q2042">
        <v>0</v>
      </c>
      <c r="R2042">
        <v>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6.6080684828319782</v>
      </c>
      <c r="Y2042">
        <v>0</v>
      </c>
      <c r="Z2042">
        <v>0</v>
      </c>
      <c r="AA2042">
        <v>0</v>
      </c>
      <c r="AB2042">
        <v>0</v>
      </c>
      <c r="AC2042">
        <v>0</v>
      </c>
      <c r="AD2042">
        <v>0</v>
      </c>
      <c r="AE2042">
        <v>6.6080684828319782</v>
      </c>
    </row>
    <row r="2043" spans="1:31" x14ac:dyDescent="0.3">
      <c r="A2043">
        <v>2521905</v>
      </c>
      <c r="B2043">
        <v>1</v>
      </c>
      <c r="C2043" t="s">
        <v>80</v>
      </c>
      <c r="D2043" t="s">
        <v>105</v>
      </c>
      <c r="E2043" t="s">
        <v>132</v>
      </c>
      <c r="F2043" t="s">
        <v>6139</v>
      </c>
      <c r="G2043" t="s">
        <v>173</v>
      </c>
      <c r="H2043" t="s">
        <v>135</v>
      </c>
      <c r="I2043" t="s">
        <v>136</v>
      </c>
      <c r="J2043" t="s">
        <v>137</v>
      </c>
      <c r="K2043" t="s">
        <v>138</v>
      </c>
      <c r="L2043" t="s">
        <v>6140</v>
      </c>
      <c r="M2043" t="s">
        <v>6141</v>
      </c>
      <c r="N2043">
        <v>8.1077777770000008</v>
      </c>
      <c r="O2043">
        <v>1</v>
      </c>
      <c r="P2043">
        <v>1561</v>
      </c>
      <c r="Q2043">
        <v>0</v>
      </c>
      <c r="R2043">
        <v>0</v>
      </c>
      <c r="S2043">
        <v>2</v>
      </c>
      <c r="T2043">
        <v>152</v>
      </c>
      <c r="U2043">
        <v>0</v>
      </c>
      <c r="V2043">
        <v>0</v>
      </c>
      <c r="W2043">
        <v>88.653961681061929</v>
      </c>
      <c r="X2043">
        <v>3160.8453571147434</v>
      </c>
      <c r="Y2043">
        <v>0</v>
      </c>
      <c r="Z2043">
        <v>0</v>
      </c>
      <c r="AA2043">
        <v>382.90955891243925</v>
      </c>
      <c r="AB2043">
        <v>702.04276204537871</v>
      </c>
      <c r="AC2043">
        <v>0</v>
      </c>
      <c r="AD2043">
        <v>0</v>
      </c>
      <c r="AE2043">
        <v>4334.4516397536227</v>
      </c>
    </row>
    <row r="2044" spans="1:31" x14ac:dyDescent="0.3">
      <c r="A2044">
        <v>2522114</v>
      </c>
      <c r="B2044">
        <v>1</v>
      </c>
      <c r="C2044" t="s">
        <v>81</v>
      </c>
      <c r="D2044" t="s">
        <v>127</v>
      </c>
      <c r="E2044" t="s">
        <v>207</v>
      </c>
      <c r="F2044" t="s">
        <v>6142</v>
      </c>
      <c r="G2044" t="s">
        <v>177</v>
      </c>
      <c r="H2044" t="s">
        <v>150</v>
      </c>
      <c r="I2044" t="s">
        <v>136</v>
      </c>
      <c r="J2044" t="s">
        <v>137</v>
      </c>
      <c r="K2044" t="s">
        <v>144</v>
      </c>
      <c r="L2044" t="s">
        <v>6143</v>
      </c>
      <c r="M2044" t="s">
        <v>6144</v>
      </c>
      <c r="N2044">
        <v>1.2649999999999999</v>
      </c>
      <c r="O2044">
        <v>0</v>
      </c>
      <c r="P2044">
        <v>43</v>
      </c>
      <c r="Q2044">
        <v>0</v>
      </c>
      <c r="R2044">
        <v>1</v>
      </c>
      <c r="S2044">
        <v>0</v>
      </c>
      <c r="T2044">
        <v>3</v>
      </c>
      <c r="U2044">
        <v>0</v>
      </c>
      <c r="V2044">
        <v>0</v>
      </c>
      <c r="W2044">
        <v>0</v>
      </c>
      <c r="X2044">
        <v>7.4737043488454873</v>
      </c>
      <c r="Y2044">
        <v>0</v>
      </c>
      <c r="Z2044">
        <v>1.4210104784333333E-4</v>
      </c>
      <c r="AA2044">
        <v>0</v>
      </c>
      <c r="AB2044">
        <v>5.3472988602820834E-2</v>
      </c>
      <c r="AC2044">
        <v>0</v>
      </c>
      <c r="AD2044">
        <v>0</v>
      </c>
      <c r="AE2044">
        <v>7.5273194384961517</v>
      </c>
    </row>
    <row r="2045" spans="1:31" x14ac:dyDescent="0.3">
      <c r="A2045">
        <v>2521805</v>
      </c>
      <c r="B2045">
        <v>1</v>
      </c>
      <c r="C2045" t="s">
        <v>80</v>
      </c>
      <c r="D2045" t="s">
        <v>93</v>
      </c>
      <c r="E2045" t="s">
        <v>159</v>
      </c>
      <c r="F2045" t="s">
        <v>6145</v>
      </c>
      <c r="G2045" t="s">
        <v>181</v>
      </c>
      <c r="H2045" t="s">
        <v>150</v>
      </c>
      <c r="I2045" t="s">
        <v>136</v>
      </c>
      <c r="J2045" t="s">
        <v>137</v>
      </c>
      <c r="K2045" t="s">
        <v>144</v>
      </c>
      <c r="L2045" t="s">
        <v>6146</v>
      </c>
      <c r="M2045" t="s">
        <v>6147</v>
      </c>
      <c r="N2045">
        <v>1.2819444440000001</v>
      </c>
      <c r="O2045">
        <v>0</v>
      </c>
      <c r="P2045">
        <v>4</v>
      </c>
      <c r="Q2045">
        <v>0</v>
      </c>
      <c r="R2045">
        <v>9</v>
      </c>
      <c r="S2045">
        <v>0</v>
      </c>
      <c r="T2045">
        <v>8</v>
      </c>
      <c r="U2045">
        <v>0</v>
      </c>
      <c r="V2045">
        <v>0</v>
      </c>
      <c r="W2045">
        <v>0</v>
      </c>
      <c r="X2045">
        <v>1.4368092577196834</v>
      </c>
      <c r="Y2045">
        <v>0</v>
      </c>
      <c r="Z2045">
        <v>3.1102442250877917</v>
      </c>
      <c r="AA2045">
        <v>0</v>
      </c>
      <c r="AB2045">
        <v>7.4457061360182131</v>
      </c>
      <c r="AC2045">
        <v>0</v>
      </c>
      <c r="AD2045">
        <v>0</v>
      </c>
      <c r="AE2045">
        <v>11.992759618825687</v>
      </c>
    </row>
    <row r="2046" spans="1:31" x14ac:dyDescent="0.3">
      <c r="A2046">
        <v>2522091</v>
      </c>
      <c r="B2046">
        <v>1</v>
      </c>
      <c r="C2046" t="s">
        <v>81</v>
      </c>
      <c r="D2046" t="s">
        <v>112</v>
      </c>
      <c r="E2046" t="s">
        <v>207</v>
      </c>
      <c r="F2046" t="s">
        <v>6148</v>
      </c>
      <c r="G2046" t="s">
        <v>413</v>
      </c>
      <c r="H2046" t="s">
        <v>150</v>
      </c>
      <c r="I2046" t="s">
        <v>136</v>
      </c>
      <c r="J2046" t="s">
        <v>137</v>
      </c>
      <c r="K2046" t="s">
        <v>144</v>
      </c>
      <c r="L2046" t="s">
        <v>6149</v>
      </c>
      <c r="M2046" t="s">
        <v>6150</v>
      </c>
      <c r="N2046">
        <v>0.48749999999999999</v>
      </c>
      <c r="O2046">
        <v>0</v>
      </c>
      <c r="P2046">
        <v>191</v>
      </c>
      <c r="Q2046">
        <v>0</v>
      </c>
      <c r="R2046">
        <v>0</v>
      </c>
      <c r="S2046">
        <v>0</v>
      </c>
      <c r="T2046">
        <v>18</v>
      </c>
      <c r="U2046">
        <v>0</v>
      </c>
      <c r="V2046">
        <v>0</v>
      </c>
      <c r="W2046">
        <v>0</v>
      </c>
      <c r="X2046">
        <v>17.447953904687431</v>
      </c>
      <c r="Y2046">
        <v>0</v>
      </c>
      <c r="Z2046">
        <v>0</v>
      </c>
      <c r="AA2046">
        <v>0</v>
      </c>
      <c r="AB2046">
        <v>3.380591188250067</v>
      </c>
      <c r="AC2046">
        <v>0</v>
      </c>
      <c r="AD2046">
        <v>0</v>
      </c>
      <c r="AE2046">
        <v>20.828545092937496</v>
      </c>
    </row>
    <row r="2047" spans="1:31" x14ac:dyDescent="0.3">
      <c r="A2047">
        <v>2521928</v>
      </c>
      <c r="B2047">
        <v>1</v>
      </c>
      <c r="C2047" t="s">
        <v>80</v>
      </c>
      <c r="D2047" t="s">
        <v>105</v>
      </c>
      <c r="E2047" t="s">
        <v>167</v>
      </c>
      <c r="F2047" t="s">
        <v>6151</v>
      </c>
      <c r="G2047" t="s">
        <v>234</v>
      </c>
      <c r="H2047" t="s">
        <v>150</v>
      </c>
      <c r="I2047" t="s">
        <v>136</v>
      </c>
      <c r="J2047" t="s">
        <v>137</v>
      </c>
      <c r="K2047" t="s">
        <v>144</v>
      </c>
      <c r="L2047" t="s">
        <v>6152</v>
      </c>
      <c r="M2047" t="s">
        <v>6153</v>
      </c>
      <c r="N2047">
        <v>0.69194444399999999</v>
      </c>
      <c r="O2047">
        <v>0</v>
      </c>
      <c r="P2047">
        <v>3</v>
      </c>
      <c r="Q2047">
        <v>0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0.25669156276525334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0.25669156276525334</v>
      </c>
    </row>
    <row r="2048" spans="1:31" x14ac:dyDescent="0.3">
      <c r="A2048">
        <v>2521848</v>
      </c>
      <c r="B2048">
        <v>1</v>
      </c>
      <c r="C2048" t="s">
        <v>81</v>
      </c>
      <c r="D2048" t="s">
        <v>112</v>
      </c>
      <c r="E2048" t="s">
        <v>187</v>
      </c>
      <c r="F2048" t="s">
        <v>6154</v>
      </c>
      <c r="G2048" t="s">
        <v>143</v>
      </c>
      <c r="H2048" t="s">
        <v>135</v>
      </c>
      <c r="I2048" t="s">
        <v>136</v>
      </c>
      <c r="J2048" t="s">
        <v>137</v>
      </c>
      <c r="K2048" t="s">
        <v>144</v>
      </c>
      <c r="L2048" t="s">
        <v>6155</v>
      </c>
      <c r="M2048" t="s">
        <v>6156</v>
      </c>
      <c r="N2048">
        <v>4.7872222219999996</v>
      </c>
      <c r="O2048">
        <v>0</v>
      </c>
      <c r="P2048">
        <v>0</v>
      </c>
      <c r="Q2048">
        <v>29</v>
      </c>
      <c r="R2048">
        <v>13</v>
      </c>
      <c r="S2048">
        <v>1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14.931349133965224</v>
      </c>
      <c r="Z2048">
        <v>15.609741543222672</v>
      </c>
      <c r="AA2048">
        <v>4.9777890810333334</v>
      </c>
      <c r="AB2048">
        <v>0</v>
      </c>
      <c r="AC2048">
        <v>0</v>
      </c>
      <c r="AD2048">
        <v>0</v>
      </c>
      <c r="AE2048">
        <v>35.518879758221232</v>
      </c>
    </row>
    <row r="2049" spans="1:31" x14ac:dyDescent="0.3">
      <c r="A2049">
        <v>2521960</v>
      </c>
      <c r="B2049">
        <v>1</v>
      </c>
      <c r="C2049" t="s">
        <v>81</v>
      </c>
      <c r="D2049" t="s">
        <v>118</v>
      </c>
      <c r="E2049" t="s">
        <v>167</v>
      </c>
      <c r="F2049" t="s">
        <v>6157</v>
      </c>
      <c r="G2049" t="s">
        <v>169</v>
      </c>
      <c r="H2049" t="s">
        <v>150</v>
      </c>
      <c r="I2049" t="s">
        <v>136</v>
      </c>
      <c r="J2049" t="s">
        <v>137</v>
      </c>
      <c r="K2049" t="s">
        <v>144</v>
      </c>
      <c r="L2049" t="s">
        <v>6158</v>
      </c>
      <c r="M2049" t="s">
        <v>6159</v>
      </c>
      <c r="N2049">
        <v>2.2772222219999998</v>
      </c>
      <c r="O2049">
        <v>0</v>
      </c>
      <c r="P2049">
        <v>2</v>
      </c>
      <c r="Q2049">
        <v>0</v>
      </c>
      <c r="R2049">
        <v>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0.58125105218766659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0.58125105218766659</v>
      </c>
    </row>
    <row r="2050" spans="1:31" x14ac:dyDescent="0.3">
      <c r="A2050">
        <v>2521914</v>
      </c>
      <c r="B2050">
        <v>1</v>
      </c>
      <c r="C2050" t="s">
        <v>81</v>
      </c>
      <c r="D2050" t="s">
        <v>118</v>
      </c>
      <c r="E2050" t="s">
        <v>132</v>
      </c>
      <c r="F2050" t="s">
        <v>6160</v>
      </c>
      <c r="G2050" t="s">
        <v>173</v>
      </c>
      <c r="H2050" t="s">
        <v>135</v>
      </c>
      <c r="I2050" t="s">
        <v>136</v>
      </c>
      <c r="J2050" t="s">
        <v>137</v>
      </c>
      <c r="K2050" t="s">
        <v>138</v>
      </c>
      <c r="L2050" t="s">
        <v>6161</v>
      </c>
      <c r="M2050" t="s">
        <v>6162</v>
      </c>
      <c r="N2050">
        <v>5.4675000000000002</v>
      </c>
      <c r="O2050">
        <v>0</v>
      </c>
      <c r="P2050">
        <v>0</v>
      </c>
      <c r="Q2050">
        <v>0</v>
      </c>
      <c r="R2050">
        <v>0</v>
      </c>
      <c r="S2050">
        <v>0</v>
      </c>
      <c r="T2050">
        <v>92</v>
      </c>
      <c r="U2050">
        <v>0</v>
      </c>
      <c r="V2050">
        <v>2</v>
      </c>
      <c r="W2050">
        <v>0</v>
      </c>
      <c r="X2050">
        <v>0</v>
      </c>
      <c r="Y2050">
        <v>0</v>
      </c>
      <c r="Z2050">
        <v>0</v>
      </c>
      <c r="AA2050">
        <v>0</v>
      </c>
      <c r="AB2050">
        <v>252.32760840046723</v>
      </c>
      <c r="AC2050">
        <v>0</v>
      </c>
      <c r="AD2050">
        <v>55.768583301112798</v>
      </c>
      <c r="AE2050">
        <v>308.09619170158004</v>
      </c>
    </row>
    <row r="2051" spans="1:31" x14ac:dyDescent="0.3">
      <c r="A2051">
        <v>2522060</v>
      </c>
      <c r="B2051">
        <v>1</v>
      </c>
      <c r="C2051" t="s">
        <v>80</v>
      </c>
      <c r="D2051" t="s">
        <v>104</v>
      </c>
      <c r="E2051" t="s">
        <v>167</v>
      </c>
      <c r="F2051" t="s">
        <v>6163</v>
      </c>
      <c r="G2051" t="s">
        <v>263</v>
      </c>
      <c r="H2051" t="s">
        <v>150</v>
      </c>
      <c r="I2051" t="s">
        <v>136</v>
      </c>
      <c r="J2051" t="s">
        <v>137</v>
      </c>
      <c r="K2051" t="s">
        <v>144</v>
      </c>
      <c r="L2051" t="s">
        <v>6164</v>
      </c>
      <c r="M2051" t="s">
        <v>6165</v>
      </c>
      <c r="N2051">
        <v>1.7108333330000001</v>
      </c>
      <c r="O2051">
        <v>0</v>
      </c>
      <c r="P2051">
        <v>1</v>
      </c>
      <c r="Q2051">
        <v>0</v>
      </c>
      <c r="R2051">
        <v>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0.16436428395087249</v>
      </c>
      <c r="Y2051">
        <v>0</v>
      </c>
      <c r="Z2051">
        <v>0</v>
      </c>
      <c r="AA2051">
        <v>0</v>
      </c>
      <c r="AB2051">
        <v>0</v>
      </c>
      <c r="AC2051">
        <v>0</v>
      </c>
      <c r="AD2051">
        <v>0</v>
      </c>
      <c r="AE2051">
        <v>0.16436428395087249</v>
      </c>
    </row>
    <row r="2052" spans="1:31" x14ac:dyDescent="0.3">
      <c r="A2052">
        <v>2522043</v>
      </c>
      <c r="B2052">
        <v>1</v>
      </c>
      <c r="C2052" t="s">
        <v>80</v>
      </c>
      <c r="D2052" t="s">
        <v>96</v>
      </c>
      <c r="E2052" t="s">
        <v>167</v>
      </c>
      <c r="F2052" t="s">
        <v>6166</v>
      </c>
      <c r="G2052" t="s">
        <v>169</v>
      </c>
      <c r="H2052" t="s">
        <v>150</v>
      </c>
      <c r="I2052" t="s">
        <v>136</v>
      </c>
      <c r="J2052" t="s">
        <v>137</v>
      </c>
      <c r="K2052" t="s">
        <v>144</v>
      </c>
      <c r="L2052" t="s">
        <v>6167</v>
      </c>
      <c r="M2052" t="s">
        <v>6168</v>
      </c>
      <c r="N2052">
        <v>3.653888888</v>
      </c>
      <c r="O2052">
        <v>0</v>
      </c>
      <c r="P2052">
        <v>1</v>
      </c>
      <c r="Q2052">
        <v>0</v>
      </c>
      <c r="R2052">
        <v>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0.72643763842611342</v>
      </c>
      <c r="Y2052">
        <v>0</v>
      </c>
      <c r="Z2052">
        <v>0</v>
      </c>
      <c r="AA2052">
        <v>0</v>
      </c>
      <c r="AB2052">
        <v>0</v>
      </c>
      <c r="AC2052">
        <v>0</v>
      </c>
      <c r="AD2052">
        <v>0</v>
      </c>
      <c r="AE2052">
        <v>0.72643763842611342</v>
      </c>
    </row>
    <row r="2053" spans="1:31" x14ac:dyDescent="0.3">
      <c r="A2053">
        <v>2522186</v>
      </c>
      <c r="B2053">
        <v>1</v>
      </c>
      <c r="C2053" t="s">
        <v>80</v>
      </c>
      <c r="D2053" t="s">
        <v>97</v>
      </c>
      <c r="E2053" t="s">
        <v>167</v>
      </c>
      <c r="F2053" t="s">
        <v>6169</v>
      </c>
      <c r="G2053" t="s">
        <v>169</v>
      </c>
      <c r="H2053" t="s">
        <v>150</v>
      </c>
      <c r="I2053" t="s">
        <v>136</v>
      </c>
      <c r="J2053" t="s">
        <v>137</v>
      </c>
      <c r="K2053" t="s">
        <v>144</v>
      </c>
      <c r="L2053" t="s">
        <v>6170</v>
      </c>
      <c r="M2053" t="s">
        <v>6171</v>
      </c>
      <c r="N2053">
        <v>0.70972222200000001</v>
      </c>
      <c r="O2053">
        <v>0</v>
      </c>
      <c r="P2053">
        <v>1</v>
      </c>
      <c r="Q2053">
        <v>0</v>
      </c>
      <c r="R2053">
        <v>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0.36691650353631006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0.36691650353631006</v>
      </c>
    </row>
    <row r="2054" spans="1:31" x14ac:dyDescent="0.3">
      <c r="A2054">
        <v>2521831</v>
      </c>
      <c r="B2054">
        <v>1</v>
      </c>
      <c r="C2054" t="s">
        <v>80</v>
      </c>
      <c r="D2054" t="s">
        <v>98</v>
      </c>
      <c r="E2054" t="s">
        <v>187</v>
      </c>
      <c r="F2054" t="s">
        <v>6172</v>
      </c>
      <c r="G2054" t="s">
        <v>143</v>
      </c>
      <c r="H2054" t="s">
        <v>135</v>
      </c>
      <c r="I2054" t="s">
        <v>136</v>
      </c>
      <c r="J2054" t="s">
        <v>137</v>
      </c>
      <c r="K2054" t="s">
        <v>144</v>
      </c>
      <c r="L2054" t="s">
        <v>6173</v>
      </c>
      <c r="M2054" t="s">
        <v>6174</v>
      </c>
      <c r="N2054">
        <v>0.88527777699999999</v>
      </c>
      <c r="O2054">
        <v>0</v>
      </c>
      <c r="P2054">
        <v>201</v>
      </c>
      <c r="Q2054">
        <v>0</v>
      </c>
      <c r="R2054">
        <v>73</v>
      </c>
      <c r="S2054">
        <v>2</v>
      </c>
      <c r="T2054">
        <v>50</v>
      </c>
      <c r="U2054">
        <v>0</v>
      </c>
      <c r="V2054">
        <v>0</v>
      </c>
      <c r="W2054">
        <v>0</v>
      </c>
      <c r="X2054">
        <v>45.205444629687449</v>
      </c>
      <c r="Y2054">
        <v>0</v>
      </c>
      <c r="Z2054">
        <v>30.131270644839482</v>
      </c>
      <c r="AA2054">
        <v>2.5777956082277602</v>
      </c>
      <c r="AB2054">
        <v>20.977301898281773</v>
      </c>
      <c r="AC2054">
        <v>0</v>
      </c>
      <c r="AD2054">
        <v>0</v>
      </c>
      <c r="AE2054">
        <v>98.891812781036464</v>
      </c>
    </row>
    <row r="2055" spans="1:31" x14ac:dyDescent="0.3">
      <c r="A2055">
        <v>2522017</v>
      </c>
      <c r="B2055">
        <v>1</v>
      </c>
      <c r="C2055" t="s">
        <v>81</v>
      </c>
      <c r="D2055" t="s">
        <v>118</v>
      </c>
      <c r="E2055" t="s">
        <v>187</v>
      </c>
      <c r="F2055" t="s">
        <v>6175</v>
      </c>
      <c r="G2055" t="s">
        <v>143</v>
      </c>
      <c r="H2055" t="s">
        <v>135</v>
      </c>
      <c r="I2055" t="s">
        <v>136</v>
      </c>
      <c r="J2055" t="s">
        <v>137</v>
      </c>
      <c r="K2055" t="s">
        <v>144</v>
      </c>
      <c r="L2055" t="s">
        <v>6176</v>
      </c>
      <c r="M2055" t="s">
        <v>6177</v>
      </c>
      <c r="N2055">
        <v>0.38166666599999999</v>
      </c>
      <c r="O2055">
        <v>5</v>
      </c>
      <c r="P2055">
        <v>400</v>
      </c>
      <c r="Q2055">
        <v>163</v>
      </c>
      <c r="R2055">
        <v>325</v>
      </c>
      <c r="S2055">
        <v>17</v>
      </c>
      <c r="T2055">
        <v>51</v>
      </c>
      <c r="U2055">
        <v>1</v>
      </c>
      <c r="V2055">
        <v>0</v>
      </c>
      <c r="W2055">
        <v>0.38550216087443001</v>
      </c>
      <c r="X2055">
        <v>23.516255841240131</v>
      </c>
      <c r="Y2055">
        <v>146.2867884685497</v>
      </c>
      <c r="Z2055">
        <v>92.199999853341652</v>
      </c>
      <c r="AA2055">
        <v>9.4699957912022033</v>
      </c>
      <c r="AB2055">
        <v>9.2668366765717121</v>
      </c>
      <c r="AC2055">
        <v>26.222958437821863</v>
      </c>
      <c r="AD2055">
        <v>0</v>
      </c>
      <c r="AE2055">
        <v>307.34833722960173</v>
      </c>
    </row>
    <row r="2056" spans="1:31" x14ac:dyDescent="0.3">
      <c r="A2056">
        <v>2521894</v>
      </c>
      <c r="B2056">
        <v>1</v>
      </c>
      <c r="C2056" t="s">
        <v>81</v>
      </c>
      <c r="D2056" t="s">
        <v>118</v>
      </c>
      <c r="E2056" t="s">
        <v>207</v>
      </c>
      <c r="F2056" t="s">
        <v>6178</v>
      </c>
      <c r="G2056" t="s">
        <v>177</v>
      </c>
      <c r="H2056" t="s">
        <v>150</v>
      </c>
      <c r="I2056" t="s">
        <v>136</v>
      </c>
      <c r="J2056" t="s">
        <v>137</v>
      </c>
      <c r="K2056" t="s">
        <v>144</v>
      </c>
      <c r="L2056" t="s">
        <v>6179</v>
      </c>
      <c r="M2056" t="s">
        <v>6180</v>
      </c>
      <c r="N2056">
        <v>0.70666666600000005</v>
      </c>
      <c r="O2056">
        <v>0</v>
      </c>
      <c r="P2056">
        <v>40</v>
      </c>
      <c r="Q2056">
        <v>0</v>
      </c>
      <c r="R2056">
        <v>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6.5365630369651733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6.5365630369651733</v>
      </c>
    </row>
    <row r="2057" spans="1:31" x14ac:dyDescent="0.3">
      <c r="A2057">
        <v>2521937</v>
      </c>
      <c r="B2057">
        <v>1</v>
      </c>
      <c r="C2057" t="s">
        <v>81</v>
      </c>
      <c r="D2057" t="s">
        <v>123</v>
      </c>
      <c r="E2057" t="s">
        <v>159</v>
      </c>
      <c r="F2057" t="s">
        <v>6181</v>
      </c>
      <c r="G2057" t="s">
        <v>181</v>
      </c>
      <c r="H2057" t="s">
        <v>150</v>
      </c>
      <c r="I2057" t="s">
        <v>136</v>
      </c>
      <c r="J2057" t="s">
        <v>137</v>
      </c>
      <c r="K2057" t="s">
        <v>144</v>
      </c>
      <c r="L2057" t="s">
        <v>6182</v>
      </c>
      <c r="M2057" t="s">
        <v>6183</v>
      </c>
      <c r="N2057">
        <v>0.94888888800000004</v>
      </c>
      <c r="O2057">
        <v>0</v>
      </c>
      <c r="P2057">
        <v>231</v>
      </c>
      <c r="Q2057">
        <v>0</v>
      </c>
      <c r="R2057">
        <v>11</v>
      </c>
      <c r="S2057">
        <v>0</v>
      </c>
      <c r="T2057">
        <v>17</v>
      </c>
      <c r="U2057">
        <v>0</v>
      </c>
      <c r="V2057">
        <v>0</v>
      </c>
      <c r="W2057">
        <v>0</v>
      </c>
      <c r="X2057">
        <v>51.699480861454617</v>
      </c>
      <c r="Y2057">
        <v>0</v>
      </c>
      <c r="Z2057">
        <v>2.8802764598284161</v>
      </c>
      <c r="AA2057">
        <v>0</v>
      </c>
      <c r="AB2057">
        <v>8.0365319039934366</v>
      </c>
      <c r="AC2057">
        <v>0</v>
      </c>
      <c r="AD2057">
        <v>0</v>
      </c>
      <c r="AE2057">
        <v>62.616289225276468</v>
      </c>
    </row>
    <row r="2058" spans="1:31" x14ac:dyDescent="0.3">
      <c r="A2058">
        <v>2521871</v>
      </c>
      <c r="B2058">
        <v>1</v>
      </c>
      <c r="C2058" t="s">
        <v>81</v>
      </c>
      <c r="D2058" t="s">
        <v>121</v>
      </c>
      <c r="E2058" t="s">
        <v>167</v>
      </c>
      <c r="F2058" t="s">
        <v>6184</v>
      </c>
      <c r="G2058" t="s">
        <v>538</v>
      </c>
      <c r="H2058" t="s">
        <v>150</v>
      </c>
      <c r="I2058" t="s">
        <v>136</v>
      </c>
      <c r="J2058" t="s">
        <v>3</v>
      </c>
      <c r="K2058" t="s">
        <v>144</v>
      </c>
      <c r="L2058" t="s">
        <v>6185</v>
      </c>
      <c r="M2058" t="s">
        <v>6186</v>
      </c>
      <c r="N2058">
        <v>5.4727777770000001</v>
      </c>
      <c r="O2058">
        <v>0</v>
      </c>
      <c r="P2058">
        <v>3</v>
      </c>
      <c r="Q2058">
        <v>0</v>
      </c>
      <c r="R2058">
        <v>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3.0579001535094403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3.0579001535094403</v>
      </c>
    </row>
    <row r="2059" spans="1:31" x14ac:dyDescent="0.3">
      <c r="A2059">
        <v>2521917</v>
      </c>
      <c r="B2059">
        <v>1</v>
      </c>
      <c r="C2059" t="s">
        <v>81</v>
      </c>
      <c r="D2059" t="s">
        <v>114</v>
      </c>
      <c r="E2059" t="s">
        <v>159</v>
      </c>
      <c r="F2059" t="s">
        <v>6187</v>
      </c>
      <c r="G2059" t="s">
        <v>181</v>
      </c>
      <c r="H2059" t="s">
        <v>150</v>
      </c>
      <c r="I2059" t="s">
        <v>136</v>
      </c>
      <c r="J2059" t="s">
        <v>137</v>
      </c>
      <c r="K2059" t="s">
        <v>144</v>
      </c>
      <c r="L2059" t="s">
        <v>6188</v>
      </c>
      <c r="M2059" t="s">
        <v>6189</v>
      </c>
      <c r="N2059">
        <v>2.6630555550000001</v>
      </c>
      <c r="O2059">
        <v>0</v>
      </c>
      <c r="P2059">
        <v>265</v>
      </c>
      <c r="Q2059">
        <v>0</v>
      </c>
      <c r="R2059">
        <v>0</v>
      </c>
      <c r="S2059">
        <v>0</v>
      </c>
      <c r="T2059">
        <v>20</v>
      </c>
      <c r="U2059">
        <v>0</v>
      </c>
      <c r="V2059">
        <v>0</v>
      </c>
      <c r="W2059">
        <v>0</v>
      </c>
      <c r="X2059">
        <v>81.262352302531127</v>
      </c>
      <c r="Y2059">
        <v>0</v>
      </c>
      <c r="Z2059">
        <v>0</v>
      </c>
      <c r="AA2059">
        <v>0</v>
      </c>
      <c r="AB2059">
        <v>5.9318339440764873</v>
      </c>
      <c r="AC2059">
        <v>0</v>
      </c>
      <c r="AD2059">
        <v>0</v>
      </c>
      <c r="AE2059">
        <v>87.194186246607615</v>
      </c>
    </row>
    <row r="2060" spans="1:31" x14ac:dyDescent="0.3">
      <c r="A2060">
        <v>2521911</v>
      </c>
      <c r="B2060">
        <v>1</v>
      </c>
      <c r="C2060" t="s">
        <v>80</v>
      </c>
      <c r="D2060" t="s">
        <v>97</v>
      </c>
      <c r="E2060" t="s">
        <v>141</v>
      </c>
      <c r="F2060" t="s">
        <v>2932</v>
      </c>
      <c r="G2060" t="s">
        <v>134</v>
      </c>
      <c r="H2060" t="s">
        <v>135</v>
      </c>
      <c r="I2060" t="s">
        <v>136</v>
      </c>
      <c r="J2060" t="s">
        <v>137</v>
      </c>
      <c r="K2060" t="s">
        <v>138</v>
      </c>
      <c r="L2060" t="s">
        <v>6190</v>
      </c>
      <c r="M2060" t="s">
        <v>6191</v>
      </c>
      <c r="N2060">
        <v>0.79055555499999997</v>
      </c>
      <c r="O2060">
        <v>9</v>
      </c>
      <c r="P2060">
        <v>888</v>
      </c>
      <c r="Q2060">
        <v>9</v>
      </c>
      <c r="R2060">
        <v>91</v>
      </c>
      <c r="S2060">
        <v>20</v>
      </c>
      <c r="T2060">
        <v>117</v>
      </c>
      <c r="U2060">
        <v>1</v>
      </c>
      <c r="V2060">
        <v>0</v>
      </c>
      <c r="W2060">
        <v>464.40303100628819</v>
      </c>
      <c r="X2060">
        <v>286.86298036952957</v>
      </c>
      <c r="Y2060">
        <v>521.03574933561549</v>
      </c>
      <c r="Z2060">
        <v>14.656278971382527</v>
      </c>
      <c r="AA2060">
        <v>47.977417398118781</v>
      </c>
      <c r="AB2060">
        <v>63.911822289523002</v>
      </c>
      <c r="AC2060">
        <v>41.694302801153889</v>
      </c>
      <c r="AD2060">
        <v>0</v>
      </c>
      <c r="AE2060">
        <v>1440.5415821716117</v>
      </c>
    </row>
    <row r="2061" spans="1:31" x14ac:dyDescent="0.3">
      <c r="A2061">
        <v>2522163</v>
      </c>
      <c r="B2061">
        <v>1</v>
      </c>
      <c r="C2061" t="s">
        <v>80</v>
      </c>
      <c r="D2061" t="s">
        <v>92</v>
      </c>
      <c r="E2061" t="s">
        <v>167</v>
      </c>
      <c r="F2061" t="s">
        <v>6192</v>
      </c>
      <c r="G2061" t="s">
        <v>169</v>
      </c>
      <c r="H2061" t="s">
        <v>150</v>
      </c>
      <c r="I2061" t="s">
        <v>136</v>
      </c>
      <c r="J2061" t="s">
        <v>137</v>
      </c>
      <c r="K2061" t="s">
        <v>144</v>
      </c>
      <c r="L2061" t="s">
        <v>6193</v>
      </c>
      <c r="M2061" t="s">
        <v>6194</v>
      </c>
      <c r="N2061">
        <v>1.0825</v>
      </c>
      <c r="O2061">
        <v>0</v>
      </c>
      <c r="P2061">
        <v>1</v>
      </c>
      <c r="Q2061">
        <v>0</v>
      </c>
      <c r="R2061">
        <v>0</v>
      </c>
      <c r="S2061">
        <v>0</v>
      </c>
      <c r="T2061">
        <v>0</v>
      </c>
      <c r="U2061">
        <v>0</v>
      </c>
      <c r="V2061">
        <v>0</v>
      </c>
      <c r="W2061">
        <v>0</v>
      </c>
      <c r="X2061">
        <v>0.14627489506087499</v>
      </c>
      <c r="Y2061">
        <v>0</v>
      </c>
      <c r="Z2061">
        <v>0</v>
      </c>
      <c r="AA2061">
        <v>0</v>
      </c>
      <c r="AB2061">
        <v>0</v>
      </c>
      <c r="AC2061">
        <v>0</v>
      </c>
      <c r="AD2061">
        <v>0</v>
      </c>
      <c r="AE2061">
        <v>0.14627489506087499</v>
      </c>
    </row>
    <row r="2062" spans="1:31" x14ac:dyDescent="0.3">
      <c r="A2062">
        <v>2521897</v>
      </c>
      <c r="B2062">
        <v>1</v>
      </c>
      <c r="C2062" t="s">
        <v>81</v>
      </c>
      <c r="D2062" t="s">
        <v>128</v>
      </c>
      <c r="E2062" t="s">
        <v>187</v>
      </c>
      <c r="F2062" t="s">
        <v>6195</v>
      </c>
      <c r="G2062" t="s">
        <v>134</v>
      </c>
      <c r="H2062" t="s">
        <v>135</v>
      </c>
      <c r="I2062" t="s">
        <v>136</v>
      </c>
      <c r="J2062" t="s">
        <v>137</v>
      </c>
      <c r="K2062" t="s">
        <v>138</v>
      </c>
      <c r="L2062" t="s">
        <v>6196</v>
      </c>
      <c r="M2062" t="s">
        <v>6197</v>
      </c>
      <c r="N2062">
        <v>6.1608333330000002</v>
      </c>
      <c r="O2062">
        <v>7</v>
      </c>
      <c r="P2062">
        <v>1428</v>
      </c>
      <c r="Q2062">
        <v>27</v>
      </c>
      <c r="R2062">
        <v>20</v>
      </c>
      <c r="S2062">
        <v>23</v>
      </c>
      <c r="T2062">
        <v>121</v>
      </c>
      <c r="U2062">
        <v>1</v>
      </c>
      <c r="V2062">
        <v>0</v>
      </c>
      <c r="W2062">
        <v>12.652769917113067</v>
      </c>
      <c r="X2062">
        <v>995.76174579347366</v>
      </c>
      <c r="Y2062">
        <v>1304.8817172336799</v>
      </c>
      <c r="Z2062">
        <v>22.501281193145143</v>
      </c>
      <c r="AA2062">
        <v>389.60937218790525</v>
      </c>
      <c r="AB2062">
        <v>264.49162120526421</v>
      </c>
      <c r="AC2062">
        <v>674.77075865768927</v>
      </c>
      <c r="AD2062">
        <v>0</v>
      </c>
      <c r="AE2062">
        <v>3664.6692661882703</v>
      </c>
    </row>
    <row r="2063" spans="1:31" x14ac:dyDescent="0.3">
      <c r="A2063">
        <v>2522006</v>
      </c>
      <c r="B2063">
        <v>1</v>
      </c>
      <c r="C2063" t="s">
        <v>81</v>
      </c>
      <c r="D2063" t="s">
        <v>114</v>
      </c>
      <c r="E2063" t="s">
        <v>207</v>
      </c>
      <c r="F2063" t="s">
        <v>6198</v>
      </c>
      <c r="G2063" t="s">
        <v>177</v>
      </c>
      <c r="H2063" t="s">
        <v>150</v>
      </c>
      <c r="I2063" t="s">
        <v>136</v>
      </c>
      <c r="J2063" t="s">
        <v>137</v>
      </c>
      <c r="K2063" t="s">
        <v>144</v>
      </c>
      <c r="L2063" t="s">
        <v>6199</v>
      </c>
      <c r="M2063" t="s">
        <v>6200</v>
      </c>
      <c r="N2063">
        <v>1.8786111109999999</v>
      </c>
      <c r="O2063">
        <v>0</v>
      </c>
      <c r="P2063">
        <v>25</v>
      </c>
      <c r="Q2063">
        <v>0</v>
      </c>
      <c r="R2063">
        <v>0</v>
      </c>
      <c r="S2063">
        <v>0</v>
      </c>
      <c r="T2063">
        <v>1</v>
      </c>
      <c r="U2063">
        <v>0</v>
      </c>
      <c r="V2063">
        <v>0</v>
      </c>
      <c r="W2063">
        <v>0</v>
      </c>
      <c r="X2063">
        <v>5.7159268217737313</v>
      </c>
      <c r="Y2063">
        <v>0</v>
      </c>
      <c r="Z2063">
        <v>0</v>
      </c>
      <c r="AA2063">
        <v>0</v>
      </c>
      <c r="AB2063">
        <v>0</v>
      </c>
      <c r="AC2063">
        <v>0</v>
      </c>
      <c r="AD2063">
        <v>0</v>
      </c>
      <c r="AE2063">
        <v>5.7159268217737313</v>
      </c>
    </row>
    <row r="2064" spans="1:31" x14ac:dyDescent="0.3">
      <c r="A2064">
        <v>2522169</v>
      </c>
      <c r="B2064">
        <v>1</v>
      </c>
      <c r="C2064" t="s">
        <v>81</v>
      </c>
      <c r="D2064" t="s">
        <v>123</v>
      </c>
      <c r="E2064" t="s">
        <v>141</v>
      </c>
      <c r="F2064" t="s">
        <v>6201</v>
      </c>
      <c r="G2064" t="s">
        <v>143</v>
      </c>
      <c r="H2064" t="s">
        <v>135</v>
      </c>
      <c r="I2064" t="s">
        <v>136</v>
      </c>
      <c r="J2064" t="s">
        <v>137</v>
      </c>
      <c r="K2064" t="s">
        <v>144</v>
      </c>
      <c r="L2064" t="s">
        <v>6202</v>
      </c>
      <c r="M2064" t="s">
        <v>6203</v>
      </c>
      <c r="N2064">
        <v>0.85194444400000002</v>
      </c>
      <c r="O2064">
        <v>12</v>
      </c>
      <c r="P2064">
        <v>1421</v>
      </c>
      <c r="Q2064">
        <v>121</v>
      </c>
      <c r="R2064">
        <v>84</v>
      </c>
      <c r="S2064">
        <v>37</v>
      </c>
      <c r="T2064">
        <v>153</v>
      </c>
      <c r="U2064">
        <v>4</v>
      </c>
      <c r="V2064">
        <v>0</v>
      </c>
      <c r="W2064">
        <v>1.6004708986394203</v>
      </c>
      <c r="X2064">
        <v>258.62156229407134</v>
      </c>
      <c r="Y2064">
        <v>20.277728003510475</v>
      </c>
      <c r="Z2064">
        <v>23.685193000420611</v>
      </c>
      <c r="AA2064">
        <v>43.680890279756689</v>
      </c>
      <c r="AB2064">
        <v>58.144911940354007</v>
      </c>
      <c r="AC2064">
        <v>108.27564451483835</v>
      </c>
      <c r="AD2064">
        <v>0</v>
      </c>
      <c r="AE2064">
        <v>514.28640093159083</v>
      </c>
    </row>
    <row r="2065" spans="1:31" x14ac:dyDescent="0.3">
      <c r="A2065">
        <v>2521860</v>
      </c>
      <c r="B2065">
        <v>1</v>
      </c>
      <c r="C2065" t="s">
        <v>81</v>
      </c>
      <c r="D2065" t="s">
        <v>122</v>
      </c>
      <c r="E2065" t="s">
        <v>207</v>
      </c>
      <c r="F2065" t="s">
        <v>5633</v>
      </c>
      <c r="G2065" t="s">
        <v>177</v>
      </c>
      <c r="H2065" t="s">
        <v>150</v>
      </c>
      <c r="I2065" t="s">
        <v>136</v>
      </c>
      <c r="J2065" t="s">
        <v>137</v>
      </c>
      <c r="K2065" t="s">
        <v>144</v>
      </c>
      <c r="L2065" t="s">
        <v>6204</v>
      </c>
      <c r="M2065" t="s">
        <v>6205</v>
      </c>
      <c r="N2065">
        <v>0.79194444399999997</v>
      </c>
      <c r="O2065">
        <v>0</v>
      </c>
      <c r="P2065">
        <v>200</v>
      </c>
      <c r="Q2065">
        <v>0</v>
      </c>
      <c r="R2065">
        <v>0</v>
      </c>
      <c r="S2065">
        <v>0</v>
      </c>
      <c r="T2065">
        <v>6</v>
      </c>
      <c r="U2065">
        <v>0</v>
      </c>
      <c r="V2065">
        <v>0</v>
      </c>
      <c r="W2065">
        <v>0</v>
      </c>
      <c r="X2065">
        <v>24.493919993304278</v>
      </c>
      <c r="Y2065">
        <v>0</v>
      </c>
      <c r="Z2065">
        <v>0</v>
      </c>
      <c r="AA2065">
        <v>0</v>
      </c>
      <c r="AB2065">
        <v>0.25101302488718757</v>
      </c>
      <c r="AC2065">
        <v>0</v>
      </c>
      <c r="AD2065">
        <v>0</v>
      </c>
      <c r="AE2065">
        <v>24.744933018191464</v>
      </c>
    </row>
    <row r="2066" spans="1:31" x14ac:dyDescent="0.3">
      <c r="A2066">
        <v>2521920</v>
      </c>
      <c r="B2066">
        <v>1</v>
      </c>
      <c r="C2066" t="s">
        <v>81</v>
      </c>
      <c r="D2066" t="s">
        <v>127</v>
      </c>
      <c r="E2066" t="s">
        <v>187</v>
      </c>
      <c r="F2066" t="s">
        <v>1464</v>
      </c>
      <c r="G2066" t="s">
        <v>143</v>
      </c>
      <c r="H2066" t="s">
        <v>135</v>
      </c>
      <c r="I2066" t="s">
        <v>136</v>
      </c>
      <c r="J2066" t="s">
        <v>137</v>
      </c>
      <c r="K2066" t="s">
        <v>144</v>
      </c>
      <c r="L2066" t="s">
        <v>6206</v>
      </c>
      <c r="M2066" t="s">
        <v>6207</v>
      </c>
      <c r="N2066">
        <v>4.2719444439999998</v>
      </c>
      <c r="O2066">
        <v>3</v>
      </c>
      <c r="P2066">
        <v>4</v>
      </c>
      <c r="Q2066">
        <v>45</v>
      </c>
      <c r="R2066">
        <v>20</v>
      </c>
      <c r="S2066">
        <v>2</v>
      </c>
      <c r="T2066">
        <v>2</v>
      </c>
      <c r="U2066">
        <v>0</v>
      </c>
      <c r="V2066">
        <v>0</v>
      </c>
      <c r="W2066">
        <v>2.2120061358631604</v>
      </c>
      <c r="X2066">
        <v>10.307912668466367</v>
      </c>
      <c r="Y2066">
        <v>93.966624090801673</v>
      </c>
      <c r="Z2066">
        <v>247.17859357093215</v>
      </c>
      <c r="AA2066">
        <v>2.6163548280738929</v>
      </c>
      <c r="AB2066">
        <v>2.6733744326249171</v>
      </c>
      <c r="AC2066">
        <v>0</v>
      </c>
      <c r="AD2066">
        <v>0</v>
      </c>
      <c r="AE2066">
        <v>358.95486572676219</v>
      </c>
    </row>
    <row r="2067" spans="1:31" x14ac:dyDescent="0.3">
      <c r="A2067">
        <v>2522112</v>
      </c>
      <c r="B2067">
        <v>1</v>
      </c>
      <c r="C2067" t="s">
        <v>80</v>
      </c>
      <c r="D2067" t="s">
        <v>99</v>
      </c>
      <c r="E2067" t="s">
        <v>207</v>
      </c>
      <c r="F2067" t="s">
        <v>3571</v>
      </c>
      <c r="G2067" t="s">
        <v>588</v>
      </c>
      <c r="H2067" t="s">
        <v>150</v>
      </c>
      <c r="I2067" t="s">
        <v>136</v>
      </c>
      <c r="J2067" t="s">
        <v>137</v>
      </c>
      <c r="K2067" t="s">
        <v>144</v>
      </c>
      <c r="L2067" t="s">
        <v>6208</v>
      </c>
      <c r="M2067" t="s">
        <v>6209</v>
      </c>
      <c r="N2067">
        <v>1.300277777</v>
      </c>
      <c r="O2067">
        <v>0</v>
      </c>
      <c r="P2067">
        <v>100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40.429967868015062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40.429967868015062</v>
      </c>
    </row>
    <row r="2068" spans="1:31" x14ac:dyDescent="0.3">
      <c r="A2068">
        <v>2521923</v>
      </c>
      <c r="B2068">
        <v>1</v>
      </c>
      <c r="C2068" t="s">
        <v>80</v>
      </c>
      <c r="D2068" t="s">
        <v>100</v>
      </c>
      <c r="E2068" t="s">
        <v>159</v>
      </c>
      <c r="F2068" t="s">
        <v>6120</v>
      </c>
      <c r="G2068" t="s">
        <v>1242</v>
      </c>
      <c r="H2068" t="s">
        <v>150</v>
      </c>
      <c r="I2068" t="s">
        <v>136</v>
      </c>
      <c r="J2068" t="s">
        <v>3</v>
      </c>
      <c r="K2068" t="s">
        <v>144</v>
      </c>
      <c r="L2068" t="s">
        <v>6210</v>
      </c>
      <c r="M2068" t="s">
        <v>6211</v>
      </c>
      <c r="N2068">
        <v>7.0436111109999997</v>
      </c>
      <c r="O2068">
        <v>0</v>
      </c>
      <c r="P2068">
        <v>1</v>
      </c>
      <c r="Q2068">
        <v>0</v>
      </c>
      <c r="R2068">
        <v>15</v>
      </c>
      <c r="S2068">
        <v>0</v>
      </c>
      <c r="T2068">
        <v>3</v>
      </c>
      <c r="U2068">
        <v>0</v>
      </c>
      <c r="V2068">
        <v>0</v>
      </c>
      <c r="W2068">
        <v>0</v>
      </c>
      <c r="X2068">
        <v>1.75397003647848</v>
      </c>
      <c r="Y2068">
        <v>0</v>
      </c>
      <c r="Z2068">
        <v>126.73048345113594</v>
      </c>
      <c r="AA2068">
        <v>0</v>
      </c>
      <c r="AB2068">
        <v>9.4163462954617678</v>
      </c>
      <c r="AC2068">
        <v>0</v>
      </c>
      <c r="AD2068">
        <v>0</v>
      </c>
      <c r="AE2068">
        <v>137.9007997830762</v>
      </c>
    </row>
    <row r="2069" spans="1:31" x14ac:dyDescent="0.3">
      <c r="A2069">
        <v>2522023</v>
      </c>
      <c r="B2069">
        <v>1</v>
      </c>
      <c r="C2069" t="s">
        <v>80</v>
      </c>
      <c r="D2069" t="s">
        <v>96</v>
      </c>
      <c r="E2069" t="s">
        <v>167</v>
      </c>
      <c r="F2069" t="s">
        <v>6212</v>
      </c>
      <c r="G2069" t="s">
        <v>169</v>
      </c>
      <c r="H2069" t="s">
        <v>150</v>
      </c>
      <c r="I2069" t="s">
        <v>136</v>
      </c>
      <c r="J2069" t="s">
        <v>137</v>
      </c>
      <c r="K2069" t="s">
        <v>144</v>
      </c>
      <c r="L2069" t="s">
        <v>6213</v>
      </c>
      <c r="M2069" t="s">
        <v>6214</v>
      </c>
      <c r="N2069">
        <v>1.911944444</v>
      </c>
      <c r="O2069">
        <v>0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0</v>
      </c>
      <c r="Y2069">
        <v>0</v>
      </c>
      <c r="Z2069">
        <v>1.7925104859384886</v>
      </c>
      <c r="AA2069">
        <v>0</v>
      </c>
      <c r="AB2069">
        <v>0</v>
      </c>
      <c r="AC2069">
        <v>0</v>
      </c>
      <c r="AD2069">
        <v>0</v>
      </c>
      <c r="AE2069">
        <v>1.7925104859384886</v>
      </c>
    </row>
    <row r="2070" spans="1:31" x14ac:dyDescent="0.3">
      <c r="A2070">
        <v>2522129</v>
      </c>
      <c r="B2070">
        <v>1</v>
      </c>
      <c r="C2070" t="s">
        <v>81</v>
      </c>
      <c r="D2070" t="s">
        <v>113</v>
      </c>
      <c r="E2070" t="s">
        <v>132</v>
      </c>
      <c r="F2070" t="s">
        <v>6215</v>
      </c>
      <c r="G2070" t="s">
        <v>204</v>
      </c>
      <c r="H2070" t="s">
        <v>135</v>
      </c>
      <c r="I2070" t="s">
        <v>136</v>
      </c>
      <c r="J2070" t="s">
        <v>137</v>
      </c>
      <c r="K2070" t="s">
        <v>144</v>
      </c>
      <c r="L2070" t="s">
        <v>6216</v>
      </c>
      <c r="M2070" t="s">
        <v>6217</v>
      </c>
      <c r="N2070">
        <v>0.53666666600000001</v>
      </c>
      <c r="O2070">
        <v>0</v>
      </c>
      <c r="P2070">
        <v>0</v>
      </c>
      <c r="Q2070">
        <v>0</v>
      </c>
      <c r="R2070">
        <v>11</v>
      </c>
      <c r="S2070">
        <v>0</v>
      </c>
      <c r="T2070">
        <v>1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13.473913698437638</v>
      </c>
      <c r="AA2070">
        <v>0</v>
      </c>
      <c r="AB2070">
        <v>0.25956854805615998</v>
      </c>
      <c r="AC2070">
        <v>0</v>
      </c>
      <c r="AD2070">
        <v>0</v>
      </c>
      <c r="AE2070">
        <v>13.733482246493798</v>
      </c>
    </row>
    <row r="2071" spans="1:31" x14ac:dyDescent="0.3">
      <c r="A2071">
        <v>2521837</v>
      </c>
      <c r="B2071">
        <v>1</v>
      </c>
      <c r="C2071" t="s">
        <v>80</v>
      </c>
      <c r="D2071" t="s">
        <v>97</v>
      </c>
      <c r="E2071" t="s">
        <v>167</v>
      </c>
      <c r="F2071" t="s">
        <v>6218</v>
      </c>
      <c r="G2071" t="s">
        <v>169</v>
      </c>
      <c r="H2071" t="s">
        <v>150</v>
      </c>
      <c r="I2071" t="s">
        <v>136</v>
      </c>
      <c r="J2071" t="s">
        <v>137</v>
      </c>
      <c r="K2071" t="s">
        <v>144</v>
      </c>
      <c r="L2071" t="s">
        <v>6219</v>
      </c>
      <c r="M2071" t="s">
        <v>6220</v>
      </c>
      <c r="N2071">
        <v>3.8925000000000001</v>
      </c>
      <c r="O2071">
        <v>0</v>
      </c>
      <c r="P2071">
        <v>1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0.71723233196543767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0.71723233196543767</v>
      </c>
    </row>
    <row r="2072" spans="1:31" x14ac:dyDescent="0.3">
      <c r="A2072">
        <v>2521986</v>
      </c>
      <c r="B2072">
        <v>1</v>
      </c>
      <c r="C2072" t="s">
        <v>80</v>
      </c>
      <c r="D2072" t="s">
        <v>93</v>
      </c>
      <c r="E2072" t="s">
        <v>207</v>
      </c>
      <c r="F2072" t="s">
        <v>6221</v>
      </c>
      <c r="G2072" t="s">
        <v>177</v>
      </c>
      <c r="H2072" t="s">
        <v>150</v>
      </c>
      <c r="I2072" t="s">
        <v>136</v>
      </c>
      <c r="J2072" t="s">
        <v>137</v>
      </c>
      <c r="K2072" t="s">
        <v>144</v>
      </c>
      <c r="L2072" t="s">
        <v>6222</v>
      </c>
      <c r="M2072" t="s">
        <v>6223</v>
      </c>
      <c r="N2072">
        <v>2.8038888879999999</v>
      </c>
      <c r="O2072">
        <v>0</v>
      </c>
      <c r="P2072">
        <v>2</v>
      </c>
      <c r="Q2072">
        <v>0</v>
      </c>
      <c r="R2072">
        <v>3</v>
      </c>
      <c r="S2072">
        <v>0</v>
      </c>
      <c r="T2072">
        <v>13</v>
      </c>
      <c r="U2072">
        <v>0</v>
      </c>
      <c r="V2072">
        <v>0</v>
      </c>
      <c r="W2072">
        <v>0</v>
      </c>
      <c r="X2072">
        <v>1.6248527330907785</v>
      </c>
      <c r="Y2072">
        <v>0</v>
      </c>
      <c r="Z2072">
        <v>2.3274991487057686</v>
      </c>
      <c r="AA2072">
        <v>0</v>
      </c>
      <c r="AB2072">
        <v>12.925505143530511</v>
      </c>
      <c r="AC2072">
        <v>0</v>
      </c>
      <c r="AD2072">
        <v>0</v>
      </c>
      <c r="AE2072">
        <v>16.87785702532706</v>
      </c>
    </row>
    <row r="2073" spans="1:31" x14ac:dyDescent="0.3">
      <c r="A2073">
        <v>2521817</v>
      </c>
      <c r="B2073">
        <v>1</v>
      </c>
      <c r="C2073" t="s">
        <v>80</v>
      </c>
      <c r="D2073" t="s">
        <v>83</v>
      </c>
      <c r="E2073" t="s">
        <v>275</v>
      </c>
      <c r="F2073" t="s">
        <v>6224</v>
      </c>
      <c r="G2073" t="s">
        <v>295</v>
      </c>
      <c r="H2073" t="s">
        <v>135</v>
      </c>
      <c r="I2073" t="s">
        <v>136</v>
      </c>
      <c r="J2073" t="s">
        <v>137</v>
      </c>
      <c r="K2073" t="s">
        <v>138</v>
      </c>
      <c r="L2073" t="s">
        <v>6225</v>
      </c>
      <c r="M2073" t="s">
        <v>6226</v>
      </c>
      <c r="N2073">
        <v>0.36944444399999998</v>
      </c>
      <c r="O2073">
        <v>0</v>
      </c>
      <c r="P2073">
        <v>2117</v>
      </c>
      <c r="Q2073">
        <v>0</v>
      </c>
      <c r="R2073">
        <v>1</v>
      </c>
      <c r="S2073">
        <v>0</v>
      </c>
      <c r="T2073">
        <v>60</v>
      </c>
      <c r="U2073">
        <v>0</v>
      </c>
      <c r="V2073">
        <v>0</v>
      </c>
      <c r="W2073">
        <v>0</v>
      </c>
      <c r="X2073">
        <v>209.28466729495008</v>
      </c>
      <c r="Y2073">
        <v>0</v>
      </c>
      <c r="Z2073">
        <v>0.14617220251666665</v>
      </c>
      <c r="AA2073">
        <v>0</v>
      </c>
      <c r="AB2073">
        <v>15.045767738486102</v>
      </c>
      <c r="AC2073">
        <v>0</v>
      </c>
      <c r="AD2073">
        <v>0</v>
      </c>
      <c r="AE2073">
        <v>224.47660723595286</v>
      </c>
    </row>
    <row r="2074" spans="1:31" x14ac:dyDescent="0.3">
      <c r="A2074">
        <v>2522172</v>
      </c>
      <c r="B2074">
        <v>1</v>
      </c>
      <c r="C2074" t="s">
        <v>81</v>
      </c>
      <c r="D2074" t="s">
        <v>127</v>
      </c>
      <c r="E2074" t="s">
        <v>159</v>
      </c>
      <c r="F2074" t="s">
        <v>6227</v>
      </c>
      <c r="G2074" t="s">
        <v>1512</v>
      </c>
      <c r="H2074" t="s">
        <v>150</v>
      </c>
      <c r="I2074" t="s">
        <v>136</v>
      </c>
      <c r="J2074" t="s">
        <v>137</v>
      </c>
      <c r="K2074" t="s">
        <v>144</v>
      </c>
      <c r="L2074" t="s">
        <v>6228</v>
      </c>
      <c r="M2074" t="s">
        <v>6229</v>
      </c>
      <c r="N2074">
        <v>1.819722222</v>
      </c>
      <c r="O2074">
        <v>0</v>
      </c>
      <c r="P2074">
        <v>28</v>
      </c>
      <c r="Q2074">
        <v>0</v>
      </c>
      <c r="R2074">
        <v>20</v>
      </c>
      <c r="S2074">
        <v>0</v>
      </c>
      <c r="T2074">
        <v>3</v>
      </c>
      <c r="U2074">
        <v>0</v>
      </c>
      <c r="V2074">
        <v>0</v>
      </c>
      <c r="W2074">
        <v>0</v>
      </c>
      <c r="X2074">
        <v>24.165235147349861</v>
      </c>
      <c r="Y2074">
        <v>0</v>
      </c>
      <c r="Z2074">
        <v>14.911270908158212</v>
      </c>
      <c r="AA2074">
        <v>0</v>
      </c>
      <c r="AB2074">
        <v>2.7669055718192186</v>
      </c>
      <c r="AC2074">
        <v>0</v>
      </c>
      <c r="AD2074">
        <v>0</v>
      </c>
      <c r="AE2074">
        <v>41.843411627327292</v>
      </c>
    </row>
    <row r="2075" spans="1:31" x14ac:dyDescent="0.3">
      <c r="A2075">
        <v>2521857</v>
      </c>
      <c r="B2075">
        <v>1</v>
      </c>
      <c r="C2075" t="s">
        <v>80</v>
      </c>
      <c r="D2075" t="s">
        <v>101</v>
      </c>
      <c r="E2075" t="s">
        <v>187</v>
      </c>
      <c r="F2075" t="s">
        <v>3336</v>
      </c>
      <c r="G2075" t="s">
        <v>143</v>
      </c>
      <c r="H2075" t="s">
        <v>135</v>
      </c>
      <c r="I2075" t="s">
        <v>136</v>
      </c>
      <c r="J2075" t="s">
        <v>137</v>
      </c>
      <c r="K2075" t="s">
        <v>144</v>
      </c>
      <c r="L2075" t="s">
        <v>6230</v>
      </c>
      <c r="M2075" t="s">
        <v>6231</v>
      </c>
      <c r="N2075">
        <v>0.81722222200000005</v>
      </c>
      <c r="O2075">
        <v>0</v>
      </c>
      <c r="P2075">
        <v>2350</v>
      </c>
      <c r="Q2075">
        <v>0</v>
      </c>
      <c r="R2075">
        <v>16</v>
      </c>
      <c r="S2075">
        <v>1</v>
      </c>
      <c r="T2075">
        <v>194</v>
      </c>
      <c r="U2075">
        <v>0</v>
      </c>
      <c r="V2075">
        <v>0</v>
      </c>
      <c r="W2075">
        <v>0</v>
      </c>
      <c r="X2075">
        <v>624.72169276680268</v>
      </c>
      <c r="Y2075">
        <v>0</v>
      </c>
      <c r="Z2075">
        <v>3.2081204851672398</v>
      </c>
      <c r="AA2075">
        <v>0.17865449888019333</v>
      </c>
      <c r="AB2075">
        <v>140.48857426980237</v>
      </c>
      <c r="AC2075">
        <v>0</v>
      </c>
      <c r="AD2075">
        <v>0</v>
      </c>
      <c r="AE2075">
        <v>768.59704202065245</v>
      </c>
    </row>
    <row r="2076" spans="1:31" x14ac:dyDescent="0.3">
      <c r="A2076">
        <v>2522009</v>
      </c>
      <c r="B2076">
        <v>1</v>
      </c>
      <c r="C2076" t="s">
        <v>81</v>
      </c>
      <c r="D2076" t="s">
        <v>128</v>
      </c>
      <c r="E2076" t="s">
        <v>132</v>
      </c>
      <c r="F2076" t="s">
        <v>6232</v>
      </c>
      <c r="G2076" t="s">
        <v>204</v>
      </c>
      <c r="H2076" t="s">
        <v>135</v>
      </c>
      <c r="I2076" t="s">
        <v>136</v>
      </c>
      <c r="J2076" t="s">
        <v>137</v>
      </c>
      <c r="K2076" t="s">
        <v>144</v>
      </c>
      <c r="L2076" t="s">
        <v>6233</v>
      </c>
      <c r="M2076" t="s">
        <v>6234</v>
      </c>
      <c r="N2076">
        <v>5.1002777769999996</v>
      </c>
      <c r="O2076">
        <v>0</v>
      </c>
      <c r="P2076">
        <v>48</v>
      </c>
      <c r="Q2076">
        <v>1</v>
      </c>
      <c r="R2076">
        <v>0</v>
      </c>
      <c r="S2076">
        <v>1</v>
      </c>
      <c r="T2076">
        <v>0</v>
      </c>
      <c r="U2076">
        <v>0</v>
      </c>
      <c r="V2076">
        <v>0</v>
      </c>
      <c r="W2076">
        <v>0</v>
      </c>
      <c r="X2076">
        <v>18.712133128791091</v>
      </c>
      <c r="Y2076">
        <v>6.0240983160203054</v>
      </c>
      <c r="Z2076">
        <v>0</v>
      </c>
      <c r="AA2076">
        <v>5.3720267369199997</v>
      </c>
      <c r="AB2076">
        <v>0</v>
      </c>
      <c r="AC2076">
        <v>0</v>
      </c>
      <c r="AD2076">
        <v>0</v>
      </c>
      <c r="AE2076">
        <v>30.108258181731394</v>
      </c>
    </row>
    <row r="2077" spans="1:31" x14ac:dyDescent="0.3">
      <c r="A2077">
        <v>2521863</v>
      </c>
      <c r="B2077">
        <v>1</v>
      </c>
      <c r="C2077" t="s">
        <v>80</v>
      </c>
      <c r="D2077" t="s">
        <v>94</v>
      </c>
      <c r="E2077" t="s">
        <v>141</v>
      </c>
      <c r="F2077" t="s">
        <v>6235</v>
      </c>
      <c r="G2077" t="s">
        <v>143</v>
      </c>
      <c r="H2077" t="s">
        <v>135</v>
      </c>
      <c r="I2077" t="s">
        <v>277</v>
      </c>
      <c r="J2077" t="s">
        <v>137</v>
      </c>
      <c r="K2077" t="s">
        <v>144</v>
      </c>
      <c r="L2077" t="s">
        <v>6236</v>
      </c>
      <c r="M2077" t="s">
        <v>6237</v>
      </c>
      <c r="N2077">
        <v>9.1666660000000004E-3</v>
      </c>
      <c r="O2077">
        <v>1</v>
      </c>
      <c r="P2077">
        <v>1699</v>
      </c>
      <c r="Q2077">
        <v>14</v>
      </c>
      <c r="R2077">
        <v>54</v>
      </c>
      <c r="S2077">
        <v>27</v>
      </c>
      <c r="T2077">
        <v>397</v>
      </c>
      <c r="U2077">
        <v>12</v>
      </c>
      <c r="V2077">
        <v>1</v>
      </c>
      <c r="W2077">
        <v>5.0093752552800011E-3</v>
      </c>
      <c r="X2077">
        <v>2.2489121050827565</v>
      </c>
      <c r="Y2077">
        <v>1.2748567787999997E-2</v>
      </c>
      <c r="Z2077">
        <v>0.12761986290047497</v>
      </c>
      <c r="AA2077">
        <v>0.71106311721494486</v>
      </c>
      <c r="AB2077">
        <v>1.3200239038127908</v>
      </c>
      <c r="AC2077">
        <v>3.8809753757964751</v>
      </c>
      <c r="AD2077">
        <v>6.6456150874684997E-2</v>
      </c>
      <c r="AE2077">
        <v>8.3728084587254088</v>
      </c>
    </row>
    <row r="2078" spans="1:31" x14ac:dyDescent="0.3">
      <c r="A2078">
        <v>2522046</v>
      </c>
      <c r="B2078">
        <v>1</v>
      </c>
      <c r="C2078" t="s">
        <v>80</v>
      </c>
      <c r="D2078" t="s">
        <v>104</v>
      </c>
      <c r="E2078" t="s">
        <v>159</v>
      </c>
      <c r="F2078" t="s">
        <v>6238</v>
      </c>
      <c r="G2078" t="s">
        <v>161</v>
      </c>
      <c r="H2078" t="s">
        <v>150</v>
      </c>
      <c r="I2078" t="s">
        <v>136</v>
      </c>
      <c r="J2078" t="s">
        <v>137</v>
      </c>
      <c r="K2078" t="s">
        <v>144</v>
      </c>
      <c r="L2078" t="s">
        <v>6239</v>
      </c>
      <c r="M2078" t="s">
        <v>6240</v>
      </c>
      <c r="N2078">
        <v>0.78944444400000002</v>
      </c>
      <c r="O2078">
        <v>0</v>
      </c>
      <c r="P2078">
        <v>173</v>
      </c>
      <c r="Q2078">
        <v>0</v>
      </c>
      <c r="R2078">
        <v>3</v>
      </c>
      <c r="S2078">
        <v>0</v>
      </c>
      <c r="T2078">
        <v>15</v>
      </c>
      <c r="U2078">
        <v>0</v>
      </c>
      <c r="V2078">
        <v>0</v>
      </c>
      <c r="W2078">
        <v>0</v>
      </c>
      <c r="X2078">
        <v>54.103058483678772</v>
      </c>
      <c r="Y2078">
        <v>0</v>
      </c>
      <c r="Z2078">
        <v>0.69598715031210756</v>
      </c>
      <c r="AA2078">
        <v>0</v>
      </c>
      <c r="AB2078">
        <v>5.0132919152808455</v>
      </c>
      <c r="AC2078">
        <v>0</v>
      </c>
      <c r="AD2078">
        <v>0</v>
      </c>
      <c r="AE2078">
        <v>59.812337549271724</v>
      </c>
    </row>
    <row r="2079" spans="1:31" x14ac:dyDescent="0.3">
      <c r="A2079">
        <v>2521903</v>
      </c>
      <c r="B2079">
        <v>1</v>
      </c>
      <c r="C2079" t="s">
        <v>80</v>
      </c>
      <c r="D2079" t="s">
        <v>86</v>
      </c>
      <c r="E2079" t="s">
        <v>159</v>
      </c>
      <c r="F2079" t="s">
        <v>2739</v>
      </c>
      <c r="G2079" t="s">
        <v>161</v>
      </c>
      <c r="H2079" t="s">
        <v>150</v>
      </c>
      <c r="I2079" t="s">
        <v>136</v>
      </c>
      <c r="J2079" t="s">
        <v>137</v>
      </c>
      <c r="K2079" t="s">
        <v>144</v>
      </c>
      <c r="L2079" t="s">
        <v>6241</v>
      </c>
      <c r="M2079" t="s">
        <v>6242</v>
      </c>
      <c r="N2079">
        <v>2.2011111109999999</v>
      </c>
      <c r="O2079">
        <v>0</v>
      </c>
      <c r="P2079">
        <v>23</v>
      </c>
      <c r="Q2079">
        <v>0</v>
      </c>
      <c r="R2079">
        <v>4</v>
      </c>
      <c r="S2079">
        <v>0</v>
      </c>
      <c r="T2079">
        <v>3</v>
      </c>
      <c r="U2079">
        <v>0</v>
      </c>
      <c r="V2079">
        <v>0</v>
      </c>
      <c r="W2079">
        <v>0</v>
      </c>
      <c r="X2079">
        <v>162.97106248837065</v>
      </c>
      <c r="Y2079">
        <v>0</v>
      </c>
      <c r="Z2079">
        <v>1.0568731401778211</v>
      </c>
      <c r="AA2079">
        <v>0</v>
      </c>
      <c r="AB2079">
        <v>5.1654334503911112</v>
      </c>
      <c r="AC2079">
        <v>0</v>
      </c>
      <c r="AD2079">
        <v>0</v>
      </c>
      <c r="AE2079">
        <v>169.19336907893958</v>
      </c>
    </row>
    <row r="2080" spans="1:31" x14ac:dyDescent="0.3">
      <c r="A2080">
        <v>2521946</v>
      </c>
      <c r="B2080">
        <v>1</v>
      </c>
      <c r="C2080" t="s">
        <v>81</v>
      </c>
      <c r="D2080" t="s">
        <v>118</v>
      </c>
      <c r="E2080" t="s">
        <v>167</v>
      </c>
      <c r="F2080" t="s">
        <v>6243</v>
      </c>
      <c r="G2080" t="s">
        <v>169</v>
      </c>
      <c r="H2080" t="s">
        <v>150</v>
      </c>
      <c r="I2080" t="s">
        <v>136</v>
      </c>
      <c r="J2080" t="s">
        <v>137</v>
      </c>
      <c r="K2080" t="s">
        <v>144</v>
      </c>
      <c r="L2080" t="s">
        <v>6244</v>
      </c>
      <c r="M2080" t="s">
        <v>6245</v>
      </c>
      <c r="N2080">
        <v>1.775555555</v>
      </c>
      <c r="O2080">
        <v>0</v>
      </c>
      <c r="P2080">
        <v>2</v>
      </c>
      <c r="Q2080">
        <v>0</v>
      </c>
      <c r="R2080">
        <v>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0.87826949088456008</v>
      </c>
      <c r="Y2080">
        <v>0</v>
      </c>
      <c r="Z2080">
        <v>0</v>
      </c>
      <c r="AA2080">
        <v>0</v>
      </c>
      <c r="AB2080">
        <v>0</v>
      </c>
      <c r="AC2080">
        <v>0</v>
      </c>
      <c r="AD2080">
        <v>0</v>
      </c>
      <c r="AE2080">
        <v>0.87826949088456008</v>
      </c>
    </row>
    <row r="2081" spans="1:31" x14ac:dyDescent="0.3">
      <c r="A2081">
        <v>2521926</v>
      </c>
      <c r="B2081">
        <v>1</v>
      </c>
      <c r="C2081" t="s">
        <v>80</v>
      </c>
      <c r="D2081" t="s">
        <v>95</v>
      </c>
      <c r="E2081" t="s">
        <v>167</v>
      </c>
      <c r="F2081" t="s">
        <v>6246</v>
      </c>
      <c r="G2081" t="s">
        <v>169</v>
      </c>
      <c r="H2081" t="s">
        <v>150</v>
      </c>
      <c r="I2081" t="s">
        <v>136</v>
      </c>
      <c r="J2081" t="s">
        <v>137</v>
      </c>
      <c r="K2081" t="s">
        <v>144</v>
      </c>
      <c r="L2081" t="s">
        <v>6247</v>
      </c>
      <c r="M2081" t="s">
        <v>6248</v>
      </c>
      <c r="N2081">
        <v>3.9191666660000002</v>
      </c>
      <c r="O2081">
        <v>0</v>
      </c>
      <c r="P2081">
        <v>1</v>
      </c>
      <c r="Q2081">
        <v>0</v>
      </c>
      <c r="R2081">
        <v>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8.6249346466616677E-3</v>
      </c>
      <c r="Y2081">
        <v>0</v>
      </c>
      <c r="Z2081">
        <v>0</v>
      </c>
      <c r="AA2081">
        <v>0</v>
      </c>
      <c r="AB2081">
        <v>0</v>
      </c>
      <c r="AC2081">
        <v>0</v>
      </c>
      <c r="AD2081">
        <v>0</v>
      </c>
      <c r="AE2081">
        <v>8.6249346466616677E-3</v>
      </c>
    </row>
    <row r="2082" spans="1:31" x14ac:dyDescent="0.3">
      <c r="A2082">
        <v>2521940</v>
      </c>
      <c r="B2082">
        <v>1</v>
      </c>
      <c r="C2082" t="s">
        <v>81</v>
      </c>
      <c r="D2082" t="s">
        <v>112</v>
      </c>
      <c r="E2082" t="s">
        <v>147</v>
      </c>
      <c r="F2082" t="s">
        <v>6249</v>
      </c>
      <c r="G2082" t="s">
        <v>161</v>
      </c>
      <c r="H2082" t="s">
        <v>150</v>
      </c>
      <c r="I2082" t="s">
        <v>136</v>
      </c>
      <c r="J2082" t="s">
        <v>137</v>
      </c>
      <c r="K2082" t="s">
        <v>144</v>
      </c>
      <c r="L2082" t="s">
        <v>6250</v>
      </c>
      <c r="M2082" t="s">
        <v>6251</v>
      </c>
      <c r="N2082">
        <v>1.0947222219999999</v>
      </c>
      <c r="O2082">
        <v>0</v>
      </c>
      <c r="P2082">
        <v>59</v>
      </c>
      <c r="Q2082">
        <v>0</v>
      </c>
      <c r="R2082">
        <v>0</v>
      </c>
      <c r="S2082">
        <v>0</v>
      </c>
      <c r="T2082">
        <v>2</v>
      </c>
      <c r="U2082">
        <v>0</v>
      </c>
      <c r="V2082">
        <v>0</v>
      </c>
      <c r="W2082">
        <v>0</v>
      </c>
      <c r="X2082">
        <v>9.923717253603753</v>
      </c>
      <c r="Y2082">
        <v>0</v>
      </c>
      <c r="Z2082">
        <v>0</v>
      </c>
      <c r="AA2082">
        <v>0</v>
      </c>
      <c r="AB2082">
        <v>5.1125824183170007E-2</v>
      </c>
      <c r="AC2082">
        <v>0</v>
      </c>
      <c r="AD2082">
        <v>0</v>
      </c>
      <c r="AE2082">
        <v>9.9748430777869235</v>
      </c>
    </row>
    <row r="2083" spans="1:31" x14ac:dyDescent="0.3">
      <c r="A2083">
        <v>2521889</v>
      </c>
      <c r="B2083">
        <v>1</v>
      </c>
      <c r="C2083" t="s">
        <v>81</v>
      </c>
      <c r="D2083" t="s">
        <v>127</v>
      </c>
      <c r="E2083" t="s">
        <v>187</v>
      </c>
      <c r="F2083" t="s">
        <v>6252</v>
      </c>
      <c r="G2083" t="s">
        <v>143</v>
      </c>
      <c r="H2083" t="s">
        <v>135</v>
      </c>
      <c r="I2083" t="s">
        <v>136</v>
      </c>
      <c r="J2083" t="s">
        <v>137</v>
      </c>
      <c r="K2083" t="s">
        <v>144</v>
      </c>
      <c r="L2083" t="s">
        <v>6253</v>
      </c>
      <c r="M2083" t="s">
        <v>6254</v>
      </c>
      <c r="N2083">
        <v>2.6355555549999998</v>
      </c>
      <c r="O2083">
        <v>9</v>
      </c>
      <c r="P2083">
        <v>520</v>
      </c>
      <c r="Q2083">
        <v>80</v>
      </c>
      <c r="R2083">
        <v>82</v>
      </c>
      <c r="S2083">
        <v>18</v>
      </c>
      <c r="T2083">
        <v>42</v>
      </c>
      <c r="U2083">
        <v>4</v>
      </c>
      <c r="V2083">
        <v>0</v>
      </c>
      <c r="W2083">
        <v>5.319333673572916</v>
      </c>
      <c r="X2083">
        <v>230.88554112779045</v>
      </c>
      <c r="Y2083">
        <v>145.72092475023754</v>
      </c>
      <c r="Z2083">
        <v>70.647224878330164</v>
      </c>
      <c r="AA2083">
        <v>1400.2976142911875</v>
      </c>
      <c r="AB2083">
        <v>39.075887262313707</v>
      </c>
      <c r="AC2083">
        <v>623.96822142112774</v>
      </c>
      <c r="AD2083">
        <v>0</v>
      </c>
      <c r="AE2083">
        <v>2515.9147474045603</v>
      </c>
    </row>
    <row r="2084" spans="1:31" x14ac:dyDescent="0.3">
      <c r="A2084">
        <v>2521843</v>
      </c>
      <c r="B2084">
        <v>1</v>
      </c>
      <c r="C2084" t="s">
        <v>81</v>
      </c>
      <c r="D2084" t="s">
        <v>128</v>
      </c>
      <c r="E2084" t="s">
        <v>141</v>
      </c>
      <c r="F2084" t="s">
        <v>739</v>
      </c>
      <c r="G2084" t="s">
        <v>295</v>
      </c>
      <c r="H2084" t="s">
        <v>135</v>
      </c>
      <c r="I2084" t="s">
        <v>136</v>
      </c>
      <c r="J2084" t="s">
        <v>137</v>
      </c>
      <c r="K2084" t="s">
        <v>138</v>
      </c>
      <c r="L2084" t="s">
        <v>6255</v>
      </c>
      <c r="M2084" t="s">
        <v>6256</v>
      </c>
      <c r="N2084">
        <v>0.30611111099999999</v>
      </c>
      <c r="O2084">
        <v>62</v>
      </c>
      <c r="P2084">
        <v>17683</v>
      </c>
      <c r="Q2084">
        <v>586</v>
      </c>
      <c r="R2084">
        <v>565</v>
      </c>
      <c r="S2084">
        <v>153</v>
      </c>
      <c r="T2084">
        <v>1593</v>
      </c>
      <c r="U2084">
        <v>13</v>
      </c>
      <c r="V2084">
        <v>1</v>
      </c>
      <c r="W2084">
        <v>6.1229176271243109</v>
      </c>
      <c r="X2084">
        <v>804.83604885378224</v>
      </c>
      <c r="Y2084">
        <v>135.0656415974413</v>
      </c>
      <c r="Z2084">
        <v>50.588351017670036</v>
      </c>
      <c r="AA2084">
        <v>247.64590952348829</v>
      </c>
      <c r="AB2084">
        <v>230.59838970529148</v>
      </c>
      <c r="AC2084">
        <v>185.02504986092242</v>
      </c>
      <c r="AD2084">
        <v>1.7907358067551853</v>
      </c>
      <c r="AE2084">
        <v>1661.6730439924756</v>
      </c>
    </row>
    <row r="2085" spans="1:31" x14ac:dyDescent="0.3">
      <c r="A2085">
        <v>2522075</v>
      </c>
      <c r="B2085">
        <v>1</v>
      </c>
      <c r="C2085" t="s">
        <v>81</v>
      </c>
      <c r="D2085" t="s">
        <v>117</v>
      </c>
      <c r="E2085" t="s">
        <v>141</v>
      </c>
      <c r="F2085" t="s">
        <v>6257</v>
      </c>
      <c r="G2085" t="s">
        <v>143</v>
      </c>
      <c r="H2085" t="s">
        <v>135</v>
      </c>
      <c r="I2085" t="s">
        <v>136</v>
      </c>
      <c r="J2085" t="s">
        <v>137</v>
      </c>
      <c r="K2085" t="s">
        <v>144</v>
      </c>
      <c r="L2085" t="s">
        <v>6258</v>
      </c>
      <c r="M2085" t="s">
        <v>6259</v>
      </c>
      <c r="N2085">
        <v>0.120277777</v>
      </c>
      <c r="O2085">
        <v>1</v>
      </c>
      <c r="P2085">
        <v>0</v>
      </c>
      <c r="Q2085">
        <v>3</v>
      </c>
      <c r="R2085">
        <v>0</v>
      </c>
      <c r="S2085">
        <v>6</v>
      </c>
      <c r="T2085">
        <v>0</v>
      </c>
      <c r="U2085">
        <v>1</v>
      </c>
      <c r="V2085">
        <v>0</v>
      </c>
      <c r="W2085">
        <v>1.3265963682159999E-2</v>
      </c>
      <c r="X2085">
        <v>0</v>
      </c>
      <c r="Y2085">
        <v>0.18571860493920414</v>
      </c>
      <c r="Z2085">
        <v>0</v>
      </c>
      <c r="AA2085">
        <v>8.7726850450885561</v>
      </c>
      <c r="AB2085">
        <v>0</v>
      </c>
      <c r="AC2085">
        <v>0.83029213176280003</v>
      </c>
      <c r="AD2085">
        <v>0</v>
      </c>
      <c r="AE2085">
        <v>9.8019617454727204</v>
      </c>
    </row>
    <row r="2086" spans="1:31" x14ac:dyDescent="0.3">
      <c r="A2086">
        <v>2521906</v>
      </c>
      <c r="B2086">
        <v>1</v>
      </c>
      <c r="C2086" t="s">
        <v>81</v>
      </c>
      <c r="D2086" t="s">
        <v>113</v>
      </c>
      <c r="E2086" t="s">
        <v>207</v>
      </c>
      <c r="F2086" t="s">
        <v>6260</v>
      </c>
      <c r="G2086" t="s">
        <v>161</v>
      </c>
      <c r="H2086" t="s">
        <v>150</v>
      </c>
      <c r="I2086" t="s">
        <v>136</v>
      </c>
      <c r="J2086" t="s">
        <v>137</v>
      </c>
      <c r="K2086" t="s">
        <v>144</v>
      </c>
      <c r="L2086" t="s">
        <v>6261</v>
      </c>
      <c r="M2086" t="s">
        <v>6262</v>
      </c>
      <c r="N2086">
        <v>1.001944444</v>
      </c>
      <c r="O2086">
        <v>0</v>
      </c>
      <c r="P2086">
        <v>17</v>
      </c>
      <c r="Q2086">
        <v>0</v>
      </c>
      <c r="R2086">
        <v>1</v>
      </c>
      <c r="S2086">
        <v>0</v>
      </c>
      <c r="T2086">
        <v>1</v>
      </c>
      <c r="U2086">
        <v>0</v>
      </c>
      <c r="V2086">
        <v>0</v>
      </c>
      <c r="W2086">
        <v>0</v>
      </c>
      <c r="X2086">
        <v>1.2173929067982672</v>
      </c>
      <c r="Y2086">
        <v>0</v>
      </c>
      <c r="Z2086">
        <v>1.2825383893920001E-2</v>
      </c>
      <c r="AA2086">
        <v>0</v>
      </c>
      <c r="AB2086">
        <v>1.1495487656333332</v>
      </c>
      <c r="AC2086">
        <v>0</v>
      </c>
      <c r="AD2086">
        <v>0</v>
      </c>
      <c r="AE2086">
        <v>2.3797670563255204</v>
      </c>
    </row>
    <row r="2087" spans="1:31" x14ac:dyDescent="0.3">
      <c r="A2087">
        <v>2521912</v>
      </c>
      <c r="B2087">
        <v>1</v>
      </c>
      <c r="C2087" t="s">
        <v>81</v>
      </c>
      <c r="D2087" t="s">
        <v>123</v>
      </c>
      <c r="E2087" t="s">
        <v>207</v>
      </c>
      <c r="F2087" t="s">
        <v>6263</v>
      </c>
      <c r="G2087" t="s">
        <v>134</v>
      </c>
      <c r="H2087" t="s">
        <v>150</v>
      </c>
      <c r="I2087" t="s">
        <v>136</v>
      </c>
      <c r="J2087" t="s">
        <v>137</v>
      </c>
      <c r="K2087" t="s">
        <v>138</v>
      </c>
      <c r="L2087" t="s">
        <v>6264</v>
      </c>
      <c r="M2087" t="s">
        <v>6265</v>
      </c>
      <c r="N2087">
        <v>5.966388888</v>
      </c>
      <c r="O2087">
        <v>0</v>
      </c>
      <c r="P2087">
        <v>0</v>
      </c>
      <c r="Q2087">
        <v>0</v>
      </c>
      <c r="R2087">
        <v>0</v>
      </c>
      <c r="S2087">
        <v>0</v>
      </c>
      <c r="T2087">
        <v>46</v>
      </c>
      <c r="U2087">
        <v>0</v>
      </c>
      <c r="V2087">
        <v>1</v>
      </c>
      <c r="W2087">
        <v>0</v>
      </c>
      <c r="X2087">
        <v>0</v>
      </c>
      <c r="Y2087">
        <v>0</v>
      </c>
      <c r="Z2087">
        <v>0</v>
      </c>
      <c r="AA2087">
        <v>0</v>
      </c>
      <c r="AB2087">
        <v>255.42065285039175</v>
      </c>
      <c r="AC2087">
        <v>0</v>
      </c>
      <c r="AD2087">
        <v>11.768860194209772</v>
      </c>
      <c r="AE2087">
        <v>267.18951304460154</v>
      </c>
    </row>
    <row r="2088" spans="1:31" x14ac:dyDescent="0.3">
      <c r="A2088">
        <v>2521972</v>
      </c>
      <c r="B2088">
        <v>1</v>
      </c>
      <c r="C2088" t="s">
        <v>80</v>
      </c>
      <c r="D2088" t="s">
        <v>103</v>
      </c>
      <c r="E2088" t="s">
        <v>132</v>
      </c>
      <c r="F2088" t="s">
        <v>6266</v>
      </c>
      <c r="G2088" t="s">
        <v>173</v>
      </c>
      <c r="H2088" t="s">
        <v>135</v>
      </c>
      <c r="I2088" t="s">
        <v>136</v>
      </c>
      <c r="J2088" t="s">
        <v>137</v>
      </c>
      <c r="K2088" t="s">
        <v>138</v>
      </c>
      <c r="L2088" t="s">
        <v>6267</v>
      </c>
      <c r="M2088" t="s">
        <v>6268</v>
      </c>
      <c r="N2088">
        <v>2.3644444440000001</v>
      </c>
      <c r="O2088">
        <v>0</v>
      </c>
      <c r="P2088">
        <v>261</v>
      </c>
      <c r="Q2088">
        <v>0</v>
      </c>
      <c r="R2088">
        <v>0</v>
      </c>
      <c r="S2088">
        <v>0</v>
      </c>
      <c r="T2088">
        <v>16</v>
      </c>
      <c r="U2088">
        <v>0</v>
      </c>
      <c r="V2088">
        <v>0</v>
      </c>
      <c r="W2088">
        <v>0</v>
      </c>
      <c r="X2088">
        <v>139.72502153982506</v>
      </c>
      <c r="Y2088">
        <v>0</v>
      </c>
      <c r="Z2088">
        <v>0</v>
      </c>
      <c r="AA2088">
        <v>0</v>
      </c>
      <c r="AB2088">
        <v>25.164684828198762</v>
      </c>
      <c r="AC2088">
        <v>0</v>
      </c>
      <c r="AD2088">
        <v>0</v>
      </c>
      <c r="AE2088">
        <v>164.88970636802384</v>
      </c>
    </row>
    <row r="2089" spans="1:31" x14ac:dyDescent="0.3">
      <c r="A2089">
        <v>2521829</v>
      </c>
      <c r="B2089">
        <v>1</v>
      </c>
      <c r="C2089" t="s">
        <v>80</v>
      </c>
      <c r="D2089" t="s">
        <v>98</v>
      </c>
      <c r="E2089" t="s">
        <v>167</v>
      </c>
      <c r="F2089" t="s">
        <v>6269</v>
      </c>
      <c r="G2089" t="s">
        <v>234</v>
      </c>
      <c r="H2089" t="s">
        <v>150</v>
      </c>
      <c r="I2089" t="s">
        <v>136</v>
      </c>
      <c r="J2089" t="s">
        <v>137</v>
      </c>
      <c r="K2089" t="s">
        <v>144</v>
      </c>
      <c r="L2089" t="s">
        <v>6270</v>
      </c>
      <c r="M2089" t="s">
        <v>6271</v>
      </c>
      <c r="N2089">
        <v>1.5605555550000001</v>
      </c>
      <c r="O2089">
        <v>0</v>
      </c>
      <c r="P2089">
        <v>4</v>
      </c>
      <c r="Q2089">
        <v>0</v>
      </c>
      <c r="R2089">
        <v>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0.62494150673361992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0.62494150673361992</v>
      </c>
    </row>
    <row r="2090" spans="1:31" x14ac:dyDescent="0.3">
      <c r="A2090">
        <v>2522115</v>
      </c>
      <c r="B2090">
        <v>1</v>
      </c>
      <c r="C2090" t="s">
        <v>80</v>
      </c>
      <c r="D2090" t="s">
        <v>99</v>
      </c>
      <c r="E2090" t="s">
        <v>207</v>
      </c>
      <c r="F2090" t="s">
        <v>6272</v>
      </c>
      <c r="G2090" t="s">
        <v>161</v>
      </c>
      <c r="H2090" t="s">
        <v>150</v>
      </c>
      <c r="I2090" t="s">
        <v>136</v>
      </c>
      <c r="J2090" t="s">
        <v>137</v>
      </c>
      <c r="K2090" t="s">
        <v>144</v>
      </c>
      <c r="L2090" t="s">
        <v>6273</v>
      </c>
      <c r="M2090" t="s">
        <v>6274</v>
      </c>
      <c r="N2090">
        <v>3.0094444440000001</v>
      </c>
      <c r="O2090">
        <v>0</v>
      </c>
      <c r="P2090">
        <v>73</v>
      </c>
      <c r="Q2090">
        <v>0</v>
      </c>
      <c r="R2090">
        <v>0</v>
      </c>
      <c r="S2090">
        <v>0</v>
      </c>
      <c r="T2090">
        <v>8</v>
      </c>
      <c r="U2090">
        <v>0</v>
      </c>
      <c r="V2090">
        <v>0</v>
      </c>
      <c r="W2090">
        <v>0</v>
      </c>
      <c r="X2090">
        <v>73.009644609709554</v>
      </c>
      <c r="Y2090">
        <v>0</v>
      </c>
      <c r="Z2090">
        <v>0</v>
      </c>
      <c r="AA2090">
        <v>0</v>
      </c>
      <c r="AB2090">
        <v>15.743110218122034</v>
      </c>
      <c r="AC2090">
        <v>0</v>
      </c>
      <c r="AD2090">
        <v>0</v>
      </c>
      <c r="AE2090">
        <v>88.752754827831581</v>
      </c>
    </row>
    <row r="2091" spans="1:31" x14ac:dyDescent="0.3">
      <c r="A2091">
        <v>2522141</v>
      </c>
      <c r="B2091">
        <v>1</v>
      </c>
      <c r="C2091" t="s">
        <v>80</v>
      </c>
      <c r="D2091" t="s">
        <v>82</v>
      </c>
      <c r="E2091" t="s">
        <v>159</v>
      </c>
      <c r="F2091" t="s">
        <v>6275</v>
      </c>
      <c r="G2091" t="s">
        <v>1242</v>
      </c>
      <c r="H2091" t="s">
        <v>150</v>
      </c>
      <c r="I2091" t="s">
        <v>136</v>
      </c>
      <c r="J2091" t="s">
        <v>3</v>
      </c>
      <c r="K2091" t="s">
        <v>144</v>
      </c>
      <c r="L2091" t="s">
        <v>6276</v>
      </c>
      <c r="M2091" t="s">
        <v>6277</v>
      </c>
      <c r="N2091">
        <v>0.67194444399999997</v>
      </c>
      <c r="O2091">
        <v>0</v>
      </c>
      <c r="P2091">
        <v>10</v>
      </c>
      <c r="Q2091">
        <v>0</v>
      </c>
      <c r="R2091">
        <v>0</v>
      </c>
      <c r="S2091">
        <v>0</v>
      </c>
      <c r="T2091">
        <v>188</v>
      </c>
      <c r="U2091">
        <v>0</v>
      </c>
      <c r="V2091">
        <v>0</v>
      </c>
      <c r="W2091">
        <v>0</v>
      </c>
      <c r="X2091">
        <v>2.5121119642623126</v>
      </c>
      <c r="Y2091">
        <v>0</v>
      </c>
      <c r="Z2091">
        <v>0</v>
      </c>
      <c r="AA2091">
        <v>0</v>
      </c>
      <c r="AB2091">
        <v>67.616687939274343</v>
      </c>
      <c r="AC2091">
        <v>0</v>
      </c>
      <c r="AD2091">
        <v>0</v>
      </c>
      <c r="AE2091">
        <v>70.12879990353666</v>
      </c>
    </row>
    <row r="2092" spans="1:31" x14ac:dyDescent="0.3">
      <c r="A2092">
        <v>2521849</v>
      </c>
      <c r="B2092">
        <v>1</v>
      </c>
      <c r="C2092" t="s">
        <v>80</v>
      </c>
      <c r="D2092" t="s">
        <v>103</v>
      </c>
      <c r="E2092" t="s">
        <v>207</v>
      </c>
      <c r="F2092" t="s">
        <v>6278</v>
      </c>
      <c r="G2092" t="s">
        <v>413</v>
      </c>
      <c r="H2092" t="s">
        <v>150</v>
      </c>
      <c r="I2092" t="s">
        <v>136</v>
      </c>
      <c r="J2092" t="s">
        <v>137</v>
      </c>
      <c r="K2092" t="s">
        <v>144</v>
      </c>
      <c r="L2092" t="s">
        <v>6279</v>
      </c>
      <c r="M2092" t="s">
        <v>6280</v>
      </c>
      <c r="N2092">
        <v>1.8972222219999999</v>
      </c>
      <c r="O2092">
        <v>0</v>
      </c>
      <c r="P2092">
        <v>51</v>
      </c>
      <c r="Q2092">
        <v>0</v>
      </c>
      <c r="R2092">
        <v>0</v>
      </c>
      <c r="S2092">
        <v>0</v>
      </c>
      <c r="T2092">
        <v>23</v>
      </c>
      <c r="U2092">
        <v>0</v>
      </c>
      <c r="V2092">
        <v>0</v>
      </c>
      <c r="W2092">
        <v>0</v>
      </c>
      <c r="X2092">
        <v>16.694567962634785</v>
      </c>
      <c r="Y2092">
        <v>0</v>
      </c>
      <c r="Z2092">
        <v>0</v>
      </c>
      <c r="AA2092">
        <v>0</v>
      </c>
      <c r="AB2092">
        <v>16.242753949784113</v>
      </c>
      <c r="AC2092">
        <v>0</v>
      </c>
      <c r="AD2092">
        <v>0</v>
      </c>
      <c r="AE2092">
        <v>32.937321912418895</v>
      </c>
    </row>
    <row r="2093" spans="1:31" x14ac:dyDescent="0.3">
      <c r="A2093">
        <v>2521949</v>
      </c>
      <c r="B2093">
        <v>1</v>
      </c>
      <c r="C2093" t="s">
        <v>80</v>
      </c>
      <c r="D2093" t="s">
        <v>107</v>
      </c>
      <c r="E2093" t="s">
        <v>167</v>
      </c>
      <c r="F2093" t="s">
        <v>6281</v>
      </c>
      <c r="G2093" t="s">
        <v>169</v>
      </c>
      <c r="H2093" t="s">
        <v>150</v>
      </c>
      <c r="I2093" t="s">
        <v>136</v>
      </c>
      <c r="J2093" t="s">
        <v>137</v>
      </c>
      <c r="K2093" t="s">
        <v>144</v>
      </c>
      <c r="L2093" t="s">
        <v>6282</v>
      </c>
      <c r="M2093" t="s">
        <v>6283</v>
      </c>
      <c r="N2093">
        <v>1.9227777770000001</v>
      </c>
      <c r="O2093">
        <v>0</v>
      </c>
      <c r="P2093">
        <v>1</v>
      </c>
      <c r="Q2093">
        <v>0</v>
      </c>
      <c r="R2093">
        <v>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1.2078211741166668E-2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1.2078211741166668E-2</v>
      </c>
    </row>
    <row r="2094" spans="1:31" x14ac:dyDescent="0.3">
      <c r="A2094">
        <v>2522072</v>
      </c>
      <c r="B2094">
        <v>1</v>
      </c>
      <c r="C2094" t="s">
        <v>80</v>
      </c>
      <c r="D2094" t="s">
        <v>92</v>
      </c>
      <c r="E2094" t="s">
        <v>167</v>
      </c>
      <c r="F2094" t="s">
        <v>6284</v>
      </c>
      <c r="G2094" t="s">
        <v>263</v>
      </c>
      <c r="H2094" t="s">
        <v>150</v>
      </c>
      <c r="I2094" t="s">
        <v>136</v>
      </c>
      <c r="J2094" t="s">
        <v>137</v>
      </c>
      <c r="K2094" t="s">
        <v>144</v>
      </c>
      <c r="L2094" t="s">
        <v>6285</v>
      </c>
      <c r="M2094" t="s">
        <v>6286</v>
      </c>
      <c r="N2094">
        <v>0.94944444400000005</v>
      </c>
      <c r="O2094">
        <v>0</v>
      </c>
      <c r="P2094">
        <v>1</v>
      </c>
      <c r="Q2094">
        <v>0</v>
      </c>
      <c r="R2094">
        <v>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1.8999785068373336E-2</v>
      </c>
      <c r="Y2094">
        <v>0</v>
      </c>
      <c r="Z2094">
        <v>0</v>
      </c>
      <c r="AA2094">
        <v>0</v>
      </c>
      <c r="AB2094">
        <v>0</v>
      </c>
      <c r="AC2094">
        <v>0</v>
      </c>
      <c r="AD2094">
        <v>0</v>
      </c>
      <c r="AE2094">
        <v>1.8999785068373336E-2</v>
      </c>
    </row>
    <row r="2095" spans="1:31" x14ac:dyDescent="0.3">
      <c r="A2095">
        <v>2522178</v>
      </c>
      <c r="B2095">
        <v>1</v>
      </c>
      <c r="C2095" t="s">
        <v>81</v>
      </c>
      <c r="D2095" t="s">
        <v>122</v>
      </c>
      <c r="E2095" t="s">
        <v>159</v>
      </c>
      <c r="F2095" t="s">
        <v>5060</v>
      </c>
      <c r="G2095" t="s">
        <v>181</v>
      </c>
      <c r="H2095" t="s">
        <v>150</v>
      </c>
      <c r="I2095" t="s">
        <v>136</v>
      </c>
      <c r="J2095" t="s">
        <v>137</v>
      </c>
      <c r="K2095" t="s">
        <v>144</v>
      </c>
      <c r="L2095" t="s">
        <v>6287</v>
      </c>
      <c r="M2095" t="s">
        <v>6288</v>
      </c>
      <c r="N2095">
        <v>0.61916666600000003</v>
      </c>
      <c r="O2095">
        <v>0</v>
      </c>
      <c r="P2095">
        <v>401</v>
      </c>
      <c r="Q2095">
        <v>0</v>
      </c>
      <c r="R2095">
        <v>1</v>
      </c>
      <c r="S2095">
        <v>0</v>
      </c>
      <c r="T2095">
        <v>13</v>
      </c>
      <c r="U2095">
        <v>0</v>
      </c>
      <c r="V2095">
        <v>0</v>
      </c>
      <c r="W2095">
        <v>0</v>
      </c>
      <c r="X2095">
        <v>45.009114261864312</v>
      </c>
      <c r="Y2095">
        <v>0</v>
      </c>
      <c r="Z2095">
        <v>0.51811300930616</v>
      </c>
      <c r="AA2095">
        <v>0</v>
      </c>
      <c r="AB2095">
        <v>1.5063863952432628</v>
      </c>
      <c r="AC2095">
        <v>0</v>
      </c>
      <c r="AD2095">
        <v>0</v>
      </c>
      <c r="AE2095">
        <v>47.033613666413736</v>
      </c>
    </row>
    <row r="2096" spans="1:31" x14ac:dyDescent="0.3">
      <c r="A2096">
        <v>2521992</v>
      </c>
      <c r="B2096">
        <v>1</v>
      </c>
      <c r="C2096" t="s">
        <v>81</v>
      </c>
      <c r="D2096" t="s">
        <v>128</v>
      </c>
      <c r="E2096" t="s">
        <v>132</v>
      </c>
      <c r="F2096" t="s">
        <v>6289</v>
      </c>
      <c r="G2096" t="s">
        <v>143</v>
      </c>
      <c r="H2096" t="s">
        <v>135</v>
      </c>
      <c r="I2096" t="s">
        <v>136</v>
      </c>
      <c r="J2096" t="s">
        <v>137</v>
      </c>
      <c r="K2096" t="s">
        <v>144</v>
      </c>
      <c r="L2096" t="s">
        <v>6290</v>
      </c>
      <c r="M2096" t="s">
        <v>6291</v>
      </c>
      <c r="N2096">
        <v>5.1352777769999998</v>
      </c>
      <c r="O2096">
        <v>4</v>
      </c>
      <c r="P2096">
        <v>52</v>
      </c>
      <c r="Q2096">
        <v>10</v>
      </c>
      <c r="R2096">
        <v>101</v>
      </c>
      <c r="S2096">
        <v>10</v>
      </c>
      <c r="T2096">
        <v>11</v>
      </c>
      <c r="U2096">
        <v>1</v>
      </c>
      <c r="V2096">
        <v>0</v>
      </c>
      <c r="W2096">
        <v>7.6631363336839717</v>
      </c>
      <c r="X2096">
        <v>40.006579718851533</v>
      </c>
      <c r="Y2096">
        <v>48.720262995860885</v>
      </c>
      <c r="Z2096">
        <v>155.17247681696452</v>
      </c>
      <c r="AA2096">
        <v>287.35025249178636</v>
      </c>
      <c r="AB2096">
        <v>57.050763665142298</v>
      </c>
      <c r="AC2096">
        <v>47.059576182520821</v>
      </c>
      <c r="AD2096">
        <v>0</v>
      </c>
      <c r="AE2096">
        <v>643.02304820481038</v>
      </c>
    </row>
    <row r="2097" spans="1:31" x14ac:dyDescent="0.3">
      <c r="A2097">
        <v>2522135</v>
      </c>
      <c r="B2097">
        <v>1</v>
      </c>
      <c r="C2097" t="s">
        <v>81</v>
      </c>
      <c r="D2097" t="s">
        <v>115</v>
      </c>
      <c r="E2097" t="s">
        <v>207</v>
      </c>
      <c r="F2097" t="s">
        <v>6292</v>
      </c>
      <c r="G2097" t="s">
        <v>177</v>
      </c>
      <c r="H2097" t="s">
        <v>150</v>
      </c>
      <c r="I2097" t="s">
        <v>136</v>
      </c>
      <c r="J2097" t="s">
        <v>137</v>
      </c>
      <c r="K2097" t="s">
        <v>144</v>
      </c>
      <c r="L2097" t="s">
        <v>6293</v>
      </c>
      <c r="M2097" t="s">
        <v>6294</v>
      </c>
      <c r="N2097">
        <v>1.260277777</v>
      </c>
      <c r="O2097">
        <v>0</v>
      </c>
      <c r="P2097">
        <v>36</v>
      </c>
      <c r="Q2097">
        <v>0</v>
      </c>
      <c r="R2097">
        <v>0</v>
      </c>
      <c r="S2097">
        <v>0</v>
      </c>
      <c r="T2097">
        <v>1</v>
      </c>
      <c r="U2097">
        <v>0</v>
      </c>
      <c r="V2097">
        <v>0</v>
      </c>
      <c r="W2097">
        <v>0</v>
      </c>
      <c r="X2097">
        <v>4.6449379055914628</v>
      </c>
      <c r="Y2097">
        <v>0</v>
      </c>
      <c r="Z2097">
        <v>0</v>
      </c>
      <c r="AA2097">
        <v>0</v>
      </c>
      <c r="AB2097">
        <v>3.4773141381333337E-4</v>
      </c>
      <c r="AC2097">
        <v>0</v>
      </c>
      <c r="AD2097">
        <v>0</v>
      </c>
      <c r="AE2097">
        <v>4.6452856370052764</v>
      </c>
    </row>
    <row r="2098" spans="1:31" x14ac:dyDescent="0.3">
      <c r="A2098">
        <v>2521892</v>
      </c>
      <c r="B2098">
        <v>1</v>
      </c>
      <c r="C2098" t="s">
        <v>80</v>
      </c>
      <c r="D2098" t="s">
        <v>100</v>
      </c>
      <c r="E2098" t="s">
        <v>132</v>
      </c>
      <c r="F2098" t="s">
        <v>6295</v>
      </c>
      <c r="G2098" t="s">
        <v>173</v>
      </c>
      <c r="H2098" t="s">
        <v>135</v>
      </c>
      <c r="I2098" t="s">
        <v>136</v>
      </c>
      <c r="J2098" t="s">
        <v>137</v>
      </c>
      <c r="K2098" t="s">
        <v>138</v>
      </c>
      <c r="L2098" t="s">
        <v>6296</v>
      </c>
      <c r="M2098" t="s">
        <v>6297</v>
      </c>
      <c r="N2098">
        <v>4.16</v>
      </c>
      <c r="O2098">
        <v>0</v>
      </c>
      <c r="P2098">
        <v>0</v>
      </c>
      <c r="Q2098">
        <v>0</v>
      </c>
      <c r="R2098">
        <v>0</v>
      </c>
      <c r="S2098">
        <v>2</v>
      </c>
      <c r="T2098">
        <v>30</v>
      </c>
      <c r="U2098">
        <v>0</v>
      </c>
      <c r="V2098">
        <v>0</v>
      </c>
      <c r="W2098">
        <v>0</v>
      </c>
      <c r="X2098">
        <v>0</v>
      </c>
      <c r="Y2098">
        <v>0</v>
      </c>
      <c r="Z2098">
        <v>0</v>
      </c>
      <c r="AA2098">
        <v>68.103209301421643</v>
      </c>
      <c r="AB2098">
        <v>229.58228759768272</v>
      </c>
      <c r="AC2098">
        <v>0</v>
      </c>
      <c r="AD2098">
        <v>0</v>
      </c>
      <c r="AE2098">
        <v>297.68549689910435</v>
      </c>
    </row>
    <row r="2099" spans="1:31" x14ac:dyDescent="0.3">
      <c r="A2099">
        <v>2522015</v>
      </c>
      <c r="B2099">
        <v>1</v>
      </c>
      <c r="C2099" t="s">
        <v>80</v>
      </c>
      <c r="D2099" t="s">
        <v>90</v>
      </c>
      <c r="E2099" t="s">
        <v>167</v>
      </c>
      <c r="F2099" t="s">
        <v>6298</v>
      </c>
      <c r="G2099" t="s">
        <v>263</v>
      </c>
      <c r="H2099" t="s">
        <v>150</v>
      </c>
      <c r="I2099" t="s">
        <v>136</v>
      </c>
      <c r="J2099" t="s">
        <v>137</v>
      </c>
      <c r="K2099" t="s">
        <v>144</v>
      </c>
      <c r="L2099" t="s">
        <v>6299</v>
      </c>
      <c r="M2099" t="s">
        <v>6300</v>
      </c>
      <c r="N2099">
        <v>3.7338888880000001</v>
      </c>
      <c r="O2099">
        <v>0</v>
      </c>
      <c r="P2099">
        <v>1</v>
      </c>
      <c r="Q2099">
        <v>0</v>
      </c>
      <c r="R2099">
        <v>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0.83339430311999996</v>
      </c>
      <c r="Y2099">
        <v>0</v>
      </c>
      <c r="Z2099">
        <v>0</v>
      </c>
      <c r="AA2099">
        <v>0</v>
      </c>
      <c r="AB2099">
        <v>0</v>
      </c>
      <c r="AC2099">
        <v>0</v>
      </c>
      <c r="AD2099">
        <v>0</v>
      </c>
      <c r="AE2099">
        <v>0.83339430311999996</v>
      </c>
    </row>
    <row r="2100" spans="1:31" x14ac:dyDescent="0.3">
      <c r="A2100">
        <v>2521869</v>
      </c>
      <c r="B2100">
        <v>1</v>
      </c>
      <c r="C2100" t="s">
        <v>80</v>
      </c>
      <c r="D2100" t="s">
        <v>82</v>
      </c>
      <c r="E2100" t="s">
        <v>207</v>
      </c>
      <c r="F2100" t="s">
        <v>6301</v>
      </c>
      <c r="G2100" t="s">
        <v>1242</v>
      </c>
      <c r="H2100" t="s">
        <v>150</v>
      </c>
      <c r="I2100" t="s">
        <v>136</v>
      </c>
      <c r="J2100" t="s">
        <v>3</v>
      </c>
      <c r="K2100" t="s">
        <v>144</v>
      </c>
      <c r="L2100" t="s">
        <v>6302</v>
      </c>
      <c r="M2100" t="s">
        <v>6303</v>
      </c>
      <c r="N2100">
        <v>0.77555555499999995</v>
      </c>
      <c r="O2100">
        <v>0</v>
      </c>
      <c r="P2100">
        <v>80</v>
      </c>
      <c r="Q2100">
        <v>0</v>
      </c>
      <c r="R2100">
        <v>0</v>
      </c>
      <c r="S2100">
        <v>0</v>
      </c>
      <c r="T2100">
        <v>28</v>
      </c>
      <c r="U2100">
        <v>0</v>
      </c>
      <c r="V2100">
        <v>0</v>
      </c>
      <c r="W2100">
        <v>0</v>
      </c>
      <c r="X2100">
        <v>13.643248104743963</v>
      </c>
      <c r="Y2100">
        <v>0</v>
      </c>
      <c r="Z2100">
        <v>0</v>
      </c>
      <c r="AA2100">
        <v>0</v>
      </c>
      <c r="AB2100">
        <v>5.713434238679266</v>
      </c>
      <c r="AC2100">
        <v>0</v>
      </c>
      <c r="AD2100">
        <v>0</v>
      </c>
      <c r="AE2100">
        <v>19.35668234342323</v>
      </c>
    </row>
    <row r="2101" spans="1:31" x14ac:dyDescent="0.3">
      <c r="A2101">
        <v>2521809</v>
      </c>
      <c r="B2101">
        <v>1</v>
      </c>
      <c r="C2101" t="s">
        <v>80</v>
      </c>
      <c r="D2101" t="s">
        <v>84</v>
      </c>
      <c r="E2101" t="s">
        <v>141</v>
      </c>
      <c r="F2101" t="s">
        <v>6304</v>
      </c>
      <c r="G2101" t="s">
        <v>295</v>
      </c>
      <c r="H2101" t="s">
        <v>135</v>
      </c>
      <c r="I2101" t="s">
        <v>136</v>
      </c>
      <c r="J2101" t="s">
        <v>137</v>
      </c>
      <c r="K2101" t="s">
        <v>144</v>
      </c>
      <c r="L2101" t="s">
        <v>6305</v>
      </c>
      <c r="M2101" t="s">
        <v>6306</v>
      </c>
      <c r="N2101">
        <v>0.14805555500000001</v>
      </c>
      <c r="O2101">
        <v>0</v>
      </c>
      <c r="P2101">
        <v>11958</v>
      </c>
      <c r="Q2101">
        <v>0</v>
      </c>
      <c r="R2101">
        <v>0</v>
      </c>
      <c r="S2101">
        <v>1</v>
      </c>
      <c r="T2101">
        <v>945</v>
      </c>
      <c r="U2101">
        <v>0</v>
      </c>
      <c r="V2101">
        <v>0</v>
      </c>
      <c r="W2101">
        <v>0</v>
      </c>
      <c r="X2101">
        <v>426.56596451035642</v>
      </c>
      <c r="Y2101">
        <v>0</v>
      </c>
      <c r="Z2101">
        <v>0</v>
      </c>
      <c r="AA2101">
        <v>5.926307224595333</v>
      </c>
      <c r="AB2101">
        <v>71.041118388385129</v>
      </c>
      <c r="AC2101">
        <v>0</v>
      </c>
      <c r="AD2101">
        <v>0</v>
      </c>
      <c r="AE2101">
        <v>503.53339012333691</v>
      </c>
    </row>
    <row r="2102" spans="1:31" x14ac:dyDescent="0.3">
      <c r="A2102">
        <v>2521995</v>
      </c>
      <c r="B2102">
        <v>1</v>
      </c>
      <c r="C2102" t="s">
        <v>80</v>
      </c>
      <c r="D2102" t="s">
        <v>101</v>
      </c>
      <c r="E2102" t="s">
        <v>167</v>
      </c>
      <c r="F2102" t="s">
        <v>6307</v>
      </c>
      <c r="G2102" t="s">
        <v>263</v>
      </c>
      <c r="H2102" t="s">
        <v>150</v>
      </c>
      <c r="I2102" t="s">
        <v>136</v>
      </c>
      <c r="J2102" t="s">
        <v>137</v>
      </c>
      <c r="K2102" t="s">
        <v>144</v>
      </c>
      <c r="L2102" t="s">
        <v>6308</v>
      </c>
      <c r="M2102" t="s">
        <v>6309</v>
      </c>
      <c r="N2102">
        <v>5.5547222219999997</v>
      </c>
      <c r="O2102">
        <v>0</v>
      </c>
      <c r="P2102">
        <v>1</v>
      </c>
      <c r="Q2102">
        <v>0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5.2235381078833331E-4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5.2235381078833331E-4</v>
      </c>
    </row>
    <row r="2103" spans="1:31" x14ac:dyDescent="0.3">
      <c r="A2103">
        <v>2522161</v>
      </c>
      <c r="B2103">
        <v>1</v>
      </c>
      <c r="C2103" t="s">
        <v>81</v>
      </c>
      <c r="D2103" t="s">
        <v>122</v>
      </c>
      <c r="E2103" t="s">
        <v>207</v>
      </c>
      <c r="F2103" t="s">
        <v>5633</v>
      </c>
      <c r="G2103" t="s">
        <v>177</v>
      </c>
      <c r="H2103" t="s">
        <v>150</v>
      </c>
      <c r="I2103" t="s">
        <v>136</v>
      </c>
      <c r="J2103" t="s">
        <v>137</v>
      </c>
      <c r="K2103" t="s">
        <v>144</v>
      </c>
      <c r="L2103" t="s">
        <v>6310</v>
      </c>
      <c r="M2103" t="s">
        <v>6311</v>
      </c>
      <c r="N2103">
        <v>1.223333333</v>
      </c>
      <c r="O2103">
        <v>0</v>
      </c>
      <c r="P2103">
        <v>200</v>
      </c>
      <c r="Q2103">
        <v>0</v>
      </c>
      <c r="R2103">
        <v>0</v>
      </c>
      <c r="S2103">
        <v>0</v>
      </c>
      <c r="T2103">
        <v>6</v>
      </c>
      <c r="U2103">
        <v>0</v>
      </c>
      <c r="V2103">
        <v>0</v>
      </c>
      <c r="W2103">
        <v>0</v>
      </c>
      <c r="X2103">
        <v>47.773623495335777</v>
      </c>
      <c r="Y2103">
        <v>0</v>
      </c>
      <c r="Z2103">
        <v>0</v>
      </c>
      <c r="AA2103">
        <v>0</v>
      </c>
      <c r="AB2103">
        <v>0.40256335832373508</v>
      </c>
      <c r="AC2103">
        <v>0</v>
      </c>
      <c r="AD2103">
        <v>0</v>
      </c>
      <c r="AE2103">
        <v>48.176186853659509</v>
      </c>
    </row>
    <row r="2104" spans="1:31" x14ac:dyDescent="0.3">
      <c r="A2104">
        <v>2521969</v>
      </c>
      <c r="B2104">
        <v>1</v>
      </c>
      <c r="C2104" t="s">
        <v>81</v>
      </c>
      <c r="D2104" t="s">
        <v>125</v>
      </c>
      <c r="E2104" t="s">
        <v>187</v>
      </c>
      <c r="F2104" t="s">
        <v>6312</v>
      </c>
      <c r="G2104" t="s">
        <v>143</v>
      </c>
      <c r="H2104" t="s">
        <v>135</v>
      </c>
      <c r="I2104" t="s">
        <v>136</v>
      </c>
      <c r="J2104" t="s">
        <v>137</v>
      </c>
      <c r="K2104" t="s">
        <v>144</v>
      </c>
      <c r="L2104" t="s">
        <v>6313</v>
      </c>
      <c r="M2104" t="s">
        <v>6314</v>
      </c>
      <c r="N2104">
        <v>0.65222222200000002</v>
      </c>
      <c r="O2104">
        <v>0</v>
      </c>
      <c r="P2104">
        <v>0</v>
      </c>
      <c r="Q2104">
        <v>46</v>
      </c>
      <c r="R2104">
        <v>35</v>
      </c>
      <c r="S2104">
        <v>2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11.824961423994193</v>
      </c>
      <c r="Z2104">
        <v>13.233352485726666</v>
      </c>
      <c r="AA2104">
        <v>14.332784913861946</v>
      </c>
      <c r="AB2104">
        <v>0</v>
      </c>
      <c r="AC2104">
        <v>0</v>
      </c>
      <c r="AD2104">
        <v>0</v>
      </c>
      <c r="AE2104">
        <v>39.391098823582809</v>
      </c>
    </row>
    <row r="2105" spans="1:31" x14ac:dyDescent="0.3">
      <c r="A2105">
        <v>2522118</v>
      </c>
      <c r="B2105">
        <v>1</v>
      </c>
      <c r="C2105" t="s">
        <v>81</v>
      </c>
      <c r="D2105" t="s">
        <v>128</v>
      </c>
      <c r="E2105" t="s">
        <v>187</v>
      </c>
      <c r="F2105" t="s">
        <v>4096</v>
      </c>
      <c r="G2105" t="s">
        <v>143</v>
      </c>
      <c r="H2105" t="s">
        <v>135</v>
      </c>
      <c r="I2105" t="s">
        <v>136</v>
      </c>
      <c r="J2105" t="s">
        <v>137</v>
      </c>
      <c r="K2105" t="s">
        <v>144</v>
      </c>
      <c r="L2105" t="s">
        <v>6315</v>
      </c>
      <c r="M2105" t="s">
        <v>6316</v>
      </c>
      <c r="N2105">
        <v>0.50694444400000005</v>
      </c>
      <c r="O2105">
        <v>3</v>
      </c>
      <c r="P2105">
        <v>602</v>
      </c>
      <c r="Q2105">
        <v>99</v>
      </c>
      <c r="R2105">
        <v>29</v>
      </c>
      <c r="S2105">
        <v>9</v>
      </c>
      <c r="T2105">
        <v>70</v>
      </c>
      <c r="U2105">
        <v>0</v>
      </c>
      <c r="V2105">
        <v>0</v>
      </c>
      <c r="W2105">
        <v>0.7116130462255752</v>
      </c>
      <c r="X2105">
        <v>55.7855694909004</v>
      </c>
      <c r="Y2105">
        <v>24.224190142801866</v>
      </c>
      <c r="Z2105">
        <v>3.1324716735630211</v>
      </c>
      <c r="AA2105">
        <v>48.549017830694268</v>
      </c>
      <c r="AB2105">
        <v>17.62834358582381</v>
      </c>
      <c r="AC2105">
        <v>0</v>
      </c>
      <c r="AD2105">
        <v>0</v>
      </c>
      <c r="AE2105">
        <v>150.03120577000894</v>
      </c>
    </row>
    <row r="2106" spans="1:31" x14ac:dyDescent="0.3">
      <c r="A2106">
        <v>2521989</v>
      </c>
      <c r="B2106">
        <v>1</v>
      </c>
      <c r="C2106" t="s">
        <v>80</v>
      </c>
      <c r="D2106" t="s">
        <v>96</v>
      </c>
      <c r="E2106" t="s">
        <v>167</v>
      </c>
      <c r="F2106" t="s">
        <v>6317</v>
      </c>
      <c r="G2106" t="s">
        <v>263</v>
      </c>
      <c r="H2106" t="s">
        <v>150</v>
      </c>
      <c r="I2106" t="s">
        <v>136</v>
      </c>
      <c r="J2106" t="s">
        <v>137</v>
      </c>
      <c r="K2106" t="s">
        <v>144</v>
      </c>
      <c r="L2106" t="s">
        <v>6318</v>
      </c>
      <c r="M2106" t="s">
        <v>6319</v>
      </c>
      <c r="N2106">
        <v>1.6397222220000001</v>
      </c>
      <c r="O2106">
        <v>0</v>
      </c>
      <c r="P2106">
        <v>1</v>
      </c>
      <c r="Q2106">
        <v>0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3.3735164325875006E-3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3.3735164325875006E-3</v>
      </c>
    </row>
    <row r="2107" spans="1:31" x14ac:dyDescent="0.3">
      <c r="A2107">
        <v>2522038</v>
      </c>
      <c r="B2107">
        <v>1</v>
      </c>
      <c r="C2107" t="s">
        <v>80</v>
      </c>
      <c r="D2107" t="s">
        <v>98</v>
      </c>
      <c r="E2107" t="s">
        <v>167</v>
      </c>
      <c r="F2107" t="s">
        <v>6320</v>
      </c>
      <c r="G2107" t="s">
        <v>263</v>
      </c>
      <c r="H2107" t="s">
        <v>150</v>
      </c>
      <c r="I2107" t="s">
        <v>136</v>
      </c>
      <c r="J2107" t="s">
        <v>137</v>
      </c>
      <c r="K2107" t="s">
        <v>144</v>
      </c>
      <c r="L2107" t="s">
        <v>6321</v>
      </c>
      <c r="M2107" t="s">
        <v>6322</v>
      </c>
      <c r="N2107">
        <v>2.5527777770000002</v>
      </c>
      <c r="O2107">
        <v>0</v>
      </c>
      <c r="P2107">
        <v>0</v>
      </c>
      <c r="Q2107">
        <v>0</v>
      </c>
      <c r="R2107">
        <v>0</v>
      </c>
      <c r="S2107">
        <v>0</v>
      </c>
      <c r="T2107">
        <v>1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</row>
    <row r="2108" spans="1:31" x14ac:dyDescent="0.3">
      <c r="A2108">
        <v>2521846</v>
      </c>
      <c r="B2108">
        <v>1</v>
      </c>
      <c r="C2108" t="s">
        <v>81</v>
      </c>
      <c r="D2108" t="s">
        <v>128</v>
      </c>
      <c r="E2108" t="s">
        <v>141</v>
      </c>
      <c r="F2108" t="s">
        <v>3675</v>
      </c>
      <c r="G2108" t="s">
        <v>143</v>
      </c>
      <c r="H2108" t="s">
        <v>135</v>
      </c>
      <c r="I2108" t="s">
        <v>277</v>
      </c>
      <c r="J2108" t="s">
        <v>137</v>
      </c>
      <c r="K2108" t="s">
        <v>144</v>
      </c>
      <c r="L2108" t="s">
        <v>6323</v>
      </c>
      <c r="M2108" t="s">
        <v>6324</v>
      </c>
      <c r="N2108">
        <v>2.1666666000000001E-2</v>
      </c>
      <c r="O2108">
        <v>0</v>
      </c>
      <c r="P2108">
        <v>1074</v>
      </c>
      <c r="Q2108">
        <v>0</v>
      </c>
      <c r="R2108">
        <v>0</v>
      </c>
      <c r="S2108">
        <v>1</v>
      </c>
      <c r="T2108">
        <v>39</v>
      </c>
      <c r="U2108">
        <v>1</v>
      </c>
      <c r="V2108">
        <v>0</v>
      </c>
      <c r="W2108">
        <v>0</v>
      </c>
      <c r="X2108">
        <v>4.0502597951431394</v>
      </c>
      <c r="Y2108">
        <v>0</v>
      </c>
      <c r="Z2108">
        <v>0</v>
      </c>
      <c r="AA2108">
        <v>2.0525829739999998E-2</v>
      </c>
      <c r="AB2108">
        <v>0.56789800466379525</v>
      </c>
      <c r="AC2108">
        <v>1.0499809037033334</v>
      </c>
      <c r="AD2108">
        <v>0</v>
      </c>
      <c r="AE2108">
        <v>5.6886645332502681</v>
      </c>
    </row>
    <row r="2109" spans="1:31" x14ac:dyDescent="0.3">
      <c r="A2109">
        <v>2522181</v>
      </c>
      <c r="B2109">
        <v>1</v>
      </c>
      <c r="C2109" t="s">
        <v>80</v>
      </c>
      <c r="D2109" t="s">
        <v>106</v>
      </c>
      <c r="E2109" t="s">
        <v>187</v>
      </c>
      <c r="F2109" t="s">
        <v>5719</v>
      </c>
      <c r="G2109" t="s">
        <v>143</v>
      </c>
      <c r="H2109" t="s">
        <v>135</v>
      </c>
      <c r="I2109" t="s">
        <v>136</v>
      </c>
      <c r="J2109" t="s">
        <v>137</v>
      </c>
      <c r="K2109" t="s">
        <v>144</v>
      </c>
      <c r="L2109" t="s">
        <v>6325</v>
      </c>
      <c r="M2109" t="s">
        <v>6326</v>
      </c>
      <c r="N2109">
        <v>1.0680555549999999</v>
      </c>
      <c r="O2109">
        <v>0</v>
      </c>
      <c r="P2109">
        <v>266</v>
      </c>
      <c r="Q2109">
        <v>54</v>
      </c>
      <c r="R2109">
        <v>50</v>
      </c>
      <c r="S2109">
        <v>6</v>
      </c>
      <c r="T2109">
        <v>49</v>
      </c>
      <c r="U2109">
        <v>1</v>
      </c>
      <c r="V2109">
        <v>0</v>
      </c>
      <c r="W2109">
        <v>0</v>
      </c>
      <c r="X2109">
        <v>40.865559768641596</v>
      </c>
      <c r="Y2109">
        <v>107.26198553141839</v>
      </c>
      <c r="Z2109">
        <v>20.720253757404567</v>
      </c>
      <c r="AA2109">
        <v>62.038317373166052</v>
      </c>
      <c r="AB2109">
        <v>26.768144115757206</v>
      </c>
      <c r="AC2109">
        <v>4.8671879373714511</v>
      </c>
      <c r="AD2109">
        <v>0</v>
      </c>
      <c r="AE2109">
        <v>262.52144848375929</v>
      </c>
    </row>
    <row r="2110" spans="1:31" x14ac:dyDescent="0.3">
      <c r="A2110">
        <v>2504773</v>
      </c>
      <c r="B2110">
        <v>1</v>
      </c>
      <c r="C2110" t="s">
        <v>80</v>
      </c>
      <c r="D2110" t="s">
        <v>101</v>
      </c>
      <c r="E2110" t="s">
        <v>187</v>
      </c>
      <c r="F2110" t="s">
        <v>3336</v>
      </c>
      <c r="G2110" t="s">
        <v>143</v>
      </c>
      <c r="H2110" t="s">
        <v>135</v>
      </c>
      <c r="I2110" t="s">
        <v>136</v>
      </c>
      <c r="J2110" t="s">
        <v>137</v>
      </c>
      <c r="K2110" t="s">
        <v>144</v>
      </c>
      <c r="L2110" t="s">
        <v>6327</v>
      </c>
      <c r="M2110" t="s">
        <v>6328</v>
      </c>
      <c r="N2110">
        <v>0.84972222200000003</v>
      </c>
      <c r="O2110">
        <v>0</v>
      </c>
      <c r="P2110">
        <v>2415</v>
      </c>
      <c r="Q2110">
        <v>0</v>
      </c>
      <c r="R2110">
        <v>16</v>
      </c>
      <c r="S2110">
        <v>1</v>
      </c>
      <c r="T2110">
        <v>211</v>
      </c>
      <c r="U2110">
        <v>0</v>
      </c>
      <c r="V2110">
        <v>0</v>
      </c>
      <c r="W2110">
        <v>0</v>
      </c>
      <c r="X2110">
        <v>719.99320721355889</v>
      </c>
      <c r="Y2110">
        <v>0</v>
      </c>
      <c r="Z2110">
        <v>3.6669469883317825</v>
      </c>
      <c r="AA2110">
        <v>0.20227611774103832</v>
      </c>
      <c r="AB2110">
        <v>180.99873842763878</v>
      </c>
      <c r="AC2110">
        <v>0</v>
      </c>
      <c r="AD2110">
        <v>0</v>
      </c>
      <c r="AE2110">
        <v>904.86116874727054</v>
      </c>
    </row>
    <row r="2111" spans="1:31" x14ac:dyDescent="0.3">
      <c r="A2111">
        <v>2504859</v>
      </c>
      <c r="B2111">
        <v>1</v>
      </c>
      <c r="C2111" t="s">
        <v>81</v>
      </c>
      <c r="D2111" t="s">
        <v>118</v>
      </c>
      <c r="E2111" t="s">
        <v>167</v>
      </c>
      <c r="F2111" t="s">
        <v>6329</v>
      </c>
      <c r="G2111" t="s">
        <v>169</v>
      </c>
      <c r="H2111" t="s">
        <v>150</v>
      </c>
      <c r="I2111" t="s">
        <v>136</v>
      </c>
      <c r="J2111" t="s">
        <v>137</v>
      </c>
      <c r="K2111" t="s">
        <v>144</v>
      </c>
      <c r="L2111" t="s">
        <v>6330</v>
      </c>
      <c r="M2111" t="s">
        <v>6331</v>
      </c>
      <c r="N2111">
        <v>1.59</v>
      </c>
      <c r="O2111">
        <v>0</v>
      </c>
      <c r="P2111">
        <v>7</v>
      </c>
      <c r="Q2111">
        <v>0</v>
      </c>
      <c r="R2111">
        <v>0</v>
      </c>
      <c r="S2111">
        <v>0</v>
      </c>
      <c r="T2111">
        <v>2</v>
      </c>
      <c r="U2111">
        <v>0</v>
      </c>
      <c r="V2111">
        <v>0</v>
      </c>
      <c r="W2111">
        <v>0</v>
      </c>
      <c r="X2111">
        <v>2.0564685340761804</v>
      </c>
      <c r="Y2111">
        <v>0</v>
      </c>
      <c r="Z2111">
        <v>0</v>
      </c>
      <c r="AA2111">
        <v>0</v>
      </c>
      <c r="AB2111">
        <v>1.9601767231844445</v>
      </c>
      <c r="AC2111">
        <v>0</v>
      </c>
      <c r="AD2111">
        <v>0</v>
      </c>
      <c r="AE2111">
        <v>4.0166452572606248</v>
      </c>
    </row>
    <row r="2112" spans="1:31" x14ac:dyDescent="0.3">
      <c r="A2112">
        <v>2504656</v>
      </c>
      <c r="B2112">
        <v>1</v>
      </c>
      <c r="C2112" t="s">
        <v>81</v>
      </c>
      <c r="D2112" t="s">
        <v>123</v>
      </c>
      <c r="E2112" t="s">
        <v>132</v>
      </c>
      <c r="F2112" t="s">
        <v>6332</v>
      </c>
      <c r="G2112" t="s">
        <v>173</v>
      </c>
      <c r="H2112" t="s">
        <v>135</v>
      </c>
      <c r="I2112" t="s">
        <v>136</v>
      </c>
      <c r="J2112" t="s">
        <v>137</v>
      </c>
      <c r="K2112" t="s">
        <v>138</v>
      </c>
      <c r="L2112" t="s">
        <v>6333</v>
      </c>
      <c r="M2112" t="s">
        <v>6334</v>
      </c>
      <c r="N2112">
        <v>3.7861111109999999</v>
      </c>
      <c r="O2112">
        <v>0</v>
      </c>
      <c r="P2112">
        <v>3</v>
      </c>
      <c r="Q2112">
        <v>0</v>
      </c>
      <c r="R2112">
        <v>0</v>
      </c>
      <c r="S2112">
        <v>0</v>
      </c>
      <c r="T2112">
        <v>320</v>
      </c>
      <c r="U2112">
        <v>0</v>
      </c>
      <c r="V2112">
        <v>13</v>
      </c>
      <c r="W2112">
        <v>0</v>
      </c>
      <c r="X2112">
        <v>0.98770161968711112</v>
      </c>
      <c r="Y2112">
        <v>0</v>
      </c>
      <c r="Z2112">
        <v>0</v>
      </c>
      <c r="AA2112">
        <v>0</v>
      </c>
      <c r="AB2112">
        <v>939.35907780955347</v>
      </c>
      <c r="AC2112">
        <v>0</v>
      </c>
      <c r="AD2112">
        <v>147.55992120341412</v>
      </c>
      <c r="AE2112">
        <v>1087.9067006326547</v>
      </c>
    </row>
    <row r="2113" spans="1:31" x14ac:dyDescent="0.3">
      <c r="A2113">
        <v>2504550</v>
      </c>
      <c r="B2113">
        <v>1</v>
      </c>
      <c r="C2113" t="s">
        <v>81</v>
      </c>
      <c r="D2113" t="s">
        <v>119</v>
      </c>
      <c r="E2113" t="s">
        <v>207</v>
      </c>
      <c r="F2113" t="s">
        <v>6335</v>
      </c>
      <c r="G2113" t="s">
        <v>177</v>
      </c>
      <c r="H2113" t="s">
        <v>150</v>
      </c>
      <c r="I2113" t="s">
        <v>136</v>
      </c>
      <c r="J2113" t="s">
        <v>137</v>
      </c>
      <c r="K2113" t="s">
        <v>144</v>
      </c>
      <c r="L2113" t="s">
        <v>6336</v>
      </c>
      <c r="M2113" t="s">
        <v>6337</v>
      </c>
      <c r="N2113">
        <v>2.4430555549999999</v>
      </c>
      <c r="O2113">
        <v>0</v>
      </c>
      <c r="P2113">
        <v>1</v>
      </c>
      <c r="Q2113">
        <v>0</v>
      </c>
      <c r="R2113">
        <v>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0.24290652866070417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0.24290652866070417</v>
      </c>
    </row>
    <row r="2114" spans="1:31" x14ac:dyDescent="0.3">
      <c r="A2114">
        <v>2504633</v>
      </c>
      <c r="B2114">
        <v>1</v>
      </c>
      <c r="C2114" t="s">
        <v>80</v>
      </c>
      <c r="D2114" t="s">
        <v>107</v>
      </c>
      <c r="E2114" t="s">
        <v>187</v>
      </c>
      <c r="F2114" t="s">
        <v>6338</v>
      </c>
      <c r="G2114" t="s">
        <v>134</v>
      </c>
      <c r="H2114" t="s">
        <v>135</v>
      </c>
      <c r="I2114" t="s">
        <v>136</v>
      </c>
      <c r="J2114" t="s">
        <v>137</v>
      </c>
      <c r="K2114" t="s">
        <v>138</v>
      </c>
      <c r="L2114" t="s">
        <v>6339</v>
      </c>
      <c r="M2114" t="s">
        <v>6340</v>
      </c>
      <c r="N2114">
        <v>2.9725000000000001</v>
      </c>
      <c r="O2114">
        <v>0</v>
      </c>
      <c r="P2114">
        <v>162</v>
      </c>
      <c r="Q2114">
        <v>0</v>
      </c>
      <c r="R2114">
        <v>1</v>
      </c>
      <c r="S2114">
        <v>0</v>
      </c>
      <c r="T2114">
        <v>60</v>
      </c>
      <c r="U2114">
        <v>0</v>
      </c>
      <c r="V2114">
        <v>0</v>
      </c>
      <c r="W2114">
        <v>0</v>
      </c>
      <c r="X2114">
        <v>78.079522912541279</v>
      </c>
      <c r="Y2114">
        <v>0</v>
      </c>
      <c r="Z2114">
        <v>0.993836371940375</v>
      </c>
      <c r="AA2114">
        <v>0</v>
      </c>
      <c r="AB2114">
        <v>98.909275991493999</v>
      </c>
      <c r="AC2114">
        <v>0</v>
      </c>
      <c r="AD2114">
        <v>0</v>
      </c>
      <c r="AE2114">
        <v>177.98263527597567</v>
      </c>
    </row>
    <row r="2115" spans="1:31" x14ac:dyDescent="0.3">
      <c r="A2115">
        <v>2504613</v>
      </c>
      <c r="B2115">
        <v>1</v>
      </c>
      <c r="C2115" t="s">
        <v>80</v>
      </c>
      <c r="D2115" t="s">
        <v>98</v>
      </c>
      <c r="E2115" t="s">
        <v>132</v>
      </c>
      <c r="F2115" t="s">
        <v>6341</v>
      </c>
      <c r="G2115" t="s">
        <v>295</v>
      </c>
      <c r="H2115" t="s">
        <v>135</v>
      </c>
      <c r="I2115" t="s">
        <v>136</v>
      </c>
      <c r="J2115" t="s">
        <v>137</v>
      </c>
      <c r="K2115" t="s">
        <v>138</v>
      </c>
      <c r="L2115" t="s">
        <v>6342</v>
      </c>
      <c r="M2115" t="s">
        <v>6343</v>
      </c>
      <c r="N2115">
        <v>7.4166666000000006E-2</v>
      </c>
      <c r="O2115">
        <v>0</v>
      </c>
      <c r="P2115">
        <v>95</v>
      </c>
      <c r="Q2115">
        <v>1</v>
      </c>
      <c r="R2115">
        <v>235</v>
      </c>
      <c r="S2115">
        <v>0</v>
      </c>
      <c r="T2115">
        <v>83</v>
      </c>
      <c r="U2115">
        <v>0</v>
      </c>
      <c r="V2115">
        <v>0</v>
      </c>
      <c r="W2115">
        <v>0</v>
      </c>
      <c r="X2115">
        <v>1.2952053537332302</v>
      </c>
      <c r="Y2115">
        <v>4.68650148E-2</v>
      </c>
      <c r="Z2115">
        <v>7.6445572765964682</v>
      </c>
      <c r="AA2115">
        <v>0</v>
      </c>
      <c r="AB2115">
        <v>3.7312346134658858</v>
      </c>
      <c r="AC2115">
        <v>0</v>
      </c>
      <c r="AD2115">
        <v>0</v>
      </c>
      <c r="AE2115">
        <v>12.717862258595584</v>
      </c>
    </row>
    <row r="2116" spans="1:31" x14ac:dyDescent="0.3">
      <c r="A2116">
        <v>2504819</v>
      </c>
      <c r="B2116">
        <v>1</v>
      </c>
      <c r="C2116" t="s">
        <v>80</v>
      </c>
      <c r="D2116" t="s">
        <v>107</v>
      </c>
      <c r="E2116" t="s">
        <v>132</v>
      </c>
      <c r="F2116" t="s">
        <v>6344</v>
      </c>
      <c r="G2116" t="s">
        <v>143</v>
      </c>
      <c r="H2116" t="s">
        <v>135</v>
      </c>
      <c r="I2116" t="s">
        <v>136</v>
      </c>
      <c r="J2116" t="s">
        <v>137</v>
      </c>
      <c r="K2116" t="s">
        <v>144</v>
      </c>
      <c r="L2116" t="s">
        <v>6345</v>
      </c>
      <c r="M2116" t="s">
        <v>6346</v>
      </c>
      <c r="N2116">
        <v>0.72638888800000001</v>
      </c>
      <c r="O2116">
        <v>0</v>
      </c>
      <c r="P2116">
        <v>2320</v>
      </c>
      <c r="Q2116">
        <v>0</v>
      </c>
      <c r="R2116">
        <v>0</v>
      </c>
      <c r="S2116">
        <v>2</v>
      </c>
      <c r="T2116">
        <v>160</v>
      </c>
      <c r="U2116">
        <v>0</v>
      </c>
      <c r="V2116">
        <v>1</v>
      </c>
      <c r="W2116">
        <v>0</v>
      </c>
      <c r="X2116">
        <v>191.49405545336654</v>
      </c>
      <c r="Y2116">
        <v>0</v>
      </c>
      <c r="Z2116">
        <v>0</v>
      </c>
      <c r="AA2116">
        <v>24.060228222642834</v>
      </c>
      <c r="AB2116">
        <v>90.866952327677552</v>
      </c>
      <c r="AC2116">
        <v>0</v>
      </c>
      <c r="AD2116">
        <v>3.7313414890546667E-2</v>
      </c>
      <c r="AE2116">
        <v>306.45854941857749</v>
      </c>
    </row>
    <row r="2117" spans="1:31" x14ac:dyDescent="0.3">
      <c r="A2117">
        <v>2504533</v>
      </c>
      <c r="B2117">
        <v>1</v>
      </c>
      <c r="C2117" t="s">
        <v>80</v>
      </c>
      <c r="D2117" t="s">
        <v>90</v>
      </c>
      <c r="E2117" t="s">
        <v>159</v>
      </c>
      <c r="F2117" t="s">
        <v>6347</v>
      </c>
      <c r="G2117" t="s">
        <v>161</v>
      </c>
      <c r="H2117" t="s">
        <v>150</v>
      </c>
      <c r="I2117" t="s">
        <v>136</v>
      </c>
      <c r="J2117" t="s">
        <v>137</v>
      </c>
      <c r="K2117" t="s">
        <v>144</v>
      </c>
      <c r="L2117" t="s">
        <v>6348</v>
      </c>
      <c r="M2117" t="s">
        <v>6349</v>
      </c>
      <c r="N2117">
        <v>1.6686111109999999</v>
      </c>
      <c r="O2117">
        <v>0</v>
      </c>
      <c r="P2117">
        <v>570</v>
      </c>
      <c r="Q2117">
        <v>0</v>
      </c>
      <c r="R2117">
        <v>0</v>
      </c>
      <c r="S2117">
        <v>0</v>
      </c>
      <c r="T2117">
        <v>38</v>
      </c>
      <c r="U2117">
        <v>0</v>
      </c>
      <c r="V2117">
        <v>0</v>
      </c>
      <c r="W2117">
        <v>0</v>
      </c>
      <c r="X2117">
        <v>264.27184619268536</v>
      </c>
      <c r="Y2117">
        <v>0</v>
      </c>
      <c r="Z2117">
        <v>0</v>
      </c>
      <c r="AA2117">
        <v>0</v>
      </c>
      <c r="AB2117">
        <v>19.404549700579569</v>
      </c>
      <c r="AC2117">
        <v>0</v>
      </c>
      <c r="AD2117">
        <v>0</v>
      </c>
      <c r="AE2117">
        <v>283.67639589326495</v>
      </c>
    </row>
    <row r="2118" spans="1:31" x14ac:dyDescent="0.3">
      <c r="A2118">
        <v>2504776</v>
      </c>
      <c r="B2118">
        <v>1</v>
      </c>
      <c r="C2118" t="s">
        <v>80</v>
      </c>
      <c r="D2118" t="s">
        <v>83</v>
      </c>
      <c r="E2118" t="s">
        <v>207</v>
      </c>
      <c r="F2118" t="s">
        <v>6350</v>
      </c>
      <c r="G2118" t="s">
        <v>177</v>
      </c>
      <c r="H2118" t="s">
        <v>150</v>
      </c>
      <c r="I2118" t="s">
        <v>136</v>
      </c>
      <c r="J2118" t="s">
        <v>137</v>
      </c>
      <c r="K2118" t="s">
        <v>144</v>
      </c>
      <c r="L2118" t="s">
        <v>6351</v>
      </c>
      <c r="M2118" t="s">
        <v>6352</v>
      </c>
      <c r="N2118">
        <v>2.0975000000000001</v>
      </c>
      <c r="O2118">
        <v>0</v>
      </c>
      <c r="P2118">
        <v>0</v>
      </c>
      <c r="Q2118">
        <v>0</v>
      </c>
      <c r="R2118">
        <v>0</v>
      </c>
      <c r="S2118">
        <v>0</v>
      </c>
      <c r="T2118">
        <v>40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44.31941386967511</v>
      </c>
      <c r="AC2118">
        <v>0</v>
      </c>
      <c r="AD2118">
        <v>0</v>
      </c>
      <c r="AE2118">
        <v>44.31941386967511</v>
      </c>
    </row>
    <row r="2119" spans="1:31" x14ac:dyDescent="0.3">
      <c r="A2119">
        <v>2504676</v>
      </c>
      <c r="B2119">
        <v>1</v>
      </c>
      <c r="C2119" t="s">
        <v>81</v>
      </c>
      <c r="D2119" t="s">
        <v>118</v>
      </c>
      <c r="E2119" t="s">
        <v>207</v>
      </c>
      <c r="F2119" t="s">
        <v>6353</v>
      </c>
      <c r="G2119" t="s">
        <v>177</v>
      </c>
      <c r="H2119" t="s">
        <v>150</v>
      </c>
      <c r="I2119" t="s">
        <v>136</v>
      </c>
      <c r="J2119" t="s">
        <v>137</v>
      </c>
      <c r="K2119" t="s">
        <v>144</v>
      </c>
      <c r="L2119" t="s">
        <v>6354</v>
      </c>
      <c r="M2119" t="s">
        <v>6355</v>
      </c>
      <c r="N2119">
        <v>1.1886111109999999</v>
      </c>
      <c r="O2119">
        <v>0</v>
      </c>
      <c r="P2119">
        <v>21</v>
      </c>
      <c r="Q2119">
        <v>0</v>
      </c>
      <c r="R2119">
        <v>2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1.8830262093438037</v>
      </c>
      <c r="Y2119">
        <v>0</v>
      </c>
      <c r="Z2119">
        <v>0.27386559978694586</v>
      </c>
      <c r="AA2119">
        <v>0</v>
      </c>
      <c r="AB2119">
        <v>0</v>
      </c>
      <c r="AC2119">
        <v>0</v>
      </c>
      <c r="AD2119">
        <v>0</v>
      </c>
      <c r="AE2119">
        <v>2.1568918091307494</v>
      </c>
    </row>
    <row r="2120" spans="1:31" x14ac:dyDescent="0.3">
      <c r="A2120">
        <v>2504839</v>
      </c>
      <c r="B2120">
        <v>1</v>
      </c>
      <c r="C2120" t="s">
        <v>81</v>
      </c>
      <c r="D2120" t="s">
        <v>123</v>
      </c>
      <c r="E2120" t="s">
        <v>187</v>
      </c>
      <c r="F2120" t="s">
        <v>6356</v>
      </c>
      <c r="G2120" t="s">
        <v>204</v>
      </c>
      <c r="H2120" t="s">
        <v>135</v>
      </c>
      <c r="I2120" t="s">
        <v>136</v>
      </c>
      <c r="J2120" t="s">
        <v>137</v>
      </c>
      <c r="K2120" t="s">
        <v>144</v>
      </c>
      <c r="L2120" t="s">
        <v>6357</v>
      </c>
      <c r="M2120" t="s">
        <v>6358</v>
      </c>
      <c r="N2120">
        <v>3.6091666660000001</v>
      </c>
      <c r="O2120">
        <v>2</v>
      </c>
      <c r="P2120">
        <v>210</v>
      </c>
      <c r="Q2120">
        <v>24</v>
      </c>
      <c r="R2120">
        <v>52</v>
      </c>
      <c r="S2120">
        <v>0</v>
      </c>
      <c r="T2120">
        <v>22</v>
      </c>
      <c r="U2120">
        <v>1</v>
      </c>
      <c r="V2120">
        <v>0</v>
      </c>
      <c r="W2120">
        <v>23.536431170444907</v>
      </c>
      <c r="X2120">
        <v>166.788676811491</v>
      </c>
      <c r="Y2120">
        <v>129.11032143334262</v>
      </c>
      <c r="Z2120">
        <v>180.14591282368747</v>
      </c>
      <c r="AA2120">
        <v>0</v>
      </c>
      <c r="AB2120">
        <v>82.406880323391277</v>
      </c>
      <c r="AC2120">
        <v>62.726197416054589</v>
      </c>
      <c r="AD2120">
        <v>0</v>
      </c>
      <c r="AE2120">
        <v>644.7144199784118</v>
      </c>
    </row>
    <row r="2121" spans="1:31" x14ac:dyDescent="0.3">
      <c r="A2121">
        <v>2504693</v>
      </c>
      <c r="B2121">
        <v>1</v>
      </c>
      <c r="C2121" t="s">
        <v>80</v>
      </c>
      <c r="D2121" t="s">
        <v>83</v>
      </c>
      <c r="E2121" t="s">
        <v>159</v>
      </c>
      <c r="F2121" t="s">
        <v>6359</v>
      </c>
      <c r="G2121" t="s">
        <v>256</v>
      </c>
      <c r="H2121" t="s">
        <v>150</v>
      </c>
      <c r="I2121" t="s">
        <v>136</v>
      </c>
      <c r="J2121" t="s">
        <v>137</v>
      </c>
      <c r="K2121" t="s">
        <v>138</v>
      </c>
      <c r="L2121" t="s">
        <v>6360</v>
      </c>
      <c r="M2121" t="s">
        <v>6361</v>
      </c>
      <c r="N2121">
        <v>1.6558333329999999</v>
      </c>
      <c r="O2121">
        <v>0</v>
      </c>
      <c r="P2121">
        <v>0</v>
      </c>
      <c r="Q2121">
        <v>0</v>
      </c>
      <c r="R2121">
        <v>0</v>
      </c>
      <c r="S2121">
        <v>0</v>
      </c>
      <c r="T2121">
        <v>19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142.59908412694818</v>
      </c>
      <c r="AC2121">
        <v>0</v>
      </c>
      <c r="AD2121">
        <v>0</v>
      </c>
      <c r="AE2121">
        <v>142.59908412694818</v>
      </c>
    </row>
    <row r="2122" spans="1:31" x14ac:dyDescent="0.3">
      <c r="A2122">
        <v>2504716</v>
      </c>
      <c r="B2122">
        <v>1</v>
      </c>
      <c r="C2122" t="s">
        <v>81</v>
      </c>
      <c r="D2122" t="s">
        <v>118</v>
      </c>
      <c r="E2122" t="s">
        <v>187</v>
      </c>
      <c r="F2122" t="s">
        <v>6362</v>
      </c>
      <c r="G2122" t="s">
        <v>143</v>
      </c>
      <c r="H2122" t="s">
        <v>135</v>
      </c>
      <c r="I2122" t="s">
        <v>136</v>
      </c>
      <c r="J2122" t="s">
        <v>137</v>
      </c>
      <c r="K2122" t="s">
        <v>144</v>
      </c>
      <c r="L2122" t="s">
        <v>6363</v>
      </c>
      <c r="M2122" t="s">
        <v>6364</v>
      </c>
      <c r="N2122">
        <v>0.95944444399999995</v>
      </c>
      <c r="O2122">
        <v>1</v>
      </c>
      <c r="P2122">
        <v>240</v>
      </c>
      <c r="Q2122">
        <v>3</v>
      </c>
      <c r="R2122">
        <v>1</v>
      </c>
      <c r="S2122">
        <v>13</v>
      </c>
      <c r="T2122">
        <v>22</v>
      </c>
      <c r="U2122">
        <v>2</v>
      </c>
      <c r="V2122">
        <v>0</v>
      </c>
      <c r="W2122">
        <v>0.9309028275191209</v>
      </c>
      <c r="X2122">
        <v>83.27998517337204</v>
      </c>
      <c r="Y2122">
        <v>1.5175009329366507</v>
      </c>
      <c r="Z2122">
        <v>0.78515370842025423</v>
      </c>
      <c r="AA2122">
        <v>66.337121327812753</v>
      </c>
      <c r="AB2122">
        <v>11.549943238088446</v>
      </c>
      <c r="AC2122">
        <v>16.077004700050299</v>
      </c>
      <c r="AD2122">
        <v>0</v>
      </c>
      <c r="AE2122">
        <v>180.47761190819958</v>
      </c>
    </row>
    <row r="2123" spans="1:31" x14ac:dyDescent="0.3">
      <c r="A2123">
        <v>2504762</v>
      </c>
      <c r="B2123">
        <v>1</v>
      </c>
      <c r="C2123" t="s">
        <v>81</v>
      </c>
      <c r="D2123" t="s">
        <v>122</v>
      </c>
      <c r="E2123" t="s">
        <v>159</v>
      </c>
      <c r="F2123" t="s">
        <v>6365</v>
      </c>
      <c r="G2123" t="s">
        <v>181</v>
      </c>
      <c r="H2123" t="s">
        <v>150</v>
      </c>
      <c r="I2123" t="s">
        <v>136</v>
      </c>
      <c r="J2123" t="s">
        <v>137</v>
      </c>
      <c r="K2123" t="s">
        <v>144</v>
      </c>
      <c r="L2123" t="s">
        <v>6366</v>
      </c>
      <c r="M2123" t="s">
        <v>6367</v>
      </c>
      <c r="N2123">
        <v>2.1661111110000002</v>
      </c>
      <c r="O2123">
        <v>0</v>
      </c>
      <c r="P2123">
        <v>178</v>
      </c>
      <c r="Q2123">
        <v>0</v>
      </c>
      <c r="R2123">
        <v>0</v>
      </c>
      <c r="S2123">
        <v>0</v>
      </c>
      <c r="T2123">
        <v>19</v>
      </c>
      <c r="U2123">
        <v>0</v>
      </c>
      <c r="V2123">
        <v>0</v>
      </c>
      <c r="W2123">
        <v>0</v>
      </c>
      <c r="X2123">
        <v>42.404799143954726</v>
      </c>
      <c r="Y2123">
        <v>0</v>
      </c>
      <c r="Z2123">
        <v>0</v>
      </c>
      <c r="AA2123">
        <v>0</v>
      </c>
      <c r="AB2123">
        <v>9.6679820250582278</v>
      </c>
      <c r="AC2123">
        <v>0</v>
      </c>
      <c r="AD2123">
        <v>0</v>
      </c>
      <c r="AE2123">
        <v>52.072781169012956</v>
      </c>
    </row>
    <row r="2124" spans="1:31" x14ac:dyDescent="0.3">
      <c r="A2124">
        <v>2504547</v>
      </c>
      <c r="B2124">
        <v>1</v>
      </c>
      <c r="C2124" t="s">
        <v>81</v>
      </c>
      <c r="D2124" t="s">
        <v>128</v>
      </c>
      <c r="E2124" t="s">
        <v>207</v>
      </c>
      <c r="F2124" t="s">
        <v>4185</v>
      </c>
      <c r="G2124" t="s">
        <v>177</v>
      </c>
      <c r="H2124" t="s">
        <v>150</v>
      </c>
      <c r="I2124" t="s">
        <v>136</v>
      </c>
      <c r="J2124" t="s">
        <v>137</v>
      </c>
      <c r="K2124" t="s">
        <v>144</v>
      </c>
      <c r="L2124" t="s">
        <v>6368</v>
      </c>
      <c r="M2124" t="s">
        <v>6369</v>
      </c>
      <c r="N2124">
        <v>0.56916666599999999</v>
      </c>
      <c r="O2124">
        <v>0</v>
      </c>
      <c r="P2124">
        <v>5</v>
      </c>
      <c r="Q2124">
        <v>0</v>
      </c>
      <c r="R2124">
        <v>0</v>
      </c>
      <c r="S2124">
        <v>0</v>
      </c>
      <c r="T2124">
        <v>1</v>
      </c>
      <c r="U2124">
        <v>0</v>
      </c>
      <c r="V2124">
        <v>0</v>
      </c>
      <c r="W2124">
        <v>0</v>
      </c>
      <c r="X2124">
        <v>0.58904204326071241</v>
      </c>
      <c r="Y2124">
        <v>0</v>
      </c>
      <c r="Z2124">
        <v>0</v>
      </c>
      <c r="AA2124">
        <v>0</v>
      </c>
      <c r="AB2124">
        <v>0.72321244570802501</v>
      </c>
      <c r="AC2124">
        <v>0</v>
      </c>
      <c r="AD2124">
        <v>0</v>
      </c>
      <c r="AE2124">
        <v>1.3122544889687373</v>
      </c>
    </row>
    <row r="2125" spans="1:31" x14ac:dyDescent="0.3">
      <c r="A2125">
        <v>2504948</v>
      </c>
      <c r="B2125">
        <v>1</v>
      </c>
      <c r="C2125" t="s">
        <v>80</v>
      </c>
      <c r="D2125" t="s">
        <v>97</v>
      </c>
      <c r="E2125" t="s">
        <v>141</v>
      </c>
      <c r="F2125" t="s">
        <v>6370</v>
      </c>
      <c r="G2125" t="s">
        <v>143</v>
      </c>
      <c r="H2125" t="s">
        <v>135</v>
      </c>
      <c r="I2125" t="s">
        <v>136</v>
      </c>
      <c r="J2125" t="s">
        <v>137</v>
      </c>
      <c r="K2125" t="s">
        <v>144</v>
      </c>
      <c r="L2125" t="s">
        <v>6371</v>
      </c>
      <c r="M2125" t="s">
        <v>6372</v>
      </c>
      <c r="N2125">
        <v>0.51</v>
      </c>
      <c r="O2125">
        <v>2</v>
      </c>
      <c r="P2125">
        <v>641</v>
      </c>
      <c r="Q2125">
        <v>2</v>
      </c>
      <c r="R2125">
        <v>184</v>
      </c>
      <c r="S2125">
        <v>1</v>
      </c>
      <c r="T2125">
        <v>121</v>
      </c>
      <c r="U2125">
        <v>0</v>
      </c>
      <c r="V2125">
        <v>0</v>
      </c>
      <c r="W2125">
        <v>0.67411980218087997</v>
      </c>
      <c r="X2125">
        <v>166.52551571489528</v>
      </c>
      <c r="Y2125">
        <v>0.74720145336858013</v>
      </c>
      <c r="Z2125">
        <v>36.906516492022071</v>
      </c>
      <c r="AA2125">
        <v>10.098235471283999</v>
      </c>
      <c r="AB2125">
        <v>82.378986929018026</v>
      </c>
      <c r="AC2125">
        <v>0</v>
      </c>
      <c r="AD2125">
        <v>0</v>
      </c>
      <c r="AE2125">
        <v>297.3305758627688</v>
      </c>
    </row>
    <row r="2126" spans="1:31" x14ac:dyDescent="0.3">
      <c r="A2126">
        <v>2504991</v>
      </c>
      <c r="B2126">
        <v>1</v>
      </c>
      <c r="C2126" t="s">
        <v>80</v>
      </c>
      <c r="D2126" t="s">
        <v>94</v>
      </c>
      <c r="E2126" t="s">
        <v>275</v>
      </c>
      <c r="F2126" t="s">
        <v>6373</v>
      </c>
      <c r="G2126" t="s">
        <v>143</v>
      </c>
      <c r="H2126" t="s">
        <v>135</v>
      </c>
      <c r="I2126" t="s">
        <v>136</v>
      </c>
      <c r="J2126" t="s">
        <v>137</v>
      </c>
      <c r="K2126" t="s">
        <v>144</v>
      </c>
      <c r="L2126" t="s">
        <v>6374</v>
      </c>
      <c r="M2126" t="s">
        <v>6375</v>
      </c>
      <c r="N2126">
        <v>0.228333333</v>
      </c>
      <c r="O2126">
        <v>0</v>
      </c>
      <c r="P2126">
        <v>19962</v>
      </c>
      <c r="Q2126">
        <v>0</v>
      </c>
      <c r="R2126">
        <v>340</v>
      </c>
      <c r="S2126">
        <v>14</v>
      </c>
      <c r="T2126">
        <v>3492</v>
      </c>
      <c r="U2126">
        <v>3</v>
      </c>
      <c r="V2126">
        <v>7</v>
      </c>
      <c r="W2126">
        <v>0</v>
      </c>
      <c r="X2126">
        <v>1170.6956061286869</v>
      </c>
      <c r="Y2126">
        <v>0</v>
      </c>
      <c r="Z2126">
        <v>22.448616011242958</v>
      </c>
      <c r="AA2126">
        <v>147.38728511068115</v>
      </c>
      <c r="AB2126">
        <v>515.60394968417484</v>
      </c>
      <c r="AC2126">
        <v>8.9405662815078113</v>
      </c>
      <c r="AD2126">
        <v>2.9754912271984275</v>
      </c>
      <c r="AE2126">
        <v>1868.0515144434921</v>
      </c>
    </row>
    <row r="2127" spans="1:31" x14ac:dyDescent="0.3">
      <c r="A2127">
        <v>2504610</v>
      </c>
      <c r="B2127">
        <v>1</v>
      </c>
      <c r="C2127" t="s">
        <v>80</v>
      </c>
      <c r="D2127" t="s">
        <v>105</v>
      </c>
      <c r="E2127" t="s">
        <v>187</v>
      </c>
      <c r="F2127" t="s">
        <v>6376</v>
      </c>
      <c r="G2127" t="s">
        <v>173</v>
      </c>
      <c r="H2127" t="s">
        <v>135</v>
      </c>
      <c r="I2127" t="s">
        <v>136</v>
      </c>
      <c r="J2127" t="s">
        <v>137</v>
      </c>
      <c r="K2127" t="s">
        <v>138</v>
      </c>
      <c r="L2127" t="s">
        <v>6377</v>
      </c>
      <c r="M2127" t="s">
        <v>6378</v>
      </c>
      <c r="N2127">
        <v>6.6016666659999999</v>
      </c>
      <c r="O2127">
        <v>0</v>
      </c>
      <c r="P2127">
        <v>0</v>
      </c>
      <c r="Q2127">
        <v>0</v>
      </c>
      <c r="R2127">
        <v>0</v>
      </c>
      <c r="S2127">
        <v>5</v>
      </c>
      <c r="T2127">
        <v>104</v>
      </c>
      <c r="U2127">
        <v>7</v>
      </c>
      <c r="V2127">
        <v>27</v>
      </c>
      <c r="W2127">
        <v>0</v>
      </c>
      <c r="X2127">
        <v>0</v>
      </c>
      <c r="Y2127">
        <v>0</v>
      </c>
      <c r="Z2127">
        <v>0</v>
      </c>
      <c r="AA2127">
        <v>339.08704662126246</v>
      </c>
      <c r="AB2127">
        <v>1098.5719172192416</v>
      </c>
      <c r="AC2127">
        <v>3540.1817499349304</v>
      </c>
      <c r="AD2127">
        <v>2103.2020520536025</v>
      </c>
      <c r="AE2127">
        <v>7081.0427658290373</v>
      </c>
    </row>
    <row r="2128" spans="1:31" x14ac:dyDescent="0.3">
      <c r="A2128">
        <v>2504736</v>
      </c>
      <c r="B2128">
        <v>1</v>
      </c>
      <c r="C2128" t="s">
        <v>80</v>
      </c>
      <c r="D2128" t="s">
        <v>98</v>
      </c>
      <c r="E2128" t="s">
        <v>167</v>
      </c>
      <c r="F2128" t="s">
        <v>6379</v>
      </c>
      <c r="G2128" t="s">
        <v>263</v>
      </c>
      <c r="H2128" t="s">
        <v>150</v>
      </c>
      <c r="I2128" t="s">
        <v>136</v>
      </c>
      <c r="J2128" t="s">
        <v>137</v>
      </c>
      <c r="K2128" t="s">
        <v>144</v>
      </c>
      <c r="L2128" t="s">
        <v>6380</v>
      </c>
      <c r="M2128" t="s">
        <v>6381</v>
      </c>
      <c r="N2128">
        <v>1.729166666</v>
      </c>
      <c r="O2128">
        <v>0</v>
      </c>
      <c r="P2128">
        <v>0</v>
      </c>
      <c r="Q2128">
        <v>0</v>
      </c>
      <c r="R2128">
        <v>0</v>
      </c>
      <c r="S2128">
        <v>0</v>
      </c>
      <c r="T2128">
        <v>1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</row>
    <row r="2129" spans="1:31" x14ac:dyDescent="0.3">
      <c r="A2129">
        <v>2504630</v>
      </c>
      <c r="B2129">
        <v>1</v>
      </c>
      <c r="C2129" t="s">
        <v>80</v>
      </c>
      <c r="D2129" t="s">
        <v>96</v>
      </c>
      <c r="E2129" t="s">
        <v>167</v>
      </c>
      <c r="F2129" t="s">
        <v>6382</v>
      </c>
      <c r="G2129" t="s">
        <v>538</v>
      </c>
      <c r="H2129" t="s">
        <v>150</v>
      </c>
      <c r="I2129" t="s">
        <v>136</v>
      </c>
      <c r="J2129" t="s">
        <v>3</v>
      </c>
      <c r="K2129" t="s">
        <v>144</v>
      </c>
      <c r="L2129" t="s">
        <v>6383</v>
      </c>
      <c r="M2129" t="s">
        <v>6384</v>
      </c>
      <c r="N2129">
        <v>1.2252777770000001</v>
      </c>
      <c r="O2129">
        <v>0</v>
      </c>
      <c r="P2129">
        <v>1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2.4542048074730269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2.4542048074730269</v>
      </c>
    </row>
    <row r="2130" spans="1:31" x14ac:dyDescent="0.3">
      <c r="A2130">
        <v>2504928</v>
      </c>
      <c r="B2130">
        <v>1</v>
      </c>
      <c r="C2130" t="s">
        <v>80</v>
      </c>
      <c r="D2130" t="s">
        <v>98</v>
      </c>
      <c r="E2130" t="s">
        <v>132</v>
      </c>
      <c r="F2130" t="s">
        <v>6385</v>
      </c>
      <c r="G2130" t="s">
        <v>295</v>
      </c>
      <c r="H2130" t="s">
        <v>135</v>
      </c>
      <c r="I2130" t="s">
        <v>136</v>
      </c>
      <c r="J2130" t="s">
        <v>137</v>
      </c>
      <c r="K2130" t="s">
        <v>138</v>
      </c>
      <c r="L2130" t="s">
        <v>6386</v>
      </c>
      <c r="M2130" t="s">
        <v>6387</v>
      </c>
      <c r="N2130">
        <v>5.3888888000000003E-2</v>
      </c>
      <c r="O2130">
        <v>0</v>
      </c>
      <c r="P2130">
        <v>29</v>
      </c>
      <c r="Q2130">
        <v>0</v>
      </c>
      <c r="R2130">
        <v>33</v>
      </c>
      <c r="S2130">
        <v>0</v>
      </c>
      <c r="T2130">
        <v>6</v>
      </c>
      <c r="U2130">
        <v>0</v>
      </c>
      <c r="V2130">
        <v>0</v>
      </c>
      <c r="W2130">
        <v>0</v>
      </c>
      <c r="X2130">
        <v>0.36157730110116004</v>
      </c>
      <c r="Y2130">
        <v>0</v>
      </c>
      <c r="Z2130">
        <v>1.0453939410373769</v>
      </c>
      <c r="AA2130">
        <v>0</v>
      </c>
      <c r="AB2130">
        <v>0.10710956167410002</v>
      </c>
      <c r="AC2130">
        <v>0</v>
      </c>
      <c r="AD2130">
        <v>0</v>
      </c>
      <c r="AE2130">
        <v>1.514080803812637</v>
      </c>
    </row>
    <row r="2131" spans="1:31" x14ac:dyDescent="0.3">
      <c r="A2131">
        <v>2504922</v>
      </c>
      <c r="B2131">
        <v>1</v>
      </c>
      <c r="C2131" t="s">
        <v>80</v>
      </c>
      <c r="D2131" t="s">
        <v>101</v>
      </c>
      <c r="E2131" t="s">
        <v>159</v>
      </c>
      <c r="F2131" t="s">
        <v>6388</v>
      </c>
      <c r="G2131" t="s">
        <v>700</v>
      </c>
      <c r="H2131" t="s">
        <v>150</v>
      </c>
      <c r="I2131" t="s">
        <v>136</v>
      </c>
      <c r="J2131" t="s">
        <v>137</v>
      </c>
      <c r="K2131" t="s">
        <v>144</v>
      </c>
      <c r="L2131" t="s">
        <v>6389</v>
      </c>
      <c r="M2131" t="s">
        <v>6390</v>
      </c>
      <c r="N2131">
        <v>1.237222222</v>
      </c>
      <c r="O2131">
        <v>0</v>
      </c>
      <c r="P2131">
        <v>39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7.5087192232621955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7.5087192232621955</v>
      </c>
    </row>
    <row r="2132" spans="1:31" x14ac:dyDescent="0.3">
      <c r="A2132">
        <v>2504888</v>
      </c>
      <c r="B2132">
        <v>1</v>
      </c>
      <c r="C2132" t="s">
        <v>80</v>
      </c>
      <c r="D2132" t="s">
        <v>96</v>
      </c>
      <c r="E2132" t="s">
        <v>159</v>
      </c>
      <c r="F2132" t="s">
        <v>6391</v>
      </c>
      <c r="G2132" t="s">
        <v>287</v>
      </c>
      <c r="H2132" t="s">
        <v>150</v>
      </c>
      <c r="I2132" t="s">
        <v>136</v>
      </c>
      <c r="J2132" t="s">
        <v>137</v>
      </c>
      <c r="K2132" t="s">
        <v>144</v>
      </c>
      <c r="L2132" t="s">
        <v>6392</v>
      </c>
      <c r="M2132" t="s">
        <v>6393</v>
      </c>
      <c r="N2132">
        <v>1.4524999999999999</v>
      </c>
      <c r="O2132">
        <v>0</v>
      </c>
      <c r="P2132">
        <v>318</v>
      </c>
      <c r="Q2132">
        <v>0</v>
      </c>
      <c r="R2132">
        <v>0</v>
      </c>
      <c r="S2132">
        <v>0</v>
      </c>
      <c r="T2132">
        <v>27</v>
      </c>
      <c r="U2132">
        <v>0</v>
      </c>
      <c r="V2132">
        <v>0</v>
      </c>
      <c r="W2132">
        <v>0</v>
      </c>
      <c r="X2132">
        <v>120.36676198381335</v>
      </c>
      <c r="Y2132">
        <v>0</v>
      </c>
      <c r="Z2132">
        <v>0</v>
      </c>
      <c r="AA2132">
        <v>0</v>
      </c>
      <c r="AB2132">
        <v>24.305692316070346</v>
      </c>
      <c r="AC2132">
        <v>0</v>
      </c>
      <c r="AD2132">
        <v>0</v>
      </c>
      <c r="AE2132">
        <v>144.6724542998837</v>
      </c>
    </row>
    <row r="2133" spans="1:31" x14ac:dyDescent="0.3">
      <c r="A2133">
        <v>2504788</v>
      </c>
      <c r="B2133">
        <v>1</v>
      </c>
      <c r="C2133" t="s">
        <v>80</v>
      </c>
      <c r="D2133" t="s">
        <v>93</v>
      </c>
      <c r="E2133" t="s">
        <v>207</v>
      </c>
      <c r="F2133" t="s">
        <v>6394</v>
      </c>
      <c r="G2133" t="s">
        <v>177</v>
      </c>
      <c r="H2133" t="s">
        <v>150</v>
      </c>
      <c r="I2133" t="s">
        <v>136</v>
      </c>
      <c r="J2133" t="s">
        <v>137</v>
      </c>
      <c r="K2133" t="s">
        <v>144</v>
      </c>
      <c r="L2133" t="s">
        <v>6395</v>
      </c>
      <c r="M2133" t="s">
        <v>6396</v>
      </c>
      <c r="N2133">
        <v>3.4755555550000001</v>
      </c>
      <c r="O2133">
        <v>0</v>
      </c>
      <c r="P2133">
        <v>12</v>
      </c>
      <c r="Q2133">
        <v>0</v>
      </c>
      <c r="R2133">
        <v>0</v>
      </c>
      <c r="S2133">
        <v>0</v>
      </c>
      <c r="T2133">
        <v>1</v>
      </c>
      <c r="U2133">
        <v>0</v>
      </c>
      <c r="V2133">
        <v>0</v>
      </c>
      <c r="W2133">
        <v>0</v>
      </c>
      <c r="X2133">
        <v>7.5228502978321599</v>
      </c>
      <c r="Y2133">
        <v>0</v>
      </c>
      <c r="Z2133">
        <v>0</v>
      </c>
      <c r="AA2133">
        <v>0</v>
      </c>
      <c r="AB2133">
        <v>0.51803811902564345</v>
      </c>
      <c r="AC2133">
        <v>0</v>
      </c>
      <c r="AD2133">
        <v>0</v>
      </c>
      <c r="AE2133">
        <v>8.0408884168578041</v>
      </c>
    </row>
    <row r="2134" spans="1:31" x14ac:dyDescent="0.3">
      <c r="A2134">
        <v>2504934</v>
      </c>
      <c r="B2134">
        <v>1</v>
      </c>
      <c r="C2134" t="s">
        <v>80</v>
      </c>
      <c r="D2134" t="s">
        <v>96</v>
      </c>
      <c r="E2134" t="s">
        <v>187</v>
      </c>
      <c r="F2134" t="s">
        <v>6397</v>
      </c>
      <c r="G2134" t="s">
        <v>161</v>
      </c>
      <c r="H2134" t="s">
        <v>135</v>
      </c>
      <c r="I2134" t="s">
        <v>136</v>
      </c>
      <c r="J2134" t="s">
        <v>137</v>
      </c>
      <c r="K2134" t="s">
        <v>144</v>
      </c>
      <c r="L2134" t="s">
        <v>6398</v>
      </c>
      <c r="M2134" t="s">
        <v>6399</v>
      </c>
      <c r="N2134">
        <v>0.75027777699999998</v>
      </c>
      <c r="O2134">
        <v>1</v>
      </c>
      <c r="P2134">
        <v>1625</v>
      </c>
      <c r="Q2134">
        <v>0</v>
      </c>
      <c r="R2134">
        <v>1</v>
      </c>
      <c r="S2134">
        <v>1</v>
      </c>
      <c r="T2134">
        <v>121</v>
      </c>
      <c r="U2134">
        <v>0</v>
      </c>
      <c r="V2134">
        <v>0</v>
      </c>
      <c r="W2134">
        <v>12.281087331781828</v>
      </c>
      <c r="X2134">
        <v>318.03890682780639</v>
      </c>
      <c r="Y2134">
        <v>0</v>
      </c>
      <c r="Z2134">
        <v>0</v>
      </c>
      <c r="AA2134">
        <v>0.77496970357722228</v>
      </c>
      <c r="AB2134">
        <v>93.973886419480209</v>
      </c>
      <c r="AC2134">
        <v>0</v>
      </c>
      <c r="AD2134">
        <v>0</v>
      </c>
      <c r="AE2134">
        <v>425.0688502826456</v>
      </c>
    </row>
    <row r="2135" spans="1:31" x14ac:dyDescent="0.3">
      <c r="A2135">
        <v>2504957</v>
      </c>
      <c r="B2135">
        <v>1</v>
      </c>
      <c r="C2135" t="s">
        <v>80</v>
      </c>
      <c r="D2135" t="s">
        <v>109</v>
      </c>
      <c r="E2135" t="s">
        <v>132</v>
      </c>
      <c r="F2135" t="s">
        <v>6400</v>
      </c>
      <c r="G2135" t="s">
        <v>143</v>
      </c>
      <c r="H2135" t="s">
        <v>135</v>
      </c>
      <c r="I2135" t="s">
        <v>136</v>
      </c>
      <c r="J2135" t="s">
        <v>137</v>
      </c>
      <c r="K2135" t="s">
        <v>144</v>
      </c>
      <c r="L2135" t="s">
        <v>6401</v>
      </c>
      <c r="M2135" t="s">
        <v>6402</v>
      </c>
      <c r="N2135">
        <v>9.6666665999999998E-2</v>
      </c>
      <c r="O2135">
        <v>0</v>
      </c>
      <c r="P2135">
        <v>32</v>
      </c>
      <c r="Q2135">
        <v>0</v>
      </c>
      <c r="R2135">
        <v>25</v>
      </c>
      <c r="S2135">
        <v>3</v>
      </c>
      <c r="T2135">
        <v>30</v>
      </c>
      <c r="U2135">
        <v>0</v>
      </c>
      <c r="V2135">
        <v>0</v>
      </c>
      <c r="W2135">
        <v>0</v>
      </c>
      <c r="X2135">
        <v>0.45833313810448006</v>
      </c>
      <c r="Y2135">
        <v>0</v>
      </c>
      <c r="Z2135">
        <v>1.0938981865533701</v>
      </c>
      <c r="AA2135">
        <v>0.73647493708181999</v>
      </c>
      <c r="AB2135">
        <v>0.66733079241035997</v>
      </c>
      <c r="AC2135">
        <v>0</v>
      </c>
      <c r="AD2135">
        <v>0</v>
      </c>
      <c r="AE2135">
        <v>2.9560370541500305</v>
      </c>
    </row>
    <row r="2136" spans="1:31" x14ac:dyDescent="0.3">
      <c r="A2136">
        <v>2504642</v>
      </c>
      <c r="B2136">
        <v>1</v>
      </c>
      <c r="C2136" t="s">
        <v>80</v>
      </c>
      <c r="D2136" t="s">
        <v>93</v>
      </c>
      <c r="E2136" t="s">
        <v>159</v>
      </c>
      <c r="F2136" t="s">
        <v>6403</v>
      </c>
      <c r="G2136" t="s">
        <v>134</v>
      </c>
      <c r="H2136" t="s">
        <v>150</v>
      </c>
      <c r="I2136" t="s">
        <v>136</v>
      </c>
      <c r="J2136" t="s">
        <v>137</v>
      </c>
      <c r="K2136" t="s">
        <v>138</v>
      </c>
      <c r="L2136" t="s">
        <v>6404</v>
      </c>
      <c r="M2136" t="s">
        <v>6405</v>
      </c>
      <c r="N2136">
        <v>5.3602777770000003</v>
      </c>
      <c r="O2136">
        <v>0</v>
      </c>
      <c r="P2136">
        <v>58</v>
      </c>
      <c r="Q2136">
        <v>0</v>
      </c>
      <c r="R2136">
        <v>3</v>
      </c>
      <c r="S2136">
        <v>0</v>
      </c>
      <c r="T2136">
        <v>5</v>
      </c>
      <c r="U2136">
        <v>0</v>
      </c>
      <c r="V2136">
        <v>0</v>
      </c>
      <c r="W2136">
        <v>0</v>
      </c>
      <c r="X2136">
        <v>18.580143374446219</v>
      </c>
      <c r="Y2136">
        <v>0</v>
      </c>
      <c r="Z2136">
        <v>3.4654537183691665</v>
      </c>
      <c r="AA2136">
        <v>0</v>
      </c>
      <c r="AB2136">
        <v>1.8446473335546403</v>
      </c>
      <c r="AC2136">
        <v>0</v>
      </c>
      <c r="AD2136">
        <v>0</v>
      </c>
      <c r="AE2136">
        <v>23.890244426370025</v>
      </c>
    </row>
    <row r="2137" spans="1:31" x14ac:dyDescent="0.3">
      <c r="A2137">
        <v>2504997</v>
      </c>
      <c r="B2137">
        <v>1</v>
      </c>
      <c r="C2137" t="s">
        <v>81</v>
      </c>
      <c r="D2137" t="s">
        <v>115</v>
      </c>
      <c r="E2137" t="s">
        <v>132</v>
      </c>
      <c r="F2137" t="s">
        <v>6406</v>
      </c>
      <c r="G2137" t="s">
        <v>1242</v>
      </c>
      <c r="H2137" t="s">
        <v>135</v>
      </c>
      <c r="I2137" t="s">
        <v>136</v>
      </c>
      <c r="J2137" t="s">
        <v>3</v>
      </c>
      <c r="K2137" t="s">
        <v>144</v>
      </c>
      <c r="L2137" t="s">
        <v>6407</v>
      </c>
      <c r="M2137" t="s">
        <v>6408</v>
      </c>
      <c r="N2137">
        <v>7.1052777770000004</v>
      </c>
      <c r="O2137">
        <v>0</v>
      </c>
      <c r="P2137">
        <v>7</v>
      </c>
      <c r="Q2137">
        <v>0</v>
      </c>
      <c r="R2137">
        <v>14</v>
      </c>
      <c r="S2137">
        <v>0</v>
      </c>
      <c r="T2137">
        <v>4</v>
      </c>
      <c r="U2137">
        <v>0</v>
      </c>
      <c r="V2137">
        <v>0</v>
      </c>
      <c r="W2137">
        <v>0</v>
      </c>
      <c r="X2137">
        <v>0.80842868259567502</v>
      </c>
      <c r="Y2137">
        <v>0</v>
      </c>
      <c r="Z2137">
        <v>7.3361205174327617</v>
      </c>
      <c r="AA2137">
        <v>0</v>
      </c>
      <c r="AB2137">
        <v>6.3879712196753786</v>
      </c>
      <c r="AC2137">
        <v>0</v>
      </c>
      <c r="AD2137">
        <v>0</v>
      </c>
      <c r="AE2137">
        <v>14.532520419703815</v>
      </c>
    </row>
    <row r="2138" spans="1:31" x14ac:dyDescent="0.3">
      <c r="A2138">
        <v>2504894</v>
      </c>
      <c r="B2138">
        <v>1</v>
      </c>
      <c r="C2138" t="s">
        <v>80</v>
      </c>
      <c r="D2138" t="s">
        <v>106</v>
      </c>
      <c r="E2138" t="s">
        <v>167</v>
      </c>
      <c r="F2138" t="s">
        <v>6409</v>
      </c>
      <c r="G2138" t="s">
        <v>169</v>
      </c>
      <c r="H2138" t="s">
        <v>150</v>
      </c>
      <c r="I2138" t="s">
        <v>136</v>
      </c>
      <c r="J2138" t="s">
        <v>137</v>
      </c>
      <c r="K2138" t="s">
        <v>144</v>
      </c>
      <c r="L2138" t="s">
        <v>6410</v>
      </c>
      <c r="M2138" t="s">
        <v>6411</v>
      </c>
      <c r="N2138">
        <v>1.508611111</v>
      </c>
      <c r="O2138">
        <v>0</v>
      </c>
      <c r="P2138">
        <v>15</v>
      </c>
      <c r="Q2138">
        <v>0</v>
      </c>
      <c r="R2138">
        <v>0</v>
      </c>
      <c r="S2138">
        <v>0</v>
      </c>
      <c r="T2138">
        <v>1</v>
      </c>
      <c r="U2138">
        <v>0</v>
      </c>
      <c r="V2138">
        <v>0</v>
      </c>
      <c r="W2138">
        <v>0</v>
      </c>
      <c r="X2138">
        <v>4.4102418059495774</v>
      </c>
      <c r="Y2138">
        <v>0</v>
      </c>
      <c r="Z2138">
        <v>0</v>
      </c>
      <c r="AA2138">
        <v>0</v>
      </c>
      <c r="AB2138">
        <v>0.73926209671837495</v>
      </c>
      <c r="AC2138">
        <v>0</v>
      </c>
      <c r="AD2138">
        <v>0</v>
      </c>
      <c r="AE2138">
        <v>5.1495039026679521</v>
      </c>
    </row>
    <row r="2139" spans="1:31" x14ac:dyDescent="0.3">
      <c r="A2139">
        <v>2504602</v>
      </c>
      <c r="B2139">
        <v>1</v>
      </c>
      <c r="C2139" t="s">
        <v>81</v>
      </c>
      <c r="D2139" t="s">
        <v>112</v>
      </c>
      <c r="E2139" t="s">
        <v>132</v>
      </c>
      <c r="F2139" t="s">
        <v>6412</v>
      </c>
      <c r="G2139" t="s">
        <v>173</v>
      </c>
      <c r="H2139" t="s">
        <v>135</v>
      </c>
      <c r="I2139" t="s">
        <v>136</v>
      </c>
      <c r="J2139" t="s">
        <v>137</v>
      </c>
      <c r="K2139" t="s">
        <v>138</v>
      </c>
      <c r="L2139" t="s">
        <v>6413</v>
      </c>
      <c r="M2139" t="s">
        <v>6414</v>
      </c>
      <c r="N2139">
        <v>8.2147222220000007</v>
      </c>
      <c r="O2139">
        <v>0</v>
      </c>
      <c r="P2139">
        <v>1</v>
      </c>
      <c r="Q2139">
        <v>1</v>
      </c>
      <c r="R2139">
        <v>9</v>
      </c>
      <c r="S2139">
        <v>68</v>
      </c>
      <c r="T2139">
        <v>464</v>
      </c>
      <c r="U2139">
        <v>8</v>
      </c>
      <c r="V2139">
        <v>5</v>
      </c>
      <c r="W2139">
        <v>0</v>
      </c>
      <c r="X2139">
        <v>3.5944260487951025</v>
      </c>
      <c r="Y2139">
        <v>9.5985537625669366</v>
      </c>
      <c r="Z2139">
        <v>125.55508607502013</v>
      </c>
      <c r="AA2139">
        <v>965.19685695829514</v>
      </c>
      <c r="AB2139">
        <v>1736.6071771401646</v>
      </c>
      <c r="AC2139">
        <v>1100.2761219417675</v>
      </c>
      <c r="AD2139">
        <v>186.36156499001672</v>
      </c>
      <c r="AE2139">
        <v>4127.1897869166269</v>
      </c>
    </row>
    <row r="2140" spans="1:31" x14ac:dyDescent="0.3">
      <c r="A2140">
        <v>2504682</v>
      </c>
      <c r="B2140">
        <v>1</v>
      </c>
      <c r="C2140" t="s">
        <v>80</v>
      </c>
      <c r="D2140" t="s">
        <v>96</v>
      </c>
      <c r="E2140" t="s">
        <v>207</v>
      </c>
      <c r="F2140" t="s">
        <v>6415</v>
      </c>
      <c r="G2140" t="s">
        <v>161</v>
      </c>
      <c r="H2140" t="s">
        <v>150</v>
      </c>
      <c r="I2140" t="s">
        <v>136</v>
      </c>
      <c r="J2140" t="s">
        <v>137</v>
      </c>
      <c r="K2140" t="s">
        <v>144</v>
      </c>
      <c r="L2140" t="s">
        <v>6416</v>
      </c>
      <c r="M2140" t="s">
        <v>6417</v>
      </c>
      <c r="N2140">
        <v>0.38194444399999999</v>
      </c>
      <c r="O2140">
        <v>0</v>
      </c>
      <c r="P2140">
        <v>121</v>
      </c>
      <c r="Q2140">
        <v>0</v>
      </c>
      <c r="R2140">
        <v>0</v>
      </c>
      <c r="S2140">
        <v>0</v>
      </c>
      <c r="T2140">
        <v>1</v>
      </c>
      <c r="U2140">
        <v>0</v>
      </c>
      <c r="V2140">
        <v>0</v>
      </c>
      <c r="W2140">
        <v>0</v>
      </c>
      <c r="X2140">
        <v>14.440283442399375</v>
      </c>
      <c r="Y2140">
        <v>0</v>
      </c>
      <c r="Z2140">
        <v>0</v>
      </c>
      <c r="AA2140">
        <v>0</v>
      </c>
      <c r="AB2140">
        <v>1.1905629954166667E-2</v>
      </c>
      <c r="AC2140">
        <v>0</v>
      </c>
      <c r="AD2140">
        <v>0</v>
      </c>
      <c r="AE2140">
        <v>14.452189072353542</v>
      </c>
    </row>
    <row r="2141" spans="1:31" x14ac:dyDescent="0.3">
      <c r="A2141">
        <v>2504705</v>
      </c>
      <c r="B2141">
        <v>1</v>
      </c>
      <c r="C2141" t="s">
        <v>80</v>
      </c>
      <c r="D2141" t="s">
        <v>104</v>
      </c>
      <c r="E2141" t="s">
        <v>187</v>
      </c>
      <c r="F2141" t="s">
        <v>6418</v>
      </c>
      <c r="G2141" t="s">
        <v>143</v>
      </c>
      <c r="H2141" t="s">
        <v>135</v>
      </c>
      <c r="I2141" t="s">
        <v>136</v>
      </c>
      <c r="J2141" t="s">
        <v>137</v>
      </c>
      <c r="K2141" t="s">
        <v>144</v>
      </c>
      <c r="L2141" t="s">
        <v>6419</v>
      </c>
      <c r="M2141" t="s">
        <v>6420</v>
      </c>
      <c r="N2141">
        <v>2.415</v>
      </c>
      <c r="O2141">
        <v>0</v>
      </c>
      <c r="P2141">
        <v>263</v>
      </c>
      <c r="Q2141">
        <v>4</v>
      </c>
      <c r="R2141">
        <v>13</v>
      </c>
      <c r="S2141">
        <v>1</v>
      </c>
      <c r="T2141">
        <v>27</v>
      </c>
      <c r="U2141">
        <v>1</v>
      </c>
      <c r="V2141">
        <v>0</v>
      </c>
      <c r="W2141">
        <v>0</v>
      </c>
      <c r="X2141">
        <v>165.17581931767512</v>
      </c>
      <c r="Y2141">
        <v>152.0373959390578</v>
      </c>
      <c r="Z2141">
        <v>6.4237230109852321</v>
      </c>
      <c r="AA2141">
        <v>56.022729207159031</v>
      </c>
      <c r="AB2141">
        <v>32.152667156583668</v>
      </c>
      <c r="AC2141">
        <v>68.422537198026674</v>
      </c>
      <c r="AD2141">
        <v>0</v>
      </c>
      <c r="AE2141">
        <v>480.23487182948759</v>
      </c>
    </row>
    <row r="2142" spans="1:31" x14ac:dyDescent="0.3">
      <c r="A2142">
        <v>2504562</v>
      </c>
      <c r="B2142">
        <v>1</v>
      </c>
      <c r="C2142" t="s">
        <v>81</v>
      </c>
      <c r="D2142" t="s">
        <v>118</v>
      </c>
      <c r="E2142" t="s">
        <v>132</v>
      </c>
      <c r="F2142" t="s">
        <v>6421</v>
      </c>
      <c r="G2142" t="s">
        <v>693</v>
      </c>
      <c r="H2142" t="s">
        <v>135</v>
      </c>
      <c r="I2142" t="s">
        <v>136</v>
      </c>
      <c r="J2142" t="s">
        <v>137</v>
      </c>
      <c r="K2142" t="s">
        <v>144</v>
      </c>
      <c r="L2142" t="s">
        <v>6422</v>
      </c>
      <c r="M2142" t="s">
        <v>6423</v>
      </c>
      <c r="N2142">
        <v>1.809722222</v>
      </c>
      <c r="O2142">
        <v>5</v>
      </c>
      <c r="P2142">
        <v>1408</v>
      </c>
      <c r="Q2142">
        <v>189</v>
      </c>
      <c r="R2142">
        <v>172</v>
      </c>
      <c r="S2142">
        <v>29</v>
      </c>
      <c r="T2142">
        <v>115</v>
      </c>
      <c r="U2142">
        <v>0</v>
      </c>
      <c r="V2142">
        <v>0</v>
      </c>
      <c r="W2142">
        <v>1.0560151094297674</v>
      </c>
      <c r="X2142">
        <v>202.89293690006519</v>
      </c>
      <c r="Y2142">
        <v>360.04710845170393</v>
      </c>
      <c r="Z2142">
        <v>64.335871629969631</v>
      </c>
      <c r="AA2142">
        <v>60.731821183863431</v>
      </c>
      <c r="AB2142">
        <v>53.106733417870437</v>
      </c>
      <c r="AC2142">
        <v>0</v>
      </c>
      <c r="AD2142">
        <v>0</v>
      </c>
      <c r="AE2142">
        <v>742.17048669290239</v>
      </c>
    </row>
    <row r="2143" spans="1:31" x14ac:dyDescent="0.3">
      <c r="A2143">
        <v>2504805</v>
      </c>
      <c r="B2143">
        <v>1</v>
      </c>
      <c r="C2143" t="s">
        <v>81</v>
      </c>
      <c r="D2143" t="s">
        <v>113</v>
      </c>
      <c r="E2143" t="s">
        <v>207</v>
      </c>
      <c r="F2143" t="s">
        <v>6424</v>
      </c>
      <c r="G2143" t="s">
        <v>1512</v>
      </c>
      <c r="H2143" t="s">
        <v>150</v>
      </c>
      <c r="I2143" t="s">
        <v>136</v>
      </c>
      <c r="J2143" t="s">
        <v>137</v>
      </c>
      <c r="K2143" t="s">
        <v>144</v>
      </c>
      <c r="L2143" t="s">
        <v>6425</v>
      </c>
      <c r="M2143" t="s">
        <v>6426</v>
      </c>
      <c r="N2143">
        <v>3.5636111110000002</v>
      </c>
      <c r="O2143">
        <v>0</v>
      </c>
      <c r="P2143">
        <v>23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8.2156521285631001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8.2156521285631001</v>
      </c>
    </row>
    <row r="2144" spans="1:31" x14ac:dyDescent="0.3">
      <c r="A2144">
        <v>2504868</v>
      </c>
      <c r="B2144">
        <v>1</v>
      </c>
      <c r="C2144" t="s">
        <v>81</v>
      </c>
      <c r="D2144" t="s">
        <v>119</v>
      </c>
      <c r="E2144" t="s">
        <v>207</v>
      </c>
      <c r="F2144" t="s">
        <v>6427</v>
      </c>
      <c r="G2144" t="s">
        <v>177</v>
      </c>
      <c r="H2144" t="s">
        <v>150</v>
      </c>
      <c r="I2144" t="s">
        <v>136</v>
      </c>
      <c r="J2144" t="s">
        <v>137</v>
      </c>
      <c r="K2144" t="s">
        <v>144</v>
      </c>
      <c r="L2144" t="s">
        <v>6428</v>
      </c>
      <c r="M2144" t="s">
        <v>6429</v>
      </c>
      <c r="N2144">
        <v>2.0216666659999998</v>
      </c>
      <c r="O2144">
        <v>0</v>
      </c>
      <c r="P2144">
        <v>18</v>
      </c>
      <c r="Q2144">
        <v>0</v>
      </c>
      <c r="R2144">
        <v>3</v>
      </c>
      <c r="S2144">
        <v>0</v>
      </c>
      <c r="T2144">
        <v>2</v>
      </c>
      <c r="U2144">
        <v>0</v>
      </c>
      <c r="V2144">
        <v>0</v>
      </c>
      <c r="W2144">
        <v>0</v>
      </c>
      <c r="X2144">
        <v>5.1300920101856837</v>
      </c>
      <c r="Y2144">
        <v>0</v>
      </c>
      <c r="Z2144">
        <v>0.49522990815200002</v>
      </c>
      <c r="AA2144">
        <v>0</v>
      </c>
      <c r="AB2144">
        <v>0.54116581718079004</v>
      </c>
      <c r="AC2144">
        <v>0</v>
      </c>
      <c r="AD2144">
        <v>0</v>
      </c>
      <c r="AE2144">
        <v>6.1664877355184737</v>
      </c>
    </row>
    <row r="2145" spans="1:31" x14ac:dyDescent="0.3">
      <c r="A2145">
        <v>2504582</v>
      </c>
      <c r="B2145">
        <v>1</v>
      </c>
      <c r="C2145" t="s">
        <v>80</v>
      </c>
      <c r="D2145" t="s">
        <v>83</v>
      </c>
      <c r="E2145" t="s">
        <v>187</v>
      </c>
      <c r="F2145" t="s">
        <v>3769</v>
      </c>
      <c r="G2145" t="s">
        <v>173</v>
      </c>
      <c r="H2145" t="s">
        <v>135</v>
      </c>
      <c r="I2145" t="s">
        <v>136</v>
      </c>
      <c r="J2145" t="s">
        <v>137</v>
      </c>
      <c r="K2145" t="s">
        <v>138</v>
      </c>
      <c r="L2145" t="s">
        <v>6430</v>
      </c>
      <c r="M2145" t="s">
        <v>6431</v>
      </c>
      <c r="N2145">
        <v>3.3191666660000001</v>
      </c>
      <c r="O2145">
        <v>3</v>
      </c>
      <c r="P2145">
        <v>233</v>
      </c>
      <c r="Q2145">
        <v>5</v>
      </c>
      <c r="R2145">
        <v>18</v>
      </c>
      <c r="S2145">
        <v>8</v>
      </c>
      <c r="T2145">
        <v>28</v>
      </c>
      <c r="U2145">
        <v>1</v>
      </c>
      <c r="V2145">
        <v>0</v>
      </c>
      <c r="W2145">
        <v>9.546625836917471</v>
      </c>
      <c r="X2145">
        <v>160.49550669090806</v>
      </c>
      <c r="Y2145">
        <v>9.3973338964225661</v>
      </c>
      <c r="Z2145">
        <v>12.664103337074623</v>
      </c>
      <c r="AA2145">
        <v>69.010376572346246</v>
      </c>
      <c r="AB2145">
        <v>47.51186810722082</v>
      </c>
      <c r="AC2145">
        <v>28.544643295021096</v>
      </c>
      <c r="AD2145">
        <v>0</v>
      </c>
      <c r="AE2145">
        <v>337.17045773591093</v>
      </c>
    </row>
    <row r="2146" spans="1:31" x14ac:dyDescent="0.3">
      <c r="A2146">
        <v>2504619</v>
      </c>
      <c r="B2146">
        <v>1</v>
      </c>
      <c r="C2146" t="s">
        <v>81</v>
      </c>
      <c r="D2146" t="s">
        <v>123</v>
      </c>
      <c r="E2146" t="s">
        <v>132</v>
      </c>
      <c r="F2146" t="s">
        <v>642</v>
      </c>
      <c r="G2146" t="s">
        <v>173</v>
      </c>
      <c r="H2146" t="s">
        <v>135</v>
      </c>
      <c r="I2146" t="s">
        <v>136</v>
      </c>
      <c r="J2146" t="s">
        <v>137</v>
      </c>
      <c r="K2146" t="s">
        <v>138</v>
      </c>
      <c r="L2146" t="s">
        <v>6432</v>
      </c>
      <c r="M2146" t="s">
        <v>6433</v>
      </c>
      <c r="N2146">
        <v>8.1330555550000003</v>
      </c>
      <c r="O2146">
        <v>0</v>
      </c>
      <c r="P2146">
        <v>378</v>
      </c>
      <c r="Q2146">
        <v>0</v>
      </c>
      <c r="R2146">
        <v>13</v>
      </c>
      <c r="S2146">
        <v>0</v>
      </c>
      <c r="T2146">
        <v>17</v>
      </c>
      <c r="U2146">
        <v>0</v>
      </c>
      <c r="V2146">
        <v>0</v>
      </c>
      <c r="W2146">
        <v>0</v>
      </c>
      <c r="X2146">
        <v>581.22157356156106</v>
      </c>
      <c r="Y2146">
        <v>0</v>
      </c>
      <c r="Z2146">
        <v>20.254355434861388</v>
      </c>
      <c r="AA2146">
        <v>0</v>
      </c>
      <c r="AB2146">
        <v>79.606324801851827</v>
      </c>
      <c r="AC2146">
        <v>0</v>
      </c>
      <c r="AD2146">
        <v>0</v>
      </c>
      <c r="AE2146">
        <v>681.08225379827422</v>
      </c>
    </row>
    <row r="2147" spans="1:31" x14ac:dyDescent="0.3">
      <c r="A2147">
        <v>2504576</v>
      </c>
      <c r="B2147">
        <v>1</v>
      </c>
      <c r="C2147" t="s">
        <v>80</v>
      </c>
      <c r="D2147" t="s">
        <v>99</v>
      </c>
      <c r="E2147" t="s">
        <v>207</v>
      </c>
      <c r="F2147" t="s">
        <v>6434</v>
      </c>
      <c r="G2147" t="s">
        <v>177</v>
      </c>
      <c r="H2147" t="s">
        <v>150</v>
      </c>
      <c r="I2147" t="s">
        <v>136</v>
      </c>
      <c r="J2147" t="s">
        <v>137</v>
      </c>
      <c r="K2147" t="s">
        <v>144</v>
      </c>
      <c r="L2147" t="s">
        <v>6435</v>
      </c>
      <c r="M2147" t="s">
        <v>6436</v>
      </c>
      <c r="N2147">
        <v>1.920833333</v>
      </c>
      <c r="O2147">
        <v>0</v>
      </c>
      <c r="P2147">
        <v>18</v>
      </c>
      <c r="Q2147">
        <v>0</v>
      </c>
      <c r="R2147">
        <v>2</v>
      </c>
      <c r="S2147">
        <v>0</v>
      </c>
      <c r="T2147">
        <v>5</v>
      </c>
      <c r="U2147">
        <v>0</v>
      </c>
      <c r="V2147">
        <v>0</v>
      </c>
      <c r="W2147">
        <v>0</v>
      </c>
      <c r="X2147">
        <v>6.9979465684491684</v>
      </c>
      <c r="Y2147">
        <v>0</v>
      </c>
      <c r="Z2147">
        <v>8.7557000864190007E-2</v>
      </c>
      <c r="AA2147">
        <v>0</v>
      </c>
      <c r="AB2147">
        <v>7.5884592318634549</v>
      </c>
      <c r="AC2147">
        <v>0</v>
      </c>
      <c r="AD2147">
        <v>0</v>
      </c>
      <c r="AE2147">
        <v>14.673962801176813</v>
      </c>
    </row>
    <row r="2148" spans="1:31" x14ac:dyDescent="0.3">
      <c r="A2148">
        <v>2504954</v>
      </c>
      <c r="B2148">
        <v>1</v>
      </c>
      <c r="C2148" t="s">
        <v>80</v>
      </c>
      <c r="D2148" t="s">
        <v>99</v>
      </c>
      <c r="E2148" t="s">
        <v>207</v>
      </c>
      <c r="F2148" t="s">
        <v>6437</v>
      </c>
      <c r="G2148" t="s">
        <v>588</v>
      </c>
      <c r="H2148" t="s">
        <v>150</v>
      </c>
      <c r="I2148" t="s">
        <v>136</v>
      </c>
      <c r="J2148" t="s">
        <v>137</v>
      </c>
      <c r="K2148" t="s">
        <v>144</v>
      </c>
      <c r="L2148" t="s">
        <v>6438</v>
      </c>
      <c r="M2148" t="s">
        <v>6439</v>
      </c>
      <c r="N2148">
        <v>3.114166666</v>
      </c>
      <c r="O2148">
        <v>0</v>
      </c>
      <c r="P2148">
        <v>142</v>
      </c>
      <c r="Q2148">
        <v>0</v>
      </c>
      <c r="R2148">
        <v>2</v>
      </c>
      <c r="S2148">
        <v>0</v>
      </c>
      <c r="T2148">
        <v>2</v>
      </c>
      <c r="U2148">
        <v>0</v>
      </c>
      <c r="V2148">
        <v>0</v>
      </c>
      <c r="W2148">
        <v>0</v>
      </c>
      <c r="X2148">
        <v>57.2681077922336</v>
      </c>
      <c r="Y2148">
        <v>0</v>
      </c>
      <c r="Z2148">
        <v>5.5089827802978446</v>
      </c>
      <c r="AA2148">
        <v>0</v>
      </c>
      <c r="AB2148">
        <v>3.5144980636983334</v>
      </c>
      <c r="AC2148">
        <v>0</v>
      </c>
      <c r="AD2148">
        <v>0</v>
      </c>
      <c r="AE2148">
        <v>66.291588636229775</v>
      </c>
    </row>
    <row r="2149" spans="1:31" x14ac:dyDescent="0.3">
      <c r="A2149">
        <v>2504808</v>
      </c>
      <c r="B2149">
        <v>1</v>
      </c>
      <c r="C2149" t="s">
        <v>80</v>
      </c>
      <c r="D2149" t="s">
        <v>82</v>
      </c>
      <c r="E2149" t="s">
        <v>132</v>
      </c>
      <c r="F2149" t="s">
        <v>6440</v>
      </c>
      <c r="G2149" t="s">
        <v>134</v>
      </c>
      <c r="H2149" t="s">
        <v>135</v>
      </c>
      <c r="I2149" t="s">
        <v>136</v>
      </c>
      <c r="J2149" t="s">
        <v>137</v>
      </c>
      <c r="K2149" t="s">
        <v>138</v>
      </c>
      <c r="L2149" t="s">
        <v>6441</v>
      </c>
      <c r="M2149" t="s">
        <v>6442</v>
      </c>
      <c r="N2149">
        <v>0.46194444400000001</v>
      </c>
      <c r="O2149">
        <v>0</v>
      </c>
      <c r="P2149">
        <v>308</v>
      </c>
      <c r="Q2149">
        <v>0</v>
      </c>
      <c r="R2149">
        <v>0</v>
      </c>
      <c r="S2149">
        <v>0</v>
      </c>
      <c r="T2149">
        <v>14</v>
      </c>
      <c r="U2149">
        <v>0</v>
      </c>
      <c r="V2149">
        <v>0</v>
      </c>
      <c r="W2149">
        <v>0</v>
      </c>
      <c r="X2149">
        <v>28.411846342478245</v>
      </c>
      <c r="Y2149">
        <v>0</v>
      </c>
      <c r="Z2149">
        <v>0</v>
      </c>
      <c r="AA2149">
        <v>0</v>
      </c>
      <c r="AB2149">
        <v>16.305833780050321</v>
      </c>
      <c r="AC2149">
        <v>0</v>
      </c>
      <c r="AD2149">
        <v>0</v>
      </c>
      <c r="AE2149">
        <v>44.717680122528563</v>
      </c>
    </row>
    <row r="2150" spans="1:31" x14ac:dyDescent="0.3">
      <c r="A2150">
        <v>2504645</v>
      </c>
      <c r="B2150">
        <v>1</v>
      </c>
      <c r="C2150" t="s">
        <v>81</v>
      </c>
      <c r="D2150" t="s">
        <v>127</v>
      </c>
      <c r="E2150" t="s">
        <v>187</v>
      </c>
      <c r="F2150" t="s">
        <v>6443</v>
      </c>
      <c r="G2150" t="s">
        <v>143</v>
      </c>
      <c r="H2150" t="s">
        <v>135</v>
      </c>
      <c r="I2150" t="s">
        <v>136</v>
      </c>
      <c r="J2150" t="s">
        <v>137</v>
      </c>
      <c r="K2150" t="s">
        <v>144</v>
      </c>
      <c r="L2150" t="s">
        <v>6444</v>
      </c>
      <c r="M2150" t="s">
        <v>6445</v>
      </c>
      <c r="N2150">
        <v>2.8925000000000001</v>
      </c>
      <c r="O2150">
        <v>0</v>
      </c>
      <c r="P2150">
        <v>138</v>
      </c>
      <c r="Q2150">
        <v>37</v>
      </c>
      <c r="R2150">
        <v>45</v>
      </c>
      <c r="S2150">
        <v>0</v>
      </c>
      <c r="T2150">
        <v>24</v>
      </c>
      <c r="U2150">
        <v>0</v>
      </c>
      <c r="V2150">
        <v>0</v>
      </c>
      <c r="W2150">
        <v>0</v>
      </c>
      <c r="X2150">
        <v>64.548889994667789</v>
      </c>
      <c r="Y2150">
        <v>33.497765536497539</v>
      </c>
      <c r="Z2150">
        <v>43.608927996781546</v>
      </c>
      <c r="AA2150">
        <v>0</v>
      </c>
      <c r="AB2150">
        <v>33.177475682879546</v>
      </c>
      <c r="AC2150">
        <v>0</v>
      </c>
      <c r="AD2150">
        <v>0</v>
      </c>
      <c r="AE2150">
        <v>174.83305921082643</v>
      </c>
    </row>
    <row r="2151" spans="1:31" x14ac:dyDescent="0.3">
      <c r="A2151">
        <v>2504745</v>
      </c>
      <c r="B2151">
        <v>1</v>
      </c>
      <c r="C2151" t="s">
        <v>81</v>
      </c>
      <c r="D2151" t="s">
        <v>122</v>
      </c>
      <c r="E2151" t="s">
        <v>141</v>
      </c>
      <c r="F2151" t="s">
        <v>1096</v>
      </c>
      <c r="G2151" t="s">
        <v>143</v>
      </c>
      <c r="H2151" t="s">
        <v>135</v>
      </c>
      <c r="I2151" t="s">
        <v>136</v>
      </c>
      <c r="J2151" t="s">
        <v>137</v>
      </c>
      <c r="K2151" t="s">
        <v>144</v>
      </c>
      <c r="L2151" t="s">
        <v>6446</v>
      </c>
      <c r="M2151" t="s">
        <v>6447</v>
      </c>
      <c r="N2151">
        <v>0.30444444399999998</v>
      </c>
      <c r="O2151">
        <v>14</v>
      </c>
      <c r="P2151">
        <v>859</v>
      </c>
      <c r="Q2151">
        <v>2</v>
      </c>
      <c r="R2151">
        <v>25</v>
      </c>
      <c r="S2151">
        <v>3</v>
      </c>
      <c r="T2151">
        <v>64</v>
      </c>
      <c r="U2151">
        <v>1</v>
      </c>
      <c r="V2151">
        <v>0</v>
      </c>
      <c r="W2151">
        <v>0.68566587266736678</v>
      </c>
      <c r="X2151">
        <v>26.918499183069763</v>
      </c>
      <c r="Y2151">
        <v>0.20717499868129333</v>
      </c>
      <c r="Z2151">
        <v>1.2661008309849999</v>
      </c>
      <c r="AA2151">
        <v>0.97556800366666674</v>
      </c>
      <c r="AB2151">
        <v>6.5824282981542774</v>
      </c>
      <c r="AC2151">
        <v>0.45986068491144005</v>
      </c>
      <c r="AD2151">
        <v>0</v>
      </c>
      <c r="AE2151">
        <v>37.095297872135809</v>
      </c>
    </row>
    <row r="2152" spans="1:31" x14ac:dyDescent="0.3">
      <c r="A2152">
        <v>2505014</v>
      </c>
      <c r="B2152">
        <v>1</v>
      </c>
      <c r="C2152" t="s">
        <v>81</v>
      </c>
      <c r="D2152" t="s">
        <v>127</v>
      </c>
      <c r="E2152" t="s">
        <v>147</v>
      </c>
      <c r="F2152" t="s">
        <v>6448</v>
      </c>
      <c r="G2152" t="s">
        <v>149</v>
      </c>
      <c r="H2152" t="s">
        <v>150</v>
      </c>
      <c r="I2152" t="s">
        <v>136</v>
      </c>
      <c r="J2152" t="s">
        <v>137</v>
      </c>
      <c r="K2152" t="s">
        <v>144</v>
      </c>
      <c r="L2152" t="s">
        <v>6449</v>
      </c>
      <c r="M2152" t="s">
        <v>6450</v>
      </c>
      <c r="N2152">
        <v>0.63888888799999999</v>
      </c>
      <c r="O2152">
        <v>0</v>
      </c>
      <c r="P2152">
        <v>155</v>
      </c>
      <c r="Q2152">
        <v>0</v>
      </c>
      <c r="R2152">
        <v>0</v>
      </c>
      <c r="S2152">
        <v>0</v>
      </c>
      <c r="T2152">
        <v>2</v>
      </c>
      <c r="U2152">
        <v>0</v>
      </c>
      <c r="V2152">
        <v>0</v>
      </c>
      <c r="W2152">
        <v>0</v>
      </c>
      <c r="X2152">
        <v>18.959199210299843</v>
      </c>
      <c r="Y2152">
        <v>0</v>
      </c>
      <c r="Z2152">
        <v>0</v>
      </c>
      <c r="AA2152">
        <v>0</v>
      </c>
      <c r="AB2152">
        <v>0.16878876678572335</v>
      </c>
      <c r="AC2152">
        <v>0</v>
      </c>
      <c r="AD2152">
        <v>0</v>
      </c>
      <c r="AE2152">
        <v>19.127987977085567</v>
      </c>
    </row>
    <row r="2153" spans="1:31" x14ac:dyDescent="0.3">
      <c r="A2153">
        <v>2504685</v>
      </c>
      <c r="B2153">
        <v>1</v>
      </c>
      <c r="C2153" t="s">
        <v>81</v>
      </c>
      <c r="D2153" t="s">
        <v>128</v>
      </c>
      <c r="E2153" t="s">
        <v>167</v>
      </c>
      <c r="F2153" t="s">
        <v>6451</v>
      </c>
      <c r="G2153" t="s">
        <v>169</v>
      </c>
      <c r="H2153" t="s">
        <v>150</v>
      </c>
      <c r="I2153" t="s">
        <v>136</v>
      </c>
      <c r="J2153" t="s">
        <v>137</v>
      </c>
      <c r="K2153" t="s">
        <v>144</v>
      </c>
      <c r="L2153" t="s">
        <v>6452</v>
      </c>
      <c r="M2153" t="s">
        <v>6453</v>
      </c>
      <c r="N2153">
        <v>3.0580555550000001</v>
      </c>
      <c r="O2153">
        <v>0</v>
      </c>
      <c r="P2153">
        <v>7</v>
      </c>
      <c r="Q2153">
        <v>0</v>
      </c>
      <c r="R2153">
        <v>0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3.2451032651442802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3.2451032651442802</v>
      </c>
    </row>
    <row r="2154" spans="1:31" x14ac:dyDescent="0.3">
      <c r="A2154">
        <v>2504728</v>
      </c>
      <c r="B2154">
        <v>1</v>
      </c>
      <c r="C2154" t="s">
        <v>80</v>
      </c>
      <c r="D2154" t="s">
        <v>109</v>
      </c>
      <c r="E2154" t="s">
        <v>141</v>
      </c>
      <c r="F2154" t="s">
        <v>6454</v>
      </c>
      <c r="G2154" t="s">
        <v>134</v>
      </c>
      <c r="H2154" t="s">
        <v>135</v>
      </c>
      <c r="I2154" t="s">
        <v>136</v>
      </c>
      <c r="J2154" t="s">
        <v>137</v>
      </c>
      <c r="K2154" t="s">
        <v>138</v>
      </c>
      <c r="L2154" t="s">
        <v>6455</v>
      </c>
      <c r="M2154" t="s">
        <v>6456</v>
      </c>
      <c r="N2154">
        <v>1.058333333</v>
      </c>
      <c r="O2154">
        <v>0</v>
      </c>
      <c r="P2154">
        <v>6106</v>
      </c>
      <c r="Q2154">
        <v>7</v>
      </c>
      <c r="R2154">
        <v>587</v>
      </c>
      <c r="S2154">
        <v>25</v>
      </c>
      <c r="T2154">
        <v>1423</v>
      </c>
      <c r="U2154">
        <v>9</v>
      </c>
      <c r="V2154">
        <v>1</v>
      </c>
      <c r="W2154">
        <v>0</v>
      </c>
      <c r="X2154">
        <v>938.67604640601712</v>
      </c>
      <c r="Y2154">
        <v>3.6854633644576795</v>
      </c>
      <c r="Z2154">
        <v>224.75517704825845</v>
      </c>
      <c r="AA2154">
        <v>250.96750377239647</v>
      </c>
      <c r="AB2154">
        <v>548.69236551600841</v>
      </c>
      <c r="AC2154">
        <v>280.30551434624374</v>
      </c>
      <c r="AD2154">
        <v>0.14994353558783499</v>
      </c>
      <c r="AE2154">
        <v>2247.2320139889694</v>
      </c>
    </row>
    <row r="2155" spans="1:31" x14ac:dyDescent="0.3">
      <c r="A2155">
        <v>2504722</v>
      </c>
      <c r="B2155">
        <v>1</v>
      </c>
      <c r="C2155" t="s">
        <v>81</v>
      </c>
      <c r="D2155" t="s">
        <v>112</v>
      </c>
      <c r="E2155" t="s">
        <v>167</v>
      </c>
      <c r="F2155" t="s">
        <v>6457</v>
      </c>
      <c r="G2155" t="s">
        <v>169</v>
      </c>
      <c r="H2155" t="s">
        <v>150</v>
      </c>
      <c r="I2155" t="s">
        <v>136</v>
      </c>
      <c r="J2155" t="s">
        <v>137</v>
      </c>
      <c r="K2155" t="s">
        <v>144</v>
      </c>
      <c r="L2155" t="s">
        <v>6458</v>
      </c>
      <c r="M2155" t="s">
        <v>6459</v>
      </c>
      <c r="N2155">
        <v>1.4125000000000001</v>
      </c>
      <c r="O2155">
        <v>0</v>
      </c>
      <c r="P2155">
        <v>9</v>
      </c>
      <c r="Q2155">
        <v>0</v>
      </c>
      <c r="R2155">
        <v>0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2.6520995383345651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2.6520995383345651</v>
      </c>
    </row>
    <row r="2156" spans="1:31" x14ac:dyDescent="0.3">
      <c r="A2156">
        <v>2504622</v>
      </c>
      <c r="B2156">
        <v>1</v>
      </c>
      <c r="C2156" t="s">
        <v>81</v>
      </c>
      <c r="D2156" t="s">
        <v>127</v>
      </c>
      <c r="E2156" t="s">
        <v>187</v>
      </c>
      <c r="F2156" t="s">
        <v>6460</v>
      </c>
      <c r="G2156" t="s">
        <v>143</v>
      </c>
      <c r="H2156" t="s">
        <v>135</v>
      </c>
      <c r="I2156" t="s">
        <v>136</v>
      </c>
      <c r="J2156" t="s">
        <v>137</v>
      </c>
      <c r="K2156" t="s">
        <v>144</v>
      </c>
      <c r="L2156" t="s">
        <v>6461</v>
      </c>
      <c r="M2156" t="s">
        <v>6462</v>
      </c>
      <c r="N2156">
        <v>1.081111111</v>
      </c>
      <c r="O2156">
        <v>5</v>
      </c>
      <c r="P2156">
        <v>12</v>
      </c>
      <c r="Q2156">
        <v>182</v>
      </c>
      <c r="R2156">
        <v>121</v>
      </c>
      <c r="S2156">
        <v>17</v>
      </c>
      <c r="T2156">
        <v>8</v>
      </c>
      <c r="U2156">
        <v>0</v>
      </c>
      <c r="V2156">
        <v>0</v>
      </c>
      <c r="W2156">
        <v>2.1280202110896402</v>
      </c>
      <c r="X2156">
        <v>0.49210102349003171</v>
      </c>
      <c r="Y2156">
        <v>65.996975140354678</v>
      </c>
      <c r="Z2156">
        <v>44.327585556240287</v>
      </c>
      <c r="AA2156">
        <v>17.866239917712058</v>
      </c>
      <c r="AB2156">
        <v>5.4119050077799118</v>
      </c>
      <c r="AC2156">
        <v>0</v>
      </c>
      <c r="AD2156">
        <v>0</v>
      </c>
      <c r="AE2156">
        <v>136.22282685666661</v>
      </c>
    </row>
    <row r="2157" spans="1:31" x14ac:dyDescent="0.3">
      <c r="A2157">
        <v>2504579</v>
      </c>
      <c r="B2157">
        <v>1</v>
      </c>
      <c r="C2157" t="s">
        <v>80</v>
      </c>
      <c r="D2157" t="s">
        <v>99</v>
      </c>
      <c r="E2157" t="s">
        <v>207</v>
      </c>
      <c r="F2157" t="s">
        <v>6463</v>
      </c>
      <c r="G2157" t="s">
        <v>177</v>
      </c>
      <c r="H2157" t="s">
        <v>150</v>
      </c>
      <c r="I2157" t="s">
        <v>136</v>
      </c>
      <c r="J2157" t="s">
        <v>137</v>
      </c>
      <c r="K2157" t="s">
        <v>144</v>
      </c>
      <c r="L2157" t="s">
        <v>6464</v>
      </c>
      <c r="M2157" t="s">
        <v>6465</v>
      </c>
      <c r="N2157">
        <v>1.8244444440000001</v>
      </c>
      <c r="O2157">
        <v>0</v>
      </c>
      <c r="P2157">
        <v>17</v>
      </c>
      <c r="Q2157">
        <v>0</v>
      </c>
      <c r="R2157">
        <v>0</v>
      </c>
      <c r="S2157">
        <v>0</v>
      </c>
      <c r="T2157">
        <v>2</v>
      </c>
      <c r="U2157">
        <v>0</v>
      </c>
      <c r="V2157">
        <v>0</v>
      </c>
      <c r="W2157">
        <v>0</v>
      </c>
      <c r="X2157">
        <v>4.5854363753011222</v>
      </c>
      <c r="Y2157">
        <v>0</v>
      </c>
      <c r="Z2157">
        <v>0</v>
      </c>
      <c r="AA2157">
        <v>0</v>
      </c>
      <c r="AB2157">
        <v>9.1090491999278336E-2</v>
      </c>
      <c r="AC2157">
        <v>0</v>
      </c>
      <c r="AD2157">
        <v>0</v>
      </c>
      <c r="AE2157">
        <v>4.6765268673004003</v>
      </c>
    </row>
    <row r="2158" spans="1:31" x14ac:dyDescent="0.3">
      <c r="A2158">
        <v>2505020</v>
      </c>
      <c r="B2158">
        <v>1</v>
      </c>
      <c r="C2158" t="s">
        <v>80</v>
      </c>
      <c r="D2158" t="s">
        <v>82</v>
      </c>
      <c r="E2158" t="s">
        <v>207</v>
      </c>
      <c r="F2158" t="s">
        <v>6466</v>
      </c>
      <c r="G2158" t="s">
        <v>413</v>
      </c>
      <c r="H2158" t="s">
        <v>150</v>
      </c>
      <c r="I2158" t="s">
        <v>136</v>
      </c>
      <c r="J2158" t="s">
        <v>137</v>
      </c>
      <c r="K2158" t="s">
        <v>144</v>
      </c>
      <c r="L2158" t="s">
        <v>6467</v>
      </c>
      <c r="M2158" t="s">
        <v>6468</v>
      </c>
      <c r="N2158">
        <v>1.134166666</v>
      </c>
      <c r="O2158">
        <v>0</v>
      </c>
      <c r="P2158">
        <v>405</v>
      </c>
      <c r="Q2158">
        <v>0</v>
      </c>
      <c r="R2158">
        <v>0</v>
      </c>
      <c r="S2158">
        <v>0</v>
      </c>
      <c r="T2158">
        <v>28</v>
      </c>
      <c r="U2158">
        <v>0</v>
      </c>
      <c r="V2158">
        <v>0</v>
      </c>
      <c r="W2158">
        <v>0</v>
      </c>
      <c r="X2158">
        <v>128.17819182742664</v>
      </c>
      <c r="Y2158">
        <v>0</v>
      </c>
      <c r="Z2158">
        <v>0</v>
      </c>
      <c r="AA2158">
        <v>0</v>
      </c>
      <c r="AB2158">
        <v>11.942515266318781</v>
      </c>
      <c r="AC2158">
        <v>0</v>
      </c>
      <c r="AD2158">
        <v>0</v>
      </c>
      <c r="AE2158">
        <v>140.12070709374544</v>
      </c>
    </row>
    <row r="2159" spans="1:31" x14ac:dyDescent="0.3">
      <c r="A2159">
        <v>2504648</v>
      </c>
      <c r="B2159">
        <v>1</v>
      </c>
      <c r="C2159" t="s">
        <v>80</v>
      </c>
      <c r="D2159" t="s">
        <v>102</v>
      </c>
      <c r="E2159" t="s">
        <v>141</v>
      </c>
      <c r="F2159" t="s">
        <v>6469</v>
      </c>
      <c r="G2159" t="s">
        <v>1365</v>
      </c>
      <c r="H2159" t="s">
        <v>135</v>
      </c>
      <c r="I2159" t="s">
        <v>136</v>
      </c>
      <c r="J2159" t="s">
        <v>137</v>
      </c>
      <c r="K2159" t="s">
        <v>138</v>
      </c>
      <c r="L2159" t="s">
        <v>6470</v>
      </c>
      <c r="M2159" t="s">
        <v>6471</v>
      </c>
      <c r="N2159">
        <v>2.114166666</v>
      </c>
      <c r="O2159">
        <v>0</v>
      </c>
      <c r="P2159">
        <v>50</v>
      </c>
      <c r="Q2159">
        <v>0</v>
      </c>
      <c r="R2159">
        <v>12</v>
      </c>
      <c r="S2159">
        <v>4</v>
      </c>
      <c r="T2159">
        <v>5</v>
      </c>
      <c r="U2159">
        <v>3</v>
      </c>
      <c r="V2159">
        <v>0</v>
      </c>
      <c r="W2159">
        <v>0</v>
      </c>
      <c r="X2159">
        <v>24.262508271613953</v>
      </c>
      <c r="Y2159">
        <v>0</v>
      </c>
      <c r="Z2159">
        <v>8.7413971747188342</v>
      </c>
      <c r="AA2159">
        <v>25.253876645511593</v>
      </c>
      <c r="AB2159">
        <v>2.5219952327779263</v>
      </c>
      <c r="AC2159">
        <v>52.648849820379461</v>
      </c>
      <c r="AD2159">
        <v>0</v>
      </c>
      <c r="AE2159">
        <v>113.42862714500177</v>
      </c>
    </row>
    <row r="2160" spans="1:31" x14ac:dyDescent="0.3">
      <c r="A2160">
        <v>2504671</v>
      </c>
      <c r="B2160">
        <v>1</v>
      </c>
      <c r="C2160" t="s">
        <v>81</v>
      </c>
      <c r="D2160" t="s">
        <v>112</v>
      </c>
      <c r="E2160" t="s">
        <v>207</v>
      </c>
      <c r="F2160" t="s">
        <v>6472</v>
      </c>
      <c r="G2160" t="s">
        <v>177</v>
      </c>
      <c r="H2160" t="s">
        <v>150</v>
      </c>
      <c r="I2160" t="s">
        <v>136</v>
      </c>
      <c r="J2160" t="s">
        <v>137</v>
      </c>
      <c r="K2160" t="s">
        <v>144</v>
      </c>
      <c r="L2160" t="s">
        <v>6473</v>
      </c>
      <c r="M2160" t="s">
        <v>6474</v>
      </c>
      <c r="N2160">
        <v>1.4483333329999999</v>
      </c>
      <c r="O2160">
        <v>0</v>
      </c>
      <c r="P2160">
        <v>17</v>
      </c>
      <c r="Q2160">
        <v>0</v>
      </c>
      <c r="R2160">
        <v>0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0.22950398562404253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0.22950398562404253</v>
      </c>
    </row>
    <row r="2161" spans="1:31" x14ac:dyDescent="0.3">
      <c r="A2161">
        <v>2504694</v>
      </c>
      <c r="B2161">
        <v>1</v>
      </c>
      <c r="C2161" t="s">
        <v>80</v>
      </c>
      <c r="D2161" t="s">
        <v>105</v>
      </c>
      <c r="E2161" t="s">
        <v>187</v>
      </c>
      <c r="F2161" t="s">
        <v>6475</v>
      </c>
      <c r="G2161" t="s">
        <v>173</v>
      </c>
      <c r="H2161" t="s">
        <v>135</v>
      </c>
      <c r="I2161" t="s">
        <v>136</v>
      </c>
      <c r="J2161" t="s">
        <v>137</v>
      </c>
      <c r="K2161" t="s">
        <v>138</v>
      </c>
      <c r="L2161" t="s">
        <v>6476</v>
      </c>
      <c r="M2161" t="s">
        <v>6477</v>
      </c>
      <c r="N2161">
        <v>0.93111111099999999</v>
      </c>
      <c r="O2161">
        <v>3</v>
      </c>
      <c r="P2161">
        <v>327</v>
      </c>
      <c r="Q2161">
        <v>5</v>
      </c>
      <c r="R2161">
        <v>2</v>
      </c>
      <c r="S2161">
        <v>27</v>
      </c>
      <c r="T2161">
        <v>153</v>
      </c>
      <c r="U2161">
        <v>22</v>
      </c>
      <c r="V2161">
        <v>36</v>
      </c>
      <c r="W2161">
        <v>9.0131338650161403</v>
      </c>
      <c r="X2161">
        <v>85.153362044845096</v>
      </c>
      <c r="Y2161">
        <v>2.7719994584110124</v>
      </c>
      <c r="Z2161">
        <v>10.950826045539722</v>
      </c>
      <c r="AA2161">
        <v>169.16468253105367</v>
      </c>
      <c r="AB2161">
        <v>369.93960669815323</v>
      </c>
      <c r="AC2161">
        <v>883.12566525349462</v>
      </c>
      <c r="AD2161">
        <v>427.50166635911745</v>
      </c>
      <c r="AE2161">
        <v>1957.620942255631</v>
      </c>
    </row>
    <row r="2162" spans="1:31" x14ac:dyDescent="0.3">
      <c r="A2162">
        <v>2504903</v>
      </c>
      <c r="B2162">
        <v>1</v>
      </c>
      <c r="C2162" t="s">
        <v>80</v>
      </c>
      <c r="D2162" t="s">
        <v>92</v>
      </c>
      <c r="E2162" t="s">
        <v>167</v>
      </c>
      <c r="F2162" t="s">
        <v>6478</v>
      </c>
      <c r="G2162" t="s">
        <v>169</v>
      </c>
      <c r="H2162" t="s">
        <v>150</v>
      </c>
      <c r="I2162" t="s">
        <v>136</v>
      </c>
      <c r="J2162" t="s">
        <v>137</v>
      </c>
      <c r="K2162" t="s">
        <v>144</v>
      </c>
      <c r="L2162" t="s">
        <v>6479</v>
      </c>
      <c r="M2162" t="s">
        <v>6480</v>
      </c>
      <c r="N2162">
        <v>2.4222222219999998</v>
      </c>
      <c r="O2162">
        <v>0</v>
      </c>
      <c r="P2162">
        <v>4</v>
      </c>
      <c r="Q2162">
        <v>0</v>
      </c>
      <c r="R2162">
        <v>0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2.2708005687022221</v>
      </c>
      <c r="Y2162">
        <v>0</v>
      </c>
      <c r="Z2162">
        <v>0</v>
      </c>
      <c r="AA2162">
        <v>0</v>
      </c>
      <c r="AB2162">
        <v>0</v>
      </c>
      <c r="AC2162">
        <v>0</v>
      </c>
      <c r="AD2162">
        <v>0</v>
      </c>
      <c r="AE2162">
        <v>2.2708005687022221</v>
      </c>
    </row>
    <row r="2163" spans="1:31" x14ac:dyDescent="0.3">
      <c r="A2163">
        <v>2504608</v>
      </c>
      <c r="B2163">
        <v>1</v>
      </c>
      <c r="C2163" t="s">
        <v>80</v>
      </c>
      <c r="D2163" t="s">
        <v>99</v>
      </c>
      <c r="E2163" t="s">
        <v>207</v>
      </c>
      <c r="F2163" t="s">
        <v>6481</v>
      </c>
      <c r="G2163" t="s">
        <v>177</v>
      </c>
      <c r="H2163" t="s">
        <v>150</v>
      </c>
      <c r="I2163" t="s">
        <v>136</v>
      </c>
      <c r="J2163" t="s">
        <v>137</v>
      </c>
      <c r="K2163" t="s">
        <v>144</v>
      </c>
      <c r="L2163" t="s">
        <v>6482</v>
      </c>
      <c r="M2163" t="s">
        <v>6483</v>
      </c>
      <c r="N2163">
        <v>5.5963888879999999</v>
      </c>
      <c r="O2163">
        <v>0</v>
      </c>
      <c r="P2163">
        <v>2</v>
      </c>
      <c r="Q2163">
        <v>0</v>
      </c>
      <c r="R2163">
        <v>1</v>
      </c>
      <c r="S2163">
        <v>0</v>
      </c>
      <c r="T2163">
        <v>2</v>
      </c>
      <c r="U2163">
        <v>0</v>
      </c>
      <c r="V2163">
        <v>0</v>
      </c>
      <c r="W2163">
        <v>0</v>
      </c>
      <c r="X2163">
        <v>0.29437186270691501</v>
      </c>
      <c r="Y2163">
        <v>0</v>
      </c>
      <c r="Z2163">
        <v>0.63915890662008001</v>
      </c>
      <c r="AA2163">
        <v>0</v>
      </c>
      <c r="AB2163">
        <v>7.7187675249098566</v>
      </c>
      <c r="AC2163">
        <v>0</v>
      </c>
      <c r="AD2163">
        <v>0</v>
      </c>
      <c r="AE2163">
        <v>8.6522982942368518</v>
      </c>
    </row>
    <row r="2164" spans="1:31" x14ac:dyDescent="0.3">
      <c r="A2164">
        <v>2504731</v>
      </c>
      <c r="B2164">
        <v>1</v>
      </c>
      <c r="C2164" t="s">
        <v>81</v>
      </c>
      <c r="D2164" t="s">
        <v>113</v>
      </c>
      <c r="E2164" t="s">
        <v>187</v>
      </c>
      <c r="F2164" t="s">
        <v>6484</v>
      </c>
      <c r="G2164" t="s">
        <v>143</v>
      </c>
      <c r="H2164" t="s">
        <v>135</v>
      </c>
      <c r="I2164" t="s">
        <v>277</v>
      </c>
      <c r="J2164" t="s">
        <v>137</v>
      </c>
      <c r="K2164" t="s">
        <v>144</v>
      </c>
      <c r="L2164" t="s">
        <v>6485</v>
      </c>
      <c r="M2164" t="s">
        <v>6486</v>
      </c>
      <c r="N2164">
        <v>1.3611111E-2</v>
      </c>
      <c r="O2164">
        <v>0</v>
      </c>
      <c r="P2164">
        <v>838</v>
      </c>
      <c r="Q2164">
        <v>5</v>
      </c>
      <c r="R2164">
        <v>179</v>
      </c>
      <c r="S2164">
        <v>7</v>
      </c>
      <c r="T2164">
        <v>39</v>
      </c>
      <c r="U2164">
        <v>0</v>
      </c>
      <c r="V2164">
        <v>0</v>
      </c>
      <c r="W2164">
        <v>0</v>
      </c>
      <c r="X2164">
        <v>1.5895097014464266</v>
      </c>
      <c r="Y2164">
        <v>0.22530718647527415</v>
      </c>
      <c r="Z2164">
        <v>0.47189099557153164</v>
      </c>
      <c r="AA2164">
        <v>0.31853973045392359</v>
      </c>
      <c r="AB2164">
        <v>0.27062387339569544</v>
      </c>
      <c r="AC2164">
        <v>0</v>
      </c>
      <c r="AD2164">
        <v>0</v>
      </c>
      <c r="AE2164">
        <v>2.875871487342851</v>
      </c>
    </row>
    <row r="2165" spans="1:31" x14ac:dyDescent="0.3">
      <c r="A2165">
        <v>2504897</v>
      </c>
      <c r="B2165">
        <v>1</v>
      </c>
      <c r="C2165" t="s">
        <v>80</v>
      </c>
      <c r="D2165" t="s">
        <v>94</v>
      </c>
      <c r="E2165" t="s">
        <v>141</v>
      </c>
      <c r="F2165" t="s">
        <v>4553</v>
      </c>
      <c r="G2165" t="s">
        <v>143</v>
      </c>
      <c r="H2165" t="s">
        <v>135</v>
      </c>
      <c r="I2165" t="s">
        <v>136</v>
      </c>
      <c r="J2165" t="s">
        <v>137</v>
      </c>
      <c r="K2165" t="s">
        <v>144</v>
      </c>
      <c r="L2165" t="s">
        <v>6487</v>
      </c>
      <c r="M2165" t="s">
        <v>6488</v>
      </c>
      <c r="N2165">
        <v>0.123055555</v>
      </c>
      <c r="O2165">
        <v>0</v>
      </c>
      <c r="P2165">
        <v>526</v>
      </c>
      <c r="Q2165">
        <v>0</v>
      </c>
      <c r="R2165">
        <v>0</v>
      </c>
      <c r="S2165">
        <v>1</v>
      </c>
      <c r="T2165">
        <v>18</v>
      </c>
      <c r="U2165">
        <v>0</v>
      </c>
      <c r="V2165">
        <v>0</v>
      </c>
      <c r="W2165">
        <v>0</v>
      </c>
      <c r="X2165">
        <v>5.1059718629562809</v>
      </c>
      <c r="Y2165">
        <v>0</v>
      </c>
      <c r="Z2165">
        <v>0</v>
      </c>
      <c r="AA2165">
        <v>2.49933035387375E-2</v>
      </c>
      <c r="AB2165">
        <v>0.93846991690135839</v>
      </c>
      <c r="AC2165">
        <v>0</v>
      </c>
      <c r="AD2165">
        <v>0</v>
      </c>
      <c r="AE2165">
        <v>6.0694350833963764</v>
      </c>
    </row>
    <row r="2166" spans="1:31" x14ac:dyDescent="0.3">
      <c r="A2166">
        <v>2504880</v>
      </c>
      <c r="B2166">
        <v>1</v>
      </c>
      <c r="C2166" t="s">
        <v>81</v>
      </c>
      <c r="D2166" t="s">
        <v>120</v>
      </c>
      <c r="E2166" t="s">
        <v>187</v>
      </c>
      <c r="F2166" t="s">
        <v>529</v>
      </c>
      <c r="G2166" t="s">
        <v>134</v>
      </c>
      <c r="H2166" t="s">
        <v>135</v>
      </c>
      <c r="I2166" t="s">
        <v>136</v>
      </c>
      <c r="J2166" t="s">
        <v>137</v>
      </c>
      <c r="K2166" t="s">
        <v>138</v>
      </c>
      <c r="L2166" t="s">
        <v>6489</v>
      </c>
      <c r="M2166" t="s">
        <v>6490</v>
      </c>
      <c r="N2166">
        <v>8.7833333329999999</v>
      </c>
      <c r="O2166">
        <v>1</v>
      </c>
      <c r="P2166">
        <v>97</v>
      </c>
      <c r="Q2166">
        <v>50</v>
      </c>
      <c r="R2166">
        <v>1</v>
      </c>
      <c r="S2166">
        <v>11</v>
      </c>
      <c r="T2166">
        <v>5</v>
      </c>
      <c r="U2166">
        <v>0</v>
      </c>
      <c r="V2166">
        <v>0</v>
      </c>
      <c r="W2166">
        <v>2.1343874873999997</v>
      </c>
      <c r="X2166">
        <v>249.33133037579861</v>
      </c>
      <c r="Y2166">
        <v>355.59886434041101</v>
      </c>
      <c r="Z2166">
        <v>0.14942830072820001</v>
      </c>
      <c r="AA2166">
        <v>249.83658613978295</v>
      </c>
      <c r="AB2166">
        <v>24.494902170176672</v>
      </c>
      <c r="AC2166">
        <v>0</v>
      </c>
      <c r="AD2166">
        <v>0</v>
      </c>
      <c r="AE2166">
        <v>881.54549881429762</v>
      </c>
    </row>
    <row r="2167" spans="1:31" x14ac:dyDescent="0.3">
      <c r="A2167">
        <v>2504668</v>
      </c>
      <c r="B2167">
        <v>1</v>
      </c>
      <c r="C2167" t="s">
        <v>80</v>
      </c>
      <c r="D2167" t="s">
        <v>103</v>
      </c>
      <c r="E2167" t="s">
        <v>141</v>
      </c>
      <c r="F2167" t="s">
        <v>6491</v>
      </c>
      <c r="G2167" t="s">
        <v>143</v>
      </c>
      <c r="H2167" t="s">
        <v>135</v>
      </c>
      <c r="I2167" t="s">
        <v>136</v>
      </c>
      <c r="J2167" t="s">
        <v>137</v>
      </c>
      <c r="K2167" t="s">
        <v>144</v>
      </c>
      <c r="L2167" t="s">
        <v>6492</v>
      </c>
      <c r="M2167" t="s">
        <v>6493</v>
      </c>
      <c r="N2167">
        <v>0.192222222</v>
      </c>
      <c r="O2167">
        <v>0</v>
      </c>
      <c r="P2167">
        <v>2363</v>
      </c>
      <c r="Q2167">
        <v>1</v>
      </c>
      <c r="R2167">
        <v>26</v>
      </c>
      <c r="S2167">
        <v>1</v>
      </c>
      <c r="T2167">
        <v>444</v>
      </c>
      <c r="U2167">
        <v>0</v>
      </c>
      <c r="V2167">
        <v>1</v>
      </c>
      <c r="W2167">
        <v>0</v>
      </c>
      <c r="X2167">
        <v>105.90906989817705</v>
      </c>
      <c r="Y2167">
        <v>2.7874263833666668E-4</v>
      </c>
      <c r="Z2167">
        <v>1.5048665519131466</v>
      </c>
      <c r="AA2167">
        <v>18.182004236985602</v>
      </c>
      <c r="AB2167">
        <v>79.09457892736684</v>
      </c>
      <c r="AC2167">
        <v>0</v>
      </c>
      <c r="AD2167">
        <v>9.9899490099999988E-3</v>
      </c>
      <c r="AE2167">
        <v>204.700788306091</v>
      </c>
    </row>
    <row r="2168" spans="1:31" x14ac:dyDescent="0.3">
      <c r="A2168">
        <v>2504631</v>
      </c>
      <c r="B2168">
        <v>1</v>
      </c>
      <c r="C2168" t="s">
        <v>80</v>
      </c>
      <c r="D2168" t="s">
        <v>94</v>
      </c>
      <c r="E2168" t="s">
        <v>132</v>
      </c>
      <c r="F2168" t="s">
        <v>6494</v>
      </c>
      <c r="G2168" t="s">
        <v>134</v>
      </c>
      <c r="H2168" t="s">
        <v>135</v>
      </c>
      <c r="I2168" t="s">
        <v>136</v>
      </c>
      <c r="J2168" t="s">
        <v>137</v>
      </c>
      <c r="K2168" t="s">
        <v>138</v>
      </c>
      <c r="L2168" t="s">
        <v>6495</v>
      </c>
      <c r="M2168" t="s">
        <v>6496</v>
      </c>
      <c r="N2168">
        <v>3.2636111109999999</v>
      </c>
      <c r="O2168">
        <v>0</v>
      </c>
      <c r="P2168">
        <v>0</v>
      </c>
      <c r="Q2168">
        <v>0</v>
      </c>
      <c r="R2168">
        <v>0</v>
      </c>
      <c r="S2168">
        <v>1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26.506684735050847</v>
      </c>
      <c r="AB2168">
        <v>0</v>
      </c>
      <c r="AC2168">
        <v>0</v>
      </c>
      <c r="AD2168">
        <v>0</v>
      </c>
      <c r="AE2168">
        <v>26.506684735050847</v>
      </c>
    </row>
    <row r="2169" spans="1:31" x14ac:dyDescent="0.3">
      <c r="A2169">
        <v>2504817</v>
      </c>
      <c r="B2169">
        <v>1</v>
      </c>
      <c r="C2169" t="s">
        <v>80</v>
      </c>
      <c r="D2169" t="s">
        <v>107</v>
      </c>
      <c r="E2169" t="s">
        <v>132</v>
      </c>
      <c r="F2169" t="s">
        <v>6497</v>
      </c>
      <c r="G2169" t="s">
        <v>143</v>
      </c>
      <c r="H2169" t="s">
        <v>135</v>
      </c>
      <c r="I2169" t="s">
        <v>136</v>
      </c>
      <c r="J2169" t="s">
        <v>137</v>
      </c>
      <c r="K2169" t="s">
        <v>144</v>
      </c>
      <c r="L2169" t="s">
        <v>6498</v>
      </c>
      <c r="M2169" t="s">
        <v>6499</v>
      </c>
      <c r="N2169">
        <v>0.24916666600000001</v>
      </c>
      <c r="O2169">
        <v>0</v>
      </c>
      <c r="P2169">
        <v>279</v>
      </c>
      <c r="Q2169">
        <v>0</v>
      </c>
      <c r="R2169">
        <v>0</v>
      </c>
      <c r="S2169">
        <v>0</v>
      </c>
      <c r="T2169">
        <v>23</v>
      </c>
      <c r="U2169">
        <v>0</v>
      </c>
      <c r="V2169">
        <v>0</v>
      </c>
      <c r="W2169">
        <v>0</v>
      </c>
      <c r="X2169">
        <v>10.692498899199883</v>
      </c>
      <c r="Y2169">
        <v>0</v>
      </c>
      <c r="Z2169">
        <v>0</v>
      </c>
      <c r="AA2169">
        <v>0</v>
      </c>
      <c r="AB2169">
        <v>2.9199421146730362</v>
      </c>
      <c r="AC2169">
        <v>0</v>
      </c>
      <c r="AD2169">
        <v>0</v>
      </c>
      <c r="AE2169">
        <v>13.612441013872919</v>
      </c>
    </row>
    <row r="2170" spans="1:31" x14ac:dyDescent="0.3">
      <c r="A2170">
        <v>2504923</v>
      </c>
      <c r="B2170">
        <v>1</v>
      </c>
      <c r="C2170" t="s">
        <v>80</v>
      </c>
      <c r="D2170" t="s">
        <v>90</v>
      </c>
      <c r="E2170" t="s">
        <v>159</v>
      </c>
      <c r="F2170" t="s">
        <v>6500</v>
      </c>
      <c r="G2170" t="s">
        <v>538</v>
      </c>
      <c r="H2170" t="s">
        <v>150</v>
      </c>
      <c r="I2170" t="s">
        <v>136</v>
      </c>
      <c r="J2170" t="s">
        <v>3</v>
      </c>
      <c r="K2170" t="s">
        <v>144</v>
      </c>
      <c r="L2170" t="s">
        <v>6501</v>
      </c>
      <c r="M2170" t="s">
        <v>6502</v>
      </c>
      <c r="N2170">
        <v>2.2547222219999998</v>
      </c>
      <c r="O2170">
        <v>0</v>
      </c>
      <c r="P2170">
        <v>431</v>
      </c>
      <c r="Q2170">
        <v>0</v>
      </c>
      <c r="R2170">
        <v>0</v>
      </c>
      <c r="S2170">
        <v>0</v>
      </c>
      <c r="T2170">
        <v>12</v>
      </c>
      <c r="U2170">
        <v>0</v>
      </c>
      <c r="V2170">
        <v>0</v>
      </c>
      <c r="W2170">
        <v>0</v>
      </c>
      <c r="X2170">
        <v>293.20500928236169</v>
      </c>
      <c r="Y2170">
        <v>0</v>
      </c>
      <c r="Z2170">
        <v>0</v>
      </c>
      <c r="AA2170">
        <v>0</v>
      </c>
      <c r="AB2170">
        <v>13.187110762581371</v>
      </c>
      <c r="AC2170">
        <v>0</v>
      </c>
      <c r="AD2170">
        <v>0</v>
      </c>
      <c r="AE2170">
        <v>306.39212004494306</v>
      </c>
    </row>
    <row r="2171" spans="1:31" x14ac:dyDescent="0.3">
      <c r="A2171">
        <v>2504917</v>
      </c>
      <c r="B2171">
        <v>1</v>
      </c>
      <c r="C2171" t="s">
        <v>81</v>
      </c>
      <c r="D2171" t="s">
        <v>113</v>
      </c>
      <c r="E2171" t="s">
        <v>207</v>
      </c>
      <c r="F2171" t="s">
        <v>6503</v>
      </c>
      <c r="G2171" t="s">
        <v>177</v>
      </c>
      <c r="H2171" t="s">
        <v>150</v>
      </c>
      <c r="I2171" t="s">
        <v>136</v>
      </c>
      <c r="J2171" t="s">
        <v>137</v>
      </c>
      <c r="K2171" t="s">
        <v>144</v>
      </c>
      <c r="L2171" t="s">
        <v>6504</v>
      </c>
      <c r="M2171" t="s">
        <v>6505</v>
      </c>
      <c r="N2171">
        <v>3.486111111</v>
      </c>
      <c r="O2171">
        <v>0</v>
      </c>
      <c r="P2171">
        <v>24</v>
      </c>
      <c r="Q2171">
        <v>0</v>
      </c>
      <c r="R2171">
        <v>2</v>
      </c>
      <c r="S2171">
        <v>0</v>
      </c>
      <c r="T2171">
        <v>1</v>
      </c>
      <c r="U2171">
        <v>0</v>
      </c>
      <c r="V2171">
        <v>0</v>
      </c>
      <c r="W2171">
        <v>0</v>
      </c>
      <c r="X2171">
        <v>9.442640184054758</v>
      </c>
      <c r="Y2171">
        <v>0</v>
      </c>
      <c r="Z2171">
        <v>0.34246741603249498</v>
      </c>
      <c r="AA2171">
        <v>0</v>
      </c>
      <c r="AB2171">
        <v>0.7777804750203301</v>
      </c>
      <c r="AC2171">
        <v>0</v>
      </c>
      <c r="AD2171">
        <v>0</v>
      </c>
      <c r="AE2171">
        <v>10.562888075107583</v>
      </c>
    </row>
    <row r="2172" spans="1:31" x14ac:dyDescent="0.3">
      <c r="A2172">
        <v>2504625</v>
      </c>
      <c r="B2172">
        <v>1</v>
      </c>
      <c r="C2172" t="s">
        <v>80</v>
      </c>
      <c r="D2172" t="s">
        <v>110</v>
      </c>
      <c r="E2172" t="s">
        <v>159</v>
      </c>
      <c r="F2172" t="s">
        <v>6506</v>
      </c>
      <c r="G2172" t="s">
        <v>134</v>
      </c>
      <c r="H2172" t="s">
        <v>150</v>
      </c>
      <c r="I2172" t="s">
        <v>136</v>
      </c>
      <c r="J2172" t="s">
        <v>137</v>
      </c>
      <c r="K2172" t="s">
        <v>138</v>
      </c>
      <c r="L2172" t="s">
        <v>6507</v>
      </c>
      <c r="M2172" t="s">
        <v>6508</v>
      </c>
      <c r="N2172">
        <v>0.49111111099999999</v>
      </c>
      <c r="O2172">
        <v>0</v>
      </c>
      <c r="P2172">
        <v>164</v>
      </c>
      <c r="Q2172">
        <v>0</v>
      </c>
      <c r="R2172">
        <v>0</v>
      </c>
      <c r="S2172">
        <v>0</v>
      </c>
      <c r="T2172">
        <v>17</v>
      </c>
      <c r="U2172">
        <v>0</v>
      </c>
      <c r="V2172">
        <v>0</v>
      </c>
      <c r="W2172">
        <v>0</v>
      </c>
      <c r="X2172">
        <v>20.750588157228567</v>
      </c>
      <c r="Y2172">
        <v>0</v>
      </c>
      <c r="Z2172">
        <v>0</v>
      </c>
      <c r="AA2172">
        <v>0</v>
      </c>
      <c r="AB2172">
        <v>18.582112612809894</v>
      </c>
      <c r="AC2172">
        <v>0</v>
      </c>
      <c r="AD2172">
        <v>0</v>
      </c>
      <c r="AE2172">
        <v>39.332700770038457</v>
      </c>
    </row>
    <row r="2173" spans="1:31" x14ac:dyDescent="0.3">
      <c r="A2173">
        <v>2505006</v>
      </c>
      <c r="B2173">
        <v>1</v>
      </c>
      <c r="C2173" t="s">
        <v>80</v>
      </c>
      <c r="D2173" t="s">
        <v>97</v>
      </c>
      <c r="E2173" t="s">
        <v>167</v>
      </c>
      <c r="F2173" t="s">
        <v>6509</v>
      </c>
      <c r="G2173" t="s">
        <v>263</v>
      </c>
      <c r="H2173" t="s">
        <v>150</v>
      </c>
      <c r="I2173" t="s">
        <v>136</v>
      </c>
      <c r="J2173" t="s">
        <v>137</v>
      </c>
      <c r="K2173" t="s">
        <v>144</v>
      </c>
      <c r="L2173" t="s">
        <v>6510</v>
      </c>
      <c r="M2173" t="s">
        <v>6511</v>
      </c>
      <c r="N2173">
        <v>1.0636111109999999</v>
      </c>
      <c r="O2173">
        <v>0</v>
      </c>
      <c r="P2173">
        <v>0</v>
      </c>
      <c r="Q2173">
        <v>0</v>
      </c>
      <c r="R2173">
        <v>0</v>
      </c>
      <c r="S2173">
        <v>0</v>
      </c>
      <c r="T2173">
        <v>1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0</v>
      </c>
      <c r="AA2173">
        <v>0</v>
      </c>
      <c r="AB2173">
        <v>1.0570791774727779</v>
      </c>
      <c r="AC2173">
        <v>0</v>
      </c>
      <c r="AD2173">
        <v>0</v>
      </c>
      <c r="AE2173">
        <v>1.0570791774727779</v>
      </c>
    </row>
    <row r="2174" spans="1:31" x14ac:dyDescent="0.3">
      <c r="A2174">
        <v>2504691</v>
      </c>
      <c r="B2174">
        <v>1</v>
      </c>
      <c r="C2174" t="s">
        <v>81</v>
      </c>
      <c r="D2174" t="s">
        <v>119</v>
      </c>
      <c r="E2174" t="s">
        <v>132</v>
      </c>
      <c r="F2174" t="s">
        <v>6512</v>
      </c>
      <c r="G2174" t="s">
        <v>333</v>
      </c>
      <c r="H2174" t="s">
        <v>135</v>
      </c>
      <c r="I2174" t="s">
        <v>136</v>
      </c>
      <c r="J2174" t="s">
        <v>137</v>
      </c>
      <c r="K2174" t="s">
        <v>144</v>
      </c>
      <c r="L2174" t="s">
        <v>6513</v>
      </c>
      <c r="M2174" t="s">
        <v>6514</v>
      </c>
      <c r="N2174">
        <v>5.1952777770000003</v>
      </c>
      <c r="O2174">
        <v>0</v>
      </c>
      <c r="P2174">
        <v>88</v>
      </c>
      <c r="Q2174">
        <v>17</v>
      </c>
      <c r="R2174">
        <v>28</v>
      </c>
      <c r="S2174">
        <v>0</v>
      </c>
      <c r="T2174">
        <v>1</v>
      </c>
      <c r="U2174">
        <v>0</v>
      </c>
      <c r="V2174">
        <v>0</v>
      </c>
      <c r="W2174">
        <v>0</v>
      </c>
      <c r="X2174">
        <v>49.579758650482717</v>
      </c>
      <c r="Y2174">
        <v>57.193956565617583</v>
      </c>
      <c r="Z2174">
        <v>69.269043500087093</v>
      </c>
      <c r="AA2174">
        <v>0</v>
      </c>
      <c r="AB2174">
        <v>6.4174114131133333</v>
      </c>
      <c r="AC2174">
        <v>0</v>
      </c>
      <c r="AD2174">
        <v>0</v>
      </c>
      <c r="AE2174">
        <v>182.46017012930074</v>
      </c>
    </row>
    <row r="2175" spans="1:31" x14ac:dyDescent="0.3">
      <c r="A2175">
        <v>2504605</v>
      </c>
      <c r="B2175">
        <v>1</v>
      </c>
      <c r="C2175" t="s">
        <v>80</v>
      </c>
      <c r="D2175" t="s">
        <v>103</v>
      </c>
      <c r="E2175" t="s">
        <v>141</v>
      </c>
      <c r="F2175" t="s">
        <v>6515</v>
      </c>
      <c r="G2175" t="s">
        <v>143</v>
      </c>
      <c r="H2175" t="s">
        <v>135</v>
      </c>
      <c r="I2175" t="s">
        <v>136</v>
      </c>
      <c r="J2175" t="s">
        <v>137</v>
      </c>
      <c r="K2175" t="s">
        <v>144</v>
      </c>
      <c r="L2175" t="s">
        <v>6516</v>
      </c>
      <c r="M2175" t="s">
        <v>6517</v>
      </c>
      <c r="N2175">
        <v>1.875277777</v>
      </c>
      <c r="O2175">
        <v>0</v>
      </c>
      <c r="P2175">
        <v>0</v>
      </c>
      <c r="Q2175">
        <v>1</v>
      </c>
      <c r="R2175">
        <v>0</v>
      </c>
      <c r="S2175">
        <v>13</v>
      </c>
      <c r="T2175">
        <v>1</v>
      </c>
      <c r="U2175">
        <v>9</v>
      </c>
      <c r="V2175">
        <v>0</v>
      </c>
      <c r="W2175">
        <v>0</v>
      </c>
      <c r="X2175">
        <v>0</v>
      </c>
      <c r="Y2175">
        <v>0.48311279269000001</v>
      </c>
      <c r="Z2175">
        <v>0</v>
      </c>
      <c r="AA2175">
        <v>571.25953403069445</v>
      </c>
      <c r="AB2175">
        <v>0</v>
      </c>
      <c r="AC2175">
        <v>1144.4707292943147</v>
      </c>
      <c r="AD2175">
        <v>0</v>
      </c>
      <c r="AE2175">
        <v>1716.2133761176992</v>
      </c>
    </row>
    <row r="2176" spans="1:31" x14ac:dyDescent="0.3">
      <c r="A2176">
        <v>2504937</v>
      </c>
      <c r="B2176">
        <v>1</v>
      </c>
      <c r="C2176" t="s">
        <v>80</v>
      </c>
      <c r="D2176" t="s">
        <v>106</v>
      </c>
      <c r="E2176" t="s">
        <v>187</v>
      </c>
      <c r="F2176" t="s">
        <v>6518</v>
      </c>
      <c r="G2176" t="s">
        <v>143</v>
      </c>
      <c r="H2176" t="s">
        <v>135</v>
      </c>
      <c r="I2176" t="s">
        <v>136</v>
      </c>
      <c r="J2176" t="s">
        <v>137</v>
      </c>
      <c r="K2176" t="s">
        <v>144</v>
      </c>
      <c r="L2176" t="s">
        <v>6519</v>
      </c>
      <c r="M2176" t="s">
        <v>6520</v>
      </c>
      <c r="N2176">
        <v>0.16527777699999999</v>
      </c>
      <c r="O2176">
        <v>0</v>
      </c>
      <c r="P2176">
        <v>676</v>
      </c>
      <c r="Q2176">
        <v>2</v>
      </c>
      <c r="R2176">
        <v>28</v>
      </c>
      <c r="S2176">
        <v>3</v>
      </c>
      <c r="T2176">
        <v>75</v>
      </c>
      <c r="U2176">
        <v>0</v>
      </c>
      <c r="V2176">
        <v>0</v>
      </c>
      <c r="W2176">
        <v>0</v>
      </c>
      <c r="X2176">
        <v>12.979575597544759</v>
      </c>
      <c r="Y2176">
        <v>4.1183197792624998E-2</v>
      </c>
      <c r="Z2176">
        <v>1.5151450754838121</v>
      </c>
      <c r="AA2176">
        <v>1.2768736772216447</v>
      </c>
      <c r="AB2176">
        <v>5.8440300926679569</v>
      </c>
      <c r="AC2176">
        <v>0</v>
      </c>
      <c r="AD2176">
        <v>0</v>
      </c>
      <c r="AE2176">
        <v>21.656807640710795</v>
      </c>
    </row>
    <row r="2177" spans="1:31" x14ac:dyDescent="0.3">
      <c r="A2177">
        <v>2504854</v>
      </c>
      <c r="B2177">
        <v>1</v>
      </c>
      <c r="C2177" t="s">
        <v>80</v>
      </c>
      <c r="D2177" t="s">
        <v>95</v>
      </c>
      <c r="E2177" t="s">
        <v>167</v>
      </c>
      <c r="F2177" t="s">
        <v>6521</v>
      </c>
      <c r="G2177" t="s">
        <v>263</v>
      </c>
      <c r="H2177" t="s">
        <v>150</v>
      </c>
      <c r="I2177" t="s">
        <v>136</v>
      </c>
      <c r="J2177" t="s">
        <v>137</v>
      </c>
      <c r="K2177" t="s">
        <v>144</v>
      </c>
      <c r="L2177" t="s">
        <v>6522</v>
      </c>
      <c r="M2177" t="s">
        <v>6523</v>
      </c>
      <c r="N2177">
        <v>2.3919444439999999</v>
      </c>
      <c r="O2177">
        <v>0</v>
      </c>
      <c r="P2177">
        <v>0</v>
      </c>
      <c r="Q2177">
        <v>0</v>
      </c>
      <c r="R2177">
        <v>0</v>
      </c>
      <c r="S2177">
        <v>0</v>
      </c>
      <c r="T2177">
        <v>2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0</v>
      </c>
      <c r="AA2177">
        <v>0</v>
      </c>
      <c r="AB2177">
        <v>8.2752801000887395</v>
      </c>
      <c r="AC2177">
        <v>0</v>
      </c>
      <c r="AD2177">
        <v>0</v>
      </c>
      <c r="AE2177">
        <v>8.2752801000887395</v>
      </c>
    </row>
    <row r="2178" spans="1:31" x14ac:dyDescent="0.3">
      <c r="A2178">
        <v>2505000</v>
      </c>
      <c r="B2178">
        <v>1</v>
      </c>
      <c r="C2178" t="s">
        <v>80</v>
      </c>
      <c r="D2178" t="s">
        <v>105</v>
      </c>
      <c r="E2178" t="s">
        <v>147</v>
      </c>
      <c r="F2178" t="s">
        <v>5590</v>
      </c>
      <c r="G2178" t="s">
        <v>149</v>
      </c>
      <c r="H2178" t="s">
        <v>150</v>
      </c>
      <c r="I2178" t="s">
        <v>136</v>
      </c>
      <c r="J2178" t="s">
        <v>137</v>
      </c>
      <c r="K2178" t="s">
        <v>144</v>
      </c>
      <c r="L2178" t="s">
        <v>6524</v>
      </c>
      <c r="M2178" t="s">
        <v>6525</v>
      </c>
      <c r="N2178">
        <v>1.2141666659999999</v>
      </c>
      <c r="O2178">
        <v>0</v>
      </c>
      <c r="P2178">
        <v>35</v>
      </c>
      <c r="Q2178">
        <v>0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7.8863240118812827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7.8863240118812827</v>
      </c>
    </row>
    <row r="2179" spans="1:31" x14ac:dyDescent="0.3">
      <c r="A2179">
        <v>2504565</v>
      </c>
      <c r="B2179">
        <v>1</v>
      </c>
      <c r="C2179" t="s">
        <v>81</v>
      </c>
      <c r="D2179" t="s">
        <v>122</v>
      </c>
      <c r="E2179" t="s">
        <v>187</v>
      </c>
      <c r="F2179" t="s">
        <v>6526</v>
      </c>
      <c r="G2179" t="s">
        <v>143</v>
      </c>
      <c r="H2179" t="s">
        <v>135</v>
      </c>
      <c r="I2179" t="s">
        <v>136</v>
      </c>
      <c r="J2179" t="s">
        <v>137</v>
      </c>
      <c r="K2179" t="s">
        <v>144</v>
      </c>
      <c r="L2179" t="s">
        <v>6527</v>
      </c>
      <c r="M2179" t="s">
        <v>6528</v>
      </c>
      <c r="N2179">
        <v>0.646666666</v>
      </c>
      <c r="O2179">
        <v>0</v>
      </c>
      <c r="P2179">
        <v>6347</v>
      </c>
      <c r="Q2179">
        <v>0</v>
      </c>
      <c r="R2179">
        <v>0</v>
      </c>
      <c r="S2179">
        <v>3</v>
      </c>
      <c r="T2179">
        <v>1655</v>
      </c>
      <c r="U2179">
        <v>0</v>
      </c>
      <c r="V2179">
        <v>0</v>
      </c>
      <c r="W2179">
        <v>0</v>
      </c>
      <c r="X2179">
        <v>719.25966990011057</v>
      </c>
      <c r="Y2179">
        <v>0</v>
      </c>
      <c r="Z2179">
        <v>0</v>
      </c>
      <c r="AA2179">
        <v>15.395537848294049</v>
      </c>
      <c r="AB2179">
        <v>480.97774173746399</v>
      </c>
      <c r="AC2179">
        <v>0</v>
      </c>
      <c r="AD2179">
        <v>0</v>
      </c>
      <c r="AE2179">
        <v>1215.6329494858685</v>
      </c>
    </row>
    <row r="2180" spans="1:31" x14ac:dyDescent="0.3">
      <c r="A2180">
        <v>2504734</v>
      </c>
      <c r="B2180">
        <v>1</v>
      </c>
      <c r="C2180" t="s">
        <v>80</v>
      </c>
      <c r="D2180" t="s">
        <v>100</v>
      </c>
      <c r="E2180" t="s">
        <v>141</v>
      </c>
      <c r="F2180" t="s">
        <v>6529</v>
      </c>
      <c r="G2180" t="s">
        <v>134</v>
      </c>
      <c r="H2180" t="s">
        <v>135</v>
      </c>
      <c r="I2180" t="s">
        <v>136</v>
      </c>
      <c r="J2180" t="s">
        <v>137</v>
      </c>
      <c r="K2180" t="s">
        <v>138</v>
      </c>
      <c r="L2180" t="s">
        <v>6530</v>
      </c>
      <c r="M2180" t="s">
        <v>6531</v>
      </c>
      <c r="N2180">
        <v>1.055833333</v>
      </c>
      <c r="O2180">
        <v>2</v>
      </c>
      <c r="P2180">
        <v>1457</v>
      </c>
      <c r="Q2180">
        <v>14</v>
      </c>
      <c r="R2180">
        <v>152</v>
      </c>
      <c r="S2180">
        <v>29</v>
      </c>
      <c r="T2180">
        <v>140</v>
      </c>
      <c r="U2180">
        <v>1</v>
      </c>
      <c r="V2180">
        <v>0</v>
      </c>
      <c r="W2180">
        <v>0.58207059363870084</v>
      </c>
      <c r="X2180">
        <v>568.30475593791618</v>
      </c>
      <c r="Y2180">
        <v>60.186777926335139</v>
      </c>
      <c r="Z2180">
        <v>102.08655962154116</v>
      </c>
      <c r="AA2180">
        <v>130.40969161664077</v>
      </c>
      <c r="AB2180">
        <v>218.02900019344534</v>
      </c>
      <c r="AC2180">
        <v>24.304227672494001</v>
      </c>
      <c r="AD2180">
        <v>0</v>
      </c>
      <c r="AE2180">
        <v>1103.9030835620115</v>
      </c>
    </row>
    <row r="2181" spans="1:31" x14ac:dyDescent="0.3">
      <c r="A2181">
        <v>2525192</v>
      </c>
      <c r="B2181">
        <v>1</v>
      </c>
      <c r="C2181" t="s">
        <v>80</v>
      </c>
      <c r="D2181" t="s">
        <v>97</v>
      </c>
      <c r="E2181" t="s">
        <v>141</v>
      </c>
      <c r="F2181" t="s">
        <v>6532</v>
      </c>
      <c r="G2181" t="s">
        <v>143</v>
      </c>
      <c r="H2181" t="s">
        <v>135</v>
      </c>
      <c r="I2181" t="s">
        <v>136</v>
      </c>
      <c r="J2181" t="s">
        <v>137</v>
      </c>
      <c r="K2181" t="s">
        <v>144</v>
      </c>
      <c r="L2181" t="s">
        <v>6533</v>
      </c>
      <c r="M2181" t="s">
        <v>6534</v>
      </c>
      <c r="N2181">
        <v>0.127222222</v>
      </c>
      <c r="O2181">
        <v>1</v>
      </c>
      <c r="P2181">
        <v>1537</v>
      </c>
      <c r="Q2181">
        <v>0</v>
      </c>
      <c r="R2181">
        <v>107</v>
      </c>
      <c r="S2181">
        <v>8</v>
      </c>
      <c r="T2181">
        <v>183</v>
      </c>
      <c r="U2181">
        <v>1</v>
      </c>
      <c r="V2181">
        <v>0</v>
      </c>
      <c r="W2181">
        <v>1.4454235331697864</v>
      </c>
      <c r="X2181">
        <v>42.052484647708674</v>
      </c>
      <c r="Y2181">
        <v>0</v>
      </c>
      <c r="Z2181">
        <v>2.5191883095338747</v>
      </c>
      <c r="AA2181">
        <v>26.69803782186133</v>
      </c>
      <c r="AB2181">
        <v>15.316706861488157</v>
      </c>
      <c r="AC2181">
        <v>4.410442803744945</v>
      </c>
      <c r="AD2181">
        <v>0</v>
      </c>
      <c r="AE2181">
        <v>92.442283977506762</v>
      </c>
    </row>
    <row r="2182" spans="1:31" x14ac:dyDescent="0.3">
      <c r="A2182">
        <v>2504963</v>
      </c>
      <c r="B2182">
        <v>1</v>
      </c>
      <c r="C2182" t="s">
        <v>80</v>
      </c>
      <c r="D2182" t="s">
        <v>94</v>
      </c>
      <c r="E2182" t="s">
        <v>132</v>
      </c>
      <c r="F2182" t="s">
        <v>6535</v>
      </c>
      <c r="G2182" t="s">
        <v>204</v>
      </c>
      <c r="H2182" t="s">
        <v>135</v>
      </c>
      <c r="I2182" t="s">
        <v>136</v>
      </c>
      <c r="J2182" t="s">
        <v>137</v>
      </c>
      <c r="K2182" t="s">
        <v>144</v>
      </c>
      <c r="L2182" t="s">
        <v>6536</v>
      </c>
      <c r="M2182" t="s">
        <v>6537</v>
      </c>
      <c r="N2182">
        <v>2.9455555549999999</v>
      </c>
      <c r="O2182">
        <v>0</v>
      </c>
      <c r="P2182">
        <v>108</v>
      </c>
      <c r="Q2182">
        <v>0</v>
      </c>
      <c r="R2182">
        <v>0</v>
      </c>
      <c r="S2182">
        <v>0</v>
      </c>
      <c r="T2182">
        <v>4</v>
      </c>
      <c r="U2182">
        <v>0</v>
      </c>
      <c r="V2182">
        <v>0</v>
      </c>
      <c r="W2182">
        <v>0</v>
      </c>
      <c r="X2182">
        <v>28.337863986653364</v>
      </c>
      <c r="Y2182">
        <v>0</v>
      </c>
      <c r="Z2182">
        <v>0</v>
      </c>
      <c r="AA2182">
        <v>0</v>
      </c>
      <c r="AB2182">
        <v>2.3642897378787501E-2</v>
      </c>
      <c r="AC2182">
        <v>0</v>
      </c>
      <c r="AD2182">
        <v>0</v>
      </c>
      <c r="AE2182">
        <v>28.361506884032153</v>
      </c>
    </row>
    <row r="2183" spans="1:31" x14ac:dyDescent="0.3">
      <c r="A2183">
        <v>2504628</v>
      </c>
      <c r="B2183">
        <v>1</v>
      </c>
      <c r="C2183" t="s">
        <v>81</v>
      </c>
      <c r="D2183" t="s">
        <v>113</v>
      </c>
      <c r="E2183" t="s">
        <v>207</v>
      </c>
      <c r="F2183" t="s">
        <v>6538</v>
      </c>
      <c r="G2183" t="s">
        <v>953</v>
      </c>
      <c r="H2183" t="s">
        <v>150</v>
      </c>
      <c r="I2183" t="s">
        <v>136</v>
      </c>
      <c r="J2183" t="s">
        <v>137</v>
      </c>
      <c r="K2183" t="s">
        <v>144</v>
      </c>
      <c r="L2183" t="s">
        <v>6539</v>
      </c>
      <c r="M2183" t="s">
        <v>6540</v>
      </c>
      <c r="N2183">
        <v>2.4841666660000001</v>
      </c>
      <c r="O2183">
        <v>0</v>
      </c>
      <c r="P2183">
        <v>21</v>
      </c>
      <c r="Q2183">
        <v>0</v>
      </c>
      <c r="R2183">
        <v>1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4.4790441797005345</v>
      </c>
      <c r="Y2183">
        <v>0</v>
      </c>
      <c r="Z2183">
        <v>1.4541052127776199</v>
      </c>
      <c r="AA2183">
        <v>0</v>
      </c>
      <c r="AB2183">
        <v>0</v>
      </c>
      <c r="AC2183">
        <v>0</v>
      </c>
      <c r="AD2183">
        <v>0</v>
      </c>
      <c r="AE2183">
        <v>5.9331493924781542</v>
      </c>
    </row>
    <row r="2184" spans="1:31" x14ac:dyDescent="0.3">
      <c r="A2184">
        <v>2504528</v>
      </c>
      <c r="B2184">
        <v>1</v>
      </c>
      <c r="C2184" t="s">
        <v>80</v>
      </c>
      <c r="D2184" t="s">
        <v>107</v>
      </c>
      <c r="E2184" t="s">
        <v>207</v>
      </c>
      <c r="F2184" t="s">
        <v>6541</v>
      </c>
      <c r="G2184" t="s">
        <v>177</v>
      </c>
      <c r="H2184" t="s">
        <v>150</v>
      </c>
      <c r="I2184" t="s">
        <v>136</v>
      </c>
      <c r="J2184" t="s">
        <v>137</v>
      </c>
      <c r="K2184" t="s">
        <v>144</v>
      </c>
      <c r="L2184" t="s">
        <v>6542</v>
      </c>
      <c r="M2184" t="s">
        <v>6543</v>
      </c>
      <c r="N2184">
        <v>0.66249999999999998</v>
      </c>
      <c r="O2184">
        <v>0</v>
      </c>
      <c r="P2184">
        <v>80</v>
      </c>
      <c r="Q2184">
        <v>0</v>
      </c>
      <c r="R2184">
        <v>0</v>
      </c>
      <c r="S2184">
        <v>0</v>
      </c>
      <c r="T2184">
        <v>3</v>
      </c>
      <c r="U2184">
        <v>0</v>
      </c>
      <c r="V2184">
        <v>0</v>
      </c>
      <c r="W2184">
        <v>0</v>
      </c>
      <c r="X2184">
        <v>5.6677335317932016</v>
      </c>
      <c r="Y2184">
        <v>0</v>
      </c>
      <c r="Z2184">
        <v>0</v>
      </c>
      <c r="AA2184">
        <v>0</v>
      </c>
      <c r="AB2184">
        <v>1.3736568083507499</v>
      </c>
      <c r="AC2184">
        <v>0</v>
      </c>
      <c r="AD2184">
        <v>0</v>
      </c>
      <c r="AE2184">
        <v>7.0413903401439519</v>
      </c>
    </row>
    <row r="2185" spans="1:31" x14ac:dyDescent="0.3">
      <c r="A2185">
        <v>2504771</v>
      </c>
      <c r="B2185">
        <v>1</v>
      </c>
      <c r="C2185" t="s">
        <v>80</v>
      </c>
      <c r="D2185" t="s">
        <v>85</v>
      </c>
      <c r="E2185" t="s">
        <v>159</v>
      </c>
      <c r="F2185" t="s">
        <v>6544</v>
      </c>
      <c r="G2185" t="s">
        <v>256</v>
      </c>
      <c r="H2185" t="s">
        <v>150</v>
      </c>
      <c r="I2185" t="s">
        <v>136</v>
      </c>
      <c r="J2185" t="s">
        <v>137</v>
      </c>
      <c r="K2185" t="s">
        <v>138</v>
      </c>
      <c r="L2185" t="s">
        <v>6545</v>
      </c>
      <c r="M2185" t="s">
        <v>6546</v>
      </c>
      <c r="N2185">
        <v>0.36416666600000003</v>
      </c>
      <c r="O2185">
        <v>0</v>
      </c>
      <c r="P2185">
        <v>599</v>
      </c>
      <c r="Q2185">
        <v>0</v>
      </c>
      <c r="R2185">
        <v>0</v>
      </c>
      <c r="S2185">
        <v>0</v>
      </c>
      <c r="T2185">
        <v>84</v>
      </c>
      <c r="U2185">
        <v>0</v>
      </c>
      <c r="V2185">
        <v>0</v>
      </c>
      <c r="W2185">
        <v>0</v>
      </c>
      <c r="X2185">
        <v>51.39743074045407</v>
      </c>
      <c r="Y2185">
        <v>0</v>
      </c>
      <c r="Z2185">
        <v>0</v>
      </c>
      <c r="AA2185">
        <v>0</v>
      </c>
      <c r="AB2185">
        <v>20.79061897899755</v>
      </c>
      <c r="AC2185">
        <v>0</v>
      </c>
      <c r="AD2185">
        <v>0</v>
      </c>
      <c r="AE2185">
        <v>72.188049719451612</v>
      </c>
    </row>
    <row r="2186" spans="1:31" x14ac:dyDescent="0.3">
      <c r="A2186">
        <v>2504920</v>
      </c>
      <c r="B2186">
        <v>1</v>
      </c>
      <c r="C2186" t="s">
        <v>80</v>
      </c>
      <c r="D2186" t="s">
        <v>107</v>
      </c>
      <c r="E2186" t="s">
        <v>132</v>
      </c>
      <c r="F2186" t="s">
        <v>6547</v>
      </c>
      <c r="G2186" t="s">
        <v>693</v>
      </c>
      <c r="H2186" t="s">
        <v>135</v>
      </c>
      <c r="I2186" t="s">
        <v>136</v>
      </c>
      <c r="J2186" t="s">
        <v>137</v>
      </c>
      <c r="K2186" t="s">
        <v>144</v>
      </c>
      <c r="L2186" t="s">
        <v>6548</v>
      </c>
      <c r="M2186" t="s">
        <v>6549</v>
      </c>
      <c r="N2186">
        <v>1.9722222220000001</v>
      </c>
      <c r="O2186">
        <v>0</v>
      </c>
      <c r="P2186">
        <v>17</v>
      </c>
      <c r="Q2186">
        <v>0</v>
      </c>
      <c r="R2186">
        <v>12</v>
      </c>
      <c r="S2186">
        <v>0</v>
      </c>
      <c r="T2186">
        <v>8</v>
      </c>
      <c r="U2186">
        <v>0</v>
      </c>
      <c r="V2186">
        <v>0</v>
      </c>
      <c r="W2186">
        <v>0</v>
      </c>
      <c r="X2186">
        <v>6.3931311200492607</v>
      </c>
      <c r="Y2186">
        <v>0</v>
      </c>
      <c r="Z2186">
        <v>3.9397515906173841</v>
      </c>
      <c r="AA2186">
        <v>0</v>
      </c>
      <c r="AB2186">
        <v>3.7744993309066701</v>
      </c>
      <c r="AC2186">
        <v>0</v>
      </c>
      <c r="AD2186">
        <v>0</v>
      </c>
      <c r="AE2186">
        <v>14.107382041573315</v>
      </c>
    </row>
    <row r="2187" spans="1:31" x14ac:dyDescent="0.3">
      <c r="A2187">
        <v>2504554</v>
      </c>
      <c r="B2187">
        <v>1</v>
      </c>
      <c r="C2187" t="s">
        <v>80</v>
      </c>
      <c r="D2187" t="s">
        <v>102</v>
      </c>
      <c r="E2187" t="s">
        <v>141</v>
      </c>
      <c r="F2187" t="s">
        <v>6550</v>
      </c>
      <c r="G2187" t="s">
        <v>143</v>
      </c>
      <c r="H2187" t="s">
        <v>135</v>
      </c>
      <c r="I2187" t="s">
        <v>136</v>
      </c>
      <c r="J2187" t="s">
        <v>137</v>
      </c>
      <c r="K2187" t="s">
        <v>144</v>
      </c>
      <c r="L2187" t="s">
        <v>6551</v>
      </c>
      <c r="M2187" t="s">
        <v>6552</v>
      </c>
      <c r="N2187">
        <v>0.45888888799999999</v>
      </c>
      <c r="O2187">
        <v>1</v>
      </c>
      <c r="P2187">
        <v>1758</v>
      </c>
      <c r="Q2187">
        <v>9</v>
      </c>
      <c r="R2187">
        <v>533</v>
      </c>
      <c r="S2187">
        <v>14</v>
      </c>
      <c r="T2187">
        <v>321</v>
      </c>
      <c r="U2187">
        <v>10</v>
      </c>
      <c r="V2187">
        <v>2</v>
      </c>
      <c r="W2187">
        <v>4.889157565656E-2</v>
      </c>
      <c r="X2187">
        <v>97.574226764703468</v>
      </c>
      <c r="Y2187">
        <v>4.8677647497150938</v>
      </c>
      <c r="Z2187">
        <v>61.93208409197306</v>
      </c>
      <c r="AA2187">
        <v>53.909516334325382</v>
      </c>
      <c r="AB2187">
        <v>68.818353780289968</v>
      </c>
      <c r="AC2187">
        <v>217.53929922004193</v>
      </c>
      <c r="AD2187">
        <v>4.7682653922903535</v>
      </c>
      <c r="AE2187">
        <v>509.45840190899582</v>
      </c>
    </row>
    <row r="2188" spans="1:31" x14ac:dyDescent="0.3">
      <c r="A2188">
        <v>2504886</v>
      </c>
      <c r="B2188">
        <v>1</v>
      </c>
      <c r="C2188" t="s">
        <v>80</v>
      </c>
      <c r="D2188" t="s">
        <v>95</v>
      </c>
      <c r="E2188" t="s">
        <v>207</v>
      </c>
      <c r="F2188" t="s">
        <v>6553</v>
      </c>
      <c r="G2188" t="s">
        <v>161</v>
      </c>
      <c r="H2188" t="s">
        <v>150</v>
      </c>
      <c r="I2188" t="s">
        <v>136</v>
      </c>
      <c r="J2188" t="s">
        <v>137</v>
      </c>
      <c r="K2188" t="s">
        <v>144</v>
      </c>
      <c r="L2188" t="s">
        <v>6554</v>
      </c>
      <c r="M2188" t="s">
        <v>6555</v>
      </c>
      <c r="N2188">
        <v>3.463055555</v>
      </c>
      <c r="O2188">
        <v>0</v>
      </c>
      <c r="P2188">
        <v>28</v>
      </c>
      <c r="Q2188">
        <v>0</v>
      </c>
      <c r="R2188">
        <v>17</v>
      </c>
      <c r="S2188">
        <v>0</v>
      </c>
      <c r="T2188">
        <v>1</v>
      </c>
      <c r="U2188">
        <v>0</v>
      </c>
      <c r="V2188">
        <v>0</v>
      </c>
      <c r="W2188">
        <v>0</v>
      </c>
      <c r="X2188">
        <v>22.65052737988394</v>
      </c>
      <c r="Y2188">
        <v>0</v>
      </c>
      <c r="Z2188">
        <v>13.974926536476492</v>
      </c>
      <c r="AA2188">
        <v>0</v>
      </c>
      <c r="AB2188">
        <v>8.3164821896721381</v>
      </c>
      <c r="AC2188">
        <v>0</v>
      </c>
      <c r="AD2188">
        <v>0</v>
      </c>
      <c r="AE2188">
        <v>44.941936106032564</v>
      </c>
    </row>
    <row r="2189" spans="1:31" x14ac:dyDescent="0.3">
      <c r="A2189">
        <v>2504863</v>
      </c>
      <c r="B2189">
        <v>1</v>
      </c>
      <c r="C2189" t="s">
        <v>80</v>
      </c>
      <c r="D2189" t="s">
        <v>105</v>
      </c>
      <c r="E2189" t="s">
        <v>141</v>
      </c>
      <c r="F2189" t="s">
        <v>4212</v>
      </c>
      <c r="G2189" t="s">
        <v>143</v>
      </c>
      <c r="H2189" t="s">
        <v>135</v>
      </c>
      <c r="I2189" t="s">
        <v>136</v>
      </c>
      <c r="J2189" t="s">
        <v>137</v>
      </c>
      <c r="K2189" t="s">
        <v>144</v>
      </c>
      <c r="L2189" t="s">
        <v>6556</v>
      </c>
      <c r="M2189" t="s">
        <v>6557</v>
      </c>
      <c r="N2189">
        <v>0.47527777700000001</v>
      </c>
      <c r="O2189">
        <v>0</v>
      </c>
      <c r="P2189">
        <v>159</v>
      </c>
      <c r="Q2189">
        <v>0</v>
      </c>
      <c r="R2189">
        <v>12</v>
      </c>
      <c r="S2189">
        <v>8</v>
      </c>
      <c r="T2189">
        <v>28</v>
      </c>
      <c r="U2189">
        <v>6</v>
      </c>
      <c r="V2189">
        <v>1</v>
      </c>
      <c r="W2189">
        <v>0</v>
      </c>
      <c r="X2189">
        <v>16.762320132484682</v>
      </c>
      <c r="Y2189">
        <v>0</v>
      </c>
      <c r="Z2189">
        <v>1.3256387771677001</v>
      </c>
      <c r="AA2189">
        <v>11.686353452752151</v>
      </c>
      <c r="AB2189">
        <v>17.438161378811607</v>
      </c>
      <c r="AC2189">
        <v>82.888069467088826</v>
      </c>
      <c r="AD2189">
        <v>0.43080242317872003</v>
      </c>
      <c r="AE2189">
        <v>130.5313456314837</v>
      </c>
    </row>
    <row r="2190" spans="1:31" x14ac:dyDescent="0.3">
      <c r="A2190">
        <v>2504508</v>
      </c>
      <c r="B2190">
        <v>1</v>
      </c>
      <c r="C2190" t="s">
        <v>81</v>
      </c>
      <c r="D2190" t="s">
        <v>118</v>
      </c>
      <c r="E2190" t="s">
        <v>207</v>
      </c>
      <c r="F2190" t="s">
        <v>6558</v>
      </c>
      <c r="G2190" t="s">
        <v>177</v>
      </c>
      <c r="H2190" t="s">
        <v>150</v>
      </c>
      <c r="I2190" t="s">
        <v>136</v>
      </c>
      <c r="J2190" t="s">
        <v>137</v>
      </c>
      <c r="K2190" t="s">
        <v>144</v>
      </c>
      <c r="L2190" t="s">
        <v>6559</v>
      </c>
      <c r="M2190" t="s">
        <v>6560</v>
      </c>
      <c r="N2190">
        <v>1.290277777</v>
      </c>
      <c r="O2190">
        <v>0</v>
      </c>
      <c r="P2190">
        <v>3</v>
      </c>
      <c r="Q2190">
        <v>0</v>
      </c>
      <c r="R2190">
        <v>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0.57867762294222236</v>
      </c>
      <c r="Y2190">
        <v>0</v>
      </c>
      <c r="Z2190">
        <v>0</v>
      </c>
      <c r="AA2190">
        <v>0</v>
      </c>
      <c r="AB2190">
        <v>0</v>
      </c>
      <c r="AC2190">
        <v>0</v>
      </c>
      <c r="AD2190">
        <v>0</v>
      </c>
      <c r="AE2190">
        <v>0.57867762294222236</v>
      </c>
    </row>
    <row r="2191" spans="1:31" x14ac:dyDescent="0.3">
      <c r="A2191">
        <v>2504763</v>
      </c>
      <c r="B2191">
        <v>1</v>
      </c>
      <c r="C2191" t="s">
        <v>81</v>
      </c>
      <c r="D2191" t="s">
        <v>118</v>
      </c>
      <c r="E2191" t="s">
        <v>159</v>
      </c>
      <c r="F2191" t="s">
        <v>6561</v>
      </c>
      <c r="G2191" t="s">
        <v>181</v>
      </c>
      <c r="H2191" t="s">
        <v>150</v>
      </c>
      <c r="I2191" t="s">
        <v>136</v>
      </c>
      <c r="J2191" t="s">
        <v>137</v>
      </c>
      <c r="K2191" t="s">
        <v>144</v>
      </c>
      <c r="L2191" t="s">
        <v>6562</v>
      </c>
      <c r="M2191" t="s">
        <v>6563</v>
      </c>
      <c r="N2191">
        <v>0.41361111099999998</v>
      </c>
      <c r="O2191">
        <v>0</v>
      </c>
      <c r="P2191">
        <v>551</v>
      </c>
      <c r="Q2191">
        <v>0</v>
      </c>
      <c r="R2191">
        <v>2</v>
      </c>
      <c r="S2191">
        <v>0</v>
      </c>
      <c r="T2191">
        <v>24</v>
      </c>
      <c r="U2191">
        <v>0</v>
      </c>
      <c r="V2191">
        <v>0</v>
      </c>
      <c r="W2191">
        <v>0</v>
      </c>
      <c r="X2191">
        <v>43.588114408152961</v>
      </c>
      <c r="Y2191">
        <v>0</v>
      </c>
      <c r="Z2191">
        <v>0.2527836532396</v>
      </c>
      <c r="AA2191">
        <v>0</v>
      </c>
      <c r="AB2191">
        <v>3.7734950201038013</v>
      </c>
      <c r="AC2191">
        <v>0</v>
      </c>
      <c r="AD2191">
        <v>0</v>
      </c>
      <c r="AE2191">
        <v>47.61439308149636</v>
      </c>
    </row>
    <row r="2192" spans="1:31" x14ac:dyDescent="0.3">
      <c r="A2192">
        <v>2504786</v>
      </c>
      <c r="B2192">
        <v>1</v>
      </c>
      <c r="C2192" t="s">
        <v>81</v>
      </c>
      <c r="D2192" t="s">
        <v>128</v>
      </c>
      <c r="E2192" t="s">
        <v>141</v>
      </c>
      <c r="F2192" t="s">
        <v>2573</v>
      </c>
      <c r="G2192" t="s">
        <v>204</v>
      </c>
      <c r="H2192" t="s">
        <v>135</v>
      </c>
      <c r="I2192" t="s">
        <v>136</v>
      </c>
      <c r="J2192" t="s">
        <v>137</v>
      </c>
      <c r="K2192" t="s">
        <v>144</v>
      </c>
      <c r="L2192" t="s">
        <v>6564</v>
      </c>
      <c r="M2192" t="s">
        <v>6565</v>
      </c>
      <c r="N2192">
        <v>0.46111111100000002</v>
      </c>
      <c r="O2192">
        <v>21</v>
      </c>
      <c r="P2192">
        <v>139</v>
      </c>
      <c r="Q2192">
        <v>301</v>
      </c>
      <c r="R2192">
        <v>97</v>
      </c>
      <c r="S2192">
        <v>10</v>
      </c>
      <c r="T2192">
        <v>7</v>
      </c>
      <c r="U2192">
        <v>0</v>
      </c>
      <c r="V2192">
        <v>0</v>
      </c>
      <c r="W2192">
        <v>1.7861196681697027</v>
      </c>
      <c r="X2192">
        <v>15.95998528108243</v>
      </c>
      <c r="Y2192">
        <v>46.726685839238584</v>
      </c>
      <c r="Z2192">
        <v>16.875811204508441</v>
      </c>
      <c r="AA2192">
        <v>2.700882818653612</v>
      </c>
      <c r="AB2192">
        <v>2.3865604689446975</v>
      </c>
      <c r="AC2192">
        <v>0</v>
      </c>
      <c r="AD2192">
        <v>0</v>
      </c>
      <c r="AE2192">
        <v>86.436045280597455</v>
      </c>
    </row>
    <row r="2193" spans="1:31" x14ac:dyDescent="0.3">
      <c r="A2193">
        <v>2504654</v>
      </c>
      <c r="B2193">
        <v>1</v>
      </c>
      <c r="C2193" t="s">
        <v>80</v>
      </c>
      <c r="D2193" t="s">
        <v>106</v>
      </c>
      <c r="E2193" t="s">
        <v>159</v>
      </c>
      <c r="F2193" t="s">
        <v>6566</v>
      </c>
      <c r="G2193" t="s">
        <v>134</v>
      </c>
      <c r="H2193" t="s">
        <v>150</v>
      </c>
      <c r="I2193" t="s">
        <v>136</v>
      </c>
      <c r="J2193" t="s">
        <v>137</v>
      </c>
      <c r="K2193" t="s">
        <v>138</v>
      </c>
      <c r="L2193" t="s">
        <v>6567</v>
      </c>
      <c r="M2193" t="s">
        <v>6568</v>
      </c>
      <c r="N2193">
        <v>3.3736111110000002</v>
      </c>
      <c r="O2193">
        <v>0</v>
      </c>
      <c r="P2193">
        <v>143</v>
      </c>
      <c r="Q2193">
        <v>0</v>
      </c>
      <c r="R2193">
        <v>0</v>
      </c>
      <c r="S2193">
        <v>0</v>
      </c>
      <c r="T2193">
        <v>330</v>
      </c>
      <c r="U2193">
        <v>0</v>
      </c>
      <c r="V2193">
        <v>0</v>
      </c>
      <c r="W2193">
        <v>0</v>
      </c>
      <c r="X2193">
        <v>115.0007286576579</v>
      </c>
      <c r="Y2193">
        <v>0</v>
      </c>
      <c r="Z2193">
        <v>0</v>
      </c>
      <c r="AA2193">
        <v>0</v>
      </c>
      <c r="AB2193">
        <v>255.11184661765472</v>
      </c>
      <c r="AC2193">
        <v>0</v>
      </c>
      <c r="AD2193">
        <v>0</v>
      </c>
      <c r="AE2193">
        <v>370.11257527531262</v>
      </c>
    </row>
    <row r="2194" spans="1:31" x14ac:dyDescent="0.3">
      <c r="A2194">
        <v>2504949</v>
      </c>
      <c r="B2194">
        <v>1</v>
      </c>
      <c r="C2194" t="s">
        <v>80</v>
      </c>
      <c r="D2194" t="s">
        <v>110</v>
      </c>
      <c r="E2194" t="s">
        <v>167</v>
      </c>
      <c r="F2194" t="s">
        <v>6569</v>
      </c>
      <c r="G2194" t="s">
        <v>234</v>
      </c>
      <c r="H2194" t="s">
        <v>150</v>
      </c>
      <c r="I2194" t="s">
        <v>136</v>
      </c>
      <c r="J2194" t="s">
        <v>137</v>
      </c>
      <c r="K2194" t="s">
        <v>144</v>
      </c>
      <c r="L2194" t="s">
        <v>6570</v>
      </c>
      <c r="M2194" t="s">
        <v>6571</v>
      </c>
      <c r="N2194">
        <v>1.478888888</v>
      </c>
      <c r="O2194">
        <v>0</v>
      </c>
      <c r="P2194">
        <v>24</v>
      </c>
      <c r="Q2194">
        <v>0</v>
      </c>
      <c r="R2194">
        <v>0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9.3635089972718131</v>
      </c>
      <c r="Y2194">
        <v>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9.3635089972718131</v>
      </c>
    </row>
    <row r="2195" spans="1:31" x14ac:dyDescent="0.3">
      <c r="A2195">
        <v>2504562</v>
      </c>
      <c r="B2195">
        <v>2</v>
      </c>
      <c r="C2195" t="s">
        <v>81</v>
      </c>
      <c r="D2195" t="s">
        <v>118</v>
      </c>
      <c r="E2195" t="s">
        <v>132</v>
      </c>
      <c r="F2195" t="s">
        <v>6572</v>
      </c>
      <c r="G2195" t="s">
        <v>693</v>
      </c>
      <c r="H2195" t="s">
        <v>135</v>
      </c>
      <c r="I2195" t="s">
        <v>136</v>
      </c>
      <c r="J2195" t="s">
        <v>137</v>
      </c>
      <c r="K2195" t="s">
        <v>144</v>
      </c>
      <c r="L2195" t="s">
        <v>6423</v>
      </c>
      <c r="M2195" t="s">
        <v>6573</v>
      </c>
      <c r="N2195">
        <v>1.4002777769999999</v>
      </c>
      <c r="O2195">
        <v>2</v>
      </c>
      <c r="P2195">
        <v>272</v>
      </c>
      <c r="Q2195">
        <v>48</v>
      </c>
      <c r="R2195">
        <v>23</v>
      </c>
      <c r="S2195">
        <v>4</v>
      </c>
      <c r="T2195">
        <v>36</v>
      </c>
      <c r="U2195">
        <v>0</v>
      </c>
      <c r="V2195">
        <v>0</v>
      </c>
      <c r="W2195">
        <v>0.57665044746000005</v>
      </c>
      <c r="X2195">
        <v>48.993548575671653</v>
      </c>
      <c r="Y2195">
        <v>38.755088056947685</v>
      </c>
      <c r="Z2195">
        <v>6.7909804137854204</v>
      </c>
      <c r="AA2195">
        <v>3.9092789708389715</v>
      </c>
      <c r="AB2195">
        <v>22.315958180904577</v>
      </c>
      <c r="AC2195">
        <v>0</v>
      </c>
      <c r="AD2195">
        <v>0</v>
      </c>
      <c r="AE2195">
        <v>121.3415046456083</v>
      </c>
    </row>
    <row r="2196" spans="1:31" x14ac:dyDescent="0.3">
      <c r="A2196">
        <v>2504700</v>
      </c>
      <c r="B2196">
        <v>1</v>
      </c>
      <c r="C2196" t="s">
        <v>80</v>
      </c>
      <c r="D2196" t="s">
        <v>83</v>
      </c>
      <c r="E2196" t="s">
        <v>187</v>
      </c>
      <c r="F2196" t="s">
        <v>6574</v>
      </c>
      <c r="G2196" t="s">
        <v>143</v>
      </c>
      <c r="H2196" t="s">
        <v>135</v>
      </c>
      <c r="I2196" t="s">
        <v>136</v>
      </c>
      <c r="J2196" t="s">
        <v>137</v>
      </c>
      <c r="K2196" t="s">
        <v>144</v>
      </c>
      <c r="L2196" t="s">
        <v>6575</v>
      </c>
      <c r="M2196" t="s">
        <v>6576</v>
      </c>
      <c r="N2196">
        <v>7.8888888000000004E-2</v>
      </c>
      <c r="O2196">
        <v>0</v>
      </c>
      <c r="P2196">
        <v>0</v>
      </c>
      <c r="Q2196">
        <v>0</v>
      </c>
      <c r="R2196">
        <v>0</v>
      </c>
      <c r="S2196">
        <v>4</v>
      </c>
      <c r="T2196">
        <v>0</v>
      </c>
      <c r="U2196">
        <v>5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2.4141823520906152</v>
      </c>
      <c r="AB2196">
        <v>0</v>
      </c>
      <c r="AC2196">
        <v>9.8142782274390008</v>
      </c>
      <c r="AD2196">
        <v>0</v>
      </c>
      <c r="AE2196">
        <v>12.228460579529616</v>
      </c>
    </row>
    <row r="2197" spans="1:31" x14ac:dyDescent="0.3">
      <c r="A2197">
        <v>2504637</v>
      </c>
      <c r="B2197">
        <v>1</v>
      </c>
      <c r="C2197" t="s">
        <v>80</v>
      </c>
      <c r="D2197" t="s">
        <v>106</v>
      </c>
      <c r="E2197" t="s">
        <v>159</v>
      </c>
      <c r="F2197" t="s">
        <v>6577</v>
      </c>
      <c r="G2197" t="s">
        <v>134</v>
      </c>
      <c r="H2197" t="s">
        <v>150</v>
      </c>
      <c r="I2197" t="s">
        <v>136</v>
      </c>
      <c r="J2197" t="s">
        <v>137</v>
      </c>
      <c r="K2197" t="s">
        <v>138</v>
      </c>
      <c r="L2197" t="s">
        <v>6578</v>
      </c>
      <c r="M2197" t="s">
        <v>6579</v>
      </c>
      <c r="N2197">
        <v>3.7138888880000001</v>
      </c>
      <c r="O2197">
        <v>0</v>
      </c>
      <c r="P2197">
        <v>39</v>
      </c>
      <c r="Q2197">
        <v>0</v>
      </c>
      <c r="R2197">
        <v>1</v>
      </c>
      <c r="S2197">
        <v>0</v>
      </c>
      <c r="T2197">
        <v>5</v>
      </c>
      <c r="U2197">
        <v>0</v>
      </c>
      <c r="V2197">
        <v>0</v>
      </c>
      <c r="W2197">
        <v>0</v>
      </c>
      <c r="X2197">
        <v>19.595622647222353</v>
      </c>
      <c r="Y2197">
        <v>0</v>
      </c>
      <c r="Z2197">
        <v>7.5494416195836491</v>
      </c>
      <c r="AA2197">
        <v>0</v>
      </c>
      <c r="AB2197">
        <v>11.686443354210496</v>
      </c>
      <c r="AC2197">
        <v>0</v>
      </c>
      <c r="AD2197">
        <v>0</v>
      </c>
      <c r="AE2197">
        <v>38.831507621016499</v>
      </c>
    </row>
    <row r="2198" spans="1:31" x14ac:dyDescent="0.3">
      <c r="A2198">
        <v>2504680</v>
      </c>
      <c r="B2198">
        <v>1</v>
      </c>
      <c r="C2198" t="s">
        <v>80</v>
      </c>
      <c r="D2198" t="s">
        <v>110</v>
      </c>
      <c r="E2198" t="s">
        <v>207</v>
      </c>
      <c r="F2198" t="s">
        <v>6580</v>
      </c>
      <c r="G2198" t="s">
        <v>413</v>
      </c>
      <c r="H2198" t="s">
        <v>150</v>
      </c>
      <c r="I2198" t="s">
        <v>136</v>
      </c>
      <c r="J2198" t="s">
        <v>137</v>
      </c>
      <c r="K2198" t="s">
        <v>144</v>
      </c>
      <c r="L2198" t="s">
        <v>6581</v>
      </c>
      <c r="M2198" t="s">
        <v>6582</v>
      </c>
      <c r="N2198">
        <v>1.151944444</v>
      </c>
      <c r="O2198">
        <v>0</v>
      </c>
      <c r="P2198">
        <v>138</v>
      </c>
      <c r="Q2198">
        <v>0</v>
      </c>
      <c r="R2198">
        <v>0</v>
      </c>
      <c r="S2198">
        <v>0</v>
      </c>
      <c r="T2198">
        <v>26</v>
      </c>
      <c r="U2198">
        <v>0</v>
      </c>
      <c r="V2198">
        <v>0</v>
      </c>
      <c r="W2198">
        <v>0</v>
      </c>
      <c r="X2198">
        <v>39.452119056559212</v>
      </c>
      <c r="Y2198">
        <v>0</v>
      </c>
      <c r="Z2198">
        <v>0</v>
      </c>
      <c r="AA2198">
        <v>0</v>
      </c>
      <c r="AB2198">
        <v>11.446350226123123</v>
      </c>
      <c r="AC2198">
        <v>0</v>
      </c>
      <c r="AD2198">
        <v>0</v>
      </c>
      <c r="AE2198">
        <v>50.898469282682335</v>
      </c>
    </row>
    <row r="2199" spans="1:31" x14ac:dyDescent="0.3">
      <c r="A2199">
        <v>2504823</v>
      </c>
      <c r="B2199">
        <v>1</v>
      </c>
      <c r="C2199" t="s">
        <v>80</v>
      </c>
      <c r="D2199" t="s">
        <v>96</v>
      </c>
      <c r="E2199" t="s">
        <v>167</v>
      </c>
      <c r="F2199" t="s">
        <v>6583</v>
      </c>
      <c r="G2199" t="s">
        <v>263</v>
      </c>
      <c r="H2199" t="s">
        <v>150</v>
      </c>
      <c r="I2199" t="s">
        <v>136</v>
      </c>
      <c r="J2199" t="s">
        <v>137</v>
      </c>
      <c r="K2199" t="s">
        <v>144</v>
      </c>
      <c r="L2199" t="s">
        <v>6584</v>
      </c>
      <c r="M2199" t="s">
        <v>6585</v>
      </c>
      <c r="N2199">
        <v>4.4047222220000002</v>
      </c>
      <c r="O2199">
        <v>0</v>
      </c>
      <c r="P2199">
        <v>1</v>
      </c>
      <c r="Q2199">
        <v>0</v>
      </c>
      <c r="R2199">
        <v>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0.98965973352555558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0.98965973352555558</v>
      </c>
    </row>
    <row r="2200" spans="1:31" x14ac:dyDescent="0.3">
      <c r="A2200">
        <v>2504574</v>
      </c>
      <c r="B2200">
        <v>1</v>
      </c>
      <c r="C2200" t="s">
        <v>80</v>
      </c>
      <c r="D2200" t="s">
        <v>82</v>
      </c>
      <c r="E2200" t="s">
        <v>207</v>
      </c>
      <c r="F2200" t="s">
        <v>6586</v>
      </c>
      <c r="G2200" t="s">
        <v>588</v>
      </c>
      <c r="H2200" t="s">
        <v>150</v>
      </c>
      <c r="I2200" t="s">
        <v>136</v>
      </c>
      <c r="J2200" t="s">
        <v>137</v>
      </c>
      <c r="K2200" t="s">
        <v>144</v>
      </c>
      <c r="L2200" t="s">
        <v>6587</v>
      </c>
      <c r="M2200" t="s">
        <v>6588</v>
      </c>
      <c r="N2200">
        <v>0.36249999999999999</v>
      </c>
      <c r="O2200">
        <v>0</v>
      </c>
      <c r="P2200">
        <v>121</v>
      </c>
      <c r="Q2200">
        <v>0</v>
      </c>
      <c r="R2200">
        <v>0</v>
      </c>
      <c r="S2200">
        <v>0</v>
      </c>
      <c r="T2200">
        <v>47</v>
      </c>
      <c r="U2200">
        <v>0</v>
      </c>
      <c r="V2200">
        <v>0</v>
      </c>
      <c r="W2200">
        <v>0</v>
      </c>
      <c r="X2200">
        <v>10.429432019355419</v>
      </c>
      <c r="Y2200">
        <v>0</v>
      </c>
      <c r="Z2200">
        <v>0</v>
      </c>
      <c r="AA2200">
        <v>0</v>
      </c>
      <c r="AB2200">
        <v>4.4059460847125616</v>
      </c>
      <c r="AC2200">
        <v>0</v>
      </c>
      <c r="AD2200">
        <v>0</v>
      </c>
      <c r="AE2200">
        <v>14.835378104067981</v>
      </c>
    </row>
    <row r="2201" spans="1:31" x14ac:dyDescent="0.3">
      <c r="A2201">
        <v>2504883</v>
      </c>
      <c r="B2201">
        <v>1</v>
      </c>
      <c r="C2201" t="s">
        <v>80</v>
      </c>
      <c r="D2201" t="s">
        <v>103</v>
      </c>
      <c r="E2201" t="s">
        <v>167</v>
      </c>
      <c r="F2201" t="s">
        <v>6589</v>
      </c>
      <c r="G2201" t="s">
        <v>169</v>
      </c>
      <c r="H2201" t="s">
        <v>150</v>
      </c>
      <c r="I2201" t="s">
        <v>136</v>
      </c>
      <c r="J2201" t="s">
        <v>137</v>
      </c>
      <c r="K2201" t="s">
        <v>144</v>
      </c>
      <c r="L2201" t="s">
        <v>6590</v>
      </c>
      <c r="M2201" t="s">
        <v>6591</v>
      </c>
      <c r="N2201">
        <v>1.4327777770000001</v>
      </c>
      <c r="O2201">
        <v>0</v>
      </c>
      <c r="P2201">
        <v>0</v>
      </c>
      <c r="Q2201">
        <v>0</v>
      </c>
      <c r="R2201">
        <v>0</v>
      </c>
      <c r="S2201">
        <v>0</v>
      </c>
      <c r="T2201">
        <v>1</v>
      </c>
      <c r="U2201">
        <v>0</v>
      </c>
      <c r="V2201">
        <v>0</v>
      </c>
      <c r="W2201">
        <v>0</v>
      </c>
      <c r="X2201">
        <v>0</v>
      </c>
      <c r="Y2201">
        <v>0</v>
      </c>
      <c r="Z2201">
        <v>0</v>
      </c>
      <c r="AA2201">
        <v>0</v>
      </c>
      <c r="AB2201">
        <v>0.11148267477812501</v>
      </c>
      <c r="AC2201">
        <v>0</v>
      </c>
      <c r="AD2201">
        <v>0</v>
      </c>
      <c r="AE2201">
        <v>0.11148267477812501</v>
      </c>
    </row>
    <row r="2202" spans="1:31" x14ac:dyDescent="0.3">
      <c r="A2202">
        <v>2504737</v>
      </c>
      <c r="B2202">
        <v>1</v>
      </c>
      <c r="C2202" t="s">
        <v>81</v>
      </c>
      <c r="D2202" t="s">
        <v>122</v>
      </c>
      <c r="E2202" t="s">
        <v>159</v>
      </c>
      <c r="F2202" t="s">
        <v>6592</v>
      </c>
      <c r="G2202" t="s">
        <v>181</v>
      </c>
      <c r="H2202" t="s">
        <v>150</v>
      </c>
      <c r="I2202" t="s">
        <v>136</v>
      </c>
      <c r="J2202" t="s">
        <v>137</v>
      </c>
      <c r="K2202" t="s">
        <v>144</v>
      </c>
      <c r="L2202" t="s">
        <v>6593</v>
      </c>
      <c r="M2202" t="s">
        <v>6594</v>
      </c>
      <c r="N2202">
        <v>1.7877777770000001</v>
      </c>
      <c r="O2202">
        <v>0</v>
      </c>
      <c r="P2202">
        <v>47</v>
      </c>
      <c r="Q2202">
        <v>0</v>
      </c>
      <c r="R2202">
        <v>0</v>
      </c>
      <c r="S2202">
        <v>0</v>
      </c>
      <c r="T2202">
        <v>2</v>
      </c>
      <c r="U2202">
        <v>0</v>
      </c>
      <c r="V2202">
        <v>0</v>
      </c>
      <c r="W2202">
        <v>0</v>
      </c>
      <c r="X2202">
        <v>9.2568337516091059</v>
      </c>
      <c r="Y2202">
        <v>0</v>
      </c>
      <c r="Z2202">
        <v>0</v>
      </c>
      <c r="AA2202">
        <v>0</v>
      </c>
      <c r="AB2202">
        <v>4.4184274024988888</v>
      </c>
      <c r="AC2202">
        <v>0</v>
      </c>
      <c r="AD2202">
        <v>0</v>
      </c>
      <c r="AE2202">
        <v>13.675261154107995</v>
      </c>
    </row>
    <row r="2203" spans="1:31" x14ac:dyDescent="0.3">
      <c r="A2203">
        <v>2504511</v>
      </c>
      <c r="B2203">
        <v>1</v>
      </c>
      <c r="C2203" t="s">
        <v>80</v>
      </c>
      <c r="D2203" t="s">
        <v>97</v>
      </c>
      <c r="E2203" t="s">
        <v>167</v>
      </c>
      <c r="F2203" t="s">
        <v>6595</v>
      </c>
      <c r="G2203" t="s">
        <v>263</v>
      </c>
      <c r="H2203" t="s">
        <v>150</v>
      </c>
      <c r="I2203" t="s">
        <v>136</v>
      </c>
      <c r="J2203" t="s">
        <v>137</v>
      </c>
      <c r="K2203" t="s">
        <v>144</v>
      </c>
      <c r="L2203" t="s">
        <v>6596</v>
      </c>
      <c r="M2203" t="s">
        <v>6597</v>
      </c>
      <c r="N2203">
        <v>1.5636111109999999</v>
      </c>
      <c r="O2203">
        <v>0</v>
      </c>
      <c r="P2203">
        <v>3</v>
      </c>
      <c r="Q2203">
        <v>0</v>
      </c>
      <c r="R2203">
        <v>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0.44802268533710837</v>
      </c>
      <c r="Y2203">
        <v>0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0.44802268533710837</v>
      </c>
    </row>
    <row r="2204" spans="1:31" x14ac:dyDescent="0.3">
      <c r="A2204">
        <v>2504889</v>
      </c>
      <c r="B2204">
        <v>1</v>
      </c>
      <c r="C2204" t="s">
        <v>80</v>
      </c>
      <c r="D2204" t="s">
        <v>100</v>
      </c>
      <c r="E2204" t="s">
        <v>132</v>
      </c>
      <c r="F2204" t="s">
        <v>6598</v>
      </c>
      <c r="G2204" t="s">
        <v>143</v>
      </c>
      <c r="H2204" t="s">
        <v>135</v>
      </c>
      <c r="I2204" t="s">
        <v>136</v>
      </c>
      <c r="J2204" t="s">
        <v>137</v>
      </c>
      <c r="K2204" t="s">
        <v>144</v>
      </c>
      <c r="L2204" t="s">
        <v>6599</v>
      </c>
      <c r="M2204" t="s">
        <v>6600</v>
      </c>
      <c r="N2204">
        <v>0.88749999999999996</v>
      </c>
      <c r="O2204">
        <v>0</v>
      </c>
      <c r="P2204">
        <v>0</v>
      </c>
      <c r="Q2204">
        <v>0</v>
      </c>
      <c r="R2204">
        <v>0</v>
      </c>
      <c r="S2204">
        <v>6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59.144302078323477</v>
      </c>
      <c r="AB2204">
        <v>0</v>
      </c>
      <c r="AC2204">
        <v>0</v>
      </c>
      <c r="AD2204">
        <v>0</v>
      </c>
      <c r="AE2204">
        <v>59.144302078323477</v>
      </c>
    </row>
    <row r="2205" spans="1:31" x14ac:dyDescent="0.3">
      <c r="A2205">
        <v>2504989</v>
      </c>
      <c r="B2205">
        <v>1</v>
      </c>
      <c r="C2205" t="s">
        <v>80</v>
      </c>
      <c r="D2205" t="s">
        <v>109</v>
      </c>
      <c r="E2205" t="s">
        <v>132</v>
      </c>
      <c r="F2205" t="s">
        <v>6601</v>
      </c>
      <c r="G2205" t="s">
        <v>1270</v>
      </c>
      <c r="H2205" t="s">
        <v>135</v>
      </c>
      <c r="I2205" t="s">
        <v>136</v>
      </c>
      <c r="J2205" t="s">
        <v>137</v>
      </c>
      <c r="K2205" t="s">
        <v>144</v>
      </c>
      <c r="L2205" t="s">
        <v>6602</v>
      </c>
      <c r="M2205" t="s">
        <v>6603</v>
      </c>
      <c r="N2205">
        <v>3.0477777769999999</v>
      </c>
      <c r="O2205">
        <v>0</v>
      </c>
      <c r="P2205">
        <v>98</v>
      </c>
      <c r="Q2205">
        <v>0</v>
      </c>
      <c r="R2205">
        <v>12</v>
      </c>
      <c r="S2205">
        <v>0</v>
      </c>
      <c r="T2205">
        <v>23</v>
      </c>
      <c r="U2205">
        <v>0</v>
      </c>
      <c r="V2205">
        <v>0</v>
      </c>
      <c r="W2205">
        <v>0</v>
      </c>
      <c r="X2205">
        <v>46.520875987531653</v>
      </c>
      <c r="Y2205">
        <v>0</v>
      </c>
      <c r="Z2205">
        <v>20.437341649754078</v>
      </c>
      <c r="AA2205">
        <v>0</v>
      </c>
      <c r="AB2205">
        <v>17.347525295052424</v>
      </c>
      <c r="AC2205">
        <v>0</v>
      </c>
      <c r="AD2205">
        <v>0</v>
      </c>
      <c r="AE2205">
        <v>84.305742932338148</v>
      </c>
    </row>
    <row r="2206" spans="1:31" x14ac:dyDescent="0.3">
      <c r="A2206">
        <v>2504597</v>
      </c>
      <c r="B2206">
        <v>1</v>
      </c>
      <c r="C2206" t="s">
        <v>80</v>
      </c>
      <c r="D2206" t="s">
        <v>104</v>
      </c>
      <c r="E2206" t="s">
        <v>275</v>
      </c>
      <c r="F2206" t="s">
        <v>434</v>
      </c>
      <c r="G2206" t="s">
        <v>143</v>
      </c>
      <c r="H2206" t="s">
        <v>135</v>
      </c>
      <c r="I2206" t="s">
        <v>136</v>
      </c>
      <c r="J2206" t="s">
        <v>137</v>
      </c>
      <c r="K2206" t="s">
        <v>144</v>
      </c>
      <c r="L2206" t="s">
        <v>6604</v>
      </c>
      <c r="M2206" t="s">
        <v>6605</v>
      </c>
      <c r="N2206">
        <v>0.454444444</v>
      </c>
      <c r="O2206">
        <v>43</v>
      </c>
      <c r="P2206">
        <v>1304</v>
      </c>
      <c r="Q2206">
        <v>286</v>
      </c>
      <c r="R2206">
        <v>478</v>
      </c>
      <c r="S2206">
        <v>102</v>
      </c>
      <c r="T2206">
        <v>371</v>
      </c>
      <c r="U2206">
        <v>19</v>
      </c>
      <c r="V2206">
        <v>0</v>
      </c>
      <c r="W2206">
        <v>6.6038975302452618</v>
      </c>
      <c r="X2206">
        <v>113.9668897793686</v>
      </c>
      <c r="Y2206">
        <v>174.64035637589194</v>
      </c>
      <c r="Z2206">
        <v>90.960304550243848</v>
      </c>
      <c r="AA2206">
        <v>203.43566872611311</v>
      </c>
      <c r="AB2206">
        <v>62.354228423623923</v>
      </c>
      <c r="AC2206">
        <v>351.76579711896181</v>
      </c>
      <c r="AD2206">
        <v>0</v>
      </c>
      <c r="AE2206">
        <v>1003.7271425044485</v>
      </c>
    </row>
    <row r="2207" spans="1:31" x14ac:dyDescent="0.3">
      <c r="A2207">
        <v>2504826</v>
      </c>
      <c r="B2207">
        <v>1</v>
      </c>
      <c r="C2207" t="s">
        <v>80</v>
      </c>
      <c r="D2207" t="s">
        <v>95</v>
      </c>
      <c r="E2207" t="s">
        <v>132</v>
      </c>
      <c r="F2207" t="s">
        <v>6606</v>
      </c>
      <c r="G2207" t="s">
        <v>134</v>
      </c>
      <c r="H2207" t="s">
        <v>135</v>
      </c>
      <c r="I2207" t="s">
        <v>136</v>
      </c>
      <c r="J2207" t="s">
        <v>137</v>
      </c>
      <c r="K2207" t="s">
        <v>138</v>
      </c>
      <c r="L2207" t="s">
        <v>6607</v>
      </c>
      <c r="M2207" t="s">
        <v>6608</v>
      </c>
      <c r="N2207">
        <v>1.1119444439999999</v>
      </c>
      <c r="O2207">
        <v>1</v>
      </c>
      <c r="P2207">
        <v>0</v>
      </c>
      <c r="Q2207">
        <v>2</v>
      </c>
      <c r="R2207">
        <v>0</v>
      </c>
      <c r="S2207">
        <v>0</v>
      </c>
      <c r="T2207">
        <v>0</v>
      </c>
      <c r="U2207">
        <v>0</v>
      </c>
      <c r="V2207">
        <v>0</v>
      </c>
      <c r="W2207">
        <v>0.47448009401521674</v>
      </c>
      <c r="X2207">
        <v>0</v>
      </c>
      <c r="Y2207">
        <v>0.84720286727572502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1.3216829612909418</v>
      </c>
    </row>
    <row r="2208" spans="1:31" x14ac:dyDescent="0.3">
      <c r="A2208">
        <v>2504657</v>
      </c>
      <c r="B2208">
        <v>1</v>
      </c>
      <c r="C2208" t="s">
        <v>80</v>
      </c>
      <c r="D2208" t="s">
        <v>99</v>
      </c>
      <c r="E2208" t="s">
        <v>141</v>
      </c>
      <c r="F2208" t="s">
        <v>6609</v>
      </c>
      <c r="G2208" t="s">
        <v>134</v>
      </c>
      <c r="H2208" t="s">
        <v>135</v>
      </c>
      <c r="I2208" t="s">
        <v>136</v>
      </c>
      <c r="J2208" t="s">
        <v>137</v>
      </c>
      <c r="K2208" t="s">
        <v>138</v>
      </c>
      <c r="L2208" t="s">
        <v>6610</v>
      </c>
      <c r="M2208" t="s">
        <v>6611</v>
      </c>
      <c r="N2208">
        <v>2.7572222219999998</v>
      </c>
      <c r="O2208">
        <v>3</v>
      </c>
      <c r="P2208">
        <v>1884</v>
      </c>
      <c r="Q2208">
        <v>1</v>
      </c>
      <c r="R2208">
        <v>34</v>
      </c>
      <c r="S2208">
        <v>7</v>
      </c>
      <c r="T2208">
        <v>193</v>
      </c>
      <c r="U2208">
        <v>0</v>
      </c>
      <c r="V2208">
        <v>3</v>
      </c>
      <c r="W2208">
        <v>12.103329866804541</v>
      </c>
      <c r="X2208">
        <v>900.76380036240641</v>
      </c>
      <c r="Y2208">
        <v>0.74601266236472674</v>
      </c>
      <c r="Z2208">
        <v>13.117491566498801</v>
      </c>
      <c r="AA2208">
        <v>21.135801534883139</v>
      </c>
      <c r="AB2208">
        <v>309.74130925063832</v>
      </c>
      <c r="AC2208">
        <v>0</v>
      </c>
      <c r="AD2208">
        <v>3.0386053217336171</v>
      </c>
      <c r="AE2208">
        <v>1260.6463505653296</v>
      </c>
    </row>
    <row r="2209" spans="1:31" x14ac:dyDescent="0.3">
      <c r="A2209">
        <v>2504634</v>
      </c>
      <c r="B2209">
        <v>1</v>
      </c>
      <c r="C2209" t="s">
        <v>80</v>
      </c>
      <c r="D2209" t="s">
        <v>97</v>
      </c>
      <c r="E2209" t="s">
        <v>167</v>
      </c>
      <c r="F2209" t="s">
        <v>4129</v>
      </c>
      <c r="G2209" t="s">
        <v>169</v>
      </c>
      <c r="H2209" t="s">
        <v>150</v>
      </c>
      <c r="I2209" t="s">
        <v>136</v>
      </c>
      <c r="J2209" t="s">
        <v>137</v>
      </c>
      <c r="K2209" t="s">
        <v>144</v>
      </c>
      <c r="L2209" t="s">
        <v>6612</v>
      </c>
      <c r="M2209" t="s">
        <v>6613</v>
      </c>
      <c r="N2209">
        <v>1.576944444</v>
      </c>
      <c r="O2209">
        <v>0</v>
      </c>
      <c r="P2209">
        <v>1</v>
      </c>
      <c r="Q2209">
        <v>0</v>
      </c>
      <c r="R2209">
        <v>0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2.9568923268315603</v>
      </c>
      <c r="Y2209">
        <v>0</v>
      </c>
      <c r="Z2209">
        <v>0</v>
      </c>
      <c r="AA2209">
        <v>0</v>
      </c>
      <c r="AB2209">
        <v>0</v>
      </c>
      <c r="AC2209">
        <v>0</v>
      </c>
      <c r="AD2209">
        <v>0</v>
      </c>
      <c r="AE2209">
        <v>2.9568923268315603</v>
      </c>
    </row>
    <row r="2210" spans="1:31" x14ac:dyDescent="0.3">
      <c r="A2210">
        <v>2504614</v>
      </c>
      <c r="B2210">
        <v>1</v>
      </c>
      <c r="C2210" t="s">
        <v>81</v>
      </c>
      <c r="D2210" t="s">
        <v>123</v>
      </c>
      <c r="E2210" t="s">
        <v>132</v>
      </c>
      <c r="F2210" t="s">
        <v>6614</v>
      </c>
      <c r="G2210" t="s">
        <v>134</v>
      </c>
      <c r="H2210" t="s">
        <v>135</v>
      </c>
      <c r="I2210" t="s">
        <v>136</v>
      </c>
      <c r="J2210" t="s">
        <v>137</v>
      </c>
      <c r="K2210" t="s">
        <v>138</v>
      </c>
      <c r="L2210" t="s">
        <v>6615</v>
      </c>
      <c r="M2210" t="s">
        <v>6616</v>
      </c>
      <c r="N2210">
        <v>3.2294444439999999</v>
      </c>
      <c r="O2210">
        <v>0</v>
      </c>
      <c r="P2210">
        <v>958</v>
      </c>
      <c r="Q2210">
        <v>0</v>
      </c>
      <c r="R2210">
        <v>0</v>
      </c>
      <c r="S2210">
        <v>0</v>
      </c>
      <c r="T2210">
        <v>88</v>
      </c>
      <c r="U2210">
        <v>0</v>
      </c>
      <c r="V2210">
        <v>1</v>
      </c>
      <c r="W2210">
        <v>0</v>
      </c>
      <c r="X2210">
        <v>539.16136038641844</v>
      </c>
      <c r="Y2210">
        <v>0</v>
      </c>
      <c r="Z2210">
        <v>0</v>
      </c>
      <c r="AA2210">
        <v>0</v>
      </c>
      <c r="AB2210">
        <v>272.39734964199255</v>
      </c>
      <c r="AC2210">
        <v>0</v>
      </c>
      <c r="AD2210">
        <v>5.0433916395191991</v>
      </c>
      <c r="AE2210">
        <v>816.60210166793024</v>
      </c>
    </row>
    <row r="2211" spans="1:31" x14ac:dyDescent="0.3">
      <c r="A2211">
        <v>2504783</v>
      </c>
      <c r="B2211">
        <v>1</v>
      </c>
      <c r="C2211" t="s">
        <v>81</v>
      </c>
      <c r="D2211" t="s">
        <v>121</v>
      </c>
      <c r="E2211" t="s">
        <v>141</v>
      </c>
      <c r="F2211" t="s">
        <v>6617</v>
      </c>
      <c r="G2211" t="s">
        <v>134</v>
      </c>
      <c r="H2211" t="s">
        <v>135</v>
      </c>
      <c r="I2211" t="s">
        <v>136</v>
      </c>
      <c r="J2211" t="s">
        <v>137</v>
      </c>
      <c r="K2211" t="s">
        <v>138</v>
      </c>
      <c r="L2211" t="s">
        <v>6618</v>
      </c>
      <c r="M2211" t="s">
        <v>6619</v>
      </c>
      <c r="N2211">
        <v>2.4230555549999999</v>
      </c>
      <c r="O2211">
        <v>0</v>
      </c>
      <c r="P2211">
        <v>1222</v>
      </c>
      <c r="Q2211">
        <v>1</v>
      </c>
      <c r="R2211">
        <v>57</v>
      </c>
      <c r="S2211">
        <v>5</v>
      </c>
      <c r="T2211">
        <v>73</v>
      </c>
      <c r="U2211">
        <v>0</v>
      </c>
      <c r="V2211">
        <v>0</v>
      </c>
      <c r="W2211">
        <v>0</v>
      </c>
      <c r="X2211">
        <v>283.44062209878285</v>
      </c>
      <c r="Y2211">
        <v>0</v>
      </c>
      <c r="Z2211">
        <v>13.461104982701357</v>
      </c>
      <c r="AA2211">
        <v>13.527026935417675</v>
      </c>
      <c r="AB2211">
        <v>80.491194430883141</v>
      </c>
      <c r="AC2211">
        <v>0</v>
      </c>
      <c r="AD2211">
        <v>0</v>
      </c>
      <c r="AE2211">
        <v>390.91994844778498</v>
      </c>
    </row>
    <row r="2212" spans="1:31" x14ac:dyDescent="0.3">
      <c r="A2212">
        <v>2504677</v>
      </c>
      <c r="B2212">
        <v>1</v>
      </c>
      <c r="C2212" t="s">
        <v>81</v>
      </c>
      <c r="D2212" t="s">
        <v>120</v>
      </c>
      <c r="E2212" t="s">
        <v>141</v>
      </c>
      <c r="F2212" t="s">
        <v>6620</v>
      </c>
      <c r="G2212" t="s">
        <v>134</v>
      </c>
      <c r="H2212" t="s">
        <v>135</v>
      </c>
      <c r="I2212" t="s">
        <v>136</v>
      </c>
      <c r="J2212" t="s">
        <v>137</v>
      </c>
      <c r="K2212" t="s">
        <v>138</v>
      </c>
      <c r="L2212" t="s">
        <v>6621</v>
      </c>
      <c r="M2212" t="s">
        <v>6622</v>
      </c>
      <c r="N2212">
        <v>2.4566666659999998</v>
      </c>
      <c r="O2212">
        <v>0</v>
      </c>
      <c r="P2212">
        <v>2087</v>
      </c>
      <c r="Q2212">
        <v>22</v>
      </c>
      <c r="R2212">
        <v>30</v>
      </c>
      <c r="S2212">
        <v>11</v>
      </c>
      <c r="T2212">
        <v>404</v>
      </c>
      <c r="U2212">
        <v>6</v>
      </c>
      <c r="V2212">
        <v>4</v>
      </c>
      <c r="W2212">
        <v>0</v>
      </c>
      <c r="X2212">
        <v>866.65572025324582</v>
      </c>
      <c r="Y2212">
        <v>28.194369059968949</v>
      </c>
      <c r="Z2212">
        <v>23.511129964721473</v>
      </c>
      <c r="AA2212">
        <v>65.142523786690958</v>
      </c>
      <c r="AB2212">
        <v>604.00423356383317</v>
      </c>
      <c r="AC2212">
        <v>507.72290758650865</v>
      </c>
      <c r="AD2212">
        <v>1.4522759297484626</v>
      </c>
      <c r="AE2212">
        <v>2096.683160144717</v>
      </c>
    </row>
    <row r="2213" spans="1:31" x14ac:dyDescent="0.3">
      <c r="A2213">
        <v>2504534</v>
      </c>
      <c r="B2213">
        <v>1</v>
      </c>
      <c r="C2213" t="s">
        <v>80</v>
      </c>
      <c r="D2213" t="s">
        <v>94</v>
      </c>
      <c r="E2213" t="s">
        <v>159</v>
      </c>
      <c r="F2213" t="s">
        <v>3219</v>
      </c>
      <c r="G2213" t="s">
        <v>181</v>
      </c>
      <c r="H2213" t="s">
        <v>150</v>
      </c>
      <c r="I2213" t="s">
        <v>136</v>
      </c>
      <c r="J2213" t="s">
        <v>137</v>
      </c>
      <c r="K2213" t="s">
        <v>144</v>
      </c>
      <c r="L2213" t="s">
        <v>6623</v>
      </c>
      <c r="M2213" t="s">
        <v>6624</v>
      </c>
      <c r="N2213">
        <v>1.0380555549999999</v>
      </c>
      <c r="O2213">
        <v>0</v>
      </c>
      <c r="P2213">
        <v>108</v>
      </c>
      <c r="Q2213">
        <v>0</v>
      </c>
      <c r="R2213">
        <v>0</v>
      </c>
      <c r="S2213">
        <v>0</v>
      </c>
      <c r="T2213">
        <v>4</v>
      </c>
      <c r="U2213">
        <v>0</v>
      </c>
      <c r="V2213">
        <v>0</v>
      </c>
      <c r="W2213">
        <v>0</v>
      </c>
      <c r="X2213">
        <v>8.0516239539809789</v>
      </c>
      <c r="Y2213">
        <v>0</v>
      </c>
      <c r="Z2213">
        <v>0</v>
      </c>
      <c r="AA2213">
        <v>0</v>
      </c>
      <c r="AB2213">
        <v>6.1741664381375003E-3</v>
      </c>
      <c r="AC2213">
        <v>0</v>
      </c>
      <c r="AD2213">
        <v>0</v>
      </c>
      <c r="AE2213">
        <v>8.0577981204191165</v>
      </c>
    </row>
    <row r="2214" spans="1:31" x14ac:dyDescent="0.3">
      <c r="A2214">
        <v>2504869</v>
      </c>
      <c r="B2214">
        <v>1</v>
      </c>
      <c r="C2214" t="s">
        <v>80</v>
      </c>
      <c r="D2214" t="s">
        <v>105</v>
      </c>
      <c r="E2214" t="s">
        <v>132</v>
      </c>
      <c r="F2214" t="s">
        <v>6625</v>
      </c>
      <c r="G2214" t="s">
        <v>256</v>
      </c>
      <c r="H2214" t="s">
        <v>135</v>
      </c>
      <c r="I2214" t="s">
        <v>136</v>
      </c>
      <c r="J2214" t="s">
        <v>137</v>
      </c>
      <c r="K2214" t="s">
        <v>138</v>
      </c>
      <c r="L2214" t="s">
        <v>6626</v>
      </c>
      <c r="M2214" t="s">
        <v>6627</v>
      </c>
      <c r="N2214">
        <v>0.98722222199999998</v>
      </c>
      <c r="O2214">
        <v>0</v>
      </c>
      <c r="P2214">
        <v>251</v>
      </c>
      <c r="Q2214">
        <v>0</v>
      </c>
      <c r="R2214">
        <v>2</v>
      </c>
      <c r="S2214">
        <v>0</v>
      </c>
      <c r="T2214">
        <v>40</v>
      </c>
      <c r="U2214">
        <v>0</v>
      </c>
      <c r="V2214">
        <v>0</v>
      </c>
      <c r="W2214">
        <v>0</v>
      </c>
      <c r="X2214">
        <v>58.136145583803824</v>
      </c>
      <c r="Y2214">
        <v>0</v>
      </c>
      <c r="Z2214">
        <v>0.11452914951501669</v>
      </c>
      <c r="AA2214">
        <v>0</v>
      </c>
      <c r="AB2214">
        <v>47.36147908272391</v>
      </c>
      <c r="AC2214">
        <v>0</v>
      </c>
      <c r="AD2214">
        <v>0</v>
      </c>
      <c r="AE2214">
        <v>105.61215381604275</v>
      </c>
    </row>
    <row r="2215" spans="1:31" x14ac:dyDescent="0.3">
      <c r="A2215">
        <v>2505287</v>
      </c>
      <c r="B2215">
        <v>1</v>
      </c>
      <c r="C2215" t="s">
        <v>80</v>
      </c>
      <c r="D2215" t="s">
        <v>87</v>
      </c>
      <c r="E2215" t="s">
        <v>167</v>
      </c>
      <c r="F2215" t="s">
        <v>6628</v>
      </c>
      <c r="G2215" t="s">
        <v>263</v>
      </c>
      <c r="H2215" t="s">
        <v>150</v>
      </c>
      <c r="I2215" t="s">
        <v>136</v>
      </c>
      <c r="J2215" t="s">
        <v>137</v>
      </c>
      <c r="K2215" t="s">
        <v>144</v>
      </c>
      <c r="L2215" t="s">
        <v>6629</v>
      </c>
      <c r="M2215" t="s">
        <v>6630</v>
      </c>
      <c r="N2215">
        <v>0.84388888799999995</v>
      </c>
      <c r="O2215">
        <v>0</v>
      </c>
      <c r="P2215">
        <v>2</v>
      </c>
      <c r="Q2215">
        <v>0</v>
      </c>
      <c r="R2215">
        <v>0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0.45420219384609661</v>
      </c>
      <c r="Y2215">
        <v>0</v>
      </c>
      <c r="Z2215">
        <v>0</v>
      </c>
      <c r="AA2215">
        <v>0</v>
      </c>
      <c r="AB2215">
        <v>0</v>
      </c>
      <c r="AC2215">
        <v>0</v>
      </c>
      <c r="AD2215">
        <v>0</v>
      </c>
      <c r="AE2215">
        <v>0.45420219384609661</v>
      </c>
    </row>
    <row r="2216" spans="1:31" x14ac:dyDescent="0.3">
      <c r="A2216">
        <v>2505310</v>
      </c>
      <c r="B2216">
        <v>1</v>
      </c>
      <c r="C2216" t="s">
        <v>80</v>
      </c>
      <c r="D2216" t="s">
        <v>97</v>
      </c>
      <c r="E2216" t="s">
        <v>207</v>
      </c>
      <c r="F2216" t="s">
        <v>6631</v>
      </c>
      <c r="G2216" t="s">
        <v>161</v>
      </c>
      <c r="H2216" t="s">
        <v>150</v>
      </c>
      <c r="I2216" t="s">
        <v>136</v>
      </c>
      <c r="J2216" t="s">
        <v>137</v>
      </c>
      <c r="K2216" t="s">
        <v>144</v>
      </c>
      <c r="L2216" t="s">
        <v>6632</v>
      </c>
      <c r="M2216" t="s">
        <v>6633</v>
      </c>
      <c r="N2216">
        <v>0.33583333300000001</v>
      </c>
      <c r="O2216">
        <v>0</v>
      </c>
      <c r="P2216">
        <v>15</v>
      </c>
      <c r="Q2216">
        <v>0</v>
      </c>
      <c r="R2216">
        <v>17</v>
      </c>
      <c r="S2216">
        <v>0</v>
      </c>
      <c r="T2216">
        <v>3</v>
      </c>
      <c r="U2216">
        <v>0</v>
      </c>
      <c r="V2216">
        <v>0</v>
      </c>
      <c r="W2216">
        <v>0</v>
      </c>
      <c r="X2216">
        <v>2.437235340362323</v>
      </c>
      <c r="Y2216">
        <v>0</v>
      </c>
      <c r="Z2216">
        <v>4.1606905289777094</v>
      </c>
      <c r="AA2216">
        <v>0</v>
      </c>
      <c r="AB2216">
        <v>0.32194457528759501</v>
      </c>
      <c r="AC2216">
        <v>0</v>
      </c>
      <c r="AD2216">
        <v>0</v>
      </c>
      <c r="AE2216">
        <v>6.9198704446276276</v>
      </c>
    </row>
    <row r="2217" spans="1:31" x14ac:dyDescent="0.3">
      <c r="A2217">
        <v>2505147</v>
      </c>
      <c r="B2217">
        <v>1</v>
      </c>
      <c r="C2217" t="s">
        <v>80</v>
      </c>
      <c r="D2217" t="s">
        <v>95</v>
      </c>
      <c r="E2217" t="s">
        <v>159</v>
      </c>
      <c r="F2217" t="s">
        <v>6634</v>
      </c>
      <c r="G2217" t="s">
        <v>173</v>
      </c>
      <c r="H2217" t="s">
        <v>150</v>
      </c>
      <c r="I2217" t="s">
        <v>136</v>
      </c>
      <c r="J2217" t="s">
        <v>137</v>
      </c>
      <c r="K2217" t="s">
        <v>138</v>
      </c>
      <c r="L2217" t="s">
        <v>6635</v>
      </c>
      <c r="M2217" t="s">
        <v>6636</v>
      </c>
      <c r="N2217">
        <v>6.3547222220000004</v>
      </c>
      <c r="O2217">
        <v>0</v>
      </c>
      <c r="P2217">
        <v>543</v>
      </c>
      <c r="Q2217">
        <v>0</v>
      </c>
      <c r="R2217">
        <v>0</v>
      </c>
      <c r="S2217">
        <v>0</v>
      </c>
      <c r="T2217">
        <v>100</v>
      </c>
      <c r="U2217">
        <v>0</v>
      </c>
      <c r="V2217">
        <v>0</v>
      </c>
      <c r="W2217">
        <v>0</v>
      </c>
      <c r="X2217">
        <v>825.15149692368016</v>
      </c>
      <c r="Y2217">
        <v>0</v>
      </c>
      <c r="Z2217">
        <v>0</v>
      </c>
      <c r="AA2217">
        <v>0</v>
      </c>
      <c r="AB2217">
        <v>533.49829226423753</v>
      </c>
      <c r="AC2217">
        <v>0</v>
      </c>
      <c r="AD2217">
        <v>0</v>
      </c>
      <c r="AE2217">
        <v>1358.6497891879176</v>
      </c>
    </row>
    <row r="2218" spans="1:31" x14ac:dyDescent="0.3">
      <c r="A2218">
        <v>2505642</v>
      </c>
      <c r="B2218">
        <v>1</v>
      </c>
      <c r="C2218" t="s">
        <v>81</v>
      </c>
      <c r="D2218" t="s">
        <v>128</v>
      </c>
      <c r="E2218" t="s">
        <v>187</v>
      </c>
      <c r="F2218" t="s">
        <v>6637</v>
      </c>
      <c r="G2218" t="s">
        <v>143</v>
      </c>
      <c r="H2218" t="s">
        <v>135</v>
      </c>
      <c r="I2218" t="s">
        <v>136</v>
      </c>
      <c r="J2218" t="s">
        <v>137</v>
      </c>
      <c r="K2218" t="s">
        <v>144</v>
      </c>
      <c r="L2218" t="s">
        <v>6638</v>
      </c>
      <c r="M2218" t="s">
        <v>6639</v>
      </c>
      <c r="N2218">
        <v>1.3647222219999999</v>
      </c>
      <c r="O2218">
        <v>0</v>
      </c>
      <c r="P2218">
        <v>14</v>
      </c>
      <c r="Q2218">
        <v>2</v>
      </c>
      <c r="R2218">
        <v>0</v>
      </c>
      <c r="S2218">
        <v>6</v>
      </c>
      <c r="T2218">
        <v>2</v>
      </c>
      <c r="U2218">
        <v>0</v>
      </c>
      <c r="V2218">
        <v>0</v>
      </c>
      <c r="W2218">
        <v>0</v>
      </c>
      <c r="X2218">
        <v>3.0656779080706009</v>
      </c>
      <c r="Y2218">
        <v>4.8248199541996533</v>
      </c>
      <c r="Z2218">
        <v>0</v>
      </c>
      <c r="AA2218">
        <v>23.965403440620406</v>
      </c>
      <c r="AB2218">
        <v>2.0541535615159927</v>
      </c>
      <c r="AC2218">
        <v>0</v>
      </c>
      <c r="AD2218">
        <v>0</v>
      </c>
      <c r="AE2218">
        <v>33.910054864406654</v>
      </c>
    </row>
    <row r="2219" spans="1:31" x14ac:dyDescent="0.3">
      <c r="A2219">
        <v>2505124</v>
      </c>
      <c r="B2219">
        <v>1</v>
      </c>
      <c r="C2219" t="s">
        <v>81</v>
      </c>
      <c r="D2219" t="s">
        <v>123</v>
      </c>
      <c r="E2219" t="s">
        <v>132</v>
      </c>
      <c r="F2219" t="s">
        <v>642</v>
      </c>
      <c r="G2219" t="s">
        <v>173</v>
      </c>
      <c r="H2219" t="s">
        <v>135</v>
      </c>
      <c r="I2219" t="s">
        <v>136</v>
      </c>
      <c r="J2219" t="s">
        <v>137</v>
      </c>
      <c r="K2219" t="s">
        <v>138</v>
      </c>
      <c r="L2219" t="s">
        <v>6640</v>
      </c>
      <c r="M2219" t="s">
        <v>6641</v>
      </c>
      <c r="N2219">
        <v>8.4949999999999992</v>
      </c>
      <c r="O2219">
        <v>0</v>
      </c>
      <c r="P2219">
        <v>378</v>
      </c>
      <c r="Q2219">
        <v>0</v>
      </c>
      <c r="R2219">
        <v>13</v>
      </c>
      <c r="S2219">
        <v>0</v>
      </c>
      <c r="T2219">
        <v>17</v>
      </c>
      <c r="U2219">
        <v>0</v>
      </c>
      <c r="V2219">
        <v>0</v>
      </c>
      <c r="W2219">
        <v>0</v>
      </c>
      <c r="X2219">
        <v>644.41713500179173</v>
      </c>
      <c r="Y2219">
        <v>0</v>
      </c>
      <c r="Z2219">
        <v>22.334281317047147</v>
      </c>
      <c r="AA2219">
        <v>0</v>
      </c>
      <c r="AB2219">
        <v>111.16543002222205</v>
      </c>
      <c r="AC2219">
        <v>0</v>
      </c>
      <c r="AD2219">
        <v>0</v>
      </c>
      <c r="AE2219">
        <v>777.91684634106093</v>
      </c>
    </row>
    <row r="2220" spans="1:31" x14ac:dyDescent="0.3">
      <c r="A2220">
        <v>2505665</v>
      </c>
      <c r="B2220">
        <v>1</v>
      </c>
      <c r="C2220" t="s">
        <v>80</v>
      </c>
      <c r="D2220" t="s">
        <v>99</v>
      </c>
      <c r="E2220" t="s">
        <v>207</v>
      </c>
      <c r="F2220" t="s">
        <v>6642</v>
      </c>
      <c r="G2220" t="s">
        <v>177</v>
      </c>
      <c r="H2220" t="s">
        <v>150</v>
      </c>
      <c r="I2220" t="s">
        <v>136</v>
      </c>
      <c r="J2220" t="s">
        <v>137</v>
      </c>
      <c r="K2220" t="s">
        <v>144</v>
      </c>
      <c r="L2220" t="s">
        <v>6643</v>
      </c>
      <c r="M2220" t="s">
        <v>6644</v>
      </c>
      <c r="N2220">
        <v>6.3088888880000003</v>
      </c>
      <c r="O2220">
        <v>0</v>
      </c>
      <c r="P2220">
        <v>5</v>
      </c>
      <c r="Q2220">
        <v>0</v>
      </c>
      <c r="R2220">
        <v>0</v>
      </c>
      <c r="S2220">
        <v>0</v>
      </c>
      <c r="T2220">
        <v>3</v>
      </c>
      <c r="U2220">
        <v>0</v>
      </c>
      <c r="V2220">
        <v>0</v>
      </c>
      <c r="W2220">
        <v>0</v>
      </c>
      <c r="X2220">
        <v>6.7403527572607738</v>
      </c>
      <c r="Y2220">
        <v>0</v>
      </c>
      <c r="Z2220">
        <v>0</v>
      </c>
      <c r="AA2220">
        <v>0</v>
      </c>
      <c r="AB2220">
        <v>14.139414030886666</v>
      </c>
      <c r="AC2220">
        <v>0</v>
      </c>
      <c r="AD2220">
        <v>0</v>
      </c>
      <c r="AE2220">
        <v>20.879766788147439</v>
      </c>
    </row>
    <row r="2221" spans="1:31" x14ac:dyDescent="0.3">
      <c r="A2221">
        <v>2505101</v>
      </c>
      <c r="B2221">
        <v>1</v>
      </c>
      <c r="C2221" t="s">
        <v>80</v>
      </c>
      <c r="D2221" t="s">
        <v>96</v>
      </c>
      <c r="E2221" t="s">
        <v>147</v>
      </c>
      <c r="F2221" t="s">
        <v>6645</v>
      </c>
      <c r="G2221" t="s">
        <v>161</v>
      </c>
      <c r="H2221" t="s">
        <v>150</v>
      </c>
      <c r="I2221" t="s">
        <v>136</v>
      </c>
      <c r="J2221" t="s">
        <v>137</v>
      </c>
      <c r="K2221" t="s">
        <v>144</v>
      </c>
      <c r="L2221" t="s">
        <v>6646</v>
      </c>
      <c r="M2221" t="s">
        <v>6647</v>
      </c>
      <c r="N2221">
        <v>1.6930555549999999</v>
      </c>
      <c r="O2221">
        <v>0</v>
      </c>
      <c r="P2221">
        <v>15</v>
      </c>
      <c r="Q2221">
        <v>0</v>
      </c>
      <c r="R2221">
        <v>0</v>
      </c>
      <c r="S2221">
        <v>0</v>
      </c>
      <c r="T2221">
        <v>5</v>
      </c>
      <c r="U2221">
        <v>0</v>
      </c>
      <c r="V2221">
        <v>0</v>
      </c>
      <c r="W2221">
        <v>0</v>
      </c>
      <c r="X2221">
        <v>14.542640979869439</v>
      </c>
      <c r="Y2221">
        <v>0</v>
      </c>
      <c r="Z2221">
        <v>0</v>
      </c>
      <c r="AA2221">
        <v>0</v>
      </c>
      <c r="AB2221">
        <v>32.349907887428692</v>
      </c>
      <c r="AC2221">
        <v>0</v>
      </c>
      <c r="AD2221">
        <v>0</v>
      </c>
      <c r="AE2221">
        <v>46.892548867298132</v>
      </c>
    </row>
    <row r="2222" spans="1:31" x14ac:dyDescent="0.3">
      <c r="A2222">
        <v>2505473</v>
      </c>
      <c r="B2222">
        <v>1</v>
      </c>
      <c r="C2222" t="s">
        <v>81</v>
      </c>
      <c r="D2222" t="s">
        <v>121</v>
      </c>
      <c r="E2222" t="s">
        <v>167</v>
      </c>
      <c r="F2222" t="s">
        <v>6648</v>
      </c>
      <c r="G2222" t="s">
        <v>538</v>
      </c>
      <c r="H2222" t="s">
        <v>150</v>
      </c>
      <c r="I2222" t="s">
        <v>136</v>
      </c>
      <c r="J2222" t="s">
        <v>3</v>
      </c>
      <c r="K2222" t="s">
        <v>144</v>
      </c>
      <c r="L2222" t="s">
        <v>6649</v>
      </c>
      <c r="M2222" t="s">
        <v>6650</v>
      </c>
      <c r="N2222">
        <v>2.35</v>
      </c>
      <c r="O2222">
        <v>0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5.7236933938000001E-2</v>
      </c>
      <c r="AA2222">
        <v>0</v>
      </c>
      <c r="AB2222">
        <v>0</v>
      </c>
      <c r="AC2222">
        <v>0</v>
      </c>
      <c r="AD2222">
        <v>0</v>
      </c>
      <c r="AE2222">
        <v>5.7236933938000001E-2</v>
      </c>
    </row>
    <row r="2223" spans="1:31" x14ac:dyDescent="0.3">
      <c r="A2223">
        <v>2505293</v>
      </c>
      <c r="B2223">
        <v>1</v>
      </c>
      <c r="C2223" t="s">
        <v>80</v>
      </c>
      <c r="D2223" t="s">
        <v>101</v>
      </c>
      <c r="E2223" t="s">
        <v>132</v>
      </c>
      <c r="F2223" t="s">
        <v>6651</v>
      </c>
      <c r="G2223" t="s">
        <v>204</v>
      </c>
      <c r="H2223" t="s">
        <v>135</v>
      </c>
      <c r="I2223" t="s">
        <v>136</v>
      </c>
      <c r="J2223" t="s">
        <v>137</v>
      </c>
      <c r="K2223" t="s">
        <v>144</v>
      </c>
      <c r="L2223" t="s">
        <v>6652</v>
      </c>
      <c r="M2223" t="s">
        <v>6653</v>
      </c>
      <c r="N2223">
        <v>1.3022222219999999</v>
      </c>
      <c r="O2223">
        <v>0</v>
      </c>
      <c r="P2223">
        <v>103</v>
      </c>
      <c r="Q2223">
        <v>0</v>
      </c>
      <c r="R2223">
        <v>0</v>
      </c>
      <c r="S2223">
        <v>0</v>
      </c>
      <c r="T2223">
        <v>29</v>
      </c>
      <c r="U2223">
        <v>0</v>
      </c>
      <c r="V2223">
        <v>0</v>
      </c>
      <c r="W2223">
        <v>0</v>
      </c>
      <c r="X2223">
        <v>74.409146522304326</v>
      </c>
      <c r="Y2223">
        <v>0</v>
      </c>
      <c r="Z2223">
        <v>0</v>
      </c>
      <c r="AA2223">
        <v>0</v>
      </c>
      <c r="AB2223">
        <v>26.697222483756637</v>
      </c>
      <c r="AC2223">
        <v>0</v>
      </c>
      <c r="AD2223">
        <v>0</v>
      </c>
      <c r="AE2223">
        <v>101.10636900606096</v>
      </c>
    </row>
    <row r="2224" spans="1:31" x14ac:dyDescent="0.3">
      <c r="A2224">
        <v>2505625</v>
      </c>
      <c r="B2224">
        <v>1</v>
      </c>
      <c r="C2224" t="s">
        <v>80</v>
      </c>
      <c r="D2224" t="s">
        <v>95</v>
      </c>
      <c r="E2224" t="s">
        <v>207</v>
      </c>
      <c r="F2224" t="s">
        <v>4608</v>
      </c>
      <c r="G2224" t="s">
        <v>161</v>
      </c>
      <c r="H2224" t="s">
        <v>150</v>
      </c>
      <c r="I2224" t="s">
        <v>136</v>
      </c>
      <c r="J2224" t="s">
        <v>137</v>
      </c>
      <c r="K2224" t="s">
        <v>144</v>
      </c>
      <c r="L2224" t="s">
        <v>6654</v>
      </c>
      <c r="M2224" t="s">
        <v>6655</v>
      </c>
      <c r="N2224">
        <v>0.34166666600000001</v>
      </c>
      <c r="O2224">
        <v>0</v>
      </c>
      <c r="P2224">
        <v>51</v>
      </c>
      <c r="Q2224">
        <v>0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3.6348571465492019</v>
      </c>
      <c r="Y2224">
        <v>0</v>
      </c>
      <c r="Z2224">
        <v>0</v>
      </c>
      <c r="AA2224">
        <v>0</v>
      </c>
      <c r="AB2224">
        <v>0</v>
      </c>
      <c r="AC2224">
        <v>0</v>
      </c>
      <c r="AD2224">
        <v>0</v>
      </c>
      <c r="AE2224">
        <v>3.6348571465492019</v>
      </c>
    </row>
    <row r="2225" spans="1:31" x14ac:dyDescent="0.3">
      <c r="A2225">
        <v>2505682</v>
      </c>
      <c r="B2225">
        <v>1</v>
      </c>
      <c r="C2225" t="s">
        <v>80</v>
      </c>
      <c r="D2225" t="s">
        <v>96</v>
      </c>
      <c r="E2225" t="s">
        <v>207</v>
      </c>
      <c r="F2225" t="s">
        <v>6656</v>
      </c>
      <c r="G2225" t="s">
        <v>177</v>
      </c>
      <c r="H2225" t="s">
        <v>150</v>
      </c>
      <c r="I2225" t="s">
        <v>136</v>
      </c>
      <c r="J2225" t="s">
        <v>137</v>
      </c>
      <c r="K2225" t="s">
        <v>144</v>
      </c>
      <c r="L2225" t="s">
        <v>6657</v>
      </c>
      <c r="M2225" t="s">
        <v>6658</v>
      </c>
      <c r="N2225">
        <v>1.3163888880000001</v>
      </c>
      <c r="O2225">
        <v>0</v>
      </c>
      <c r="P2225">
        <v>58</v>
      </c>
      <c r="Q2225">
        <v>0</v>
      </c>
      <c r="R2225">
        <v>0</v>
      </c>
      <c r="S2225">
        <v>0</v>
      </c>
      <c r="T2225">
        <v>12</v>
      </c>
      <c r="U2225">
        <v>0</v>
      </c>
      <c r="V2225">
        <v>0</v>
      </c>
      <c r="W2225">
        <v>0</v>
      </c>
      <c r="X2225">
        <v>34.068682179450228</v>
      </c>
      <c r="Y2225">
        <v>0</v>
      </c>
      <c r="Z2225">
        <v>0</v>
      </c>
      <c r="AA2225">
        <v>0</v>
      </c>
      <c r="AB2225">
        <v>12.750012162655187</v>
      </c>
      <c r="AC2225">
        <v>0</v>
      </c>
      <c r="AD2225">
        <v>0</v>
      </c>
      <c r="AE2225">
        <v>46.818694342105417</v>
      </c>
    </row>
    <row r="2226" spans="1:31" x14ac:dyDescent="0.3">
      <c r="A2226">
        <v>2505350</v>
      </c>
      <c r="B2226">
        <v>1</v>
      </c>
      <c r="C2226" t="s">
        <v>80</v>
      </c>
      <c r="D2226" t="s">
        <v>97</v>
      </c>
      <c r="E2226" t="s">
        <v>207</v>
      </c>
      <c r="F2226" t="s">
        <v>6659</v>
      </c>
      <c r="G2226" t="s">
        <v>177</v>
      </c>
      <c r="H2226" t="s">
        <v>150</v>
      </c>
      <c r="I2226" t="s">
        <v>136</v>
      </c>
      <c r="J2226" t="s">
        <v>137</v>
      </c>
      <c r="K2226" t="s">
        <v>144</v>
      </c>
      <c r="L2226" t="s">
        <v>6660</v>
      </c>
      <c r="M2226" t="s">
        <v>6661</v>
      </c>
      <c r="N2226">
        <v>0.83472222200000001</v>
      </c>
      <c r="O2226">
        <v>0</v>
      </c>
      <c r="P2226">
        <v>74</v>
      </c>
      <c r="Q2226">
        <v>0</v>
      </c>
      <c r="R2226">
        <v>6</v>
      </c>
      <c r="S2226">
        <v>0</v>
      </c>
      <c r="T2226">
        <v>7</v>
      </c>
      <c r="U2226">
        <v>0</v>
      </c>
      <c r="V2226">
        <v>0</v>
      </c>
      <c r="W2226">
        <v>0</v>
      </c>
      <c r="X2226">
        <v>35.974053208189162</v>
      </c>
      <c r="Y2226">
        <v>0</v>
      </c>
      <c r="Z2226">
        <v>7.1368106330702847</v>
      </c>
      <c r="AA2226">
        <v>0</v>
      </c>
      <c r="AB2226">
        <v>11.363839258342406</v>
      </c>
      <c r="AC2226">
        <v>0</v>
      </c>
      <c r="AD2226">
        <v>0</v>
      </c>
      <c r="AE2226">
        <v>54.474703099601854</v>
      </c>
    </row>
    <row r="2227" spans="1:31" x14ac:dyDescent="0.3">
      <c r="A2227">
        <v>2505250</v>
      </c>
      <c r="B2227">
        <v>1</v>
      </c>
      <c r="C2227" t="s">
        <v>80</v>
      </c>
      <c r="D2227" t="s">
        <v>93</v>
      </c>
      <c r="E2227" t="s">
        <v>167</v>
      </c>
      <c r="F2227" t="s">
        <v>6662</v>
      </c>
      <c r="G2227" t="s">
        <v>538</v>
      </c>
      <c r="H2227" t="s">
        <v>150</v>
      </c>
      <c r="I2227" t="s">
        <v>136</v>
      </c>
      <c r="J2227" t="s">
        <v>3</v>
      </c>
      <c r="K2227" t="s">
        <v>144</v>
      </c>
      <c r="L2227" t="s">
        <v>6663</v>
      </c>
      <c r="M2227" t="s">
        <v>6664</v>
      </c>
      <c r="N2227">
        <v>1.183888888</v>
      </c>
      <c r="O2227">
        <v>0</v>
      </c>
      <c r="P2227">
        <v>0</v>
      </c>
      <c r="Q2227">
        <v>0</v>
      </c>
      <c r="R2227">
        <v>0</v>
      </c>
      <c r="S2227">
        <v>0</v>
      </c>
      <c r="T2227">
        <v>1</v>
      </c>
      <c r="U2227">
        <v>0</v>
      </c>
      <c r="V2227">
        <v>0</v>
      </c>
      <c r="W2227">
        <v>0</v>
      </c>
      <c r="X2227">
        <v>0</v>
      </c>
      <c r="Y2227">
        <v>0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</row>
    <row r="2228" spans="1:31" x14ac:dyDescent="0.3">
      <c r="A2228">
        <v>2505376</v>
      </c>
      <c r="B2228">
        <v>1</v>
      </c>
      <c r="C2228" t="s">
        <v>80</v>
      </c>
      <c r="D2228" t="s">
        <v>105</v>
      </c>
      <c r="E2228" t="s">
        <v>167</v>
      </c>
      <c r="F2228" t="s">
        <v>6665</v>
      </c>
      <c r="G2228" t="s">
        <v>169</v>
      </c>
      <c r="H2228" t="s">
        <v>150</v>
      </c>
      <c r="I2228" t="s">
        <v>136</v>
      </c>
      <c r="J2228" t="s">
        <v>137</v>
      </c>
      <c r="K2228" t="s">
        <v>144</v>
      </c>
      <c r="L2228" t="s">
        <v>6666</v>
      </c>
      <c r="M2228" t="s">
        <v>6667</v>
      </c>
      <c r="N2228">
        <v>5.2891666659999999</v>
      </c>
      <c r="O2228">
        <v>0</v>
      </c>
      <c r="P2228">
        <v>4</v>
      </c>
      <c r="Q2228">
        <v>0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2.5106725979703666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2.5106725979703666</v>
      </c>
    </row>
    <row r="2229" spans="1:31" x14ac:dyDescent="0.3">
      <c r="A2229">
        <v>2505270</v>
      </c>
      <c r="B2229">
        <v>1</v>
      </c>
      <c r="C2229" t="s">
        <v>80</v>
      </c>
      <c r="D2229" t="s">
        <v>90</v>
      </c>
      <c r="E2229" t="s">
        <v>159</v>
      </c>
      <c r="F2229" t="s">
        <v>6668</v>
      </c>
      <c r="G2229" t="s">
        <v>161</v>
      </c>
      <c r="H2229" t="s">
        <v>150</v>
      </c>
      <c r="I2229" t="s">
        <v>136</v>
      </c>
      <c r="J2229" t="s">
        <v>137</v>
      </c>
      <c r="K2229" t="s">
        <v>144</v>
      </c>
      <c r="L2229" t="s">
        <v>6669</v>
      </c>
      <c r="M2229" t="s">
        <v>6670</v>
      </c>
      <c r="N2229">
        <v>0.42944444399999998</v>
      </c>
      <c r="O2229">
        <v>0</v>
      </c>
      <c r="P2229">
        <v>919</v>
      </c>
      <c r="Q2229">
        <v>0</v>
      </c>
      <c r="R2229">
        <v>0</v>
      </c>
      <c r="S2229">
        <v>0</v>
      </c>
      <c r="T2229">
        <v>83</v>
      </c>
      <c r="U2229">
        <v>0</v>
      </c>
      <c r="V2229">
        <v>0</v>
      </c>
      <c r="W2229">
        <v>0</v>
      </c>
      <c r="X2229">
        <v>120.84730176160927</v>
      </c>
      <c r="Y2229">
        <v>0</v>
      </c>
      <c r="Z2229">
        <v>0</v>
      </c>
      <c r="AA2229">
        <v>0</v>
      </c>
      <c r="AB2229">
        <v>27.296111706577879</v>
      </c>
      <c r="AC2229">
        <v>0</v>
      </c>
      <c r="AD2229">
        <v>0</v>
      </c>
      <c r="AE2229">
        <v>148.14341346818716</v>
      </c>
    </row>
    <row r="2230" spans="1:31" x14ac:dyDescent="0.3">
      <c r="A2230">
        <v>2505307</v>
      </c>
      <c r="B2230">
        <v>1</v>
      </c>
      <c r="C2230" t="s">
        <v>80</v>
      </c>
      <c r="D2230" t="s">
        <v>90</v>
      </c>
      <c r="E2230" t="s">
        <v>159</v>
      </c>
      <c r="F2230" t="s">
        <v>6671</v>
      </c>
      <c r="G2230" t="s">
        <v>134</v>
      </c>
      <c r="H2230" t="s">
        <v>150</v>
      </c>
      <c r="I2230" t="s">
        <v>136</v>
      </c>
      <c r="J2230" t="s">
        <v>137</v>
      </c>
      <c r="K2230" t="s">
        <v>138</v>
      </c>
      <c r="L2230" t="s">
        <v>6672</v>
      </c>
      <c r="M2230" t="s">
        <v>6673</v>
      </c>
      <c r="N2230">
        <v>0.35555555500000002</v>
      </c>
      <c r="O2230">
        <v>0</v>
      </c>
      <c r="P2230">
        <v>69</v>
      </c>
      <c r="Q2230">
        <v>0</v>
      </c>
      <c r="R2230">
        <v>0</v>
      </c>
      <c r="S2230">
        <v>0</v>
      </c>
      <c r="T2230">
        <v>210</v>
      </c>
      <c r="U2230">
        <v>0</v>
      </c>
      <c r="V2230">
        <v>2</v>
      </c>
      <c r="W2230">
        <v>0</v>
      </c>
      <c r="X2230">
        <v>5.2636460033642676</v>
      </c>
      <c r="Y2230">
        <v>0</v>
      </c>
      <c r="Z2230">
        <v>0</v>
      </c>
      <c r="AA2230">
        <v>0</v>
      </c>
      <c r="AB2230">
        <v>184.4448015649408</v>
      </c>
      <c r="AC2230">
        <v>0</v>
      </c>
      <c r="AD2230">
        <v>12.741582816491732</v>
      </c>
      <c r="AE2230">
        <v>202.4500303847968</v>
      </c>
    </row>
    <row r="2231" spans="1:31" x14ac:dyDescent="0.3">
      <c r="A2231">
        <v>2505413</v>
      </c>
      <c r="B2231">
        <v>1</v>
      </c>
      <c r="C2231" t="s">
        <v>81</v>
      </c>
      <c r="D2231" t="s">
        <v>115</v>
      </c>
      <c r="E2231" t="s">
        <v>159</v>
      </c>
      <c r="F2231" t="s">
        <v>6674</v>
      </c>
      <c r="G2231" t="s">
        <v>181</v>
      </c>
      <c r="H2231" t="s">
        <v>150</v>
      </c>
      <c r="I2231" t="s">
        <v>136</v>
      </c>
      <c r="J2231" t="s">
        <v>137</v>
      </c>
      <c r="K2231" t="s">
        <v>144</v>
      </c>
      <c r="L2231" t="s">
        <v>6675</v>
      </c>
      <c r="M2231" t="s">
        <v>6676</v>
      </c>
      <c r="N2231">
        <v>3.9563888880000002</v>
      </c>
      <c r="O2231">
        <v>0</v>
      </c>
      <c r="P2231">
        <v>35</v>
      </c>
      <c r="Q2231">
        <v>0</v>
      </c>
      <c r="R2231">
        <v>1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10.464985146277634</v>
      </c>
      <c r="Y2231">
        <v>0</v>
      </c>
      <c r="Z2231">
        <v>2.2953109691907625</v>
      </c>
      <c r="AA2231">
        <v>0</v>
      </c>
      <c r="AB2231">
        <v>0</v>
      </c>
      <c r="AC2231">
        <v>0</v>
      </c>
      <c r="AD2231">
        <v>0</v>
      </c>
      <c r="AE2231">
        <v>12.760296115468396</v>
      </c>
    </row>
    <row r="2232" spans="1:31" x14ac:dyDescent="0.3">
      <c r="A2232">
        <v>2505436</v>
      </c>
      <c r="B2232">
        <v>1</v>
      </c>
      <c r="C2232" t="s">
        <v>81</v>
      </c>
      <c r="D2232" t="s">
        <v>118</v>
      </c>
      <c r="E2232" t="s">
        <v>167</v>
      </c>
      <c r="F2232" t="s">
        <v>6677</v>
      </c>
      <c r="G2232" t="s">
        <v>234</v>
      </c>
      <c r="H2232" t="s">
        <v>150</v>
      </c>
      <c r="I2232" t="s">
        <v>136</v>
      </c>
      <c r="J2232" t="s">
        <v>137</v>
      </c>
      <c r="K2232" t="s">
        <v>144</v>
      </c>
      <c r="L2232" t="s">
        <v>6678</v>
      </c>
      <c r="M2232" t="s">
        <v>6679</v>
      </c>
      <c r="N2232">
        <v>0.72416666600000001</v>
      </c>
      <c r="O2232">
        <v>0</v>
      </c>
      <c r="P2232">
        <v>0</v>
      </c>
      <c r="Q2232">
        <v>0</v>
      </c>
      <c r="R2232">
        <v>0</v>
      </c>
      <c r="S2232">
        <v>0</v>
      </c>
      <c r="T2232">
        <v>1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7.2668101653841877</v>
      </c>
      <c r="AC2232">
        <v>0</v>
      </c>
      <c r="AD2232">
        <v>0</v>
      </c>
      <c r="AE2232">
        <v>7.2668101653841877</v>
      </c>
    </row>
    <row r="2233" spans="1:31" x14ac:dyDescent="0.3">
      <c r="A2233">
        <v>2505582</v>
      </c>
      <c r="B2233">
        <v>1</v>
      </c>
      <c r="C2233" t="s">
        <v>80</v>
      </c>
      <c r="D2233" t="s">
        <v>85</v>
      </c>
      <c r="E2233" t="s">
        <v>167</v>
      </c>
      <c r="F2233" t="s">
        <v>6680</v>
      </c>
      <c r="G2233" t="s">
        <v>263</v>
      </c>
      <c r="H2233" t="s">
        <v>150</v>
      </c>
      <c r="I2233" t="s">
        <v>136</v>
      </c>
      <c r="J2233" t="s">
        <v>137</v>
      </c>
      <c r="K2233" t="s">
        <v>144</v>
      </c>
      <c r="L2233" t="s">
        <v>6681</v>
      </c>
      <c r="M2233" t="s">
        <v>6682</v>
      </c>
      <c r="N2233">
        <v>4.414722222</v>
      </c>
      <c r="O2233">
        <v>0</v>
      </c>
      <c r="P2233">
        <v>5</v>
      </c>
      <c r="Q2233">
        <v>0</v>
      </c>
      <c r="R2233">
        <v>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5.8556771425186041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5.8556771425186041</v>
      </c>
    </row>
    <row r="2234" spans="1:31" x14ac:dyDescent="0.3">
      <c r="A2234">
        <v>2505144</v>
      </c>
      <c r="B2234">
        <v>1</v>
      </c>
      <c r="C2234" t="s">
        <v>81</v>
      </c>
      <c r="D2234" t="s">
        <v>117</v>
      </c>
      <c r="E2234" t="s">
        <v>141</v>
      </c>
      <c r="F2234" t="s">
        <v>6683</v>
      </c>
      <c r="G2234" t="s">
        <v>134</v>
      </c>
      <c r="H2234" t="s">
        <v>135</v>
      </c>
      <c r="I2234" t="s">
        <v>136</v>
      </c>
      <c r="J2234" t="s">
        <v>137</v>
      </c>
      <c r="K2234" t="s">
        <v>138</v>
      </c>
      <c r="L2234" t="s">
        <v>6684</v>
      </c>
      <c r="M2234" t="s">
        <v>6685</v>
      </c>
      <c r="N2234">
        <v>5.5136111110000003</v>
      </c>
      <c r="O2234">
        <v>1</v>
      </c>
      <c r="P2234">
        <v>2444</v>
      </c>
      <c r="Q2234">
        <v>40</v>
      </c>
      <c r="R2234">
        <v>86</v>
      </c>
      <c r="S2234">
        <v>21</v>
      </c>
      <c r="T2234">
        <v>244</v>
      </c>
      <c r="U2234">
        <v>7</v>
      </c>
      <c r="V2234">
        <v>0</v>
      </c>
      <c r="W2234">
        <v>1.6427388431573351</v>
      </c>
      <c r="X2234">
        <v>1643.948279310616</v>
      </c>
      <c r="Y2234">
        <v>1165.9158671018629</v>
      </c>
      <c r="Z2234">
        <v>73.82816963252894</v>
      </c>
      <c r="AA2234">
        <v>538.77024935004852</v>
      </c>
      <c r="AB2234">
        <v>822.88186575866348</v>
      </c>
      <c r="AC2234">
        <v>7158.287552453543</v>
      </c>
      <c r="AD2234">
        <v>0</v>
      </c>
      <c r="AE2234">
        <v>11405.27472245042</v>
      </c>
    </row>
    <row r="2235" spans="1:31" x14ac:dyDescent="0.3">
      <c r="A2235">
        <v>2505290</v>
      </c>
      <c r="B2235">
        <v>1</v>
      </c>
      <c r="C2235" t="s">
        <v>81</v>
      </c>
      <c r="D2235" t="s">
        <v>114</v>
      </c>
      <c r="E2235" t="s">
        <v>187</v>
      </c>
      <c r="F2235" t="s">
        <v>6686</v>
      </c>
      <c r="G2235" t="s">
        <v>4237</v>
      </c>
      <c r="H2235" t="s">
        <v>135</v>
      </c>
      <c r="I2235" t="s">
        <v>136</v>
      </c>
      <c r="J2235" t="s">
        <v>137</v>
      </c>
      <c r="K2235" t="s">
        <v>144</v>
      </c>
      <c r="L2235" t="s">
        <v>6687</v>
      </c>
      <c r="M2235" t="s">
        <v>6688</v>
      </c>
      <c r="N2235">
        <v>1.693333333</v>
      </c>
      <c r="O2235">
        <v>0</v>
      </c>
      <c r="P2235">
        <v>921</v>
      </c>
      <c r="Q2235">
        <v>0</v>
      </c>
      <c r="R2235">
        <v>65</v>
      </c>
      <c r="S2235">
        <v>2</v>
      </c>
      <c r="T2235">
        <v>98</v>
      </c>
      <c r="U2235">
        <v>0</v>
      </c>
      <c r="V2235">
        <v>0</v>
      </c>
      <c r="W2235">
        <v>0</v>
      </c>
      <c r="X2235">
        <v>171.79134174917817</v>
      </c>
      <c r="Y2235">
        <v>0</v>
      </c>
      <c r="Z2235">
        <v>2.5794538353228011</v>
      </c>
      <c r="AA2235">
        <v>5.4042016170133333</v>
      </c>
      <c r="AB2235">
        <v>69.492202770952005</v>
      </c>
      <c r="AC2235">
        <v>0</v>
      </c>
      <c r="AD2235">
        <v>0</v>
      </c>
      <c r="AE2235">
        <v>249.2671999724663</v>
      </c>
    </row>
    <row r="2236" spans="1:31" x14ac:dyDescent="0.3">
      <c r="A2236">
        <v>2505536</v>
      </c>
      <c r="B2236">
        <v>1</v>
      </c>
      <c r="C2236" t="s">
        <v>81</v>
      </c>
      <c r="D2236" t="s">
        <v>127</v>
      </c>
      <c r="E2236" t="s">
        <v>141</v>
      </c>
      <c r="F2236" t="s">
        <v>6689</v>
      </c>
      <c r="G2236" t="s">
        <v>143</v>
      </c>
      <c r="H2236" t="s">
        <v>135</v>
      </c>
      <c r="I2236" t="s">
        <v>136</v>
      </c>
      <c r="J2236" t="s">
        <v>137</v>
      </c>
      <c r="K2236" t="s">
        <v>144</v>
      </c>
      <c r="L2236" t="s">
        <v>6690</v>
      </c>
      <c r="M2236" t="s">
        <v>6691</v>
      </c>
      <c r="N2236">
        <v>5.233333333</v>
      </c>
      <c r="O2236">
        <v>0</v>
      </c>
      <c r="P2236">
        <v>402</v>
      </c>
      <c r="Q2236">
        <v>0</v>
      </c>
      <c r="R2236">
        <v>0</v>
      </c>
      <c r="S2236">
        <v>0</v>
      </c>
      <c r="T2236">
        <v>20</v>
      </c>
      <c r="U2236">
        <v>0</v>
      </c>
      <c r="V2236">
        <v>0</v>
      </c>
      <c r="W2236">
        <v>0</v>
      </c>
      <c r="X2236">
        <v>442.25261333765468</v>
      </c>
      <c r="Y2236">
        <v>0</v>
      </c>
      <c r="Z2236">
        <v>0</v>
      </c>
      <c r="AA2236">
        <v>0</v>
      </c>
      <c r="AB2236">
        <v>88.410025414354834</v>
      </c>
      <c r="AC2236">
        <v>0</v>
      </c>
      <c r="AD2236">
        <v>0</v>
      </c>
      <c r="AE2236">
        <v>530.66263875200957</v>
      </c>
    </row>
    <row r="2237" spans="1:31" x14ac:dyDescent="0.3">
      <c r="A2237">
        <v>2505728</v>
      </c>
      <c r="B2237">
        <v>1</v>
      </c>
      <c r="C2237" t="s">
        <v>80</v>
      </c>
      <c r="D2237" t="s">
        <v>96</v>
      </c>
      <c r="E2237" t="s">
        <v>207</v>
      </c>
      <c r="F2237" t="s">
        <v>6692</v>
      </c>
      <c r="G2237" t="s">
        <v>981</v>
      </c>
      <c r="H2237" t="s">
        <v>150</v>
      </c>
      <c r="I2237" t="s">
        <v>136</v>
      </c>
      <c r="J2237" t="s">
        <v>137</v>
      </c>
      <c r="K2237" t="s">
        <v>144</v>
      </c>
      <c r="L2237" t="s">
        <v>6693</v>
      </c>
      <c r="M2237" t="s">
        <v>6694</v>
      </c>
      <c r="N2237">
        <v>2.775555555</v>
      </c>
      <c r="O2237">
        <v>0</v>
      </c>
      <c r="P2237">
        <v>31</v>
      </c>
      <c r="Q2237">
        <v>0</v>
      </c>
      <c r="R2237">
        <v>4</v>
      </c>
      <c r="S2237">
        <v>0</v>
      </c>
      <c r="T2237">
        <v>7</v>
      </c>
      <c r="U2237">
        <v>0</v>
      </c>
      <c r="V2237">
        <v>0</v>
      </c>
      <c r="W2237">
        <v>0</v>
      </c>
      <c r="X2237">
        <v>37.535506947989674</v>
      </c>
      <c r="Y2237">
        <v>0</v>
      </c>
      <c r="Z2237">
        <v>2.8384423749822054</v>
      </c>
      <c r="AA2237">
        <v>0</v>
      </c>
      <c r="AB2237">
        <v>4.2279481102515755</v>
      </c>
      <c r="AC2237">
        <v>0</v>
      </c>
      <c r="AD2237">
        <v>0</v>
      </c>
      <c r="AE2237">
        <v>44.601897433223456</v>
      </c>
    </row>
    <row r="2238" spans="1:31" x14ac:dyDescent="0.3">
      <c r="A2238">
        <v>2505230</v>
      </c>
      <c r="B2238">
        <v>1</v>
      </c>
      <c r="C2238" t="s">
        <v>80</v>
      </c>
      <c r="D2238" t="s">
        <v>98</v>
      </c>
      <c r="E2238" t="s">
        <v>207</v>
      </c>
      <c r="F2238" t="s">
        <v>6695</v>
      </c>
      <c r="G2238" t="s">
        <v>177</v>
      </c>
      <c r="H2238" t="s">
        <v>150</v>
      </c>
      <c r="I2238" t="s">
        <v>136</v>
      </c>
      <c r="J2238" t="s">
        <v>137</v>
      </c>
      <c r="K2238" t="s">
        <v>144</v>
      </c>
      <c r="L2238" t="s">
        <v>6696</v>
      </c>
      <c r="M2238" t="s">
        <v>6697</v>
      </c>
      <c r="N2238">
        <v>1.3119444440000001</v>
      </c>
      <c r="O2238">
        <v>0</v>
      </c>
      <c r="P2238">
        <v>1</v>
      </c>
      <c r="Q2238">
        <v>0</v>
      </c>
      <c r="R2238">
        <v>3</v>
      </c>
      <c r="S2238">
        <v>0</v>
      </c>
      <c r="T2238">
        <v>3</v>
      </c>
      <c r="U2238">
        <v>0</v>
      </c>
      <c r="V2238">
        <v>0</v>
      </c>
      <c r="W2238">
        <v>0</v>
      </c>
      <c r="X2238">
        <v>0.31540983384333332</v>
      </c>
      <c r="Y2238">
        <v>0</v>
      </c>
      <c r="Z2238">
        <v>0.30103257705813591</v>
      </c>
      <c r="AA2238">
        <v>0</v>
      </c>
      <c r="AB2238">
        <v>2.8224917249579171</v>
      </c>
      <c r="AC2238">
        <v>0</v>
      </c>
      <c r="AD2238">
        <v>0</v>
      </c>
      <c r="AE2238">
        <v>3.4389341358593866</v>
      </c>
    </row>
    <row r="2239" spans="1:31" x14ac:dyDescent="0.3">
      <c r="A2239">
        <v>2505745</v>
      </c>
      <c r="B2239">
        <v>1</v>
      </c>
      <c r="C2239" t="s">
        <v>81</v>
      </c>
      <c r="D2239" t="s">
        <v>124</v>
      </c>
      <c r="E2239" t="s">
        <v>132</v>
      </c>
      <c r="F2239" t="s">
        <v>6698</v>
      </c>
      <c r="G2239" t="s">
        <v>333</v>
      </c>
      <c r="H2239" t="s">
        <v>135</v>
      </c>
      <c r="I2239" t="s">
        <v>136</v>
      </c>
      <c r="J2239" t="s">
        <v>137</v>
      </c>
      <c r="K2239" t="s">
        <v>144</v>
      </c>
      <c r="L2239" t="s">
        <v>6699</v>
      </c>
      <c r="M2239" t="s">
        <v>6700</v>
      </c>
      <c r="N2239">
        <v>2.6841666659999999</v>
      </c>
      <c r="O2239">
        <v>0</v>
      </c>
      <c r="P2239">
        <v>57</v>
      </c>
      <c r="Q2239">
        <v>0</v>
      </c>
      <c r="R2239">
        <v>33</v>
      </c>
      <c r="S2239">
        <v>0</v>
      </c>
      <c r="T2239">
        <v>6</v>
      </c>
      <c r="U2239">
        <v>0</v>
      </c>
      <c r="V2239">
        <v>0</v>
      </c>
      <c r="W2239">
        <v>0</v>
      </c>
      <c r="X2239">
        <v>14.670476701890371</v>
      </c>
      <c r="Y2239">
        <v>0</v>
      </c>
      <c r="Z2239">
        <v>8.1962512211693053</v>
      </c>
      <c r="AA2239">
        <v>0</v>
      </c>
      <c r="AB2239">
        <v>3.233987077987186</v>
      </c>
      <c r="AC2239">
        <v>0</v>
      </c>
      <c r="AD2239">
        <v>0</v>
      </c>
      <c r="AE2239">
        <v>26.100715001046865</v>
      </c>
    </row>
    <row r="2240" spans="1:31" x14ac:dyDescent="0.3">
      <c r="A2240">
        <v>2505081</v>
      </c>
      <c r="B2240">
        <v>1</v>
      </c>
      <c r="C2240" t="s">
        <v>81</v>
      </c>
      <c r="D2240" t="s">
        <v>115</v>
      </c>
      <c r="E2240" t="s">
        <v>141</v>
      </c>
      <c r="F2240" t="s">
        <v>6701</v>
      </c>
      <c r="G2240" t="s">
        <v>143</v>
      </c>
      <c r="H2240" t="s">
        <v>135</v>
      </c>
      <c r="I2240" t="s">
        <v>136</v>
      </c>
      <c r="J2240" t="s">
        <v>137</v>
      </c>
      <c r="K2240" t="s">
        <v>144</v>
      </c>
      <c r="L2240" t="s">
        <v>6702</v>
      </c>
      <c r="M2240" t="s">
        <v>6703</v>
      </c>
      <c r="N2240">
        <v>5.5555555E-2</v>
      </c>
      <c r="O2240">
        <v>0</v>
      </c>
      <c r="P2240">
        <v>673</v>
      </c>
      <c r="Q2240">
        <v>4</v>
      </c>
      <c r="R2240">
        <v>80</v>
      </c>
      <c r="S2240">
        <v>4</v>
      </c>
      <c r="T2240">
        <v>31</v>
      </c>
      <c r="U2240">
        <v>0</v>
      </c>
      <c r="V2240">
        <v>0</v>
      </c>
      <c r="W2240">
        <v>0</v>
      </c>
      <c r="X2240">
        <v>2.5173577389240012</v>
      </c>
      <c r="Y2240">
        <v>0.10973202073600001</v>
      </c>
      <c r="Z2240">
        <v>0.65476717367666692</v>
      </c>
      <c r="AA2240">
        <v>0.33847110637600003</v>
      </c>
      <c r="AB2240">
        <v>0.69686699155450005</v>
      </c>
      <c r="AC2240">
        <v>0</v>
      </c>
      <c r="AD2240">
        <v>0</v>
      </c>
      <c r="AE2240">
        <v>4.3171950312671683</v>
      </c>
    </row>
    <row r="2241" spans="1:31" x14ac:dyDescent="0.3">
      <c r="A2241">
        <v>2505602</v>
      </c>
      <c r="B2241">
        <v>1</v>
      </c>
      <c r="C2241" t="s">
        <v>80</v>
      </c>
      <c r="D2241" t="s">
        <v>110</v>
      </c>
      <c r="E2241" t="s">
        <v>167</v>
      </c>
      <c r="F2241" t="s">
        <v>6704</v>
      </c>
      <c r="G2241" t="s">
        <v>169</v>
      </c>
      <c r="H2241" t="s">
        <v>150</v>
      </c>
      <c r="I2241" t="s">
        <v>136</v>
      </c>
      <c r="J2241" t="s">
        <v>137</v>
      </c>
      <c r="K2241" t="s">
        <v>144</v>
      </c>
      <c r="L2241" t="s">
        <v>6705</v>
      </c>
      <c r="M2241" t="s">
        <v>6706</v>
      </c>
      <c r="N2241">
        <v>5.5658333329999996</v>
      </c>
      <c r="O2241">
        <v>0</v>
      </c>
      <c r="P2241">
        <v>10</v>
      </c>
      <c r="Q2241">
        <v>0</v>
      </c>
      <c r="R2241">
        <v>0</v>
      </c>
      <c r="S2241">
        <v>0</v>
      </c>
      <c r="T2241">
        <v>1</v>
      </c>
      <c r="U2241">
        <v>0</v>
      </c>
      <c r="V2241">
        <v>0</v>
      </c>
      <c r="W2241">
        <v>0</v>
      </c>
      <c r="X2241">
        <v>10.689064879970404</v>
      </c>
      <c r="Y2241">
        <v>0</v>
      </c>
      <c r="Z2241">
        <v>0</v>
      </c>
      <c r="AA2241">
        <v>0</v>
      </c>
      <c r="AB2241">
        <v>7.2776082149538892</v>
      </c>
      <c r="AC2241">
        <v>0</v>
      </c>
      <c r="AD2241">
        <v>0</v>
      </c>
      <c r="AE2241">
        <v>17.966673094924293</v>
      </c>
    </row>
    <row r="2242" spans="1:31" x14ac:dyDescent="0.3">
      <c r="A2242">
        <v>2505224</v>
      </c>
      <c r="B2242">
        <v>1</v>
      </c>
      <c r="C2242" t="s">
        <v>80</v>
      </c>
      <c r="D2242" t="s">
        <v>106</v>
      </c>
      <c r="E2242" t="s">
        <v>141</v>
      </c>
      <c r="F2242" t="s">
        <v>6707</v>
      </c>
      <c r="G2242" t="s">
        <v>143</v>
      </c>
      <c r="H2242" t="s">
        <v>135</v>
      </c>
      <c r="I2242" t="s">
        <v>136</v>
      </c>
      <c r="J2242" t="s">
        <v>137</v>
      </c>
      <c r="K2242" t="s">
        <v>144</v>
      </c>
      <c r="L2242" t="s">
        <v>6708</v>
      </c>
      <c r="M2242" t="s">
        <v>6709</v>
      </c>
      <c r="N2242">
        <v>0.65083333300000001</v>
      </c>
      <c r="O2242">
        <v>0</v>
      </c>
      <c r="P2242">
        <v>4</v>
      </c>
      <c r="Q2242">
        <v>31</v>
      </c>
      <c r="R2242">
        <v>265</v>
      </c>
      <c r="S2242">
        <v>9</v>
      </c>
      <c r="T2242">
        <v>61</v>
      </c>
      <c r="U2242">
        <v>0</v>
      </c>
      <c r="V2242">
        <v>0</v>
      </c>
      <c r="W2242">
        <v>0</v>
      </c>
      <c r="X2242">
        <v>0.53464205236482765</v>
      </c>
      <c r="Y2242">
        <v>29.872256888913654</v>
      </c>
      <c r="Z2242">
        <v>134.76334002824638</v>
      </c>
      <c r="AA2242">
        <v>30.36553204276094</v>
      </c>
      <c r="AB2242">
        <v>50.019109889006366</v>
      </c>
      <c r="AC2242">
        <v>0</v>
      </c>
      <c r="AD2242">
        <v>0</v>
      </c>
      <c r="AE2242">
        <v>245.55488090129217</v>
      </c>
    </row>
    <row r="2243" spans="1:31" x14ac:dyDescent="0.3">
      <c r="A2243">
        <v>2505161</v>
      </c>
      <c r="B2243">
        <v>1</v>
      </c>
      <c r="C2243" t="s">
        <v>80</v>
      </c>
      <c r="D2243" t="s">
        <v>106</v>
      </c>
      <c r="E2243" t="s">
        <v>132</v>
      </c>
      <c r="F2243" t="s">
        <v>6710</v>
      </c>
      <c r="G2243" t="s">
        <v>204</v>
      </c>
      <c r="H2243" t="s">
        <v>135</v>
      </c>
      <c r="I2243" t="s">
        <v>136</v>
      </c>
      <c r="J2243" t="s">
        <v>137</v>
      </c>
      <c r="K2243" t="s">
        <v>144</v>
      </c>
      <c r="L2243" t="s">
        <v>6711</v>
      </c>
      <c r="M2243" t="s">
        <v>6712</v>
      </c>
      <c r="N2243">
        <v>4.7647222219999996</v>
      </c>
      <c r="O2243">
        <v>0</v>
      </c>
      <c r="P2243">
        <v>1</v>
      </c>
      <c r="Q2243">
        <v>0</v>
      </c>
      <c r="R2243">
        <v>16</v>
      </c>
      <c r="S2243">
        <v>0</v>
      </c>
      <c r="T2243">
        <v>2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18.207915699005913</v>
      </c>
      <c r="AA2243">
        <v>0</v>
      </c>
      <c r="AB2243">
        <v>9.3080699976210415</v>
      </c>
      <c r="AC2243">
        <v>0</v>
      </c>
      <c r="AD2243">
        <v>0</v>
      </c>
      <c r="AE2243">
        <v>27.515985696626956</v>
      </c>
    </row>
    <row r="2244" spans="1:31" x14ac:dyDescent="0.3">
      <c r="A2244">
        <v>2505416</v>
      </c>
      <c r="B2244">
        <v>1</v>
      </c>
      <c r="C2244" t="s">
        <v>81</v>
      </c>
      <c r="D2244" t="s">
        <v>127</v>
      </c>
      <c r="E2244" t="s">
        <v>132</v>
      </c>
      <c r="F2244" t="s">
        <v>727</v>
      </c>
      <c r="G2244" t="s">
        <v>143</v>
      </c>
      <c r="H2244" t="s">
        <v>135</v>
      </c>
      <c r="I2244" t="s">
        <v>136</v>
      </c>
      <c r="J2244" t="s">
        <v>137</v>
      </c>
      <c r="K2244" t="s">
        <v>144</v>
      </c>
      <c r="L2244" t="s">
        <v>6713</v>
      </c>
      <c r="M2244" t="s">
        <v>6714</v>
      </c>
      <c r="N2244">
        <v>0.33138888799999999</v>
      </c>
      <c r="O2244">
        <v>6</v>
      </c>
      <c r="P2244">
        <v>0</v>
      </c>
      <c r="Q2244">
        <v>156</v>
      </c>
      <c r="R2244">
        <v>6</v>
      </c>
      <c r="S2244">
        <v>10</v>
      </c>
      <c r="T2244">
        <v>0</v>
      </c>
      <c r="U2244">
        <v>0</v>
      </c>
      <c r="V2244">
        <v>0</v>
      </c>
      <c r="W2244">
        <v>0.45276541405660775</v>
      </c>
      <c r="X2244">
        <v>0</v>
      </c>
      <c r="Y2244">
        <v>17.622016871521847</v>
      </c>
      <c r="Z2244">
        <v>0.84241426548974263</v>
      </c>
      <c r="AA2244">
        <v>21.845701723611953</v>
      </c>
      <c r="AB2244">
        <v>0</v>
      </c>
      <c r="AC2244">
        <v>0</v>
      </c>
      <c r="AD2244">
        <v>0</v>
      </c>
      <c r="AE2244">
        <v>40.762898274680154</v>
      </c>
    </row>
    <row r="2245" spans="1:31" x14ac:dyDescent="0.3">
      <c r="A2245">
        <v>2505708</v>
      </c>
      <c r="B2245">
        <v>1</v>
      </c>
      <c r="C2245" t="s">
        <v>80</v>
      </c>
      <c r="D2245" t="s">
        <v>83</v>
      </c>
      <c r="E2245" t="s">
        <v>167</v>
      </c>
      <c r="F2245" t="s">
        <v>6715</v>
      </c>
      <c r="G2245" t="s">
        <v>263</v>
      </c>
      <c r="H2245" t="s">
        <v>150</v>
      </c>
      <c r="I2245" t="s">
        <v>136</v>
      </c>
      <c r="J2245" t="s">
        <v>137</v>
      </c>
      <c r="K2245" t="s">
        <v>144</v>
      </c>
      <c r="L2245" t="s">
        <v>6716</v>
      </c>
      <c r="M2245" t="s">
        <v>6717</v>
      </c>
      <c r="N2245">
        <v>1.200555555</v>
      </c>
      <c r="O2245">
        <v>0</v>
      </c>
      <c r="P2245">
        <v>5</v>
      </c>
      <c r="Q2245">
        <v>0</v>
      </c>
      <c r="R2245">
        <v>0</v>
      </c>
      <c r="S2245">
        <v>0</v>
      </c>
      <c r="T2245">
        <v>1</v>
      </c>
      <c r="U2245">
        <v>0</v>
      </c>
      <c r="V2245">
        <v>0</v>
      </c>
      <c r="W2245">
        <v>0</v>
      </c>
      <c r="X2245">
        <v>1.646547493059763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1.646547493059763</v>
      </c>
    </row>
    <row r="2246" spans="1:31" x14ac:dyDescent="0.3">
      <c r="A2246">
        <v>2505525</v>
      </c>
      <c r="B2246">
        <v>1</v>
      </c>
      <c r="C2246" t="s">
        <v>80</v>
      </c>
      <c r="D2246" t="s">
        <v>107</v>
      </c>
      <c r="E2246" t="s">
        <v>167</v>
      </c>
      <c r="F2246" t="s">
        <v>6718</v>
      </c>
      <c r="G2246" t="s">
        <v>169</v>
      </c>
      <c r="H2246" t="s">
        <v>150</v>
      </c>
      <c r="I2246" t="s">
        <v>136</v>
      </c>
      <c r="J2246" t="s">
        <v>137</v>
      </c>
      <c r="K2246" t="s">
        <v>144</v>
      </c>
      <c r="L2246" t="s">
        <v>6719</v>
      </c>
      <c r="M2246" t="s">
        <v>6720</v>
      </c>
      <c r="N2246">
        <v>2.778888888</v>
      </c>
      <c r="O2246">
        <v>0</v>
      </c>
      <c r="P2246">
        <v>1</v>
      </c>
      <c r="Q2246">
        <v>0</v>
      </c>
      <c r="R2246">
        <v>0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0.14402955995774669</v>
      </c>
      <c r="Y2246">
        <v>0</v>
      </c>
      <c r="Z2246">
        <v>0</v>
      </c>
      <c r="AA2246">
        <v>0</v>
      </c>
      <c r="AB2246">
        <v>0</v>
      </c>
      <c r="AC2246">
        <v>0</v>
      </c>
      <c r="AD2246">
        <v>0</v>
      </c>
      <c r="AE2246">
        <v>0.14402955995774669</v>
      </c>
    </row>
    <row r="2247" spans="1:31" x14ac:dyDescent="0.3">
      <c r="A2247">
        <v>2505030</v>
      </c>
      <c r="B2247">
        <v>1</v>
      </c>
      <c r="C2247" t="s">
        <v>80</v>
      </c>
      <c r="D2247" t="s">
        <v>96</v>
      </c>
      <c r="E2247" t="s">
        <v>141</v>
      </c>
      <c r="F2247" t="s">
        <v>6721</v>
      </c>
      <c r="G2247" t="s">
        <v>295</v>
      </c>
      <c r="H2247" t="s">
        <v>135</v>
      </c>
      <c r="I2247" t="s">
        <v>136</v>
      </c>
      <c r="J2247" t="s">
        <v>137</v>
      </c>
      <c r="K2247" t="s">
        <v>138</v>
      </c>
      <c r="L2247" t="s">
        <v>6722</v>
      </c>
      <c r="M2247" t="s">
        <v>6723</v>
      </c>
      <c r="N2247">
        <v>0.28972222199999997</v>
      </c>
      <c r="O2247">
        <v>0</v>
      </c>
      <c r="P2247">
        <v>0</v>
      </c>
      <c r="Q2247">
        <v>0</v>
      </c>
      <c r="R2247">
        <v>0</v>
      </c>
      <c r="S2247">
        <v>1</v>
      </c>
      <c r="T2247">
        <v>0</v>
      </c>
      <c r="U2247">
        <v>1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0.29059958513055556</v>
      </c>
      <c r="AB2247">
        <v>0</v>
      </c>
      <c r="AC2247">
        <v>10.52735587698942</v>
      </c>
      <c r="AD2247">
        <v>0</v>
      </c>
      <c r="AE2247">
        <v>10.817955462119976</v>
      </c>
    </row>
    <row r="2248" spans="1:31" x14ac:dyDescent="0.3">
      <c r="A2248">
        <v>2505694</v>
      </c>
      <c r="B2248">
        <v>1</v>
      </c>
      <c r="C2248" t="s">
        <v>80</v>
      </c>
      <c r="D2248" t="s">
        <v>83</v>
      </c>
      <c r="E2248" t="s">
        <v>167</v>
      </c>
      <c r="F2248" t="s">
        <v>6724</v>
      </c>
      <c r="G2248" t="s">
        <v>263</v>
      </c>
      <c r="H2248" t="s">
        <v>150</v>
      </c>
      <c r="I2248" t="s">
        <v>136</v>
      </c>
      <c r="J2248" t="s">
        <v>137</v>
      </c>
      <c r="K2248" t="s">
        <v>144</v>
      </c>
      <c r="L2248" t="s">
        <v>6725</v>
      </c>
      <c r="M2248" t="s">
        <v>6726</v>
      </c>
      <c r="N2248">
        <v>3.2536111110000001</v>
      </c>
      <c r="O2248">
        <v>0</v>
      </c>
      <c r="P2248">
        <v>1</v>
      </c>
      <c r="Q2248">
        <v>0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1.0885879417036053</v>
      </c>
      <c r="Y2248">
        <v>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1.0885879417036053</v>
      </c>
    </row>
    <row r="2249" spans="1:31" x14ac:dyDescent="0.3">
      <c r="A2249">
        <v>2505379</v>
      </c>
      <c r="B2249">
        <v>1</v>
      </c>
      <c r="C2249" t="s">
        <v>80</v>
      </c>
      <c r="D2249" t="s">
        <v>95</v>
      </c>
      <c r="E2249" t="s">
        <v>207</v>
      </c>
      <c r="F2249" t="s">
        <v>6727</v>
      </c>
      <c r="G2249" t="s">
        <v>161</v>
      </c>
      <c r="H2249" t="s">
        <v>150</v>
      </c>
      <c r="I2249" t="s">
        <v>136</v>
      </c>
      <c r="J2249" t="s">
        <v>137</v>
      </c>
      <c r="K2249" t="s">
        <v>144</v>
      </c>
      <c r="L2249" t="s">
        <v>6728</v>
      </c>
      <c r="M2249" t="s">
        <v>6729</v>
      </c>
      <c r="N2249">
        <v>0.84583333299999997</v>
      </c>
      <c r="O2249">
        <v>0</v>
      </c>
      <c r="P2249">
        <v>27</v>
      </c>
      <c r="Q2249">
        <v>0</v>
      </c>
      <c r="R2249">
        <v>14</v>
      </c>
      <c r="S2249">
        <v>0</v>
      </c>
      <c r="T2249">
        <v>16</v>
      </c>
      <c r="U2249">
        <v>0</v>
      </c>
      <c r="V2249">
        <v>0</v>
      </c>
      <c r="W2249">
        <v>0</v>
      </c>
      <c r="X2249">
        <v>2.6134752083265247</v>
      </c>
      <c r="Y2249">
        <v>0</v>
      </c>
      <c r="Z2249">
        <v>1.7587202637322803</v>
      </c>
      <c r="AA2249">
        <v>0</v>
      </c>
      <c r="AB2249">
        <v>17.863623956060788</v>
      </c>
      <c r="AC2249">
        <v>0</v>
      </c>
      <c r="AD2249">
        <v>0</v>
      </c>
      <c r="AE2249">
        <v>22.235819428119594</v>
      </c>
    </row>
    <row r="2250" spans="1:31" x14ac:dyDescent="0.3">
      <c r="A2250">
        <v>2505648</v>
      </c>
      <c r="B2250">
        <v>1</v>
      </c>
      <c r="C2250" t="s">
        <v>81</v>
      </c>
      <c r="D2250" t="s">
        <v>118</v>
      </c>
      <c r="E2250" t="s">
        <v>207</v>
      </c>
      <c r="F2250" t="s">
        <v>6730</v>
      </c>
      <c r="G2250" t="s">
        <v>538</v>
      </c>
      <c r="H2250" t="s">
        <v>150</v>
      </c>
      <c r="I2250" t="s">
        <v>136</v>
      </c>
      <c r="J2250" t="s">
        <v>3</v>
      </c>
      <c r="K2250" t="s">
        <v>144</v>
      </c>
      <c r="L2250" t="s">
        <v>6731</v>
      </c>
      <c r="M2250" t="s">
        <v>6732</v>
      </c>
      <c r="N2250">
        <v>3.4677777769999998</v>
      </c>
      <c r="O2250">
        <v>0</v>
      </c>
      <c r="P2250">
        <v>32</v>
      </c>
      <c r="Q2250">
        <v>0</v>
      </c>
      <c r="R2250">
        <v>1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9.9626409378047889</v>
      </c>
      <c r="Y2250">
        <v>0</v>
      </c>
      <c r="Z2250">
        <v>8.9976976311443906</v>
      </c>
      <c r="AA2250">
        <v>0</v>
      </c>
      <c r="AB2250">
        <v>0</v>
      </c>
      <c r="AC2250">
        <v>0</v>
      </c>
      <c r="AD2250">
        <v>0</v>
      </c>
      <c r="AE2250">
        <v>18.960338568949179</v>
      </c>
    </row>
    <row r="2251" spans="1:31" x14ac:dyDescent="0.3">
      <c r="A2251">
        <v>2505571</v>
      </c>
      <c r="B2251">
        <v>1</v>
      </c>
      <c r="C2251" t="s">
        <v>81</v>
      </c>
      <c r="D2251" t="s">
        <v>126</v>
      </c>
      <c r="E2251" t="s">
        <v>132</v>
      </c>
      <c r="F2251" t="s">
        <v>6733</v>
      </c>
      <c r="G2251" t="s">
        <v>173</v>
      </c>
      <c r="H2251" t="s">
        <v>135</v>
      </c>
      <c r="I2251" t="s">
        <v>136</v>
      </c>
      <c r="J2251" t="s">
        <v>137</v>
      </c>
      <c r="K2251" t="s">
        <v>138</v>
      </c>
      <c r="L2251" t="s">
        <v>6734</v>
      </c>
      <c r="M2251" t="s">
        <v>6735</v>
      </c>
      <c r="N2251">
        <v>0.43027777699999997</v>
      </c>
      <c r="O2251">
        <v>0</v>
      </c>
      <c r="P2251">
        <v>358</v>
      </c>
      <c r="Q2251">
        <v>0</v>
      </c>
      <c r="R2251">
        <v>28</v>
      </c>
      <c r="S2251">
        <v>2</v>
      </c>
      <c r="T2251">
        <v>77</v>
      </c>
      <c r="U2251">
        <v>0</v>
      </c>
      <c r="V2251">
        <v>0</v>
      </c>
      <c r="W2251">
        <v>0</v>
      </c>
      <c r="X2251">
        <v>17.528825195283908</v>
      </c>
      <c r="Y2251">
        <v>0</v>
      </c>
      <c r="Z2251">
        <v>1.8978733115484636</v>
      </c>
      <c r="AA2251">
        <v>1.1375007697176127</v>
      </c>
      <c r="AB2251">
        <v>6.7375945480981763</v>
      </c>
      <c r="AC2251">
        <v>0</v>
      </c>
      <c r="AD2251">
        <v>0</v>
      </c>
      <c r="AE2251">
        <v>27.301793824648158</v>
      </c>
    </row>
    <row r="2252" spans="1:31" x14ac:dyDescent="0.3">
      <c r="A2252">
        <v>2505425</v>
      </c>
      <c r="B2252">
        <v>1</v>
      </c>
      <c r="C2252" t="s">
        <v>81</v>
      </c>
      <c r="D2252" t="s">
        <v>122</v>
      </c>
      <c r="E2252" t="s">
        <v>141</v>
      </c>
      <c r="F2252" t="s">
        <v>6736</v>
      </c>
      <c r="G2252" t="s">
        <v>143</v>
      </c>
      <c r="H2252" t="s">
        <v>135</v>
      </c>
      <c r="I2252" t="s">
        <v>136</v>
      </c>
      <c r="J2252" t="s">
        <v>137</v>
      </c>
      <c r="K2252" t="s">
        <v>144</v>
      </c>
      <c r="L2252" t="s">
        <v>6737</v>
      </c>
      <c r="M2252" t="s">
        <v>6738</v>
      </c>
      <c r="N2252">
        <v>0.89722222200000001</v>
      </c>
      <c r="O2252">
        <v>0</v>
      </c>
      <c r="P2252">
        <v>4289</v>
      </c>
      <c r="Q2252">
        <v>0</v>
      </c>
      <c r="R2252">
        <v>0</v>
      </c>
      <c r="S2252">
        <v>2</v>
      </c>
      <c r="T2252">
        <v>853</v>
      </c>
      <c r="U2252">
        <v>0</v>
      </c>
      <c r="V2252">
        <v>0</v>
      </c>
      <c r="W2252">
        <v>0</v>
      </c>
      <c r="X2252">
        <v>811.13933999264259</v>
      </c>
      <c r="Y2252">
        <v>0</v>
      </c>
      <c r="Z2252">
        <v>0</v>
      </c>
      <c r="AA2252">
        <v>23.279330563824317</v>
      </c>
      <c r="AB2252">
        <v>419.38341546625924</v>
      </c>
      <c r="AC2252">
        <v>0</v>
      </c>
      <c r="AD2252">
        <v>0</v>
      </c>
      <c r="AE2252">
        <v>1253.8020860227261</v>
      </c>
    </row>
    <row r="2253" spans="1:31" x14ac:dyDescent="0.3">
      <c r="A2253">
        <v>2505233</v>
      </c>
      <c r="B2253">
        <v>1</v>
      </c>
      <c r="C2253" t="s">
        <v>80</v>
      </c>
      <c r="D2253" t="s">
        <v>106</v>
      </c>
      <c r="E2253" t="s">
        <v>147</v>
      </c>
      <c r="F2253" t="s">
        <v>6739</v>
      </c>
      <c r="G2253" t="s">
        <v>161</v>
      </c>
      <c r="H2253" t="s">
        <v>150</v>
      </c>
      <c r="I2253" t="s">
        <v>136</v>
      </c>
      <c r="J2253" t="s">
        <v>137</v>
      </c>
      <c r="K2253" t="s">
        <v>144</v>
      </c>
      <c r="L2253" t="s">
        <v>6740</v>
      </c>
      <c r="M2253" t="s">
        <v>6741</v>
      </c>
      <c r="N2253">
        <v>0.66638888799999996</v>
      </c>
      <c r="O2253">
        <v>0</v>
      </c>
      <c r="P2253">
        <v>63</v>
      </c>
      <c r="Q2253">
        <v>0</v>
      </c>
      <c r="R2253">
        <v>0</v>
      </c>
      <c r="S2253">
        <v>0</v>
      </c>
      <c r="T2253">
        <v>3</v>
      </c>
      <c r="U2253">
        <v>0</v>
      </c>
      <c r="V2253">
        <v>0</v>
      </c>
      <c r="W2253">
        <v>0</v>
      </c>
      <c r="X2253">
        <v>9.9453092529491656</v>
      </c>
      <c r="Y2253">
        <v>0</v>
      </c>
      <c r="Z2253">
        <v>0</v>
      </c>
      <c r="AA2253">
        <v>0</v>
      </c>
      <c r="AB2253">
        <v>2.8108213352207052</v>
      </c>
      <c r="AC2253">
        <v>0</v>
      </c>
      <c r="AD2253">
        <v>0</v>
      </c>
      <c r="AE2253">
        <v>12.756130588169871</v>
      </c>
    </row>
    <row r="2254" spans="1:31" x14ac:dyDescent="0.3">
      <c r="A2254">
        <v>2505588</v>
      </c>
      <c r="B2254">
        <v>1</v>
      </c>
      <c r="C2254" t="s">
        <v>80</v>
      </c>
      <c r="D2254" t="s">
        <v>106</v>
      </c>
      <c r="E2254" t="s">
        <v>207</v>
      </c>
      <c r="F2254" t="s">
        <v>6742</v>
      </c>
      <c r="G2254" t="s">
        <v>177</v>
      </c>
      <c r="H2254" t="s">
        <v>150</v>
      </c>
      <c r="I2254" t="s">
        <v>136</v>
      </c>
      <c r="J2254" t="s">
        <v>137</v>
      </c>
      <c r="K2254" t="s">
        <v>144</v>
      </c>
      <c r="L2254" t="s">
        <v>6743</v>
      </c>
      <c r="M2254" t="s">
        <v>6744</v>
      </c>
      <c r="N2254">
        <v>1.2552777770000001</v>
      </c>
      <c r="O2254">
        <v>0</v>
      </c>
      <c r="P2254">
        <v>0</v>
      </c>
      <c r="Q2254">
        <v>0</v>
      </c>
      <c r="R2254">
        <v>5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0</v>
      </c>
      <c r="Z2254">
        <v>1.052154890204275</v>
      </c>
      <c r="AA2254">
        <v>0</v>
      </c>
      <c r="AB2254">
        <v>0</v>
      </c>
      <c r="AC2254">
        <v>0</v>
      </c>
      <c r="AD2254">
        <v>0</v>
      </c>
      <c r="AE2254">
        <v>1.052154890204275</v>
      </c>
    </row>
    <row r="2255" spans="1:31" x14ac:dyDescent="0.3">
      <c r="A2255">
        <v>2505485</v>
      </c>
      <c r="B2255">
        <v>1</v>
      </c>
      <c r="C2255" t="s">
        <v>80</v>
      </c>
      <c r="D2255" t="s">
        <v>93</v>
      </c>
      <c r="E2255" t="s">
        <v>207</v>
      </c>
      <c r="F2255" t="s">
        <v>6745</v>
      </c>
      <c r="G2255" t="s">
        <v>177</v>
      </c>
      <c r="H2255" t="s">
        <v>150</v>
      </c>
      <c r="I2255" t="s">
        <v>136</v>
      </c>
      <c r="J2255" t="s">
        <v>137</v>
      </c>
      <c r="K2255" t="s">
        <v>144</v>
      </c>
      <c r="L2255" t="s">
        <v>6746</v>
      </c>
      <c r="M2255" t="s">
        <v>6747</v>
      </c>
      <c r="N2255">
        <v>1.2211111109999999</v>
      </c>
      <c r="O2255">
        <v>0</v>
      </c>
      <c r="P2255">
        <v>0</v>
      </c>
      <c r="Q2255">
        <v>0</v>
      </c>
      <c r="R2255">
        <v>6</v>
      </c>
      <c r="S2255">
        <v>0</v>
      </c>
      <c r="T2255">
        <v>1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0.27195301233626501</v>
      </c>
      <c r="AA2255">
        <v>0</v>
      </c>
      <c r="AB2255">
        <v>4.2220629725261745</v>
      </c>
      <c r="AC2255">
        <v>0</v>
      </c>
      <c r="AD2255">
        <v>0</v>
      </c>
      <c r="AE2255">
        <v>4.4940159848624397</v>
      </c>
    </row>
    <row r="2256" spans="1:31" x14ac:dyDescent="0.3">
      <c r="A2256">
        <v>2505133</v>
      </c>
      <c r="B2256">
        <v>1</v>
      </c>
      <c r="C2256" t="s">
        <v>80</v>
      </c>
      <c r="D2256" t="s">
        <v>107</v>
      </c>
      <c r="E2256" t="s">
        <v>207</v>
      </c>
      <c r="F2256" t="s">
        <v>6748</v>
      </c>
      <c r="G2256" t="s">
        <v>413</v>
      </c>
      <c r="H2256" t="s">
        <v>150</v>
      </c>
      <c r="I2256" t="s">
        <v>136</v>
      </c>
      <c r="J2256" t="s">
        <v>137</v>
      </c>
      <c r="K2256" t="s">
        <v>144</v>
      </c>
      <c r="L2256" t="s">
        <v>6749</v>
      </c>
      <c r="M2256" t="s">
        <v>6750</v>
      </c>
      <c r="N2256">
        <v>3.5525000000000002</v>
      </c>
      <c r="O2256">
        <v>0</v>
      </c>
      <c r="P2256">
        <v>10</v>
      </c>
      <c r="Q2256">
        <v>0</v>
      </c>
      <c r="R2256">
        <v>0</v>
      </c>
      <c r="S2256">
        <v>0</v>
      </c>
      <c r="T2256">
        <v>6</v>
      </c>
      <c r="U2256">
        <v>0</v>
      </c>
      <c r="V2256">
        <v>0</v>
      </c>
      <c r="W2256">
        <v>0</v>
      </c>
      <c r="X2256">
        <v>6.3876316097041652</v>
      </c>
      <c r="Y2256">
        <v>0</v>
      </c>
      <c r="Z2256">
        <v>0</v>
      </c>
      <c r="AA2256">
        <v>0</v>
      </c>
      <c r="AB2256">
        <v>14.750072743608637</v>
      </c>
      <c r="AC2256">
        <v>0</v>
      </c>
      <c r="AD2256">
        <v>0</v>
      </c>
      <c r="AE2256">
        <v>21.137704353312802</v>
      </c>
    </row>
    <row r="2257" spans="1:31" x14ac:dyDescent="0.3">
      <c r="A2257">
        <v>2505631</v>
      </c>
      <c r="B2257">
        <v>1</v>
      </c>
      <c r="C2257" t="s">
        <v>81</v>
      </c>
      <c r="D2257" t="s">
        <v>118</v>
      </c>
      <c r="E2257" t="s">
        <v>207</v>
      </c>
      <c r="F2257" t="s">
        <v>6751</v>
      </c>
      <c r="G2257" t="s">
        <v>177</v>
      </c>
      <c r="H2257" t="s">
        <v>150</v>
      </c>
      <c r="I2257" t="s">
        <v>136</v>
      </c>
      <c r="J2257" t="s">
        <v>137</v>
      </c>
      <c r="K2257" t="s">
        <v>144</v>
      </c>
      <c r="L2257" t="s">
        <v>6752</v>
      </c>
      <c r="M2257" t="s">
        <v>6753</v>
      </c>
      <c r="N2257">
        <v>8.2983333330000004</v>
      </c>
      <c r="O2257">
        <v>0</v>
      </c>
      <c r="P2257">
        <v>23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22.281573269715757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22.281573269715757</v>
      </c>
    </row>
    <row r="2258" spans="1:31" x14ac:dyDescent="0.3">
      <c r="A2258">
        <v>2505654</v>
      </c>
      <c r="B2258">
        <v>1</v>
      </c>
      <c r="C2258" t="s">
        <v>80</v>
      </c>
      <c r="D2258" t="s">
        <v>94</v>
      </c>
      <c r="E2258" t="s">
        <v>167</v>
      </c>
      <c r="F2258" t="s">
        <v>6754</v>
      </c>
      <c r="G2258" t="s">
        <v>169</v>
      </c>
      <c r="H2258" t="s">
        <v>150</v>
      </c>
      <c r="I2258" t="s">
        <v>136</v>
      </c>
      <c r="J2258" t="s">
        <v>137</v>
      </c>
      <c r="K2258" t="s">
        <v>144</v>
      </c>
      <c r="L2258" t="s">
        <v>6755</v>
      </c>
      <c r="M2258" t="s">
        <v>6756</v>
      </c>
      <c r="N2258">
        <v>1.0686111110000001</v>
      </c>
      <c r="O2258">
        <v>0</v>
      </c>
      <c r="P2258">
        <v>5</v>
      </c>
      <c r="Q2258">
        <v>0</v>
      </c>
      <c r="R2258">
        <v>0</v>
      </c>
      <c r="S2258">
        <v>0</v>
      </c>
      <c r="T2258">
        <v>1</v>
      </c>
      <c r="U2258">
        <v>0</v>
      </c>
      <c r="V2258">
        <v>0</v>
      </c>
      <c r="W2258">
        <v>0</v>
      </c>
      <c r="X2258">
        <v>2.68247540419231</v>
      </c>
      <c r="Y2258">
        <v>0</v>
      </c>
      <c r="Z2258">
        <v>0</v>
      </c>
      <c r="AA2258">
        <v>0</v>
      </c>
      <c r="AB2258">
        <v>1.46553066787</v>
      </c>
      <c r="AC2258">
        <v>0</v>
      </c>
      <c r="AD2258">
        <v>0</v>
      </c>
      <c r="AE2258">
        <v>4.1480060720623104</v>
      </c>
    </row>
    <row r="2259" spans="1:31" x14ac:dyDescent="0.3">
      <c r="A2259">
        <v>2505419</v>
      </c>
      <c r="B2259">
        <v>1</v>
      </c>
      <c r="C2259" t="s">
        <v>81</v>
      </c>
      <c r="D2259" t="s">
        <v>112</v>
      </c>
      <c r="E2259" t="s">
        <v>167</v>
      </c>
      <c r="F2259" t="s">
        <v>3882</v>
      </c>
      <c r="G2259" t="s">
        <v>538</v>
      </c>
      <c r="H2259" t="s">
        <v>150</v>
      </c>
      <c r="I2259" t="s">
        <v>136</v>
      </c>
      <c r="J2259" t="s">
        <v>3</v>
      </c>
      <c r="K2259" t="s">
        <v>144</v>
      </c>
      <c r="L2259" t="s">
        <v>6757</v>
      </c>
      <c r="M2259" t="s">
        <v>6758</v>
      </c>
      <c r="N2259">
        <v>1.0538888879999999</v>
      </c>
      <c r="O2259">
        <v>0</v>
      </c>
      <c r="P2259">
        <v>7</v>
      </c>
      <c r="Q2259">
        <v>0</v>
      </c>
      <c r="R2259">
        <v>0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0.9114518814275866</v>
      </c>
      <c r="Y2259">
        <v>0</v>
      </c>
      <c r="Z2259">
        <v>0</v>
      </c>
      <c r="AA2259">
        <v>0</v>
      </c>
      <c r="AB2259">
        <v>0</v>
      </c>
      <c r="AC2259">
        <v>0</v>
      </c>
      <c r="AD2259">
        <v>0</v>
      </c>
      <c r="AE2259">
        <v>0.9114518814275866</v>
      </c>
    </row>
    <row r="2260" spans="1:31" x14ac:dyDescent="0.3">
      <c r="A2260">
        <v>2505256</v>
      </c>
      <c r="B2260">
        <v>1</v>
      </c>
      <c r="C2260" t="s">
        <v>81</v>
      </c>
      <c r="D2260" t="s">
        <v>115</v>
      </c>
      <c r="E2260" t="s">
        <v>207</v>
      </c>
      <c r="F2260" t="s">
        <v>6759</v>
      </c>
      <c r="G2260" t="s">
        <v>177</v>
      </c>
      <c r="H2260" t="s">
        <v>150</v>
      </c>
      <c r="I2260" t="s">
        <v>136</v>
      </c>
      <c r="J2260" t="s">
        <v>137</v>
      </c>
      <c r="K2260" t="s">
        <v>144</v>
      </c>
      <c r="L2260" t="s">
        <v>6760</v>
      </c>
      <c r="M2260" t="s">
        <v>6761</v>
      </c>
      <c r="N2260">
        <v>3.1097222219999998</v>
      </c>
      <c r="O2260">
        <v>0</v>
      </c>
      <c r="P2260">
        <v>5</v>
      </c>
      <c r="Q2260">
        <v>0</v>
      </c>
      <c r="R2260">
        <v>7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1.6179852920345998</v>
      </c>
      <c r="Y2260">
        <v>0</v>
      </c>
      <c r="Z2260">
        <v>0.54773035928262093</v>
      </c>
      <c r="AA2260">
        <v>0</v>
      </c>
      <c r="AB2260">
        <v>0</v>
      </c>
      <c r="AC2260">
        <v>0</v>
      </c>
      <c r="AD2260">
        <v>0</v>
      </c>
      <c r="AE2260">
        <v>2.1657156513172207</v>
      </c>
    </row>
    <row r="2261" spans="1:31" x14ac:dyDescent="0.3">
      <c r="A2261">
        <v>2505362</v>
      </c>
      <c r="B2261">
        <v>1</v>
      </c>
      <c r="C2261" t="s">
        <v>81</v>
      </c>
      <c r="D2261" t="s">
        <v>113</v>
      </c>
      <c r="E2261" t="s">
        <v>132</v>
      </c>
      <c r="F2261" t="s">
        <v>6762</v>
      </c>
      <c r="G2261" t="s">
        <v>204</v>
      </c>
      <c r="H2261" t="s">
        <v>135</v>
      </c>
      <c r="I2261" t="s">
        <v>136</v>
      </c>
      <c r="J2261" t="s">
        <v>137</v>
      </c>
      <c r="K2261" t="s">
        <v>144</v>
      </c>
      <c r="L2261" t="s">
        <v>6763</v>
      </c>
      <c r="M2261" t="s">
        <v>6764</v>
      </c>
      <c r="N2261">
        <v>2.6163888879999999</v>
      </c>
      <c r="O2261">
        <v>0</v>
      </c>
      <c r="P2261">
        <v>20</v>
      </c>
      <c r="Q2261">
        <v>55</v>
      </c>
      <c r="R2261">
        <v>179</v>
      </c>
      <c r="S2261">
        <v>7</v>
      </c>
      <c r="T2261">
        <v>8</v>
      </c>
      <c r="U2261">
        <v>0</v>
      </c>
      <c r="V2261">
        <v>0</v>
      </c>
      <c r="W2261">
        <v>0</v>
      </c>
      <c r="X2261">
        <v>8.135284116101877</v>
      </c>
      <c r="Y2261">
        <v>107.88422742243498</v>
      </c>
      <c r="Z2261">
        <v>645.63991268919938</v>
      </c>
      <c r="AA2261">
        <v>13.882106328613519</v>
      </c>
      <c r="AB2261">
        <v>21.547422509066799</v>
      </c>
      <c r="AC2261">
        <v>0</v>
      </c>
      <c r="AD2261">
        <v>0</v>
      </c>
      <c r="AE2261">
        <v>797.0889530654166</v>
      </c>
    </row>
    <row r="2262" spans="1:31" x14ac:dyDescent="0.3">
      <c r="A2262">
        <v>2505070</v>
      </c>
      <c r="B2262">
        <v>1</v>
      </c>
      <c r="C2262" t="s">
        <v>80</v>
      </c>
      <c r="D2262" t="s">
        <v>107</v>
      </c>
      <c r="E2262" t="s">
        <v>167</v>
      </c>
      <c r="F2262" t="s">
        <v>6765</v>
      </c>
      <c r="G2262" t="s">
        <v>234</v>
      </c>
      <c r="H2262" t="s">
        <v>150</v>
      </c>
      <c r="I2262" t="s">
        <v>136</v>
      </c>
      <c r="J2262" t="s">
        <v>137</v>
      </c>
      <c r="K2262" t="s">
        <v>144</v>
      </c>
      <c r="L2262" t="s">
        <v>6766</v>
      </c>
      <c r="M2262" t="s">
        <v>6767</v>
      </c>
      <c r="N2262">
        <v>2.3019444440000001</v>
      </c>
      <c r="O2262">
        <v>0</v>
      </c>
      <c r="P2262">
        <v>1</v>
      </c>
      <c r="Q2262">
        <v>0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</row>
    <row r="2263" spans="1:31" x14ac:dyDescent="0.3">
      <c r="A2263">
        <v>2505359</v>
      </c>
      <c r="B2263">
        <v>1</v>
      </c>
      <c r="C2263" t="s">
        <v>80</v>
      </c>
      <c r="D2263" t="s">
        <v>93</v>
      </c>
      <c r="E2263" t="s">
        <v>159</v>
      </c>
      <c r="F2263" t="s">
        <v>6768</v>
      </c>
      <c r="G2263" t="s">
        <v>161</v>
      </c>
      <c r="H2263" t="s">
        <v>150</v>
      </c>
      <c r="I2263" t="s">
        <v>136</v>
      </c>
      <c r="J2263" t="s">
        <v>137</v>
      </c>
      <c r="K2263" t="s">
        <v>144</v>
      </c>
      <c r="L2263" t="s">
        <v>6769</v>
      </c>
      <c r="M2263" t="s">
        <v>6770</v>
      </c>
      <c r="N2263">
        <v>0.56027777700000003</v>
      </c>
      <c r="O2263">
        <v>0</v>
      </c>
      <c r="P2263">
        <v>286</v>
      </c>
      <c r="Q2263">
        <v>0</v>
      </c>
      <c r="R2263">
        <v>10</v>
      </c>
      <c r="S2263">
        <v>0</v>
      </c>
      <c r="T2263">
        <v>61</v>
      </c>
      <c r="U2263">
        <v>0</v>
      </c>
      <c r="V2263">
        <v>0</v>
      </c>
      <c r="W2263">
        <v>0</v>
      </c>
      <c r="X2263">
        <v>22.912236062345041</v>
      </c>
      <c r="Y2263">
        <v>0</v>
      </c>
      <c r="Z2263">
        <v>2.3208535521521134</v>
      </c>
      <c r="AA2263">
        <v>0</v>
      </c>
      <c r="AB2263">
        <v>17.417718181795316</v>
      </c>
      <c r="AC2263">
        <v>0</v>
      </c>
      <c r="AD2263">
        <v>0</v>
      </c>
      <c r="AE2263">
        <v>42.650807796292469</v>
      </c>
    </row>
    <row r="2264" spans="1:31" x14ac:dyDescent="0.3">
      <c r="A2264">
        <v>2505405</v>
      </c>
      <c r="B2264">
        <v>1</v>
      </c>
      <c r="C2264" t="s">
        <v>80</v>
      </c>
      <c r="D2264" t="s">
        <v>90</v>
      </c>
      <c r="E2264" t="s">
        <v>207</v>
      </c>
      <c r="F2264" t="s">
        <v>4105</v>
      </c>
      <c r="G2264" t="s">
        <v>177</v>
      </c>
      <c r="H2264" t="s">
        <v>150</v>
      </c>
      <c r="I2264" t="s">
        <v>136</v>
      </c>
      <c r="J2264" t="s">
        <v>137</v>
      </c>
      <c r="K2264" t="s">
        <v>144</v>
      </c>
      <c r="L2264" t="s">
        <v>6771</v>
      </c>
      <c r="M2264" t="s">
        <v>6772</v>
      </c>
      <c r="N2264">
        <v>3.2174999999999998</v>
      </c>
      <c r="O2264">
        <v>0</v>
      </c>
      <c r="P2264">
        <v>263</v>
      </c>
      <c r="Q2264">
        <v>0</v>
      </c>
      <c r="R2264">
        <v>0</v>
      </c>
      <c r="S2264">
        <v>0</v>
      </c>
      <c r="T2264">
        <v>27</v>
      </c>
      <c r="U2264">
        <v>0</v>
      </c>
      <c r="V2264">
        <v>0</v>
      </c>
      <c r="W2264">
        <v>0</v>
      </c>
      <c r="X2264">
        <v>185.81339164850954</v>
      </c>
      <c r="Y2264">
        <v>0</v>
      </c>
      <c r="Z2264">
        <v>0</v>
      </c>
      <c r="AA2264">
        <v>0</v>
      </c>
      <c r="AB2264">
        <v>43.323232272888347</v>
      </c>
      <c r="AC2264">
        <v>0</v>
      </c>
      <c r="AD2264">
        <v>0</v>
      </c>
      <c r="AE2264">
        <v>229.13662392139787</v>
      </c>
    </row>
    <row r="2265" spans="1:31" x14ac:dyDescent="0.3">
      <c r="A2265">
        <v>2505737</v>
      </c>
      <c r="B2265">
        <v>1</v>
      </c>
      <c r="C2265" t="s">
        <v>80</v>
      </c>
      <c r="D2265" t="s">
        <v>106</v>
      </c>
      <c r="E2265" t="s">
        <v>207</v>
      </c>
      <c r="F2265" t="s">
        <v>6773</v>
      </c>
      <c r="G2265" t="s">
        <v>177</v>
      </c>
      <c r="H2265" t="s">
        <v>150</v>
      </c>
      <c r="I2265" t="s">
        <v>136</v>
      </c>
      <c r="J2265" t="s">
        <v>137</v>
      </c>
      <c r="K2265" t="s">
        <v>144</v>
      </c>
      <c r="L2265" t="s">
        <v>6774</v>
      </c>
      <c r="M2265" t="s">
        <v>6775</v>
      </c>
      <c r="N2265">
        <v>2.4941666659999999</v>
      </c>
      <c r="O2265">
        <v>0</v>
      </c>
      <c r="P2265">
        <v>31</v>
      </c>
      <c r="Q2265">
        <v>0</v>
      </c>
      <c r="R2265">
        <v>0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11.728651405384301</v>
      </c>
      <c r="Y2265">
        <v>0</v>
      </c>
      <c r="Z2265">
        <v>0</v>
      </c>
      <c r="AA2265">
        <v>0</v>
      </c>
      <c r="AB2265">
        <v>0</v>
      </c>
      <c r="AC2265">
        <v>0</v>
      </c>
      <c r="AD2265">
        <v>0</v>
      </c>
      <c r="AE2265">
        <v>11.728651405384301</v>
      </c>
    </row>
    <row r="2266" spans="1:31" x14ac:dyDescent="0.3">
      <c r="A2266">
        <v>2505050</v>
      </c>
      <c r="B2266">
        <v>1</v>
      </c>
      <c r="C2266" t="s">
        <v>80</v>
      </c>
      <c r="D2266" t="s">
        <v>96</v>
      </c>
      <c r="E2266" t="s">
        <v>167</v>
      </c>
      <c r="F2266" t="s">
        <v>6776</v>
      </c>
      <c r="G2266" t="s">
        <v>234</v>
      </c>
      <c r="H2266" t="s">
        <v>150</v>
      </c>
      <c r="I2266" t="s">
        <v>136</v>
      </c>
      <c r="J2266" t="s">
        <v>137</v>
      </c>
      <c r="K2266" t="s">
        <v>144</v>
      </c>
      <c r="L2266" t="s">
        <v>6777</v>
      </c>
      <c r="M2266" t="s">
        <v>6778</v>
      </c>
      <c r="N2266">
        <v>2.1888888880000001</v>
      </c>
      <c r="O2266">
        <v>0</v>
      </c>
      <c r="P2266">
        <v>2</v>
      </c>
      <c r="Q2266">
        <v>0</v>
      </c>
      <c r="R2266">
        <v>0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0.85694018081569356</v>
      </c>
      <c r="Y2266">
        <v>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0.85694018081569356</v>
      </c>
    </row>
    <row r="2267" spans="1:31" x14ac:dyDescent="0.3">
      <c r="A2267">
        <v>2505150</v>
      </c>
      <c r="B2267">
        <v>1</v>
      </c>
      <c r="C2267" t="s">
        <v>80</v>
      </c>
      <c r="D2267" t="s">
        <v>111</v>
      </c>
      <c r="E2267" t="s">
        <v>207</v>
      </c>
      <c r="F2267" t="s">
        <v>6779</v>
      </c>
      <c r="G2267" t="s">
        <v>173</v>
      </c>
      <c r="H2267" t="s">
        <v>150</v>
      </c>
      <c r="I2267" t="s">
        <v>136</v>
      </c>
      <c r="J2267" t="s">
        <v>137</v>
      </c>
      <c r="K2267" t="s">
        <v>138</v>
      </c>
      <c r="L2267" t="s">
        <v>6780</v>
      </c>
      <c r="M2267" t="s">
        <v>6781</v>
      </c>
      <c r="N2267">
        <v>8.0152777769999997</v>
      </c>
      <c r="O2267">
        <v>0</v>
      </c>
      <c r="P2267">
        <v>240</v>
      </c>
      <c r="Q2267">
        <v>0</v>
      </c>
      <c r="R2267">
        <v>0</v>
      </c>
      <c r="S2267">
        <v>0</v>
      </c>
      <c r="T2267">
        <v>5</v>
      </c>
      <c r="U2267">
        <v>0</v>
      </c>
      <c r="V2267">
        <v>0</v>
      </c>
      <c r="W2267">
        <v>0</v>
      </c>
      <c r="X2267">
        <v>841.6233920704924</v>
      </c>
      <c r="Y2267">
        <v>0</v>
      </c>
      <c r="Z2267">
        <v>0</v>
      </c>
      <c r="AA2267">
        <v>0</v>
      </c>
      <c r="AB2267">
        <v>56.705207634588582</v>
      </c>
      <c r="AC2267">
        <v>0</v>
      </c>
      <c r="AD2267">
        <v>0</v>
      </c>
      <c r="AE2267">
        <v>898.32859970508093</v>
      </c>
    </row>
    <row r="2268" spans="1:31" x14ac:dyDescent="0.3">
      <c r="A2268">
        <v>2505591</v>
      </c>
      <c r="B2268">
        <v>1</v>
      </c>
      <c r="C2268" t="s">
        <v>81</v>
      </c>
      <c r="D2268" t="s">
        <v>119</v>
      </c>
      <c r="E2268" t="s">
        <v>132</v>
      </c>
      <c r="F2268" t="s">
        <v>6782</v>
      </c>
      <c r="G2268" t="s">
        <v>204</v>
      </c>
      <c r="H2268" t="s">
        <v>135</v>
      </c>
      <c r="I2268" t="s">
        <v>136</v>
      </c>
      <c r="J2268" t="s">
        <v>137</v>
      </c>
      <c r="K2268" t="s">
        <v>144</v>
      </c>
      <c r="L2268" t="s">
        <v>6783</v>
      </c>
      <c r="M2268" t="s">
        <v>6784</v>
      </c>
      <c r="N2268">
        <v>1.621388888</v>
      </c>
      <c r="O2268">
        <v>0</v>
      </c>
      <c r="P2268">
        <v>87</v>
      </c>
      <c r="Q2268">
        <v>59</v>
      </c>
      <c r="R2268">
        <v>6</v>
      </c>
      <c r="S2268">
        <v>3</v>
      </c>
      <c r="T2268">
        <v>2</v>
      </c>
      <c r="U2268">
        <v>0</v>
      </c>
      <c r="V2268">
        <v>0</v>
      </c>
      <c r="W2268">
        <v>0</v>
      </c>
      <c r="X2268">
        <v>16.451789401839235</v>
      </c>
      <c r="Y2268">
        <v>16.556288063475439</v>
      </c>
      <c r="Z2268">
        <v>1.8689711187652971</v>
      </c>
      <c r="AA2268">
        <v>4.60864717736552</v>
      </c>
      <c r="AB2268">
        <v>1.0149496056472578</v>
      </c>
      <c r="AC2268">
        <v>0</v>
      </c>
      <c r="AD2268">
        <v>0</v>
      </c>
      <c r="AE2268">
        <v>40.500645367092744</v>
      </c>
    </row>
    <row r="2269" spans="1:31" x14ac:dyDescent="0.3">
      <c r="A2269">
        <v>2505628</v>
      </c>
      <c r="B2269">
        <v>1</v>
      </c>
      <c r="C2269" t="s">
        <v>81</v>
      </c>
      <c r="D2269" t="s">
        <v>118</v>
      </c>
      <c r="E2269" t="s">
        <v>207</v>
      </c>
      <c r="F2269" t="s">
        <v>6785</v>
      </c>
      <c r="G2269" t="s">
        <v>177</v>
      </c>
      <c r="H2269" t="s">
        <v>150</v>
      </c>
      <c r="I2269" t="s">
        <v>136</v>
      </c>
      <c r="J2269" t="s">
        <v>137</v>
      </c>
      <c r="K2269" t="s">
        <v>144</v>
      </c>
      <c r="L2269" t="s">
        <v>6786</v>
      </c>
      <c r="M2269" t="s">
        <v>6787</v>
      </c>
      <c r="N2269">
        <v>5.4713888879999999</v>
      </c>
      <c r="O2269">
        <v>0</v>
      </c>
      <c r="P2269">
        <v>13</v>
      </c>
      <c r="Q2269">
        <v>0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12.8458681076229</v>
      </c>
      <c r="Y2269">
        <v>0</v>
      </c>
      <c r="Z2269">
        <v>0</v>
      </c>
      <c r="AA2269">
        <v>0</v>
      </c>
      <c r="AB2269">
        <v>0</v>
      </c>
      <c r="AC2269">
        <v>0</v>
      </c>
      <c r="AD2269">
        <v>0</v>
      </c>
      <c r="AE2269">
        <v>12.8458681076229</v>
      </c>
    </row>
    <row r="2270" spans="1:31" x14ac:dyDescent="0.3">
      <c r="A2270">
        <v>2505190</v>
      </c>
      <c r="B2270">
        <v>1</v>
      </c>
      <c r="C2270" t="s">
        <v>81</v>
      </c>
      <c r="D2270" t="s">
        <v>115</v>
      </c>
      <c r="E2270" t="s">
        <v>187</v>
      </c>
      <c r="F2270" t="s">
        <v>3457</v>
      </c>
      <c r="G2270" t="s">
        <v>143</v>
      </c>
      <c r="H2270" t="s">
        <v>135</v>
      </c>
      <c r="I2270" t="s">
        <v>277</v>
      </c>
      <c r="J2270" t="s">
        <v>137</v>
      </c>
      <c r="K2270" t="s">
        <v>144</v>
      </c>
      <c r="L2270" t="s">
        <v>6788</v>
      </c>
      <c r="M2270" t="s">
        <v>6789</v>
      </c>
      <c r="N2270">
        <v>2.75E-2</v>
      </c>
      <c r="O2270">
        <v>0</v>
      </c>
      <c r="P2270">
        <v>410</v>
      </c>
      <c r="Q2270">
        <v>2</v>
      </c>
      <c r="R2270">
        <v>20</v>
      </c>
      <c r="S2270">
        <v>1</v>
      </c>
      <c r="T2270">
        <v>24</v>
      </c>
      <c r="U2270">
        <v>0</v>
      </c>
      <c r="V2270">
        <v>0</v>
      </c>
      <c r="W2270">
        <v>0</v>
      </c>
      <c r="X2270">
        <v>0.87232076615549281</v>
      </c>
      <c r="Y2270">
        <v>0.24173363996297997</v>
      </c>
      <c r="Z2270">
        <v>6.14660306770125E-2</v>
      </c>
      <c r="AA2270">
        <v>0.11862672097889249</v>
      </c>
      <c r="AB2270">
        <v>0.20206212348437505</v>
      </c>
      <c r="AC2270">
        <v>0</v>
      </c>
      <c r="AD2270">
        <v>0</v>
      </c>
      <c r="AE2270">
        <v>1.4962092812587529</v>
      </c>
    </row>
    <row r="2271" spans="1:31" x14ac:dyDescent="0.3">
      <c r="A2271">
        <v>2505196</v>
      </c>
      <c r="B2271">
        <v>1</v>
      </c>
      <c r="C2271" t="s">
        <v>80</v>
      </c>
      <c r="D2271" t="s">
        <v>86</v>
      </c>
      <c r="E2271" t="s">
        <v>159</v>
      </c>
      <c r="F2271" t="s">
        <v>6790</v>
      </c>
      <c r="G2271" t="s">
        <v>134</v>
      </c>
      <c r="H2271" t="s">
        <v>150</v>
      </c>
      <c r="I2271" t="s">
        <v>136</v>
      </c>
      <c r="J2271" t="s">
        <v>137</v>
      </c>
      <c r="K2271" t="s">
        <v>138</v>
      </c>
      <c r="L2271" t="s">
        <v>6791</v>
      </c>
      <c r="M2271" t="s">
        <v>6792</v>
      </c>
      <c r="N2271">
        <v>0.51416666600000005</v>
      </c>
      <c r="O2271">
        <v>0</v>
      </c>
      <c r="P2271">
        <v>523</v>
      </c>
      <c r="Q2271">
        <v>0</v>
      </c>
      <c r="R2271">
        <v>0</v>
      </c>
      <c r="S2271">
        <v>0</v>
      </c>
      <c r="T2271">
        <v>3</v>
      </c>
      <c r="U2271">
        <v>0</v>
      </c>
      <c r="V2271">
        <v>0</v>
      </c>
      <c r="W2271">
        <v>0</v>
      </c>
      <c r="X2271">
        <v>73.922313540406051</v>
      </c>
      <c r="Y2271">
        <v>0</v>
      </c>
      <c r="Z2271">
        <v>0</v>
      </c>
      <c r="AA2271">
        <v>0</v>
      </c>
      <c r="AB2271">
        <v>4.7500822967769798</v>
      </c>
      <c r="AC2271">
        <v>0</v>
      </c>
      <c r="AD2271">
        <v>0</v>
      </c>
      <c r="AE2271">
        <v>78.672395837183032</v>
      </c>
    </row>
    <row r="2272" spans="1:31" x14ac:dyDescent="0.3">
      <c r="A2272">
        <v>2505488</v>
      </c>
      <c r="B2272">
        <v>1</v>
      </c>
      <c r="C2272" t="s">
        <v>80</v>
      </c>
      <c r="D2272" t="s">
        <v>100</v>
      </c>
      <c r="E2272" t="s">
        <v>167</v>
      </c>
      <c r="F2272" t="s">
        <v>6793</v>
      </c>
      <c r="G2272" t="s">
        <v>169</v>
      </c>
      <c r="H2272" t="s">
        <v>150</v>
      </c>
      <c r="I2272" t="s">
        <v>136</v>
      </c>
      <c r="J2272" t="s">
        <v>137</v>
      </c>
      <c r="K2272" t="s">
        <v>144</v>
      </c>
      <c r="L2272" t="s">
        <v>6794</v>
      </c>
      <c r="M2272" t="s">
        <v>6795</v>
      </c>
      <c r="N2272">
        <v>2.4452777769999998</v>
      </c>
      <c r="O2272">
        <v>0</v>
      </c>
      <c r="P2272">
        <v>1</v>
      </c>
      <c r="Q2272">
        <v>0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0.66152265214998762</v>
      </c>
      <c r="Y2272">
        <v>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0.66152265214998762</v>
      </c>
    </row>
    <row r="2273" spans="1:31" x14ac:dyDescent="0.3">
      <c r="A2273">
        <v>2505044</v>
      </c>
      <c r="B2273">
        <v>1</v>
      </c>
      <c r="C2273" t="s">
        <v>81</v>
      </c>
      <c r="D2273" t="s">
        <v>122</v>
      </c>
      <c r="E2273" t="s">
        <v>141</v>
      </c>
      <c r="F2273" t="s">
        <v>2485</v>
      </c>
      <c r="G2273" t="s">
        <v>143</v>
      </c>
      <c r="H2273" t="s">
        <v>135</v>
      </c>
      <c r="I2273" t="s">
        <v>136</v>
      </c>
      <c r="J2273" t="s">
        <v>137</v>
      </c>
      <c r="K2273" t="s">
        <v>144</v>
      </c>
      <c r="L2273" t="s">
        <v>6796</v>
      </c>
      <c r="M2273" t="s">
        <v>6797</v>
      </c>
      <c r="N2273">
        <v>0.78833333299999997</v>
      </c>
      <c r="O2273">
        <v>10</v>
      </c>
      <c r="P2273">
        <v>859</v>
      </c>
      <c r="Q2273">
        <v>70</v>
      </c>
      <c r="R2273">
        <v>41</v>
      </c>
      <c r="S2273">
        <v>22</v>
      </c>
      <c r="T2273">
        <v>55</v>
      </c>
      <c r="U2273">
        <v>0</v>
      </c>
      <c r="V2273">
        <v>1</v>
      </c>
      <c r="W2273">
        <v>0.99913420205899994</v>
      </c>
      <c r="X2273">
        <v>75.975840406925442</v>
      </c>
      <c r="Y2273">
        <v>44.582436136285594</v>
      </c>
      <c r="Z2273">
        <v>4.5223495832902962</v>
      </c>
      <c r="AA2273">
        <v>36.094153184548794</v>
      </c>
      <c r="AB2273">
        <v>14.22143913226796</v>
      </c>
      <c r="AC2273">
        <v>0</v>
      </c>
      <c r="AD2273">
        <v>8.3068230201225002E-2</v>
      </c>
      <c r="AE2273">
        <v>176.47842087557831</v>
      </c>
    </row>
    <row r="2274" spans="1:31" x14ac:dyDescent="0.3">
      <c r="A2274">
        <v>2505608</v>
      </c>
      <c r="B2274">
        <v>1</v>
      </c>
      <c r="C2274" t="s">
        <v>80</v>
      </c>
      <c r="D2274" t="s">
        <v>99</v>
      </c>
      <c r="E2274" t="s">
        <v>207</v>
      </c>
      <c r="F2274" t="s">
        <v>4698</v>
      </c>
      <c r="G2274" t="s">
        <v>177</v>
      </c>
      <c r="H2274" t="s">
        <v>150</v>
      </c>
      <c r="I2274" t="s">
        <v>136</v>
      </c>
      <c r="J2274" t="s">
        <v>137</v>
      </c>
      <c r="K2274" t="s">
        <v>144</v>
      </c>
      <c r="L2274" t="s">
        <v>6798</v>
      </c>
      <c r="M2274" t="s">
        <v>6799</v>
      </c>
      <c r="N2274">
        <v>2.4361111110000002</v>
      </c>
      <c r="O2274">
        <v>0</v>
      </c>
      <c r="P2274">
        <v>1</v>
      </c>
      <c r="Q2274">
        <v>0</v>
      </c>
      <c r="R2274">
        <v>16</v>
      </c>
      <c r="S2274">
        <v>0</v>
      </c>
      <c r="T2274">
        <v>1</v>
      </c>
      <c r="U2274">
        <v>0</v>
      </c>
      <c r="V2274">
        <v>0</v>
      </c>
      <c r="W2274">
        <v>0</v>
      </c>
      <c r="X2274">
        <v>0.57457907185943757</v>
      </c>
      <c r="Y2274">
        <v>0</v>
      </c>
      <c r="Z2274">
        <v>9.9709956426970958</v>
      </c>
      <c r="AA2274">
        <v>0</v>
      </c>
      <c r="AB2274">
        <v>0.30981564209989754</v>
      </c>
      <c r="AC2274">
        <v>0</v>
      </c>
      <c r="AD2274">
        <v>0</v>
      </c>
      <c r="AE2274">
        <v>10.85539035665643</v>
      </c>
    </row>
    <row r="2275" spans="1:31" x14ac:dyDescent="0.3">
      <c r="A2275">
        <v>2505087</v>
      </c>
      <c r="B2275">
        <v>1</v>
      </c>
      <c r="C2275" t="s">
        <v>81</v>
      </c>
      <c r="D2275" t="s">
        <v>114</v>
      </c>
      <c r="E2275" t="s">
        <v>132</v>
      </c>
      <c r="F2275" t="s">
        <v>996</v>
      </c>
      <c r="G2275" t="s">
        <v>204</v>
      </c>
      <c r="H2275" t="s">
        <v>135</v>
      </c>
      <c r="I2275" t="s">
        <v>136</v>
      </c>
      <c r="J2275" t="s">
        <v>137</v>
      </c>
      <c r="K2275" t="s">
        <v>144</v>
      </c>
      <c r="L2275" t="s">
        <v>6800</v>
      </c>
      <c r="M2275" t="s">
        <v>6801</v>
      </c>
      <c r="N2275">
        <v>1.5024999999999999</v>
      </c>
      <c r="O2275">
        <v>0</v>
      </c>
      <c r="P2275">
        <v>135</v>
      </c>
      <c r="Q2275">
        <v>2</v>
      </c>
      <c r="R2275">
        <v>25</v>
      </c>
      <c r="S2275">
        <v>1</v>
      </c>
      <c r="T2275">
        <v>8</v>
      </c>
      <c r="U2275">
        <v>0</v>
      </c>
      <c r="V2275">
        <v>0</v>
      </c>
      <c r="W2275">
        <v>0</v>
      </c>
      <c r="X2275">
        <v>23.230864351115709</v>
      </c>
      <c r="Y2275">
        <v>0.96574887025333334</v>
      </c>
      <c r="Z2275">
        <v>4.9283786136812502</v>
      </c>
      <c r="AA2275">
        <v>2.1141225554444443</v>
      </c>
      <c r="AB2275">
        <v>4.2412779745701421</v>
      </c>
      <c r="AC2275">
        <v>0</v>
      </c>
      <c r="AD2275">
        <v>0</v>
      </c>
      <c r="AE2275">
        <v>35.480392365064873</v>
      </c>
    </row>
    <row r="2276" spans="1:31" x14ac:dyDescent="0.3">
      <c r="A2276">
        <v>2505422</v>
      </c>
      <c r="B2276">
        <v>1</v>
      </c>
      <c r="C2276" t="s">
        <v>80</v>
      </c>
      <c r="D2276" t="s">
        <v>93</v>
      </c>
      <c r="E2276" t="s">
        <v>207</v>
      </c>
      <c r="F2276" t="s">
        <v>6802</v>
      </c>
      <c r="G2276" t="s">
        <v>177</v>
      </c>
      <c r="H2276" t="s">
        <v>150</v>
      </c>
      <c r="I2276" t="s">
        <v>136</v>
      </c>
      <c r="J2276" t="s">
        <v>137</v>
      </c>
      <c r="K2276" t="s">
        <v>144</v>
      </c>
      <c r="L2276" t="s">
        <v>6803</v>
      </c>
      <c r="M2276" t="s">
        <v>6804</v>
      </c>
      <c r="N2276">
        <v>3.2738888880000001</v>
      </c>
      <c r="O2276">
        <v>0</v>
      </c>
      <c r="P2276">
        <v>0</v>
      </c>
      <c r="Q2276">
        <v>0</v>
      </c>
      <c r="R2276">
        <v>1</v>
      </c>
      <c r="S2276">
        <v>0</v>
      </c>
      <c r="T2276">
        <v>1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1.4897325393327749</v>
      </c>
      <c r="AA2276">
        <v>0</v>
      </c>
      <c r="AB2276">
        <v>1.5531077598349499</v>
      </c>
      <c r="AC2276">
        <v>0</v>
      </c>
      <c r="AD2276">
        <v>0</v>
      </c>
      <c r="AE2276">
        <v>3.0428402991677248</v>
      </c>
    </row>
    <row r="2277" spans="1:31" x14ac:dyDescent="0.3">
      <c r="A2277">
        <v>2505253</v>
      </c>
      <c r="B2277">
        <v>1</v>
      </c>
      <c r="C2277" t="s">
        <v>80</v>
      </c>
      <c r="D2277" t="s">
        <v>101</v>
      </c>
      <c r="E2277" t="s">
        <v>132</v>
      </c>
      <c r="F2277" t="s">
        <v>6805</v>
      </c>
      <c r="G2277" t="s">
        <v>204</v>
      </c>
      <c r="H2277" t="s">
        <v>135</v>
      </c>
      <c r="I2277" t="s">
        <v>136</v>
      </c>
      <c r="J2277" t="s">
        <v>137</v>
      </c>
      <c r="K2277" t="s">
        <v>144</v>
      </c>
      <c r="L2277" t="s">
        <v>6806</v>
      </c>
      <c r="M2277" t="s">
        <v>6807</v>
      </c>
      <c r="N2277">
        <v>2.9144444439999999</v>
      </c>
      <c r="O2277">
        <v>0</v>
      </c>
      <c r="P2277">
        <v>237</v>
      </c>
      <c r="Q2277">
        <v>0</v>
      </c>
      <c r="R2277">
        <v>0</v>
      </c>
      <c r="S2277">
        <v>0</v>
      </c>
      <c r="T2277">
        <v>14</v>
      </c>
      <c r="U2277">
        <v>0</v>
      </c>
      <c r="V2277">
        <v>0</v>
      </c>
      <c r="W2277">
        <v>0</v>
      </c>
      <c r="X2277">
        <v>87.352239516845415</v>
      </c>
      <c r="Y2277">
        <v>0</v>
      </c>
      <c r="Z2277">
        <v>0</v>
      </c>
      <c r="AA2277">
        <v>0</v>
      </c>
      <c r="AB2277">
        <v>16.470442765863137</v>
      </c>
      <c r="AC2277">
        <v>0</v>
      </c>
      <c r="AD2277">
        <v>0</v>
      </c>
      <c r="AE2277">
        <v>103.82268228270856</v>
      </c>
    </row>
    <row r="2278" spans="1:31" x14ac:dyDescent="0.3">
      <c r="A2278">
        <v>2505130</v>
      </c>
      <c r="B2278">
        <v>1</v>
      </c>
      <c r="C2278" t="s">
        <v>81</v>
      </c>
      <c r="D2278" t="s">
        <v>115</v>
      </c>
      <c r="E2278" t="s">
        <v>187</v>
      </c>
      <c r="F2278" t="s">
        <v>3457</v>
      </c>
      <c r="G2278" t="s">
        <v>143</v>
      </c>
      <c r="H2278" t="s">
        <v>135</v>
      </c>
      <c r="I2278" t="s">
        <v>136</v>
      </c>
      <c r="J2278" t="s">
        <v>137</v>
      </c>
      <c r="K2278" t="s">
        <v>144</v>
      </c>
      <c r="L2278" t="s">
        <v>6808</v>
      </c>
      <c r="M2278" t="s">
        <v>6809</v>
      </c>
      <c r="N2278">
        <v>0.19055555499999999</v>
      </c>
      <c r="O2278">
        <v>0</v>
      </c>
      <c r="P2278">
        <v>410</v>
      </c>
      <c r="Q2278">
        <v>2</v>
      </c>
      <c r="R2278">
        <v>20</v>
      </c>
      <c r="S2278">
        <v>1</v>
      </c>
      <c r="T2278">
        <v>24</v>
      </c>
      <c r="U2278">
        <v>0</v>
      </c>
      <c r="V2278">
        <v>0</v>
      </c>
      <c r="W2278">
        <v>0</v>
      </c>
      <c r="X2278">
        <v>5.9409199958247791</v>
      </c>
      <c r="Y2278">
        <v>1.6428307176126999</v>
      </c>
      <c r="Z2278">
        <v>0.40561359636116667</v>
      </c>
      <c r="AA2278">
        <v>0.79518637802638992</v>
      </c>
      <c r="AB2278">
        <v>1.3217474273869445</v>
      </c>
      <c r="AC2278">
        <v>0</v>
      </c>
      <c r="AD2278">
        <v>0</v>
      </c>
      <c r="AE2278">
        <v>10.106298115211979</v>
      </c>
    </row>
    <row r="2279" spans="1:31" x14ac:dyDescent="0.3">
      <c r="A2279">
        <v>2505651</v>
      </c>
      <c r="B2279">
        <v>1</v>
      </c>
      <c r="C2279" t="s">
        <v>81</v>
      </c>
      <c r="D2279" t="s">
        <v>127</v>
      </c>
      <c r="E2279" t="s">
        <v>207</v>
      </c>
      <c r="F2279" t="s">
        <v>6810</v>
      </c>
      <c r="G2279" t="s">
        <v>413</v>
      </c>
      <c r="H2279" t="s">
        <v>150</v>
      </c>
      <c r="I2279" t="s">
        <v>136</v>
      </c>
      <c r="J2279" t="s">
        <v>137</v>
      </c>
      <c r="K2279" t="s">
        <v>144</v>
      </c>
      <c r="L2279" t="s">
        <v>6811</v>
      </c>
      <c r="M2279" t="s">
        <v>6812</v>
      </c>
      <c r="N2279">
        <v>2.5236111110000001</v>
      </c>
      <c r="O2279">
        <v>0</v>
      </c>
      <c r="P2279">
        <v>0</v>
      </c>
      <c r="Q2279">
        <v>0</v>
      </c>
      <c r="R2279">
        <v>5</v>
      </c>
      <c r="S2279">
        <v>0</v>
      </c>
      <c r="T2279">
        <v>2</v>
      </c>
      <c r="U2279">
        <v>0</v>
      </c>
      <c r="V2279">
        <v>0</v>
      </c>
      <c r="W2279">
        <v>0</v>
      </c>
      <c r="X2279">
        <v>0</v>
      </c>
      <c r="Y2279">
        <v>0</v>
      </c>
      <c r="Z2279">
        <v>0.98786677482696006</v>
      </c>
      <c r="AA2279">
        <v>0</v>
      </c>
      <c r="AB2279">
        <v>0.93113856291201003</v>
      </c>
      <c r="AC2279">
        <v>0</v>
      </c>
      <c r="AD2279">
        <v>0</v>
      </c>
      <c r="AE2279">
        <v>1.91900533773897</v>
      </c>
    </row>
    <row r="2280" spans="1:31" x14ac:dyDescent="0.3">
      <c r="A2280">
        <v>2505259</v>
      </c>
      <c r="B2280">
        <v>1</v>
      </c>
      <c r="C2280" t="s">
        <v>80</v>
      </c>
      <c r="D2280" t="s">
        <v>107</v>
      </c>
      <c r="E2280" t="s">
        <v>187</v>
      </c>
      <c r="F2280" t="s">
        <v>6813</v>
      </c>
      <c r="G2280" t="s">
        <v>693</v>
      </c>
      <c r="H2280" t="s">
        <v>135</v>
      </c>
      <c r="I2280" t="s">
        <v>136</v>
      </c>
      <c r="J2280" t="s">
        <v>137</v>
      </c>
      <c r="K2280" t="s">
        <v>144</v>
      </c>
      <c r="L2280" t="s">
        <v>6814</v>
      </c>
      <c r="M2280" t="s">
        <v>6815</v>
      </c>
      <c r="N2280">
        <v>1.8763888879999999</v>
      </c>
      <c r="O2280">
        <v>0</v>
      </c>
      <c r="P2280">
        <v>222</v>
      </c>
      <c r="Q2280">
        <v>0</v>
      </c>
      <c r="R2280">
        <v>3</v>
      </c>
      <c r="S2280">
        <v>0</v>
      </c>
      <c r="T2280">
        <v>85</v>
      </c>
      <c r="U2280">
        <v>0</v>
      </c>
      <c r="V2280">
        <v>0</v>
      </c>
      <c r="W2280">
        <v>0</v>
      </c>
      <c r="X2280">
        <v>67.342444315888969</v>
      </c>
      <c r="Y2280">
        <v>0</v>
      </c>
      <c r="Z2280">
        <v>1.3473809389336577</v>
      </c>
      <c r="AA2280">
        <v>0</v>
      </c>
      <c r="AB2280">
        <v>87.573594479622301</v>
      </c>
      <c r="AC2280">
        <v>0</v>
      </c>
      <c r="AD2280">
        <v>0</v>
      </c>
      <c r="AE2280">
        <v>156.26341973444494</v>
      </c>
    </row>
    <row r="2281" spans="1:31" x14ac:dyDescent="0.3">
      <c r="A2281">
        <v>2505067</v>
      </c>
      <c r="B2281">
        <v>1</v>
      </c>
      <c r="C2281" t="s">
        <v>80</v>
      </c>
      <c r="D2281" t="s">
        <v>95</v>
      </c>
      <c r="E2281" t="s">
        <v>167</v>
      </c>
      <c r="F2281" t="s">
        <v>6816</v>
      </c>
      <c r="G2281" t="s">
        <v>169</v>
      </c>
      <c r="H2281" t="s">
        <v>150</v>
      </c>
      <c r="I2281" t="s">
        <v>136</v>
      </c>
      <c r="J2281" t="s">
        <v>137</v>
      </c>
      <c r="K2281" t="s">
        <v>144</v>
      </c>
      <c r="L2281" t="s">
        <v>6817</v>
      </c>
      <c r="M2281" t="s">
        <v>6818</v>
      </c>
      <c r="N2281">
        <v>2.8422222220000002</v>
      </c>
      <c r="O2281">
        <v>0</v>
      </c>
      <c r="P2281">
        <v>8</v>
      </c>
      <c r="Q2281">
        <v>0</v>
      </c>
      <c r="R2281">
        <v>0</v>
      </c>
      <c r="S2281">
        <v>0</v>
      </c>
      <c r="T2281">
        <v>2</v>
      </c>
      <c r="U2281">
        <v>0</v>
      </c>
      <c r="V2281">
        <v>0</v>
      </c>
      <c r="W2281">
        <v>0</v>
      </c>
      <c r="X2281">
        <v>3.6932298334945797</v>
      </c>
      <c r="Y2281">
        <v>0</v>
      </c>
      <c r="Z2281">
        <v>0</v>
      </c>
      <c r="AA2281">
        <v>0</v>
      </c>
      <c r="AB2281">
        <v>0.15510884357682</v>
      </c>
      <c r="AC2281">
        <v>0</v>
      </c>
      <c r="AD2281">
        <v>0</v>
      </c>
      <c r="AE2281">
        <v>3.8483386770713999</v>
      </c>
    </row>
    <row r="2282" spans="1:31" x14ac:dyDescent="0.3">
      <c r="A2282">
        <v>2505757</v>
      </c>
      <c r="B2282">
        <v>1</v>
      </c>
      <c r="C2282" t="s">
        <v>80</v>
      </c>
      <c r="D2282" t="s">
        <v>91</v>
      </c>
      <c r="E2282" t="s">
        <v>141</v>
      </c>
      <c r="F2282" t="s">
        <v>6819</v>
      </c>
      <c r="G2282" t="s">
        <v>143</v>
      </c>
      <c r="H2282" t="s">
        <v>135</v>
      </c>
      <c r="I2282" t="s">
        <v>136</v>
      </c>
      <c r="J2282" t="s">
        <v>137</v>
      </c>
      <c r="K2282" t="s">
        <v>144</v>
      </c>
      <c r="L2282" t="s">
        <v>6820</v>
      </c>
      <c r="M2282" t="s">
        <v>6821</v>
      </c>
      <c r="N2282">
        <v>1.274444444</v>
      </c>
      <c r="O2282">
        <v>2</v>
      </c>
      <c r="P2282">
        <v>643</v>
      </c>
      <c r="Q2282">
        <v>90</v>
      </c>
      <c r="R2282">
        <v>127</v>
      </c>
      <c r="S2282">
        <v>10</v>
      </c>
      <c r="T2282">
        <v>95</v>
      </c>
      <c r="U2282">
        <v>1</v>
      </c>
      <c r="V2282">
        <v>0</v>
      </c>
      <c r="W2282">
        <v>0.49894661539000007</v>
      </c>
      <c r="X2282">
        <v>141.73986336014426</v>
      </c>
      <c r="Y2282">
        <v>101.88692362740113</v>
      </c>
      <c r="Z2282">
        <v>77.868885029028505</v>
      </c>
      <c r="AA2282">
        <v>28.838761774158154</v>
      </c>
      <c r="AB2282">
        <v>53.422791265617306</v>
      </c>
      <c r="AC2282">
        <v>0.68579560358992009</v>
      </c>
      <c r="AD2282">
        <v>0</v>
      </c>
      <c r="AE2282">
        <v>404.94196727532926</v>
      </c>
    </row>
    <row r="2283" spans="1:31" x14ac:dyDescent="0.3">
      <c r="A2283">
        <v>2505216</v>
      </c>
      <c r="B2283">
        <v>1</v>
      </c>
      <c r="C2283" t="s">
        <v>80</v>
      </c>
      <c r="D2283" t="s">
        <v>97</v>
      </c>
      <c r="E2283" t="s">
        <v>167</v>
      </c>
      <c r="F2283" t="s">
        <v>6822</v>
      </c>
      <c r="G2283" t="s">
        <v>263</v>
      </c>
      <c r="H2283" t="s">
        <v>150</v>
      </c>
      <c r="I2283" t="s">
        <v>136</v>
      </c>
      <c r="J2283" t="s">
        <v>137</v>
      </c>
      <c r="K2283" t="s">
        <v>144</v>
      </c>
      <c r="L2283" t="s">
        <v>6823</v>
      </c>
      <c r="M2283" t="s">
        <v>6824</v>
      </c>
      <c r="N2283">
        <v>1.0061111110000001</v>
      </c>
      <c r="O2283">
        <v>0</v>
      </c>
      <c r="P2283">
        <v>1</v>
      </c>
      <c r="Q2283">
        <v>0</v>
      </c>
      <c r="R2283">
        <v>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1.1381027497528153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1.1381027497528153</v>
      </c>
    </row>
    <row r="2284" spans="1:31" x14ac:dyDescent="0.3">
      <c r="A2284">
        <v>2505408</v>
      </c>
      <c r="B2284">
        <v>1</v>
      </c>
      <c r="C2284" t="s">
        <v>81</v>
      </c>
      <c r="D2284" t="s">
        <v>121</v>
      </c>
      <c r="E2284" t="s">
        <v>132</v>
      </c>
      <c r="F2284" t="s">
        <v>6825</v>
      </c>
      <c r="G2284" t="s">
        <v>333</v>
      </c>
      <c r="H2284" t="s">
        <v>135</v>
      </c>
      <c r="I2284" t="s">
        <v>136</v>
      </c>
      <c r="J2284" t="s">
        <v>137</v>
      </c>
      <c r="K2284" t="s">
        <v>144</v>
      </c>
      <c r="L2284" t="s">
        <v>6826</v>
      </c>
      <c r="M2284" t="s">
        <v>6827</v>
      </c>
      <c r="N2284">
        <v>1.2808333329999999</v>
      </c>
      <c r="O2284">
        <v>0</v>
      </c>
      <c r="P2284">
        <v>60</v>
      </c>
      <c r="Q2284">
        <v>1</v>
      </c>
      <c r="R2284">
        <v>6</v>
      </c>
      <c r="S2284">
        <v>1</v>
      </c>
      <c r="T2284">
        <v>5</v>
      </c>
      <c r="U2284">
        <v>0</v>
      </c>
      <c r="V2284">
        <v>0</v>
      </c>
      <c r="W2284">
        <v>0</v>
      </c>
      <c r="X2284">
        <v>9.2107758646250542</v>
      </c>
      <c r="Y2284">
        <v>0.9089694101125001</v>
      </c>
      <c r="Z2284">
        <v>1.7252753545670498</v>
      </c>
      <c r="AA2284">
        <v>2.0435417973877779</v>
      </c>
      <c r="AB2284">
        <v>4.4098491831878066</v>
      </c>
      <c r="AC2284">
        <v>0</v>
      </c>
      <c r="AD2284">
        <v>0</v>
      </c>
      <c r="AE2284">
        <v>18.298411609880187</v>
      </c>
    </row>
    <row r="2285" spans="1:31" x14ac:dyDescent="0.3">
      <c r="A2285">
        <v>2505076</v>
      </c>
      <c r="B2285">
        <v>1</v>
      </c>
      <c r="C2285" t="s">
        <v>80</v>
      </c>
      <c r="D2285" t="s">
        <v>103</v>
      </c>
      <c r="E2285" t="s">
        <v>141</v>
      </c>
      <c r="F2285" t="s">
        <v>6828</v>
      </c>
      <c r="G2285" t="s">
        <v>143</v>
      </c>
      <c r="H2285" t="s">
        <v>135</v>
      </c>
      <c r="I2285" t="s">
        <v>136</v>
      </c>
      <c r="J2285" t="s">
        <v>137</v>
      </c>
      <c r="K2285" t="s">
        <v>144</v>
      </c>
      <c r="L2285" t="s">
        <v>6829</v>
      </c>
      <c r="M2285" t="s">
        <v>6830</v>
      </c>
      <c r="N2285">
        <v>0.77277777700000005</v>
      </c>
      <c r="O2285">
        <v>0</v>
      </c>
      <c r="P2285">
        <v>854</v>
      </c>
      <c r="Q2285">
        <v>0</v>
      </c>
      <c r="R2285">
        <v>17</v>
      </c>
      <c r="S2285">
        <v>0</v>
      </c>
      <c r="T2285">
        <v>110</v>
      </c>
      <c r="U2285">
        <v>0</v>
      </c>
      <c r="V2285">
        <v>0</v>
      </c>
      <c r="W2285">
        <v>0</v>
      </c>
      <c r="X2285">
        <v>166.98871221589442</v>
      </c>
      <c r="Y2285">
        <v>0</v>
      </c>
      <c r="Z2285">
        <v>3.2699479368668931</v>
      </c>
      <c r="AA2285">
        <v>0</v>
      </c>
      <c r="AB2285">
        <v>44.697802161926489</v>
      </c>
      <c r="AC2285">
        <v>0</v>
      </c>
      <c r="AD2285">
        <v>0</v>
      </c>
      <c r="AE2285">
        <v>214.9564623146878</v>
      </c>
    </row>
    <row r="2286" spans="1:31" x14ac:dyDescent="0.3">
      <c r="A2286">
        <v>2505740</v>
      </c>
      <c r="B2286">
        <v>1</v>
      </c>
      <c r="C2286" t="s">
        <v>81</v>
      </c>
      <c r="D2286" t="s">
        <v>113</v>
      </c>
      <c r="E2286" t="s">
        <v>132</v>
      </c>
      <c r="F2286" t="s">
        <v>6831</v>
      </c>
      <c r="G2286" t="s">
        <v>143</v>
      </c>
      <c r="H2286" t="s">
        <v>135</v>
      </c>
      <c r="I2286" t="s">
        <v>136</v>
      </c>
      <c r="J2286" t="s">
        <v>137</v>
      </c>
      <c r="K2286" t="s">
        <v>144</v>
      </c>
      <c r="L2286" t="s">
        <v>6832</v>
      </c>
      <c r="M2286" t="s">
        <v>6833</v>
      </c>
      <c r="N2286">
        <v>4.2858333330000002</v>
      </c>
      <c r="O2286">
        <v>0</v>
      </c>
      <c r="P2286">
        <v>388</v>
      </c>
      <c r="Q2286">
        <v>1</v>
      </c>
      <c r="R2286">
        <v>27</v>
      </c>
      <c r="S2286">
        <v>2</v>
      </c>
      <c r="T2286">
        <v>16</v>
      </c>
      <c r="U2286">
        <v>0</v>
      </c>
      <c r="V2286">
        <v>0</v>
      </c>
      <c r="W2286">
        <v>0</v>
      </c>
      <c r="X2286">
        <v>148.0967531932688</v>
      </c>
      <c r="Y2286">
        <v>0.84103711602946762</v>
      </c>
      <c r="Z2286">
        <v>24.130782105473315</v>
      </c>
      <c r="AA2286">
        <v>292.10558810476959</v>
      </c>
      <c r="AB2286">
        <v>28.513358820535704</v>
      </c>
      <c r="AC2286">
        <v>0</v>
      </c>
      <c r="AD2286">
        <v>0</v>
      </c>
      <c r="AE2286">
        <v>493.68751934007685</v>
      </c>
    </row>
    <row r="2287" spans="1:31" x14ac:dyDescent="0.3">
      <c r="A2287">
        <v>2505431</v>
      </c>
      <c r="B2287">
        <v>1</v>
      </c>
      <c r="C2287" t="s">
        <v>80</v>
      </c>
      <c r="D2287" t="s">
        <v>99</v>
      </c>
      <c r="E2287" t="s">
        <v>132</v>
      </c>
      <c r="F2287" t="s">
        <v>6834</v>
      </c>
      <c r="G2287" t="s">
        <v>204</v>
      </c>
      <c r="H2287" t="s">
        <v>135</v>
      </c>
      <c r="I2287" t="s">
        <v>136</v>
      </c>
      <c r="J2287" t="s">
        <v>137</v>
      </c>
      <c r="K2287" t="s">
        <v>144</v>
      </c>
      <c r="L2287" t="s">
        <v>6835</v>
      </c>
      <c r="M2287" t="s">
        <v>6836</v>
      </c>
      <c r="N2287">
        <v>2.9758333330000002</v>
      </c>
      <c r="O2287">
        <v>1</v>
      </c>
      <c r="P2287">
        <v>270</v>
      </c>
      <c r="Q2287">
        <v>0</v>
      </c>
      <c r="R2287">
        <v>29</v>
      </c>
      <c r="S2287">
        <v>1</v>
      </c>
      <c r="T2287">
        <v>36</v>
      </c>
      <c r="U2287">
        <v>0</v>
      </c>
      <c r="V2287">
        <v>0</v>
      </c>
      <c r="W2287">
        <v>3.8713611368185918</v>
      </c>
      <c r="X2287">
        <v>143.94580356488538</v>
      </c>
      <c r="Y2287">
        <v>0</v>
      </c>
      <c r="Z2287">
        <v>4.0233066990380504</v>
      </c>
      <c r="AA2287">
        <v>5.0282071016320007</v>
      </c>
      <c r="AB2287">
        <v>86.735772907492006</v>
      </c>
      <c r="AC2287">
        <v>0</v>
      </c>
      <c r="AD2287">
        <v>0</v>
      </c>
      <c r="AE2287">
        <v>243.60445140986604</v>
      </c>
    </row>
    <row r="2288" spans="1:31" x14ac:dyDescent="0.3">
      <c r="A2288">
        <v>2505099</v>
      </c>
      <c r="B2288">
        <v>1</v>
      </c>
      <c r="C2288" t="s">
        <v>80</v>
      </c>
      <c r="D2288" t="s">
        <v>82</v>
      </c>
      <c r="E2288" t="s">
        <v>132</v>
      </c>
      <c r="F2288" t="s">
        <v>6837</v>
      </c>
      <c r="G2288" t="s">
        <v>204</v>
      </c>
      <c r="H2288" t="s">
        <v>135</v>
      </c>
      <c r="I2288" t="s">
        <v>136</v>
      </c>
      <c r="J2288" t="s">
        <v>137</v>
      </c>
      <c r="K2288" t="s">
        <v>144</v>
      </c>
      <c r="L2288" t="s">
        <v>6838</v>
      </c>
      <c r="M2288" t="s">
        <v>6839</v>
      </c>
      <c r="N2288">
        <v>3.437777777</v>
      </c>
      <c r="O2288">
        <v>0</v>
      </c>
      <c r="P2288">
        <v>0</v>
      </c>
      <c r="Q2288">
        <v>0</v>
      </c>
      <c r="R2288">
        <v>0</v>
      </c>
      <c r="S2288">
        <v>1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0</v>
      </c>
      <c r="Z2288">
        <v>0</v>
      </c>
      <c r="AA2288">
        <v>119.06864865084745</v>
      </c>
      <c r="AB2288">
        <v>0</v>
      </c>
      <c r="AC2288">
        <v>0</v>
      </c>
      <c r="AD2288">
        <v>0</v>
      </c>
      <c r="AE2288">
        <v>119.06864865084745</v>
      </c>
    </row>
    <row r="2289" spans="1:31" x14ac:dyDescent="0.3">
      <c r="A2289">
        <v>2505617</v>
      </c>
      <c r="B2289">
        <v>1</v>
      </c>
      <c r="C2289" t="s">
        <v>80</v>
      </c>
      <c r="D2289" t="s">
        <v>82</v>
      </c>
      <c r="E2289" t="s">
        <v>167</v>
      </c>
      <c r="F2289" t="s">
        <v>6840</v>
      </c>
      <c r="G2289" t="s">
        <v>263</v>
      </c>
      <c r="H2289" t="s">
        <v>150</v>
      </c>
      <c r="I2289" t="s">
        <v>136</v>
      </c>
      <c r="J2289" t="s">
        <v>137</v>
      </c>
      <c r="K2289" t="s">
        <v>144</v>
      </c>
      <c r="L2289" t="s">
        <v>6841</v>
      </c>
      <c r="M2289" t="s">
        <v>6842</v>
      </c>
      <c r="N2289">
        <v>2.4163888880000002</v>
      </c>
      <c r="O2289">
        <v>0</v>
      </c>
      <c r="P2289">
        <v>2</v>
      </c>
      <c r="Q2289">
        <v>0</v>
      </c>
      <c r="R2289">
        <v>0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0.83389436892018665</v>
      </c>
      <c r="Y2289">
        <v>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0.83389436892018665</v>
      </c>
    </row>
    <row r="2290" spans="1:31" x14ac:dyDescent="0.3">
      <c r="A2290">
        <v>2505594</v>
      </c>
      <c r="B2290">
        <v>1</v>
      </c>
      <c r="C2290" t="s">
        <v>80</v>
      </c>
      <c r="D2290" t="s">
        <v>93</v>
      </c>
      <c r="E2290" t="s">
        <v>207</v>
      </c>
      <c r="F2290" t="s">
        <v>6843</v>
      </c>
      <c r="G2290" t="s">
        <v>177</v>
      </c>
      <c r="H2290" t="s">
        <v>150</v>
      </c>
      <c r="I2290" t="s">
        <v>136</v>
      </c>
      <c r="J2290" t="s">
        <v>137</v>
      </c>
      <c r="K2290" t="s">
        <v>144</v>
      </c>
      <c r="L2290" t="s">
        <v>6844</v>
      </c>
      <c r="M2290" t="s">
        <v>6845</v>
      </c>
      <c r="N2290">
        <v>9.0877777769999994</v>
      </c>
      <c r="O2290">
        <v>0</v>
      </c>
      <c r="P2290">
        <v>6</v>
      </c>
      <c r="Q2290">
        <v>0</v>
      </c>
      <c r="R2290">
        <v>8</v>
      </c>
      <c r="S2290">
        <v>0</v>
      </c>
      <c r="T2290">
        <v>2</v>
      </c>
      <c r="U2290">
        <v>0</v>
      </c>
      <c r="V2290">
        <v>0</v>
      </c>
      <c r="W2290">
        <v>0</v>
      </c>
      <c r="X2290">
        <v>6.3644020249022768</v>
      </c>
      <c r="Y2290">
        <v>0</v>
      </c>
      <c r="Z2290">
        <v>66.240625310551906</v>
      </c>
      <c r="AA2290">
        <v>0</v>
      </c>
      <c r="AB2290">
        <v>26.436226438485907</v>
      </c>
      <c r="AC2290">
        <v>0</v>
      </c>
      <c r="AD2290">
        <v>0</v>
      </c>
      <c r="AE2290">
        <v>99.041253773940085</v>
      </c>
    </row>
    <row r="2291" spans="1:31" x14ac:dyDescent="0.3">
      <c r="A2291">
        <v>2505577</v>
      </c>
      <c r="B2291">
        <v>1</v>
      </c>
      <c r="C2291" t="s">
        <v>81</v>
      </c>
      <c r="D2291" t="s">
        <v>123</v>
      </c>
      <c r="E2291" t="s">
        <v>187</v>
      </c>
      <c r="F2291" t="s">
        <v>6846</v>
      </c>
      <c r="G2291" t="s">
        <v>143</v>
      </c>
      <c r="H2291" t="s">
        <v>135</v>
      </c>
      <c r="I2291" t="s">
        <v>136</v>
      </c>
      <c r="J2291" t="s">
        <v>137</v>
      </c>
      <c r="K2291" t="s">
        <v>144</v>
      </c>
      <c r="L2291" t="s">
        <v>6847</v>
      </c>
      <c r="M2291" t="s">
        <v>6848</v>
      </c>
      <c r="N2291">
        <v>2.1702777769999999</v>
      </c>
      <c r="O2291">
        <v>5</v>
      </c>
      <c r="P2291">
        <v>388</v>
      </c>
      <c r="Q2291">
        <v>301</v>
      </c>
      <c r="R2291">
        <v>337</v>
      </c>
      <c r="S2291">
        <v>22</v>
      </c>
      <c r="T2291">
        <v>70</v>
      </c>
      <c r="U2291">
        <v>1</v>
      </c>
      <c r="V2291">
        <v>0</v>
      </c>
      <c r="W2291">
        <v>2.4677933472855167</v>
      </c>
      <c r="X2291">
        <v>117.5396396588829</v>
      </c>
      <c r="Y2291">
        <v>381.8442088439939</v>
      </c>
      <c r="Z2291">
        <v>291.95451315902426</v>
      </c>
      <c r="AA2291">
        <v>21.945606277296896</v>
      </c>
      <c r="AB2291">
        <v>85.802655841957744</v>
      </c>
      <c r="AC2291">
        <v>330.32180124930778</v>
      </c>
      <c r="AD2291">
        <v>0</v>
      </c>
      <c r="AE2291">
        <v>1231.876218377749</v>
      </c>
    </row>
    <row r="2292" spans="1:31" x14ac:dyDescent="0.3">
      <c r="A2292">
        <v>2505640</v>
      </c>
      <c r="B2292">
        <v>1</v>
      </c>
      <c r="C2292" t="s">
        <v>80</v>
      </c>
      <c r="D2292" t="s">
        <v>92</v>
      </c>
      <c r="E2292" t="s">
        <v>187</v>
      </c>
      <c r="F2292" t="s">
        <v>6849</v>
      </c>
      <c r="G2292" t="s">
        <v>143</v>
      </c>
      <c r="H2292" t="s">
        <v>135</v>
      </c>
      <c r="I2292" t="s">
        <v>136</v>
      </c>
      <c r="J2292" t="s">
        <v>137</v>
      </c>
      <c r="K2292" t="s">
        <v>144</v>
      </c>
      <c r="L2292" t="s">
        <v>6850</v>
      </c>
      <c r="M2292" t="s">
        <v>6851</v>
      </c>
      <c r="N2292">
        <v>0.93722222200000005</v>
      </c>
      <c r="O2292">
        <v>0</v>
      </c>
      <c r="P2292">
        <v>376</v>
      </c>
      <c r="Q2292">
        <v>8</v>
      </c>
      <c r="R2292">
        <v>321</v>
      </c>
      <c r="S2292">
        <v>5</v>
      </c>
      <c r="T2292">
        <v>82</v>
      </c>
      <c r="U2292">
        <v>1</v>
      </c>
      <c r="V2292">
        <v>0</v>
      </c>
      <c r="W2292">
        <v>0</v>
      </c>
      <c r="X2292">
        <v>126.05185963766282</v>
      </c>
      <c r="Y2292">
        <v>28.237509174335603</v>
      </c>
      <c r="Z2292">
        <v>158.25621662919747</v>
      </c>
      <c r="AA2292">
        <v>20.798598283601397</v>
      </c>
      <c r="AB2292">
        <v>91.252397108855533</v>
      </c>
      <c r="AC2292">
        <v>71.184166719657767</v>
      </c>
      <c r="AD2292">
        <v>0</v>
      </c>
      <c r="AE2292">
        <v>495.78074755331056</v>
      </c>
    </row>
    <row r="2293" spans="1:31" x14ac:dyDescent="0.3">
      <c r="A2293">
        <v>2505680</v>
      </c>
      <c r="B2293">
        <v>1</v>
      </c>
      <c r="C2293" t="s">
        <v>81</v>
      </c>
      <c r="D2293" t="s">
        <v>117</v>
      </c>
      <c r="E2293" t="s">
        <v>207</v>
      </c>
      <c r="F2293" t="s">
        <v>6852</v>
      </c>
      <c r="G2293" t="s">
        <v>177</v>
      </c>
      <c r="H2293" t="s">
        <v>150</v>
      </c>
      <c r="I2293" t="s">
        <v>136</v>
      </c>
      <c r="J2293" t="s">
        <v>137</v>
      </c>
      <c r="K2293" t="s">
        <v>144</v>
      </c>
      <c r="L2293" t="s">
        <v>6853</v>
      </c>
      <c r="M2293" t="s">
        <v>6854</v>
      </c>
      <c r="N2293">
        <v>1.6316666660000001</v>
      </c>
      <c r="O2293">
        <v>0</v>
      </c>
      <c r="P2293">
        <v>24</v>
      </c>
      <c r="Q2293">
        <v>0</v>
      </c>
      <c r="R2293">
        <v>5</v>
      </c>
      <c r="S2293">
        <v>0</v>
      </c>
      <c r="T2293">
        <v>3</v>
      </c>
      <c r="U2293">
        <v>0</v>
      </c>
      <c r="V2293">
        <v>0</v>
      </c>
      <c r="W2293">
        <v>0</v>
      </c>
      <c r="X2293">
        <v>4.8715637042747675</v>
      </c>
      <c r="Y2293">
        <v>0</v>
      </c>
      <c r="Z2293">
        <v>1.3263209986030553</v>
      </c>
      <c r="AA2293">
        <v>0</v>
      </c>
      <c r="AB2293">
        <v>1.6434802519516403</v>
      </c>
      <c r="AC2293">
        <v>0</v>
      </c>
      <c r="AD2293">
        <v>0</v>
      </c>
      <c r="AE2293">
        <v>7.8413649548294631</v>
      </c>
    </row>
    <row r="2294" spans="1:31" x14ac:dyDescent="0.3">
      <c r="A2294">
        <v>2505348</v>
      </c>
      <c r="B2294">
        <v>1</v>
      </c>
      <c r="C2294" t="s">
        <v>80</v>
      </c>
      <c r="D2294" t="s">
        <v>93</v>
      </c>
      <c r="E2294" t="s">
        <v>207</v>
      </c>
      <c r="F2294" t="s">
        <v>6855</v>
      </c>
      <c r="G2294" t="s">
        <v>177</v>
      </c>
      <c r="H2294" t="s">
        <v>150</v>
      </c>
      <c r="I2294" t="s">
        <v>136</v>
      </c>
      <c r="J2294" t="s">
        <v>137</v>
      </c>
      <c r="K2294" t="s">
        <v>144</v>
      </c>
      <c r="L2294" t="s">
        <v>6856</v>
      </c>
      <c r="M2294" t="s">
        <v>6857</v>
      </c>
      <c r="N2294">
        <v>1.288333333</v>
      </c>
      <c r="O2294">
        <v>0</v>
      </c>
      <c r="P2294">
        <v>7</v>
      </c>
      <c r="Q2294">
        <v>0</v>
      </c>
      <c r="R2294">
        <v>13</v>
      </c>
      <c r="S2294">
        <v>0</v>
      </c>
      <c r="T2294">
        <v>5</v>
      </c>
      <c r="U2294">
        <v>0</v>
      </c>
      <c r="V2294">
        <v>0</v>
      </c>
      <c r="W2294">
        <v>0</v>
      </c>
      <c r="X2294">
        <v>1.8950607409555265</v>
      </c>
      <c r="Y2294">
        <v>0</v>
      </c>
      <c r="Z2294">
        <v>12.641104001160425</v>
      </c>
      <c r="AA2294">
        <v>0</v>
      </c>
      <c r="AB2294">
        <v>1.227413120889205</v>
      </c>
      <c r="AC2294">
        <v>0</v>
      </c>
      <c r="AD2294">
        <v>0</v>
      </c>
      <c r="AE2294">
        <v>15.763577863005157</v>
      </c>
    </row>
    <row r="2295" spans="1:31" x14ac:dyDescent="0.3">
      <c r="A2295">
        <v>2505491</v>
      </c>
      <c r="B2295">
        <v>1</v>
      </c>
      <c r="C2295" t="s">
        <v>80</v>
      </c>
      <c r="D2295" t="s">
        <v>91</v>
      </c>
      <c r="E2295" t="s">
        <v>159</v>
      </c>
      <c r="F2295" t="s">
        <v>6858</v>
      </c>
      <c r="G2295" t="s">
        <v>181</v>
      </c>
      <c r="H2295" t="s">
        <v>150</v>
      </c>
      <c r="I2295" t="s">
        <v>136</v>
      </c>
      <c r="J2295" t="s">
        <v>137</v>
      </c>
      <c r="K2295" t="s">
        <v>144</v>
      </c>
      <c r="L2295" t="s">
        <v>6859</v>
      </c>
      <c r="M2295" t="s">
        <v>6860</v>
      </c>
      <c r="N2295">
        <v>0.57972222200000001</v>
      </c>
      <c r="O2295">
        <v>0</v>
      </c>
      <c r="P2295">
        <v>0</v>
      </c>
      <c r="Q2295">
        <v>0</v>
      </c>
      <c r="R2295">
        <v>15</v>
      </c>
      <c r="S2295">
        <v>0</v>
      </c>
      <c r="T2295">
        <v>1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1.331060967580858</v>
      </c>
      <c r="AA2295">
        <v>0</v>
      </c>
      <c r="AB2295">
        <v>1.3205468283843334E-2</v>
      </c>
      <c r="AC2295">
        <v>0</v>
      </c>
      <c r="AD2295">
        <v>0</v>
      </c>
      <c r="AE2295">
        <v>1.3442664358647014</v>
      </c>
    </row>
    <row r="2296" spans="1:31" x14ac:dyDescent="0.3">
      <c r="A2296">
        <v>2505156</v>
      </c>
      <c r="B2296">
        <v>1</v>
      </c>
      <c r="C2296" t="s">
        <v>80</v>
      </c>
      <c r="D2296" t="s">
        <v>111</v>
      </c>
      <c r="E2296" t="s">
        <v>207</v>
      </c>
      <c r="F2296" t="s">
        <v>6861</v>
      </c>
      <c r="G2296" t="s">
        <v>173</v>
      </c>
      <c r="H2296" t="s">
        <v>150</v>
      </c>
      <c r="I2296" t="s">
        <v>136</v>
      </c>
      <c r="J2296" t="s">
        <v>137</v>
      </c>
      <c r="K2296" t="s">
        <v>138</v>
      </c>
      <c r="L2296" t="s">
        <v>6862</v>
      </c>
      <c r="M2296" t="s">
        <v>6863</v>
      </c>
      <c r="N2296">
        <v>8.2944444439999998</v>
      </c>
      <c r="O2296">
        <v>0</v>
      </c>
      <c r="P2296">
        <v>299</v>
      </c>
      <c r="Q2296">
        <v>0</v>
      </c>
      <c r="R2296">
        <v>0</v>
      </c>
      <c r="S2296">
        <v>0</v>
      </c>
      <c r="T2296">
        <v>22</v>
      </c>
      <c r="U2296">
        <v>0</v>
      </c>
      <c r="V2296">
        <v>0</v>
      </c>
      <c r="W2296">
        <v>0</v>
      </c>
      <c r="X2296">
        <v>628.26966199533956</v>
      </c>
      <c r="Y2296">
        <v>0</v>
      </c>
      <c r="Z2296">
        <v>0</v>
      </c>
      <c r="AA2296">
        <v>0</v>
      </c>
      <c r="AB2296">
        <v>68.344962911710979</v>
      </c>
      <c r="AC2296">
        <v>0</v>
      </c>
      <c r="AD2296">
        <v>0</v>
      </c>
      <c r="AE2296">
        <v>696.61462490705048</v>
      </c>
    </row>
    <row r="2297" spans="1:31" x14ac:dyDescent="0.3">
      <c r="A2297">
        <v>2505305</v>
      </c>
      <c r="B2297">
        <v>1</v>
      </c>
      <c r="C2297" t="s">
        <v>80</v>
      </c>
      <c r="D2297" t="s">
        <v>106</v>
      </c>
      <c r="E2297" t="s">
        <v>207</v>
      </c>
      <c r="F2297" t="s">
        <v>6864</v>
      </c>
      <c r="G2297" t="s">
        <v>177</v>
      </c>
      <c r="H2297" t="s">
        <v>150</v>
      </c>
      <c r="I2297" t="s">
        <v>136</v>
      </c>
      <c r="J2297" t="s">
        <v>137</v>
      </c>
      <c r="K2297" t="s">
        <v>144</v>
      </c>
      <c r="L2297" t="s">
        <v>6865</v>
      </c>
      <c r="M2297" t="s">
        <v>6866</v>
      </c>
      <c r="N2297">
        <v>3.5772222220000001</v>
      </c>
      <c r="O2297">
        <v>0</v>
      </c>
      <c r="P2297">
        <v>2</v>
      </c>
      <c r="Q2297">
        <v>0</v>
      </c>
      <c r="R2297">
        <v>0</v>
      </c>
      <c r="S2297">
        <v>0</v>
      </c>
      <c r="T2297">
        <v>5</v>
      </c>
      <c r="U2297">
        <v>0</v>
      </c>
      <c r="V2297">
        <v>0</v>
      </c>
      <c r="W2297">
        <v>0</v>
      </c>
      <c r="X2297">
        <v>1.2921846487254403</v>
      </c>
      <c r="Y2297">
        <v>0</v>
      </c>
      <c r="Z2297">
        <v>0</v>
      </c>
      <c r="AA2297">
        <v>0</v>
      </c>
      <c r="AB2297">
        <v>5.1444380743765663</v>
      </c>
      <c r="AC2297">
        <v>0</v>
      </c>
      <c r="AD2297">
        <v>0</v>
      </c>
      <c r="AE2297">
        <v>6.4366227231020066</v>
      </c>
    </row>
    <row r="2298" spans="1:31" x14ac:dyDescent="0.3">
      <c r="A2298">
        <v>2505162</v>
      </c>
      <c r="B2298">
        <v>1</v>
      </c>
      <c r="C2298" t="s">
        <v>81</v>
      </c>
      <c r="D2298" t="s">
        <v>113</v>
      </c>
      <c r="E2298" t="s">
        <v>167</v>
      </c>
      <c r="F2298" t="s">
        <v>6867</v>
      </c>
      <c r="G2298" t="s">
        <v>263</v>
      </c>
      <c r="H2298" t="s">
        <v>150</v>
      </c>
      <c r="I2298" t="s">
        <v>136</v>
      </c>
      <c r="J2298" t="s">
        <v>137</v>
      </c>
      <c r="K2298" t="s">
        <v>144</v>
      </c>
      <c r="L2298" t="s">
        <v>6868</v>
      </c>
      <c r="M2298" t="s">
        <v>6869</v>
      </c>
      <c r="N2298">
        <v>2.571666666</v>
      </c>
      <c r="O2298">
        <v>0</v>
      </c>
      <c r="P2298">
        <v>1</v>
      </c>
      <c r="Q2298">
        <v>0</v>
      </c>
      <c r="R2298">
        <v>0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4.3512218357650003E-3</v>
      </c>
      <c r="Y2298">
        <v>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4.3512218357650003E-3</v>
      </c>
    </row>
    <row r="2299" spans="1:31" x14ac:dyDescent="0.3">
      <c r="A2299">
        <v>2505119</v>
      </c>
      <c r="B2299">
        <v>1</v>
      </c>
      <c r="C2299" t="s">
        <v>81</v>
      </c>
      <c r="D2299" t="s">
        <v>118</v>
      </c>
      <c r="E2299" t="s">
        <v>207</v>
      </c>
      <c r="F2299" t="s">
        <v>6870</v>
      </c>
      <c r="G2299" t="s">
        <v>173</v>
      </c>
      <c r="H2299" t="s">
        <v>150</v>
      </c>
      <c r="I2299" t="s">
        <v>136</v>
      </c>
      <c r="J2299" t="s">
        <v>137</v>
      </c>
      <c r="K2299" t="s">
        <v>138</v>
      </c>
      <c r="L2299" t="s">
        <v>6871</v>
      </c>
      <c r="M2299" t="s">
        <v>6872</v>
      </c>
      <c r="N2299">
        <v>5.6827777770000001</v>
      </c>
      <c r="O2299">
        <v>0</v>
      </c>
      <c r="P2299">
        <v>215</v>
      </c>
      <c r="Q2299">
        <v>0</v>
      </c>
      <c r="R2299">
        <v>1</v>
      </c>
      <c r="S2299">
        <v>0</v>
      </c>
      <c r="T2299">
        <v>3</v>
      </c>
      <c r="U2299">
        <v>0</v>
      </c>
      <c r="V2299">
        <v>0</v>
      </c>
      <c r="W2299">
        <v>0</v>
      </c>
      <c r="X2299">
        <v>275.99568695787872</v>
      </c>
      <c r="Y2299">
        <v>0</v>
      </c>
      <c r="Z2299">
        <v>0</v>
      </c>
      <c r="AA2299">
        <v>0</v>
      </c>
      <c r="AB2299">
        <v>1.7854276966885505</v>
      </c>
      <c r="AC2299">
        <v>0</v>
      </c>
      <c r="AD2299">
        <v>0</v>
      </c>
      <c r="AE2299">
        <v>277.78111465456726</v>
      </c>
    </row>
    <row r="2300" spans="1:31" x14ac:dyDescent="0.3">
      <c r="A2300">
        <v>2505219</v>
      </c>
      <c r="B2300">
        <v>1</v>
      </c>
      <c r="C2300" t="s">
        <v>80</v>
      </c>
      <c r="D2300" t="s">
        <v>100</v>
      </c>
      <c r="E2300" t="s">
        <v>187</v>
      </c>
      <c r="F2300" t="s">
        <v>6873</v>
      </c>
      <c r="G2300" t="s">
        <v>143</v>
      </c>
      <c r="H2300" t="s">
        <v>135</v>
      </c>
      <c r="I2300" t="s">
        <v>136</v>
      </c>
      <c r="J2300" t="s">
        <v>137</v>
      </c>
      <c r="K2300" t="s">
        <v>144</v>
      </c>
      <c r="L2300" t="s">
        <v>6874</v>
      </c>
      <c r="M2300" t="s">
        <v>6875</v>
      </c>
      <c r="N2300">
        <v>0.67777777699999997</v>
      </c>
      <c r="O2300">
        <v>0</v>
      </c>
      <c r="P2300">
        <v>372</v>
      </c>
      <c r="Q2300">
        <v>9</v>
      </c>
      <c r="R2300">
        <v>32</v>
      </c>
      <c r="S2300">
        <v>1</v>
      </c>
      <c r="T2300">
        <v>36</v>
      </c>
      <c r="U2300">
        <v>0</v>
      </c>
      <c r="V2300">
        <v>0</v>
      </c>
      <c r="W2300">
        <v>0</v>
      </c>
      <c r="X2300">
        <v>82.62503363066196</v>
      </c>
      <c r="Y2300">
        <v>2.3786210990745</v>
      </c>
      <c r="Z2300">
        <v>41.992734155613796</v>
      </c>
      <c r="AA2300">
        <v>7.458810276936525</v>
      </c>
      <c r="AB2300">
        <v>19.628533369042632</v>
      </c>
      <c r="AC2300">
        <v>0</v>
      </c>
      <c r="AD2300">
        <v>0</v>
      </c>
      <c r="AE2300">
        <v>154.08373253132942</v>
      </c>
    </row>
    <row r="2301" spans="1:31" x14ac:dyDescent="0.3">
      <c r="A2301">
        <v>2505262</v>
      </c>
      <c r="B2301">
        <v>1</v>
      </c>
      <c r="C2301" t="s">
        <v>81</v>
      </c>
      <c r="D2301" t="s">
        <v>121</v>
      </c>
      <c r="E2301" t="s">
        <v>167</v>
      </c>
      <c r="F2301" t="s">
        <v>6876</v>
      </c>
      <c r="G2301" t="s">
        <v>538</v>
      </c>
      <c r="H2301" t="s">
        <v>150</v>
      </c>
      <c r="I2301" t="s">
        <v>136</v>
      </c>
      <c r="J2301" t="s">
        <v>3</v>
      </c>
      <c r="K2301" t="s">
        <v>144</v>
      </c>
      <c r="L2301" t="s">
        <v>6877</v>
      </c>
      <c r="M2301" t="s">
        <v>6878</v>
      </c>
      <c r="N2301">
        <v>2.9811111110000001</v>
      </c>
      <c r="O2301">
        <v>0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0.17847215626320001</v>
      </c>
      <c r="AA2301">
        <v>0</v>
      </c>
      <c r="AB2301">
        <v>0</v>
      </c>
      <c r="AC2301">
        <v>0</v>
      </c>
      <c r="AD2301">
        <v>0</v>
      </c>
      <c r="AE2301">
        <v>0.17847215626320001</v>
      </c>
    </row>
    <row r="2302" spans="1:31" x14ac:dyDescent="0.3">
      <c r="A2302">
        <v>2505411</v>
      </c>
      <c r="B2302">
        <v>1</v>
      </c>
      <c r="C2302" t="s">
        <v>80</v>
      </c>
      <c r="D2302" t="s">
        <v>85</v>
      </c>
      <c r="E2302" t="s">
        <v>159</v>
      </c>
      <c r="F2302" t="s">
        <v>6879</v>
      </c>
      <c r="G2302" t="s">
        <v>134</v>
      </c>
      <c r="H2302" t="s">
        <v>150</v>
      </c>
      <c r="I2302" t="s">
        <v>136</v>
      </c>
      <c r="J2302" t="s">
        <v>137</v>
      </c>
      <c r="K2302" t="s">
        <v>138</v>
      </c>
      <c r="L2302" t="s">
        <v>6880</v>
      </c>
      <c r="M2302" t="s">
        <v>6881</v>
      </c>
      <c r="N2302">
        <v>0.43111111099999999</v>
      </c>
      <c r="O2302">
        <v>0</v>
      </c>
      <c r="P2302">
        <v>504</v>
      </c>
      <c r="Q2302">
        <v>0</v>
      </c>
      <c r="R2302">
        <v>0</v>
      </c>
      <c r="S2302">
        <v>0</v>
      </c>
      <c r="T2302">
        <v>7</v>
      </c>
      <c r="U2302">
        <v>0</v>
      </c>
      <c r="V2302">
        <v>0</v>
      </c>
      <c r="W2302">
        <v>0</v>
      </c>
      <c r="X2302">
        <v>57.748141932903614</v>
      </c>
      <c r="Y2302">
        <v>0</v>
      </c>
      <c r="Z2302">
        <v>0</v>
      </c>
      <c r="AA2302">
        <v>0</v>
      </c>
      <c r="AB2302">
        <v>12.303991828399681</v>
      </c>
      <c r="AC2302">
        <v>0</v>
      </c>
      <c r="AD2302">
        <v>0</v>
      </c>
      <c r="AE2302">
        <v>70.052133761303296</v>
      </c>
    </row>
    <row r="2303" spans="1:31" x14ac:dyDescent="0.3">
      <c r="A2303">
        <v>2505620</v>
      </c>
      <c r="B2303">
        <v>1</v>
      </c>
      <c r="C2303" t="s">
        <v>81</v>
      </c>
      <c r="D2303" t="s">
        <v>120</v>
      </c>
      <c r="E2303" t="s">
        <v>167</v>
      </c>
      <c r="F2303" t="s">
        <v>6882</v>
      </c>
      <c r="G2303" t="s">
        <v>538</v>
      </c>
      <c r="H2303" t="s">
        <v>150</v>
      </c>
      <c r="I2303" t="s">
        <v>136</v>
      </c>
      <c r="J2303" t="s">
        <v>3</v>
      </c>
      <c r="K2303" t="s">
        <v>144</v>
      </c>
      <c r="L2303" t="s">
        <v>6883</v>
      </c>
      <c r="M2303" t="s">
        <v>6884</v>
      </c>
      <c r="N2303">
        <v>1.7761111110000001</v>
      </c>
      <c r="O2303">
        <v>0</v>
      </c>
      <c r="P2303">
        <v>18</v>
      </c>
      <c r="Q2303">
        <v>0</v>
      </c>
      <c r="R2303">
        <v>0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6.7601873788875437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6.7601873788875437</v>
      </c>
    </row>
    <row r="2304" spans="1:31" x14ac:dyDescent="0.3">
      <c r="A2304">
        <v>2505428</v>
      </c>
      <c r="B2304">
        <v>1</v>
      </c>
      <c r="C2304" t="s">
        <v>81</v>
      </c>
      <c r="D2304" t="s">
        <v>128</v>
      </c>
      <c r="E2304" t="s">
        <v>167</v>
      </c>
      <c r="F2304" t="s">
        <v>6885</v>
      </c>
      <c r="G2304" t="s">
        <v>263</v>
      </c>
      <c r="H2304" t="s">
        <v>150</v>
      </c>
      <c r="I2304" t="s">
        <v>136</v>
      </c>
      <c r="J2304" t="s">
        <v>137</v>
      </c>
      <c r="K2304" t="s">
        <v>144</v>
      </c>
      <c r="L2304" t="s">
        <v>6886</v>
      </c>
      <c r="M2304" t="s">
        <v>6887</v>
      </c>
      <c r="N2304">
        <v>1.7961111110000001</v>
      </c>
      <c r="O2304">
        <v>0</v>
      </c>
      <c r="P2304">
        <v>1</v>
      </c>
      <c r="Q2304">
        <v>0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0.15200249512774669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0.15200249512774669</v>
      </c>
    </row>
    <row r="2305" spans="1:31" x14ac:dyDescent="0.3">
      <c r="A2305">
        <v>2505574</v>
      </c>
      <c r="B2305">
        <v>1</v>
      </c>
      <c r="C2305" t="s">
        <v>80</v>
      </c>
      <c r="D2305" t="s">
        <v>93</v>
      </c>
      <c r="E2305" t="s">
        <v>207</v>
      </c>
      <c r="F2305" t="s">
        <v>6888</v>
      </c>
      <c r="G2305" t="s">
        <v>177</v>
      </c>
      <c r="H2305" t="s">
        <v>150</v>
      </c>
      <c r="I2305" t="s">
        <v>136</v>
      </c>
      <c r="J2305" t="s">
        <v>137</v>
      </c>
      <c r="K2305" t="s">
        <v>144</v>
      </c>
      <c r="L2305" t="s">
        <v>6889</v>
      </c>
      <c r="M2305" t="s">
        <v>6890</v>
      </c>
      <c r="N2305">
        <v>1.8605555549999999</v>
      </c>
      <c r="O2305">
        <v>0</v>
      </c>
      <c r="P2305">
        <v>7</v>
      </c>
      <c r="Q2305">
        <v>0</v>
      </c>
      <c r="R2305">
        <v>8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1.5917674477451553</v>
      </c>
      <c r="Y2305">
        <v>0</v>
      </c>
      <c r="Z2305">
        <v>6.059618368521094</v>
      </c>
      <c r="AA2305">
        <v>0</v>
      </c>
      <c r="AB2305">
        <v>0</v>
      </c>
      <c r="AC2305">
        <v>0</v>
      </c>
      <c r="AD2305">
        <v>0</v>
      </c>
      <c r="AE2305">
        <v>7.6513858162662496</v>
      </c>
    </row>
    <row r="2306" spans="1:31" x14ac:dyDescent="0.3">
      <c r="A2306">
        <v>2505597</v>
      </c>
      <c r="B2306">
        <v>1</v>
      </c>
      <c r="C2306" t="s">
        <v>80</v>
      </c>
      <c r="D2306" t="s">
        <v>97</v>
      </c>
      <c r="E2306" t="s">
        <v>159</v>
      </c>
      <c r="F2306" t="s">
        <v>6891</v>
      </c>
      <c r="G2306" t="s">
        <v>161</v>
      </c>
      <c r="H2306" t="s">
        <v>150</v>
      </c>
      <c r="I2306" t="s">
        <v>136</v>
      </c>
      <c r="J2306" t="s">
        <v>137</v>
      </c>
      <c r="K2306" t="s">
        <v>144</v>
      </c>
      <c r="L2306" t="s">
        <v>6892</v>
      </c>
      <c r="M2306" t="s">
        <v>6893</v>
      </c>
      <c r="N2306">
        <v>0.42305555500000003</v>
      </c>
      <c r="O2306">
        <v>0</v>
      </c>
      <c r="P2306">
        <v>129</v>
      </c>
      <c r="Q2306">
        <v>0</v>
      </c>
      <c r="R2306">
        <v>1</v>
      </c>
      <c r="S2306">
        <v>0</v>
      </c>
      <c r="T2306">
        <v>13</v>
      </c>
      <c r="U2306">
        <v>0</v>
      </c>
      <c r="V2306">
        <v>0</v>
      </c>
      <c r="W2306">
        <v>0</v>
      </c>
      <c r="X2306">
        <v>16.539298410362296</v>
      </c>
      <c r="Y2306">
        <v>0</v>
      </c>
      <c r="Z2306">
        <v>8.5062910415735007E-2</v>
      </c>
      <c r="AA2306">
        <v>0</v>
      </c>
      <c r="AB2306">
        <v>3.2548163234737921</v>
      </c>
      <c r="AC2306">
        <v>0</v>
      </c>
      <c r="AD2306">
        <v>0</v>
      </c>
      <c r="AE2306">
        <v>19.879177644251826</v>
      </c>
    </row>
    <row r="2307" spans="1:31" x14ac:dyDescent="0.3">
      <c r="A2307">
        <v>2505033</v>
      </c>
      <c r="B2307">
        <v>1</v>
      </c>
      <c r="C2307" t="s">
        <v>80</v>
      </c>
      <c r="D2307" t="s">
        <v>96</v>
      </c>
      <c r="E2307" t="s">
        <v>141</v>
      </c>
      <c r="F2307" t="s">
        <v>6894</v>
      </c>
      <c r="G2307" t="s">
        <v>295</v>
      </c>
      <c r="H2307" t="s">
        <v>135</v>
      </c>
      <c r="I2307" t="s">
        <v>136</v>
      </c>
      <c r="J2307" t="s">
        <v>137</v>
      </c>
      <c r="K2307" t="s">
        <v>138</v>
      </c>
      <c r="L2307" t="s">
        <v>6895</v>
      </c>
      <c r="M2307" t="s">
        <v>6896</v>
      </c>
      <c r="N2307">
        <v>0.28388888800000001</v>
      </c>
      <c r="O2307">
        <v>0</v>
      </c>
      <c r="P2307">
        <v>1858</v>
      </c>
      <c r="Q2307">
        <v>2</v>
      </c>
      <c r="R2307">
        <v>65</v>
      </c>
      <c r="S2307">
        <v>2</v>
      </c>
      <c r="T2307">
        <v>297</v>
      </c>
      <c r="U2307">
        <v>0</v>
      </c>
      <c r="V2307">
        <v>0</v>
      </c>
      <c r="W2307">
        <v>0</v>
      </c>
      <c r="X2307">
        <v>282.53064347422628</v>
      </c>
      <c r="Y2307">
        <v>6.6459193333924258</v>
      </c>
      <c r="Z2307">
        <v>11.207950071825231</v>
      </c>
      <c r="AA2307">
        <v>15.82019626783889</v>
      </c>
      <c r="AB2307">
        <v>93.397575931819773</v>
      </c>
      <c r="AC2307">
        <v>0</v>
      </c>
      <c r="AD2307">
        <v>0</v>
      </c>
      <c r="AE2307">
        <v>409.60228507910256</v>
      </c>
    </row>
    <row r="2308" spans="1:31" x14ac:dyDescent="0.3">
      <c r="A2308">
        <v>2505388</v>
      </c>
      <c r="B2308">
        <v>1</v>
      </c>
      <c r="C2308" t="s">
        <v>80</v>
      </c>
      <c r="D2308" t="s">
        <v>101</v>
      </c>
      <c r="E2308" t="s">
        <v>167</v>
      </c>
      <c r="F2308" t="s">
        <v>6897</v>
      </c>
      <c r="G2308" t="s">
        <v>234</v>
      </c>
      <c r="H2308" t="s">
        <v>150</v>
      </c>
      <c r="I2308" t="s">
        <v>136</v>
      </c>
      <c r="J2308" t="s">
        <v>137</v>
      </c>
      <c r="K2308" t="s">
        <v>144</v>
      </c>
      <c r="L2308" t="s">
        <v>6898</v>
      </c>
      <c r="M2308" t="s">
        <v>6899</v>
      </c>
      <c r="N2308">
        <v>2.7402777770000002</v>
      </c>
      <c r="O2308">
        <v>0</v>
      </c>
      <c r="P2308">
        <v>0</v>
      </c>
      <c r="Q2308">
        <v>0</v>
      </c>
      <c r="R2308">
        <v>0</v>
      </c>
      <c r="S2308">
        <v>0</v>
      </c>
      <c r="T2308">
        <v>1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4.4690111903138892</v>
      </c>
      <c r="AC2308">
        <v>0</v>
      </c>
      <c r="AD2308">
        <v>0</v>
      </c>
      <c r="AE2308">
        <v>4.4690111903138892</v>
      </c>
    </row>
    <row r="2309" spans="1:31" x14ac:dyDescent="0.3">
      <c r="A2309">
        <v>2505683</v>
      </c>
      <c r="B2309">
        <v>1</v>
      </c>
      <c r="C2309" t="s">
        <v>80</v>
      </c>
      <c r="D2309" t="s">
        <v>97</v>
      </c>
      <c r="E2309" t="s">
        <v>167</v>
      </c>
      <c r="F2309" t="s">
        <v>6900</v>
      </c>
      <c r="G2309" t="s">
        <v>263</v>
      </c>
      <c r="H2309" t="s">
        <v>150</v>
      </c>
      <c r="I2309" t="s">
        <v>136</v>
      </c>
      <c r="J2309" t="s">
        <v>137</v>
      </c>
      <c r="K2309" t="s">
        <v>144</v>
      </c>
      <c r="L2309" t="s">
        <v>6901</v>
      </c>
      <c r="M2309" t="s">
        <v>6902</v>
      </c>
      <c r="N2309">
        <v>1.321666666</v>
      </c>
      <c r="O2309">
        <v>0</v>
      </c>
      <c r="P2309">
        <v>1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0.67832066076684006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0.67832066076684006</v>
      </c>
    </row>
    <row r="2310" spans="1:31" x14ac:dyDescent="0.3">
      <c r="A2310">
        <v>2505142</v>
      </c>
      <c r="B2310">
        <v>1</v>
      </c>
      <c r="C2310" t="s">
        <v>80</v>
      </c>
      <c r="D2310" t="s">
        <v>93</v>
      </c>
      <c r="E2310" t="s">
        <v>207</v>
      </c>
      <c r="F2310" t="s">
        <v>6903</v>
      </c>
      <c r="G2310" t="s">
        <v>173</v>
      </c>
      <c r="H2310" t="s">
        <v>150</v>
      </c>
      <c r="I2310" t="s">
        <v>136</v>
      </c>
      <c r="J2310" t="s">
        <v>137</v>
      </c>
      <c r="K2310" t="s">
        <v>138</v>
      </c>
      <c r="L2310" t="s">
        <v>6904</v>
      </c>
      <c r="M2310" t="s">
        <v>6905</v>
      </c>
      <c r="N2310">
        <v>6.3925000000000001</v>
      </c>
      <c r="O2310">
        <v>0</v>
      </c>
      <c r="P2310">
        <v>56</v>
      </c>
      <c r="Q2310">
        <v>0</v>
      </c>
      <c r="R2310">
        <v>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81.461754887727892</v>
      </c>
      <c r="Y2310">
        <v>0</v>
      </c>
      <c r="Z2310">
        <v>0</v>
      </c>
      <c r="AA2310">
        <v>0</v>
      </c>
      <c r="AB2310">
        <v>0</v>
      </c>
      <c r="AC2310">
        <v>0</v>
      </c>
      <c r="AD2310">
        <v>0</v>
      </c>
      <c r="AE2310">
        <v>81.461754887727892</v>
      </c>
    </row>
    <row r="2311" spans="1:31" x14ac:dyDescent="0.3">
      <c r="A2311">
        <v>2505159</v>
      </c>
      <c r="B2311">
        <v>1</v>
      </c>
      <c r="C2311" t="s">
        <v>80</v>
      </c>
      <c r="D2311" t="s">
        <v>85</v>
      </c>
      <c r="E2311" t="s">
        <v>159</v>
      </c>
      <c r="F2311" t="s">
        <v>6906</v>
      </c>
      <c r="G2311" t="s">
        <v>134</v>
      </c>
      <c r="H2311" t="s">
        <v>150</v>
      </c>
      <c r="I2311" t="s">
        <v>136</v>
      </c>
      <c r="J2311" t="s">
        <v>137</v>
      </c>
      <c r="K2311" t="s">
        <v>138</v>
      </c>
      <c r="L2311" t="s">
        <v>6907</v>
      </c>
      <c r="M2311" t="s">
        <v>6908</v>
      </c>
      <c r="N2311">
        <v>0.88555555500000005</v>
      </c>
      <c r="O2311">
        <v>0</v>
      </c>
      <c r="P2311">
        <v>585</v>
      </c>
      <c r="Q2311">
        <v>0</v>
      </c>
      <c r="R2311">
        <v>0</v>
      </c>
      <c r="S2311">
        <v>0</v>
      </c>
      <c r="T2311">
        <v>33</v>
      </c>
      <c r="U2311">
        <v>0</v>
      </c>
      <c r="V2311">
        <v>0</v>
      </c>
      <c r="W2311">
        <v>0</v>
      </c>
      <c r="X2311">
        <v>173.93702444378343</v>
      </c>
      <c r="Y2311">
        <v>0</v>
      </c>
      <c r="Z2311">
        <v>0</v>
      </c>
      <c r="AA2311">
        <v>0</v>
      </c>
      <c r="AB2311">
        <v>17.733591505612605</v>
      </c>
      <c r="AC2311">
        <v>0</v>
      </c>
      <c r="AD2311">
        <v>0</v>
      </c>
      <c r="AE2311">
        <v>191.67061594939602</v>
      </c>
    </row>
    <row r="2312" spans="1:31" x14ac:dyDescent="0.3">
      <c r="A2312">
        <v>2505136</v>
      </c>
      <c r="B2312">
        <v>1</v>
      </c>
      <c r="C2312" t="s">
        <v>81</v>
      </c>
      <c r="D2312" t="s">
        <v>112</v>
      </c>
      <c r="E2312" t="s">
        <v>132</v>
      </c>
      <c r="F2312" t="s">
        <v>6909</v>
      </c>
      <c r="G2312" t="s">
        <v>134</v>
      </c>
      <c r="H2312" t="s">
        <v>135</v>
      </c>
      <c r="I2312" t="s">
        <v>136</v>
      </c>
      <c r="J2312" t="s">
        <v>137</v>
      </c>
      <c r="K2312" t="s">
        <v>138</v>
      </c>
      <c r="L2312" t="s">
        <v>6910</v>
      </c>
      <c r="M2312" t="s">
        <v>6911</v>
      </c>
      <c r="N2312">
        <v>8.0372222220000005</v>
      </c>
      <c r="O2312">
        <v>0</v>
      </c>
      <c r="P2312">
        <v>110</v>
      </c>
      <c r="Q2312">
        <v>0</v>
      </c>
      <c r="R2312">
        <v>27</v>
      </c>
      <c r="S2312">
        <v>0</v>
      </c>
      <c r="T2312">
        <v>17</v>
      </c>
      <c r="U2312">
        <v>0</v>
      </c>
      <c r="V2312">
        <v>0</v>
      </c>
      <c r="W2312">
        <v>0</v>
      </c>
      <c r="X2312">
        <v>137.97119798373643</v>
      </c>
      <c r="Y2312">
        <v>0</v>
      </c>
      <c r="Z2312">
        <v>1.9008840354203766</v>
      </c>
      <c r="AA2312">
        <v>0</v>
      </c>
      <c r="AB2312">
        <v>45.659547277762144</v>
      </c>
      <c r="AC2312">
        <v>0</v>
      </c>
      <c r="AD2312">
        <v>0</v>
      </c>
      <c r="AE2312">
        <v>185.53162929691894</v>
      </c>
    </row>
    <row r="2313" spans="1:31" x14ac:dyDescent="0.3">
      <c r="A2313">
        <v>2505202</v>
      </c>
      <c r="B2313">
        <v>1</v>
      </c>
      <c r="C2313" t="s">
        <v>81</v>
      </c>
      <c r="D2313" t="s">
        <v>116</v>
      </c>
      <c r="E2313" t="s">
        <v>187</v>
      </c>
      <c r="F2313" t="s">
        <v>6912</v>
      </c>
      <c r="G2313" t="s">
        <v>134</v>
      </c>
      <c r="H2313" t="s">
        <v>135</v>
      </c>
      <c r="I2313" t="s">
        <v>136</v>
      </c>
      <c r="J2313" t="s">
        <v>137</v>
      </c>
      <c r="K2313" t="s">
        <v>138</v>
      </c>
      <c r="L2313" t="s">
        <v>6913</v>
      </c>
      <c r="M2313" t="s">
        <v>6914</v>
      </c>
      <c r="N2313">
        <v>2.0238888880000001</v>
      </c>
      <c r="O2313">
        <v>0</v>
      </c>
      <c r="P2313">
        <v>900</v>
      </c>
      <c r="Q2313">
        <v>8</v>
      </c>
      <c r="R2313">
        <v>105</v>
      </c>
      <c r="S2313">
        <v>8</v>
      </c>
      <c r="T2313">
        <v>49</v>
      </c>
      <c r="U2313">
        <v>0</v>
      </c>
      <c r="V2313">
        <v>0</v>
      </c>
      <c r="W2313">
        <v>0</v>
      </c>
      <c r="X2313">
        <v>166.99095563667876</v>
      </c>
      <c r="Y2313">
        <v>11.135682173726023</v>
      </c>
      <c r="Z2313">
        <v>27.902041815382088</v>
      </c>
      <c r="AA2313">
        <v>97.66562442737596</v>
      </c>
      <c r="AB2313">
        <v>54.055701010829509</v>
      </c>
      <c r="AC2313">
        <v>0</v>
      </c>
      <c r="AD2313">
        <v>0</v>
      </c>
      <c r="AE2313">
        <v>357.75000506399238</v>
      </c>
    </row>
    <row r="2314" spans="1:31" x14ac:dyDescent="0.3">
      <c r="A2314">
        <v>2505700</v>
      </c>
      <c r="B2314">
        <v>1</v>
      </c>
      <c r="C2314" t="s">
        <v>81</v>
      </c>
      <c r="D2314" t="s">
        <v>119</v>
      </c>
      <c r="E2314" t="s">
        <v>167</v>
      </c>
      <c r="F2314" t="s">
        <v>6915</v>
      </c>
      <c r="G2314" t="s">
        <v>263</v>
      </c>
      <c r="H2314" t="s">
        <v>150</v>
      </c>
      <c r="I2314" t="s">
        <v>136</v>
      </c>
      <c r="J2314" t="s">
        <v>137</v>
      </c>
      <c r="K2314" t="s">
        <v>144</v>
      </c>
      <c r="L2314" t="s">
        <v>6916</v>
      </c>
      <c r="M2314" t="s">
        <v>6917</v>
      </c>
      <c r="N2314">
        <v>1.734444444</v>
      </c>
      <c r="O2314">
        <v>0</v>
      </c>
      <c r="P2314">
        <v>1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0.3429116059782934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0.3429116059782934</v>
      </c>
    </row>
    <row r="2315" spans="1:31" x14ac:dyDescent="0.3">
      <c r="A2315">
        <v>2505328</v>
      </c>
      <c r="B2315">
        <v>1</v>
      </c>
      <c r="C2315" t="s">
        <v>81</v>
      </c>
      <c r="D2315" t="s">
        <v>122</v>
      </c>
      <c r="E2315" t="s">
        <v>207</v>
      </c>
      <c r="F2315" t="s">
        <v>6918</v>
      </c>
      <c r="G2315" t="s">
        <v>161</v>
      </c>
      <c r="H2315" t="s">
        <v>150</v>
      </c>
      <c r="I2315" t="s">
        <v>136</v>
      </c>
      <c r="J2315" t="s">
        <v>137</v>
      </c>
      <c r="K2315" t="s">
        <v>144</v>
      </c>
      <c r="L2315" t="s">
        <v>6919</v>
      </c>
      <c r="M2315" t="s">
        <v>6920</v>
      </c>
      <c r="N2315">
        <v>0.45166666599999999</v>
      </c>
      <c r="O2315">
        <v>0</v>
      </c>
      <c r="P2315">
        <v>64</v>
      </c>
      <c r="Q2315">
        <v>0</v>
      </c>
      <c r="R2315">
        <v>0</v>
      </c>
      <c r="S2315">
        <v>0</v>
      </c>
      <c r="T2315">
        <v>1</v>
      </c>
      <c r="U2315">
        <v>0</v>
      </c>
      <c r="V2315">
        <v>0</v>
      </c>
      <c r="W2315">
        <v>0</v>
      </c>
      <c r="X2315">
        <v>5.896042742722079</v>
      </c>
      <c r="Y2315">
        <v>0</v>
      </c>
      <c r="Z2315">
        <v>0</v>
      </c>
      <c r="AA2315">
        <v>0</v>
      </c>
      <c r="AB2315">
        <v>0.7421865652566666</v>
      </c>
      <c r="AC2315">
        <v>0</v>
      </c>
      <c r="AD2315">
        <v>0</v>
      </c>
      <c r="AE2315">
        <v>6.6382293079787456</v>
      </c>
    </row>
    <row r="2316" spans="1:31" x14ac:dyDescent="0.3">
      <c r="A2316">
        <v>2505557</v>
      </c>
      <c r="B2316">
        <v>1</v>
      </c>
      <c r="C2316" t="s">
        <v>80</v>
      </c>
      <c r="D2316" t="s">
        <v>96</v>
      </c>
      <c r="E2316" t="s">
        <v>207</v>
      </c>
      <c r="F2316" t="s">
        <v>6921</v>
      </c>
      <c r="G2316" t="s">
        <v>177</v>
      </c>
      <c r="H2316" t="s">
        <v>150</v>
      </c>
      <c r="I2316" t="s">
        <v>136</v>
      </c>
      <c r="J2316" t="s">
        <v>137</v>
      </c>
      <c r="K2316" t="s">
        <v>144</v>
      </c>
      <c r="L2316" t="s">
        <v>6922</v>
      </c>
      <c r="M2316" t="s">
        <v>6923</v>
      </c>
      <c r="N2316">
        <v>2.514444444</v>
      </c>
      <c r="O2316">
        <v>0</v>
      </c>
      <c r="P2316">
        <v>39</v>
      </c>
      <c r="Q2316">
        <v>0</v>
      </c>
      <c r="R2316">
        <v>0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10.080082456167375</v>
      </c>
      <c r="Y2316">
        <v>0</v>
      </c>
      <c r="Z2316">
        <v>0</v>
      </c>
      <c r="AA2316">
        <v>0</v>
      </c>
      <c r="AB2316">
        <v>0</v>
      </c>
      <c r="AC2316">
        <v>0</v>
      </c>
      <c r="AD2316">
        <v>0</v>
      </c>
      <c r="AE2316">
        <v>10.080082456167375</v>
      </c>
    </row>
    <row r="2317" spans="1:31" x14ac:dyDescent="0.3">
      <c r="A2317">
        <v>2505265</v>
      </c>
      <c r="B2317">
        <v>1</v>
      </c>
      <c r="C2317" t="s">
        <v>80</v>
      </c>
      <c r="D2317" t="s">
        <v>85</v>
      </c>
      <c r="E2317" t="s">
        <v>159</v>
      </c>
      <c r="F2317" t="s">
        <v>6924</v>
      </c>
      <c r="G2317" t="s">
        <v>134</v>
      </c>
      <c r="H2317" t="s">
        <v>150</v>
      </c>
      <c r="I2317" t="s">
        <v>136</v>
      </c>
      <c r="J2317" t="s">
        <v>137</v>
      </c>
      <c r="K2317" t="s">
        <v>138</v>
      </c>
      <c r="L2317" t="s">
        <v>6925</v>
      </c>
      <c r="M2317" t="s">
        <v>6926</v>
      </c>
      <c r="N2317">
        <v>0.38166666599999999</v>
      </c>
      <c r="O2317">
        <v>0</v>
      </c>
      <c r="P2317">
        <v>288</v>
      </c>
      <c r="Q2317">
        <v>0</v>
      </c>
      <c r="R2317">
        <v>0</v>
      </c>
      <c r="S2317">
        <v>0</v>
      </c>
      <c r="T2317">
        <v>18</v>
      </c>
      <c r="U2317">
        <v>0</v>
      </c>
      <c r="V2317">
        <v>0</v>
      </c>
      <c r="W2317">
        <v>0</v>
      </c>
      <c r="X2317">
        <v>31.456043628215028</v>
      </c>
      <c r="Y2317">
        <v>0</v>
      </c>
      <c r="Z2317">
        <v>0</v>
      </c>
      <c r="AA2317">
        <v>0</v>
      </c>
      <c r="AB2317">
        <v>11.072083083127966</v>
      </c>
      <c r="AC2317">
        <v>0</v>
      </c>
      <c r="AD2317">
        <v>0</v>
      </c>
      <c r="AE2317">
        <v>42.528126711342992</v>
      </c>
    </row>
    <row r="2318" spans="1:31" x14ac:dyDescent="0.3">
      <c r="A2318">
        <v>2505122</v>
      </c>
      <c r="B2318">
        <v>1</v>
      </c>
      <c r="C2318" t="s">
        <v>81</v>
      </c>
      <c r="D2318" t="s">
        <v>119</v>
      </c>
      <c r="E2318" t="s">
        <v>159</v>
      </c>
      <c r="F2318" t="s">
        <v>6927</v>
      </c>
      <c r="G2318" t="s">
        <v>134</v>
      </c>
      <c r="H2318" t="s">
        <v>150</v>
      </c>
      <c r="I2318" t="s">
        <v>136</v>
      </c>
      <c r="J2318" t="s">
        <v>137</v>
      </c>
      <c r="K2318" t="s">
        <v>138</v>
      </c>
      <c r="L2318" t="s">
        <v>6928</v>
      </c>
      <c r="M2318" t="s">
        <v>6929</v>
      </c>
      <c r="N2318">
        <v>2.9683333329999999</v>
      </c>
      <c r="O2318">
        <v>0</v>
      </c>
      <c r="P2318">
        <v>24</v>
      </c>
      <c r="Q2318">
        <v>0</v>
      </c>
      <c r="R2318">
        <v>19</v>
      </c>
      <c r="S2318">
        <v>0</v>
      </c>
      <c r="T2318">
        <v>1</v>
      </c>
      <c r="U2318">
        <v>0</v>
      </c>
      <c r="V2318">
        <v>0</v>
      </c>
      <c r="W2318">
        <v>0</v>
      </c>
      <c r="X2318">
        <v>10.2766396333967</v>
      </c>
      <c r="Y2318">
        <v>0</v>
      </c>
      <c r="Z2318">
        <v>12.547637637075946</v>
      </c>
      <c r="AA2318">
        <v>0</v>
      </c>
      <c r="AB2318">
        <v>8.3719532095359997E-2</v>
      </c>
      <c r="AC2318">
        <v>0</v>
      </c>
      <c r="AD2318">
        <v>0</v>
      </c>
      <c r="AE2318">
        <v>22.907996802568004</v>
      </c>
    </row>
    <row r="2319" spans="1:31" x14ac:dyDescent="0.3">
      <c r="A2319">
        <v>2505669</v>
      </c>
      <c r="B2319">
        <v>1</v>
      </c>
      <c r="C2319" t="s">
        <v>80</v>
      </c>
      <c r="D2319" t="s">
        <v>94</v>
      </c>
      <c r="E2319" t="s">
        <v>207</v>
      </c>
      <c r="F2319" t="s">
        <v>6930</v>
      </c>
      <c r="G2319" t="s">
        <v>177</v>
      </c>
      <c r="H2319" t="s">
        <v>150</v>
      </c>
      <c r="I2319" t="s">
        <v>136</v>
      </c>
      <c r="J2319" t="s">
        <v>137</v>
      </c>
      <c r="K2319" t="s">
        <v>144</v>
      </c>
      <c r="L2319" t="s">
        <v>6931</v>
      </c>
      <c r="M2319" t="s">
        <v>6932</v>
      </c>
      <c r="N2319">
        <v>2.7508333330000001</v>
      </c>
      <c r="O2319">
        <v>0</v>
      </c>
      <c r="P2319">
        <v>27</v>
      </c>
      <c r="Q2319">
        <v>0</v>
      </c>
      <c r="R2319">
        <v>2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15.319221851463103</v>
      </c>
      <c r="Y2319">
        <v>0</v>
      </c>
      <c r="Z2319">
        <v>1.4066611291062001</v>
      </c>
      <c r="AA2319">
        <v>0</v>
      </c>
      <c r="AB2319">
        <v>0</v>
      </c>
      <c r="AC2319">
        <v>0</v>
      </c>
      <c r="AD2319">
        <v>0</v>
      </c>
      <c r="AE2319">
        <v>16.725882980569303</v>
      </c>
    </row>
    <row r="2320" spans="1:31" x14ac:dyDescent="0.3">
      <c r="A2320">
        <v>2505646</v>
      </c>
      <c r="B2320">
        <v>1</v>
      </c>
      <c r="C2320" t="s">
        <v>80</v>
      </c>
      <c r="D2320" t="s">
        <v>84</v>
      </c>
      <c r="E2320" t="s">
        <v>167</v>
      </c>
      <c r="F2320" t="s">
        <v>6933</v>
      </c>
      <c r="G2320" t="s">
        <v>234</v>
      </c>
      <c r="H2320" t="s">
        <v>150</v>
      </c>
      <c r="I2320" t="s">
        <v>136</v>
      </c>
      <c r="J2320" t="s">
        <v>137</v>
      </c>
      <c r="K2320" t="s">
        <v>144</v>
      </c>
      <c r="L2320" t="s">
        <v>6934</v>
      </c>
      <c r="M2320" t="s">
        <v>6935</v>
      </c>
      <c r="N2320">
        <v>4.3475000000000001</v>
      </c>
      <c r="O2320">
        <v>0</v>
      </c>
      <c r="P2320">
        <v>5</v>
      </c>
      <c r="Q2320">
        <v>0</v>
      </c>
      <c r="R2320">
        <v>0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4.4417075985953236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4.4417075985953236</v>
      </c>
    </row>
    <row r="2321" spans="1:31" x14ac:dyDescent="0.3">
      <c r="A2321">
        <v>2505045</v>
      </c>
      <c r="B2321">
        <v>1</v>
      </c>
      <c r="C2321" t="s">
        <v>81</v>
      </c>
      <c r="D2321" t="s">
        <v>114</v>
      </c>
      <c r="E2321" t="s">
        <v>207</v>
      </c>
      <c r="F2321" t="s">
        <v>6936</v>
      </c>
      <c r="G2321" t="s">
        <v>177</v>
      </c>
      <c r="H2321" t="s">
        <v>150</v>
      </c>
      <c r="I2321" t="s">
        <v>136</v>
      </c>
      <c r="J2321" t="s">
        <v>137</v>
      </c>
      <c r="K2321" t="s">
        <v>144</v>
      </c>
      <c r="L2321" t="s">
        <v>6937</v>
      </c>
      <c r="M2321" t="s">
        <v>6938</v>
      </c>
      <c r="N2321">
        <v>1.5361111110000001</v>
      </c>
      <c r="O2321">
        <v>0</v>
      </c>
      <c r="P2321">
        <v>4</v>
      </c>
      <c r="Q2321">
        <v>0</v>
      </c>
      <c r="R2321">
        <v>3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4.6208813374316676E-2</v>
      </c>
      <c r="Y2321">
        <v>0</v>
      </c>
      <c r="Z2321">
        <v>5.3456988287560001E-2</v>
      </c>
      <c r="AA2321">
        <v>0</v>
      </c>
      <c r="AB2321">
        <v>0</v>
      </c>
      <c r="AC2321">
        <v>0</v>
      </c>
      <c r="AD2321">
        <v>0</v>
      </c>
      <c r="AE2321">
        <v>9.9665801661876677E-2</v>
      </c>
    </row>
    <row r="2322" spans="1:31" x14ac:dyDescent="0.3">
      <c r="A2322">
        <v>2505483</v>
      </c>
      <c r="B2322">
        <v>1</v>
      </c>
      <c r="C2322" t="s">
        <v>81</v>
      </c>
      <c r="D2322" t="s">
        <v>123</v>
      </c>
      <c r="E2322" t="s">
        <v>187</v>
      </c>
      <c r="F2322" t="s">
        <v>6939</v>
      </c>
      <c r="G2322" t="s">
        <v>143</v>
      </c>
      <c r="H2322" t="s">
        <v>135</v>
      </c>
      <c r="I2322" t="s">
        <v>136</v>
      </c>
      <c r="J2322" t="s">
        <v>137</v>
      </c>
      <c r="K2322" t="s">
        <v>144</v>
      </c>
      <c r="L2322" t="s">
        <v>6940</v>
      </c>
      <c r="M2322" t="s">
        <v>6941</v>
      </c>
      <c r="N2322">
        <v>0.94527777700000004</v>
      </c>
      <c r="O2322">
        <v>0</v>
      </c>
      <c r="P2322">
        <v>3</v>
      </c>
      <c r="Q2322">
        <v>1</v>
      </c>
      <c r="R2322">
        <v>47</v>
      </c>
      <c r="S2322">
        <v>0</v>
      </c>
      <c r="T2322">
        <v>8</v>
      </c>
      <c r="U2322">
        <v>0</v>
      </c>
      <c r="V2322">
        <v>0</v>
      </c>
      <c r="W2322">
        <v>0</v>
      </c>
      <c r="X2322">
        <v>0.48065596529953336</v>
      </c>
      <c r="Y2322">
        <v>12.286339575320525</v>
      </c>
      <c r="Z2322">
        <v>16.703961834967398</v>
      </c>
      <c r="AA2322">
        <v>0</v>
      </c>
      <c r="AB2322">
        <v>6.0234788521818103</v>
      </c>
      <c r="AC2322">
        <v>0</v>
      </c>
      <c r="AD2322">
        <v>0</v>
      </c>
      <c r="AE2322">
        <v>35.49443622776927</v>
      </c>
    </row>
    <row r="2323" spans="1:31" x14ac:dyDescent="0.3">
      <c r="A2323">
        <v>2505191</v>
      </c>
      <c r="B2323">
        <v>1</v>
      </c>
      <c r="C2323" t="s">
        <v>81</v>
      </c>
      <c r="D2323" t="s">
        <v>119</v>
      </c>
      <c r="E2323" t="s">
        <v>141</v>
      </c>
      <c r="F2323" t="s">
        <v>3385</v>
      </c>
      <c r="G2323" t="s">
        <v>173</v>
      </c>
      <c r="H2323" t="s">
        <v>135</v>
      </c>
      <c r="I2323" t="s">
        <v>136</v>
      </c>
      <c r="J2323" t="s">
        <v>137</v>
      </c>
      <c r="K2323" t="s">
        <v>138</v>
      </c>
      <c r="L2323" t="s">
        <v>6942</v>
      </c>
      <c r="M2323" t="s">
        <v>6943</v>
      </c>
      <c r="N2323">
        <v>6.5827777770000004</v>
      </c>
      <c r="O2323">
        <v>0</v>
      </c>
      <c r="P2323">
        <v>1011</v>
      </c>
      <c r="Q2323">
        <v>17</v>
      </c>
      <c r="R2323">
        <v>243</v>
      </c>
      <c r="S2323">
        <v>3</v>
      </c>
      <c r="T2323">
        <v>63</v>
      </c>
      <c r="U2323">
        <v>0</v>
      </c>
      <c r="V2323">
        <v>0</v>
      </c>
      <c r="W2323">
        <v>0</v>
      </c>
      <c r="X2323">
        <v>1116.0844441676666</v>
      </c>
      <c r="Y2323">
        <v>124.30568913381649</v>
      </c>
      <c r="Z2323">
        <v>983.57495846361576</v>
      </c>
      <c r="AA2323">
        <v>31.641842367870002</v>
      </c>
      <c r="AB2323">
        <v>182.88875269308858</v>
      </c>
      <c r="AC2323">
        <v>0</v>
      </c>
      <c r="AD2323">
        <v>0</v>
      </c>
      <c r="AE2323">
        <v>2438.4956868260574</v>
      </c>
    </row>
    <row r="2324" spans="1:31" x14ac:dyDescent="0.3">
      <c r="A2324">
        <v>2505231</v>
      </c>
      <c r="B2324">
        <v>1</v>
      </c>
      <c r="C2324" t="s">
        <v>80</v>
      </c>
      <c r="D2324" t="s">
        <v>86</v>
      </c>
      <c r="E2324" t="s">
        <v>159</v>
      </c>
      <c r="F2324" t="s">
        <v>6944</v>
      </c>
      <c r="G2324" t="s">
        <v>134</v>
      </c>
      <c r="H2324" t="s">
        <v>150</v>
      </c>
      <c r="I2324" t="s">
        <v>136</v>
      </c>
      <c r="J2324" t="s">
        <v>137</v>
      </c>
      <c r="K2324" t="s">
        <v>138</v>
      </c>
      <c r="L2324" t="s">
        <v>6945</v>
      </c>
      <c r="M2324" t="s">
        <v>6946</v>
      </c>
      <c r="N2324">
        <v>0.25333333299999999</v>
      </c>
      <c r="O2324">
        <v>0</v>
      </c>
      <c r="P2324">
        <v>445</v>
      </c>
      <c r="Q2324">
        <v>0</v>
      </c>
      <c r="R2324">
        <v>0</v>
      </c>
      <c r="S2324">
        <v>0</v>
      </c>
      <c r="T2324">
        <v>3</v>
      </c>
      <c r="U2324">
        <v>0</v>
      </c>
      <c r="V2324">
        <v>0</v>
      </c>
      <c r="W2324">
        <v>0</v>
      </c>
      <c r="X2324">
        <v>38.103062758480895</v>
      </c>
      <c r="Y2324">
        <v>0</v>
      </c>
      <c r="Z2324">
        <v>0</v>
      </c>
      <c r="AA2324">
        <v>0</v>
      </c>
      <c r="AB2324">
        <v>0.86009851050200004</v>
      </c>
      <c r="AC2324">
        <v>0</v>
      </c>
      <c r="AD2324">
        <v>0</v>
      </c>
      <c r="AE2324">
        <v>38.963161268982894</v>
      </c>
    </row>
    <row r="2325" spans="1:31" x14ac:dyDescent="0.3">
      <c r="A2325">
        <v>2505397</v>
      </c>
      <c r="B2325">
        <v>1</v>
      </c>
      <c r="C2325" t="s">
        <v>80</v>
      </c>
      <c r="D2325" t="s">
        <v>95</v>
      </c>
      <c r="E2325" t="s">
        <v>207</v>
      </c>
      <c r="F2325" t="s">
        <v>6947</v>
      </c>
      <c r="G2325" t="s">
        <v>177</v>
      </c>
      <c r="H2325" t="s">
        <v>150</v>
      </c>
      <c r="I2325" t="s">
        <v>136</v>
      </c>
      <c r="J2325" t="s">
        <v>137</v>
      </c>
      <c r="K2325" t="s">
        <v>144</v>
      </c>
      <c r="L2325" t="s">
        <v>6948</v>
      </c>
      <c r="M2325" t="s">
        <v>6949</v>
      </c>
      <c r="N2325">
        <v>3.4941666659999999</v>
      </c>
      <c r="O2325">
        <v>0</v>
      </c>
      <c r="P2325">
        <v>18</v>
      </c>
      <c r="Q2325">
        <v>0</v>
      </c>
      <c r="R2325">
        <v>0</v>
      </c>
      <c r="S2325">
        <v>0</v>
      </c>
      <c r="T2325">
        <v>2</v>
      </c>
      <c r="U2325">
        <v>0</v>
      </c>
      <c r="V2325">
        <v>0</v>
      </c>
      <c r="W2325">
        <v>0</v>
      </c>
      <c r="X2325">
        <v>9.7527887117113483</v>
      </c>
      <c r="Y2325">
        <v>0</v>
      </c>
      <c r="Z2325">
        <v>0</v>
      </c>
      <c r="AA2325">
        <v>0</v>
      </c>
      <c r="AB2325">
        <v>3.7999883567377344</v>
      </c>
      <c r="AC2325">
        <v>0</v>
      </c>
      <c r="AD2325">
        <v>0</v>
      </c>
      <c r="AE2325">
        <v>13.552777068449082</v>
      </c>
    </row>
    <row r="2326" spans="1:31" x14ac:dyDescent="0.3">
      <c r="A2326">
        <v>2505746</v>
      </c>
      <c r="B2326">
        <v>1</v>
      </c>
      <c r="C2326" t="s">
        <v>81</v>
      </c>
      <c r="D2326" t="s">
        <v>113</v>
      </c>
      <c r="E2326" t="s">
        <v>159</v>
      </c>
      <c r="F2326" t="s">
        <v>949</v>
      </c>
      <c r="G2326" t="s">
        <v>181</v>
      </c>
      <c r="H2326" t="s">
        <v>150</v>
      </c>
      <c r="I2326" t="s">
        <v>136</v>
      </c>
      <c r="J2326" t="s">
        <v>137</v>
      </c>
      <c r="K2326" t="s">
        <v>144</v>
      </c>
      <c r="L2326" t="s">
        <v>6950</v>
      </c>
      <c r="M2326" t="s">
        <v>6951</v>
      </c>
      <c r="N2326">
        <v>1.4897222219999999</v>
      </c>
      <c r="O2326">
        <v>0</v>
      </c>
      <c r="P2326">
        <v>35</v>
      </c>
      <c r="Q2326">
        <v>0</v>
      </c>
      <c r="R2326">
        <v>5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5.1178355776153239</v>
      </c>
      <c r="Y2326">
        <v>0</v>
      </c>
      <c r="Z2326">
        <v>0.29515294385177332</v>
      </c>
      <c r="AA2326">
        <v>0</v>
      </c>
      <c r="AB2326">
        <v>0</v>
      </c>
      <c r="AC2326">
        <v>0</v>
      </c>
      <c r="AD2326">
        <v>0</v>
      </c>
      <c r="AE2326">
        <v>5.4129885214670974</v>
      </c>
    </row>
    <row r="2327" spans="1:31" x14ac:dyDescent="0.3">
      <c r="A2327">
        <v>2505254</v>
      </c>
      <c r="B2327">
        <v>1</v>
      </c>
      <c r="C2327" t="s">
        <v>80</v>
      </c>
      <c r="D2327" t="s">
        <v>96</v>
      </c>
      <c r="E2327" t="s">
        <v>167</v>
      </c>
      <c r="F2327" t="s">
        <v>6952</v>
      </c>
      <c r="G2327" t="s">
        <v>169</v>
      </c>
      <c r="H2327" t="s">
        <v>150</v>
      </c>
      <c r="I2327" t="s">
        <v>136</v>
      </c>
      <c r="J2327" t="s">
        <v>137</v>
      </c>
      <c r="K2327" t="s">
        <v>144</v>
      </c>
      <c r="L2327" t="s">
        <v>6953</v>
      </c>
      <c r="M2327" t="s">
        <v>6954</v>
      </c>
      <c r="N2327">
        <v>3.551388888</v>
      </c>
      <c r="O2327">
        <v>0</v>
      </c>
      <c r="P2327">
        <v>1</v>
      </c>
      <c r="Q2327">
        <v>0</v>
      </c>
      <c r="R2327">
        <v>0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1.7176349636280599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1.7176349636280599</v>
      </c>
    </row>
    <row r="2328" spans="1:31" x14ac:dyDescent="0.3">
      <c r="A2328">
        <v>2505354</v>
      </c>
      <c r="B2328">
        <v>1</v>
      </c>
      <c r="C2328" t="s">
        <v>80</v>
      </c>
      <c r="D2328" t="s">
        <v>93</v>
      </c>
      <c r="E2328" t="s">
        <v>141</v>
      </c>
      <c r="F2328" t="s">
        <v>6955</v>
      </c>
      <c r="G2328" t="s">
        <v>134</v>
      </c>
      <c r="H2328" t="s">
        <v>135</v>
      </c>
      <c r="I2328" t="s">
        <v>136</v>
      </c>
      <c r="J2328" t="s">
        <v>137</v>
      </c>
      <c r="K2328" t="s">
        <v>138</v>
      </c>
      <c r="L2328" t="s">
        <v>6956</v>
      </c>
      <c r="M2328" t="s">
        <v>6957</v>
      </c>
      <c r="N2328">
        <v>4.1399999999999997</v>
      </c>
      <c r="O2328">
        <v>1</v>
      </c>
      <c r="P2328">
        <v>0</v>
      </c>
      <c r="Q2328">
        <v>17</v>
      </c>
      <c r="R2328">
        <v>0</v>
      </c>
      <c r="S2328">
        <v>1</v>
      </c>
      <c r="T2328">
        <v>0</v>
      </c>
      <c r="U2328">
        <v>1</v>
      </c>
      <c r="V2328">
        <v>0</v>
      </c>
      <c r="W2328">
        <v>3.4572247572625243</v>
      </c>
      <c r="X2328">
        <v>0</v>
      </c>
      <c r="Y2328">
        <v>161.0923291805897</v>
      </c>
      <c r="Z2328">
        <v>0</v>
      </c>
      <c r="AA2328">
        <v>17.01812522605983</v>
      </c>
      <c r="AB2328">
        <v>0</v>
      </c>
      <c r="AC2328">
        <v>404.61555402661861</v>
      </c>
      <c r="AD2328">
        <v>0</v>
      </c>
      <c r="AE2328">
        <v>586.1832331905307</v>
      </c>
    </row>
    <row r="2329" spans="1:31" x14ac:dyDescent="0.3">
      <c r="A2329">
        <v>2505560</v>
      </c>
      <c r="B2329">
        <v>1</v>
      </c>
      <c r="C2329" t="s">
        <v>80</v>
      </c>
      <c r="D2329" t="s">
        <v>101</v>
      </c>
      <c r="E2329" t="s">
        <v>167</v>
      </c>
      <c r="F2329" t="s">
        <v>6958</v>
      </c>
      <c r="G2329" t="s">
        <v>169</v>
      </c>
      <c r="H2329" t="s">
        <v>150</v>
      </c>
      <c r="I2329" t="s">
        <v>136</v>
      </c>
      <c r="J2329" t="s">
        <v>137</v>
      </c>
      <c r="K2329" t="s">
        <v>144</v>
      </c>
      <c r="L2329" t="s">
        <v>6959</v>
      </c>
      <c r="M2329" t="s">
        <v>6960</v>
      </c>
      <c r="N2329">
        <v>1.8005555550000001</v>
      </c>
      <c r="O2329">
        <v>0</v>
      </c>
      <c r="P2329">
        <v>3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0.27866298095550002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0.27866298095550002</v>
      </c>
    </row>
    <row r="2330" spans="1:31" x14ac:dyDescent="0.3">
      <c r="A2330">
        <v>2505643</v>
      </c>
      <c r="B2330">
        <v>1</v>
      </c>
      <c r="C2330" t="s">
        <v>80</v>
      </c>
      <c r="D2330" t="s">
        <v>108</v>
      </c>
      <c r="E2330" t="s">
        <v>207</v>
      </c>
      <c r="F2330" t="s">
        <v>6961</v>
      </c>
      <c r="G2330" t="s">
        <v>161</v>
      </c>
      <c r="H2330" t="s">
        <v>150</v>
      </c>
      <c r="I2330" t="s">
        <v>136</v>
      </c>
      <c r="J2330" t="s">
        <v>137</v>
      </c>
      <c r="K2330" t="s">
        <v>144</v>
      </c>
      <c r="L2330" t="s">
        <v>6962</v>
      </c>
      <c r="M2330" t="s">
        <v>6963</v>
      </c>
      <c r="N2330">
        <v>0.34499999999999997</v>
      </c>
      <c r="O2330">
        <v>0</v>
      </c>
      <c r="P2330">
        <v>18</v>
      </c>
      <c r="Q2330">
        <v>0</v>
      </c>
      <c r="R2330">
        <v>16</v>
      </c>
      <c r="S2330">
        <v>0</v>
      </c>
      <c r="T2330">
        <v>4</v>
      </c>
      <c r="U2330">
        <v>0</v>
      </c>
      <c r="V2330">
        <v>0</v>
      </c>
      <c r="W2330">
        <v>0</v>
      </c>
      <c r="X2330">
        <v>0.67633450129772998</v>
      </c>
      <c r="Y2330">
        <v>0</v>
      </c>
      <c r="Z2330">
        <v>0.47690620670362494</v>
      </c>
      <c r="AA2330">
        <v>0</v>
      </c>
      <c r="AB2330">
        <v>5.4467188104060003E-2</v>
      </c>
      <c r="AC2330">
        <v>0</v>
      </c>
      <c r="AD2330">
        <v>0</v>
      </c>
      <c r="AE2330">
        <v>1.2077078961054148</v>
      </c>
    </row>
    <row r="2331" spans="1:31" x14ac:dyDescent="0.3">
      <c r="A2331">
        <v>2505334</v>
      </c>
      <c r="B2331">
        <v>1</v>
      </c>
      <c r="C2331" t="s">
        <v>80</v>
      </c>
      <c r="D2331" t="s">
        <v>90</v>
      </c>
      <c r="E2331" t="s">
        <v>159</v>
      </c>
      <c r="F2331" t="s">
        <v>6964</v>
      </c>
      <c r="G2331" t="s">
        <v>134</v>
      </c>
      <c r="H2331" t="s">
        <v>150</v>
      </c>
      <c r="I2331" t="s">
        <v>136</v>
      </c>
      <c r="J2331" t="s">
        <v>137</v>
      </c>
      <c r="K2331" t="s">
        <v>138</v>
      </c>
      <c r="L2331" t="s">
        <v>6965</v>
      </c>
      <c r="M2331" t="s">
        <v>6966</v>
      </c>
      <c r="N2331">
        <v>0.48611111099999998</v>
      </c>
      <c r="O2331">
        <v>0</v>
      </c>
      <c r="P2331">
        <v>2</v>
      </c>
      <c r="Q2331">
        <v>0</v>
      </c>
      <c r="R2331">
        <v>0</v>
      </c>
      <c r="S2331">
        <v>0</v>
      </c>
      <c r="T2331">
        <v>76</v>
      </c>
      <c r="U2331">
        <v>0</v>
      </c>
      <c r="V2331">
        <v>4</v>
      </c>
      <c r="W2331">
        <v>0</v>
      </c>
      <c r="X2331">
        <v>0.19077619789911665</v>
      </c>
      <c r="Y2331">
        <v>0</v>
      </c>
      <c r="Z2331">
        <v>0</v>
      </c>
      <c r="AA2331">
        <v>0</v>
      </c>
      <c r="AB2331">
        <v>72.045623102886509</v>
      </c>
      <c r="AC2331">
        <v>0</v>
      </c>
      <c r="AD2331">
        <v>32.52011472766155</v>
      </c>
      <c r="AE2331">
        <v>104.75651402844717</v>
      </c>
    </row>
    <row r="2332" spans="1:31" x14ac:dyDescent="0.3">
      <c r="A2332">
        <v>2505689</v>
      </c>
      <c r="B2332">
        <v>1</v>
      </c>
      <c r="C2332" t="s">
        <v>81</v>
      </c>
      <c r="D2332" t="s">
        <v>123</v>
      </c>
      <c r="E2332" t="s">
        <v>207</v>
      </c>
      <c r="F2332" t="s">
        <v>6967</v>
      </c>
      <c r="G2332" t="s">
        <v>177</v>
      </c>
      <c r="H2332" t="s">
        <v>150</v>
      </c>
      <c r="I2332" t="s">
        <v>136</v>
      </c>
      <c r="J2332" t="s">
        <v>137</v>
      </c>
      <c r="K2332" t="s">
        <v>144</v>
      </c>
      <c r="L2332" t="s">
        <v>6968</v>
      </c>
      <c r="M2332" t="s">
        <v>6969</v>
      </c>
      <c r="N2332">
        <v>2.1552777769999998</v>
      </c>
      <c r="O2332">
        <v>0</v>
      </c>
      <c r="P2332">
        <v>62</v>
      </c>
      <c r="Q2332">
        <v>0</v>
      </c>
      <c r="R2332">
        <v>0</v>
      </c>
      <c r="S2332">
        <v>0</v>
      </c>
      <c r="T2332">
        <v>4</v>
      </c>
      <c r="U2332">
        <v>0</v>
      </c>
      <c r="V2332">
        <v>0</v>
      </c>
      <c r="W2332">
        <v>0</v>
      </c>
      <c r="X2332">
        <v>26.899592633918065</v>
      </c>
      <c r="Y2332">
        <v>0</v>
      </c>
      <c r="Z2332">
        <v>0</v>
      </c>
      <c r="AA2332">
        <v>0</v>
      </c>
      <c r="AB2332">
        <v>0.74523458805710996</v>
      </c>
      <c r="AC2332">
        <v>0</v>
      </c>
      <c r="AD2332">
        <v>0</v>
      </c>
      <c r="AE2332">
        <v>27.644827221975174</v>
      </c>
    </row>
    <row r="2333" spans="1:31" x14ac:dyDescent="0.3">
      <c r="A2333">
        <v>2505357</v>
      </c>
      <c r="B2333">
        <v>1</v>
      </c>
      <c r="C2333" t="s">
        <v>81</v>
      </c>
      <c r="D2333" t="s">
        <v>123</v>
      </c>
      <c r="E2333" t="s">
        <v>207</v>
      </c>
      <c r="F2333" t="s">
        <v>6970</v>
      </c>
      <c r="G2333" t="s">
        <v>173</v>
      </c>
      <c r="H2333" t="s">
        <v>150</v>
      </c>
      <c r="I2333" t="s">
        <v>136</v>
      </c>
      <c r="J2333" t="s">
        <v>137</v>
      </c>
      <c r="K2333" t="s">
        <v>138</v>
      </c>
      <c r="L2333" t="s">
        <v>6971</v>
      </c>
      <c r="M2333" t="s">
        <v>6972</v>
      </c>
      <c r="N2333">
        <v>3.6513888880000001</v>
      </c>
      <c r="O2333">
        <v>0</v>
      </c>
      <c r="P2333">
        <v>73</v>
      </c>
      <c r="Q2333">
        <v>0</v>
      </c>
      <c r="R2333">
        <v>0</v>
      </c>
      <c r="S2333">
        <v>0</v>
      </c>
      <c r="T2333">
        <v>6</v>
      </c>
      <c r="U2333">
        <v>0</v>
      </c>
      <c r="V2333">
        <v>0</v>
      </c>
      <c r="W2333">
        <v>0</v>
      </c>
      <c r="X2333">
        <v>80.218124735728907</v>
      </c>
      <c r="Y2333">
        <v>0</v>
      </c>
      <c r="Z2333">
        <v>0</v>
      </c>
      <c r="AA2333">
        <v>0</v>
      </c>
      <c r="AB2333">
        <v>29.705926394440414</v>
      </c>
      <c r="AC2333">
        <v>0</v>
      </c>
      <c r="AD2333">
        <v>0</v>
      </c>
      <c r="AE2333">
        <v>109.92405113016932</v>
      </c>
    </row>
    <row r="2334" spans="1:31" x14ac:dyDescent="0.3">
      <c r="A2334">
        <v>2505188</v>
      </c>
      <c r="B2334">
        <v>1</v>
      </c>
      <c r="C2334" t="s">
        <v>81</v>
      </c>
      <c r="D2334" t="s">
        <v>120</v>
      </c>
      <c r="E2334" t="s">
        <v>187</v>
      </c>
      <c r="F2334" t="s">
        <v>529</v>
      </c>
      <c r="G2334" t="s">
        <v>134</v>
      </c>
      <c r="H2334" t="s">
        <v>135</v>
      </c>
      <c r="I2334" t="s">
        <v>136</v>
      </c>
      <c r="J2334" t="s">
        <v>137</v>
      </c>
      <c r="K2334" t="s">
        <v>138</v>
      </c>
      <c r="L2334" t="s">
        <v>6973</v>
      </c>
      <c r="M2334" t="s">
        <v>6974</v>
      </c>
      <c r="N2334">
        <v>6.375277777</v>
      </c>
      <c r="O2334">
        <v>0</v>
      </c>
      <c r="P2334">
        <v>96</v>
      </c>
      <c r="Q2334">
        <v>50</v>
      </c>
      <c r="R2334">
        <v>1</v>
      </c>
      <c r="S2334">
        <v>12</v>
      </c>
      <c r="T2334">
        <v>5</v>
      </c>
      <c r="U2334">
        <v>0</v>
      </c>
      <c r="V2334">
        <v>0</v>
      </c>
      <c r="W2334">
        <v>0</v>
      </c>
      <c r="X2334">
        <v>188.5031849665688</v>
      </c>
      <c r="Y2334">
        <v>271.42498288472876</v>
      </c>
      <c r="Z2334">
        <v>0.11436086450877835</v>
      </c>
      <c r="AA2334">
        <v>282.63796238678594</v>
      </c>
      <c r="AB2334">
        <v>23.741788989371045</v>
      </c>
      <c r="AC2334">
        <v>0</v>
      </c>
      <c r="AD2334">
        <v>0</v>
      </c>
      <c r="AE2334">
        <v>766.42228009196322</v>
      </c>
    </row>
    <row r="2335" spans="1:31" x14ac:dyDescent="0.3">
      <c r="A2335">
        <v>2505580</v>
      </c>
      <c r="B2335">
        <v>1</v>
      </c>
      <c r="C2335" t="s">
        <v>80</v>
      </c>
      <c r="D2335" t="s">
        <v>93</v>
      </c>
      <c r="E2335" t="s">
        <v>207</v>
      </c>
      <c r="F2335" t="s">
        <v>6975</v>
      </c>
      <c r="G2335" t="s">
        <v>177</v>
      </c>
      <c r="H2335" t="s">
        <v>150</v>
      </c>
      <c r="I2335" t="s">
        <v>136</v>
      </c>
      <c r="J2335" t="s">
        <v>137</v>
      </c>
      <c r="K2335" t="s">
        <v>144</v>
      </c>
      <c r="L2335" t="s">
        <v>6976</v>
      </c>
      <c r="M2335" t="s">
        <v>6977</v>
      </c>
      <c r="N2335">
        <v>3.96</v>
      </c>
      <c r="O2335">
        <v>0</v>
      </c>
      <c r="P2335">
        <v>14</v>
      </c>
      <c r="Q2335">
        <v>0</v>
      </c>
      <c r="R2335">
        <v>9</v>
      </c>
      <c r="S2335">
        <v>0</v>
      </c>
      <c r="T2335">
        <v>2</v>
      </c>
      <c r="U2335">
        <v>0</v>
      </c>
      <c r="V2335">
        <v>0</v>
      </c>
      <c r="W2335">
        <v>0</v>
      </c>
      <c r="X2335">
        <v>18.094282035638138</v>
      </c>
      <c r="Y2335">
        <v>0</v>
      </c>
      <c r="Z2335">
        <v>31.942058325875461</v>
      </c>
      <c r="AA2335">
        <v>0</v>
      </c>
      <c r="AB2335">
        <v>0</v>
      </c>
      <c r="AC2335">
        <v>0</v>
      </c>
      <c r="AD2335">
        <v>0</v>
      </c>
      <c r="AE2335">
        <v>50.036340361513595</v>
      </c>
    </row>
    <row r="2336" spans="1:31" x14ac:dyDescent="0.3">
      <c r="A2336">
        <v>2505248</v>
      </c>
      <c r="B2336">
        <v>1</v>
      </c>
      <c r="C2336" t="s">
        <v>80</v>
      </c>
      <c r="D2336" t="s">
        <v>90</v>
      </c>
      <c r="E2336" t="s">
        <v>159</v>
      </c>
      <c r="F2336" t="s">
        <v>6978</v>
      </c>
      <c r="G2336" t="s">
        <v>134</v>
      </c>
      <c r="H2336" t="s">
        <v>150</v>
      </c>
      <c r="I2336" t="s">
        <v>136</v>
      </c>
      <c r="J2336" t="s">
        <v>137</v>
      </c>
      <c r="K2336" t="s">
        <v>138</v>
      </c>
      <c r="L2336" t="s">
        <v>6979</v>
      </c>
      <c r="M2336" t="s">
        <v>6980</v>
      </c>
      <c r="N2336">
        <v>0.96499999999999997</v>
      </c>
      <c r="O2336">
        <v>0</v>
      </c>
      <c r="P2336">
        <v>33</v>
      </c>
      <c r="Q2336">
        <v>0</v>
      </c>
      <c r="R2336">
        <v>0</v>
      </c>
      <c r="S2336">
        <v>0</v>
      </c>
      <c r="T2336">
        <v>179</v>
      </c>
      <c r="U2336">
        <v>0</v>
      </c>
      <c r="V2336">
        <v>2</v>
      </c>
      <c r="W2336">
        <v>0</v>
      </c>
      <c r="X2336">
        <v>8.2185862238232446</v>
      </c>
      <c r="Y2336">
        <v>0</v>
      </c>
      <c r="Z2336">
        <v>0</v>
      </c>
      <c r="AA2336">
        <v>0</v>
      </c>
      <c r="AB2336">
        <v>187.89863813983297</v>
      </c>
      <c r="AC2336">
        <v>0</v>
      </c>
      <c r="AD2336">
        <v>9.5066933979432591</v>
      </c>
      <c r="AE2336">
        <v>205.62391776159947</v>
      </c>
    </row>
    <row r="2337" spans="1:31" x14ac:dyDescent="0.3">
      <c r="A2337">
        <v>2505042</v>
      </c>
      <c r="B2337">
        <v>1</v>
      </c>
      <c r="C2337" t="s">
        <v>80</v>
      </c>
      <c r="D2337" t="s">
        <v>95</v>
      </c>
      <c r="E2337" t="s">
        <v>147</v>
      </c>
      <c r="F2337" t="s">
        <v>6981</v>
      </c>
      <c r="G2337" t="s">
        <v>149</v>
      </c>
      <c r="H2337" t="s">
        <v>150</v>
      </c>
      <c r="I2337" t="s">
        <v>136</v>
      </c>
      <c r="J2337" t="s">
        <v>137</v>
      </c>
      <c r="K2337" t="s">
        <v>144</v>
      </c>
      <c r="L2337" t="s">
        <v>6982</v>
      </c>
      <c r="M2337" t="s">
        <v>6983</v>
      </c>
      <c r="N2337">
        <v>0.936111111</v>
      </c>
      <c r="O2337">
        <v>0</v>
      </c>
      <c r="P2337">
        <v>27</v>
      </c>
      <c r="Q2337">
        <v>0</v>
      </c>
      <c r="R2337">
        <v>0</v>
      </c>
      <c r="S2337">
        <v>0</v>
      </c>
      <c r="T2337">
        <v>9</v>
      </c>
      <c r="U2337">
        <v>0</v>
      </c>
      <c r="V2337">
        <v>0</v>
      </c>
      <c r="W2337">
        <v>0</v>
      </c>
      <c r="X2337">
        <v>5.4522452126335814</v>
      </c>
      <c r="Y2337">
        <v>0</v>
      </c>
      <c r="Z2337">
        <v>0</v>
      </c>
      <c r="AA2337">
        <v>0</v>
      </c>
      <c r="AB2337">
        <v>5.6098309794267882</v>
      </c>
      <c r="AC2337">
        <v>0</v>
      </c>
      <c r="AD2337">
        <v>0</v>
      </c>
      <c r="AE2337">
        <v>11.062076192060371</v>
      </c>
    </row>
    <row r="2338" spans="1:31" x14ac:dyDescent="0.3">
      <c r="A2338">
        <v>2505729</v>
      </c>
      <c r="B2338">
        <v>1</v>
      </c>
      <c r="C2338" t="s">
        <v>80</v>
      </c>
      <c r="D2338" t="s">
        <v>83</v>
      </c>
      <c r="E2338" t="s">
        <v>167</v>
      </c>
      <c r="F2338" t="s">
        <v>6984</v>
      </c>
      <c r="G2338" t="s">
        <v>234</v>
      </c>
      <c r="H2338" t="s">
        <v>150</v>
      </c>
      <c r="I2338" t="s">
        <v>136</v>
      </c>
      <c r="J2338" t="s">
        <v>137</v>
      </c>
      <c r="K2338" t="s">
        <v>144</v>
      </c>
      <c r="L2338" t="s">
        <v>6985</v>
      </c>
      <c r="M2338" t="s">
        <v>6986</v>
      </c>
      <c r="N2338">
        <v>0.97638888800000001</v>
      </c>
      <c r="O2338">
        <v>0</v>
      </c>
      <c r="P2338">
        <v>3</v>
      </c>
      <c r="Q2338">
        <v>0</v>
      </c>
      <c r="R2338">
        <v>0</v>
      </c>
      <c r="S2338">
        <v>0</v>
      </c>
      <c r="T2338">
        <v>2</v>
      </c>
      <c r="U2338">
        <v>0</v>
      </c>
      <c r="V2338">
        <v>0</v>
      </c>
      <c r="W2338">
        <v>0</v>
      </c>
      <c r="X2338">
        <v>1.15624005181305</v>
      </c>
      <c r="Y2338">
        <v>0</v>
      </c>
      <c r="Z2338">
        <v>0</v>
      </c>
      <c r="AA2338">
        <v>0</v>
      </c>
      <c r="AB2338">
        <v>0.82323109804540007</v>
      </c>
      <c r="AC2338">
        <v>0</v>
      </c>
      <c r="AD2338">
        <v>0</v>
      </c>
      <c r="AE2338">
        <v>1.9794711498584501</v>
      </c>
    </row>
    <row r="2339" spans="1:31" x14ac:dyDescent="0.3">
      <c r="A2339">
        <v>2505394</v>
      </c>
      <c r="B2339">
        <v>1</v>
      </c>
      <c r="C2339" t="s">
        <v>80</v>
      </c>
      <c r="D2339" t="s">
        <v>82</v>
      </c>
      <c r="E2339" t="s">
        <v>159</v>
      </c>
      <c r="F2339" t="s">
        <v>6987</v>
      </c>
      <c r="G2339" t="s">
        <v>1242</v>
      </c>
      <c r="H2339" t="s">
        <v>150</v>
      </c>
      <c r="I2339" t="s">
        <v>136</v>
      </c>
      <c r="J2339" t="s">
        <v>3</v>
      </c>
      <c r="K2339" t="s">
        <v>144</v>
      </c>
      <c r="L2339" t="s">
        <v>6988</v>
      </c>
      <c r="M2339" t="s">
        <v>6989</v>
      </c>
      <c r="N2339">
        <v>0.55361111100000004</v>
      </c>
      <c r="O2339">
        <v>0</v>
      </c>
      <c r="P2339">
        <v>279</v>
      </c>
      <c r="Q2339">
        <v>0</v>
      </c>
      <c r="R2339">
        <v>0</v>
      </c>
      <c r="S2339">
        <v>0</v>
      </c>
      <c r="T2339">
        <v>81</v>
      </c>
      <c r="U2339">
        <v>0</v>
      </c>
      <c r="V2339">
        <v>0</v>
      </c>
      <c r="W2339">
        <v>0</v>
      </c>
      <c r="X2339">
        <v>44.581752437622683</v>
      </c>
      <c r="Y2339">
        <v>0</v>
      </c>
      <c r="Z2339">
        <v>0</v>
      </c>
      <c r="AA2339">
        <v>0</v>
      </c>
      <c r="AB2339">
        <v>25.631398742916886</v>
      </c>
      <c r="AC2339">
        <v>0</v>
      </c>
      <c r="AD2339">
        <v>0</v>
      </c>
      <c r="AE2339">
        <v>70.213151180539569</v>
      </c>
    </row>
    <row r="2340" spans="1:31" x14ac:dyDescent="0.3">
      <c r="A2340">
        <v>2505108</v>
      </c>
      <c r="B2340">
        <v>1</v>
      </c>
      <c r="C2340" t="s">
        <v>80</v>
      </c>
      <c r="D2340" t="s">
        <v>95</v>
      </c>
      <c r="E2340" t="s">
        <v>207</v>
      </c>
      <c r="F2340" t="s">
        <v>6990</v>
      </c>
      <c r="G2340" t="s">
        <v>177</v>
      </c>
      <c r="H2340" t="s">
        <v>150</v>
      </c>
      <c r="I2340" t="s">
        <v>136</v>
      </c>
      <c r="J2340" t="s">
        <v>137</v>
      </c>
      <c r="K2340" t="s">
        <v>144</v>
      </c>
      <c r="L2340" t="s">
        <v>6991</v>
      </c>
      <c r="M2340" t="s">
        <v>6992</v>
      </c>
      <c r="N2340">
        <v>2.633888888</v>
      </c>
      <c r="O2340">
        <v>0</v>
      </c>
      <c r="P2340">
        <v>42</v>
      </c>
      <c r="Q2340">
        <v>0</v>
      </c>
      <c r="R2340">
        <v>0</v>
      </c>
      <c r="S2340">
        <v>0</v>
      </c>
      <c r="T2340">
        <v>2</v>
      </c>
      <c r="U2340">
        <v>0</v>
      </c>
      <c r="V2340">
        <v>0</v>
      </c>
      <c r="W2340">
        <v>0</v>
      </c>
      <c r="X2340">
        <v>21.183889388311371</v>
      </c>
      <c r="Y2340">
        <v>0</v>
      </c>
      <c r="Z2340">
        <v>0</v>
      </c>
      <c r="AA2340">
        <v>0</v>
      </c>
      <c r="AB2340">
        <v>0.64309869723066493</v>
      </c>
      <c r="AC2340">
        <v>0</v>
      </c>
      <c r="AD2340">
        <v>0</v>
      </c>
      <c r="AE2340">
        <v>21.826988085542038</v>
      </c>
    </row>
    <row r="2341" spans="1:31" x14ac:dyDescent="0.3">
      <c r="A2341">
        <v>2505351</v>
      </c>
      <c r="B2341">
        <v>1</v>
      </c>
      <c r="C2341" t="s">
        <v>80</v>
      </c>
      <c r="D2341" t="s">
        <v>85</v>
      </c>
      <c r="E2341" t="s">
        <v>159</v>
      </c>
      <c r="F2341" t="s">
        <v>6993</v>
      </c>
      <c r="G2341" t="s">
        <v>134</v>
      </c>
      <c r="H2341" t="s">
        <v>150</v>
      </c>
      <c r="I2341" t="s">
        <v>136</v>
      </c>
      <c r="J2341" t="s">
        <v>137</v>
      </c>
      <c r="K2341" t="s">
        <v>138</v>
      </c>
      <c r="L2341" t="s">
        <v>6994</v>
      </c>
      <c r="M2341" t="s">
        <v>6995</v>
      </c>
      <c r="N2341">
        <v>0.39611111100000002</v>
      </c>
      <c r="O2341">
        <v>0</v>
      </c>
      <c r="P2341">
        <v>243</v>
      </c>
      <c r="Q2341">
        <v>0</v>
      </c>
      <c r="R2341">
        <v>0</v>
      </c>
      <c r="S2341">
        <v>0</v>
      </c>
      <c r="T2341">
        <v>8</v>
      </c>
      <c r="U2341">
        <v>0</v>
      </c>
      <c r="V2341">
        <v>0</v>
      </c>
      <c r="W2341">
        <v>0</v>
      </c>
      <c r="X2341">
        <v>26.722498135836464</v>
      </c>
      <c r="Y2341">
        <v>0</v>
      </c>
      <c r="Z2341">
        <v>0</v>
      </c>
      <c r="AA2341">
        <v>0</v>
      </c>
      <c r="AB2341">
        <v>4.1779824765254485</v>
      </c>
      <c r="AC2341">
        <v>0</v>
      </c>
      <c r="AD2341">
        <v>0</v>
      </c>
      <c r="AE2341">
        <v>30.90048061236191</v>
      </c>
    </row>
    <row r="2342" spans="1:31" x14ac:dyDescent="0.3">
      <c r="A2342">
        <v>2505228</v>
      </c>
      <c r="B2342">
        <v>1</v>
      </c>
      <c r="C2342" t="s">
        <v>80</v>
      </c>
      <c r="D2342" t="s">
        <v>85</v>
      </c>
      <c r="E2342" t="s">
        <v>159</v>
      </c>
      <c r="F2342" t="s">
        <v>6996</v>
      </c>
      <c r="G2342" t="s">
        <v>134</v>
      </c>
      <c r="H2342" t="s">
        <v>150</v>
      </c>
      <c r="I2342" t="s">
        <v>136</v>
      </c>
      <c r="J2342" t="s">
        <v>137</v>
      </c>
      <c r="K2342" t="s">
        <v>138</v>
      </c>
      <c r="L2342" t="s">
        <v>6997</v>
      </c>
      <c r="M2342" t="s">
        <v>6998</v>
      </c>
      <c r="N2342">
        <v>0.42361111099999998</v>
      </c>
      <c r="O2342">
        <v>0</v>
      </c>
      <c r="P2342">
        <v>719</v>
      </c>
      <c r="Q2342">
        <v>0</v>
      </c>
      <c r="R2342">
        <v>0</v>
      </c>
      <c r="S2342">
        <v>0</v>
      </c>
      <c r="T2342">
        <v>39</v>
      </c>
      <c r="U2342">
        <v>0</v>
      </c>
      <c r="V2342">
        <v>0</v>
      </c>
      <c r="W2342">
        <v>0</v>
      </c>
      <c r="X2342">
        <v>103.39197722310406</v>
      </c>
      <c r="Y2342">
        <v>0</v>
      </c>
      <c r="Z2342">
        <v>0</v>
      </c>
      <c r="AA2342">
        <v>0</v>
      </c>
      <c r="AB2342">
        <v>16.252861894056455</v>
      </c>
      <c r="AC2342">
        <v>0</v>
      </c>
      <c r="AD2342">
        <v>0</v>
      </c>
      <c r="AE2342">
        <v>119.64483911716052</v>
      </c>
    </row>
    <row r="2343" spans="1:31" x14ac:dyDescent="0.3">
      <c r="A2343">
        <v>2505128</v>
      </c>
      <c r="B2343">
        <v>1</v>
      </c>
      <c r="C2343" t="s">
        <v>81</v>
      </c>
      <c r="D2343" t="s">
        <v>118</v>
      </c>
      <c r="E2343" t="s">
        <v>132</v>
      </c>
      <c r="F2343" t="s">
        <v>6999</v>
      </c>
      <c r="G2343" t="s">
        <v>204</v>
      </c>
      <c r="H2343" t="s">
        <v>135</v>
      </c>
      <c r="I2343" t="s">
        <v>136</v>
      </c>
      <c r="J2343" t="s">
        <v>137</v>
      </c>
      <c r="K2343" t="s">
        <v>144</v>
      </c>
      <c r="L2343" t="s">
        <v>7000</v>
      </c>
      <c r="M2343" t="s">
        <v>7001</v>
      </c>
      <c r="N2343">
        <v>1.508611111</v>
      </c>
      <c r="O2343">
        <v>1</v>
      </c>
      <c r="P2343">
        <v>13</v>
      </c>
      <c r="Q2343">
        <v>12</v>
      </c>
      <c r="R2343">
        <v>1</v>
      </c>
      <c r="S2343">
        <v>2</v>
      </c>
      <c r="T2343">
        <v>1</v>
      </c>
      <c r="U2343">
        <v>0</v>
      </c>
      <c r="V2343">
        <v>0</v>
      </c>
      <c r="W2343">
        <v>3.38311478974E-2</v>
      </c>
      <c r="X2343">
        <v>2.8672290398865212</v>
      </c>
      <c r="Y2343">
        <v>39.102850649574137</v>
      </c>
      <c r="Z2343">
        <v>0</v>
      </c>
      <c r="AA2343">
        <v>2.0819096490637499</v>
      </c>
      <c r="AB2343">
        <v>0.33274404979495165</v>
      </c>
      <c r="AC2343">
        <v>0</v>
      </c>
      <c r="AD2343">
        <v>0</v>
      </c>
      <c r="AE2343">
        <v>44.418564536216763</v>
      </c>
    </row>
    <row r="2344" spans="1:31" x14ac:dyDescent="0.3">
      <c r="A2344">
        <v>2505520</v>
      </c>
      <c r="B2344">
        <v>1</v>
      </c>
      <c r="C2344" t="s">
        <v>81</v>
      </c>
      <c r="D2344" t="s">
        <v>128</v>
      </c>
      <c r="E2344" t="s">
        <v>141</v>
      </c>
      <c r="F2344" t="s">
        <v>7002</v>
      </c>
      <c r="G2344" t="s">
        <v>143</v>
      </c>
      <c r="H2344" t="s">
        <v>135</v>
      </c>
      <c r="I2344" t="s">
        <v>136</v>
      </c>
      <c r="J2344" t="s">
        <v>137</v>
      </c>
      <c r="K2344" t="s">
        <v>144</v>
      </c>
      <c r="L2344" t="s">
        <v>7003</v>
      </c>
      <c r="M2344" t="s">
        <v>7004</v>
      </c>
      <c r="N2344">
        <v>3.4019444440000002</v>
      </c>
      <c r="O2344">
        <v>0</v>
      </c>
      <c r="P2344">
        <v>1003</v>
      </c>
      <c r="Q2344">
        <v>1</v>
      </c>
      <c r="R2344">
        <v>14</v>
      </c>
      <c r="S2344">
        <v>16</v>
      </c>
      <c r="T2344">
        <v>126</v>
      </c>
      <c r="U2344">
        <v>0</v>
      </c>
      <c r="V2344">
        <v>0</v>
      </c>
      <c r="W2344">
        <v>0</v>
      </c>
      <c r="X2344">
        <v>473.80631247875016</v>
      </c>
      <c r="Y2344">
        <v>2.33155305925394</v>
      </c>
      <c r="Z2344">
        <v>25.015060907983909</v>
      </c>
      <c r="AA2344">
        <v>641.71670801945959</v>
      </c>
      <c r="AB2344">
        <v>146.97763790060432</v>
      </c>
      <c r="AC2344">
        <v>0</v>
      </c>
      <c r="AD2344">
        <v>0</v>
      </c>
      <c r="AE2344">
        <v>1289.847272366052</v>
      </c>
    </row>
    <row r="2345" spans="1:31" x14ac:dyDescent="0.3">
      <c r="A2345">
        <v>2505271</v>
      </c>
      <c r="B2345">
        <v>1</v>
      </c>
      <c r="C2345" t="s">
        <v>80</v>
      </c>
      <c r="D2345" t="s">
        <v>107</v>
      </c>
      <c r="E2345" t="s">
        <v>141</v>
      </c>
      <c r="F2345" t="s">
        <v>7005</v>
      </c>
      <c r="G2345" t="s">
        <v>143</v>
      </c>
      <c r="H2345" t="s">
        <v>135</v>
      </c>
      <c r="I2345" t="s">
        <v>136</v>
      </c>
      <c r="J2345" t="s">
        <v>137</v>
      </c>
      <c r="K2345" t="s">
        <v>144</v>
      </c>
      <c r="L2345" t="s">
        <v>7006</v>
      </c>
      <c r="M2345" t="s">
        <v>7007</v>
      </c>
      <c r="N2345">
        <v>6.5277776999999995E-2</v>
      </c>
      <c r="O2345">
        <v>3</v>
      </c>
      <c r="P2345">
        <v>919</v>
      </c>
      <c r="Q2345">
        <v>74</v>
      </c>
      <c r="R2345">
        <v>80</v>
      </c>
      <c r="S2345">
        <v>22</v>
      </c>
      <c r="T2345">
        <v>92</v>
      </c>
      <c r="U2345">
        <v>1</v>
      </c>
      <c r="V2345">
        <v>0</v>
      </c>
      <c r="W2345">
        <v>0.11477964820463335</v>
      </c>
      <c r="X2345">
        <v>13.855742225199908</v>
      </c>
      <c r="Y2345">
        <v>13.660585015052483</v>
      </c>
      <c r="Z2345">
        <v>0.99901918932985034</v>
      </c>
      <c r="AA2345">
        <v>5.7658301330330897</v>
      </c>
      <c r="AB2345">
        <v>5.5798595919325704</v>
      </c>
      <c r="AC2345">
        <v>4.4711489726820011</v>
      </c>
      <c r="AD2345">
        <v>0</v>
      </c>
      <c r="AE2345">
        <v>44.446964775434537</v>
      </c>
    </row>
    <row r="2346" spans="1:31" x14ac:dyDescent="0.3">
      <c r="A2346">
        <v>2505457</v>
      </c>
      <c r="B2346">
        <v>1</v>
      </c>
      <c r="C2346" t="s">
        <v>81</v>
      </c>
      <c r="D2346" t="s">
        <v>119</v>
      </c>
      <c r="E2346" t="s">
        <v>207</v>
      </c>
      <c r="F2346" t="s">
        <v>7008</v>
      </c>
      <c r="G2346" t="s">
        <v>177</v>
      </c>
      <c r="H2346" t="s">
        <v>150</v>
      </c>
      <c r="I2346" t="s">
        <v>136</v>
      </c>
      <c r="J2346" t="s">
        <v>137</v>
      </c>
      <c r="K2346" t="s">
        <v>144</v>
      </c>
      <c r="L2346" t="s">
        <v>7009</v>
      </c>
      <c r="M2346" t="s">
        <v>7010</v>
      </c>
      <c r="N2346">
        <v>2.736388888</v>
      </c>
      <c r="O2346">
        <v>0</v>
      </c>
      <c r="P2346">
        <v>7</v>
      </c>
      <c r="Q2346">
        <v>0</v>
      </c>
      <c r="R2346">
        <v>1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6.8070436095608337E-3</v>
      </c>
      <c r="Y2346">
        <v>0</v>
      </c>
      <c r="Z2346">
        <v>0.48571016926761756</v>
      </c>
      <c r="AA2346">
        <v>0</v>
      </c>
      <c r="AB2346">
        <v>0</v>
      </c>
      <c r="AC2346">
        <v>0</v>
      </c>
      <c r="AD2346">
        <v>0</v>
      </c>
      <c r="AE2346">
        <v>0.49251721287717842</v>
      </c>
    </row>
    <row r="2347" spans="1:31" x14ac:dyDescent="0.3">
      <c r="A2347">
        <v>2505563</v>
      </c>
      <c r="B2347">
        <v>1</v>
      </c>
      <c r="C2347" t="s">
        <v>81</v>
      </c>
      <c r="D2347" t="s">
        <v>127</v>
      </c>
      <c r="E2347" t="s">
        <v>187</v>
      </c>
      <c r="F2347" t="s">
        <v>2361</v>
      </c>
      <c r="G2347" t="s">
        <v>143</v>
      </c>
      <c r="H2347" t="s">
        <v>135</v>
      </c>
      <c r="I2347" t="s">
        <v>136</v>
      </c>
      <c r="J2347" t="s">
        <v>137</v>
      </c>
      <c r="K2347" t="s">
        <v>144</v>
      </c>
      <c r="L2347" t="s">
        <v>7011</v>
      </c>
      <c r="M2347" t="s">
        <v>7012</v>
      </c>
      <c r="N2347">
        <v>0.51527777699999999</v>
      </c>
      <c r="O2347">
        <v>9</v>
      </c>
      <c r="P2347">
        <v>3</v>
      </c>
      <c r="Q2347">
        <v>284</v>
      </c>
      <c r="R2347">
        <v>43</v>
      </c>
      <c r="S2347">
        <v>17</v>
      </c>
      <c r="T2347">
        <v>2</v>
      </c>
      <c r="U2347">
        <v>0</v>
      </c>
      <c r="V2347">
        <v>0</v>
      </c>
      <c r="W2347">
        <v>1.3217957159542917</v>
      </c>
      <c r="X2347">
        <v>1.8169511530310001</v>
      </c>
      <c r="Y2347">
        <v>108.49647367632936</v>
      </c>
      <c r="Z2347">
        <v>34.026218101566919</v>
      </c>
      <c r="AA2347">
        <v>24.338270192402771</v>
      </c>
      <c r="AB2347">
        <v>1.2091114465681707</v>
      </c>
      <c r="AC2347">
        <v>0</v>
      </c>
      <c r="AD2347">
        <v>0</v>
      </c>
      <c r="AE2347">
        <v>171.20882028585251</v>
      </c>
    </row>
    <row r="2348" spans="1:31" x14ac:dyDescent="0.3">
      <c r="A2348">
        <v>2505165</v>
      </c>
      <c r="B2348">
        <v>1</v>
      </c>
      <c r="C2348" t="s">
        <v>80</v>
      </c>
      <c r="D2348" t="s">
        <v>84</v>
      </c>
      <c r="E2348" t="s">
        <v>207</v>
      </c>
      <c r="F2348" t="s">
        <v>7013</v>
      </c>
      <c r="G2348" t="s">
        <v>134</v>
      </c>
      <c r="H2348" t="s">
        <v>150</v>
      </c>
      <c r="I2348" t="s">
        <v>136</v>
      </c>
      <c r="J2348" t="s">
        <v>137</v>
      </c>
      <c r="K2348" t="s">
        <v>138</v>
      </c>
      <c r="L2348" t="s">
        <v>7014</v>
      </c>
      <c r="M2348" t="s">
        <v>7015</v>
      </c>
      <c r="N2348">
        <v>2.2352777769999999</v>
      </c>
      <c r="O2348">
        <v>0</v>
      </c>
      <c r="P2348">
        <v>238</v>
      </c>
      <c r="Q2348">
        <v>0</v>
      </c>
      <c r="R2348">
        <v>0</v>
      </c>
      <c r="S2348">
        <v>0</v>
      </c>
      <c r="T2348">
        <v>17</v>
      </c>
      <c r="U2348">
        <v>0</v>
      </c>
      <c r="V2348">
        <v>0</v>
      </c>
      <c r="W2348">
        <v>0</v>
      </c>
      <c r="X2348">
        <v>128.88861062028286</v>
      </c>
      <c r="Y2348">
        <v>0</v>
      </c>
      <c r="Z2348">
        <v>0</v>
      </c>
      <c r="AA2348">
        <v>0</v>
      </c>
      <c r="AB2348">
        <v>34.525973909351315</v>
      </c>
      <c r="AC2348">
        <v>0</v>
      </c>
      <c r="AD2348">
        <v>0</v>
      </c>
      <c r="AE2348">
        <v>163.41458452963417</v>
      </c>
    </row>
    <row r="2349" spans="1:31" x14ac:dyDescent="0.3">
      <c r="A2349">
        <v>2505692</v>
      </c>
      <c r="B2349">
        <v>1</v>
      </c>
      <c r="C2349" t="s">
        <v>80</v>
      </c>
      <c r="D2349" t="s">
        <v>83</v>
      </c>
      <c r="E2349" t="s">
        <v>132</v>
      </c>
      <c r="F2349" t="s">
        <v>7016</v>
      </c>
      <c r="G2349" t="s">
        <v>204</v>
      </c>
      <c r="H2349" t="s">
        <v>135</v>
      </c>
      <c r="I2349" t="s">
        <v>136</v>
      </c>
      <c r="J2349" t="s">
        <v>137</v>
      </c>
      <c r="K2349" t="s">
        <v>144</v>
      </c>
      <c r="L2349" t="s">
        <v>7017</v>
      </c>
      <c r="M2349" t="s">
        <v>7018</v>
      </c>
      <c r="N2349">
        <v>3.0705555549999999</v>
      </c>
      <c r="O2349">
        <v>0</v>
      </c>
      <c r="P2349">
        <v>37</v>
      </c>
      <c r="Q2349">
        <v>0</v>
      </c>
      <c r="R2349">
        <v>0</v>
      </c>
      <c r="S2349">
        <v>0</v>
      </c>
      <c r="T2349">
        <v>1</v>
      </c>
      <c r="U2349">
        <v>0</v>
      </c>
      <c r="V2349">
        <v>0</v>
      </c>
      <c r="W2349">
        <v>0</v>
      </c>
      <c r="X2349">
        <v>65.50529615092816</v>
      </c>
      <c r="Y2349">
        <v>0</v>
      </c>
      <c r="Z2349">
        <v>0</v>
      </c>
      <c r="AA2349">
        <v>0</v>
      </c>
      <c r="AB2349">
        <v>4.7640885161546673E-2</v>
      </c>
      <c r="AC2349">
        <v>0</v>
      </c>
      <c r="AD2349">
        <v>0</v>
      </c>
      <c r="AE2349">
        <v>65.552937036089702</v>
      </c>
    </row>
    <row r="2350" spans="1:31" x14ac:dyDescent="0.3">
      <c r="A2350">
        <v>2505738</v>
      </c>
      <c r="B2350">
        <v>1</v>
      </c>
      <c r="C2350" t="s">
        <v>81</v>
      </c>
      <c r="D2350" t="s">
        <v>113</v>
      </c>
      <c r="E2350" t="s">
        <v>207</v>
      </c>
      <c r="F2350" t="s">
        <v>7019</v>
      </c>
      <c r="G2350" t="s">
        <v>161</v>
      </c>
      <c r="H2350" t="s">
        <v>150</v>
      </c>
      <c r="I2350" t="s">
        <v>136</v>
      </c>
      <c r="J2350" t="s">
        <v>137</v>
      </c>
      <c r="K2350" t="s">
        <v>144</v>
      </c>
      <c r="L2350" t="s">
        <v>7020</v>
      </c>
      <c r="M2350" t="s">
        <v>7021</v>
      </c>
      <c r="N2350">
        <v>0.48111111099999998</v>
      </c>
      <c r="O2350">
        <v>0</v>
      </c>
      <c r="P2350">
        <v>1</v>
      </c>
      <c r="Q2350">
        <v>0</v>
      </c>
      <c r="R2350">
        <v>0</v>
      </c>
      <c r="S2350">
        <v>0</v>
      </c>
      <c r="T2350">
        <v>3</v>
      </c>
      <c r="U2350">
        <v>0</v>
      </c>
      <c r="V2350">
        <v>0</v>
      </c>
      <c r="W2350">
        <v>0</v>
      </c>
      <c r="X2350">
        <v>3.2763319346186669E-2</v>
      </c>
      <c r="Y2350">
        <v>0</v>
      </c>
      <c r="Z2350">
        <v>0</v>
      </c>
      <c r="AA2350">
        <v>0</v>
      </c>
      <c r="AB2350">
        <v>2.6049806392426669E-2</v>
      </c>
      <c r="AC2350">
        <v>0</v>
      </c>
      <c r="AD2350">
        <v>0</v>
      </c>
      <c r="AE2350">
        <v>5.8813125738613338E-2</v>
      </c>
    </row>
    <row r="2351" spans="1:31" x14ac:dyDescent="0.3">
      <c r="A2351">
        <v>2505552</v>
      </c>
      <c r="B2351">
        <v>1</v>
      </c>
      <c r="C2351" t="s">
        <v>81</v>
      </c>
      <c r="D2351" t="s">
        <v>118</v>
      </c>
      <c r="E2351" t="s">
        <v>132</v>
      </c>
      <c r="F2351" t="s">
        <v>7022</v>
      </c>
      <c r="G2351" t="s">
        <v>143</v>
      </c>
      <c r="H2351" t="s">
        <v>135</v>
      </c>
      <c r="I2351" t="s">
        <v>136</v>
      </c>
      <c r="J2351" t="s">
        <v>137</v>
      </c>
      <c r="K2351" t="s">
        <v>144</v>
      </c>
      <c r="L2351" t="s">
        <v>7023</v>
      </c>
      <c r="M2351" t="s">
        <v>7024</v>
      </c>
      <c r="N2351">
        <v>4.67</v>
      </c>
      <c r="O2351">
        <v>0</v>
      </c>
      <c r="P2351">
        <v>363</v>
      </c>
      <c r="Q2351">
        <v>2</v>
      </c>
      <c r="R2351">
        <v>76</v>
      </c>
      <c r="S2351">
        <v>0</v>
      </c>
      <c r="T2351">
        <v>15</v>
      </c>
      <c r="U2351">
        <v>0</v>
      </c>
      <c r="V2351">
        <v>0</v>
      </c>
      <c r="W2351">
        <v>0</v>
      </c>
      <c r="X2351">
        <v>152.86081669822653</v>
      </c>
      <c r="Y2351">
        <v>6.3471211035362209</v>
      </c>
      <c r="Z2351">
        <v>79.70129303324704</v>
      </c>
      <c r="AA2351">
        <v>0</v>
      </c>
      <c r="AB2351">
        <v>32.324653976714004</v>
      </c>
      <c r="AC2351">
        <v>0</v>
      </c>
      <c r="AD2351">
        <v>0</v>
      </c>
      <c r="AE2351">
        <v>271.23388481172378</v>
      </c>
    </row>
    <row r="2352" spans="1:31" x14ac:dyDescent="0.3">
      <c r="A2352">
        <v>2505151</v>
      </c>
      <c r="B2352">
        <v>1</v>
      </c>
      <c r="C2352" t="s">
        <v>81</v>
      </c>
      <c r="D2352" t="s">
        <v>123</v>
      </c>
      <c r="E2352" t="s">
        <v>207</v>
      </c>
      <c r="F2352" t="s">
        <v>7025</v>
      </c>
      <c r="G2352" t="s">
        <v>177</v>
      </c>
      <c r="H2352" t="s">
        <v>150</v>
      </c>
      <c r="I2352" t="s">
        <v>136</v>
      </c>
      <c r="J2352" t="s">
        <v>137</v>
      </c>
      <c r="K2352" t="s">
        <v>144</v>
      </c>
      <c r="L2352" t="s">
        <v>7026</v>
      </c>
      <c r="M2352" t="s">
        <v>7027</v>
      </c>
      <c r="N2352">
        <v>1.750555555</v>
      </c>
      <c r="O2352">
        <v>0</v>
      </c>
      <c r="P2352">
        <v>37</v>
      </c>
      <c r="Q2352">
        <v>0</v>
      </c>
      <c r="R2352">
        <v>6</v>
      </c>
      <c r="S2352">
        <v>0</v>
      </c>
      <c r="T2352">
        <v>1</v>
      </c>
      <c r="U2352">
        <v>0</v>
      </c>
      <c r="V2352">
        <v>0</v>
      </c>
      <c r="W2352">
        <v>0</v>
      </c>
      <c r="X2352">
        <v>6.5300388922641925</v>
      </c>
      <c r="Y2352">
        <v>0</v>
      </c>
      <c r="Z2352">
        <v>3.2016867338505914</v>
      </c>
      <c r="AA2352">
        <v>0</v>
      </c>
      <c r="AB2352">
        <v>1.2255029281071668E-2</v>
      </c>
      <c r="AC2352">
        <v>0</v>
      </c>
      <c r="AD2352">
        <v>0</v>
      </c>
      <c r="AE2352">
        <v>9.7439806553958555</v>
      </c>
    </row>
    <row r="2353" spans="1:31" x14ac:dyDescent="0.3">
      <c r="A2353">
        <v>2505137</v>
      </c>
      <c r="B2353">
        <v>1</v>
      </c>
      <c r="C2353" t="s">
        <v>80</v>
      </c>
      <c r="D2353" t="s">
        <v>82</v>
      </c>
      <c r="E2353" t="s">
        <v>167</v>
      </c>
      <c r="F2353" t="s">
        <v>7028</v>
      </c>
      <c r="G2353" t="s">
        <v>234</v>
      </c>
      <c r="H2353" t="s">
        <v>150</v>
      </c>
      <c r="I2353" t="s">
        <v>136</v>
      </c>
      <c r="J2353" t="s">
        <v>137</v>
      </c>
      <c r="K2353" t="s">
        <v>144</v>
      </c>
      <c r="L2353" t="s">
        <v>7029</v>
      </c>
      <c r="M2353" t="s">
        <v>7030</v>
      </c>
      <c r="N2353">
        <v>1.6261111109999999</v>
      </c>
      <c r="O2353">
        <v>0</v>
      </c>
      <c r="P2353">
        <v>0</v>
      </c>
      <c r="Q2353">
        <v>0</v>
      </c>
      <c r="R2353">
        <v>0</v>
      </c>
      <c r="S2353">
        <v>0</v>
      </c>
      <c r="T2353">
        <v>3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1.7875787704873001</v>
      </c>
      <c r="AC2353">
        <v>0</v>
      </c>
      <c r="AD2353">
        <v>0</v>
      </c>
      <c r="AE2353">
        <v>1.7875787704873001</v>
      </c>
    </row>
    <row r="2354" spans="1:31" x14ac:dyDescent="0.3">
      <c r="A2354">
        <v>2505091</v>
      </c>
      <c r="B2354">
        <v>1</v>
      </c>
      <c r="C2354" t="s">
        <v>81</v>
      </c>
      <c r="D2354" t="s">
        <v>127</v>
      </c>
      <c r="E2354" t="s">
        <v>207</v>
      </c>
      <c r="F2354" t="s">
        <v>7031</v>
      </c>
      <c r="G2354" t="s">
        <v>177</v>
      </c>
      <c r="H2354" t="s">
        <v>150</v>
      </c>
      <c r="I2354" t="s">
        <v>136</v>
      </c>
      <c r="J2354" t="s">
        <v>137</v>
      </c>
      <c r="K2354" t="s">
        <v>144</v>
      </c>
      <c r="L2354" t="s">
        <v>7032</v>
      </c>
      <c r="M2354" t="s">
        <v>7033</v>
      </c>
      <c r="N2354">
        <v>1.0055555549999999</v>
      </c>
      <c r="O2354">
        <v>0</v>
      </c>
      <c r="P2354">
        <v>0</v>
      </c>
      <c r="Q2354">
        <v>0</v>
      </c>
      <c r="R2354">
        <v>0</v>
      </c>
      <c r="S2354">
        <v>0</v>
      </c>
      <c r="T2354">
        <v>6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9.5711367286297744</v>
      </c>
      <c r="AC2354">
        <v>0</v>
      </c>
      <c r="AD2354">
        <v>0</v>
      </c>
      <c r="AE2354">
        <v>9.5711367286297744</v>
      </c>
    </row>
    <row r="2355" spans="1:31" x14ac:dyDescent="0.3">
      <c r="A2355">
        <v>2505466</v>
      </c>
      <c r="B2355">
        <v>1</v>
      </c>
      <c r="C2355" t="s">
        <v>81</v>
      </c>
      <c r="D2355" t="s">
        <v>115</v>
      </c>
      <c r="E2355" t="s">
        <v>187</v>
      </c>
      <c r="F2355" t="s">
        <v>7034</v>
      </c>
      <c r="G2355" t="s">
        <v>143</v>
      </c>
      <c r="H2355" t="s">
        <v>135</v>
      </c>
      <c r="I2355" t="s">
        <v>136</v>
      </c>
      <c r="J2355" t="s">
        <v>137</v>
      </c>
      <c r="K2355" t="s">
        <v>144</v>
      </c>
      <c r="L2355" t="s">
        <v>7035</v>
      </c>
      <c r="M2355" t="s">
        <v>7036</v>
      </c>
      <c r="N2355">
        <v>4.4197222219999999</v>
      </c>
      <c r="O2355">
        <v>0</v>
      </c>
      <c r="P2355">
        <v>338</v>
      </c>
      <c r="Q2355">
        <v>0</v>
      </c>
      <c r="R2355">
        <v>1</v>
      </c>
      <c r="S2355">
        <v>0</v>
      </c>
      <c r="T2355">
        <v>34</v>
      </c>
      <c r="U2355">
        <v>0</v>
      </c>
      <c r="V2355">
        <v>0</v>
      </c>
      <c r="W2355">
        <v>0</v>
      </c>
      <c r="X2355">
        <v>123.66711057942058</v>
      </c>
      <c r="Y2355">
        <v>0</v>
      </c>
      <c r="Z2355">
        <v>3.6206085838965001E-2</v>
      </c>
      <c r="AA2355">
        <v>0</v>
      </c>
      <c r="AB2355">
        <v>22.952687537245389</v>
      </c>
      <c r="AC2355">
        <v>0</v>
      </c>
      <c r="AD2355">
        <v>0</v>
      </c>
      <c r="AE2355">
        <v>146.65600420250493</v>
      </c>
    </row>
    <row r="2356" spans="1:31" x14ac:dyDescent="0.3">
      <c r="A2356">
        <v>2505323</v>
      </c>
      <c r="B2356">
        <v>1</v>
      </c>
      <c r="C2356" t="s">
        <v>80</v>
      </c>
      <c r="D2356" t="s">
        <v>93</v>
      </c>
      <c r="E2356" t="s">
        <v>207</v>
      </c>
      <c r="F2356" t="s">
        <v>7037</v>
      </c>
      <c r="G2356" t="s">
        <v>177</v>
      </c>
      <c r="H2356" t="s">
        <v>150</v>
      </c>
      <c r="I2356" t="s">
        <v>136</v>
      </c>
      <c r="J2356" t="s">
        <v>137</v>
      </c>
      <c r="K2356" t="s">
        <v>144</v>
      </c>
      <c r="L2356" t="s">
        <v>7038</v>
      </c>
      <c r="M2356" t="s">
        <v>7039</v>
      </c>
      <c r="N2356">
        <v>1.2338888880000001</v>
      </c>
      <c r="O2356">
        <v>0</v>
      </c>
      <c r="P2356">
        <v>23</v>
      </c>
      <c r="Q2356">
        <v>0</v>
      </c>
      <c r="R2356">
        <v>1</v>
      </c>
      <c r="S2356">
        <v>0</v>
      </c>
      <c r="T2356">
        <v>4</v>
      </c>
      <c r="U2356">
        <v>0</v>
      </c>
      <c r="V2356">
        <v>0</v>
      </c>
      <c r="W2356">
        <v>0</v>
      </c>
      <c r="X2356">
        <v>3.4174270675351401</v>
      </c>
      <c r="Y2356">
        <v>0</v>
      </c>
      <c r="Z2356">
        <v>3.1488111730753925</v>
      </c>
      <c r="AA2356">
        <v>0</v>
      </c>
      <c r="AB2356">
        <v>0.58854440124255425</v>
      </c>
      <c r="AC2356">
        <v>0</v>
      </c>
      <c r="AD2356">
        <v>0</v>
      </c>
      <c r="AE2356">
        <v>7.1547826418530871</v>
      </c>
    </row>
    <row r="2357" spans="1:31" x14ac:dyDescent="0.3">
      <c r="A2357">
        <v>2505489</v>
      </c>
      <c r="B2357">
        <v>1</v>
      </c>
      <c r="C2357" t="s">
        <v>80</v>
      </c>
      <c r="D2357" t="s">
        <v>85</v>
      </c>
      <c r="E2357" t="s">
        <v>159</v>
      </c>
      <c r="F2357" t="s">
        <v>7040</v>
      </c>
      <c r="G2357" t="s">
        <v>134</v>
      </c>
      <c r="H2357" t="s">
        <v>150</v>
      </c>
      <c r="I2357" t="s">
        <v>136</v>
      </c>
      <c r="J2357" t="s">
        <v>137</v>
      </c>
      <c r="K2357" t="s">
        <v>138</v>
      </c>
      <c r="L2357" t="s">
        <v>7041</v>
      </c>
      <c r="M2357" t="s">
        <v>7042</v>
      </c>
      <c r="N2357">
        <v>0.90416666599999995</v>
      </c>
      <c r="O2357">
        <v>0</v>
      </c>
      <c r="P2357">
        <v>496</v>
      </c>
      <c r="Q2357">
        <v>0</v>
      </c>
      <c r="R2357">
        <v>0</v>
      </c>
      <c r="S2357">
        <v>0</v>
      </c>
      <c r="T2357">
        <v>13</v>
      </c>
      <c r="U2357">
        <v>0</v>
      </c>
      <c r="V2357">
        <v>0</v>
      </c>
      <c r="W2357">
        <v>0</v>
      </c>
      <c r="X2357">
        <v>128.95956983410076</v>
      </c>
      <c r="Y2357">
        <v>0</v>
      </c>
      <c r="Z2357">
        <v>0</v>
      </c>
      <c r="AA2357">
        <v>0</v>
      </c>
      <c r="AB2357">
        <v>57.870023185606904</v>
      </c>
      <c r="AC2357">
        <v>0</v>
      </c>
      <c r="AD2357">
        <v>0</v>
      </c>
      <c r="AE2357">
        <v>186.82959301970766</v>
      </c>
    </row>
    <row r="2358" spans="1:31" x14ac:dyDescent="0.3">
      <c r="A2358">
        <v>2505088</v>
      </c>
      <c r="B2358">
        <v>1</v>
      </c>
      <c r="C2358" t="s">
        <v>81</v>
      </c>
      <c r="D2358" t="s">
        <v>112</v>
      </c>
      <c r="E2358" t="s">
        <v>141</v>
      </c>
      <c r="F2358" t="s">
        <v>7043</v>
      </c>
      <c r="G2358" t="s">
        <v>143</v>
      </c>
      <c r="H2358" t="s">
        <v>135</v>
      </c>
      <c r="I2358" t="s">
        <v>136</v>
      </c>
      <c r="J2358" t="s">
        <v>137</v>
      </c>
      <c r="K2358" t="s">
        <v>144</v>
      </c>
      <c r="L2358" t="s">
        <v>7044</v>
      </c>
      <c r="M2358" t="s">
        <v>7045</v>
      </c>
      <c r="N2358">
        <v>0.166944444</v>
      </c>
      <c r="O2358">
        <v>0</v>
      </c>
      <c r="P2358">
        <v>538</v>
      </c>
      <c r="Q2358">
        <v>3</v>
      </c>
      <c r="R2358">
        <v>4</v>
      </c>
      <c r="S2358">
        <v>2</v>
      </c>
      <c r="T2358">
        <v>57</v>
      </c>
      <c r="U2358">
        <v>2</v>
      </c>
      <c r="V2358">
        <v>0</v>
      </c>
      <c r="W2358">
        <v>0</v>
      </c>
      <c r="X2358">
        <v>7.9542282229217314</v>
      </c>
      <c r="Y2358">
        <v>1.4463914229370798</v>
      </c>
      <c r="Z2358">
        <v>0.34326857023144164</v>
      </c>
      <c r="AA2358">
        <v>0.45560617107509332</v>
      </c>
      <c r="AB2358">
        <v>2.931197659859111</v>
      </c>
      <c r="AC2358">
        <v>25.413731153078935</v>
      </c>
      <c r="AD2358">
        <v>0</v>
      </c>
      <c r="AE2358">
        <v>38.544423200103388</v>
      </c>
    </row>
    <row r="2359" spans="1:31" x14ac:dyDescent="0.3">
      <c r="A2359">
        <v>2505678</v>
      </c>
      <c r="B2359">
        <v>1</v>
      </c>
      <c r="C2359" t="s">
        <v>80</v>
      </c>
      <c r="D2359" t="s">
        <v>92</v>
      </c>
      <c r="E2359" t="s">
        <v>187</v>
      </c>
      <c r="F2359" t="s">
        <v>6849</v>
      </c>
      <c r="G2359" t="s">
        <v>143</v>
      </c>
      <c r="H2359" t="s">
        <v>135</v>
      </c>
      <c r="I2359" t="s">
        <v>136</v>
      </c>
      <c r="J2359" t="s">
        <v>137</v>
      </c>
      <c r="K2359" t="s">
        <v>144</v>
      </c>
      <c r="L2359" t="s">
        <v>7046</v>
      </c>
      <c r="M2359" t="s">
        <v>7047</v>
      </c>
      <c r="N2359">
        <v>2.3594444440000002</v>
      </c>
      <c r="O2359">
        <v>0</v>
      </c>
      <c r="P2359">
        <v>376</v>
      </c>
      <c r="Q2359">
        <v>8</v>
      </c>
      <c r="R2359">
        <v>321</v>
      </c>
      <c r="S2359">
        <v>5</v>
      </c>
      <c r="T2359">
        <v>82</v>
      </c>
      <c r="U2359">
        <v>1</v>
      </c>
      <c r="V2359">
        <v>0</v>
      </c>
      <c r="W2359">
        <v>0</v>
      </c>
      <c r="X2359">
        <v>356.62232763223557</v>
      </c>
      <c r="Y2359">
        <v>64.80702999560755</v>
      </c>
      <c r="Z2359">
        <v>366.41585130665646</v>
      </c>
      <c r="AA2359">
        <v>54.428311596379018</v>
      </c>
      <c r="AB2359">
        <v>214.07963705398436</v>
      </c>
      <c r="AC2359">
        <v>145.73555597474837</v>
      </c>
      <c r="AD2359">
        <v>0</v>
      </c>
      <c r="AE2359">
        <v>1202.0887135596113</v>
      </c>
    </row>
    <row r="2360" spans="1:31" x14ac:dyDescent="0.3">
      <c r="A2360">
        <v>2505111</v>
      </c>
      <c r="B2360">
        <v>1</v>
      </c>
      <c r="C2360" t="s">
        <v>81</v>
      </c>
      <c r="D2360" t="s">
        <v>118</v>
      </c>
      <c r="E2360" t="s">
        <v>207</v>
      </c>
      <c r="F2360" t="s">
        <v>7048</v>
      </c>
      <c r="G2360" t="s">
        <v>177</v>
      </c>
      <c r="H2360" t="s">
        <v>150</v>
      </c>
      <c r="I2360" t="s">
        <v>136</v>
      </c>
      <c r="J2360" t="s">
        <v>137</v>
      </c>
      <c r="K2360" t="s">
        <v>144</v>
      </c>
      <c r="L2360" t="s">
        <v>7049</v>
      </c>
      <c r="M2360" t="s">
        <v>7050</v>
      </c>
      <c r="N2360">
        <v>1.220277777</v>
      </c>
      <c r="O2360">
        <v>0</v>
      </c>
      <c r="P2360">
        <v>3</v>
      </c>
      <c r="Q2360">
        <v>0</v>
      </c>
      <c r="R2360">
        <v>3</v>
      </c>
      <c r="S2360">
        <v>0</v>
      </c>
      <c r="T2360">
        <v>1</v>
      </c>
      <c r="U2360">
        <v>0</v>
      </c>
      <c r="V2360">
        <v>0</v>
      </c>
      <c r="W2360">
        <v>0</v>
      </c>
      <c r="X2360">
        <v>0.30518648161059003</v>
      </c>
      <c r="Y2360">
        <v>0</v>
      </c>
      <c r="Z2360">
        <v>5.8991433197602507E-2</v>
      </c>
      <c r="AA2360">
        <v>0</v>
      </c>
      <c r="AB2360">
        <v>0.80046593488488671</v>
      </c>
      <c r="AC2360">
        <v>0</v>
      </c>
      <c r="AD2360">
        <v>0</v>
      </c>
      <c r="AE2360">
        <v>1.1646438496930793</v>
      </c>
    </row>
    <row r="2361" spans="1:31" x14ac:dyDescent="0.3">
      <c r="A2361">
        <v>2505423</v>
      </c>
      <c r="B2361">
        <v>1</v>
      </c>
      <c r="C2361" t="s">
        <v>80</v>
      </c>
      <c r="D2361" t="s">
        <v>96</v>
      </c>
      <c r="E2361" t="s">
        <v>167</v>
      </c>
      <c r="F2361" t="s">
        <v>7051</v>
      </c>
      <c r="G2361" t="s">
        <v>234</v>
      </c>
      <c r="H2361" t="s">
        <v>150</v>
      </c>
      <c r="I2361" t="s">
        <v>136</v>
      </c>
      <c r="J2361" t="s">
        <v>137</v>
      </c>
      <c r="K2361" t="s">
        <v>144</v>
      </c>
      <c r="L2361" t="s">
        <v>7052</v>
      </c>
      <c r="M2361" t="s">
        <v>7053</v>
      </c>
      <c r="N2361">
        <v>3.528333333</v>
      </c>
      <c r="O2361">
        <v>0</v>
      </c>
      <c r="P2361">
        <v>1</v>
      </c>
      <c r="Q2361">
        <v>0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0.53451949819847999</v>
      </c>
      <c r="Y2361">
        <v>0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0.53451949819847999</v>
      </c>
    </row>
    <row r="2362" spans="1:31" x14ac:dyDescent="0.3">
      <c r="A2362">
        <v>2505366</v>
      </c>
      <c r="B2362">
        <v>1</v>
      </c>
      <c r="C2362" t="s">
        <v>80</v>
      </c>
      <c r="D2362" t="s">
        <v>94</v>
      </c>
      <c r="E2362" t="s">
        <v>207</v>
      </c>
      <c r="F2362" t="s">
        <v>7054</v>
      </c>
      <c r="G2362" t="s">
        <v>161</v>
      </c>
      <c r="H2362" t="s">
        <v>150</v>
      </c>
      <c r="I2362" t="s">
        <v>136</v>
      </c>
      <c r="J2362" t="s">
        <v>137</v>
      </c>
      <c r="K2362" t="s">
        <v>144</v>
      </c>
      <c r="L2362" t="s">
        <v>7055</v>
      </c>
      <c r="M2362" t="s">
        <v>7056</v>
      </c>
      <c r="N2362">
        <v>2.031666666</v>
      </c>
      <c r="O2362">
        <v>0</v>
      </c>
      <c r="P2362">
        <v>26</v>
      </c>
      <c r="Q2362">
        <v>0</v>
      </c>
      <c r="R2362">
        <v>0</v>
      </c>
      <c r="S2362">
        <v>0</v>
      </c>
      <c r="T2362">
        <v>8</v>
      </c>
      <c r="U2362">
        <v>0</v>
      </c>
      <c r="V2362">
        <v>0</v>
      </c>
      <c r="W2362">
        <v>0</v>
      </c>
      <c r="X2362">
        <v>37.122329146020626</v>
      </c>
      <c r="Y2362">
        <v>0</v>
      </c>
      <c r="Z2362">
        <v>0</v>
      </c>
      <c r="AA2362">
        <v>0</v>
      </c>
      <c r="AB2362">
        <v>6.9295654338661903</v>
      </c>
      <c r="AC2362">
        <v>0</v>
      </c>
      <c r="AD2362">
        <v>0</v>
      </c>
      <c r="AE2362">
        <v>44.051894579886813</v>
      </c>
    </row>
    <row r="2363" spans="1:31" x14ac:dyDescent="0.3">
      <c r="A2363">
        <v>2505174</v>
      </c>
      <c r="B2363">
        <v>1</v>
      </c>
      <c r="C2363" t="s">
        <v>80</v>
      </c>
      <c r="D2363" t="s">
        <v>91</v>
      </c>
      <c r="E2363" t="s">
        <v>141</v>
      </c>
      <c r="F2363" t="s">
        <v>3792</v>
      </c>
      <c r="G2363" t="s">
        <v>143</v>
      </c>
      <c r="H2363" t="s">
        <v>135</v>
      </c>
      <c r="I2363" t="s">
        <v>136</v>
      </c>
      <c r="J2363" t="s">
        <v>137</v>
      </c>
      <c r="K2363" t="s">
        <v>144</v>
      </c>
      <c r="L2363" t="s">
        <v>7057</v>
      </c>
      <c r="M2363" t="s">
        <v>7058</v>
      </c>
      <c r="N2363">
        <v>0.29416666600000002</v>
      </c>
      <c r="O2363">
        <v>0</v>
      </c>
      <c r="P2363">
        <v>776</v>
      </c>
      <c r="Q2363">
        <v>0</v>
      </c>
      <c r="R2363">
        <v>21</v>
      </c>
      <c r="S2363">
        <v>0</v>
      </c>
      <c r="T2363">
        <v>121</v>
      </c>
      <c r="U2363">
        <v>0</v>
      </c>
      <c r="V2363">
        <v>0</v>
      </c>
      <c r="W2363">
        <v>0</v>
      </c>
      <c r="X2363">
        <v>50.644810630265155</v>
      </c>
      <c r="Y2363">
        <v>0</v>
      </c>
      <c r="Z2363">
        <v>2.6672219605195129</v>
      </c>
      <c r="AA2363">
        <v>0</v>
      </c>
      <c r="AB2363">
        <v>20.738293192423654</v>
      </c>
      <c r="AC2363">
        <v>0</v>
      </c>
      <c r="AD2363">
        <v>0</v>
      </c>
      <c r="AE2363">
        <v>74.050325783208322</v>
      </c>
    </row>
    <row r="2364" spans="1:31" x14ac:dyDescent="0.3">
      <c r="A2364">
        <v>2505652</v>
      </c>
      <c r="B2364">
        <v>1</v>
      </c>
      <c r="C2364" t="s">
        <v>80</v>
      </c>
      <c r="D2364" t="s">
        <v>97</v>
      </c>
      <c r="E2364" t="s">
        <v>159</v>
      </c>
      <c r="F2364" t="s">
        <v>7059</v>
      </c>
      <c r="G2364" t="s">
        <v>181</v>
      </c>
      <c r="H2364" t="s">
        <v>150</v>
      </c>
      <c r="I2364" t="s">
        <v>136</v>
      </c>
      <c r="J2364" t="s">
        <v>137</v>
      </c>
      <c r="K2364" t="s">
        <v>144</v>
      </c>
      <c r="L2364" t="s">
        <v>7060</v>
      </c>
      <c r="M2364" t="s">
        <v>7061</v>
      </c>
      <c r="N2364">
        <v>0.75638888800000004</v>
      </c>
      <c r="O2364">
        <v>0</v>
      </c>
      <c r="P2364">
        <v>15</v>
      </c>
      <c r="Q2364">
        <v>0</v>
      </c>
      <c r="R2364">
        <v>15</v>
      </c>
      <c r="S2364">
        <v>0</v>
      </c>
      <c r="T2364">
        <v>5</v>
      </c>
      <c r="U2364">
        <v>0</v>
      </c>
      <c r="V2364">
        <v>0</v>
      </c>
      <c r="W2364">
        <v>0</v>
      </c>
      <c r="X2364">
        <v>19.716706562261816</v>
      </c>
      <c r="Y2364">
        <v>0</v>
      </c>
      <c r="Z2364">
        <v>7.2768361421844974</v>
      </c>
      <c r="AA2364">
        <v>0</v>
      </c>
      <c r="AB2364">
        <v>3.0692840128544665</v>
      </c>
      <c r="AC2364">
        <v>0</v>
      </c>
      <c r="AD2364">
        <v>0</v>
      </c>
      <c r="AE2364">
        <v>30.06282671730078</v>
      </c>
    </row>
    <row r="2365" spans="1:31" x14ac:dyDescent="0.3">
      <c r="A2365">
        <v>2505615</v>
      </c>
      <c r="B2365">
        <v>1</v>
      </c>
      <c r="C2365" t="s">
        <v>80</v>
      </c>
      <c r="D2365" t="s">
        <v>93</v>
      </c>
      <c r="E2365" t="s">
        <v>207</v>
      </c>
      <c r="F2365" t="s">
        <v>7062</v>
      </c>
      <c r="G2365" t="s">
        <v>161</v>
      </c>
      <c r="H2365" t="s">
        <v>150</v>
      </c>
      <c r="I2365" t="s">
        <v>136</v>
      </c>
      <c r="J2365" t="s">
        <v>137</v>
      </c>
      <c r="K2365" t="s">
        <v>144</v>
      </c>
      <c r="L2365" t="s">
        <v>7063</v>
      </c>
      <c r="M2365" t="s">
        <v>7064</v>
      </c>
      <c r="N2365">
        <v>2.6994444440000001</v>
      </c>
      <c r="O2365">
        <v>0</v>
      </c>
      <c r="P2365">
        <v>15</v>
      </c>
      <c r="Q2365">
        <v>0</v>
      </c>
      <c r="R2365">
        <v>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5.7868302927352255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5.7868302927352255</v>
      </c>
    </row>
    <row r="2366" spans="1:31" x14ac:dyDescent="0.3">
      <c r="A2366">
        <v>2505609</v>
      </c>
      <c r="B2366">
        <v>1</v>
      </c>
      <c r="C2366" t="s">
        <v>81</v>
      </c>
      <c r="D2366" t="s">
        <v>123</v>
      </c>
      <c r="E2366" t="s">
        <v>159</v>
      </c>
      <c r="F2366" t="s">
        <v>7065</v>
      </c>
      <c r="G2366" t="s">
        <v>161</v>
      </c>
      <c r="H2366" t="s">
        <v>150</v>
      </c>
      <c r="I2366" t="s">
        <v>136</v>
      </c>
      <c r="J2366" t="s">
        <v>137</v>
      </c>
      <c r="K2366" t="s">
        <v>144</v>
      </c>
      <c r="L2366" t="s">
        <v>7066</v>
      </c>
      <c r="M2366" t="s">
        <v>7067</v>
      </c>
      <c r="N2366">
        <v>0.29527777700000002</v>
      </c>
      <c r="O2366">
        <v>0</v>
      </c>
      <c r="P2366">
        <v>2</v>
      </c>
      <c r="Q2366">
        <v>0</v>
      </c>
      <c r="R2366">
        <v>0</v>
      </c>
      <c r="S2366">
        <v>0</v>
      </c>
      <c r="T2366">
        <v>38</v>
      </c>
      <c r="U2366">
        <v>0</v>
      </c>
      <c r="V2366">
        <v>1</v>
      </c>
      <c r="W2366">
        <v>0</v>
      </c>
      <c r="X2366">
        <v>7.4134525649424993E-2</v>
      </c>
      <c r="Y2366">
        <v>0</v>
      </c>
      <c r="Z2366">
        <v>0</v>
      </c>
      <c r="AA2366">
        <v>0</v>
      </c>
      <c r="AB2366">
        <v>13.44198065794496</v>
      </c>
      <c r="AC2366">
        <v>0</v>
      </c>
      <c r="AD2366">
        <v>0.80423017572351996</v>
      </c>
      <c r="AE2366">
        <v>14.320345359317905</v>
      </c>
    </row>
    <row r="2367" spans="1:31" x14ac:dyDescent="0.3">
      <c r="A2367">
        <v>2505549</v>
      </c>
      <c r="B2367">
        <v>1</v>
      </c>
      <c r="C2367" t="s">
        <v>80</v>
      </c>
      <c r="D2367" t="s">
        <v>85</v>
      </c>
      <c r="E2367" t="s">
        <v>167</v>
      </c>
      <c r="F2367" t="s">
        <v>7068</v>
      </c>
      <c r="G2367" t="s">
        <v>538</v>
      </c>
      <c r="H2367" t="s">
        <v>150</v>
      </c>
      <c r="I2367" t="s">
        <v>136</v>
      </c>
      <c r="J2367" t="s">
        <v>3</v>
      </c>
      <c r="K2367" t="s">
        <v>144</v>
      </c>
      <c r="L2367" t="s">
        <v>7069</v>
      </c>
      <c r="M2367" t="s">
        <v>7070</v>
      </c>
      <c r="N2367">
        <v>2.3675000000000002</v>
      </c>
      <c r="O2367">
        <v>0</v>
      </c>
      <c r="P2367">
        <v>5</v>
      </c>
      <c r="Q2367">
        <v>0</v>
      </c>
      <c r="R2367">
        <v>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2.098049287612437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2.098049287612437</v>
      </c>
    </row>
    <row r="2368" spans="1:31" x14ac:dyDescent="0.3">
      <c r="A2368">
        <v>2505718</v>
      </c>
      <c r="B2368">
        <v>1</v>
      </c>
      <c r="C2368" t="s">
        <v>81</v>
      </c>
      <c r="D2368" t="s">
        <v>119</v>
      </c>
      <c r="E2368" t="s">
        <v>207</v>
      </c>
      <c r="F2368" t="s">
        <v>7071</v>
      </c>
      <c r="G2368" t="s">
        <v>177</v>
      </c>
      <c r="H2368" t="s">
        <v>150</v>
      </c>
      <c r="I2368" t="s">
        <v>136</v>
      </c>
      <c r="J2368" t="s">
        <v>137</v>
      </c>
      <c r="K2368" t="s">
        <v>144</v>
      </c>
      <c r="L2368" t="s">
        <v>7072</v>
      </c>
      <c r="M2368" t="s">
        <v>7073</v>
      </c>
      <c r="N2368">
        <v>1.5872222220000001</v>
      </c>
      <c r="O2368">
        <v>0</v>
      </c>
      <c r="P2368">
        <v>18</v>
      </c>
      <c r="Q2368">
        <v>0</v>
      </c>
      <c r="R2368">
        <v>2</v>
      </c>
      <c r="S2368">
        <v>0</v>
      </c>
      <c r="T2368">
        <v>1</v>
      </c>
      <c r="U2368">
        <v>0</v>
      </c>
      <c r="V2368">
        <v>0</v>
      </c>
      <c r="W2368">
        <v>0</v>
      </c>
      <c r="X2368">
        <v>5.9186169998613574</v>
      </c>
      <c r="Y2368">
        <v>0</v>
      </c>
      <c r="Z2368">
        <v>0</v>
      </c>
      <c r="AA2368">
        <v>0</v>
      </c>
      <c r="AB2368">
        <v>1.6332341746916916</v>
      </c>
      <c r="AC2368">
        <v>0</v>
      </c>
      <c r="AD2368">
        <v>0</v>
      </c>
      <c r="AE2368">
        <v>7.5518511745530486</v>
      </c>
    </row>
    <row r="2369" spans="1:31" x14ac:dyDescent="0.3">
      <c r="A2369">
        <v>2505595</v>
      </c>
      <c r="B2369">
        <v>1</v>
      </c>
      <c r="C2369" t="s">
        <v>81</v>
      </c>
      <c r="D2369" t="s">
        <v>119</v>
      </c>
      <c r="E2369" t="s">
        <v>207</v>
      </c>
      <c r="F2369" t="s">
        <v>7074</v>
      </c>
      <c r="G2369" t="s">
        <v>177</v>
      </c>
      <c r="H2369" t="s">
        <v>150</v>
      </c>
      <c r="I2369" t="s">
        <v>136</v>
      </c>
      <c r="J2369" t="s">
        <v>137</v>
      </c>
      <c r="K2369" t="s">
        <v>144</v>
      </c>
      <c r="L2369" t="s">
        <v>7075</v>
      </c>
      <c r="M2369" t="s">
        <v>7076</v>
      </c>
      <c r="N2369">
        <v>2.0577777770000001</v>
      </c>
      <c r="O2369">
        <v>0</v>
      </c>
      <c r="P2369">
        <v>29</v>
      </c>
      <c r="Q2369">
        <v>0</v>
      </c>
      <c r="R2369">
        <v>2</v>
      </c>
      <c r="S2369">
        <v>0</v>
      </c>
      <c r="T2369">
        <v>2</v>
      </c>
      <c r="U2369">
        <v>0</v>
      </c>
      <c r="V2369">
        <v>0</v>
      </c>
      <c r="W2369">
        <v>0</v>
      </c>
      <c r="X2369">
        <v>4.8140017568533633</v>
      </c>
      <c r="Y2369">
        <v>0</v>
      </c>
      <c r="Z2369">
        <v>4.970364369637334E-2</v>
      </c>
      <c r="AA2369">
        <v>0</v>
      </c>
      <c r="AB2369">
        <v>0.38099141862090086</v>
      </c>
      <c r="AC2369">
        <v>0</v>
      </c>
      <c r="AD2369">
        <v>0</v>
      </c>
      <c r="AE2369">
        <v>5.2446968191706373</v>
      </c>
    </row>
    <row r="2370" spans="1:31" x14ac:dyDescent="0.3">
      <c r="A2370">
        <v>2505572</v>
      </c>
      <c r="B2370">
        <v>1</v>
      </c>
      <c r="C2370" t="s">
        <v>81</v>
      </c>
      <c r="D2370" t="s">
        <v>128</v>
      </c>
      <c r="E2370" t="s">
        <v>187</v>
      </c>
      <c r="F2370" t="s">
        <v>7077</v>
      </c>
      <c r="G2370" t="s">
        <v>143</v>
      </c>
      <c r="H2370" t="s">
        <v>135</v>
      </c>
      <c r="I2370" t="s">
        <v>136</v>
      </c>
      <c r="J2370" t="s">
        <v>137</v>
      </c>
      <c r="K2370" t="s">
        <v>144</v>
      </c>
      <c r="L2370" t="s">
        <v>7078</v>
      </c>
      <c r="M2370" t="s">
        <v>7079</v>
      </c>
      <c r="N2370">
        <v>0.66138888799999995</v>
      </c>
      <c r="O2370">
        <v>0</v>
      </c>
      <c r="P2370">
        <v>388</v>
      </c>
      <c r="Q2370">
        <v>4</v>
      </c>
      <c r="R2370">
        <v>4</v>
      </c>
      <c r="S2370">
        <v>20</v>
      </c>
      <c r="T2370">
        <v>27</v>
      </c>
      <c r="U2370">
        <v>4</v>
      </c>
      <c r="V2370">
        <v>0</v>
      </c>
      <c r="W2370">
        <v>0</v>
      </c>
      <c r="X2370">
        <v>58.948722496186392</v>
      </c>
      <c r="Y2370">
        <v>2.7789395892873743</v>
      </c>
      <c r="Z2370">
        <v>0.83057642631931827</v>
      </c>
      <c r="AA2370">
        <v>82.329151748532553</v>
      </c>
      <c r="AB2370">
        <v>14.059188906494516</v>
      </c>
      <c r="AC2370">
        <v>679.50777701784853</v>
      </c>
      <c r="AD2370">
        <v>0</v>
      </c>
      <c r="AE2370">
        <v>838.45435618466865</v>
      </c>
    </row>
    <row r="2371" spans="1:31" x14ac:dyDescent="0.3">
      <c r="A2371">
        <v>2505532</v>
      </c>
      <c r="B2371">
        <v>1</v>
      </c>
      <c r="C2371" t="s">
        <v>81</v>
      </c>
      <c r="D2371" t="s">
        <v>120</v>
      </c>
      <c r="E2371" t="s">
        <v>187</v>
      </c>
      <c r="F2371" t="s">
        <v>7080</v>
      </c>
      <c r="G2371" t="s">
        <v>143</v>
      </c>
      <c r="H2371" t="s">
        <v>135</v>
      </c>
      <c r="I2371" t="s">
        <v>136</v>
      </c>
      <c r="J2371" t="s">
        <v>137</v>
      </c>
      <c r="K2371" t="s">
        <v>144</v>
      </c>
      <c r="L2371" t="s">
        <v>7081</v>
      </c>
      <c r="M2371" t="s">
        <v>7082</v>
      </c>
      <c r="N2371">
        <v>1.8811111110000001</v>
      </c>
      <c r="O2371">
        <v>0</v>
      </c>
      <c r="P2371">
        <v>0</v>
      </c>
      <c r="Q2371">
        <v>56</v>
      </c>
      <c r="R2371">
        <v>35</v>
      </c>
      <c r="S2371">
        <v>1</v>
      </c>
      <c r="T2371">
        <v>2</v>
      </c>
      <c r="U2371">
        <v>1</v>
      </c>
      <c r="V2371">
        <v>0</v>
      </c>
      <c r="W2371">
        <v>0</v>
      </c>
      <c r="X2371">
        <v>0</v>
      </c>
      <c r="Y2371">
        <v>115.33854273455776</v>
      </c>
      <c r="Z2371">
        <v>49.252949241686665</v>
      </c>
      <c r="AA2371">
        <v>15.13303611533053</v>
      </c>
      <c r="AB2371">
        <v>3.3204217622028045</v>
      </c>
      <c r="AC2371">
        <v>292.04774309969662</v>
      </c>
      <c r="AD2371">
        <v>0</v>
      </c>
      <c r="AE2371">
        <v>475.0926929534744</v>
      </c>
    </row>
    <row r="2372" spans="1:31" x14ac:dyDescent="0.3">
      <c r="A2372">
        <v>2505589</v>
      </c>
      <c r="B2372">
        <v>1</v>
      </c>
      <c r="C2372" t="s">
        <v>80</v>
      </c>
      <c r="D2372" t="s">
        <v>101</v>
      </c>
      <c r="E2372" t="s">
        <v>207</v>
      </c>
      <c r="F2372" t="s">
        <v>7083</v>
      </c>
      <c r="G2372" t="s">
        <v>161</v>
      </c>
      <c r="H2372" t="s">
        <v>150</v>
      </c>
      <c r="I2372" t="s">
        <v>136</v>
      </c>
      <c r="J2372" t="s">
        <v>137</v>
      </c>
      <c r="K2372" t="s">
        <v>144</v>
      </c>
      <c r="L2372" t="s">
        <v>7084</v>
      </c>
      <c r="M2372" t="s">
        <v>7085</v>
      </c>
      <c r="N2372">
        <v>1.322777777</v>
      </c>
      <c r="O2372">
        <v>0</v>
      </c>
      <c r="P2372">
        <v>83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14.607052918951666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14.607052918951666</v>
      </c>
    </row>
    <row r="2373" spans="1:31" x14ac:dyDescent="0.3">
      <c r="A2373">
        <v>2505386</v>
      </c>
      <c r="B2373">
        <v>1</v>
      </c>
      <c r="C2373" t="s">
        <v>80</v>
      </c>
      <c r="D2373" t="s">
        <v>96</v>
      </c>
      <c r="E2373" t="s">
        <v>147</v>
      </c>
      <c r="F2373" t="s">
        <v>6645</v>
      </c>
      <c r="G2373" t="s">
        <v>149</v>
      </c>
      <c r="H2373" t="s">
        <v>150</v>
      </c>
      <c r="I2373" t="s">
        <v>136</v>
      </c>
      <c r="J2373" t="s">
        <v>137</v>
      </c>
      <c r="K2373" t="s">
        <v>144</v>
      </c>
      <c r="L2373" t="s">
        <v>7086</v>
      </c>
      <c r="M2373" t="s">
        <v>7087</v>
      </c>
      <c r="N2373">
        <v>2.1291666660000002</v>
      </c>
      <c r="O2373">
        <v>0</v>
      </c>
      <c r="P2373">
        <v>15</v>
      </c>
      <c r="Q2373">
        <v>0</v>
      </c>
      <c r="R2373">
        <v>0</v>
      </c>
      <c r="S2373">
        <v>0</v>
      </c>
      <c r="T2373">
        <v>5</v>
      </c>
      <c r="U2373">
        <v>0</v>
      </c>
      <c r="V2373">
        <v>0</v>
      </c>
      <c r="W2373">
        <v>0</v>
      </c>
      <c r="X2373">
        <v>17.954069335722046</v>
      </c>
      <c r="Y2373">
        <v>0</v>
      </c>
      <c r="Z2373">
        <v>0</v>
      </c>
      <c r="AA2373">
        <v>0</v>
      </c>
      <c r="AB2373">
        <v>44.027980791914324</v>
      </c>
      <c r="AC2373">
        <v>0</v>
      </c>
      <c r="AD2373">
        <v>0</v>
      </c>
      <c r="AE2373">
        <v>61.98205012763637</v>
      </c>
    </row>
    <row r="2374" spans="1:31" x14ac:dyDescent="0.3">
      <c r="A2374">
        <v>2505735</v>
      </c>
      <c r="B2374">
        <v>1</v>
      </c>
      <c r="C2374" t="s">
        <v>80</v>
      </c>
      <c r="D2374" t="s">
        <v>106</v>
      </c>
      <c r="E2374" t="s">
        <v>187</v>
      </c>
      <c r="F2374" t="s">
        <v>7088</v>
      </c>
      <c r="G2374" t="s">
        <v>143</v>
      </c>
      <c r="H2374" t="s">
        <v>135</v>
      </c>
      <c r="I2374" t="s">
        <v>136</v>
      </c>
      <c r="J2374" t="s">
        <v>137</v>
      </c>
      <c r="K2374" t="s">
        <v>144</v>
      </c>
      <c r="L2374" t="s">
        <v>7089</v>
      </c>
      <c r="M2374" t="s">
        <v>7090</v>
      </c>
      <c r="N2374">
        <v>0.36972222199999999</v>
      </c>
      <c r="O2374">
        <v>0</v>
      </c>
      <c r="P2374">
        <v>588</v>
      </c>
      <c r="Q2374">
        <v>0</v>
      </c>
      <c r="R2374">
        <v>15</v>
      </c>
      <c r="S2374">
        <v>3</v>
      </c>
      <c r="T2374">
        <v>71</v>
      </c>
      <c r="U2374">
        <v>0</v>
      </c>
      <c r="V2374">
        <v>0</v>
      </c>
      <c r="W2374">
        <v>0</v>
      </c>
      <c r="X2374">
        <v>23.940080971357819</v>
      </c>
      <c r="Y2374">
        <v>0</v>
      </c>
      <c r="Z2374">
        <v>0.57369171908513683</v>
      </c>
      <c r="AA2374">
        <v>6.8122284095882044</v>
      </c>
      <c r="AB2374">
        <v>8.2221958212387491</v>
      </c>
      <c r="AC2374">
        <v>0</v>
      </c>
      <c r="AD2374">
        <v>0</v>
      </c>
      <c r="AE2374">
        <v>39.548196921269906</v>
      </c>
    </row>
    <row r="2375" spans="1:31" x14ac:dyDescent="0.3">
      <c r="A2375">
        <v>2505632</v>
      </c>
      <c r="B2375">
        <v>1</v>
      </c>
      <c r="C2375" t="s">
        <v>81</v>
      </c>
      <c r="D2375" t="s">
        <v>120</v>
      </c>
      <c r="E2375" t="s">
        <v>141</v>
      </c>
      <c r="F2375" t="s">
        <v>7091</v>
      </c>
      <c r="G2375" t="s">
        <v>143</v>
      </c>
      <c r="H2375" t="s">
        <v>135</v>
      </c>
      <c r="I2375" t="s">
        <v>136</v>
      </c>
      <c r="J2375" t="s">
        <v>137</v>
      </c>
      <c r="K2375" t="s">
        <v>144</v>
      </c>
      <c r="L2375" t="s">
        <v>7092</v>
      </c>
      <c r="M2375" t="s">
        <v>7093</v>
      </c>
      <c r="N2375">
        <v>0.42527777700000002</v>
      </c>
      <c r="O2375">
        <v>0</v>
      </c>
      <c r="P2375">
        <v>1136</v>
      </c>
      <c r="Q2375">
        <v>0</v>
      </c>
      <c r="R2375">
        <v>8</v>
      </c>
      <c r="S2375">
        <v>0</v>
      </c>
      <c r="T2375">
        <v>147</v>
      </c>
      <c r="U2375">
        <v>1</v>
      </c>
      <c r="V2375">
        <v>0</v>
      </c>
      <c r="W2375">
        <v>0</v>
      </c>
      <c r="X2375">
        <v>94.474618221955339</v>
      </c>
      <c r="Y2375">
        <v>0</v>
      </c>
      <c r="Z2375">
        <v>1.5495169874080228</v>
      </c>
      <c r="AA2375">
        <v>0</v>
      </c>
      <c r="AB2375">
        <v>28.002274383808562</v>
      </c>
      <c r="AC2375">
        <v>3.0144949903400002</v>
      </c>
      <c r="AD2375">
        <v>0</v>
      </c>
      <c r="AE2375">
        <v>127.04090458351193</v>
      </c>
    </row>
    <row r="2376" spans="1:31" x14ac:dyDescent="0.3">
      <c r="A2376">
        <v>2505300</v>
      </c>
      <c r="B2376">
        <v>1</v>
      </c>
      <c r="C2376" t="s">
        <v>80</v>
      </c>
      <c r="D2376" t="s">
        <v>91</v>
      </c>
      <c r="E2376" t="s">
        <v>141</v>
      </c>
      <c r="F2376" t="s">
        <v>7094</v>
      </c>
      <c r="G2376" t="s">
        <v>143</v>
      </c>
      <c r="H2376" t="s">
        <v>135</v>
      </c>
      <c r="I2376" t="s">
        <v>136</v>
      </c>
      <c r="J2376" t="s">
        <v>137</v>
      </c>
      <c r="K2376" t="s">
        <v>144</v>
      </c>
      <c r="L2376" t="s">
        <v>7095</v>
      </c>
      <c r="M2376" t="s">
        <v>7096</v>
      </c>
      <c r="N2376">
        <v>0.63055555500000005</v>
      </c>
      <c r="O2376">
        <v>0</v>
      </c>
      <c r="P2376">
        <v>40</v>
      </c>
      <c r="Q2376">
        <v>0</v>
      </c>
      <c r="R2376">
        <v>8</v>
      </c>
      <c r="S2376">
        <v>0</v>
      </c>
      <c r="T2376">
        <v>8</v>
      </c>
      <c r="U2376">
        <v>0</v>
      </c>
      <c r="V2376">
        <v>0</v>
      </c>
      <c r="W2376">
        <v>0</v>
      </c>
      <c r="X2376">
        <v>5.9228372730079579</v>
      </c>
      <c r="Y2376">
        <v>0</v>
      </c>
      <c r="Z2376">
        <v>0.20304145118241831</v>
      </c>
      <c r="AA2376">
        <v>0</v>
      </c>
      <c r="AB2376">
        <v>1.5692373119034499</v>
      </c>
      <c r="AC2376">
        <v>0</v>
      </c>
      <c r="AD2376">
        <v>0</v>
      </c>
      <c r="AE2376">
        <v>7.6951160360938262</v>
      </c>
    </row>
    <row r="2377" spans="1:31" x14ac:dyDescent="0.3">
      <c r="A2377">
        <v>2505655</v>
      </c>
      <c r="B2377">
        <v>1</v>
      </c>
      <c r="C2377" t="s">
        <v>81</v>
      </c>
      <c r="D2377" t="s">
        <v>127</v>
      </c>
      <c r="E2377" t="s">
        <v>187</v>
      </c>
      <c r="F2377" t="s">
        <v>1303</v>
      </c>
      <c r="G2377" t="s">
        <v>143</v>
      </c>
      <c r="H2377" t="s">
        <v>135</v>
      </c>
      <c r="I2377" t="s">
        <v>136</v>
      </c>
      <c r="J2377" t="s">
        <v>137</v>
      </c>
      <c r="K2377" t="s">
        <v>144</v>
      </c>
      <c r="L2377" t="s">
        <v>7097</v>
      </c>
      <c r="M2377" t="s">
        <v>7098</v>
      </c>
      <c r="N2377">
        <v>4.375277777</v>
      </c>
      <c r="O2377">
        <v>0</v>
      </c>
      <c r="P2377">
        <v>3</v>
      </c>
      <c r="Q2377">
        <v>38</v>
      </c>
      <c r="R2377">
        <v>37</v>
      </c>
      <c r="S2377">
        <v>5</v>
      </c>
      <c r="T2377">
        <v>1</v>
      </c>
      <c r="U2377">
        <v>0</v>
      </c>
      <c r="V2377">
        <v>0</v>
      </c>
      <c r="W2377">
        <v>0</v>
      </c>
      <c r="X2377">
        <v>0.76924754772078507</v>
      </c>
      <c r="Y2377">
        <v>51.739737894739527</v>
      </c>
      <c r="Z2377">
        <v>36.099249395967256</v>
      </c>
      <c r="AA2377">
        <v>32.118522616819014</v>
      </c>
      <c r="AB2377">
        <v>0.47529162680304671</v>
      </c>
      <c r="AC2377">
        <v>0</v>
      </c>
      <c r="AD2377">
        <v>0</v>
      </c>
      <c r="AE2377">
        <v>121.20204908204961</v>
      </c>
    </row>
    <row r="2378" spans="1:31" x14ac:dyDescent="0.3">
      <c r="A2378">
        <v>2505157</v>
      </c>
      <c r="B2378">
        <v>1</v>
      </c>
      <c r="C2378" t="s">
        <v>80</v>
      </c>
      <c r="D2378" t="s">
        <v>111</v>
      </c>
      <c r="E2378" t="s">
        <v>207</v>
      </c>
      <c r="F2378" t="s">
        <v>7099</v>
      </c>
      <c r="G2378" t="s">
        <v>173</v>
      </c>
      <c r="H2378" t="s">
        <v>150</v>
      </c>
      <c r="I2378" t="s">
        <v>136</v>
      </c>
      <c r="J2378" t="s">
        <v>137</v>
      </c>
      <c r="K2378" t="s">
        <v>138</v>
      </c>
      <c r="L2378" t="s">
        <v>7100</v>
      </c>
      <c r="M2378" t="s">
        <v>7101</v>
      </c>
      <c r="N2378">
        <v>8.1555555549999994</v>
      </c>
      <c r="O2378">
        <v>0</v>
      </c>
      <c r="P2378">
        <v>39</v>
      </c>
      <c r="Q2378">
        <v>0</v>
      </c>
      <c r="R2378">
        <v>0</v>
      </c>
      <c r="S2378">
        <v>0</v>
      </c>
      <c r="T2378">
        <v>4</v>
      </c>
      <c r="U2378">
        <v>0</v>
      </c>
      <c r="V2378">
        <v>0</v>
      </c>
      <c r="W2378">
        <v>0</v>
      </c>
      <c r="X2378">
        <v>251.75220616557016</v>
      </c>
      <c r="Y2378">
        <v>0</v>
      </c>
      <c r="Z2378">
        <v>0</v>
      </c>
      <c r="AA2378">
        <v>0</v>
      </c>
      <c r="AB2378">
        <v>34.404628385162979</v>
      </c>
      <c r="AC2378">
        <v>0</v>
      </c>
      <c r="AD2378">
        <v>0</v>
      </c>
      <c r="AE2378">
        <v>286.15683455073315</v>
      </c>
    </row>
    <row r="2379" spans="1:31" x14ac:dyDescent="0.3">
      <c r="A2379">
        <v>2505277</v>
      </c>
      <c r="B2379">
        <v>1</v>
      </c>
      <c r="C2379" t="s">
        <v>81</v>
      </c>
      <c r="D2379" t="s">
        <v>113</v>
      </c>
      <c r="E2379" t="s">
        <v>207</v>
      </c>
      <c r="F2379" t="s">
        <v>7102</v>
      </c>
      <c r="G2379" t="s">
        <v>177</v>
      </c>
      <c r="H2379" t="s">
        <v>150</v>
      </c>
      <c r="I2379" t="s">
        <v>136</v>
      </c>
      <c r="J2379" t="s">
        <v>137</v>
      </c>
      <c r="K2379" t="s">
        <v>144</v>
      </c>
      <c r="L2379" t="s">
        <v>7103</v>
      </c>
      <c r="M2379" t="s">
        <v>7104</v>
      </c>
      <c r="N2379">
        <v>3.4883333329999999</v>
      </c>
      <c r="O2379">
        <v>0</v>
      </c>
      <c r="P2379">
        <v>6</v>
      </c>
      <c r="Q2379">
        <v>0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2.6386701648859643</v>
      </c>
      <c r="Y2379">
        <v>0</v>
      </c>
      <c r="Z2379">
        <v>0.97037433449550026</v>
      </c>
      <c r="AA2379">
        <v>0</v>
      </c>
      <c r="AB2379">
        <v>0</v>
      </c>
      <c r="AC2379">
        <v>0</v>
      </c>
      <c r="AD2379">
        <v>0</v>
      </c>
      <c r="AE2379">
        <v>3.6090444993814645</v>
      </c>
    </row>
    <row r="2380" spans="1:31" x14ac:dyDescent="0.3">
      <c r="A2380">
        <v>2505320</v>
      </c>
      <c r="B2380">
        <v>1</v>
      </c>
      <c r="C2380" t="s">
        <v>80</v>
      </c>
      <c r="D2380" t="s">
        <v>90</v>
      </c>
      <c r="E2380" t="s">
        <v>207</v>
      </c>
      <c r="F2380" t="s">
        <v>7105</v>
      </c>
      <c r="G2380" t="s">
        <v>177</v>
      </c>
      <c r="H2380" t="s">
        <v>150</v>
      </c>
      <c r="I2380" t="s">
        <v>136</v>
      </c>
      <c r="J2380" t="s">
        <v>137</v>
      </c>
      <c r="K2380" t="s">
        <v>144</v>
      </c>
      <c r="L2380" t="s">
        <v>7106</v>
      </c>
      <c r="M2380" t="s">
        <v>7107</v>
      </c>
      <c r="N2380">
        <v>1.3094444439999999</v>
      </c>
      <c r="O2380">
        <v>0</v>
      </c>
      <c r="P2380">
        <v>97</v>
      </c>
      <c r="Q2380">
        <v>0</v>
      </c>
      <c r="R2380">
        <v>0</v>
      </c>
      <c r="S2380">
        <v>0</v>
      </c>
      <c r="T2380">
        <v>5</v>
      </c>
      <c r="U2380">
        <v>0</v>
      </c>
      <c r="V2380">
        <v>0</v>
      </c>
      <c r="W2380">
        <v>0</v>
      </c>
      <c r="X2380">
        <v>27.184931572739742</v>
      </c>
      <c r="Y2380">
        <v>0</v>
      </c>
      <c r="Z2380">
        <v>0</v>
      </c>
      <c r="AA2380">
        <v>0</v>
      </c>
      <c r="AB2380">
        <v>4.4274514424766922</v>
      </c>
      <c r="AC2380">
        <v>0</v>
      </c>
      <c r="AD2380">
        <v>0</v>
      </c>
      <c r="AE2380">
        <v>31.612383015216434</v>
      </c>
    </row>
    <row r="2381" spans="1:31" x14ac:dyDescent="0.3">
      <c r="A2381">
        <v>2505214</v>
      </c>
      <c r="B2381">
        <v>1</v>
      </c>
      <c r="C2381" t="s">
        <v>80</v>
      </c>
      <c r="D2381" t="s">
        <v>90</v>
      </c>
      <c r="E2381" t="s">
        <v>167</v>
      </c>
      <c r="F2381" t="s">
        <v>547</v>
      </c>
      <c r="G2381" t="s">
        <v>234</v>
      </c>
      <c r="H2381" t="s">
        <v>150</v>
      </c>
      <c r="I2381" t="s">
        <v>136</v>
      </c>
      <c r="J2381" t="s">
        <v>137</v>
      </c>
      <c r="K2381" t="s">
        <v>144</v>
      </c>
      <c r="L2381" t="s">
        <v>7108</v>
      </c>
      <c r="M2381" t="s">
        <v>7109</v>
      </c>
      <c r="N2381">
        <v>1.071388888</v>
      </c>
      <c r="O2381">
        <v>0</v>
      </c>
      <c r="P2381">
        <v>20</v>
      </c>
      <c r="Q2381">
        <v>0</v>
      </c>
      <c r="R2381">
        <v>0</v>
      </c>
      <c r="S2381">
        <v>0</v>
      </c>
      <c r="T2381">
        <v>2</v>
      </c>
      <c r="U2381">
        <v>0</v>
      </c>
      <c r="V2381">
        <v>0</v>
      </c>
      <c r="W2381">
        <v>0</v>
      </c>
      <c r="X2381">
        <v>6.1693780718987874</v>
      </c>
      <c r="Y2381">
        <v>0</v>
      </c>
      <c r="Z2381">
        <v>0</v>
      </c>
      <c r="AA2381">
        <v>0</v>
      </c>
      <c r="AB2381">
        <v>0.52554536031459087</v>
      </c>
      <c r="AC2381">
        <v>0</v>
      </c>
      <c r="AD2381">
        <v>0</v>
      </c>
      <c r="AE2381">
        <v>6.6949234322133782</v>
      </c>
    </row>
    <row r="2382" spans="1:31" x14ac:dyDescent="0.3">
      <c r="A2382">
        <v>2505463</v>
      </c>
      <c r="B2382">
        <v>1</v>
      </c>
      <c r="C2382" t="s">
        <v>80</v>
      </c>
      <c r="D2382" t="s">
        <v>91</v>
      </c>
      <c r="E2382" t="s">
        <v>167</v>
      </c>
      <c r="F2382" t="s">
        <v>7110</v>
      </c>
      <c r="G2382" t="s">
        <v>538</v>
      </c>
      <c r="H2382" t="s">
        <v>150</v>
      </c>
      <c r="I2382" t="s">
        <v>136</v>
      </c>
      <c r="J2382" t="s">
        <v>3</v>
      </c>
      <c r="K2382" t="s">
        <v>144</v>
      </c>
      <c r="L2382" t="s">
        <v>7111</v>
      </c>
      <c r="M2382" t="s">
        <v>7112</v>
      </c>
      <c r="N2382">
        <v>6</v>
      </c>
      <c r="O2382">
        <v>0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</row>
    <row r="2383" spans="1:31" x14ac:dyDescent="0.3">
      <c r="A2383">
        <v>2505575</v>
      </c>
      <c r="B2383">
        <v>1</v>
      </c>
      <c r="C2383" t="s">
        <v>80</v>
      </c>
      <c r="D2383" t="s">
        <v>93</v>
      </c>
      <c r="E2383" t="s">
        <v>159</v>
      </c>
      <c r="F2383" t="s">
        <v>7113</v>
      </c>
      <c r="G2383" t="s">
        <v>181</v>
      </c>
      <c r="H2383" t="s">
        <v>150</v>
      </c>
      <c r="I2383" t="s">
        <v>136</v>
      </c>
      <c r="J2383" t="s">
        <v>137</v>
      </c>
      <c r="K2383" t="s">
        <v>144</v>
      </c>
      <c r="L2383" t="s">
        <v>7114</v>
      </c>
      <c r="M2383" t="s">
        <v>7115</v>
      </c>
      <c r="N2383">
        <v>1.42</v>
      </c>
      <c r="O2383">
        <v>0</v>
      </c>
      <c r="P2383">
        <v>0</v>
      </c>
      <c r="Q2383">
        <v>0</v>
      </c>
      <c r="R2383">
        <v>14</v>
      </c>
      <c r="S2383">
        <v>0</v>
      </c>
      <c r="T2383">
        <v>1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8.6289654891363803</v>
      </c>
      <c r="AA2383">
        <v>0</v>
      </c>
      <c r="AB2383">
        <v>9.2956516750869994E-2</v>
      </c>
      <c r="AC2383">
        <v>0</v>
      </c>
      <c r="AD2383">
        <v>0</v>
      </c>
      <c r="AE2383">
        <v>8.7219220058872509</v>
      </c>
    </row>
    <row r="2384" spans="1:31" x14ac:dyDescent="0.3">
      <c r="A2384">
        <v>2505621</v>
      </c>
      <c r="B2384">
        <v>1</v>
      </c>
      <c r="C2384" t="s">
        <v>81</v>
      </c>
      <c r="D2384" t="s">
        <v>114</v>
      </c>
      <c r="E2384" t="s">
        <v>167</v>
      </c>
      <c r="F2384" t="s">
        <v>7116</v>
      </c>
      <c r="G2384" t="s">
        <v>263</v>
      </c>
      <c r="H2384" t="s">
        <v>150</v>
      </c>
      <c r="I2384" t="s">
        <v>136</v>
      </c>
      <c r="J2384" t="s">
        <v>137</v>
      </c>
      <c r="K2384" t="s">
        <v>144</v>
      </c>
      <c r="L2384" t="s">
        <v>7117</v>
      </c>
      <c r="M2384" t="s">
        <v>7118</v>
      </c>
      <c r="N2384">
        <v>1.3333333329999999</v>
      </c>
      <c r="O2384">
        <v>0</v>
      </c>
      <c r="P2384">
        <v>1</v>
      </c>
      <c r="Q2384">
        <v>0</v>
      </c>
      <c r="R2384">
        <v>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0.16437393478149168</v>
      </c>
      <c r="Y2384">
        <v>0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0.16437393478149168</v>
      </c>
    </row>
    <row r="2385" spans="1:31" x14ac:dyDescent="0.3">
      <c r="A2385">
        <v>2505080</v>
      </c>
      <c r="B2385">
        <v>1</v>
      </c>
      <c r="C2385" t="s">
        <v>80</v>
      </c>
      <c r="D2385" t="s">
        <v>104</v>
      </c>
      <c r="E2385" t="s">
        <v>159</v>
      </c>
      <c r="F2385" t="s">
        <v>7119</v>
      </c>
      <c r="G2385" t="s">
        <v>1242</v>
      </c>
      <c r="H2385" t="s">
        <v>150</v>
      </c>
      <c r="I2385" t="s">
        <v>136</v>
      </c>
      <c r="J2385" t="s">
        <v>3</v>
      </c>
      <c r="K2385" t="s">
        <v>144</v>
      </c>
      <c r="L2385" t="s">
        <v>7120</v>
      </c>
      <c r="M2385" t="s">
        <v>7121</v>
      </c>
      <c r="N2385">
        <v>2.5583333330000002</v>
      </c>
      <c r="O2385">
        <v>0</v>
      </c>
      <c r="P2385">
        <v>261</v>
      </c>
      <c r="Q2385">
        <v>0</v>
      </c>
      <c r="R2385">
        <v>3</v>
      </c>
      <c r="S2385">
        <v>0</v>
      </c>
      <c r="T2385">
        <v>17</v>
      </c>
      <c r="U2385">
        <v>0</v>
      </c>
      <c r="V2385">
        <v>0</v>
      </c>
      <c r="W2385">
        <v>0</v>
      </c>
      <c r="X2385">
        <v>154.53523270635614</v>
      </c>
      <c r="Y2385">
        <v>0</v>
      </c>
      <c r="Z2385">
        <v>1.800725808864045</v>
      </c>
      <c r="AA2385">
        <v>0</v>
      </c>
      <c r="AB2385">
        <v>23.934054000337227</v>
      </c>
      <c r="AC2385">
        <v>0</v>
      </c>
      <c r="AD2385">
        <v>0</v>
      </c>
      <c r="AE2385">
        <v>180.27001251555743</v>
      </c>
    </row>
    <row r="2386" spans="1:31" x14ac:dyDescent="0.3">
      <c r="A2386">
        <v>2505744</v>
      </c>
      <c r="B2386">
        <v>1</v>
      </c>
      <c r="C2386" t="s">
        <v>80</v>
      </c>
      <c r="D2386" t="s">
        <v>108</v>
      </c>
      <c r="E2386" t="s">
        <v>167</v>
      </c>
      <c r="F2386" t="s">
        <v>7122</v>
      </c>
      <c r="G2386" t="s">
        <v>263</v>
      </c>
      <c r="H2386" t="s">
        <v>150</v>
      </c>
      <c r="I2386" t="s">
        <v>136</v>
      </c>
      <c r="J2386" t="s">
        <v>137</v>
      </c>
      <c r="K2386" t="s">
        <v>144</v>
      </c>
      <c r="L2386" t="s">
        <v>7123</v>
      </c>
      <c r="M2386" t="s">
        <v>7124</v>
      </c>
      <c r="N2386">
        <v>2.017222222</v>
      </c>
      <c r="O2386">
        <v>0</v>
      </c>
      <c r="P2386">
        <v>1</v>
      </c>
      <c r="Q2386">
        <v>0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0.18974874965658667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0.18974874965658667</v>
      </c>
    </row>
    <row r="2387" spans="1:31" x14ac:dyDescent="0.3">
      <c r="A2387">
        <v>2505283</v>
      </c>
      <c r="B2387">
        <v>1</v>
      </c>
      <c r="C2387" t="s">
        <v>80</v>
      </c>
      <c r="D2387" t="s">
        <v>96</v>
      </c>
      <c r="E2387" t="s">
        <v>207</v>
      </c>
      <c r="F2387" t="s">
        <v>7125</v>
      </c>
      <c r="G2387" t="s">
        <v>177</v>
      </c>
      <c r="H2387" t="s">
        <v>150</v>
      </c>
      <c r="I2387" t="s">
        <v>136</v>
      </c>
      <c r="J2387" t="s">
        <v>137</v>
      </c>
      <c r="K2387" t="s">
        <v>144</v>
      </c>
      <c r="L2387" t="s">
        <v>7126</v>
      </c>
      <c r="M2387" t="s">
        <v>7127</v>
      </c>
      <c r="N2387">
        <v>2.0336111109999999</v>
      </c>
      <c r="O2387">
        <v>0</v>
      </c>
      <c r="P2387">
        <v>13</v>
      </c>
      <c r="Q2387">
        <v>0</v>
      </c>
      <c r="R2387">
        <v>0</v>
      </c>
      <c r="S2387">
        <v>0</v>
      </c>
      <c r="T2387">
        <v>3</v>
      </c>
      <c r="U2387">
        <v>0</v>
      </c>
      <c r="V2387">
        <v>0</v>
      </c>
      <c r="W2387">
        <v>0</v>
      </c>
      <c r="X2387">
        <v>7.9960337419230196</v>
      </c>
      <c r="Y2387">
        <v>0</v>
      </c>
      <c r="Z2387">
        <v>0</v>
      </c>
      <c r="AA2387">
        <v>0</v>
      </c>
      <c r="AB2387">
        <v>4.0826069351312855</v>
      </c>
      <c r="AC2387">
        <v>0</v>
      </c>
      <c r="AD2387">
        <v>0</v>
      </c>
      <c r="AE2387">
        <v>12.078640677054306</v>
      </c>
    </row>
    <row r="2388" spans="1:31" x14ac:dyDescent="0.3">
      <c r="A2388">
        <v>2505243</v>
      </c>
      <c r="B2388">
        <v>1</v>
      </c>
      <c r="C2388" t="s">
        <v>80</v>
      </c>
      <c r="D2388" t="s">
        <v>90</v>
      </c>
      <c r="E2388" t="s">
        <v>159</v>
      </c>
      <c r="F2388" t="s">
        <v>7128</v>
      </c>
      <c r="G2388" t="s">
        <v>134</v>
      </c>
      <c r="H2388" t="s">
        <v>150</v>
      </c>
      <c r="I2388" t="s">
        <v>136</v>
      </c>
      <c r="J2388" t="s">
        <v>137</v>
      </c>
      <c r="K2388" t="s">
        <v>138</v>
      </c>
      <c r="L2388" t="s">
        <v>7129</v>
      </c>
      <c r="M2388" t="s">
        <v>7130</v>
      </c>
      <c r="N2388">
        <v>1.4416666659999999</v>
      </c>
      <c r="O2388">
        <v>0</v>
      </c>
      <c r="P2388">
        <v>13</v>
      </c>
      <c r="Q2388">
        <v>0</v>
      </c>
      <c r="R2388">
        <v>0</v>
      </c>
      <c r="S2388">
        <v>0</v>
      </c>
      <c r="T2388">
        <v>82</v>
      </c>
      <c r="U2388">
        <v>0</v>
      </c>
      <c r="V2388">
        <v>0</v>
      </c>
      <c r="W2388">
        <v>0</v>
      </c>
      <c r="X2388">
        <v>6.3543801955316557</v>
      </c>
      <c r="Y2388">
        <v>0</v>
      </c>
      <c r="Z2388">
        <v>0</v>
      </c>
      <c r="AA2388">
        <v>0</v>
      </c>
      <c r="AB2388">
        <v>250.46124468980003</v>
      </c>
      <c r="AC2388">
        <v>0</v>
      </c>
      <c r="AD2388">
        <v>0</v>
      </c>
      <c r="AE2388">
        <v>256.81562488533166</v>
      </c>
    </row>
    <row r="2389" spans="1:31" x14ac:dyDescent="0.3">
      <c r="A2389">
        <v>2505684</v>
      </c>
      <c r="B2389">
        <v>1</v>
      </c>
      <c r="C2389" t="s">
        <v>81</v>
      </c>
      <c r="D2389" t="s">
        <v>114</v>
      </c>
      <c r="E2389" t="s">
        <v>207</v>
      </c>
      <c r="F2389" t="s">
        <v>7131</v>
      </c>
      <c r="G2389" t="s">
        <v>177</v>
      </c>
      <c r="H2389" t="s">
        <v>150</v>
      </c>
      <c r="I2389" t="s">
        <v>136</v>
      </c>
      <c r="J2389" t="s">
        <v>137</v>
      </c>
      <c r="K2389" t="s">
        <v>144</v>
      </c>
      <c r="L2389" t="s">
        <v>7132</v>
      </c>
      <c r="M2389" t="s">
        <v>7133</v>
      </c>
      <c r="N2389">
        <v>1.973333333</v>
      </c>
      <c r="O2389">
        <v>0</v>
      </c>
      <c r="P2389">
        <v>9</v>
      </c>
      <c r="Q2389">
        <v>0</v>
      </c>
      <c r="R2389">
        <v>0</v>
      </c>
      <c r="S2389">
        <v>0</v>
      </c>
      <c r="T2389">
        <v>1</v>
      </c>
      <c r="U2389">
        <v>0</v>
      </c>
      <c r="V2389">
        <v>0</v>
      </c>
      <c r="W2389">
        <v>0</v>
      </c>
      <c r="X2389">
        <v>2.4780840449343682</v>
      </c>
      <c r="Y2389">
        <v>0</v>
      </c>
      <c r="Z2389">
        <v>0</v>
      </c>
      <c r="AA2389">
        <v>0</v>
      </c>
      <c r="AB2389">
        <v>2.5495460367283331</v>
      </c>
      <c r="AC2389">
        <v>0</v>
      </c>
      <c r="AD2389">
        <v>0</v>
      </c>
      <c r="AE2389">
        <v>5.0276300816627018</v>
      </c>
    </row>
    <row r="2390" spans="1:31" x14ac:dyDescent="0.3">
      <c r="A2390">
        <v>2505435</v>
      </c>
      <c r="B2390">
        <v>1</v>
      </c>
      <c r="C2390" t="s">
        <v>80</v>
      </c>
      <c r="D2390" t="s">
        <v>88</v>
      </c>
      <c r="E2390" t="s">
        <v>159</v>
      </c>
      <c r="F2390" t="s">
        <v>7134</v>
      </c>
      <c r="G2390" t="s">
        <v>134</v>
      </c>
      <c r="H2390" t="s">
        <v>150</v>
      </c>
      <c r="I2390" t="s">
        <v>136</v>
      </c>
      <c r="J2390" t="s">
        <v>137</v>
      </c>
      <c r="K2390" t="s">
        <v>138</v>
      </c>
      <c r="L2390" t="s">
        <v>7135</v>
      </c>
      <c r="M2390" t="s">
        <v>7136</v>
      </c>
      <c r="N2390">
        <v>0.49249999999999999</v>
      </c>
      <c r="O2390">
        <v>0</v>
      </c>
      <c r="P2390">
        <v>273</v>
      </c>
      <c r="Q2390">
        <v>0</v>
      </c>
      <c r="R2390">
        <v>0</v>
      </c>
      <c r="S2390">
        <v>0</v>
      </c>
      <c r="T2390">
        <v>3</v>
      </c>
      <c r="U2390">
        <v>0</v>
      </c>
      <c r="V2390">
        <v>0</v>
      </c>
      <c r="W2390">
        <v>0</v>
      </c>
      <c r="X2390">
        <v>29.739231051541772</v>
      </c>
      <c r="Y2390">
        <v>0</v>
      </c>
      <c r="Z2390">
        <v>0</v>
      </c>
      <c r="AA2390">
        <v>0</v>
      </c>
      <c r="AB2390">
        <v>0.35352640019904746</v>
      </c>
      <c r="AC2390">
        <v>0</v>
      </c>
      <c r="AD2390">
        <v>0</v>
      </c>
      <c r="AE2390">
        <v>30.09275745174082</v>
      </c>
    </row>
    <row r="2391" spans="1:31" x14ac:dyDescent="0.3">
      <c r="A2391">
        <v>2505535</v>
      </c>
      <c r="B2391">
        <v>1</v>
      </c>
      <c r="C2391" t="s">
        <v>81</v>
      </c>
      <c r="D2391" t="s">
        <v>113</v>
      </c>
      <c r="E2391" t="s">
        <v>167</v>
      </c>
      <c r="F2391" t="s">
        <v>7137</v>
      </c>
      <c r="G2391" t="s">
        <v>263</v>
      </c>
      <c r="H2391" t="s">
        <v>150</v>
      </c>
      <c r="I2391" t="s">
        <v>136</v>
      </c>
      <c r="J2391" t="s">
        <v>137</v>
      </c>
      <c r="K2391" t="s">
        <v>144</v>
      </c>
      <c r="L2391" t="s">
        <v>7138</v>
      </c>
      <c r="M2391" t="s">
        <v>7139</v>
      </c>
      <c r="N2391">
        <v>2.3525</v>
      </c>
      <c r="O2391">
        <v>0</v>
      </c>
      <c r="P2391">
        <v>1</v>
      </c>
      <c r="Q2391">
        <v>0</v>
      </c>
      <c r="R2391">
        <v>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0.20124373936947001</v>
      </c>
      <c r="Y2391">
        <v>0</v>
      </c>
      <c r="Z2391">
        <v>0</v>
      </c>
      <c r="AA2391">
        <v>0</v>
      </c>
      <c r="AB2391">
        <v>0</v>
      </c>
      <c r="AC2391">
        <v>0</v>
      </c>
      <c r="AD2391">
        <v>0</v>
      </c>
      <c r="AE2391">
        <v>0.20124373936947001</v>
      </c>
    </row>
    <row r="2392" spans="1:31" x14ac:dyDescent="0.3">
      <c r="A2392">
        <v>2505727</v>
      </c>
      <c r="B2392">
        <v>1</v>
      </c>
      <c r="C2392" t="s">
        <v>80</v>
      </c>
      <c r="D2392" t="s">
        <v>108</v>
      </c>
      <c r="E2392" t="s">
        <v>159</v>
      </c>
      <c r="F2392" t="s">
        <v>7140</v>
      </c>
      <c r="G2392" t="s">
        <v>161</v>
      </c>
      <c r="H2392" t="s">
        <v>150</v>
      </c>
      <c r="I2392" t="s">
        <v>136</v>
      </c>
      <c r="J2392" t="s">
        <v>137</v>
      </c>
      <c r="K2392" t="s">
        <v>144</v>
      </c>
      <c r="L2392" t="s">
        <v>7141</v>
      </c>
      <c r="M2392" t="s">
        <v>7142</v>
      </c>
      <c r="N2392">
        <v>0.2525</v>
      </c>
      <c r="O2392">
        <v>0</v>
      </c>
      <c r="P2392">
        <v>23</v>
      </c>
      <c r="Q2392">
        <v>0</v>
      </c>
      <c r="R2392">
        <v>3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0.54972568076037998</v>
      </c>
      <c r="Y2392">
        <v>0</v>
      </c>
      <c r="Z2392">
        <v>0.18602569160524501</v>
      </c>
      <c r="AA2392">
        <v>0</v>
      </c>
      <c r="AB2392">
        <v>0</v>
      </c>
      <c r="AC2392">
        <v>0</v>
      </c>
      <c r="AD2392">
        <v>0</v>
      </c>
      <c r="AE2392">
        <v>0.73575137236562504</v>
      </c>
    </row>
    <row r="2393" spans="1:31" x14ac:dyDescent="0.3">
      <c r="A2393">
        <v>2505037</v>
      </c>
      <c r="B2393">
        <v>1</v>
      </c>
      <c r="C2393" t="s">
        <v>80</v>
      </c>
      <c r="D2393" t="s">
        <v>110</v>
      </c>
      <c r="E2393" t="s">
        <v>132</v>
      </c>
      <c r="F2393" t="s">
        <v>7143</v>
      </c>
      <c r="G2393" t="s">
        <v>173</v>
      </c>
      <c r="H2393" t="s">
        <v>135</v>
      </c>
      <c r="I2393" t="s">
        <v>136</v>
      </c>
      <c r="J2393" t="s">
        <v>137</v>
      </c>
      <c r="K2393" t="s">
        <v>138</v>
      </c>
      <c r="L2393" t="s">
        <v>7144</v>
      </c>
      <c r="M2393" t="s">
        <v>7145</v>
      </c>
      <c r="N2393">
        <v>2.1319444440000002</v>
      </c>
      <c r="O2393">
        <v>0</v>
      </c>
      <c r="P2393">
        <v>772</v>
      </c>
      <c r="Q2393">
        <v>0</v>
      </c>
      <c r="R2393">
        <v>0</v>
      </c>
      <c r="S2393">
        <v>0</v>
      </c>
      <c r="T2393">
        <v>106</v>
      </c>
      <c r="U2393">
        <v>0</v>
      </c>
      <c r="V2393">
        <v>0</v>
      </c>
      <c r="W2393">
        <v>0</v>
      </c>
      <c r="X2393">
        <v>434.20512923060204</v>
      </c>
      <c r="Y2393">
        <v>0</v>
      </c>
      <c r="Z2393">
        <v>0</v>
      </c>
      <c r="AA2393">
        <v>0</v>
      </c>
      <c r="AB2393">
        <v>71.471621646912951</v>
      </c>
      <c r="AC2393">
        <v>0</v>
      </c>
      <c r="AD2393">
        <v>0</v>
      </c>
      <c r="AE2393">
        <v>505.67675087751502</v>
      </c>
    </row>
    <row r="2394" spans="1:31" x14ac:dyDescent="0.3">
      <c r="A2394">
        <v>2505601</v>
      </c>
      <c r="B2394">
        <v>1</v>
      </c>
      <c r="C2394" t="s">
        <v>80</v>
      </c>
      <c r="D2394" t="s">
        <v>106</v>
      </c>
      <c r="E2394" t="s">
        <v>207</v>
      </c>
      <c r="F2394" t="s">
        <v>7146</v>
      </c>
      <c r="G2394" t="s">
        <v>413</v>
      </c>
      <c r="H2394" t="s">
        <v>150</v>
      </c>
      <c r="I2394" t="s">
        <v>136</v>
      </c>
      <c r="J2394" t="s">
        <v>137</v>
      </c>
      <c r="K2394" t="s">
        <v>144</v>
      </c>
      <c r="L2394" t="s">
        <v>7147</v>
      </c>
      <c r="M2394" t="s">
        <v>7148</v>
      </c>
      <c r="N2394">
        <v>4.5047222219999998</v>
      </c>
      <c r="O2394">
        <v>0</v>
      </c>
      <c r="P2394">
        <v>1</v>
      </c>
      <c r="Q2394">
        <v>0</v>
      </c>
      <c r="R2394">
        <v>11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3.1407364233192805</v>
      </c>
      <c r="Y2394">
        <v>0</v>
      </c>
      <c r="Z2394">
        <v>41.310976357374116</v>
      </c>
      <c r="AA2394">
        <v>0</v>
      </c>
      <c r="AB2394">
        <v>0</v>
      </c>
      <c r="AC2394">
        <v>0</v>
      </c>
      <c r="AD2394">
        <v>0</v>
      </c>
      <c r="AE2394">
        <v>44.451712780693398</v>
      </c>
    </row>
    <row r="2395" spans="1:31" x14ac:dyDescent="0.3">
      <c r="A2395">
        <v>2505658</v>
      </c>
      <c r="B2395">
        <v>1</v>
      </c>
      <c r="C2395" t="s">
        <v>80</v>
      </c>
      <c r="D2395" t="s">
        <v>106</v>
      </c>
      <c r="E2395" t="s">
        <v>132</v>
      </c>
      <c r="F2395" t="s">
        <v>7149</v>
      </c>
      <c r="G2395" t="s">
        <v>143</v>
      </c>
      <c r="H2395" t="s">
        <v>135</v>
      </c>
      <c r="I2395" t="s">
        <v>136</v>
      </c>
      <c r="J2395" t="s">
        <v>137</v>
      </c>
      <c r="K2395" t="s">
        <v>144</v>
      </c>
      <c r="L2395" t="s">
        <v>7150</v>
      </c>
      <c r="M2395" t="s">
        <v>7151</v>
      </c>
      <c r="N2395">
        <v>0.59305555499999996</v>
      </c>
      <c r="O2395">
        <v>0</v>
      </c>
      <c r="P2395">
        <v>1721</v>
      </c>
      <c r="Q2395">
        <v>0</v>
      </c>
      <c r="R2395">
        <v>4</v>
      </c>
      <c r="S2395">
        <v>0</v>
      </c>
      <c r="T2395">
        <v>126</v>
      </c>
      <c r="U2395">
        <v>0</v>
      </c>
      <c r="V2395">
        <v>1</v>
      </c>
      <c r="W2395">
        <v>0</v>
      </c>
      <c r="X2395">
        <v>228.72647009921235</v>
      </c>
      <c r="Y2395">
        <v>0</v>
      </c>
      <c r="Z2395">
        <v>0.47322725856175751</v>
      </c>
      <c r="AA2395">
        <v>0</v>
      </c>
      <c r="AB2395">
        <v>53.046541808835137</v>
      </c>
      <c r="AC2395">
        <v>0</v>
      </c>
      <c r="AD2395">
        <v>0.16454714656805003</v>
      </c>
      <c r="AE2395">
        <v>282.41078631317731</v>
      </c>
    </row>
    <row r="2396" spans="1:31" x14ac:dyDescent="0.3">
      <c r="A2396">
        <v>2505117</v>
      </c>
      <c r="B2396">
        <v>1</v>
      </c>
      <c r="C2396" t="s">
        <v>81</v>
      </c>
      <c r="D2396" t="s">
        <v>118</v>
      </c>
      <c r="E2396" t="s">
        <v>132</v>
      </c>
      <c r="F2396" t="s">
        <v>7152</v>
      </c>
      <c r="G2396" t="s">
        <v>1365</v>
      </c>
      <c r="H2396" t="s">
        <v>135</v>
      </c>
      <c r="I2396" t="s">
        <v>136</v>
      </c>
      <c r="J2396" t="s">
        <v>137</v>
      </c>
      <c r="K2396" t="s">
        <v>138</v>
      </c>
      <c r="L2396" t="s">
        <v>7153</v>
      </c>
      <c r="M2396" t="s">
        <v>7154</v>
      </c>
      <c r="N2396">
        <v>1.036944444</v>
      </c>
      <c r="O2396">
        <v>0</v>
      </c>
      <c r="P2396">
        <v>1</v>
      </c>
      <c r="Q2396">
        <v>0</v>
      </c>
      <c r="R2396">
        <v>4</v>
      </c>
      <c r="S2396">
        <v>0</v>
      </c>
      <c r="T2396">
        <v>2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0.58423218434599</v>
      </c>
      <c r="AA2396">
        <v>0</v>
      </c>
      <c r="AB2396">
        <v>6.3813239210844666</v>
      </c>
      <c r="AC2396">
        <v>0</v>
      </c>
      <c r="AD2396">
        <v>0</v>
      </c>
      <c r="AE2396">
        <v>6.9655561054304567</v>
      </c>
    </row>
    <row r="2397" spans="1:31" x14ac:dyDescent="0.3">
      <c r="A2397">
        <v>2505100</v>
      </c>
      <c r="B2397">
        <v>1</v>
      </c>
      <c r="C2397" t="s">
        <v>81</v>
      </c>
      <c r="D2397" t="s">
        <v>121</v>
      </c>
      <c r="E2397" t="s">
        <v>187</v>
      </c>
      <c r="F2397" t="s">
        <v>7155</v>
      </c>
      <c r="G2397" t="s">
        <v>143</v>
      </c>
      <c r="H2397" t="s">
        <v>135</v>
      </c>
      <c r="I2397" t="s">
        <v>136</v>
      </c>
      <c r="J2397" t="s">
        <v>137</v>
      </c>
      <c r="K2397" t="s">
        <v>144</v>
      </c>
      <c r="L2397" t="s">
        <v>7156</v>
      </c>
      <c r="M2397" t="s">
        <v>7157</v>
      </c>
      <c r="N2397">
        <v>0.93583333300000004</v>
      </c>
      <c r="O2397">
        <v>0</v>
      </c>
      <c r="P2397">
        <v>518</v>
      </c>
      <c r="Q2397">
        <v>0</v>
      </c>
      <c r="R2397">
        <v>0</v>
      </c>
      <c r="S2397">
        <v>1</v>
      </c>
      <c r="T2397">
        <v>36</v>
      </c>
      <c r="U2397">
        <v>0</v>
      </c>
      <c r="V2397">
        <v>0</v>
      </c>
      <c r="W2397">
        <v>0</v>
      </c>
      <c r="X2397">
        <v>33.699271614980532</v>
      </c>
      <c r="Y2397">
        <v>0</v>
      </c>
      <c r="Z2397">
        <v>0</v>
      </c>
      <c r="AA2397">
        <v>1.3983837291872223</v>
      </c>
      <c r="AB2397">
        <v>12.069362594229673</v>
      </c>
      <c r="AC2397">
        <v>0</v>
      </c>
      <c r="AD2397">
        <v>0</v>
      </c>
      <c r="AE2397">
        <v>47.167017938397429</v>
      </c>
    </row>
    <row r="2398" spans="1:31" x14ac:dyDescent="0.3">
      <c r="A2398">
        <v>2505200</v>
      </c>
      <c r="B2398">
        <v>1</v>
      </c>
      <c r="C2398" t="s">
        <v>81</v>
      </c>
      <c r="D2398" t="s">
        <v>126</v>
      </c>
      <c r="E2398" t="s">
        <v>187</v>
      </c>
      <c r="F2398" t="s">
        <v>7158</v>
      </c>
      <c r="G2398" t="s">
        <v>295</v>
      </c>
      <c r="H2398" t="s">
        <v>135</v>
      </c>
      <c r="I2398" t="s">
        <v>136</v>
      </c>
      <c r="J2398" t="s">
        <v>137</v>
      </c>
      <c r="K2398" t="s">
        <v>138</v>
      </c>
      <c r="L2398" t="s">
        <v>7159</v>
      </c>
      <c r="M2398" t="s">
        <v>7160</v>
      </c>
      <c r="N2398">
        <v>0.19500000000000001</v>
      </c>
      <c r="O2398">
        <v>0</v>
      </c>
      <c r="P2398">
        <v>391</v>
      </c>
      <c r="Q2398">
        <v>0</v>
      </c>
      <c r="R2398">
        <v>32</v>
      </c>
      <c r="S2398">
        <v>2</v>
      </c>
      <c r="T2398">
        <v>80</v>
      </c>
      <c r="U2398">
        <v>0</v>
      </c>
      <c r="V2398">
        <v>0</v>
      </c>
      <c r="W2398">
        <v>0</v>
      </c>
      <c r="X2398">
        <v>9.0160134502522489</v>
      </c>
      <c r="Y2398">
        <v>0</v>
      </c>
      <c r="Z2398">
        <v>0.97634630375860509</v>
      </c>
      <c r="AA2398">
        <v>0.56536067902099496</v>
      </c>
      <c r="AB2398">
        <v>3.2041839675105006</v>
      </c>
      <c r="AC2398">
        <v>0</v>
      </c>
      <c r="AD2398">
        <v>0</v>
      </c>
      <c r="AE2398">
        <v>13.761904400542349</v>
      </c>
    </row>
    <row r="2399" spans="1:31" x14ac:dyDescent="0.3">
      <c r="A2399">
        <v>2505392</v>
      </c>
      <c r="B2399">
        <v>1</v>
      </c>
      <c r="C2399" t="s">
        <v>80</v>
      </c>
      <c r="D2399" t="s">
        <v>95</v>
      </c>
      <c r="E2399" t="s">
        <v>132</v>
      </c>
      <c r="F2399" t="s">
        <v>7161</v>
      </c>
      <c r="G2399" t="s">
        <v>204</v>
      </c>
      <c r="H2399" t="s">
        <v>135</v>
      </c>
      <c r="I2399" t="s">
        <v>136</v>
      </c>
      <c r="J2399" t="s">
        <v>137</v>
      </c>
      <c r="K2399" t="s">
        <v>144</v>
      </c>
      <c r="L2399" t="s">
        <v>7162</v>
      </c>
      <c r="M2399" t="s">
        <v>7163</v>
      </c>
      <c r="N2399">
        <v>2.369444444</v>
      </c>
      <c r="O2399">
        <v>0</v>
      </c>
      <c r="P2399">
        <v>0</v>
      </c>
      <c r="Q2399">
        <v>0</v>
      </c>
      <c r="R2399">
        <v>0</v>
      </c>
      <c r="S2399">
        <v>1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175.30200748405636</v>
      </c>
      <c r="AB2399">
        <v>0</v>
      </c>
      <c r="AC2399">
        <v>0</v>
      </c>
      <c r="AD2399">
        <v>0</v>
      </c>
      <c r="AE2399">
        <v>175.30200748405636</v>
      </c>
    </row>
    <row r="2400" spans="1:31" x14ac:dyDescent="0.3">
      <c r="A2400">
        <v>2505681</v>
      </c>
      <c r="B2400">
        <v>1</v>
      </c>
      <c r="C2400" t="s">
        <v>80</v>
      </c>
      <c r="D2400" t="s">
        <v>99</v>
      </c>
      <c r="E2400" t="s">
        <v>207</v>
      </c>
      <c r="F2400" t="s">
        <v>7164</v>
      </c>
      <c r="G2400" t="s">
        <v>177</v>
      </c>
      <c r="H2400" t="s">
        <v>150</v>
      </c>
      <c r="I2400" t="s">
        <v>136</v>
      </c>
      <c r="J2400" t="s">
        <v>137</v>
      </c>
      <c r="K2400" t="s">
        <v>144</v>
      </c>
      <c r="L2400" t="s">
        <v>7165</v>
      </c>
      <c r="M2400" t="s">
        <v>7166</v>
      </c>
      <c r="N2400">
        <v>4.3652777770000002</v>
      </c>
      <c r="O2400">
        <v>0</v>
      </c>
      <c r="P2400">
        <v>56</v>
      </c>
      <c r="Q2400">
        <v>0</v>
      </c>
      <c r="R2400">
        <v>0</v>
      </c>
      <c r="S2400">
        <v>0</v>
      </c>
      <c r="T2400">
        <v>6</v>
      </c>
      <c r="U2400">
        <v>0</v>
      </c>
      <c r="V2400">
        <v>0</v>
      </c>
      <c r="W2400">
        <v>0</v>
      </c>
      <c r="X2400">
        <v>36.806294803244498</v>
      </c>
      <c r="Y2400">
        <v>0</v>
      </c>
      <c r="Z2400">
        <v>0</v>
      </c>
      <c r="AA2400">
        <v>0</v>
      </c>
      <c r="AB2400">
        <v>5.6230090077148907</v>
      </c>
      <c r="AC2400">
        <v>0</v>
      </c>
      <c r="AD2400">
        <v>0</v>
      </c>
      <c r="AE2400">
        <v>42.429303810959389</v>
      </c>
    </row>
    <row r="2401" spans="1:31" x14ac:dyDescent="0.3">
      <c r="A2401">
        <v>2505704</v>
      </c>
      <c r="B2401">
        <v>1</v>
      </c>
      <c r="C2401" t="s">
        <v>81</v>
      </c>
      <c r="D2401" t="s">
        <v>120</v>
      </c>
      <c r="E2401" t="s">
        <v>159</v>
      </c>
      <c r="F2401" t="s">
        <v>7167</v>
      </c>
      <c r="G2401" t="s">
        <v>181</v>
      </c>
      <c r="H2401" t="s">
        <v>150</v>
      </c>
      <c r="I2401" t="s">
        <v>136</v>
      </c>
      <c r="J2401" t="s">
        <v>137</v>
      </c>
      <c r="K2401" t="s">
        <v>144</v>
      </c>
      <c r="L2401" t="s">
        <v>7168</v>
      </c>
      <c r="M2401" t="s">
        <v>7169</v>
      </c>
      <c r="N2401">
        <v>1.2266666660000001</v>
      </c>
      <c r="O2401">
        <v>0</v>
      </c>
      <c r="P2401">
        <v>94</v>
      </c>
      <c r="Q2401">
        <v>0</v>
      </c>
      <c r="R2401">
        <v>6</v>
      </c>
      <c r="S2401">
        <v>0</v>
      </c>
      <c r="T2401">
        <v>4</v>
      </c>
      <c r="U2401">
        <v>0</v>
      </c>
      <c r="V2401">
        <v>0</v>
      </c>
      <c r="W2401">
        <v>0</v>
      </c>
      <c r="X2401">
        <v>16.496721846411809</v>
      </c>
      <c r="Y2401">
        <v>0</v>
      </c>
      <c r="Z2401">
        <v>0.32132456743415005</v>
      </c>
      <c r="AA2401">
        <v>0</v>
      </c>
      <c r="AB2401">
        <v>1.6395930182449068</v>
      </c>
      <c r="AC2401">
        <v>0</v>
      </c>
      <c r="AD2401">
        <v>0</v>
      </c>
      <c r="AE2401">
        <v>18.457639432090865</v>
      </c>
    </row>
    <row r="2402" spans="1:31" x14ac:dyDescent="0.3">
      <c r="A2402">
        <v>2505226</v>
      </c>
      <c r="B2402">
        <v>1</v>
      </c>
      <c r="C2402" t="s">
        <v>80</v>
      </c>
      <c r="D2402" t="s">
        <v>107</v>
      </c>
      <c r="E2402" t="s">
        <v>207</v>
      </c>
      <c r="F2402" t="s">
        <v>7170</v>
      </c>
      <c r="G2402" t="s">
        <v>413</v>
      </c>
      <c r="H2402" t="s">
        <v>150</v>
      </c>
      <c r="I2402" t="s">
        <v>136</v>
      </c>
      <c r="J2402" t="s">
        <v>137</v>
      </c>
      <c r="K2402" t="s">
        <v>144</v>
      </c>
      <c r="L2402" t="s">
        <v>7171</v>
      </c>
      <c r="M2402" t="s">
        <v>7172</v>
      </c>
      <c r="N2402">
        <v>2.5191666659999998</v>
      </c>
      <c r="O2402">
        <v>0</v>
      </c>
      <c r="P2402">
        <v>94</v>
      </c>
      <c r="Q2402">
        <v>0</v>
      </c>
      <c r="R2402">
        <v>0</v>
      </c>
      <c r="S2402">
        <v>0</v>
      </c>
      <c r="T2402">
        <v>2</v>
      </c>
      <c r="U2402">
        <v>0</v>
      </c>
      <c r="V2402">
        <v>0</v>
      </c>
      <c r="W2402">
        <v>0</v>
      </c>
      <c r="X2402">
        <v>12.476561840784893</v>
      </c>
      <c r="Y2402">
        <v>0</v>
      </c>
      <c r="Z2402">
        <v>0</v>
      </c>
      <c r="AA2402">
        <v>0</v>
      </c>
      <c r="AB2402">
        <v>2.8298074266444502</v>
      </c>
      <c r="AC2402">
        <v>0</v>
      </c>
      <c r="AD2402">
        <v>0</v>
      </c>
      <c r="AE2402">
        <v>15.306369267429343</v>
      </c>
    </row>
    <row r="2403" spans="1:31" x14ac:dyDescent="0.3">
      <c r="A2403">
        <v>2505747</v>
      </c>
      <c r="B2403">
        <v>1</v>
      </c>
      <c r="C2403" t="s">
        <v>80</v>
      </c>
      <c r="D2403" t="s">
        <v>93</v>
      </c>
      <c r="E2403" t="s">
        <v>141</v>
      </c>
      <c r="F2403" t="s">
        <v>7173</v>
      </c>
      <c r="G2403" t="s">
        <v>143</v>
      </c>
      <c r="H2403" t="s">
        <v>135</v>
      </c>
      <c r="I2403" t="s">
        <v>136</v>
      </c>
      <c r="J2403" t="s">
        <v>137</v>
      </c>
      <c r="K2403" t="s">
        <v>144</v>
      </c>
      <c r="L2403" t="s">
        <v>7174</v>
      </c>
      <c r="M2403" t="s">
        <v>7175</v>
      </c>
      <c r="N2403">
        <v>0.134722222</v>
      </c>
      <c r="O2403">
        <v>0</v>
      </c>
      <c r="P2403">
        <v>195</v>
      </c>
      <c r="Q2403">
        <v>2</v>
      </c>
      <c r="R2403">
        <v>48</v>
      </c>
      <c r="S2403">
        <v>4</v>
      </c>
      <c r="T2403">
        <v>41</v>
      </c>
      <c r="U2403">
        <v>0</v>
      </c>
      <c r="V2403">
        <v>0</v>
      </c>
      <c r="W2403">
        <v>0</v>
      </c>
      <c r="X2403">
        <v>2.4994280096035446</v>
      </c>
      <c r="Y2403">
        <v>2.9901665179883331E-2</v>
      </c>
      <c r="Z2403">
        <v>0.75116830643270016</v>
      </c>
      <c r="AA2403">
        <v>0.46297646277057214</v>
      </c>
      <c r="AB2403">
        <v>1.1220413937420872</v>
      </c>
      <c r="AC2403">
        <v>0</v>
      </c>
      <c r="AD2403">
        <v>0</v>
      </c>
      <c r="AE2403">
        <v>4.8655158377287879</v>
      </c>
    </row>
    <row r="2404" spans="1:31" x14ac:dyDescent="0.3">
      <c r="A2404">
        <v>2505326</v>
      </c>
      <c r="B2404">
        <v>1</v>
      </c>
      <c r="C2404" t="s">
        <v>80</v>
      </c>
      <c r="D2404" t="s">
        <v>98</v>
      </c>
      <c r="E2404" t="s">
        <v>167</v>
      </c>
      <c r="F2404" t="s">
        <v>7176</v>
      </c>
      <c r="G2404" t="s">
        <v>169</v>
      </c>
      <c r="H2404" t="s">
        <v>150</v>
      </c>
      <c r="I2404" t="s">
        <v>136</v>
      </c>
      <c r="J2404" t="s">
        <v>137</v>
      </c>
      <c r="K2404" t="s">
        <v>144</v>
      </c>
      <c r="L2404" t="s">
        <v>7177</v>
      </c>
      <c r="M2404" t="s">
        <v>7178</v>
      </c>
      <c r="N2404">
        <v>3.585555555</v>
      </c>
      <c r="O2404">
        <v>0</v>
      </c>
      <c r="P2404">
        <v>1</v>
      </c>
      <c r="Q2404">
        <v>0</v>
      </c>
      <c r="R2404">
        <v>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1.2572729036239201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1.2572729036239201</v>
      </c>
    </row>
    <row r="2405" spans="1:31" x14ac:dyDescent="0.3">
      <c r="A2405">
        <v>2505163</v>
      </c>
      <c r="B2405">
        <v>1</v>
      </c>
      <c r="C2405" t="s">
        <v>80</v>
      </c>
      <c r="D2405" t="s">
        <v>111</v>
      </c>
      <c r="E2405" t="s">
        <v>167</v>
      </c>
      <c r="F2405" t="s">
        <v>7179</v>
      </c>
      <c r="G2405" t="s">
        <v>263</v>
      </c>
      <c r="H2405" t="s">
        <v>150</v>
      </c>
      <c r="I2405" t="s">
        <v>136</v>
      </c>
      <c r="J2405" t="s">
        <v>137</v>
      </c>
      <c r="K2405" t="s">
        <v>144</v>
      </c>
      <c r="L2405" t="s">
        <v>7180</v>
      </c>
      <c r="M2405" t="s">
        <v>7181</v>
      </c>
      <c r="N2405">
        <v>3.716388888</v>
      </c>
      <c r="O2405">
        <v>0</v>
      </c>
      <c r="P2405">
        <v>0</v>
      </c>
      <c r="Q2405">
        <v>0</v>
      </c>
      <c r="R2405">
        <v>0</v>
      </c>
      <c r="S2405">
        <v>0</v>
      </c>
      <c r="T2405">
        <v>1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7.4243683065821333</v>
      </c>
      <c r="AC2405">
        <v>0</v>
      </c>
      <c r="AD2405">
        <v>0</v>
      </c>
      <c r="AE2405">
        <v>7.4243683065821333</v>
      </c>
    </row>
    <row r="2406" spans="1:31" x14ac:dyDescent="0.3">
      <c r="A2406">
        <v>2505120</v>
      </c>
      <c r="B2406">
        <v>1</v>
      </c>
      <c r="C2406" t="s">
        <v>80</v>
      </c>
      <c r="D2406" t="s">
        <v>105</v>
      </c>
      <c r="E2406" t="s">
        <v>187</v>
      </c>
      <c r="F2406" t="s">
        <v>7182</v>
      </c>
      <c r="G2406" t="s">
        <v>134</v>
      </c>
      <c r="H2406" t="s">
        <v>135</v>
      </c>
      <c r="I2406" t="s">
        <v>136</v>
      </c>
      <c r="J2406" t="s">
        <v>137</v>
      </c>
      <c r="K2406" t="s">
        <v>138</v>
      </c>
      <c r="L2406" t="s">
        <v>7183</v>
      </c>
      <c r="M2406" t="s">
        <v>7184</v>
      </c>
      <c r="N2406">
        <v>4.7108333330000001</v>
      </c>
      <c r="O2406">
        <v>1</v>
      </c>
      <c r="P2406">
        <v>3</v>
      </c>
      <c r="Q2406">
        <v>0</v>
      </c>
      <c r="R2406">
        <v>2</v>
      </c>
      <c r="S2406">
        <v>10</v>
      </c>
      <c r="T2406">
        <v>12</v>
      </c>
      <c r="U2406">
        <v>1</v>
      </c>
      <c r="V2406">
        <v>0</v>
      </c>
      <c r="W2406">
        <v>8.1049538277741711</v>
      </c>
      <c r="X2406">
        <v>15.056500239182846</v>
      </c>
      <c r="Y2406">
        <v>0</v>
      </c>
      <c r="Z2406">
        <v>3.7704445243979503</v>
      </c>
      <c r="AA2406">
        <v>198.69284735860359</v>
      </c>
      <c r="AB2406">
        <v>103.38742040157864</v>
      </c>
      <c r="AC2406">
        <v>4211.6030036492439</v>
      </c>
      <c r="AD2406">
        <v>0</v>
      </c>
      <c r="AE2406">
        <v>4540.6151700007813</v>
      </c>
    </row>
    <row r="2407" spans="1:31" x14ac:dyDescent="0.3">
      <c r="A2407">
        <v>2505263</v>
      </c>
      <c r="B2407">
        <v>1</v>
      </c>
      <c r="C2407" t="s">
        <v>80</v>
      </c>
      <c r="D2407" t="s">
        <v>97</v>
      </c>
      <c r="E2407" t="s">
        <v>207</v>
      </c>
      <c r="F2407" t="s">
        <v>7185</v>
      </c>
      <c r="G2407" t="s">
        <v>413</v>
      </c>
      <c r="H2407" t="s">
        <v>150</v>
      </c>
      <c r="I2407" t="s">
        <v>136</v>
      </c>
      <c r="J2407" t="s">
        <v>137</v>
      </c>
      <c r="K2407" t="s">
        <v>144</v>
      </c>
      <c r="L2407" t="s">
        <v>7186</v>
      </c>
      <c r="M2407" t="s">
        <v>7187</v>
      </c>
      <c r="N2407">
        <v>3.7041666659999999</v>
      </c>
      <c r="O2407">
        <v>0</v>
      </c>
      <c r="P2407">
        <v>49</v>
      </c>
      <c r="Q2407">
        <v>0</v>
      </c>
      <c r="R2407">
        <v>1</v>
      </c>
      <c r="S2407">
        <v>0</v>
      </c>
      <c r="T2407">
        <v>2</v>
      </c>
      <c r="U2407">
        <v>0</v>
      </c>
      <c r="V2407">
        <v>0</v>
      </c>
      <c r="W2407">
        <v>0</v>
      </c>
      <c r="X2407">
        <v>84.449412624541097</v>
      </c>
      <c r="Y2407">
        <v>0</v>
      </c>
      <c r="Z2407">
        <v>2.0767499564925001E-2</v>
      </c>
      <c r="AA2407">
        <v>0</v>
      </c>
      <c r="AB2407">
        <v>21.597126521435484</v>
      </c>
      <c r="AC2407">
        <v>0</v>
      </c>
      <c r="AD2407">
        <v>0</v>
      </c>
      <c r="AE2407">
        <v>106.06730664554151</v>
      </c>
    </row>
    <row r="2408" spans="1:31" x14ac:dyDescent="0.3">
      <c r="A2408">
        <v>2505412</v>
      </c>
      <c r="B2408">
        <v>1</v>
      </c>
      <c r="C2408" t="s">
        <v>81</v>
      </c>
      <c r="D2408" t="s">
        <v>128</v>
      </c>
      <c r="E2408" t="s">
        <v>167</v>
      </c>
      <c r="F2408" t="s">
        <v>7188</v>
      </c>
      <c r="G2408" t="s">
        <v>169</v>
      </c>
      <c r="H2408" t="s">
        <v>150</v>
      </c>
      <c r="I2408" t="s">
        <v>136</v>
      </c>
      <c r="J2408" t="s">
        <v>137</v>
      </c>
      <c r="K2408" t="s">
        <v>144</v>
      </c>
      <c r="L2408" t="s">
        <v>7189</v>
      </c>
      <c r="M2408" t="s">
        <v>7190</v>
      </c>
      <c r="N2408">
        <v>4.5472222220000003</v>
      </c>
      <c r="O2408">
        <v>0</v>
      </c>
      <c r="P2408">
        <v>7</v>
      </c>
      <c r="Q2408">
        <v>0</v>
      </c>
      <c r="R2408">
        <v>0</v>
      </c>
      <c r="S2408">
        <v>0</v>
      </c>
      <c r="T2408">
        <v>1</v>
      </c>
      <c r="U2408">
        <v>0</v>
      </c>
      <c r="V2408">
        <v>0</v>
      </c>
      <c r="W2408">
        <v>0</v>
      </c>
      <c r="X2408">
        <v>7.752651172260042</v>
      </c>
      <c r="Y2408">
        <v>0</v>
      </c>
      <c r="Z2408">
        <v>0</v>
      </c>
      <c r="AA2408">
        <v>0</v>
      </c>
      <c r="AB2408">
        <v>7.0877563138527782</v>
      </c>
      <c r="AC2408">
        <v>0</v>
      </c>
      <c r="AD2408">
        <v>0</v>
      </c>
      <c r="AE2408">
        <v>14.84040748611282</v>
      </c>
    </row>
    <row r="2409" spans="1:31" x14ac:dyDescent="0.3">
      <c r="A2409">
        <v>2505690</v>
      </c>
      <c r="B2409">
        <v>1</v>
      </c>
      <c r="C2409" t="s">
        <v>81</v>
      </c>
      <c r="D2409" t="s">
        <v>120</v>
      </c>
      <c r="E2409" t="s">
        <v>207</v>
      </c>
      <c r="F2409" t="s">
        <v>7191</v>
      </c>
      <c r="G2409" t="s">
        <v>177</v>
      </c>
      <c r="H2409" t="s">
        <v>150</v>
      </c>
      <c r="I2409" t="s">
        <v>136</v>
      </c>
      <c r="J2409" t="s">
        <v>137</v>
      </c>
      <c r="K2409" t="s">
        <v>144</v>
      </c>
      <c r="L2409" t="s">
        <v>7192</v>
      </c>
      <c r="M2409" t="s">
        <v>7193</v>
      </c>
      <c r="N2409">
        <v>2.3427777769999998</v>
      </c>
      <c r="O2409">
        <v>0</v>
      </c>
      <c r="P2409">
        <v>3</v>
      </c>
      <c r="Q2409">
        <v>0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1.0840765097841769</v>
      </c>
      <c r="Y2409">
        <v>0</v>
      </c>
      <c r="Z2409">
        <v>0.61774793839565345</v>
      </c>
      <c r="AA2409">
        <v>0</v>
      </c>
      <c r="AB2409">
        <v>0</v>
      </c>
      <c r="AC2409">
        <v>0</v>
      </c>
      <c r="AD2409">
        <v>0</v>
      </c>
      <c r="AE2409">
        <v>1.7018244481798304</v>
      </c>
    </row>
    <row r="2410" spans="1:31" x14ac:dyDescent="0.3">
      <c r="A2410">
        <v>2505172</v>
      </c>
      <c r="B2410">
        <v>1</v>
      </c>
      <c r="C2410" t="s">
        <v>80</v>
      </c>
      <c r="D2410" t="s">
        <v>96</v>
      </c>
      <c r="E2410" t="s">
        <v>159</v>
      </c>
      <c r="F2410" t="s">
        <v>7194</v>
      </c>
      <c r="G2410" t="s">
        <v>173</v>
      </c>
      <c r="H2410" t="s">
        <v>150</v>
      </c>
      <c r="I2410" t="s">
        <v>136</v>
      </c>
      <c r="J2410" t="s">
        <v>137</v>
      </c>
      <c r="K2410" t="s">
        <v>138</v>
      </c>
      <c r="L2410" t="s">
        <v>7195</v>
      </c>
      <c r="M2410" t="s">
        <v>7196</v>
      </c>
      <c r="N2410">
        <v>3.9727777770000001</v>
      </c>
      <c r="O2410">
        <v>0</v>
      </c>
      <c r="P2410">
        <v>70</v>
      </c>
      <c r="Q2410">
        <v>0</v>
      </c>
      <c r="R2410">
        <v>0</v>
      </c>
      <c r="S2410">
        <v>0</v>
      </c>
      <c r="T2410">
        <v>8</v>
      </c>
      <c r="U2410">
        <v>0</v>
      </c>
      <c r="V2410">
        <v>0</v>
      </c>
      <c r="W2410">
        <v>0</v>
      </c>
      <c r="X2410">
        <v>82.132994551597761</v>
      </c>
      <c r="Y2410">
        <v>0</v>
      </c>
      <c r="Z2410">
        <v>0</v>
      </c>
      <c r="AA2410">
        <v>0</v>
      </c>
      <c r="AB2410">
        <v>36.477428560741188</v>
      </c>
      <c r="AC2410">
        <v>0</v>
      </c>
      <c r="AD2410">
        <v>0</v>
      </c>
      <c r="AE2410">
        <v>118.61042311233895</v>
      </c>
    </row>
    <row r="2411" spans="1:31" x14ac:dyDescent="0.3">
      <c r="A2411">
        <v>2505149</v>
      </c>
      <c r="B2411">
        <v>1</v>
      </c>
      <c r="C2411" t="s">
        <v>80</v>
      </c>
      <c r="D2411" t="s">
        <v>93</v>
      </c>
      <c r="E2411" t="s">
        <v>159</v>
      </c>
      <c r="F2411" t="s">
        <v>7197</v>
      </c>
      <c r="G2411" t="s">
        <v>134</v>
      </c>
      <c r="H2411" t="s">
        <v>150</v>
      </c>
      <c r="I2411" t="s">
        <v>136</v>
      </c>
      <c r="J2411" t="s">
        <v>137</v>
      </c>
      <c r="K2411" t="s">
        <v>138</v>
      </c>
      <c r="L2411" t="s">
        <v>7198</v>
      </c>
      <c r="M2411" t="s">
        <v>7199</v>
      </c>
      <c r="N2411">
        <v>5.9447222220000002</v>
      </c>
      <c r="O2411">
        <v>0</v>
      </c>
      <c r="P2411">
        <v>45</v>
      </c>
      <c r="Q2411">
        <v>0</v>
      </c>
      <c r="R2411">
        <v>4</v>
      </c>
      <c r="S2411">
        <v>0</v>
      </c>
      <c r="T2411">
        <v>3</v>
      </c>
      <c r="U2411">
        <v>0</v>
      </c>
      <c r="V2411">
        <v>0</v>
      </c>
      <c r="W2411">
        <v>0</v>
      </c>
      <c r="X2411">
        <v>16.755095593822436</v>
      </c>
      <c r="Y2411">
        <v>0</v>
      </c>
      <c r="Z2411">
        <v>0.48979965935637343</v>
      </c>
      <c r="AA2411">
        <v>0</v>
      </c>
      <c r="AB2411">
        <v>10.515161514901948</v>
      </c>
      <c r="AC2411">
        <v>0</v>
      </c>
      <c r="AD2411">
        <v>0</v>
      </c>
      <c r="AE2411">
        <v>27.760056768080755</v>
      </c>
    </row>
    <row r="2412" spans="1:31" x14ac:dyDescent="0.3">
      <c r="A2412">
        <v>2505126</v>
      </c>
      <c r="B2412">
        <v>1</v>
      </c>
      <c r="C2412" t="s">
        <v>80</v>
      </c>
      <c r="D2412" t="s">
        <v>85</v>
      </c>
      <c r="E2412" t="s">
        <v>159</v>
      </c>
      <c r="F2412" t="s">
        <v>7200</v>
      </c>
      <c r="G2412" t="s">
        <v>134</v>
      </c>
      <c r="H2412" t="s">
        <v>150</v>
      </c>
      <c r="I2412" t="s">
        <v>136</v>
      </c>
      <c r="J2412" t="s">
        <v>137</v>
      </c>
      <c r="K2412" t="s">
        <v>138</v>
      </c>
      <c r="L2412" t="s">
        <v>7201</v>
      </c>
      <c r="M2412" t="s">
        <v>7202</v>
      </c>
      <c r="N2412">
        <v>0.59250000000000003</v>
      </c>
      <c r="O2412">
        <v>0</v>
      </c>
      <c r="P2412">
        <v>395</v>
      </c>
      <c r="Q2412">
        <v>0</v>
      </c>
      <c r="R2412">
        <v>0</v>
      </c>
      <c r="S2412">
        <v>0</v>
      </c>
      <c r="T2412">
        <v>10</v>
      </c>
      <c r="U2412">
        <v>0</v>
      </c>
      <c r="V2412">
        <v>0</v>
      </c>
      <c r="W2412">
        <v>0</v>
      </c>
      <c r="X2412">
        <v>77.080628989709083</v>
      </c>
      <c r="Y2412">
        <v>0</v>
      </c>
      <c r="Z2412">
        <v>0</v>
      </c>
      <c r="AA2412">
        <v>0</v>
      </c>
      <c r="AB2412">
        <v>1.6109453193446552</v>
      </c>
      <c r="AC2412">
        <v>0</v>
      </c>
      <c r="AD2412">
        <v>0</v>
      </c>
      <c r="AE2412">
        <v>78.691574309053735</v>
      </c>
    </row>
    <row r="2413" spans="1:31" x14ac:dyDescent="0.3">
      <c r="A2413">
        <v>2505544</v>
      </c>
      <c r="B2413">
        <v>1</v>
      </c>
      <c r="C2413" t="s">
        <v>81</v>
      </c>
      <c r="D2413" t="s">
        <v>123</v>
      </c>
      <c r="E2413" t="s">
        <v>141</v>
      </c>
      <c r="F2413" t="s">
        <v>7203</v>
      </c>
      <c r="G2413" t="s">
        <v>143</v>
      </c>
      <c r="H2413" t="s">
        <v>135</v>
      </c>
      <c r="I2413" t="s">
        <v>136</v>
      </c>
      <c r="J2413" t="s">
        <v>137</v>
      </c>
      <c r="K2413" t="s">
        <v>144</v>
      </c>
      <c r="L2413" t="s">
        <v>7204</v>
      </c>
      <c r="M2413" t="s">
        <v>7205</v>
      </c>
      <c r="N2413">
        <v>0.80611111099999999</v>
      </c>
      <c r="O2413">
        <v>5</v>
      </c>
      <c r="P2413">
        <v>54</v>
      </c>
      <c r="Q2413">
        <v>186</v>
      </c>
      <c r="R2413">
        <v>471</v>
      </c>
      <c r="S2413">
        <v>28</v>
      </c>
      <c r="T2413">
        <v>91</v>
      </c>
      <c r="U2413">
        <v>0</v>
      </c>
      <c r="V2413">
        <v>0</v>
      </c>
      <c r="W2413">
        <v>0.84188188073863002</v>
      </c>
      <c r="X2413">
        <v>5.8257804689973387</v>
      </c>
      <c r="Y2413">
        <v>62.367035581639172</v>
      </c>
      <c r="Z2413">
        <v>129.01362114494725</v>
      </c>
      <c r="AA2413">
        <v>8.4757923201880345</v>
      </c>
      <c r="AB2413">
        <v>38.501043702003194</v>
      </c>
      <c r="AC2413">
        <v>0</v>
      </c>
      <c r="AD2413">
        <v>0</v>
      </c>
      <c r="AE2413">
        <v>245.02515509851361</v>
      </c>
    </row>
    <row r="2414" spans="1:31" x14ac:dyDescent="0.3">
      <c r="A2414">
        <v>2505627</v>
      </c>
      <c r="B2414">
        <v>1</v>
      </c>
      <c r="C2414" t="s">
        <v>81</v>
      </c>
      <c r="D2414" t="s">
        <v>127</v>
      </c>
      <c r="E2414" t="s">
        <v>132</v>
      </c>
      <c r="F2414" t="s">
        <v>1452</v>
      </c>
      <c r="G2414" t="s">
        <v>333</v>
      </c>
      <c r="H2414" t="s">
        <v>135</v>
      </c>
      <c r="I2414" t="s">
        <v>136</v>
      </c>
      <c r="J2414" t="s">
        <v>137</v>
      </c>
      <c r="K2414" t="s">
        <v>144</v>
      </c>
      <c r="L2414" t="s">
        <v>7206</v>
      </c>
      <c r="M2414" t="s">
        <v>7207</v>
      </c>
      <c r="N2414">
        <v>4.431944444</v>
      </c>
      <c r="O2414">
        <v>0</v>
      </c>
      <c r="P2414">
        <v>170</v>
      </c>
      <c r="Q2414">
        <v>26</v>
      </c>
      <c r="R2414">
        <v>29</v>
      </c>
      <c r="S2414">
        <v>1</v>
      </c>
      <c r="T2414">
        <v>15</v>
      </c>
      <c r="U2414">
        <v>0</v>
      </c>
      <c r="V2414">
        <v>0</v>
      </c>
      <c r="W2414">
        <v>0</v>
      </c>
      <c r="X2414">
        <v>138.80272996256846</v>
      </c>
      <c r="Y2414">
        <v>49.74046296823343</v>
      </c>
      <c r="Z2414">
        <v>87.914964123689145</v>
      </c>
      <c r="AA2414">
        <v>1.07496260902</v>
      </c>
      <c r="AB2414">
        <v>20.467360759367875</v>
      </c>
      <c r="AC2414">
        <v>0</v>
      </c>
      <c r="AD2414">
        <v>0</v>
      </c>
      <c r="AE2414">
        <v>298.00048042287892</v>
      </c>
    </row>
    <row r="2415" spans="1:31" x14ac:dyDescent="0.3">
      <c r="A2415">
        <v>2505089</v>
      </c>
      <c r="B2415">
        <v>1</v>
      </c>
      <c r="C2415" t="s">
        <v>80</v>
      </c>
      <c r="D2415" t="s">
        <v>95</v>
      </c>
      <c r="E2415" t="s">
        <v>147</v>
      </c>
      <c r="F2415" t="s">
        <v>3568</v>
      </c>
      <c r="G2415" t="s">
        <v>161</v>
      </c>
      <c r="H2415" t="s">
        <v>150</v>
      </c>
      <c r="I2415" t="s">
        <v>136</v>
      </c>
      <c r="J2415" t="s">
        <v>137</v>
      </c>
      <c r="K2415" t="s">
        <v>144</v>
      </c>
      <c r="L2415" t="s">
        <v>7208</v>
      </c>
      <c r="M2415" t="s">
        <v>7209</v>
      </c>
      <c r="N2415">
        <v>1.747222222</v>
      </c>
      <c r="O2415">
        <v>0</v>
      </c>
      <c r="P2415">
        <v>36</v>
      </c>
      <c r="Q2415">
        <v>0</v>
      </c>
      <c r="R2415">
        <v>0</v>
      </c>
      <c r="S2415">
        <v>0</v>
      </c>
      <c r="T2415">
        <v>11</v>
      </c>
      <c r="U2415">
        <v>0</v>
      </c>
      <c r="V2415">
        <v>0</v>
      </c>
      <c r="W2415">
        <v>0</v>
      </c>
      <c r="X2415">
        <v>10.913943591503147</v>
      </c>
      <c r="Y2415">
        <v>0</v>
      </c>
      <c r="Z2415">
        <v>0</v>
      </c>
      <c r="AA2415">
        <v>0</v>
      </c>
      <c r="AB2415">
        <v>42.763897815485507</v>
      </c>
      <c r="AC2415">
        <v>0</v>
      </c>
      <c r="AD2415">
        <v>0</v>
      </c>
      <c r="AE2415">
        <v>53.677841406988655</v>
      </c>
    </row>
    <row r="2416" spans="1:31" x14ac:dyDescent="0.3">
      <c r="A2416">
        <v>2505043</v>
      </c>
      <c r="B2416">
        <v>1</v>
      </c>
      <c r="C2416" t="s">
        <v>80</v>
      </c>
      <c r="D2416" t="s">
        <v>94</v>
      </c>
      <c r="E2416" t="s">
        <v>141</v>
      </c>
      <c r="F2416" t="s">
        <v>7210</v>
      </c>
      <c r="G2416" t="s">
        <v>143</v>
      </c>
      <c r="H2416" t="s">
        <v>135</v>
      </c>
      <c r="I2416" t="s">
        <v>136</v>
      </c>
      <c r="J2416" t="s">
        <v>137</v>
      </c>
      <c r="K2416" t="s">
        <v>144</v>
      </c>
      <c r="L2416" t="s">
        <v>7211</v>
      </c>
      <c r="M2416" t="s">
        <v>7212</v>
      </c>
      <c r="N2416">
        <v>1.590833333</v>
      </c>
      <c r="O2416">
        <v>0</v>
      </c>
      <c r="P2416">
        <v>1</v>
      </c>
      <c r="Q2416">
        <v>4</v>
      </c>
      <c r="R2416">
        <v>61</v>
      </c>
      <c r="S2416">
        <v>1</v>
      </c>
      <c r="T2416">
        <v>4</v>
      </c>
      <c r="U2416">
        <v>0</v>
      </c>
      <c r="V2416">
        <v>0</v>
      </c>
      <c r="W2416">
        <v>0</v>
      </c>
      <c r="X2416">
        <v>0.68838859025425503</v>
      </c>
      <c r="Y2416">
        <v>1.663784604995975</v>
      </c>
      <c r="Z2416">
        <v>26.870019804479998</v>
      </c>
      <c r="AA2416">
        <v>1.5340546837533335</v>
      </c>
      <c r="AB2416">
        <v>9.4516499861309011</v>
      </c>
      <c r="AC2416">
        <v>0</v>
      </c>
      <c r="AD2416">
        <v>0</v>
      </c>
      <c r="AE2416">
        <v>40.207897669614461</v>
      </c>
    </row>
    <row r="2417" spans="1:31" x14ac:dyDescent="0.3">
      <c r="A2417">
        <v>2505229</v>
      </c>
      <c r="B2417">
        <v>1</v>
      </c>
      <c r="C2417" t="s">
        <v>80</v>
      </c>
      <c r="D2417" t="s">
        <v>86</v>
      </c>
      <c r="E2417" t="s">
        <v>167</v>
      </c>
      <c r="F2417" t="s">
        <v>7213</v>
      </c>
      <c r="G2417" t="s">
        <v>538</v>
      </c>
      <c r="H2417" t="s">
        <v>150</v>
      </c>
      <c r="I2417" t="s">
        <v>136</v>
      </c>
      <c r="J2417" t="s">
        <v>3</v>
      </c>
      <c r="K2417" t="s">
        <v>144</v>
      </c>
      <c r="L2417" t="s">
        <v>7214</v>
      </c>
      <c r="M2417" t="s">
        <v>7215</v>
      </c>
      <c r="N2417">
        <v>1.758611111</v>
      </c>
      <c r="O2417">
        <v>0</v>
      </c>
      <c r="P2417">
        <v>1</v>
      </c>
      <c r="Q2417">
        <v>0</v>
      </c>
      <c r="R2417">
        <v>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3.0049572569250003E-4</v>
      </c>
      <c r="Y2417">
        <v>0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3.0049572569250003E-4</v>
      </c>
    </row>
    <row r="2418" spans="1:31" x14ac:dyDescent="0.3">
      <c r="A2418">
        <v>2505252</v>
      </c>
      <c r="B2418">
        <v>1</v>
      </c>
      <c r="C2418" t="s">
        <v>80</v>
      </c>
      <c r="D2418" t="s">
        <v>99</v>
      </c>
      <c r="E2418" t="s">
        <v>207</v>
      </c>
      <c r="F2418" t="s">
        <v>7216</v>
      </c>
      <c r="G2418" t="s">
        <v>177</v>
      </c>
      <c r="H2418" t="s">
        <v>150</v>
      </c>
      <c r="I2418" t="s">
        <v>136</v>
      </c>
      <c r="J2418" t="s">
        <v>137</v>
      </c>
      <c r="K2418" t="s">
        <v>144</v>
      </c>
      <c r="L2418" t="s">
        <v>7217</v>
      </c>
      <c r="M2418" t="s">
        <v>7218</v>
      </c>
      <c r="N2418">
        <v>2.8747222219999999</v>
      </c>
      <c r="O2418">
        <v>0</v>
      </c>
      <c r="P2418">
        <v>39</v>
      </c>
      <c r="Q2418">
        <v>0</v>
      </c>
      <c r="R2418">
        <v>11</v>
      </c>
      <c r="S2418">
        <v>0</v>
      </c>
      <c r="T2418">
        <v>9</v>
      </c>
      <c r="U2418">
        <v>0</v>
      </c>
      <c r="V2418">
        <v>0</v>
      </c>
      <c r="W2418">
        <v>0</v>
      </c>
      <c r="X2418">
        <v>18.723594019175493</v>
      </c>
      <c r="Y2418">
        <v>0</v>
      </c>
      <c r="Z2418">
        <v>3.4870589881145548</v>
      </c>
      <c r="AA2418">
        <v>0</v>
      </c>
      <c r="AB2418">
        <v>14.259485867809829</v>
      </c>
      <c r="AC2418">
        <v>0</v>
      </c>
      <c r="AD2418">
        <v>0</v>
      </c>
      <c r="AE2418">
        <v>36.470138875099877</v>
      </c>
    </row>
    <row r="2419" spans="1:31" x14ac:dyDescent="0.3">
      <c r="A2419">
        <v>2505129</v>
      </c>
      <c r="B2419">
        <v>1</v>
      </c>
      <c r="C2419" t="s">
        <v>80</v>
      </c>
      <c r="D2419" t="s">
        <v>93</v>
      </c>
      <c r="E2419" t="s">
        <v>207</v>
      </c>
      <c r="F2419" t="s">
        <v>7219</v>
      </c>
      <c r="G2419" t="s">
        <v>413</v>
      </c>
      <c r="H2419" t="s">
        <v>150</v>
      </c>
      <c r="I2419" t="s">
        <v>136</v>
      </c>
      <c r="J2419" t="s">
        <v>137</v>
      </c>
      <c r="K2419" t="s">
        <v>144</v>
      </c>
      <c r="L2419" t="s">
        <v>7220</v>
      </c>
      <c r="M2419" t="s">
        <v>7221</v>
      </c>
      <c r="N2419">
        <v>2.0355555550000002</v>
      </c>
      <c r="O2419">
        <v>0</v>
      </c>
      <c r="P2419">
        <v>9</v>
      </c>
      <c r="Q2419">
        <v>0</v>
      </c>
      <c r="R2419">
        <v>0</v>
      </c>
      <c r="S2419">
        <v>0</v>
      </c>
      <c r="T2419">
        <v>1</v>
      </c>
      <c r="U2419">
        <v>0</v>
      </c>
      <c r="V2419">
        <v>0</v>
      </c>
      <c r="W2419">
        <v>0</v>
      </c>
      <c r="X2419">
        <v>3.8788199086697341</v>
      </c>
      <c r="Y2419">
        <v>0</v>
      </c>
      <c r="Z2419">
        <v>0</v>
      </c>
      <c r="AA2419">
        <v>0</v>
      </c>
      <c r="AB2419">
        <v>0.93614243581529999</v>
      </c>
      <c r="AC2419">
        <v>0</v>
      </c>
      <c r="AD2419">
        <v>0</v>
      </c>
      <c r="AE2419">
        <v>4.8149623444850338</v>
      </c>
    </row>
    <row r="2420" spans="1:31" x14ac:dyDescent="0.3">
      <c r="A2420">
        <v>2505315</v>
      </c>
      <c r="B2420">
        <v>1</v>
      </c>
      <c r="C2420" t="s">
        <v>81</v>
      </c>
      <c r="D2420" t="s">
        <v>127</v>
      </c>
      <c r="E2420" t="s">
        <v>159</v>
      </c>
      <c r="F2420" t="s">
        <v>7222</v>
      </c>
      <c r="G2420" t="s">
        <v>181</v>
      </c>
      <c r="H2420" t="s">
        <v>150</v>
      </c>
      <c r="I2420" t="s">
        <v>136</v>
      </c>
      <c r="J2420" t="s">
        <v>137</v>
      </c>
      <c r="K2420" t="s">
        <v>144</v>
      </c>
      <c r="L2420" t="s">
        <v>7223</v>
      </c>
      <c r="M2420" t="s">
        <v>7224</v>
      </c>
      <c r="N2420">
        <v>1.351111111</v>
      </c>
      <c r="O2420">
        <v>0</v>
      </c>
      <c r="P2420">
        <v>150</v>
      </c>
      <c r="Q2420">
        <v>0</v>
      </c>
      <c r="R2420">
        <v>7</v>
      </c>
      <c r="S2420">
        <v>0</v>
      </c>
      <c r="T2420">
        <v>9</v>
      </c>
      <c r="U2420">
        <v>0</v>
      </c>
      <c r="V2420">
        <v>0</v>
      </c>
      <c r="W2420">
        <v>0</v>
      </c>
      <c r="X2420">
        <v>47.802916351757297</v>
      </c>
      <c r="Y2420">
        <v>0</v>
      </c>
      <c r="Z2420">
        <v>4.9512085927907066</v>
      </c>
      <c r="AA2420">
        <v>0</v>
      </c>
      <c r="AB2420">
        <v>10.165814797667601</v>
      </c>
      <c r="AC2420">
        <v>0</v>
      </c>
      <c r="AD2420">
        <v>0</v>
      </c>
      <c r="AE2420">
        <v>62.919939742215604</v>
      </c>
    </row>
    <row r="2421" spans="1:31" x14ac:dyDescent="0.3">
      <c r="A2421">
        <v>2505707</v>
      </c>
      <c r="B2421">
        <v>1</v>
      </c>
      <c r="C2421" t="s">
        <v>80</v>
      </c>
      <c r="D2421" t="s">
        <v>93</v>
      </c>
      <c r="E2421" t="s">
        <v>141</v>
      </c>
      <c r="F2421" t="s">
        <v>7225</v>
      </c>
      <c r="G2421" t="s">
        <v>143</v>
      </c>
      <c r="H2421" t="s">
        <v>135</v>
      </c>
      <c r="I2421" t="s">
        <v>136</v>
      </c>
      <c r="J2421" t="s">
        <v>137</v>
      </c>
      <c r="K2421" t="s">
        <v>144</v>
      </c>
      <c r="L2421" t="s">
        <v>7226</v>
      </c>
      <c r="M2421" t="s">
        <v>7227</v>
      </c>
      <c r="N2421">
        <v>4.7852777770000001</v>
      </c>
      <c r="O2421">
        <v>1</v>
      </c>
      <c r="P2421">
        <v>350</v>
      </c>
      <c r="Q2421">
        <v>2</v>
      </c>
      <c r="R2421">
        <v>11</v>
      </c>
      <c r="S2421">
        <v>5</v>
      </c>
      <c r="T2421">
        <v>27</v>
      </c>
      <c r="U2421">
        <v>1</v>
      </c>
      <c r="V2421">
        <v>0</v>
      </c>
      <c r="W2421">
        <v>1.855998750940475</v>
      </c>
      <c r="X2421">
        <v>139.90149169501396</v>
      </c>
      <c r="Y2421">
        <v>1.1056996776620334</v>
      </c>
      <c r="Z2421">
        <v>9.5914658291864736</v>
      </c>
      <c r="AA2421">
        <v>4.4593591064355653</v>
      </c>
      <c r="AB2421">
        <v>18.051269824722585</v>
      </c>
      <c r="AC2421">
        <v>113.31385795039384</v>
      </c>
      <c r="AD2421">
        <v>0</v>
      </c>
      <c r="AE2421">
        <v>288.27914283435496</v>
      </c>
    </row>
    <row r="2422" spans="1:31" x14ac:dyDescent="0.3">
      <c r="A2422">
        <v>2505624</v>
      </c>
      <c r="B2422">
        <v>1</v>
      </c>
      <c r="C2422" t="s">
        <v>80</v>
      </c>
      <c r="D2422" t="s">
        <v>96</v>
      </c>
      <c r="E2422" t="s">
        <v>141</v>
      </c>
      <c r="F2422" t="s">
        <v>7228</v>
      </c>
      <c r="G2422" t="s">
        <v>161</v>
      </c>
      <c r="H2422" t="s">
        <v>135</v>
      </c>
      <c r="I2422" t="s">
        <v>136</v>
      </c>
      <c r="J2422" t="s">
        <v>137</v>
      </c>
      <c r="K2422" t="s">
        <v>144</v>
      </c>
      <c r="L2422" t="s">
        <v>7229</v>
      </c>
      <c r="M2422" t="s">
        <v>7230</v>
      </c>
      <c r="N2422">
        <v>1.148055555</v>
      </c>
      <c r="O2422">
        <v>0</v>
      </c>
      <c r="P2422">
        <v>0</v>
      </c>
      <c r="Q2422">
        <v>0</v>
      </c>
      <c r="R2422">
        <v>0</v>
      </c>
      <c r="S2422">
        <v>1</v>
      </c>
      <c r="T2422">
        <v>0</v>
      </c>
      <c r="U2422">
        <v>1</v>
      </c>
      <c r="V2422">
        <v>0</v>
      </c>
      <c r="W2422">
        <v>0</v>
      </c>
      <c r="X2422">
        <v>0</v>
      </c>
      <c r="Y2422">
        <v>0</v>
      </c>
      <c r="Z2422">
        <v>0</v>
      </c>
      <c r="AA2422">
        <v>1.4039730905466667</v>
      </c>
      <c r="AB2422">
        <v>0</v>
      </c>
      <c r="AC2422">
        <v>104.80989202111148</v>
      </c>
      <c r="AD2422">
        <v>0</v>
      </c>
      <c r="AE2422">
        <v>106.21386511165815</v>
      </c>
    </row>
    <row r="2423" spans="1:31" x14ac:dyDescent="0.3">
      <c r="A2423">
        <v>2505693</v>
      </c>
      <c r="B2423">
        <v>1</v>
      </c>
      <c r="C2423" t="s">
        <v>80</v>
      </c>
      <c r="D2423" t="s">
        <v>82</v>
      </c>
      <c r="E2423" t="s">
        <v>207</v>
      </c>
      <c r="F2423" t="s">
        <v>7231</v>
      </c>
      <c r="G2423" t="s">
        <v>1242</v>
      </c>
      <c r="H2423" t="s">
        <v>150</v>
      </c>
      <c r="I2423" t="s">
        <v>136</v>
      </c>
      <c r="J2423" t="s">
        <v>3</v>
      </c>
      <c r="K2423" t="s">
        <v>144</v>
      </c>
      <c r="L2423" t="s">
        <v>7232</v>
      </c>
      <c r="M2423" t="s">
        <v>7233</v>
      </c>
      <c r="N2423">
        <v>1.4516666659999999</v>
      </c>
      <c r="O2423">
        <v>0</v>
      </c>
      <c r="P2423">
        <v>201</v>
      </c>
      <c r="Q2423">
        <v>0</v>
      </c>
      <c r="R2423">
        <v>0</v>
      </c>
      <c r="S2423">
        <v>0</v>
      </c>
      <c r="T2423">
        <v>20</v>
      </c>
      <c r="U2423">
        <v>0</v>
      </c>
      <c r="V2423">
        <v>0</v>
      </c>
      <c r="W2423">
        <v>0</v>
      </c>
      <c r="X2423">
        <v>100.26484434399015</v>
      </c>
      <c r="Y2423">
        <v>0</v>
      </c>
      <c r="Z2423">
        <v>0</v>
      </c>
      <c r="AA2423">
        <v>0</v>
      </c>
      <c r="AB2423">
        <v>14.364866024476576</v>
      </c>
      <c r="AC2423">
        <v>0</v>
      </c>
      <c r="AD2423">
        <v>0</v>
      </c>
      <c r="AE2423">
        <v>114.62971036846673</v>
      </c>
    </row>
    <row r="2424" spans="1:31" x14ac:dyDescent="0.3">
      <c r="A2424">
        <v>2505670</v>
      </c>
      <c r="B2424">
        <v>1</v>
      </c>
      <c r="C2424" t="s">
        <v>81</v>
      </c>
      <c r="D2424" t="s">
        <v>115</v>
      </c>
      <c r="E2424" t="s">
        <v>132</v>
      </c>
      <c r="F2424" t="s">
        <v>7234</v>
      </c>
      <c r="G2424" t="s">
        <v>204</v>
      </c>
      <c r="H2424" t="s">
        <v>135</v>
      </c>
      <c r="I2424" t="s">
        <v>136</v>
      </c>
      <c r="J2424" t="s">
        <v>137</v>
      </c>
      <c r="K2424" t="s">
        <v>144</v>
      </c>
      <c r="L2424" t="s">
        <v>7235</v>
      </c>
      <c r="M2424" t="s">
        <v>7236</v>
      </c>
      <c r="N2424">
        <v>2.6074999999999999</v>
      </c>
      <c r="O2424">
        <v>0</v>
      </c>
      <c r="P2424">
        <v>313</v>
      </c>
      <c r="Q2424">
        <v>0</v>
      </c>
      <c r="R2424">
        <v>7</v>
      </c>
      <c r="S2424">
        <v>0</v>
      </c>
      <c r="T2424">
        <v>18</v>
      </c>
      <c r="U2424">
        <v>0</v>
      </c>
      <c r="V2424">
        <v>0</v>
      </c>
      <c r="W2424">
        <v>0</v>
      </c>
      <c r="X2424">
        <v>88.776853346868748</v>
      </c>
      <c r="Y2424">
        <v>0</v>
      </c>
      <c r="Z2424">
        <v>5.5326306443850513</v>
      </c>
      <c r="AA2424">
        <v>0</v>
      </c>
      <c r="AB2424">
        <v>17.065273244297074</v>
      </c>
      <c r="AC2424">
        <v>0</v>
      </c>
      <c r="AD2424">
        <v>0</v>
      </c>
      <c r="AE2424">
        <v>111.37475723555087</v>
      </c>
    </row>
    <row r="2425" spans="1:31" x14ac:dyDescent="0.3">
      <c r="A2425">
        <v>2505152</v>
      </c>
      <c r="B2425">
        <v>1</v>
      </c>
      <c r="C2425" t="s">
        <v>80</v>
      </c>
      <c r="D2425" t="s">
        <v>105</v>
      </c>
      <c r="E2425" t="s">
        <v>207</v>
      </c>
      <c r="F2425" t="s">
        <v>7237</v>
      </c>
      <c r="G2425" t="s">
        <v>173</v>
      </c>
      <c r="H2425" t="s">
        <v>150</v>
      </c>
      <c r="I2425" t="s">
        <v>136</v>
      </c>
      <c r="J2425" t="s">
        <v>137</v>
      </c>
      <c r="K2425" t="s">
        <v>138</v>
      </c>
      <c r="L2425" t="s">
        <v>7238</v>
      </c>
      <c r="M2425" t="s">
        <v>7239</v>
      </c>
      <c r="N2425">
        <v>5.2088888879999997</v>
      </c>
      <c r="O2425">
        <v>0</v>
      </c>
      <c r="P2425">
        <v>186</v>
      </c>
      <c r="Q2425">
        <v>0</v>
      </c>
      <c r="R2425">
        <v>0</v>
      </c>
      <c r="S2425">
        <v>0</v>
      </c>
      <c r="T2425">
        <v>32</v>
      </c>
      <c r="U2425">
        <v>0</v>
      </c>
      <c r="V2425">
        <v>0</v>
      </c>
      <c r="W2425">
        <v>0</v>
      </c>
      <c r="X2425">
        <v>246.78984320074176</v>
      </c>
      <c r="Y2425">
        <v>0</v>
      </c>
      <c r="Z2425">
        <v>0</v>
      </c>
      <c r="AA2425">
        <v>0</v>
      </c>
      <c r="AB2425">
        <v>203.80811238186749</v>
      </c>
      <c r="AC2425">
        <v>0</v>
      </c>
      <c r="AD2425">
        <v>0</v>
      </c>
      <c r="AE2425">
        <v>450.59795558260925</v>
      </c>
    </row>
    <row r="2426" spans="1:31" x14ac:dyDescent="0.3">
      <c r="A2426">
        <v>2505687</v>
      </c>
      <c r="B2426">
        <v>1</v>
      </c>
      <c r="C2426" t="s">
        <v>80</v>
      </c>
      <c r="D2426" t="s">
        <v>93</v>
      </c>
      <c r="E2426" t="s">
        <v>207</v>
      </c>
      <c r="F2426" t="s">
        <v>7240</v>
      </c>
      <c r="G2426" t="s">
        <v>177</v>
      </c>
      <c r="H2426" t="s">
        <v>150</v>
      </c>
      <c r="I2426" t="s">
        <v>136</v>
      </c>
      <c r="J2426" t="s">
        <v>137</v>
      </c>
      <c r="K2426" t="s">
        <v>144</v>
      </c>
      <c r="L2426" t="s">
        <v>7241</v>
      </c>
      <c r="M2426" t="s">
        <v>7242</v>
      </c>
      <c r="N2426">
        <v>6.8391666659999997</v>
      </c>
      <c r="O2426">
        <v>0</v>
      </c>
      <c r="P2426">
        <v>0</v>
      </c>
      <c r="Q2426">
        <v>0</v>
      </c>
      <c r="R2426">
        <v>7</v>
      </c>
      <c r="S2426">
        <v>0</v>
      </c>
      <c r="T2426">
        <v>2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18.975067922066145</v>
      </c>
      <c r="AA2426">
        <v>0</v>
      </c>
      <c r="AB2426">
        <v>16.735103383726212</v>
      </c>
      <c r="AC2426">
        <v>0</v>
      </c>
      <c r="AD2426">
        <v>0</v>
      </c>
      <c r="AE2426">
        <v>35.710171305792358</v>
      </c>
    </row>
    <row r="2427" spans="1:31" x14ac:dyDescent="0.3">
      <c r="A2427">
        <v>2505541</v>
      </c>
      <c r="B2427">
        <v>1</v>
      </c>
      <c r="C2427" t="s">
        <v>80</v>
      </c>
      <c r="D2427" t="s">
        <v>103</v>
      </c>
      <c r="E2427" t="s">
        <v>167</v>
      </c>
      <c r="F2427" t="s">
        <v>7243</v>
      </c>
      <c r="G2427" t="s">
        <v>263</v>
      </c>
      <c r="H2427" t="s">
        <v>150</v>
      </c>
      <c r="I2427" t="s">
        <v>136</v>
      </c>
      <c r="J2427" t="s">
        <v>137</v>
      </c>
      <c r="K2427" t="s">
        <v>144</v>
      </c>
      <c r="L2427" t="s">
        <v>7244</v>
      </c>
      <c r="M2427" t="s">
        <v>7245</v>
      </c>
      <c r="N2427">
        <v>1.0463888880000001</v>
      </c>
      <c r="O2427">
        <v>0</v>
      </c>
      <c r="P2427">
        <v>1</v>
      </c>
      <c r="Q2427">
        <v>0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0.56273016837196255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0.56273016837196255</v>
      </c>
    </row>
    <row r="2428" spans="1:31" x14ac:dyDescent="0.3">
      <c r="A2428">
        <v>2505192</v>
      </c>
      <c r="B2428">
        <v>1</v>
      </c>
      <c r="C2428" t="s">
        <v>80</v>
      </c>
      <c r="D2428" t="s">
        <v>99</v>
      </c>
      <c r="E2428" t="s">
        <v>207</v>
      </c>
      <c r="F2428" t="s">
        <v>7246</v>
      </c>
      <c r="G2428" t="s">
        <v>177</v>
      </c>
      <c r="H2428" t="s">
        <v>150</v>
      </c>
      <c r="I2428" t="s">
        <v>136</v>
      </c>
      <c r="J2428" t="s">
        <v>137</v>
      </c>
      <c r="K2428" t="s">
        <v>144</v>
      </c>
      <c r="L2428" t="s">
        <v>7247</v>
      </c>
      <c r="M2428" t="s">
        <v>7248</v>
      </c>
      <c r="N2428">
        <v>2.8452777770000002</v>
      </c>
      <c r="O2428">
        <v>0</v>
      </c>
      <c r="P2428">
        <v>92</v>
      </c>
      <c r="Q2428">
        <v>0</v>
      </c>
      <c r="R2428">
        <v>0</v>
      </c>
      <c r="S2428">
        <v>0</v>
      </c>
      <c r="T2428">
        <v>20</v>
      </c>
      <c r="U2428">
        <v>0</v>
      </c>
      <c r="V2428">
        <v>0</v>
      </c>
      <c r="W2428">
        <v>0</v>
      </c>
      <c r="X2428">
        <v>50.31537443031101</v>
      </c>
      <c r="Y2428">
        <v>0</v>
      </c>
      <c r="Z2428">
        <v>0</v>
      </c>
      <c r="AA2428">
        <v>0</v>
      </c>
      <c r="AB2428">
        <v>41.033829181824949</v>
      </c>
      <c r="AC2428">
        <v>0</v>
      </c>
      <c r="AD2428">
        <v>0</v>
      </c>
      <c r="AE2428">
        <v>91.349203612135966</v>
      </c>
    </row>
    <row r="2429" spans="1:31" x14ac:dyDescent="0.3">
      <c r="A2429">
        <v>2505584</v>
      </c>
      <c r="B2429">
        <v>1</v>
      </c>
      <c r="C2429" t="s">
        <v>80</v>
      </c>
      <c r="D2429" t="s">
        <v>106</v>
      </c>
      <c r="E2429" t="s">
        <v>167</v>
      </c>
      <c r="F2429" t="s">
        <v>7249</v>
      </c>
      <c r="G2429" t="s">
        <v>263</v>
      </c>
      <c r="H2429" t="s">
        <v>150</v>
      </c>
      <c r="I2429" t="s">
        <v>136</v>
      </c>
      <c r="J2429" t="s">
        <v>137</v>
      </c>
      <c r="K2429" t="s">
        <v>144</v>
      </c>
      <c r="L2429" t="s">
        <v>7250</v>
      </c>
      <c r="M2429" t="s">
        <v>7251</v>
      </c>
      <c r="N2429">
        <v>2.5672222219999998</v>
      </c>
      <c r="O2429">
        <v>0</v>
      </c>
      <c r="P2429">
        <v>2</v>
      </c>
      <c r="Q2429">
        <v>0</v>
      </c>
      <c r="R2429">
        <v>0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0.70384287224000752</v>
      </c>
      <c r="Y2429">
        <v>0</v>
      </c>
      <c r="Z2429">
        <v>0</v>
      </c>
      <c r="AA2429">
        <v>0</v>
      </c>
      <c r="AB2429">
        <v>0</v>
      </c>
      <c r="AC2429">
        <v>0</v>
      </c>
      <c r="AD2429">
        <v>0</v>
      </c>
      <c r="AE2429">
        <v>0.70384287224000752</v>
      </c>
    </row>
    <row r="2430" spans="1:31" x14ac:dyDescent="0.3">
      <c r="A2430">
        <v>2505063</v>
      </c>
      <c r="B2430">
        <v>1</v>
      </c>
      <c r="C2430" t="s">
        <v>81</v>
      </c>
      <c r="D2430" t="s">
        <v>127</v>
      </c>
      <c r="E2430" t="s">
        <v>147</v>
      </c>
      <c r="F2430" t="s">
        <v>6448</v>
      </c>
      <c r="G2430" t="s">
        <v>177</v>
      </c>
      <c r="H2430" t="s">
        <v>150</v>
      </c>
      <c r="I2430" t="s">
        <v>136</v>
      </c>
      <c r="J2430" t="s">
        <v>137</v>
      </c>
      <c r="K2430" t="s">
        <v>144</v>
      </c>
      <c r="L2430" t="s">
        <v>7252</v>
      </c>
      <c r="M2430" t="s">
        <v>7253</v>
      </c>
      <c r="N2430">
        <v>0.49944444399999999</v>
      </c>
      <c r="O2430">
        <v>0</v>
      </c>
      <c r="P2430">
        <v>155</v>
      </c>
      <c r="Q2430">
        <v>0</v>
      </c>
      <c r="R2430">
        <v>0</v>
      </c>
      <c r="S2430">
        <v>0</v>
      </c>
      <c r="T2430">
        <v>2</v>
      </c>
      <c r="U2430">
        <v>0</v>
      </c>
      <c r="V2430">
        <v>0</v>
      </c>
      <c r="W2430">
        <v>0</v>
      </c>
      <c r="X2430">
        <v>12.947948521088826</v>
      </c>
      <c r="Y2430">
        <v>0</v>
      </c>
      <c r="Z2430">
        <v>0</v>
      </c>
      <c r="AA2430">
        <v>0</v>
      </c>
      <c r="AB2430">
        <v>0.13079339199301251</v>
      </c>
      <c r="AC2430">
        <v>0</v>
      </c>
      <c r="AD2430">
        <v>0</v>
      </c>
      <c r="AE2430">
        <v>13.078741913081839</v>
      </c>
    </row>
    <row r="2431" spans="1:31" x14ac:dyDescent="0.3">
      <c r="A2431">
        <v>2505232</v>
      </c>
      <c r="B2431">
        <v>1</v>
      </c>
      <c r="C2431" t="s">
        <v>81</v>
      </c>
      <c r="D2431" t="s">
        <v>119</v>
      </c>
      <c r="E2431" t="s">
        <v>207</v>
      </c>
      <c r="F2431" t="s">
        <v>7254</v>
      </c>
      <c r="G2431" t="s">
        <v>177</v>
      </c>
      <c r="H2431" t="s">
        <v>150</v>
      </c>
      <c r="I2431" t="s">
        <v>136</v>
      </c>
      <c r="J2431" t="s">
        <v>137</v>
      </c>
      <c r="K2431" t="s">
        <v>144</v>
      </c>
      <c r="L2431" t="s">
        <v>7255</v>
      </c>
      <c r="M2431" t="s">
        <v>7256</v>
      </c>
      <c r="N2431">
        <v>4.511111111</v>
      </c>
      <c r="O2431">
        <v>0</v>
      </c>
      <c r="P2431">
        <v>16</v>
      </c>
      <c r="Q2431">
        <v>0</v>
      </c>
      <c r="R2431">
        <v>2</v>
      </c>
      <c r="S2431">
        <v>0</v>
      </c>
      <c r="T2431">
        <v>0</v>
      </c>
      <c r="U2431">
        <v>0</v>
      </c>
      <c r="V2431">
        <v>0</v>
      </c>
      <c r="W2431">
        <v>0</v>
      </c>
      <c r="X2431">
        <v>5.5394879735432951</v>
      </c>
      <c r="Y2431">
        <v>0</v>
      </c>
      <c r="Z2431">
        <v>1.2009775370778002</v>
      </c>
      <c r="AA2431">
        <v>0</v>
      </c>
      <c r="AB2431">
        <v>0</v>
      </c>
      <c r="AC2431">
        <v>0</v>
      </c>
      <c r="AD2431">
        <v>0</v>
      </c>
      <c r="AE2431">
        <v>6.7404655106210951</v>
      </c>
    </row>
    <row r="2432" spans="1:31" x14ac:dyDescent="0.3">
      <c r="A2432">
        <v>2505255</v>
      </c>
      <c r="B2432">
        <v>1</v>
      </c>
      <c r="C2432" t="s">
        <v>80</v>
      </c>
      <c r="D2432" t="s">
        <v>101</v>
      </c>
      <c r="E2432" t="s">
        <v>167</v>
      </c>
      <c r="F2432" t="s">
        <v>7257</v>
      </c>
      <c r="G2432" t="s">
        <v>234</v>
      </c>
      <c r="H2432" t="s">
        <v>150</v>
      </c>
      <c r="I2432" t="s">
        <v>136</v>
      </c>
      <c r="J2432" t="s">
        <v>137</v>
      </c>
      <c r="K2432" t="s">
        <v>144</v>
      </c>
      <c r="L2432" t="s">
        <v>7258</v>
      </c>
      <c r="M2432" t="s">
        <v>7259</v>
      </c>
      <c r="N2432">
        <v>4.2530555550000004</v>
      </c>
      <c r="O2432">
        <v>0</v>
      </c>
      <c r="P2432">
        <v>1</v>
      </c>
      <c r="Q2432">
        <v>0</v>
      </c>
      <c r="R2432">
        <v>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2.8838578320691655</v>
      </c>
      <c r="Y2432">
        <v>0</v>
      </c>
      <c r="Z2432">
        <v>0</v>
      </c>
      <c r="AA2432">
        <v>0</v>
      </c>
      <c r="AB2432">
        <v>0</v>
      </c>
      <c r="AC2432">
        <v>0</v>
      </c>
      <c r="AD2432">
        <v>0</v>
      </c>
      <c r="AE2432">
        <v>2.8838578320691655</v>
      </c>
    </row>
    <row r="2433" spans="1:31" x14ac:dyDescent="0.3">
      <c r="A2433">
        <v>2505106</v>
      </c>
      <c r="B2433">
        <v>1</v>
      </c>
      <c r="C2433" t="s">
        <v>81</v>
      </c>
      <c r="D2433" t="s">
        <v>122</v>
      </c>
      <c r="E2433" t="s">
        <v>141</v>
      </c>
      <c r="F2433" t="s">
        <v>7260</v>
      </c>
      <c r="G2433" t="s">
        <v>143</v>
      </c>
      <c r="H2433" t="s">
        <v>135</v>
      </c>
      <c r="I2433" t="s">
        <v>136</v>
      </c>
      <c r="J2433" t="s">
        <v>137</v>
      </c>
      <c r="K2433" t="s">
        <v>144</v>
      </c>
      <c r="L2433" t="s">
        <v>7261</v>
      </c>
      <c r="M2433" t="s">
        <v>7262</v>
      </c>
      <c r="N2433">
        <v>0.54638888799999996</v>
      </c>
      <c r="O2433">
        <v>0</v>
      </c>
      <c r="P2433">
        <v>3220</v>
      </c>
      <c r="Q2433">
        <v>0</v>
      </c>
      <c r="R2433">
        <v>0</v>
      </c>
      <c r="S2433">
        <v>2</v>
      </c>
      <c r="T2433">
        <v>204</v>
      </c>
      <c r="U2433">
        <v>0</v>
      </c>
      <c r="V2433">
        <v>0</v>
      </c>
      <c r="W2433">
        <v>0</v>
      </c>
      <c r="X2433">
        <v>370.12512039672373</v>
      </c>
      <c r="Y2433">
        <v>0</v>
      </c>
      <c r="Z2433">
        <v>0</v>
      </c>
      <c r="AA2433">
        <v>7.7897952042137106</v>
      </c>
      <c r="AB2433">
        <v>66.435589325607395</v>
      </c>
      <c r="AC2433">
        <v>0</v>
      </c>
      <c r="AD2433">
        <v>0</v>
      </c>
      <c r="AE2433">
        <v>444.35050492654483</v>
      </c>
    </row>
    <row r="2434" spans="1:31" x14ac:dyDescent="0.3">
      <c r="A2434">
        <v>2505069</v>
      </c>
      <c r="B2434">
        <v>1</v>
      </c>
      <c r="C2434" t="s">
        <v>81</v>
      </c>
      <c r="D2434" t="s">
        <v>115</v>
      </c>
      <c r="E2434" t="s">
        <v>187</v>
      </c>
      <c r="F2434" t="s">
        <v>3457</v>
      </c>
      <c r="G2434" t="s">
        <v>143</v>
      </c>
      <c r="H2434" t="s">
        <v>135</v>
      </c>
      <c r="I2434" t="s">
        <v>136</v>
      </c>
      <c r="J2434" t="s">
        <v>137</v>
      </c>
      <c r="K2434" t="s">
        <v>144</v>
      </c>
      <c r="L2434" t="s">
        <v>7263</v>
      </c>
      <c r="M2434" t="s">
        <v>7264</v>
      </c>
      <c r="N2434">
        <v>5.0833333000000001E-2</v>
      </c>
      <c r="O2434">
        <v>0</v>
      </c>
      <c r="P2434">
        <v>410</v>
      </c>
      <c r="Q2434">
        <v>2</v>
      </c>
      <c r="R2434">
        <v>20</v>
      </c>
      <c r="S2434">
        <v>1</v>
      </c>
      <c r="T2434">
        <v>24</v>
      </c>
      <c r="U2434">
        <v>0</v>
      </c>
      <c r="V2434">
        <v>0</v>
      </c>
      <c r="W2434">
        <v>0</v>
      </c>
      <c r="X2434">
        <v>1.4041597194532358</v>
      </c>
      <c r="Y2434">
        <v>0.33882183601694998</v>
      </c>
      <c r="Z2434">
        <v>9.9438811897024998E-2</v>
      </c>
      <c r="AA2434">
        <v>0.13338809698272</v>
      </c>
      <c r="AB2434">
        <v>0.21344263329124999</v>
      </c>
      <c r="AC2434">
        <v>0</v>
      </c>
      <c r="AD2434">
        <v>0</v>
      </c>
      <c r="AE2434">
        <v>2.1892510976411805</v>
      </c>
    </row>
    <row r="2435" spans="1:31" x14ac:dyDescent="0.3">
      <c r="A2435">
        <v>2505212</v>
      </c>
      <c r="B2435">
        <v>1</v>
      </c>
      <c r="C2435" t="s">
        <v>81</v>
      </c>
      <c r="D2435" t="s">
        <v>127</v>
      </c>
      <c r="E2435" t="s">
        <v>187</v>
      </c>
      <c r="F2435" t="s">
        <v>7265</v>
      </c>
      <c r="G2435" t="s">
        <v>143</v>
      </c>
      <c r="H2435" t="s">
        <v>135</v>
      </c>
      <c r="I2435" t="s">
        <v>136</v>
      </c>
      <c r="J2435" t="s">
        <v>137</v>
      </c>
      <c r="K2435" t="s">
        <v>144</v>
      </c>
      <c r="L2435" t="s">
        <v>7266</v>
      </c>
      <c r="M2435" t="s">
        <v>7267</v>
      </c>
      <c r="N2435">
        <v>1.499166666</v>
      </c>
      <c r="O2435">
        <v>0</v>
      </c>
      <c r="P2435">
        <v>0</v>
      </c>
      <c r="Q2435">
        <v>29</v>
      </c>
      <c r="R2435">
        <v>7</v>
      </c>
      <c r="S2435">
        <v>2</v>
      </c>
      <c r="T2435">
        <v>0</v>
      </c>
      <c r="U2435">
        <v>0</v>
      </c>
      <c r="V2435">
        <v>0</v>
      </c>
      <c r="W2435">
        <v>0</v>
      </c>
      <c r="X2435">
        <v>0</v>
      </c>
      <c r="Y2435">
        <v>63.648727185002762</v>
      </c>
      <c r="Z2435">
        <v>17.973992427824513</v>
      </c>
      <c r="AA2435">
        <v>2.710947466848395</v>
      </c>
      <c r="AB2435">
        <v>0</v>
      </c>
      <c r="AC2435">
        <v>0</v>
      </c>
      <c r="AD2435">
        <v>0</v>
      </c>
      <c r="AE2435">
        <v>84.333667079675664</v>
      </c>
    </row>
    <row r="2436" spans="1:31" x14ac:dyDescent="0.3">
      <c r="A2436">
        <v>2505218</v>
      </c>
      <c r="B2436">
        <v>1</v>
      </c>
      <c r="C2436" t="s">
        <v>81</v>
      </c>
      <c r="D2436" t="s">
        <v>126</v>
      </c>
      <c r="E2436" t="s">
        <v>132</v>
      </c>
      <c r="F2436" t="s">
        <v>7268</v>
      </c>
      <c r="G2436" t="s">
        <v>173</v>
      </c>
      <c r="H2436" t="s">
        <v>135</v>
      </c>
      <c r="I2436" t="s">
        <v>136</v>
      </c>
      <c r="J2436" t="s">
        <v>137</v>
      </c>
      <c r="K2436" t="s">
        <v>138</v>
      </c>
      <c r="L2436" t="s">
        <v>6696</v>
      </c>
      <c r="M2436" t="s">
        <v>7269</v>
      </c>
      <c r="N2436">
        <v>5.9905555550000003</v>
      </c>
      <c r="O2436">
        <v>0</v>
      </c>
      <c r="P2436">
        <v>123</v>
      </c>
      <c r="Q2436">
        <v>0</v>
      </c>
      <c r="R2436">
        <v>0</v>
      </c>
      <c r="S2436">
        <v>0</v>
      </c>
      <c r="T2436">
        <v>3</v>
      </c>
      <c r="U2436">
        <v>0</v>
      </c>
      <c r="V2436">
        <v>0</v>
      </c>
      <c r="W2436">
        <v>0</v>
      </c>
      <c r="X2436">
        <v>87.39541859943084</v>
      </c>
      <c r="Y2436">
        <v>0</v>
      </c>
      <c r="Z2436">
        <v>0</v>
      </c>
      <c r="AA2436">
        <v>0</v>
      </c>
      <c r="AB2436">
        <v>5.5645254621468165</v>
      </c>
      <c r="AC2436">
        <v>0</v>
      </c>
      <c r="AD2436">
        <v>0</v>
      </c>
      <c r="AE2436">
        <v>92.959944061577659</v>
      </c>
    </row>
    <row r="2437" spans="1:31" x14ac:dyDescent="0.3">
      <c r="A2437">
        <v>2505049</v>
      </c>
      <c r="B2437">
        <v>1</v>
      </c>
      <c r="C2437" t="s">
        <v>80</v>
      </c>
      <c r="D2437" t="s">
        <v>82</v>
      </c>
      <c r="E2437" t="s">
        <v>207</v>
      </c>
      <c r="F2437" t="s">
        <v>7270</v>
      </c>
      <c r="G2437" t="s">
        <v>1242</v>
      </c>
      <c r="H2437" t="s">
        <v>150</v>
      </c>
      <c r="I2437" t="s">
        <v>136</v>
      </c>
      <c r="J2437" t="s">
        <v>3</v>
      </c>
      <c r="K2437" t="s">
        <v>144</v>
      </c>
      <c r="L2437" t="s">
        <v>7271</v>
      </c>
      <c r="M2437" t="s">
        <v>7272</v>
      </c>
      <c r="N2437">
        <v>1.626944444</v>
      </c>
      <c r="O2437">
        <v>0</v>
      </c>
      <c r="P2437">
        <v>153</v>
      </c>
      <c r="Q2437">
        <v>0</v>
      </c>
      <c r="R2437">
        <v>0</v>
      </c>
      <c r="S2437">
        <v>0</v>
      </c>
      <c r="T2437">
        <v>6</v>
      </c>
      <c r="U2437">
        <v>0</v>
      </c>
      <c r="V2437">
        <v>0</v>
      </c>
      <c r="W2437">
        <v>0</v>
      </c>
      <c r="X2437">
        <v>60.499979105482858</v>
      </c>
      <c r="Y2437">
        <v>0</v>
      </c>
      <c r="Z2437">
        <v>0</v>
      </c>
      <c r="AA2437">
        <v>0</v>
      </c>
      <c r="AB2437">
        <v>6.7874681613508798</v>
      </c>
      <c r="AC2437">
        <v>0</v>
      </c>
      <c r="AD2437">
        <v>0</v>
      </c>
      <c r="AE2437">
        <v>67.287447266833738</v>
      </c>
    </row>
    <row r="2438" spans="1:31" x14ac:dyDescent="0.3">
      <c r="A2438">
        <v>2505450</v>
      </c>
      <c r="B2438">
        <v>1</v>
      </c>
      <c r="C2438" t="s">
        <v>80</v>
      </c>
      <c r="D2438" t="s">
        <v>96</v>
      </c>
      <c r="E2438" t="s">
        <v>167</v>
      </c>
      <c r="F2438" t="s">
        <v>7273</v>
      </c>
      <c r="G2438" t="s">
        <v>538</v>
      </c>
      <c r="H2438" t="s">
        <v>150</v>
      </c>
      <c r="I2438" t="s">
        <v>136</v>
      </c>
      <c r="J2438" t="s">
        <v>3</v>
      </c>
      <c r="K2438" t="s">
        <v>144</v>
      </c>
      <c r="L2438" t="s">
        <v>7274</v>
      </c>
      <c r="M2438" t="s">
        <v>7275</v>
      </c>
      <c r="N2438">
        <v>0.949722222</v>
      </c>
      <c r="O2438">
        <v>0</v>
      </c>
      <c r="P2438">
        <v>1</v>
      </c>
      <c r="Q2438">
        <v>0</v>
      </c>
      <c r="R2438">
        <v>0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0.24484356036343086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0.24484356036343086</v>
      </c>
    </row>
    <row r="2439" spans="1:31" x14ac:dyDescent="0.3">
      <c r="A2439">
        <v>2505596</v>
      </c>
      <c r="B2439">
        <v>1</v>
      </c>
      <c r="C2439" t="s">
        <v>80</v>
      </c>
      <c r="D2439" t="s">
        <v>99</v>
      </c>
      <c r="E2439" t="s">
        <v>141</v>
      </c>
      <c r="F2439" t="s">
        <v>4031</v>
      </c>
      <c r="G2439" t="s">
        <v>161</v>
      </c>
      <c r="H2439" t="s">
        <v>135</v>
      </c>
      <c r="I2439" t="s">
        <v>136</v>
      </c>
      <c r="J2439" t="s">
        <v>137</v>
      </c>
      <c r="K2439" t="s">
        <v>144</v>
      </c>
      <c r="L2439" t="s">
        <v>7276</v>
      </c>
      <c r="M2439" t="s">
        <v>7277</v>
      </c>
      <c r="N2439">
        <v>0.29138888800000001</v>
      </c>
      <c r="O2439">
        <v>3</v>
      </c>
      <c r="P2439">
        <v>310</v>
      </c>
      <c r="Q2439">
        <v>1</v>
      </c>
      <c r="R2439">
        <v>10</v>
      </c>
      <c r="S2439">
        <v>1</v>
      </c>
      <c r="T2439">
        <v>39</v>
      </c>
      <c r="U2439">
        <v>0</v>
      </c>
      <c r="V2439">
        <v>0</v>
      </c>
      <c r="W2439">
        <v>5.6399544910383099</v>
      </c>
      <c r="X2439">
        <v>13.106560836861911</v>
      </c>
      <c r="Y2439">
        <v>1.4310737894179998E-2</v>
      </c>
      <c r="Z2439">
        <v>0.49288040366514241</v>
      </c>
      <c r="AA2439">
        <v>13.988099386614721</v>
      </c>
      <c r="AB2439">
        <v>6.4455312337683264</v>
      </c>
      <c r="AC2439">
        <v>0</v>
      </c>
      <c r="AD2439">
        <v>0</v>
      </c>
      <c r="AE2439">
        <v>39.687337089842593</v>
      </c>
    </row>
    <row r="2440" spans="1:31" x14ac:dyDescent="0.3">
      <c r="A2440">
        <v>2505719</v>
      </c>
      <c r="B2440">
        <v>1</v>
      </c>
      <c r="C2440" t="s">
        <v>81</v>
      </c>
      <c r="D2440" t="s">
        <v>127</v>
      </c>
      <c r="E2440" t="s">
        <v>147</v>
      </c>
      <c r="F2440" t="s">
        <v>7278</v>
      </c>
      <c r="G2440" t="s">
        <v>177</v>
      </c>
      <c r="H2440" t="s">
        <v>150</v>
      </c>
      <c r="I2440" t="s">
        <v>136</v>
      </c>
      <c r="J2440" t="s">
        <v>137</v>
      </c>
      <c r="K2440" t="s">
        <v>144</v>
      </c>
      <c r="L2440" t="s">
        <v>7279</v>
      </c>
      <c r="M2440" t="s">
        <v>7280</v>
      </c>
      <c r="N2440">
        <v>1.8816666660000001</v>
      </c>
      <c r="O2440">
        <v>0</v>
      </c>
      <c r="P2440">
        <v>26</v>
      </c>
      <c r="Q2440">
        <v>0</v>
      </c>
      <c r="R2440">
        <v>0</v>
      </c>
      <c r="S2440">
        <v>0</v>
      </c>
      <c r="T2440">
        <v>6</v>
      </c>
      <c r="U2440">
        <v>0</v>
      </c>
      <c r="V2440">
        <v>0</v>
      </c>
      <c r="W2440">
        <v>0</v>
      </c>
      <c r="X2440">
        <v>12.246502344142547</v>
      </c>
      <c r="Y2440">
        <v>0</v>
      </c>
      <c r="Z2440">
        <v>0</v>
      </c>
      <c r="AA2440">
        <v>0</v>
      </c>
      <c r="AB2440">
        <v>2.9786087527501346</v>
      </c>
      <c r="AC2440">
        <v>0</v>
      </c>
      <c r="AD2440">
        <v>0</v>
      </c>
      <c r="AE2440">
        <v>15.225111096892682</v>
      </c>
    </row>
    <row r="2441" spans="1:31" x14ac:dyDescent="0.3">
      <c r="A2441">
        <v>2505341</v>
      </c>
      <c r="B2441">
        <v>1</v>
      </c>
      <c r="C2441" t="s">
        <v>81</v>
      </c>
      <c r="D2441" t="s">
        <v>128</v>
      </c>
      <c r="E2441" t="s">
        <v>132</v>
      </c>
      <c r="F2441" t="s">
        <v>7281</v>
      </c>
      <c r="G2441" t="s">
        <v>134</v>
      </c>
      <c r="H2441" t="s">
        <v>135</v>
      </c>
      <c r="I2441" t="s">
        <v>136</v>
      </c>
      <c r="J2441" t="s">
        <v>137</v>
      </c>
      <c r="K2441" t="s">
        <v>138</v>
      </c>
      <c r="L2441" t="s">
        <v>7282</v>
      </c>
      <c r="M2441" t="s">
        <v>7283</v>
      </c>
      <c r="N2441">
        <v>0.52083333300000001</v>
      </c>
      <c r="O2441">
        <v>1</v>
      </c>
      <c r="P2441">
        <v>0</v>
      </c>
      <c r="Q2441">
        <v>0</v>
      </c>
      <c r="R2441">
        <v>0</v>
      </c>
      <c r="S2441">
        <v>6</v>
      </c>
      <c r="T2441">
        <v>233</v>
      </c>
      <c r="U2441">
        <v>3</v>
      </c>
      <c r="V2441">
        <v>22</v>
      </c>
      <c r="W2441">
        <v>2.3743765238488876</v>
      </c>
      <c r="X2441">
        <v>0</v>
      </c>
      <c r="Y2441">
        <v>0</v>
      </c>
      <c r="Z2441">
        <v>0</v>
      </c>
      <c r="AA2441">
        <v>9.3867252670221095</v>
      </c>
      <c r="AB2441">
        <v>135.49190394679522</v>
      </c>
      <c r="AC2441">
        <v>40.295693801490302</v>
      </c>
      <c r="AD2441">
        <v>411.92810609768827</v>
      </c>
      <c r="AE2441">
        <v>599.4768056368448</v>
      </c>
    </row>
    <row r="2442" spans="1:31" x14ac:dyDescent="0.3">
      <c r="A2442">
        <v>2505281</v>
      </c>
      <c r="B2442">
        <v>1</v>
      </c>
      <c r="C2442" t="s">
        <v>80</v>
      </c>
      <c r="D2442" t="s">
        <v>98</v>
      </c>
      <c r="E2442" t="s">
        <v>167</v>
      </c>
      <c r="F2442" t="s">
        <v>7284</v>
      </c>
      <c r="G2442" t="s">
        <v>263</v>
      </c>
      <c r="H2442" t="s">
        <v>150</v>
      </c>
      <c r="I2442" t="s">
        <v>136</v>
      </c>
      <c r="J2442" t="s">
        <v>137</v>
      </c>
      <c r="K2442" t="s">
        <v>144</v>
      </c>
      <c r="L2442" t="s">
        <v>7285</v>
      </c>
      <c r="M2442" t="s">
        <v>7286</v>
      </c>
      <c r="N2442">
        <v>2.386111111</v>
      </c>
      <c r="O2442">
        <v>0</v>
      </c>
      <c r="P2442">
        <v>1</v>
      </c>
      <c r="Q2442">
        <v>0</v>
      </c>
      <c r="R2442">
        <v>0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0.60342260098525002</v>
      </c>
      <c r="Y2442">
        <v>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0.60342260098525002</v>
      </c>
    </row>
    <row r="2443" spans="1:31" x14ac:dyDescent="0.3">
      <c r="A2443">
        <v>2505487</v>
      </c>
      <c r="B2443">
        <v>1</v>
      </c>
      <c r="C2443" t="s">
        <v>80</v>
      </c>
      <c r="D2443" t="s">
        <v>83</v>
      </c>
      <c r="E2443" t="s">
        <v>167</v>
      </c>
      <c r="F2443" t="s">
        <v>7287</v>
      </c>
      <c r="G2443" t="s">
        <v>263</v>
      </c>
      <c r="H2443" t="s">
        <v>150</v>
      </c>
      <c r="I2443" t="s">
        <v>136</v>
      </c>
      <c r="J2443" t="s">
        <v>137</v>
      </c>
      <c r="K2443" t="s">
        <v>144</v>
      </c>
      <c r="L2443" t="s">
        <v>7288</v>
      </c>
      <c r="M2443" t="s">
        <v>7289</v>
      </c>
      <c r="N2443">
        <v>3.2213888879999999</v>
      </c>
      <c r="O2443">
        <v>0</v>
      </c>
      <c r="P2443">
        <v>4</v>
      </c>
      <c r="Q2443">
        <v>0</v>
      </c>
      <c r="R2443">
        <v>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5.5131765985196264</v>
      </c>
      <c r="Y2443">
        <v>0</v>
      </c>
      <c r="Z2443">
        <v>0</v>
      </c>
      <c r="AA2443">
        <v>0</v>
      </c>
      <c r="AB2443">
        <v>0</v>
      </c>
      <c r="AC2443">
        <v>0</v>
      </c>
      <c r="AD2443">
        <v>0</v>
      </c>
      <c r="AE2443">
        <v>5.5131765985196264</v>
      </c>
    </row>
    <row r="2444" spans="1:31" x14ac:dyDescent="0.3">
      <c r="A2444">
        <v>2505095</v>
      </c>
      <c r="B2444">
        <v>1</v>
      </c>
      <c r="C2444" t="s">
        <v>80</v>
      </c>
      <c r="D2444" t="s">
        <v>94</v>
      </c>
      <c r="E2444" t="s">
        <v>207</v>
      </c>
      <c r="F2444" t="s">
        <v>7290</v>
      </c>
      <c r="G2444" t="s">
        <v>177</v>
      </c>
      <c r="H2444" t="s">
        <v>150</v>
      </c>
      <c r="I2444" t="s">
        <v>136</v>
      </c>
      <c r="J2444" t="s">
        <v>137</v>
      </c>
      <c r="K2444" t="s">
        <v>144</v>
      </c>
      <c r="L2444" t="s">
        <v>7291</v>
      </c>
      <c r="M2444" t="s">
        <v>7292</v>
      </c>
      <c r="N2444">
        <v>1.4075</v>
      </c>
      <c r="O2444">
        <v>0</v>
      </c>
      <c r="P2444">
        <v>22</v>
      </c>
      <c r="Q2444">
        <v>0</v>
      </c>
      <c r="R2444">
        <v>0</v>
      </c>
      <c r="S2444">
        <v>0</v>
      </c>
      <c r="T2444">
        <v>3</v>
      </c>
      <c r="U2444">
        <v>0</v>
      </c>
      <c r="V2444">
        <v>0</v>
      </c>
      <c r="W2444">
        <v>0</v>
      </c>
      <c r="X2444">
        <v>5.0310481458247418</v>
      </c>
      <c r="Y2444">
        <v>0</v>
      </c>
      <c r="Z2444">
        <v>0</v>
      </c>
      <c r="AA2444">
        <v>0</v>
      </c>
      <c r="AB2444">
        <v>1.5719879898538651</v>
      </c>
      <c r="AC2444">
        <v>0</v>
      </c>
      <c r="AD2444">
        <v>0</v>
      </c>
      <c r="AE2444">
        <v>6.6030361356786074</v>
      </c>
    </row>
    <row r="2445" spans="1:31" x14ac:dyDescent="0.3">
      <c r="A2445">
        <v>2505533</v>
      </c>
      <c r="B2445">
        <v>1</v>
      </c>
      <c r="C2445" t="s">
        <v>80</v>
      </c>
      <c r="D2445" t="s">
        <v>97</v>
      </c>
      <c r="E2445" t="s">
        <v>207</v>
      </c>
      <c r="F2445" t="s">
        <v>7293</v>
      </c>
      <c r="G2445" t="s">
        <v>177</v>
      </c>
      <c r="H2445" t="s">
        <v>150</v>
      </c>
      <c r="I2445" t="s">
        <v>136</v>
      </c>
      <c r="J2445" t="s">
        <v>137</v>
      </c>
      <c r="K2445" t="s">
        <v>144</v>
      </c>
      <c r="L2445" t="s">
        <v>7294</v>
      </c>
      <c r="M2445" t="s">
        <v>7295</v>
      </c>
      <c r="N2445">
        <v>3.7608333329999999</v>
      </c>
      <c r="O2445">
        <v>0</v>
      </c>
      <c r="P2445">
        <v>9</v>
      </c>
      <c r="Q2445">
        <v>0</v>
      </c>
      <c r="R2445">
        <v>11</v>
      </c>
      <c r="S2445">
        <v>0</v>
      </c>
      <c r="T2445">
        <v>1</v>
      </c>
      <c r="U2445">
        <v>0</v>
      </c>
      <c r="V2445">
        <v>0</v>
      </c>
      <c r="W2445">
        <v>0</v>
      </c>
      <c r="X2445">
        <v>3.0423077999422921</v>
      </c>
      <c r="Y2445">
        <v>0</v>
      </c>
      <c r="Z2445">
        <v>11.593055364632383</v>
      </c>
      <c r="AA2445">
        <v>0</v>
      </c>
      <c r="AB2445">
        <v>2.055465674230275</v>
      </c>
      <c r="AC2445">
        <v>0</v>
      </c>
      <c r="AD2445">
        <v>0</v>
      </c>
      <c r="AE2445">
        <v>16.690828838804947</v>
      </c>
    </row>
    <row r="2446" spans="1:31" x14ac:dyDescent="0.3">
      <c r="A2446">
        <v>2505158</v>
      </c>
      <c r="B2446">
        <v>1</v>
      </c>
      <c r="C2446" t="s">
        <v>80</v>
      </c>
      <c r="D2446" t="s">
        <v>89</v>
      </c>
      <c r="E2446" t="s">
        <v>147</v>
      </c>
      <c r="F2446" t="s">
        <v>4571</v>
      </c>
      <c r="G2446" t="s">
        <v>224</v>
      </c>
      <c r="H2446" t="s">
        <v>150</v>
      </c>
      <c r="I2446" t="s">
        <v>136</v>
      </c>
      <c r="J2446" t="s">
        <v>137</v>
      </c>
      <c r="K2446" t="s">
        <v>144</v>
      </c>
      <c r="L2446" t="s">
        <v>7296</v>
      </c>
      <c r="M2446" t="s">
        <v>7297</v>
      </c>
      <c r="N2446">
        <v>6.4786111110000002</v>
      </c>
      <c r="O2446">
        <v>0</v>
      </c>
      <c r="P2446">
        <v>19</v>
      </c>
      <c r="Q2446">
        <v>0</v>
      </c>
      <c r="R2446">
        <v>0</v>
      </c>
      <c r="S2446">
        <v>0</v>
      </c>
      <c r="T2446">
        <v>1</v>
      </c>
      <c r="U2446">
        <v>0</v>
      </c>
      <c r="V2446">
        <v>0</v>
      </c>
      <c r="W2446">
        <v>0</v>
      </c>
      <c r="X2446">
        <v>34.19692681028328</v>
      </c>
      <c r="Y2446">
        <v>0</v>
      </c>
      <c r="Z2446">
        <v>0</v>
      </c>
      <c r="AA2446">
        <v>0</v>
      </c>
      <c r="AB2446">
        <v>1.4492988651165035</v>
      </c>
      <c r="AC2446">
        <v>0</v>
      </c>
      <c r="AD2446">
        <v>0</v>
      </c>
      <c r="AE2446">
        <v>35.646225675399783</v>
      </c>
    </row>
    <row r="2447" spans="1:31" x14ac:dyDescent="0.3">
      <c r="A2447">
        <v>2505201</v>
      </c>
      <c r="B2447">
        <v>1</v>
      </c>
      <c r="C2447" t="s">
        <v>80</v>
      </c>
      <c r="D2447" t="s">
        <v>99</v>
      </c>
      <c r="E2447" t="s">
        <v>167</v>
      </c>
      <c r="F2447" t="s">
        <v>7298</v>
      </c>
      <c r="G2447" t="s">
        <v>169</v>
      </c>
      <c r="H2447" t="s">
        <v>150</v>
      </c>
      <c r="I2447" t="s">
        <v>136</v>
      </c>
      <c r="J2447" t="s">
        <v>137</v>
      </c>
      <c r="K2447" t="s">
        <v>144</v>
      </c>
      <c r="L2447" t="s">
        <v>7299</v>
      </c>
      <c r="M2447" t="s">
        <v>7300</v>
      </c>
      <c r="N2447">
        <v>2.4363888880000002</v>
      </c>
      <c r="O2447">
        <v>0</v>
      </c>
      <c r="P2447">
        <v>0</v>
      </c>
      <c r="Q2447">
        <v>0</v>
      </c>
      <c r="R2447">
        <v>0</v>
      </c>
      <c r="S2447">
        <v>0</v>
      </c>
      <c r="T2447">
        <v>1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0</v>
      </c>
      <c r="AA2447">
        <v>0</v>
      </c>
      <c r="AB2447">
        <v>4.1465042945035002E-2</v>
      </c>
      <c r="AC2447">
        <v>0</v>
      </c>
      <c r="AD2447">
        <v>0</v>
      </c>
      <c r="AE2447">
        <v>4.1465042945035002E-2</v>
      </c>
    </row>
    <row r="2448" spans="1:31" x14ac:dyDescent="0.3">
      <c r="A2448">
        <v>2505301</v>
      </c>
      <c r="B2448">
        <v>1</v>
      </c>
      <c r="C2448" t="s">
        <v>81</v>
      </c>
      <c r="D2448" t="s">
        <v>128</v>
      </c>
      <c r="E2448" t="s">
        <v>159</v>
      </c>
      <c r="F2448" t="s">
        <v>7301</v>
      </c>
      <c r="G2448" t="s">
        <v>134</v>
      </c>
      <c r="H2448" t="s">
        <v>150</v>
      </c>
      <c r="I2448" t="s">
        <v>136</v>
      </c>
      <c r="J2448" t="s">
        <v>137</v>
      </c>
      <c r="K2448" t="s">
        <v>138</v>
      </c>
      <c r="L2448" t="s">
        <v>7302</v>
      </c>
      <c r="M2448" t="s">
        <v>7303</v>
      </c>
      <c r="N2448">
        <v>1.358333333</v>
      </c>
      <c r="O2448">
        <v>0</v>
      </c>
      <c r="P2448">
        <v>1181</v>
      </c>
      <c r="Q2448">
        <v>0</v>
      </c>
      <c r="R2448">
        <v>0</v>
      </c>
      <c r="S2448">
        <v>0</v>
      </c>
      <c r="T2448">
        <v>128</v>
      </c>
      <c r="U2448">
        <v>0</v>
      </c>
      <c r="V2448">
        <v>0</v>
      </c>
      <c r="W2448">
        <v>0</v>
      </c>
      <c r="X2448">
        <v>354.74992284699238</v>
      </c>
      <c r="Y2448">
        <v>0</v>
      </c>
      <c r="Z2448">
        <v>0</v>
      </c>
      <c r="AA2448">
        <v>0</v>
      </c>
      <c r="AB2448">
        <v>186.1414759710182</v>
      </c>
      <c r="AC2448">
        <v>0</v>
      </c>
      <c r="AD2448">
        <v>0</v>
      </c>
      <c r="AE2448">
        <v>540.89139881801054</v>
      </c>
    </row>
    <row r="2449" spans="1:31" x14ac:dyDescent="0.3">
      <c r="A2449">
        <v>2505556</v>
      </c>
      <c r="B2449">
        <v>1</v>
      </c>
      <c r="C2449" t="s">
        <v>81</v>
      </c>
      <c r="D2449" t="s">
        <v>128</v>
      </c>
      <c r="E2449" t="s">
        <v>207</v>
      </c>
      <c r="F2449" t="s">
        <v>7304</v>
      </c>
      <c r="G2449" t="s">
        <v>177</v>
      </c>
      <c r="H2449" t="s">
        <v>150</v>
      </c>
      <c r="I2449" t="s">
        <v>136</v>
      </c>
      <c r="J2449" t="s">
        <v>137</v>
      </c>
      <c r="K2449" t="s">
        <v>144</v>
      </c>
      <c r="L2449" t="s">
        <v>7297</v>
      </c>
      <c r="M2449" t="s">
        <v>7305</v>
      </c>
      <c r="N2449">
        <v>3.3633333329999999</v>
      </c>
      <c r="O2449">
        <v>0</v>
      </c>
      <c r="P2449">
        <v>148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94.175121081292048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94.175121081292048</v>
      </c>
    </row>
    <row r="2450" spans="1:31" x14ac:dyDescent="0.3">
      <c r="A2450">
        <v>2505699</v>
      </c>
      <c r="B2450">
        <v>1</v>
      </c>
      <c r="C2450" t="s">
        <v>81</v>
      </c>
      <c r="D2450" t="s">
        <v>113</v>
      </c>
      <c r="E2450" t="s">
        <v>207</v>
      </c>
      <c r="F2450" t="s">
        <v>7306</v>
      </c>
      <c r="G2450" t="s">
        <v>177</v>
      </c>
      <c r="H2450" t="s">
        <v>150</v>
      </c>
      <c r="I2450" t="s">
        <v>136</v>
      </c>
      <c r="J2450" t="s">
        <v>137</v>
      </c>
      <c r="K2450" t="s">
        <v>144</v>
      </c>
      <c r="L2450" t="s">
        <v>7307</v>
      </c>
      <c r="M2450" t="s">
        <v>7308</v>
      </c>
      <c r="N2450">
        <v>1.518333333</v>
      </c>
      <c r="O2450">
        <v>0</v>
      </c>
      <c r="P2450">
        <v>2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0.21804122398593334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0.21804122398593334</v>
      </c>
    </row>
    <row r="2451" spans="1:31" x14ac:dyDescent="0.3">
      <c r="A2451">
        <v>2505258</v>
      </c>
      <c r="B2451">
        <v>1</v>
      </c>
      <c r="C2451" t="s">
        <v>80</v>
      </c>
      <c r="D2451" t="s">
        <v>83</v>
      </c>
      <c r="E2451" t="s">
        <v>167</v>
      </c>
      <c r="F2451" t="s">
        <v>7309</v>
      </c>
      <c r="G2451" t="s">
        <v>169</v>
      </c>
      <c r="H2451" t="s">
        <v>150</v>
      </c>
      <c r="I2451" t="s">
        <v>136</v>
      </c>
      <c r="J2451" t="s">
        <v>137</v>
      </c>
      <c r="K2451" t="s">
        <v>144</v>
      </c>
      <c r="L2451" t="s">
        <v>6663</v>
      </c>
      <c r="M2451" t="s">
        <v>7310</v>
      </c>
      <c r="N2451">
        <v>7.6091666660000001</v>
      </c>
      <c r="O2451">
        <v>0</v>
      </c>
      <c r="P2451">
        <v>0</v>
      </c>
      <c r="Q2451">
        <v>0</v>
      </c>
      <c r="R2451">
        <v>0</v>
      </c>
      <c r="S2451">
        <v>0</v>
      </c>
      <c r="T2451">
        <v>2</v>
      </c>
      <c r="U2451">
        <v>0</v>
      </c>
      <c r="V2451">
        <v>0</v>
      </c>
      <c r="W2451">
        <v>0</v>
      </c>
      <c r="X2451">
        <v>0</v>
      </c>
      <c r="Y2451">
        <v>0</v>
      </c>
      <c r="Z2451">
        <v>0</v>
      </c>
      <c r="AA2451">
        <v>0</v>
      </c>
      <c r="AB2451">
        <v>27.282102063319339</v>
      </c>
      <c r="AC2451">
        <v>0</v>
      </c>
      <c r="AD2451">
        <v>0</v>
      </c>
      <c r="AE2451">
        <v>27.282102063319339</v>
      </c>
    </row>
    <row r="2452" spans="1:31" x14ac:dyDescent="0.3">
      <c r="A2452">
        <v>2505115</v>
      </c>
      <c r="B2452">
        <v>1</v>
      </c>
      <c r="C2452" t="s">
        <v>80</v>
      </c>
      <c r="D2452" t="s">
        <v>100</v>
      </c>
      <c r="E2452" t="s">
        <v>141</v>
      </c>
      <c r="F2452" t="s">
        <v>4170</v>
      </c>
      <c r="G2452" t="s">
        <v>173</v>
      </c>
      <c r="H2452" t="s">
        <v>135</v>
      </c>
      <c r="I2452" t="s">
        <v>136</v>
      </c>
      <c r="J2452" t="s">
        <v>137</v>
      </c>
      <c r="K2452" t="s">
        <v>138</v>
      </c>
      <c r="L2452" t="s">
        <v>7311</v>
      </c>
      <c r="M2452" t="s">
        <v>7312</v>
      </c>
      <c r="N2452">
        <v>6.5091666659999996</v>
      </c>
      <c r="O2452">
        <v>1</v>
      </c>
      <c r="P2452">
        <v>1470</v>
      </c>
      <c r="Q2452">
        <v>18</v>
      </c>
      <c r="R2452">
        <v>460</v>
      </c>
      <c r="S2452">
        <v>14</v>
      </c>
      <c r="T2452">
        <v>305</v>
      </c>
      <c r="U2452">
        <v>0</v>
      </c>
      <c r="V2452">
        <v>1</v>
      </c>
      <c r="W2452">
        <v>8.1055693975313847</v>
      </c>
      <c r="X2452">
        <v>2499.9892803882408</v>
      </c>
      <c r="Y2452">
        <v>638.49621609291432</v>
      </c>
      <c r="Z2452">
        <v>1574.8798945602387</v>
      </c>
      <c r="AA2452">
        <v>640.97603536550253</v>
      </c>
      <c r="AB2452">
        <v>1513.3900721159457</v>
      </c>
      <c r="AC2452">
        <v>0</v>
      </c>
      <c r="AD2452">
        <v>21.731121504647881</v>
      </c>
      <c r="AE2452">
        <v>6897.568189425022</v>
      </c>
    </row>
    <row r="2453" spans="1:31" x14ac:dyDescent="0.3">
      <c r="A2453">
        <v>2505264</v>
      </c>
      <c r="B2453">
        <v>1</v>
      </c>
      <c r="C2453" t="s">
        <v>80</v>
      </c>
      <c r="D2453" t="s">
        <v>83</v>
      </c>
      <c r="E2453" t="s">
        <v>207</v>
      </c>
      <c r="F2453" t="s">
        <v>7313</v>
      </c>
      <c r="G2453" t="s">
        <v>173</v>
      </c>
      <c r="H2453" t="s">
        <v>150</v>
      </c>
      <c r="I2453" t="s">
        <v>136</v>
      </c>
      <c r="J2453" t="s">
        <v>137</v>
      </c>
      <c r="K2453" t="s">
        <v>138</v>
      </c>
      <c r="L2453" t="s">
        <v>7314</v>
      </c>
      <c r="M2453" t="s">
        <v>7315</v>
      </c>
      <c r="N2453">
        <v>3.4969444439999999</v>
      </c>
      <c r="O2453">
        <v>0</v>
      </c>
      <c r="P2453">
        <v>33</v>
      </c>
      <c r="Q2453">
        <v>0</v>
      </c>
      <c r="R2453">
        <v>9</v>
      </c>
      <c r="S2453">
        <v>0</v>
      </c>
      <c r="T2453">
        <v>25</v>
      </c>
      <c r="U2453">
        <v>0</v>
      </c>
      <c r="V2453">
        <v>0</v>
      </c>
      <c r="W2453">
        <v>0</v>
      </c>
      <c r="X2453">
        <v>37.632925645034994</v>
      </c>
      <c r="Y2453">
        <v>0</v>
      </c>
      <c r="Z2453">
        <v>68.880289927160391</v>
      </c>
      <c r="AA2453">
        <v>0</v>
      </c>
      <c r="AB2453">
        <v>184.92498054519479</v>
      </c>
      <c r="AC2453">
        <v>0</v>
      </c>
      <c r="AD2453">
        <v>0</v>
      </c>
      <c r="AE2453">
        <v>291.43819611739013</v>
      </c>
    </row>
    <row r="2454" spans="1:31" x14ac:dyDescent="0.3">
      <c r="A2454">
        <v>2505075</v>
      </c>
      <c r="B2454">
        <v>1</v>
      </c>
      <c r="C2454" t="s">
        <v>80</v>
      </c>
      <c r="D2454" t="s">
        <v>89</v>
      </c>
      <c r="E2454" t="s">
        <v>132</v>
      </c>
      <c r="F2454" t="s">
        <v>307</v>
      </c>
      <c r="G2454" t="s">
        <v>143</v>
      </c>
      <c r="H2454" t="s">
        <v>135</v>
      </c>
      <c r="I2454" t="s">
        <v>136</v>
      </c>
      <c r="J2454" t="s">
        <v>137</v>
      </c>
      <c r="K2454" t="s">
        <v>144</v>
      </c>
      <c r="L2454" t="s">
        <v>7316</v>
      </c>
      <c r="M2454" t="s">
        <v>7317</v>
      </c>
      <c r="N2454">
        <v>5.4494444440000001</v>
      </c>
      <c r="O2454">
        <v>0</v>
      </c>
      <c r="P2454">
        <v>144</v>
      </c>
      <c r="Q2454">
        <v>0</v>
      </c>
      <c r="R2454">
        <v>9</v>
      </c>
      <c r="S2454">
        <v>0</v>
      </c>
      <c r="T2454">
        <v>20</v>
      </c>
      <c r="U2454">
        <v>0</v>
      </c>
      <c r="V2454">
        <v>0</v>
      </c>
      <c r="W2454">
        <v>0</v>
      </c>
      <c r="X2454">
        <v>168.03983832102247</v>
      </c>
      <c r="Y2454">
        <v>0</v>
      </c>
      <c r="Z2454">
        <v>13.354044985600339</v>
      </c>
      <c r="AA2454">
        <v>0</v>
      </c>
      <c r="AB2454">
        <v>67.969551689408931</v>
      </c>
      <c r="AC2454">
        <v>0</v>
      </c>
      <c r="AD2454">
        <v>0</v>
      </c>
      <c r="AE2454">
        <v>249.36343499603174</v>
      </c>
    </row>
    <row r="2455" spans="1:31" x14ac:dyDescent="0.3">
      <c r="A2455">
        <v>2505739</v>
      </c>
      <c r="B2455">
        <v>1</v>
      </c>
      <c r="C2455" t="s">
        <v>80</v>
      </c>
      <c r="D2455" t="s">
        <v>106</v>
      </c>
      <c r="E2455" t="s">
        <v>187</v>
      </c>
      <c r="F2455" t="s">
        <v>7318</v>
      </c>
      <c r="G2455" t="s">
        <v>143</v>
      </c>
      <c r="H2455" t="s">
        <v>135</v>
      </c>
      <c r="I2455" t="s">
        <v>136</v>
      </c>
      <c r="J2455" t="s">
        <v>137</v>
      </c>
      <c r="K2455" t="s">
        <v>144</v>
      </c>
      <c r="L2455" t="s">
        <v>7319</v>
      </c>
      <c r="M2455" t="s">
        <v>7320</v>
      </c>
      <c r="N2455">
        <v>0.50472222200000005</v>
      </c>
      <c r="O2455">
        <v>0</v>
      </c>
      <c r="P2455">
        <v>474</v>
      </c>
      <c r="Q2455">
        <v>1</v>
      </c>
      <c r="R2455">
        <v>41</v>
      </c>
      <c r="S2455">
        <v>2</v>
      </c>
      <c r="T2455">
        <v>57</v>
      </c>
      <c r="U2455">
        <v>0</v>
      </c>
      <c r="V2455">
        <v>0</v>
      </c>
      <c r="W2455">
        <v>0</v>
      </c>
      <c r="X2455">
        <v>39.301729893763159</v>
      </c>
      <c r="Y2455">
        <v>2.2941884027640498</v>
      </c>
      <c r="Z2455">
        <v>10.172372439684551</v>
      </c>
      <c r="AA2455">
        <v>0.261858853603405</v>
      </c>
      <c r="AB2455">
        <v>8.4441081628213848</v>
      </c>
      <c r="AC2455">
        <v>0</v>
      </c>
      <c r="AD2455">
        <v>0</v>
      </c>
      <c r="AE2455">
        <v>60.474257752636554</v>
      </c>
    </row>
    <row r="2456" spans="1:31" x14ac:dyDescent="0.3">
      <c r="A2456">
        <v>2505407</v>
      </c>
      <c r="B2456">
        <v>1</v>
      </c>
      <c r="C2456" t="s">
        <v>80</v>
      </c>
      <c r="D2456" t="s">
        <v>86</v>
      </c>
      <c r="E2456" t="s">
        <v>159</v>
      </c>
      <c r="F2456" t="s">
        <v>2457</v>
      </c>
      <c r="G2456" t="s">
        <v>134</v>
      </c>
      <c r="H2456" t="s">
        <v>150</v>
      </c>
      <c r="I2456" t="s">
        <v>136</v>
      </c>
      <c r="J2456" t="s">
        <v>137</v>
      </c>
      <c r="K2456" t="s">
        <v>138</v>
      </c>
      <c r="L2456" t="s">
        <v>7321</v>
      </c>
      <c r="M2456" t="s">
        <v>7322</v>
      </c>
      <c r="N2456">
        <v>1.3172222220000001</v>
      </c>
      <c r="O2456">
        <v>0</v>
      </c>
      <c r="P2456">
        <v>71</v>
      </c>
      <c r="Q2456">
        <v>0</v>
      </c>
      <c r="R2456">
        <v>0</v>
      </c>
      <c r="S2456">
        <v>0</v>
      </c>
      <c r="T2456">
        <v>4</v>
      </c>
      <c r="U2456">
        <v>0</v>
      </c>
      <c r="V2456">
        <v>0</v>
      </c>
      <c r="W2456">
        <v>0</v>
      </c>
      <c r="X2456">
        <v>38.117098432049772</v>
      </c>
      <c r="Y2456">
        <v>0</v>
      </c>
      <c r="Z2456">
        <v>0</v>
      </c>
      <c r="AA2456">
        <v>0</v>
      </c>
      <c r="AB2456">
        <v>20.516966031667433</v>
      </c>
      <c r="AC2456">
        <v>0</v>
      </c>
      <c r="AD2456">
        <v>0</v>
      </c>
      <c r="AE2456">
        <v>58.634064463717209</v>
      </c>
    </row>
    <row r="2457" spans="1:31" x14ac:dyDescent="0.3">
      <c r="A2457">
        <v>2505576</v>
      </c>
      <c r="B2457">
        <v>1</v>
      </c>
      <c r="C2457" t="s">
        <v>80</v>
      </c>
      <c r="D2457" t="s">
        <v>83</v>
      </c>
      <c r="E2457" t="s">
        <v>187</v>
      </c>
      <c r="F2457" t="s">
        <v>3769</v>
      </c>
      <c r="G2457" t="s">
        <v>143</v>
      </c>
      <c r="H2457" t="s">
        <v>135</v>
      </c>
      <c r="I2457" t="s">
        <v>136</v>
      </c>
      <c r="J2457" t="s">
        <v>137</v>
      </c>
      <c r="K2457" t="s">
        <v>144</v>
      </c>
      <c r="L2457" t="s">
        <v>7323</v>
      </c>
      <c r="M2457" t="s">
        <v>7324</v>
      </c>
      <c r="N2457">
        <v>0.134444444</v>
      </c>
      <c r="O2457">
        <v>3</v>
      </c>
      <c r="P2457">
        <v>233</v>
      </c>
      <c r="Q2457">
        <v>5</v>
      </c>
      <c r="R2457">
        <v>18</v>
      </c>
      <c r="S2457">
        <v>8</v>
      </c>
      <c r="T2457">
        <v>28</v>
      </c>
      <c r="U2457">
        <v>1</v>
      </c>
      <c r="V2457">
        <v>0</v>
      </c>
      <c r="W2457">
        <v>0.37793419141071005</v>
      </c>
      <c r="X2457">
        <v>7.2532928865878379</v>
      </c>
      <c r="Y2457">
        <v>0.41929627880250003</v>
      </c>
      <c r="Z2457">
        <v>0.50137432043105012</v>
      </c>
      <c r="AA2457">
        <v>4.1613920569211098</v>
      </c>
      <c r="AB2457">
        <v>2.7935142147657075</v>
      </c>
      <c r="AC2457">
        <v>4.0535214682717324</v>
      </c>
      <c r="AD2457">
        <v>0</v>
      </c>
      <c r="AE2457">
        <v>19.560325417190647</v>
      </c>
    </row>
    <row r="2458" spans="1:31" x14ac:dyDescent="0.3">
      <c r="A2458">
        <v>2505570</v>
      </c>
      <c r="B2458">
        <v>1</v>
      </c>
      <c r="C2458" t="s">
        <v>80</v>
      </c>
      <c r="D2458" t="s">
        <v>110</v>
      </c>
      <c r="E2458" t="s">
        <v>167</v>
      </c>
      <c r="F2458" t="s">
        <v>7325</v>
      </c>
      <c r="G2458" t="s">
        <v>263</v>
      </c>
      <c r="H2458" t="s">
        <v>150</v>
      </c>
      <c r="I2458" t="s">
        <v>136</v>
      </c>
      <c r="J2458" t="s">
        <v>137</v>
      </c>
      <c r="K2458" t="s">
        <v>144</v>
      </c>
      <c r="L2458" t="s">
        <v>6974</v>
      </c>
      <c r="M2458" t="s">
        <v>7326</v>
      </c>
      <c r="N2458">
        <v>4.1736111109999996</v>
      </c>
      <c r="O2458">
        <v>0</v>
      </c>
      <c r="P2458">
        <v>1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2.0590726943385596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2.0590726943385596</v>
      </c>
    </row>
    <row r="2459" spans="1:31" x14ac:dyDescent="0.3">
      <c r="A2459">
        <v>2505138</v>
      </c>
      <c r="B2459">
        <v>1</v>
      </c>
      <c r="C2459" t="s">
        <v>80</v>
      </c>
      <c r="D2459" t="s">
        <v>97</v>
      </c>
      <c r="E2459" t="s">
        <v>207</v>
      </c>
      <c r="F2459" t="s">
        <v>7327</v>
      </c>
      <c r="G2459" t="s">
        <v>173</v>
      </c>
      <c r="H2459" t="s">
        <v>150</v>
      </c>
      <c r="I2459" t="s">
        <v>136</v>
      </c>
      <c r="J2459" t="s">
        <v>137</v>
      </c>
      <c r="K2459" t="s">
        <v>138</v>
      </c>
      <c r="L2459" t="s">
        <v>7328</v>
      </c>
      <c r="M2459" t="s">
        <v>7329</v>
      </c>
      <c r="N2459">
        <v>6.3224999999999998</v>
      </c>
      <c r="O2459">
        <v>0</v>
      </c>
      <c r="P2459">
        <v>179</v>
      </c>
      <c r="Q2459">
        <v>0</v>
      </c>
      <c r="R2459">
        <v>1</v>
      </c>
      <c r="S2459">
        <v>0</v>
      </c>
      <c r="T2459">
        <v>20</v>
      </c>
      <c r="U2459">
        <v>0</v>
      </c>
      <c r="V2459">
        <v>0</v>
      </c>
      <c r="W2459">
        <v>0</v>
      </c>
      <c r="X2459">
        <v>350.17297475648246</v>
      </c>
      <c r="Y2459">
        <v>0</v>
      </c>
      <c r="Z2459">
        <v>4.1448048396300001E-2</v>
      </c>
      <c r="AA2459">
        <v>0</v>
      </c>
      <c r="AB2459">
        <v>135.642514218846</v>
      </c>
      <c r="AC2459">
        <v>0</v>
      </c>
      <c r="AD2459">
        <v>0</v>
      </c>
      <c r="AE2459">
        <v>485.85693702372475</v>
      </c>
    </row>
    <row r="2460" spans="1:31" x14ac:dyDescent="0.3">
      <c r="A2460">
        <v>2505633</v>
      </c>
      <c r="B2460">
        <v>1</v>
      </c>
      <c r="C2460" t="s">
        <v>81</v>
      </c>
      <c r="D2460" t="s">
        <v>117</v>
      </c>
      <c r="E2460" t="s">
        <v>207</v>
      </c>
      <c r="F2460" t="s">
        <v>7330</v>
      </c>
      <c r="G2460" t="s">
        <v>177</v>
      </c>
      <c r="H2460" t="s">
        <v>150</v>
      </c>
      <c r="I2460" t="s">
        <v>136</v>
      </c>
      <c r="J2460" t="s">
        <v>137</v>
      </c>
      <c r="K2460" t="s">
        <v>144</v>
      </c>
      <c r="L2460" t="s">
        <v>7331</v>
      </c>
      <c r="M2460" t="s">
        <v>7332</v>
      </c>
      <c r="N2460">
        <v>0.81805555500000005</v>
      </c>
      <c r="O2460">
        <v>0</v>
      </c>
      <c r="P2460">
        <v>6</v>
      </c>
      <c r="Q2460">
        <v>0</v>
      </c>
      <c r="R2460">
        <v>1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0.66098902582620822</v>
      </c>
      <c r="Y2460">
        <v>0</v>
      </c>
      <c r="Z2460">
        <v>0.183844284344125</v>
      </c>
      <c r="AA2460">
        <v>0</v>
      </c>
      <c r="AB2460">
        <v>0</v>
      </c>
      <c r="AC2460">
        <v>0</v>
      </c>
      <c r="AD2460">
        <v>0</v>
      </c>
      <c r="AE2460">
        <v>0.84483331017033325</v>
      </c>
    </row>
    <row r="2461" spans="1:31" x14ac:dyDescent="0.3">
      <c r="A2461">
        <v>2505092</v>
      </c>
      <c r="B2461">
        <v>1</v>
      </c>
      <c r="C2461" t="s">
        <v>81</v>
      </c>
      <c r="D2461" t="s">
        <v>128</v>
      </c>
      <c r="E2461" t="s">
        <v>167</v>
      </c>
      <c r="F2461" t="s">
        <v>7333</v>
      </c>
      <c r="G2461" t="s">
        <v>169</v>
      </c>
      <c r="H2461" t="s">
        <v>150</v>
      </c>
      <c r="I2461" t="s">
        <v>136</v>
      </c>
      <c r="J2461" t="s">
        <v>137</v>
      </c>
      <c r="K2461" t="s">
        <v>144</v>
      </c>
      <c r="L2461" t="s">
        <v>7334</v>
      </c>
      <c r="M2461" t="s">
        <v>7335</v>
      </c>
      <c r="N2461">
        <v>3.4402777769999999</v>
      </c>
      <c r="O2461">
        <v>0</v>
      </c>
      <c r="P2461">
        <v>3</v>
      </c>
      <c r="Q2461">
        <v>0</v>
      </c>
      <c r="R2461">
        <v>0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1.3769059728999125</v>
      </c>
      <c r="Y2461">
        <v>0</v>
      </c>
      <c r="Z2461">
        <v>0</v>
      </c>
      <c r="AA2461">
        <v>0</v>
      </c>
      <c r="AB2461">
        <v>0</v>
      </c>
      <c r="AC2461">
        <v>0</v>
      </c>
      <c r="AD2461">
        <v>0</v>
      </c>
      <c r="AE2461">
        <v>1.3769059728999125</v>
      </c>
    </row>
    <row r="2462" spans="1:31" x14ac:dyDescent="0.3">
      <c r="A2462">
        <v>2505347</v>
      </c>
      <c r="B2462">
        <v>1</v>
      </c>
      <c r="C2462" t="s">
        <v>81</v>
      </c>
      <c r="D2462" t="s">
        <v>118</v>
      </c>
      <c r="E2462" t="s">
        <v>132</v>
      </c>
      <c r="F2462" t="s">
        <v>7336</v>
      </c>
      <c r="G2462" t="s">
        <v>204</v>
      </c>
      <c r="H2462" t="s">
        <v>135</v>
      </c>
      <c r="I2462" t="s">
        <v>136</v>
      </c>
      <c r="J2462" t="s">
        <v>137</v>
      </c>
      <c r="K2462" t="s">
        <v>144</v>
      </c>
      <c r="L2462" t="s">
        <v>7337</v>
      </c>
      <c r="M2462" t="s">
        <v>7338</v>
      </c>
      <c r="N2462">
        <v>1.3191666660000001</v>
      </c>
      <c r="O2462">
        <v>0</v>
      </c>
      <c r="P2462">
        <v>63</v>
      </c>
      <c r="Q2462">
        <v>0</v>
      </c>
      <c r="R2462">
        <v>5</v>
      </c>
      <c r="S2462">
        <v>0</v>
      </c>
      <c r="T2462">
        <v>4</v>
      </c>
      <c r="U2462">
        <v>0</v>
      </c>
      <c r="V2462">
        <v>0</v>
      </c>
      <c r="W2462">
        <v>0</v>
      </c>
      <c r="X2462">
        <v>9.1179966530387837</v>
      </c>
      <c r="Y2462">
        <v>0</v>
      </c>
      <c r="Z2462">
        <v>11.580087687376375</v>
      </c>
      <c r="AA2462">
        <v>0</v>
      </c>
      <c r="AB2462">
        <v>2.5205626247421113</v>
      </c>
      <c r="AC2462">
        <v>0</v>
      </c>
      <c r="AD2462">
        <v>0</v>
      </c>
      <c r="AE2462">
        <v>23.218646965157269</v>
      </c>
    </row>
    <row r="2463" spans="1:31" x14ac:dyDescent="0.3">
      <c r="A2463">
        <v>2505679</v>
      </c>
      <c r="B2463">
        <v>1</v>
      </c>
      <c r="C2463" t="s">
        <v>81</v>
      </c>
      <c r="D2463" t="s">
        <v>128</v>
      </c>
      <c r="E2463" t="s">
        <v>167</v>
      </c>
      <c r="F2463" t="s">
        <v>7339</v>
      </c>
      <c r="G2463" t="s">
        <v>169</v>
      </c>
      <c r="H2463" t="s">
        <v>150</v>
      </c>
      <c r="I2463" t="s">
        <v>136</v>
      </c>
      <c r="J2463" t="s">
        <v>137</v>
      </c>
      <c r="K2463" t="s">
        <v>144</v>
      </c>
      <c r="L2463" t="s">
        <v>7340</v>
      </c>
      <c r="M2463" t="s">
        <v>7341</v>
      </c>
      <c r="N2463">
        <v>7.4369444439999999</v>
      </c>
      <c r="O2463">
        <v>0</v>
      </c>
      <c r="P2463">
        <v>1</v>
      </c>
      <c r="Q2463">
        <v>0</v>
      </c>
      <c r="R2463">
        <v>0</v>
      </c>
      <c r="S2463">
        <v>0</v>
      </c>
      <c r="T2463">
        <v>0</v>
      </c>
      <c r="U2463">
        <v>0</v>
      </c>
      <c r="V2463">
        <v>0</v>
      </c>
      <c r="W2463">
        <v>0</v>
      </c>
      <c r="X2463">
        <v>8.6572722312889088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8.6572722312889088</v>
      </c>
    </row>
    <row r="2464" spans="1:31" x14ac:dyDescent="0.3">
      <c r="A2464">
        <v>2505155</v>
      </c>
      <c r="B2464">
        <v>1</v>
      </c>
      <c r="C2464" t="s">
        <v>80</v>
      </c>
      <c r="D2464" t="s">
        <v>107</v>
      </c>
      <c r="E2464" t="s">
        <v>167</v>
      </c>
      <c r="F2464" t="s">
        <v>7342</v>
      </c>
      <c r="G2464" t="s">
        <v>234</v>
      </c>
      <c r="H2464" t="s">
        <v>150</v>
      </c>
      <c r="I2464" t="s">
        <v>136</v>
      </c>
      <c r="J2464" t="s">
        <v>137</v>
      </c>
      <c r="K2464" t="s">
        <v>144</v>
      </c>
      <c r="L2464" t="s">
        <v>7343</v>
      </c>
      <c r="M2464" t="s">
        <v>7344</v>
      </c>
      <c r="N2464">
        <v>1.078888888</v>
      </c>
      <c r="O2464">
        <v>0</v>
      </c>
      <c r="P2464">
        <v>1</v>
      </c>
      <c r="Q2464">
        <v>0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9.439345573333334E-3</v>
      </c>
      <c r="Y2464">
        <v>0</v>
      </c>
      <c r="Z2464">
        <v>0</v>
      </c>
      <c r="AA2464">
        <v>0</v>
      </c>
      <c r="AB2464">
        <v>0</v>
      </c>
      <c r="AC2464">
        <v>0</v>
      </c>
      <c r="AD2464">
        <v>0</v>
      </c>
      <c r="AE2464">
        <v>9.439345573333334E-3</v>
      </c>
    </row>
    <row r="2465" spans="1:31" x14ac:dyDescent="0.3">
      <c r="A2465">
        <v>2505616</v>
      </c>
      <c r="B2465">
        <v>1</v>
      </c>
      <c r="C2465" t="s">
        <v>80</v>
      </c>
      <c r="D2465" t="s">
        <v>111</v>
      </c>
      <c r="E2465" t="s">
        <v>167</v>
      </c>
      <c r="F2465" t="s">
        <v>7345</v>
      </c>
      <c r="G2465" t="s">
        <v>234</v>
      </c>
      <c r="H2465" t="s">
        <v>150</v>
      </c>
      <c r="I2465" t="s">
        <v>136</v>
      </c>
      <c r="J2465" t="s">
        <v>137</v>
      </c>
      <c r="K2465" t="s">
        <v>144</v>
      </c>
      <c r="L2465" t="s">
        <v>7346</v>
      </c>
      <c r="M2465" t="s">
        <v>7347</v>
      </c>
      <c r="N2465">
        <v>1.696111111</v>
      </c>
      <c r="O2465">
        <v>0</v>
      </c>
      <c r="P2465">
        <v>0</v>
      </c>
      <c r="Q2465">
        <v>0</v>
      </c>
      <c r="R2465">
        <v>0</v>
      </c>
      <c r="S2465">
        <v>0</v>
      </c>
      <c r="T2465">
        <v>1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</row>
    <row r="2466" spans="1:31" x14ac:dyDescent="0.3">
      <c r="A2466">
        <v>2505659</v>
      </c>
      <c r="B2466">
        <v>1</v>
      </c>
      <c r="C2466" t="s">
        <v>80</v>
      </c>
      <c r="D2466" t="s">
        <v>108</v>
      </c>
      <c r="E2466" t="s">
        <v>207</v>
      </c>
      <c r="F2466" t="s">
        <v>7348</v>
      </c>
      <c r="G2466" t="s">
        <v>177</v>
      </c>
      <c r="H2466" t="s">
        <v>150</v>
      </c>
      <c r="I2466" t="s">
        <v>136</v>
      </c>
      <c r="J2466" t="s">
        <v>137</v>
      </c>
      <c r="K2466" t="s">
        <v>144</v>
      </c>
      <c r="L2466" t="s">
        <v>7349</v>
      </c>
      <c r="M2466" t="s">
        <v>7350</v>
      </c>
      <c r="N2466">
        <v>2.807222222</v>
      </c>
      <c r="O2466">
        <v>0</v>
      </c>
      <c r="P2466">
        <v>3</v>
      </c>
      <c r="Q2466">
        <v>0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0.85641672346295339</v>
      </c>
      <c r="Y2466">
        <v>0</v>
      </c>
      <c r="Z2466">
        <v>0</v>
      </c>
      <c r="AA2466">
        <v>0</v>
      </c>
      <c r="AB2466">
        <v>0</v>
      </c>
      <c r="AC2466">
        <v>0</v>
      </c>
      <c r="AD2466">
        <v>0</v>
      </c>
      <c r="AE2466">
        <v>0.85641672346295339</v>
      </c>
    </row>
    <row r="2467" spans="1:31" x14ac:dyDescent="0.3">
      <c r="A2467">
        <v>2505261</v>
      </c>
      <c r="B2467">
        <v>1</v>
      </c>
      <c r="C2467" t="s">
        <v>80</v>
      </c>
      <c r="D2467" t="s">
        <v>87</v>
      </c>
      <c r="E2467" t="s">
        <v>132</v>
      </c>
      <c r="F2467" t="s">
        <v>7351</v>
      </c>
      <c r="G2467" t="s">
        <v>161</v>
      </c>
      <c r="H2467" t="s">
        <v>135</v>
      </c>
      <c r="I2467" t="s">
        <v>136</v>
      </c>
      <c r="J2467" t="s">
        <v>137</v>
      </c>
      <c r="K2467" t="s">
        <v>144</v>
      </c>
      <c r="L2467" t="s">
        <v>7352</v>
      </c>
      <c r="M2467" t="s">
        <v>7353</v>
      </c>
      <c r="N2467">
        <v>0.30888888799999997</v>
      </c>
      <c r="O2467">
        <v>0</v>
      </c>
      <c r="P2467">
        <v>143</v>
      </c>
      <c r="Q2467">
        <v>0</v>
      </c>
      <c r="R2467">
        <v>0</v>
      </c>
      <c r="S2467">
        <v>0</v>
      </c>
      <c r="T2467">
        <v>0</v>
      </c>
      <c r="U2467">
        <v>0</v>
      </c>
      <c r="V2467">
        <v>0</v>
      </c>
      <c r="W2467">
        <v>0</v>
      </c>
      <c r="X2467">
        <v>9.9407098910551941</v>
      </c>
      <c r="Y2467">
        <v>0</v>
      </c>
      <c r="Z2467">
        <v>0</v>
      </c>
      <c r="AA2467">
        <v>0</v>
      </c>
      <c r="AB2467">
        <v>0</v>
      </c>
      <c r="AC2467">
        <v>0</v>
      </c>
      <c r="AD2467">
        <v>0</v>
      </c>
      <c r="AE2467">
        <v>9.9407098910551941</v>
      </c>
    </row>
    <row r="2468" spans="1:31" x14ac:dyDescent="0.3">
      <c r="A2468">
        <v>2505118</v>
      </c>
      <c r="B2468">
        <v>1</v>
      </c>
      <c r="C2468" t="s">
        <v>81</v>
      </c>
      <c r="D2468" t="s">
        <v>119</v>
      </c>
      <c r="E2468" t="s">
        <v>132</v>
      </c>
      <c r="F2468" t="s">
        <v>7354</v>
      </c>
      <c r="G2468" t="s">
        <v>134</v>
      </c>
      <c r="H2468" t="s">
        <v>135</v>
      </c>
      <c r="I2468" t="s">
        <v>136</v>
      </c>
      <c r="J2468" t="s">
        <v>137</v>
      </c>
      <c r="K2468" t="s">
        <v>138</v>
      </c>
      <c r="L2468" t="s">
        <v>7355</v>
      </c>
      <c r="M2468" t="s">
        <v>7356</v>
      </c>
      <c r="N2468">
        <v>4.085</v>
      </c>
      <c r="O2468">
        <v>0</v>
      </c>
      <c r="P2468">
        <v>82</v>
      </c>
      <c r="Q2468">
        <v>0</v>
      </c>
      <c r="R2468">
        <v>4</v>
      </c>
      <c r="S2468">
        <v>0</v>
      </c>
      <c r="T2468">
        <v>4</v>
      </c>
      <c r="U2468">
        <v>0</v>
      </c>
      <c r="V2468">
        <v>0</v>
      </c>
      <c r="W2468">
        <v>0</v>
      </c>
      <c r="X2468">
        <v>52.761035923741808</v>
      </c>
      <c r="Y2468">
        <v>0</v>
      </c>
      <c r="Z2468">
        <v>12.34780443021006</v>
      </c>
      <c r="AA2468">
        <v>0</v>
      </c>
      <c r="AB2468">
        <v>1.83086924693256</v>
      </c>
      <c r="AC2468">
        <v>0</v>
      </c>
      <c r="AD2468">
        <v>0</v>
      </c>
      <c r="AE2468">
        <v>66.939709600884427</v>
      </c>
    </row>
    <row r="2469" spans="1:31" x14ac:dyDescent="0.3">
      <c r="A2469">
        <v>2505510</v>
      </c>
      <c r="B2469">
        <v>1</v>
      </c>
      <c r="C2469" t="s">
        <v>80</v>
      </c>
      <c r="D2469" t="s">
        <v>105</v>
      </c>
      <c r="E2469" t="s">
        <v>167</v>
      </c>
      <c r="F2469" t="s">
        <v>7357</v>
      </c>
      <c r="G2469" t="s">
        <v>538</v>
      </c>
      <c r="H2469" t="s">
        <v>150</v>
      </c>
      <c r="I2469" t="s">
        <v>136</v>
      </c>
      <c r="J2469" t="s">
        <v>3</v>
      </c>
      <c r="K2469" t="s">
        <v>144</v>
      </c>
      <c r="L2469" t="s">
        <v>7358</v>
      </c>
      <c r="M2469" t="s">
        <v>7359</v>
      </c>
      <c r="N2469">
        <v>5.9538888879999998</v>
      </c>
      <c r="O2469">
        <v>0</v>
      </c>
      <c r="P2469">
        <v>12</v>
      </c>
      <c r="Q2469">
        <v>0</v>
      </c>
      <c r="R2469">
        <v>0</v>
      </c>
      <c r="S2469">
        <v>0</v>
      </c>
      <c r="T2469">
        <v>7</v>
      </c>
      <c r="U2469">
        <v>0</v>
      </c>
      <c r="V2469">
        <v>0</v>
      </c>
      <c r="W2469">
        <v>0</v>
      </c>
      <c r="X2469">
        <v>17.656380719183577</v>
      </c>
      <c r="Y2469">
        <v>0</v>
      </c>
      <c r="Z2469">
        <v>0</v>
      </c>
      <c r="AA2469">
        <v>0</v>
      </c>
      <c r="AB2469">
        <v>33.890643836149358</v>
      </c>
      <c r="AC2469">
        <v>0</v>
      </c>
      <c r="AD2469">
        <v>0</v>
      </c>
      <c r="AE2469">
        <v>51.547024555332939</v>
      </c>
    </row>
    <row r="2470" spans="1:31" x14ac:dyDescent="0.3">
      <c r="A2470">
        <v>2506461</v>
      </c>
      <c r="B2470">
        <v>2</v>
      </c>
      <c r="C2470" t="s">
        <v>80</v>
      </c>
      <c r="D2470" t="s">
        <v>90</v>
      </c>
      <c r="E2470" t="s">
        <v>132</v>
      </c>
      <c r="F2470" t="s">
        <v>7360</v>
      </c>
      <c r="G2470" t="s">
        <v>674</v>
      </c>
      <c r="H2470" t="s">
        <v>135</v>
      </c>
      <c r="I2470" t="s">
        <v>136</v>
      </c>
      <c r="J2470" t="s">
        <v>137</v>
      </c>
      <c r="K2470" t="s">
        <v>144</v>
      </c>
      <c r="L2470" t="s">
        <v>7361</v>
      </c>
      <c r="M2470" t="s">
        <v>7362</v>
      </c>
      <c r="N2470">
        <v>0.83722222199999996</v>
      </c>
      <c r="O2470">
        <v>0</v>
      </c>
      <c r="P2470">
        <v>502</v>
      </c>
      <c r="Q2470">
        <v>0</v>
      </c>
      <c r="R2470">
        <v>0</v>
      </c>
      <c r="S2470">
        <v>0</v>
      </c>
      <c r="T2470">
        <v>29</v>
      </c>
      <c r="U2470">
        <v>0</v>
      </c>
      <c r="V2470">
        <v>0</v>
      </c>
      <c r="W2470">
        <v>0</v>
      </c>
      <c r="X2470">
        <v>120.7474783214922</v>
      </c>
      <c r="Y2470">
        <v>0</v>
      </c>
      <c r="Z2470">
        <v>0</v>
      </c>
      <c r="AA2470">
        <v>0</v>
      </c>
      <c r="AB2470">
        <v>38.660168147100862</v>
      </c>
      <c r="AC2470">
        <v>0</v>
      </c>
      <c r="AD2470">
        <v>0</v>
      </c>
      <c r="AE2470">
        <v>159.40764646859304</v>
      </c>
    </row>
    <row r="2471" spans="1:31" x14ac:dyDescent="0.3">
      <c r="A2471">
        <v>2505811</v>
      </c>
      <c r="B2471">
        <v>1</v>
      </c>
      <c r="C2471" t="s">
        <v>80</v>
      </c>
      <c r="D2471" t="s">
        <v>103</v>
      </c>
      <c r="E2471" t="s">
        <v>207</v>
      </c>
      <c r="F2471" t="s">
        <v>7363</v>
      </c>
      <c r="G2471" t="s">
        <v>177</v>
      </c>
      <c r="H2471" t="s">
        <v>150</v>
      </c>
      <c r="I2471" t="s">
        <v>136</v>
      </c>
      <c r="J2471" t="s">
        <v>137</v>
      </c>
      <c r="K2471" t="s">
        <v>144</v>
      </c>
      <c r="L2471" t="s">
        <v>7364</v>
      </c>
      <c r="M2471" t="s">
        <v>7365</v>
      </c>
      <c r="N2471">
        <v>2.207777777</v>
      </c>
      <c r="O2471">
        <v>0</v>
      </c>
      <c r="P2471">
        <v>85</v>
      </c>
      <c r="Q2471">
        <v>0</v>
      </c>
      <c r="R2471">
        <v>6</v>
      </c>
      <c r="S2471">
        <v>0</v>
      </c>
      <c r="T2471">
        <v>14</v>
      </c>
      <c r="U2471">
        <v>0</v>
      </c>
      <c r="V2471">
        <v>0</v>
      </c>
      <c r="W2471">
        <v>0</v>
      </c>
      <c r="X2471">
        <v>31.573724947554513</v>
      </c>
      <c r="Y2471">
        <v>0</v>
      </c>
      <c r="Z2471">
        <v>0.38529781197480667</v>
      </c>
      <c r="AA2471">
        <v>0</v>
      </c>
      <c r="AB2471">
        <v>10.074625695160307</v>
      </c>
      <c r="AC2471">
        <v>0</v>
      </c>
      <c r="AD2471">
        <v>0</v>
      </c>
      <c r="AE2471">
        <v>42.033648454689626</v>
      </c>
    </row>
    <row r="2472" spans="1:31" x14ac:dyDescent="0.3">
      <c r="A2472">
        <v>2506143</v>
      </c>
      <c r="B2472">
        <v>1</v>
      </c>
      <c r="C2472" t="s">
        <v>80</v>
      </c>
      <c r="D2472" t="s">
        <v>90</v>
      </c>
      <c r="E2472" t="s">
        <v>159</v>
      </c>
      <c r="F2472" t="s">
        <v>7366</v>
      </c>
      <c r="G2472" t="s">
        <v>134</v>
      </c>
      <c r="H2472" t="s">
        <v>150</v>
      </c>
      <c r="I2472" t="s">
        <v>136</v>
      </c>
      <c r="J2472" t="s">
        <v>137</v>
      </c>
      <c r="K2472" t="s">
        <v>138</v>
      </c>
      <c r="L2472" t="s">
        <v>7367</v>
      </c>
      <c r="M2472" t="s">
        <v>7368</v>
      </c>
      <c r="N2472">
        <v>0.99250000000000005</v>
      </c>
      <c r="O2472">
        <v>0</v>
      </c>
      <c r="P2472">
        <v>340</v>
      </c>
      <c r="Q2472">
        <v>0</v>
      </c>
      <c r="R2472">
        <v>0</v>
      </c>
      <c r="S2472">
        <v>0</v>
      </c>
      <c r="T2472">
        <v>29</v>
      </c>
      <c r="U2472">
        <v>0</v>
      </c>
      <c r="V2472">
        <v>0</v>
      </c>
      <c r="W2472">
        <v>0</v>
      </c>
      <c r="X2472">
        <v>96.1741729337012</v>
      </c>
      <c r="Y2472">
        <v>0</v>
      </c>
      <c r="Z2472">
        <v>0</v>
      </c>
      <c r="AA2472">
        <v>0</v>
      </c>
      <c r="AB2472">
        <v>33.156591620362086</v>
      </c>
      <c r="AC2472">
        <v>0</v>
      </c>
      <c r="AD2472">
        <v>0</v>
      </c>
      <c r="AE2472">
        <v>129.33076455406328</v>
      </c>
    </row>
    <row r="2473" spans="1:31" x14ac:dyDescent="0.3">
      <c r="A2473">
        <v>2505788</v>
      </c>
      <c r="B2473">
        <v>1</v>
      </c>
      <c r="C2473" t="s">
        <v>80</v>
      </c>
      <c r="D2473" t="s">
        <v>89</v>
      </c>
      <c r="E2473" t="s">
        <v>207</v>
      </c>
      <c r="F2473" t="s">
        <v>7369</v>
      </c>
      <c r="G2473" t="s">
        <v>177</v>
      </c>
      <c r="H2473" t="s">
        <v>150</v>
      </c>
      <c r="I2473" t="s">
        <v>136</v>
      </c>
      <c r="J2473" t="s">
        <v>137</v>
      </c>
      <c r="K2473" t="s">
        <v>144</v>
      </c>
      <c r="L2473" t="s">
        <v>7370</v>
      </c>
      <c r="M2473" t="s">
        <v>7371</v>
      </c>
      <c r="N2473">
        <v>1.7411111109999999</v>
      </c>
      <c r="O2473">
        <v>0</v>
      </c>
      <c r="P2473">
        <v>42</v>
      </c>
      <c r="Q2473">
        <v>0</v>
      </c>
      <c r="R2473">
        <v>3</v>
      </c>
      <c r="S2473">
        <v>0</v>
      </c>
      <c r="T2473">
        <v>7</v>
      </c>
      <c r="U2473">
        <v>0</v>
      </c>
      <c r="V2473">
        <v>0</v>
      </c>
      <c r="W2473">
        <v>0</v>
      </c>
      <c r="X2473">
        <v>23.980386809333151</v>
      </c>
      <c r="Y2473">
        <v>0</v>
      </c>
      <c r="Z2473">
        <v>0.95427633826665259</v>
      </c>
      <c r="AA2473">
        <v>0</v>
      </c>
      <c r="AB2473">
        <v>15.702056840573354</v>
      </c>
      <c r="AC2473">
        <v>0</v>
      </c>
      <c r="AD2473">
        <v>0</v>
      </c>
      <c r="AE2473">
        <v>40.636719988173155</v>
      </c>
    </row>
    <row r="2474" spans="1:31" x14ac:dyDescent="0.3">
      <c r="A2474">
        <v>2506329</v>
      </c>
      <c r="B2474">
        <v>1</v>
      </c>
      <c r="C2474" t="s">
        <v>80</v>
      </c>
      <c r="D2474" t="s">
        <v>95</v>
      </c>
      <c r="E2474" t="s">
        <v>207</v>
      </c>
      <c r="F2474" t="s">
        <v>7372</v>
      </c>
      <c r="G2474" t="s">
        <v>177</v>
      </c>
      <c r="H2474" t="s">
        <v>150</v>
      </c>
      <c r="I2474" t="s">
        <v>136</v>
      </c>
      <c r="J2474" t="s">
        <v>137</v>
      </c>
      <c r="K2474" t="s">
        <v>144</v>
      </c>
      <c r="L2474" t="s">
        <v>7373</v>
      </c>
      <c r="M2474" t="s">
        <v>7374</v>
      </c>
      <c r="N2474">
        <v>1.1530555549999999</v>
      </c>
      <c r="O2474">
        <v>0</v>
      </c>
      <c r="P2474">
        <v>3</v>
      </c>
      <c r="Q2474">
        <v>0</v>
      </c>
      <c r="R2474">
        <v>0</v>
      </c>
      <c r="S2474">
        <v>0</v>
      </c>
      <c r="T2474">
        <v>1</v>
      </c>
      <c r="U2474">
        <v>0</v>
      </c>
      <c r="V2474">
        <v>0</v>
      </c>
      <c r="W2474">
        <v>0</v>
      </c>
      <c r="X2474">
        <v>0.74464063812963843</v>
      </c>
      <c r="Y2474">
        <v>0</v>
      </c>
      <c r="Z2474">
        <v>0</v>
      </c>
      <c r="AA2474">
        <v>0</v>
      </c>
      <c r="AB2474">
        <v>6.8293621676215324</v>
      </c>
      <c r="AC2474">
        <v>0</v>
      </c>
      <c r="AD2474">
        <v>0</v>
      </c>
      <c r="AE2474">
        <v>7.5740028057511708</v>
      </c>
    </row>
    <row r="2475" spans="1:31" x14ac:dyDescent="0.3">
      <c r="A2475">
        <v>2505765</v>
      </c>
      <c r="B2475">
        <v>1</v>
      </c>
      <c r="C2475" t="s">
        <v>80</v>
      </c>
      <c r="D2475" t="s">
        <v>93</v>
      </c>
      <c r="E2475" t="s">
        <v>141</v>
      </c>
      <c r="F2475" t="s">
        <v>7173</v>
      </c>
      <c r="G2475" t="s">
        <v>143</v>
      </c>
      <c r="H2475" t="s">
        <v>135</v>
      </c>
      <c r="I2475" t="s">
        <v>136</v>
      </c>
      <c r="J2475" t="s">
        <v>137</v>
      </c>
      <c r="K2475" t="s">
        <v>144</v>
      </c>
      <c r="L2475" t="s">
        <v>7375</v>
      </c>
      <c r="M2475" t="s">
        <v>7376</v>
      </c>
      <c r="N2475">
        <v>7.1388887999999998E-2</v>
      </c>
      <c r="O2475">
        <v>0</v>
      </c>
      <c r="P2475">
        <v>195</v>
      </c>
      <c r="Q2475">
        <v>2</v>
      </c>
      <c r="R2475">
        <v>48</v>
      </c>
      <c r="S2475">
        <v>4</v>
      </c>
      <c r="T2475">
        <v>41</v>
      </c>
      <c r="U2475">
        <v>0</v>
      </c>
      <c r="V2475">
        <v>0</v>
      </c>
      <c r="W2475">
        <v>0</v>
      </c>
      <c r="X2475">
        <v>1.2393457515617188</v>
      </c>
      <c r="Y2475">
        <v>1.5523517186769999E-2</v>
      </c>
      <c r="Z2475">
        <v>0.36970413967421994</v>
      </c>
      <c r="AA2475">
        <v>0.23611187313024973</v>
      </c>
      <c r="AB2475">
        <v>0.55891569012174802</v>
      </c>
      <c r="AC2475">
        <v>0</v>
      </c>
      <c r="AD2475">
        <v>0</v>
      </c>
      <c r="AE2475">
        <v>2.4196009716747064</v>
      </c>
    </row>
    <row r="2476" spans="1:31" x14ac:dyDescent="0.3">
      <c r="A2476">
        <v>2506020</v>
      </c>
      <c r="B2476">
        <v>1</v>
      </c>
      <c r="C2476" t="s">
        <v>80</v>
      </c>
      <c r="D2476" t="s">
        <v>99</v>
      </c>
      <c r="E2476" t="s">
        <v>132</v>
      </c>
      <c r="F2476" t="s">
        <v>3724</v>
      </c>
      <c r="G2476" t="s">
        <v>828</v>
      </c>
      <c r="H2476" t="s">
        <v>135</v>
      </c>
      <c r="I2476" t="s">
        <v>136</v>
      </c>
      <c r="J2476" t="s">
        <v>137</v>
      </c>
      <c r="K2476" t="s">
        <v>144</v>
      </c>
      <c r="L2476" t="s">
        <v>7377</v>
      </c>
      <c r="M2476" t="s">
        <v>7378</v>
      </c>
      <c r="N2476">
        <v>4.0277777769999998</v>
      </c>
      <c r="O2476">
        <v>0</v>
      </c>
      <c r="P2476">
        <v>33</v>
      </c>
      <c r="Q2476">
        <v>0</v>
      </c>
      <c r="R2476">
        <v>1</v>
      </c>
      <c r="S2476">
        <v>0</v>
      </c>
      <c r="T2476">
        <v>4</v>
      </c>
      <c r="U2476">
        <v>0</v>
      </c>
      <c r="V2476">
        <v>0</v>
      </c>
      <c r="W2476">
        <v>0</v>
      </c>
      <c r="X2476">
        <v>18.364652694290474</v>
      </c>
      <c r="Y2476">
        <v>0</v>
      </c>
      <c r="Z2476">
        <v>2.8487801586633332</v>
      </c>
      <c r="AA2476">
        <v>0</v>
      </c>
      <c r="AB2476">
        <v>13.338372320986668</v>
      </c>
      <c r="AC2476">
        <v>0</v>
      </c>
      <c r="AD2476">
        <v>0</v>
      </c>
      <c r="AE2476">
        <v>34.55180517394048</v>
      </c>
    </row>
    <row r="2477" spans="1:31" x14ac:dyDescent="0.3">
      <c r="A2477">
        <v>2506684</v>
      </c>
      <c r="B2477">
        <v>1</v>
      </c>
      <c r="C2477" t="s">
        <v>80</v>
      </c>
      <c r="D2477" t="s">
        <v>82</v>
      </c>
      <c r="E2477" t="s">
        <v>167</v>
      </c>
      <c r="F2477" t="s">
        <v>7379</v>
      </c>
      <c r="G2477" t="s">
        <v>263</v>
      </c>
      <c r="H2477" t="s">
        <v>150</v>
      </c>
      <c r="I2477" t="s">
        <v>136</v>
      </c>
      <c r="J2477" t="s">
        <v>137</v>
      </c>
      <c r="K2477" t="s">
        <v>144</v>
      </c>
      <c r="L2477" t="s">
        <v>7380</v>
      </c>
      <c r="M2477" t="s">
        <v>7381</v>
      </c>
      <c r="N2477">
        <v>1.598055555</v>
      </c>
      <c r="O2477">
        <v>0</v>
      </c>
      <c r="P2477">
        <v>2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0.37620428664011252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0.37620428664011252</v>
      </c>
    </row>
    <row r="2478" spans="1:31" x14ac:dyDescent="0.3">
      <c r="A2478">
        <v>2506707</v>
      </c>
      <c r="B2478">
        <v>1</v>
      </c>
      <c r="C2478" t="s">
        <v>80</v>
      </c>
      <c r="D2478" t="s">
        <v>85</v>
      </c>
      <c r="E2478" t="s">
        <v>147</v>
      </c>
      <c r="F2478" t="s">
        <v>4014</v>
      </c>
      <c r="G2478" t="s">
        <v>224</v>
      </c>
      <c r="H2478" t="s">
        <v>150</v>
      </c>
      <c r="I2478" t="s">
        <v>136</v>
      </c>
      <c r="J2478" t="s">
        <v>137</v>
      </c>
      <c r="K2478" t="s">
        <v>144</v>
      </c>
      <c r="L2478" t="s">
        <v>7382</v>
      </c>
      <c r="M2478" t="s">
        <v>7383</v>
      </c>
      <c r="N2478">
        <v>3.4402777769999999</v>
      </c>
      <c r="O2478">
        <v>0</v>
      </c>
      <c r="P2478">
        <v>64</v>
      </c>
      <c r="Q2478">
        <v>0</v>
      </c>
      <c r="R2478">
        <v>0</v>
      </c>
      <c r="S2478">
        <v>0</v>
      </c>
      <c r="T2478">
        <v>14</v>
      </c>
      <c r="U2478">
        <v>0</v>
      </c>
      <c r="V2478">
        <v>0</v>
      </c>
      <c r="W2478">
        <v>0</v>
      </c>
      <c r="X2478">
        <v>63.540550541389401</v>
      </c>
      <c r="Y2478">
        <v>0</v>
      </c>
      <c r="Z2478">
        <v>0</v>
      </c>
      <c r="AA2478">
        <v>0</v>
      </c>
      <c r="AB2478">
        <v>39.104314842702671</v>
      </c>
      <c r="AC2478">
        <v>0</v>
      </c>
      <c r="AD2478">
        <v>0</v>
      </c>
      <c r="AE2478">
        <v>102.64486538409207</v>
      </c>
    </row>
    <row r="2479" spans="1:31" x14ac:dyDescent="0.3">
      <c r="A2479">
        <v>2506515</v>
      </c>
      <c r="B2479">
        <v>1</v>
      </c>
      <c r="C2479" t="s">
        <v>80</v>
      </c>
      <c r="D2479" t="s">
        <v>95</v>
      </c>
      <c r="E2479" t="s">
        <v>132</v>
      </c>
      <c r="F2479" t="s">
        <v>7384</v>
      </c>
      <c r="G2479" t="s">
        <v>204</v>
      </c>
      <c r="H2479" t="s">
        <v>135</v>
      </c>
      <c r="I2479" t="s">
        <v>136</v>
      </c>
      <c r="J2479" t="s">
        <v>137</v>
      </c>
      <c r="K2479" t="s">
        <v>144</v>
      </c>
      <c r="L2479" t="s">
        <v>7385</v>
      </c>
      <c r="M2479" t="s">
        <v>7386</v>
      </c>
      <c r="N2479">
        <v>2.1675</v>
      </c>
      <c r="O2479">
        <v>0</v>
      </c>
      <c r="P2479">
        <v>124</v>
      </c>
      <c r="Q2479">
        <v>0</v>
      </c>
      <c r="R2479">
        <v>0</v>
      </c>
      <c r="S2479">
        <v>0</v>
      </c>
      <c r="T2479">
        <v>6</v>
      </c>
      <c r="U2479">
        <v>0</v>
      </c>
      <c r="V2479">
        <v>0</v>
      </c>
      <c r="W2479">
        <v>0</v>
      </c>
      <c r="X2479">
        <v>74.67426034728588</v>
      </c>
      <c r="Y2479">
        <v>0</v>
      </c>
      <c r="Z2479">
        <v>0</v>
      </c>
      <c r="AA2479">
        <v>0</v>
      </c>
      <c r="AB2479">
        <v>9.9074600138936084</v>
      </c>
      <c r="AC2479">
        <v>0</v>
      </c>
      <c r="AD2479">
        <v>0</v>
      </c>
      <c r="AE2479">
        <v>84.581720361179492</v>
      </c>
    </row>
    <row r="2480" spans="1:31" x14ac:dyDescent="0.3">
      <c r="A2480">
        <v>2506266</v>
      </c>
      <c r="B2480">
        <v>1</v>
      </c>
      <c r="C2480" t="s">
        <v>81</v>
      </c>
      <c r="D2480" t="s">
        <v>115</v>
      </c>
      <c r="E2480" t="s">
        <v>207</v>
      </c>
      <c r="F2480" t="s">
        <v>7387</v>
      </c>
      <c r="G2480" t="s">
        <v>177</v>
      </c>
      <c r="H2480" t="s">
        <v>150</v>
      </c>
      <c r="I2480" t="s">
        <v>136</v>
      </c>
      <c r="J2480" t="s">
        <v>137</v>
      </c>
      <c r="K2480" t="s">
        <v>144</v>
      </c>
      <c r="L2480" t="s">
        <v>7388</v>
      </c>
      <c r="M2480" t="s">
        <v>7389</v>
      </c>
      <c r="N2480">
        <v>2.7769444440000002</v>
      </c>
      <c r="O2480">
        <v>0</v>
      </c>
      <c r="P2480">
        <v>51</v>
      </c>
      <c r="Q2480">
        <v>0</v>
      </c>
      <c r="R2480">
        <v>0</v>
      </c>
      <c r="S2480">
        <v>0</v>
      </c>
      <c r="T2480">
        <v>7</v>
      </c>
      <c r="U2480">
        <v>0</v>
      </c>
      <c r="V2480">
        <v>0</v>
      </c>
      <c r="W2480">
        <v>0</v>
      </c>
      <c r="X2480">
        <v>11.51300066806016</v>
      </c>
      <c r="Y2480">
        <v>0</v>
      </c>
      <c r="Z2480">
        <v>0</v>
      </c>
      <c r="AA2480">
        <v>0</v>
      </c>
      <c r="AB2480">
        <v>0.41673381784186825</v>
      </c>
      <c r="AC2480">
        <v>0</v>
      </c>
      <c r="AD2480">
        <v>0</v>
      </c>
      <c r="AE2480">
        <v>11.929734485902028</v>
      </c>
    </row>
    <row r="2481" spans="1:31" x14ac:dyDescent="0.3">
      <c r="A2481">
        <v>2506621</v>
      </c>
      <c r="B2481">
        <v>1</v>
      </c>
      <c r="C2481" t="s">
        <v>81</v>
      </c>
      <c r="D2481" t="s">
        <v>123</v>
      </c>
      <c r="E2481" t="s">
        <v>132</v>
      </c>
      <c r="F2481" t="s">
        <v>7390</v>
      </c>
      <c r="G2481" t="s">
        <v>143</v>
      </c>
      <c r="H2481" t="s">
        <v>135</v>
      </c>
      <c r="I2481" t="s">
        <v>136</v>
      </c>
      <c r="J2481" t="s">
        <v>137</v>
      </c>
      <c r="K2481" t="s">
        <v>144</v>
      </c>
      <c r="L2481" t="s">
        <v>7391</v>
      </c>
      <c r="M2481" t="s">
        <v>7392</v>
      </c>
      <c r="N2481">
        <v>1.091111111</v>
      </c>
      <c r="O2481">
        <v>0</v>
      </c>
      <c r="P2481">
        <v>688</v>
      </c>
      <c r="Q2481">
        <v>12</v>
      </c>
      <c r="R2481">
        <v>81</v>
      </c>
      <c r="S2481">
        <v>10</v>
      </c>
      <c r="T2481">
        <v>76</v>
      </c>
      <c r="U2481">
        <v>1</v>
      </c>
      <c r="V2481">
        <v>0</v>
      </c>
      <c r="W2481">
        <v>0</v>
      </c>
      <c r="X2481">
        <v>141.40275700219954</v>
      </c>
      <c r="Y2481">
        <v>10.7880600294088</v>
      </c>
      <c r="Z2481">
        <v>37.666942102437353</v>
      </c>
      <c r="AA2481">
        <v>58.750350759990184</v>
      </c>
      <c r="AB2481">
        <v>34.446764564899667</v>
      </c>
      <c r="AC2481">
        <v>0.60118740089940004</v>
      </c>
      <c r="AD2481">
        <v>0</v>
      </c>
      <c r="AE2481">
        <v>283.65606185983489</v>
      </c>
    </row>
    <row r="2482" spans="1:31" x14ac:dyDescent="0.3">
      <c r="A2482">
        <v>2506229</v>
      </c>
      <c r="B2482">
        <v>1</v>
      </c>
      <c r="C2482" t="s">
        <v>80</v>
      </c>
      <c r="D2482" t="s">
        <v>90</v>
      </c>
      <c r="E2482" t="s">
        <v>159</v>
      </c>
      <c r="F2482" t="s">
        <v>7393</v>
      </c>
      <c r="G2482" t="s">
        <v>134</v>
      </c>
      <c r="H2482" t="s">
        <v>150</v>
      </c>
      <c r="I2482" t="s">
        <v>136</v>
      </c>
      <c r="J2482" t="s">
        <v>137</v>
      </c>
      <c r="K2482" t="s">
        <v>138</v>
      </c>
      <c r="L2482" t="s">
        <v>7394</v>
      </c>
      <c r="M2482" t="s">
        <v>7395</v>
      </c>
      <c r="N2482">
        <v>0.262222222</v>
      </c>
      <c r="O2482">
        <v>0</v>
      </c>
      <c r="P2482">
        <v>910</v>
      </c>
      <c r="Q2482">
        <v>0</v>
      </c>
      <c r="R2482">
        <v>0</v>
      </c>
      <c r="S2482">
        <v>0</v>
      </c>
      <c r="T2482">
        <v>101</v>
      </c>
      <c r="U2482">
        <v>0</v>
      </c>
      <c r="V2482">
        <v>0</v>
      </c>
      <c r="W2482">
        <v>0</v>
      </c>
      <c r="X2482">
        <v>58.578706742329572</v>
      </c>
      <c r="Y2482">
        <v>0</v>
      </c>
      <c r="Z2482">
        <v>0</v>
      </c>
      <c r="AA2482">
        <v>0</v>
      </c>
      <c r="AB2482">
        <v>23.433262668913496</v>
      </c>
      <c r="AC2482">
        <v>0</v>
      </c>
      <c r="AD2482">
        <v>0</v>
      </c>
      <c r="AE2482">
        <v>82.011969411243072</v>
      </c>
    </row>
    <row r="2483" spans="1:31" x14ac:dyDescent="0.3">
      <c r="A2483">
        <v>2506083</v>
      </c>
      <c r="B2483">
        <v>1</v>
      </c>
      <c r="C2483" t="s">
        <v>80</v>
      </c>
      <c r="D2483" t="s">
        <v>104</v>
      </c>
      <c r="E2483" t="s">
        <v>141</v>
      </c>
      <c r="F2483" t="s">
        <v>4259</v>
      </c>
      <c r="G2483" t="s">
        <v>143</v>
      </c>
      <c r="H2483" t="s">
        <v>135</v>
      </c>
      <c r="I2483" t="s">
        <v>136</v>
      </c>
      <c r="J2483" t="s">
        <v>137</v>
      </c>
      <c r="K2483" t="s">
        <v>144</v>
      </c>
      <c r="L2483" t="s">
        <v>7396</v>
      </c>
      <c r="M2483" t="s">
        <v>7397</v>
      </c>
      <c r="N2483">
        <v>0.97416666600000001</v>
      </c>
      <c r="O2483">
        <v>3</v>
      </c>
      <c r="P2483">
        <v>1042</v>
      </c>
      <c r="Q2483">
        <v>25</v>
      </c>
      <c r="R2483">
        <v>57</v>
      </c>
      <c r="S2483">
        <v>13</v>
      </c>
      <c r="T2483">
        <v>238</v>
      </c>
      <c r="U2483">
        <v>3</v>
      </c>
      <c r="V2483">
        <v>0</v>
      </c>
      <c r="W2483">
        <v>1.5232100997089875</v>
      </c>
      <c r="X2483">
        <v>245.97888280862989</v>
      </c>
      <c r="Y2483">
        <v>78.810966505844434</v>
      </c>
      <c r="Z2483">
        <v>44.775147455721424</v>
      </c>
      <c r="AA2483">
        <v>139.89785519919155</v>
      </c>
      <c r="AB2483">
        <v>146.23732237823248</v>
      </c>
      <c r="AC2483">
        <v>421.2957122291445</v>
      </c>
      <c r="AD2483">
        <v>0</v>
      </c>
      <c r="AE2483">
        <v>1078.5190966764733</v>
      </c>
    </row>
    <row r="2484" spans="1:31" x14ac:dyDescent="0.3">
      <c r="A2484">
        <v>2506415</v>
      </c>
      <c r="B2484">
        <v>1</v>
      </c>
      <c r="C2484" t="s">
        <v>80</v>
      </c>
      <c r="D2484" t="s">
        <v>107</v>
      </c>
      <c r="E2484" t="s">
        <v>132</v>
      </c>
      <c r="F2484" t="s">
        <v>7398</v>
      </c>
      <c r="G2484" t="s">
        <v>204</v>
      </c>
      <c r="H2484" t="s">
        <v>135</v>
      </c>
      <c r="I2484" t="s">
        <v>136</v>
      </c>
      <c r="J2484" t="s">
        <v>137</v>
      </c>
      <c r="K2484" t="s">
        <v>144</v>
      </c>
      <c r="L2484" t="s">
        <v>7399</v>
      </c>
      <c r="M2484" t="s">
        <v>7400</v>
      </c>
      <c r="N2484">
        <v>2.5750000000000002</v>
      </c>
      <c r="O2484">
        <v>0</v>
      </c>
      <c r="P2484">
        <v>424</v>
      </c>
      <c r="Q2484">
        <v>0</v>
      </c>
      <c r="R2484">
        <v>5</v>
      </c>
      <c r="S2484">
        <v>1</v>
      </c>
      <c r="T2484">
        <v>23</v>
      </c>
      <c r="U2484">
        <v>0</v>
      </c>
      <c r="V2484">
        <v>0</v>
      </c>
      <c r="W2484">
        <v>0</v>
      </c>
      <c r="X2484">
        <v>309.31024461007712</v>
      </c>
      <c r="Y2484">
        <v>0</v>
      </c>
      <c r="Z2484">
        <v>1.8341432282193526</v>
      </c>
      <c r="AA2484">
        <v>49.951132645600268</v>
      </c>
      <c r="AB2484">
        <v>75.303648525572356</v>
      </c>
      <c r="AC2484">
        <v>0</v>
      </c>
      <c r="AD2484">
        <v>0</v>
      </c>
      <c r="AE2484">
        <v>436.39916900946912</v>
      </c>
    </row>
    <row r="2485" spans="1:31" x14ac:dyDescent="0.3">
      <c r="A2485">
        <v>2506558</v>
      </c>
      <c r="B2485">
        <v>1</v>
      </c>
      <c r="C2485" t="s">
        <v>80</v>
      </c>
      <c r="D2485" t="s">
        <v>107</v>
      </c>
      <c r="E2485" t="s">
        <v>141</v>
      </c>
      <c r="F2485" t="s">
        <v>7401</v>
      </c>
      <c r="G2485" t="s">
        <v>143</v>
      </c>
      <c r="H2485" t="s">
        <v>135</v>
      </c>
      <c r="I2485" t="s">
        <v>277</v>
      </c>
      <c r="J2485" t="s">
        <v>137</v>
      </c>
      <c r="K2485" t="s">
        <v>144</v>
      </c>
      <c r="L2485" t="s">
        <v>7402</v>
      </c>
      <c r="M2485" t="s">
        <v>7403</v>
      </c>
      <c r="N2485">
        <v>3.8888888000000003E-2</v>
      </c>
      <c r="O2485">
        <v>0</v>
      </c>
      <c r="P2485">
        <v>336</v>
      </c>
      <c r="Q2485">
        <v>15</v>
      </c>
      <c r="R2485">
        <v>23</v>
      </c>
      <c r="S2485">
        <v>3</v>
      </c>
      <c r="T2485">
        <v>86</v>
      </c>
      <c r="U2485">
        <v>1</v>
      </c>
      <c r="V2485">
        <v>0</v>
      </c>
      <c r="W2485">
        <v>0</v>
      </c>
      <c r="X2485">
        <v>2.0041830834048344</v>
      </c>
      <c r="Y2485">
        <v>0.54759123717316671</v>
      </c>
      <c r="Z2485">
        <v>0.2138257641828</v>
      </c>
      <c r="AA2485">
        <v>0.67970818446113346</v>
      </c>
      <c r="AB2485">
        <v>2.4950183211846655</v>
      </c>
      <c r="AC2485">
        <v>3.4744133676525002</v>
      </c>
      <c r="AD2485">
        <v>0</v>
      </c>
      <c r="AE2485">
        <v>9.4147399580590996</v>
      </c>
    </row>
    <row r="2486" spans="1:31" x14ac:dyDescent="0.3">
      <c r="A2486">
        <v>2505891</v>
      </c>
      <c r="B2486">
        <v>1</v>
      </c>
      <c r="C2486" t="s">
        <v>81</v>
      </c>
      <c r="D2486" t="s">
        <v>122</v>
      </c>
      <c r="E2486" t="s">
        <v>141</v>
      </c>
      <c r="F2486" t="s">
        <v>7404</v>
      </c>
      <c r="G2486" t="s">
        <v>143</v>
      </c>
      <c r="H2486" t="s">
        <v>135</v>
      </c>
      <c r="I2486" t="s">
        <v>136</v>
      </c>
      <c r="J2486" t="s">
        <v>137</v>
      </c>
      <c r="K2486" t="s">
        <v>144</v>
      </c>
      <c r="L2486" t="s">
        <v>7405</v>
      </c>
      <c r="M2486" t="s">
        <v>7406</v>
      </c>
      <c r="N2486">
        <v>0.23027777699999999</v>
      </c>
      <c r="O2486">
        <v>0</v>
      </c>
      <c r="P2486">
        <v>16511</v>
      </c>
      <c r="Q2486">
        <v>0</v>
      </c>
      <c r="R2486">
        <v>25</v>
      </c>
      <c r="S2486">
        <v>11</v>
      </c>
      <c r="T2486">
        <v>1163</v>
      </c>
      <c r="U2486">
        <v>0</v>
      </c>
      <c r="V2486">
        <v>2</v>
      </c>
      <c r="W2486">
        <v>0</v>
      </c>
      <c r="X2486">
        <v>839.39123889794962</v>
      </c>
      <c r="Y2486">
        <v>0</v>
      </c>
      <c r="Z2486">
        <v>1.577366819038315</v>
      </c>
      <c r="AA2486">
        <v>21.347454542075027</v>
      </c>
      <c r="AB2486">
        <v>211.5349062821044</v>
      </c>
      <c r="AC2486">
        <v>0</v>
      </c>
      <c r="AD2486">
        <v>6.3904091339433817</v>
      </c>
      <c r="AE2486">
        <v>1080.2413756751107</v>
      </c>
    </row>
    <row r="2487" spans="1:31" x14ac:dyDescent="0.3">
      <c r="A2487">
        <v>2506581</v>
      </c>
      <c r="B2487">
        <v>1</v>
      </c>
      <c r="C2487" t="s">
        <v>80</v>
      </c>
      <c r="D2487" t="s">
        <v>107</v>
      </c>
      <c r="E2487" t="s">
        <v>141</v>
      </c>
      <c r="F2487" t="s">
        <v>7407</v>
      </c>
      <c r="G2487" t="s">
        <v>143</v>
      </c>
      <c r="H2487" t="s">
        <v>135</v>
      </c>
      <c r="I2487" t="s">
        <v>136</v>
      </c>
      <c r="J2487" t="s">
        <v>137</v>
      </c>
      <c r="K2487" t="s">
        <v>144</v>
      </c>
      <c r="L2487" t="s">
        <v>7408</v>
      </c>
      <c r="M2487" t="s">
        <v>7409</v>
      </c>
      <c r="N2487">
        <v>0.57583333299999995</v>
      </c>
      <c r="O2487">
        <v>0</v>
      </c>
      <c r="P2487">
        <v>5395</v>
      </c>
      <c r="Q2487">
        <v>0</v>
      </c>
      <c r="R2487">
        <v>2</v>
      </c>
      <c r="S2487">
        <v>0</v>
      </c>
      <c r="T2487">
        <v>526</v>
      </c>
      <c r="U2487">
        <v>0</v>
      </c>
      <c r="V2487">
        <v>0</v>
      </c>
      <c r="W2487">
        <v>0</v>
      </c>
      <c r="X2487">
        <v>561.09793232595518</v>
      </c>
      <c r="Y2487">
        <v>0</v>
      </c>
      <c r="Z2487">
        <v>0.22575159530137501</v>
      </c>
      <c r="AA2487">
        <v>0</v>
      </c>
      <c r="AB2487">
        <v>226.39957739889894</v>
      </c>
      <c r="AC2487">
        <v>0</v>
      </c>
      <c r="AD2487">
        <v>0</v>
      </c>
      <c r="AE2487">
        <v>787.72326132015553</v>
      </c>
    </row>
    <row r="2488" spans="1:31" x14ac:dyDescent="0.3">
      <c r="A2488">
        <v>2505768</v>
      </c>
      <c r="B2488">
        <v>1</v>
      </c>
      <c r="C2488" t="s">
        <v>81</v>
      </c>
      <c r="D2488" t="s">
        <v>115</v>
      </c>
      <c r="E2488" t="s">
        <v>187</v>
      </c>
      <c r="F2488" t="s">
        <v>7410</v>
      </c>
      <c r="G2488" t="s">
        <v>143</v>
      </c>
      <c r="H2488" t="s">
        <v>135</v>
      </c>
      <c r="I2488" t="s">
        <v>277</v>
      </c>
      <c r="J2488" t="s">
        <v>137</v>
      </c>
      <c r="K2488" t="s">
        <v>144</v>
      </c>
      <c r="L2488" t="s">
        <v>7411</v>
      </c>
      <c r="M2488" t="s">
        <v>7412</v>
      </c>
      <c r="N2488">
        <v>1.3888888E-2</v>
      </c>
      <c r="O2488">
        <v>0</v>
      </c>
      <c r="P2488">
        <v>547</v>
      </c>
      <c r="Q2488">
        <v>3</v>
      </c>
      <c r="R2488">
        <v>23</v>
      </c>
      <c r="S2488">
        <v>5</v>
      </c>
      <c r="T2488">
        <v>36</v>
      </c>
      <c r="U2488">
        <v>0</v>
      </c>
      <c r="V2488">
        <v>0</v>
      </c>
      <c r="W2488">
        <v>0</v>
      </c>
      <c r="X2488">
        <v>0.75789436991908343</v>
      </c>
      <c r="Y2488">
        <v>9.5535962545833339E-2</v>
      </c>
      <c r="Z2488">
        <v>8.0477913906250018E-2</v>
      </c>
      <c r="AA2488">
        <v>0.30408081412972227</v>
      </c>
      <c r="AB2488">
        <v>0.15751282395741667</v>
      </c>
      <c r="AC2488">
        <v>0</v>
      </c>
      <c r="AD2488">
        <v>0</v>
      </c>
      <c r="AE2488">
        <v>1.3955018844583056</v>
      </c>
    </row>
    <row r="2489" spans="1:31" x14ac:dyDescent="0.3">
      <c r="A2489">
        <v>2506352</v>
      </c>
      <c r="B2489">
        <v>1</v>
      </c>
      <c r="C2489" t="s">
        <v>80</v>
      </c>
      <c r="D2489" t="s">
        <v>105</v>
      </c>
      <c r="E2489" t="s">
        <v>132</v>
      </c>
      <c r="F2489" t="s">
        <v>7413</v>
      </c>
      <c r="G2489" t="s">
        <v>143</v>
      </c>
      <c r="H2489" t="s">
        <v>135</v>
      </c>
      <c r="I2489" t="s">
        <v>136</v>
      </c>
      <c r="J2489" t="s">
        <v>137</v>
      </c>
      <c r="K2489" t="s">
        <v>144</v>
      </c>
      <c r="L2489" t="s">
        <v>7414</v>
      </c>
      <c r="M2489" t="s">
        <v>7415</v>
      </c>
      <c r="N2489">
        <v>0.41194444400000002</v>
      </c>
      <c r="O2489">
        <v>0</v>
      </c>
      <c r="P2489">
        <v>91</v>
      </c>
      <c r="Q2489">
        <v>0</v>
      </c>
      <c r="R2489">
        <v>2</v>
      </c>
      <c r="S2489">
        <v>0</v>
      </c>
      <c r="T2489">
        <v>14</v>
      </c>
      <c r="U2489">
        <v>0</v>
      </c>
      <c r="V2489">
        <v>0</v>
      </c>
      <c r="W2489">
        <v>0</v>
      </c>
      <c r="X2489">
        <v>11.809201571652986</v>
      </c>
      <c r="Y2489">
        <v>0</v>
      </c>
      <c r="Z2489">
        <v>0.14732886261083999</v>
      </c>
      <c r="AA2489">
        <v>0</v>
      </c>
      <c r="AB2489">
        <v>6.098495435638104</v>
      </c>
      <c r="AC2489">
        <v>0</v>
      </c>
      <c r="AD2489">
        <v>0</v>
      </c>
      <c r="AE2489">
        <v>18.055025869901929</v>
      </c>
    </row>
    <row r="2490" spans="1:31" x14ac:dyDescent="0.3">
      <c r="A2490">
        <v>2506103</v>
      </c>
      <c r="B2490">
        <v>1</v>
      </c>
      <c r="C2490" t="s">
        <v>80</v>
      </c>
      <c r="D2490" t="s">
        <v>89</v>
      </c>
      <c r="E2490" t="s">
        <v>167</v>
      </c>
      <c r="F2490" t="s">
        <v>7416</v>
      </c>
      <c r="G2490" t="s">
        <v>263</v>
      </c>
      <c r="H2490" t="s">
        <v>150</v>
      </c>
      <c r="I2490" t="s">
        <v>136</v>
      </c>
      <c r="J2490" t="s">
        <v>137</v>
      </c>
      <c r="K2490" t="s">
        <v>144</v>
      </c>
      <c r="L2490" t="s">
        <v>7417</v>
      </c>
      <c r="M2490" t="s">
        <v>7418</v>
      </c>
      <c r="N2490">
        <v>3.7994444440000001</v>
      </c>
      <c r="O2490">
        <v>0</v>
      </c>
      <c r="P2490">
        <v>1</v>
      </c>
      <c r="Q2490">
        <v>0</v>
      </c>
      <c r="R2490">
        <v>0</v>
      </c>
      <c r="S2490">
        <v>0</v>
      </c>
      <c r="T2490">
        <v>0</v>
      </c>
      <c r="U2490">
        <v>0</v>
      </c>
      <c r="V2490">
        <v>0</v>
      </c>
      <c r="W2490">
        <v>0</v>
      </c>
      <c r="X2490">
        <v>1.3450540507493403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1.3450540507493403</v>
      </c>
    </row>
    <row r="2491" spans="1:31" x14ac:dyDescent="0.3">
      <c r="A2491">
        <v>2506495</v>
      </c>
      <c r="B2491">
        <v>1</v>
      </c>
      <c r="C2491" t="s">
        <v>80</v>
      </c>
      <c r="D2491" t="s">
        <v>98</v>
      </c>
      <c r="E2491" t="s">
        <v>167</v>
      </c>
      <c r="F2491" t="s">
        <v>7419</v>
      </c>
      <c r="G2491" t="s">
        <v>263</v>
      </c>
      <c r="H2491" t="s">
        <v>150</v>
      </c>
      <c r="I2491" t="s">
        <v>136</v>
      </c>
      <c r="J2491" t="s">
        <v>137</v>
      </c>
      <c r="K2491" t="s">
        <v>144</v>
      </c>
      <c r="L2491" t="s">
        <v>7420</v>
      </c>
      <c r="M2491" t="s">
        <v>7421</v>
      </c>
      <c r="N2491">
        <v>1.0222222219999999</v>
      </c>
      <c r="O2491">
        <v>0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0</v>
      </c>
      <c r="V2491">
        <v>0</v>
      </c>
      <c r="W2491">
        <v>0</v>
      </c>
      <c r="X2491">
        <v>0</v>
      </c>
      <c r="Y2491">
        <v>0</v>
      </c>
      <c r="Z2491">
        <v>8.0016113732486682E-2</v>
      </c>
      <c r="AA2491">
        <v>0</v>
      </c>
      <c r="AB2491">
        <v>0</v>
      </c>
      <c r="AC2491">
        <v>0</v>
      </c>
      <c r="AD2491">
        <v>0</v>
      </c>
      <c r="AE2491">
        <v>8.0016113732486682E-2</v>
      </c>
    </row>
    <row r="2492" spans="1:31" x14ac:dyDescent="0.3">
      <c r="A2492">
        <v>2505954</v>
      </c>
      <c r="B2492">
        <v>1</v>
      </c>
      <c r="C2492" t="s">
        <v>80</v>
      </c>
      <c r="D2492" t="s">
        <v>107</v>
      </c>
      <c r="E2492" t="s">
        <v>207</v>
      </c>
      <c r="F2492" t="s">
        <v>7422</v>
      </c>
      <c r="G2492" t="s">
        <v>177</v>
      </c>
      <c r="H2492" t="s">
        <v>150</v>
      </c>
      <c r="I2492" t="s">
        <v>136</v>
      </c>
      <c r="J2492" t="s">
        <v>137</v>
      </c>
      <c r="K2492" t="s">
        <v>144</v>
      </c>
      <c r="L2492" t="s">
        <v>7423</v>
      </c>
      <c r="M2492" t="s">
        <v>7424</v>
      </c>
      <c r="N2492">
        <v>1.4836111110000001</v>
      </c>
      <c r="O2492">
        <v>0</v>
      </c>
      <c r="P2492">
        <v>131</v>
      </c>
      <c r="Q2492">
        <v>0</v>
      </c>
      <c r="R2492">
        <v>0</v>
      </c>
      <c r="S2492">
        <v>0</v>
      </c>
      <c r="T2492">
        <v>12</v>
      </c>
      <c r="U2492">
        <v>0</v>
      </c>
      <c r="V2492">
        <v>1</v>
      </c>
      <c r="W2492">
        <v>0</v>
      </c>
      <c r="X2492">
        <v>27.447898757533771</v>
      </c>
      <c r="Y2492">
        <v>0</v>
      </c>
      <c r="Z2492">
        <v>0</v>
      </c>
      <c r="AA2492">
        <v>0</v>
      </c>
      <c r="AB2492">
        <v>10.278795724228369</v>
      </c>
      <c r="AC2492">
        <v>0</v>
      </c>
      <c r="AD2492">
        <v>1.5117346663654092</v>
      </c>
      <c r="AE2492">
        <v>39.238429148127544</v>
      </c>
    </row>
    <row r="2493" spans="1:31" x14ac:dyDescent="0.3">
      <c r="A2493">
        <v>2506000</v>
      </c>
      <c r="B2493">
        <v>1</v>
      </c>
      <c r="C2493" t="s">
        <v>80</v>
      </c>
      <c r="D2493" t="s">
        <v>93</v>
      </c>
      <c r="E2493" t="s">
        <v>159</v>
      </c>
      <c r="F2493" t="s">
        <v>7425</v>
      </c>
      <c r="G2493" t="s">
        <v>134</v>
      </c>
      <c r="H2493" t="s">
        <v>150</v>
      </c>
      <c r="I2493" t="s">
        <v>136</v>
      </c>
      <c r="J2493" t="s">
        <v>137</v>
      </c>
      <c r="K2493" t="s">
        <v>138</v>
      </c>
      <c r="L2493" t="s">
        <v>7426</v>
      </c>
      <c r="M2493" t="s">
        <v>7427</v>
      </c>
      <c r="N2493">
        <v>7.164722222</v>
      </c>
      <c r="O2493">
        <v>0</v>
      </c>
      <c r="P2493">
        <v>1083</v>
      </c>
      <c r="Q2493">
        <v>0</v>
      </c>
      <c r="R2493">
        <v>2</v>
      </c>
      <c r="S2493">
        <v>0</v>
      </c>
      <c r="T2493">
        <v>48</v>
      </c>
      <c r="U2493">
        <v>0</v>
      </c>
      <c r="V2493">
        <v>0</v>
      </c>
      <c r="W2493">
        <v>0</v>
      </c>
      <c r="X2493">
        <v>1711.1172833603382</v>
      </c>
      <c r="Y2493">
        <v>0</v>
      </c>
      <c r="Z2493">
        <v>11.685570294621231</v>
      </c>
      <c r="AA2493">
        <v>0</v>
      </c>
      <c r="AB2493">
        <v>531.31207290653833</v>
      </c>
      <c r="AC2493">
        <v>0</v>
      </c>
      <c r="AD2493">
        <v>0</v>
      </c>
      <c r="AE2493">
        <v>2254.1149265614977</v>
      </c>
    </row>
    <row r="2494" spans="1:31" x14ac:dyDescent="0.3">
      <c r="A2494">
        <v>2506286</v>
      </c>
      <c r="B2494">
        <v>1</v>
      </c>
      <c r="C2494" t="s">
        <v>81</v>
      </c>
      <c r="D2494" t="s">
        <v>128</v>
      </c>
      <c r="E2494" t="s">
        <v>207</v>
      </c>
      <c r="F2494" t="s">
        <v>4153</v>
      </c>
      <c r="G2494" t="s">
        <v>177</v>
      </c>
      <c r="H2494" t="s">
        <v>150</v>
      </c>
      <c r="I2494" t="s">
        <v>136</v>
      </c>
      <c r="J2494" t="s">
        <v>137</v>
      </c>
      <c r="K2494" t="s">
        <v>144</v>
      </c>
      <c r="L2494" t="s">
        <v>7428</v>
      </c>
      <c r="M2494" t="s">
        <v>7429</v>
      </c>
      <c r="N2494">
        <v>5.1644444439999999</v>
      </c>
      <c r="O2494">
        <v>0</v>
      </c>
      <c r="P2494">
        <v>15</v>
      </c>
      <c r="Q2494">
        <v>0</v>
      </c>
      <c r="R2494">
        <v>3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7.3749563884272469</v>
      </c>
      <c r="Y2494">
        <v>0</v>
      </c>
      <c r="Z2494">
        <v>1.5404632662456539</v>
      </c>
      <c r="AA2494">
        <v>0</v>
      </c>
      <c r="AB2494">
        <v>0</v>
      </c>
      <c r="AC2494">
        <v>0</v>
      </c>
      <c r="AD2494">
        <v>0</v>
      </c>
      <c r="AE2494">
        <v>8.9154196546729008</v>
      </c>
    </row>
    <row r="2495" spans="1:31" x14ac:dyDescent="0.3">
      <c r="A2495">
        <v>2505791</v>
      </c>
      <c r="B2495">
        <v>1</v>
      </c>
      <c r="C2495" t="s">
        <v>80</v>
      </c>
      <c r="D2495" t="s">
        <v>92</v>
      </c>
      <c r="E2495" t="s">
        <v>167</v>
      </c>
      <c r="F2495" t="s">
        <v>7430</v>
      </c>
      <c r="G2495" t="s">
        <v>169</v>
      </c>
      <c r="H2495" t="s">
        <v>150</v>
      </c>
      <c r="I2495" t="s">
        <v>136</v>
      </c>
      <c r="J2495" t="s">
        <v>137</v>
      </c>
      <c r="K2495" t="s">
        <v>144</v>
      </c>
      <c r="L2495" t="s">
        <v>7431</v>
      </c>
      <c r="M2495" t="s">
        <v>7432</v>
      </c>
      <c r="N2495">
        <v>1.421944444</v>
      </c>
      <c r="O2495">
        <v>0</v>
      </c>
      <c r="P2495">
        <v>0</v>
      </c>
      <c r="Q2495">
        <v>0</v>
      </c>
      <c r="R2495">
        <v>0</v>
      </c>
      <c r="S2495">
        <v>0</v>
      </c>
      <c r="T2495">
        <v>1</v>
      </c>
      <c r="U2495">
        <v>0</v>
      </c>
      <c r="V2495">
        <v>0</v>
      </c>
      <c r="W2495">
        <v>0</v>
      </c>
      <c r="X2495">
        <v>0</v>
      </c>
      <c r="Y2495">
        <v>0</v>
      </c>
      <c r="Z2495">
        <v>0</v>
      </c>
      <c r="AA2495">
        <v>0</v>
      </c>
      <c r="AB2495">
        <v>1.2261362480772222</v>
      </c>
      <c r="AC2495">
        <v>0</v>
      </c>
      <c r="AD2495">
        <v>0</v>
      </c>
      <c r="AE2495">
        <v>1.2261362480772222</v>
      </c>
    </row>
    <row r="2496" spans="1:31" x14ac:dyDescent="0.3">
      <c r="A2496">
        <v>2506478</v>
      </c>
      <c r="B2496">
        <v>1</v>
      </c>
      <c r="C2496" t="s">
        <v>80</v>
      </c>
      <c r="D2496" t="s">
        <v>97</v>
      </c>
      <c r="E2496" t="s">
        <v>207</v>
      </c>
      <c r="F2496" t="s">
        <v>7433</v>
      </c>
      <c r="G2496" t="s">
        <v>1512</v>
      </c>
      <c r="H2496" t="s">
        <v>150</v>
      </c>
      <c r="I2496" t="s">
        <v>136</v>
      </c>
      <c r="J2496" t="s">
        <v>137</v>
      </c>
      <c r="K2496" t="s">
        <v>144</v>
      </c>
      <c r="L2496" t="s">
        <v>7434</v>
      </c>
      <c r="M2496" t="s">
        <v>7391</v>
      </c>
      <c r="N2496">
        <v>2.5211111110000002</v>
      </c>
      <c r="O2496">
        <v>0</v>
      </c>
      <c r="P2496">
        <v>47</v>
      </c>
      <c r="Q2496">
        <v>0</v>
      </c>
      <c r="R2496">
        <v>0</v>
      </c>
      <c r="S2496">
        <v>0</v>
      </c>
      <c r="T2496">
        <v>14</v>
      </c>
      <c r="U2496">
        <v>0</v>
      </c>
      <c r="V2496">
        <v>0</v>
      </c>
      <c r="W2496">
        <v>0</v>
      </c>
      <c r="X2496">
        <v>36.310520961699815</v>
      </c>
      <c r="Y2496">
        <v>0</v>
      </c>
      <c r="Z2496">
        <v>0</v>
      </c>
      <c r="AA2496">
        <v>0</v>
      </c>
      <c r="AB2496">
        <v>65.235141773908751</v>
      </c>
      <c r="AC2496">
        <v>0</v>
      </c>
      <c r="AD2496">
        <v>0</v>
      </c>
      <c r="AE2496">
        <v>101.54566273560857</v>
      </c>
    </row>
    <row r="2497" spans="1:31" x14ac:dyDescent="0.3">
      <c r="A2497">
        <v>2506624</v>
      </c>
      <c r="B2497">
        <v>1</v>
      </c>
      <c r="C2497" t="s">
        <v>81</v>
      </c>
      <c r="D2497" t="s">
        <v>122</v>
      </c>
      <c r="E2497" t="s">
        <v>132</v>
      </c>
      <c r="F2497" t="s">
        <v>7435</v>
      </c>
      <c r="G2497" t="s">
        <v>143</v>
      </c>
      <c r="H2497" t="s">
        <v>135</v>
      </c>
      <c r="I2497" t="s">
        <v>136</v>
      </c>
      <c r="J2497" t="s">
        <v>137</v>
      </c>
      <c r="K2497" t="s">
        <v>144</v>
      </c>
      <c r="L2497" t="s">
        <v>7436</v>
      </c>
      <c r="M2497" t="s">
        <v>7437</v>
      </c>
      <c r="N2497">
        <v>3.3738888880000002</v>
      </c>
      <c r="O2497">
        <v>1</v>
      </c>
      <c r="P2497">
        <v>1261</v>
      </c>
      <c r="Q2497">
        <v>0</v>
      </c>
      <c r="R2497">
        <v>0</v>
      </c>
      <c r="S2497">
        <v>0</v>
      </c>
      <c r="T2497">
        <v>23</v>
      </c>
      <c r="U2497">
        <v>0</v>
      </c>
      <c r="V2497">
        <v>0</v>
      </c>
      <c r="W2497">
        <v>0.85890978738222223</v>
      </c>
      <c r="X2497">
        <v>912.90273821274707</v>
      </c>
      <c r="Y2497">
        <v>0</v>
      </c>
      <c r="Z2497">
        <v>0</v>
      </c>
      <c r="AA2497">
        <v>0</v>
      </c>
      <c r="AB2497">
        <v>35.33147890285457</v>
      </c>
      <c r="AC2497">
        <v>0</v>
      </c>
      <c r="AD2497">
        <v>0</v>
      </c>
      <c r="AE2497">
        <v>949.09312690298384</v>
      </c>
    </row>
    <row r="2498" spans="1:31" x14ac:dyDescent="0.3">
      <c r="A2498">
        <v>2506472</v>
      </c>
      <c r="B2498">
        <v>1</v>
      </c>
      <c r="C2498" t="s">
        <v>81</v>
      </c>
      <c r="D2498" t="s">
        <v>118</v>
      </c>
      <c r="E2498" t="s">
        <v>207</v>
      </c>
      <c r="F2498" t="s">
        <v>7438</v>
      </c>
      <c r="G2498" t="s">
        <v>161</v>
      </c>
      <c r="H2498" t="s">
        <v>150</v>
      </c>
      <c r="I2498" t="s">
        <v>136</v>
      </c>
      <c r="J2498" t="s">
        <v>137</v>
      </c>
      <c r="K2498" t="s">
        <v>144</v>
      </c>
      <c r="L2498" t="s">
        <v>7439</v>
      </c>
      <c r="M2498" t="s">
        <v>7440</v>
      </c>
      <c r="N2498">
        <v>1.0491666660000001</v>
      </c>
      <c r="O2498">
        <v>0</v>
      </c>
      <c r="P2498">
        <v>6</v>
      </c>
      <c r="Q2498">
        <v>0</v>
      </c>
      <c r="R2498">
        <v>3</v>
      </c>
      <c r="S2498">
        <v>0</v>
      </c>
      <c r="T2498">
        <v>5</v>
      </c>
      <c r="U2498">
        <v>0</v>
      </c>
      <c r="V2498">
        <v>0</v>
      </c>
      <c r="W2498">
        <v>0</v>
      </c>
      <c r="X2498">
        <v>1.2819709061477134</v>
      </c>
      <c r="Y2498">
        <v>0</v>
      </c>
      <c r="Z2498">
        <v>2.3249742330548435</v>
      </c>
      <c r="AA2498">
        <v>0</v>
      </c>
      <c r="AB2498">
        <v>3.7481115321564258</v>
      </c>
      <c r="AC2498">
        <v>0</v>
      </c>
      <c r="AD2498">
        <v>0</v>
      </c>
      <c r="AE2498">
        <v>7.355056671358982</v>
      </c>
    </row>
    <row r="2499" spans="1:31" x14ac:dyDescent="0.3">
      <c r="A2499">
        <v>2506226</v>
      </c>
      <c r="B2499">
        <v>1</v>
      </c>
      <c r="C2499" t="s">
        <v>81</v>
      </c>
      <c r="D2499" t="s">
        <v>123</v>
      </c>
      <c r="E2499" t="s">
        <v>132</v>
      </c>
      <c r="F2499" t="s">
        <v>3503</v>
      </c>
      <c r="G2499" t="s">
        <v>143</v>
      </c>
      <c r="H2499" t="s">
        <v>135</v>
      </c>
      <c r="I2499" t="s">
        <v>136</v>
      </c>
      <c r="J2499" t="s">
        <v>137</v>
      </c>
      <c r="K2499" t="s">
        <v>144</v>
      </c>
      <c r="L2499" t="s">
        <v>7441</v>
      </c>
      <c r="M2499" t="s">
        <v>7442</v>
      </c>
      <c r="N2499">
        <v>1.165</v>
      </c>
      <c r="O2499">
        <v>1</v>
      </c>
      <c r="P2499">
        <v>378</v>
      </c>
      <c r="Q2499">
        <v>8</v>
      </c>
      <c r="R2499">
        <v>13</v>
      </c>
      <c r="S2499">
        <v>4</v>
      </c>
      <c r="T2499">
        <v>17</v>
      </c>
      <c r="U2499">
        <v>2</v>
      </c>
      <c r="V2499">
        <v>0</v>
      </c>
      <c r="W2499">
        <v>1.3294221553599999E-2</v>
      </c>
      <c r="X2499">
        <v>89.869841310808098</v>
      </c>
      <c r="Y2499">
        <v>65.453259468938839</v>
      </c>
      <c r="Z2499">
        <v>3.2822852814827397</v>
      </c>
      <c r="AA2499">
        <v>44.477380061305134</v>
      </c>
      <c r="AB2499">
        <v>15.710175337193952</v>
      </c>
      <c r="AC2499">
        <v>46.326856126106833</v>
      </c>
      <c r="AD2499">
        <v>0</v>
      </c>
      <c r="AE2499">
        <v>265.13309180738918</v>
      </c>
    </row>
    <row r="2500" spans="1:31" x14ac:dyDescent="0.3">
      <c r="A2500">
        <v>2506223</v>
      </c>
      <c r="B2500">
        <v>1</v>
      </c>
      <c r="C2500" t="s">
        <v>80</v>
      </c>
      <c r="D2500" t="s">
        <v>88</v>
      </c>
      <c r="E2500" t="s">
        <v>207</v>
      </c>
      <c r="F2500" t="s">
        <v>4277</v>
      </c>
      <c r="G2500" t="s">
        <v>177</v>
      </c>
      <c r="H2500" t="s">
        <v>150</v>
      </c>
      <c r="I2500" t="s">
        <v>136</v>
      </c>
      <c r="J2500" t="s">
        <v>137</v>
      </c>
      <c r="K2500" t="s">
        <v>144</v>
      </c>
      <c r="L2500" t="s">
        <v>7443</v>
      </c>
      <c r="M2500" t="s">
        <v>7444</v>
      </c>
      <c r="N2500">
        <v>0.47805555500000002</v>
      </c>
      <c r="O2500">
        <v>0</v>
      </c>
      <c r="P2500">
        <v>26</v>
      </c>
      <c r="Q2500">
        <v>0</v>
      </c>
      <c r="R2500">
        <v>0</v>
      </c>
      <c r="S2500">
        <v>0</v>
      </c>
      <c r="T2500">
        <v>8</v>
      </c>
      <c r="U2500">
        <v>0</v>
      </c>
      <c r="V2500">
        <v>0</v>
      </c>
      <c r="W2500">
        <v>0</v>
      </c>
      <c r="X2500">
        <v>3.3449842211599243</v>
      </c>
      <c r="Y2500">
        <v>0</v>
      </c>
      <c r="Z2500">
        <v>0</v>
      </c>
      <c r="AA2500">
        <v>0</v>
      </c>
      <c r="AB2500">
        <v>1.1021164701522945</v>
      </c>
      <c r="AC2500">
        <v>0</v>
      </c>
      <c r="AD2500">
        <v>0</v>
      </c>
      <c r="AE2500">
        <v>4.4471006913122189</v>
      </c>
    </row>
    <row r="2501" spans="1:31" x14ac:dyDescent="0.3">
      <c r="A2501">
        <v>2506372</v>
      </c>
      <c r="B2501">
        <v>1</v>
      </c>
      <c r="C2501" t="s">
        <v>80</v>
      </c>
      <c r="D2501" t="s">
        <v>104</v>
      </c>
      <c r="E2501" t="s">
        <v>141</v>
      </c>
      <c r="F2501" t="s">
        <v>7445</v>
      </c>
      <c r="G2501" t="s">
        <v>143</v>
      </c>
      <c r="H2501" t="s">
        <v>135</v>
      </c>
      <c r="I2501" t="s">
        <v>136</v>
      </c>
      <c r="J2501" t="s">
        <v>137</v>
      </c>
      <c r="K2501" t="s">
        <v>144</v>
      </c>
      <c r="L2501" t="s">
        <v>7446</v>
      </c>
      <c r="M2501" t="s">
        <v>7447</v>
      </c>
      <c r="N2501">
        <v>3.5933333329999999</v>
      </c>
      <c r="O2501">
        <v>1</v>
      </c>
      <c r="P2501">
        <v>8</v>
      </c>
      <c r="Q2501">
        <v>20</v>
      </c>
      <c r="R2501">
        <v>49</v>
      </c>
      <c r="S2501">
        <v>12</v>
      </c>
      <c r="T2501">
        <v>9</v>
      </c>
      <c r="U2501">
        <v>7</v>
      </c>
      <c r="V2501">
        <v>0</v>
      </c>
      <c r="W2501">
        <v>0.74254235232383337</v>
      </c>
      <c r="X2501">
        <v>6.4691454859178004</v>
      </c>
      <c r="Y2501">
        <v>444.3494890899409</v>
      </c>
      <c r="Z2501">
        <v>35.336553394230215</v>
      </c>
      <c r="AA2501">
        <v>397.72584854433501</v>
      </c>
      <c r="AB2501">
        <v>40.79224279819654</v>
      </c>
      <c r="AC2501">
        <v>6506.3003585119795</v>
      </c>
      <c r="AD2501">
        <v>0</v>
      </c>
      <c r="AE2501">
        <v>7431.7161801769234</v>
      </c>
    </row>
    <row r="2502" spans="1:31" x14ac:dyDescent="0.3">
      <c r="A2502">
        <v>2506077</v>
      </c>
      <c r="B2502">
        <v>1</v>
      </c>
      <c r="C2502" t="s">
        <v>80</v>
      </c>
      <c r="D2502" t="s">
        <v>93</v>
      </c>
      <c r="E2502" t="s">
        <v>207</v>
      </c>
      <c r="F2502" t="s">
        <v>7448</v>
      </c>
      <c r="G2502" t="s">
        <v>177</v>
      </c>
      <c r="H2502" t="s">
        <v>150</v>
      </c>
      <c r="I2502" t="s">
        <v>136</v>
      </c>
      <c r="J2502" t="s">
        <v>137</v>
      </c>
      <c r="K2502" t="s">
        <v>144</v>
      </c>
      <c r="L2502" t="s">
        <v>7449</v>
      </c>
      <c r="M2502" t="s">
        <v>7450</v>
      </c>
      <c r="N2502">
        <v>8.7358333330000004</v>
      </c>
      <c r="O2502">
        <v>0</v>
      </c>
      <c r="P2502">
        <v>12</v>
      </c>
      <c r="Q2502">
        <v>0</v>
      </c>
      <c r="R2502">
        <v>2</v>
      </c>
      <c r="S2502">
        <v>0</v>
      </c>
      <c r="T2502">
        <v>1</v>
      </c>
      <c r="U2502">
        <v>0</v>
      </c>
      <c r="V2502">
        <v>0</v>
      </c>
      <c r="W2502">
        <v>0</v>
      </c>
      <c r="X2502">
        <v>13.85409348767303</v>
      </c>
      <c r="Y2502">
        <v>0</v>
      </c>
      <c r="Z2502">
        <v>1.2424494459171667</v>
      </c>
      <c r="AA2502">
        <v>0</v>
      </c>
      <c r="AB2502">
        <v>3.9904314920619993E-2</v>
      </c>
      <c r="AC2502">
        <v>0</v>
      </c>
      <c r="AD2502">
        <v>0</v>
      </c>
      <c r="AE2502">
        <v>15.136447248510816</v>
      </c>
    </row>
    <row r="2503" spans="1:31" x14ac:dyDescent="0.3">
      <c r="A2503">
        <v>2505831</v>
      </c>
      <c r="B2503">
        <v>1</v>
      </c>
      <c r="C2503" t="s">
        <v>81</v>
      </c>
      <c r="D2503" t="s">
        <v>121</v>
      </c>
      <c r="E2503" t="s">
        <v>207</v>
      </c>
      <c r="F2503" t="s">
        <v>7451</v>
      </c>
      <c r="G2503" t="s">
        <v>177</v>
      </c>
      <c r="H2503" t="s">
        <v>150</v>
      </c>
      <c r="I2503" t="s">
        <v>136</v>
      </c>
      <c r="J2503" t="s">
        <v>137</v>
      </c>
      <c r="K2503" t="s">
        <v>144</v>
      </c>
      <c r="L2503" t="s">
        <v>7452</v>
      </c>
      <c r="M2503" t="s">
        <v>7453</v>
      </c>
      <c r="N2503">
        <v>3.369444444</v>
      </c>
      <c r="O2503">
        <v>0</v>
      </c>
      <c r="P2503">
        <v>39</v>
      </c>
      <c r="Q2503">
        <v>0</v>
      </c>
      <c r="R2503">
        <v>1</v>
      </c>
      <c r="S2503">
        <v>0</v>
      </c>
      <c r="T2503">
        <v>1</v>
      </c>
      <c r="U2503">
        <v>0</v>
      </c>
      <c r="V2503">
        <v>0</v>
      </c>
      <c r="W2503">
        <v>0</v>
      </c>
      <c r="X2503">
        <v>14.548179318714906</v>
      </c>
      <c r="Y2503">
        <v>0</v>
      </c>
      <c r="Z2503">
        <v>2.8227979854999998E-5</v>
      </c>
      <c r="AA2503">
        <v>0</v>
      </c>
      <c r="AB2503">
        <v>1.5740363463711868</v>
      </c>
      <c r="AC2503">
        <v>0</v>
      </c>
      <c r="AD2503">
        <v>0</v>
      </c>
      <c r="AE2503">
        <v>16.122243893065949</v>
      </c>
    </row>
    <row r="2504" spans="1:31" x14ac:dyDescent="0.3">
      <c r="A2504">
        <v>2506604</v>
      </c>
      <c r="B2504">
        <v>1</v>
      </c>
      <c r="C2504" t="s">
        <v>80</v>
      </c>
      <c r="D2504" t="s">
        <v>83</v>
      </c>
      <c r="E2504" t="s">
        <v>132</v>
      </c>
      <c r="F2504" t="s">
        <v>7454</v>
      </c>
      <c r="G2504" t="s">
        <v>460</v>
      </c>
      <c r="H2504" t="s">
        <v>135</v>
      </c>
      <c r="I2504" t="s">
        <v>136</v>
      </c>
      <c r="J2504" t="s">
        <v>137</v>
      </c>
      <c r="K2504" t="s">
        <v>144</v>
      </c>
      <c r="L2504" t="s">
        <v>7455</v>
      </c>
      <c r="M2504" t="s">
        <v>7456</v>
      </c>
      <c r="N2504">
        <v>1.783055555</v>
      </c>
      <c r="O2504">
        <v>0</v>
      </c>
      <c r="P2504">
        <v>0</v>
      </c>
      <c r="Q2504">
        <v>6</v>
      </c>
      <c r="R2504">
        <v>0</v>
      </c>
      <c r="S2504">
        <v>5</v>
      </c>
      <c r="T2504">
        <v>0</v>
      </c>
      <c r="U2504">
        <v>1</v>
      </c>
      <c r="V2504">
        <v>0</v>
      </c>
      <c r="W2504">
        <v>0</v>
      </c>
      <c r="X2504">
        <v>0</v>
      </c>
      <c r="Y2504">
        <v>4.4074328160953069</v>
      </c>
      <c r="Z2504">
        <v>0</v>
      </c>
      <c r="AA2504">
        <v>18.682999054458207</v>
      </c>
      <c r="AB2504">
        <v>0</v>
      </c>
      <c r="AC2504">
        <v>55.683526269239252</v>
      </c>
      <c r="AD2504">
        <v>0</v>
      </c>
      <c r="AE2504">
        <v>78.773958139792768</v>
      </c>
    </row>
    <row r="2505" spans="1:31" x14ac:dyDescent="0.3">
      <c r="A2505">
        <v>2505937</v>
      </c>
      <c r="B2505">
        <v>1</v>
      </c>
      <c r="C2505" t="s">
        <v>81</v>
      </c>
      <c r="D2505" t="s">
        <v>122</v>
      </c>
      <c r="E2505" t="s">
        <v>141</v>
      </c>
      <c r="F2505" t="s">
        <v>7457</v>
      </c>
      <c r="G2505" t="s">
        <v>143</v>
      </c>
      <c r="H2505" t="s">
        <v>135</v>
      </c>
      <c r="I2505" t="s">
        <v>136</v>
      </c>
      <c r="J2505" t="s">
        <v>137</v>
      </c>
      <c r="K2505" t="s">
        <v>144</v>
      </c>
      <c r="L2505" t="s">
        <v>7458</v>
      </c>
      <c r="M2505" t="s">
        <v>7459</v>
      </c>
      <c r="N2505">
        <v>0.63194444400000005</v>
      </c>
      <c r="O2505">
        <v>0</v>
      </c>
      <c r="P2505">
        <v>4719</v>
      </c>
      <c r="Q2505">
        <v>0</v>
      </c>
      <c r="R2505">
        <v>1</v>
      </c>
      <c r="S2505">
        <v>0</v>
      </c>
      <c r="T2505">
        <v>379</v>
      </c>
      <c r="U2505">
        <v>0</v>
      </c>
      <c r="V2505">
        <v>0</v>
      </c>
      <c r="W2505">
        <v>0</v>
      </c>
      <c r="X2505">
        <v>625.92817929257399</v>
      </c>
      <c r="Y2505">
        <v>0</v>
      </c>
      <c r="Z2505">
        <v>5.208836575110001E-3</v>
      </c>
      <c r="AA2505">
        <v>0</v>
      </c>
      <c r="AB2505">
        <v>199.03906847823504</v>
      </c>
      <c r="AC2505">
        <v>0</v>
      </c>
      <c r="AD2505">
        <v>0</v>
      </c>
      <c r="AE2505">
        <v>824.97245660738417</v>
      </c>
    </row>
    <row r="2506" spans="1:31" x14ac:dyDescent="0.3">
      <c r="A2506">
        <v>2505914</v>
      </c>
      <c r="B2506">
        <v>1</v>
      </c>
      <c r="C2506" t="s">
        <v>80</v>
      </c>
      <c r="D2506" t="s">
        <v>100</v>
      </c>
      <c r="E2506" t="s">
        <v>207</v>
      </c>
      <c r="F2506" t="s">
        <v>7460</v>
      </c>
      <c r="G2506" t="s">
        <v>177</v>
      </c>
      <c r="H2506" t="s">
        <v>150</v>
      </c>
      <c r="I2506" t="s">
        <v>136</v>
      </c>
      <c r="J2506" t="s">
        <v>137</v>
      </c>
      <c r="K2506" t="s">
        <v>144</v>
      </c>
      <c r="L2506" t="s">
        <v>7461</v>
      </c>
      <c r="M2506" t="s">
        <v>7462</v>
      </c>
      <c r="N2506">
        <v>2.0277777769999998</v>
      </c>
      <c r="O2506">
        <v>0</v>
      </c>
      <c r="P2506">
        <v>2</v>
      </c>
      <c r="Q2506">
        <v>0</v>
      </c>
      <c r="R2506">
        <v>1</v>
      </c>
      <c r="S2506">
        <v>0</v>
      </c>
      <c r="T2506">
        <v>1</v>
      </c>
      <c r="U2506">
        <v>0</v>
      </c>
      <c r="V2506">
        <v>0</v>
      </c>
      <c r="W2506">
        <v>0</v>
      </c>
      <c r="X2506">
        <v>0.27911813238693584</v>
      </c>
      <c r="Y2506">
        <v>0</v>
      </c>
      <c r="Z2506">
        <v>0</v>
      </c>
      <c r="AA2506">
        <v>0</v>
      </c>
      <c r="AB2506">
        <v>8.1328919838833339E-3</v>
      </c>
      <c r="AC2506">
        <v>0</v>
      </c>
      <c r="AD2506">
        <v>0</v>
      </c>
      <c r="AE2506">
        <v>0.28725102437081917</v>
      </c>
    </row>
    <row r="2507" spans="1:31" x14ac:dyDescent="0.3">
      <c r="A2507">
        <v>2506037</v>
      </c>
      <c r="B2507">
        <v>1</v>
      </c>
      <c r="C2507" t="s">
        <v>81</v>
      </c>
      <c r="D2507" t="s">
        <v>120</v>
      </c>
      <c r="E2507" t="s">
        <v>187</v>
      </c>
      <c r="F2507" t="s">
        <v>7463</v>
      </c>
      <c r="G2507" t="s">
        <v>143</v>
      </c>
      <c r="H2507" t="s">
        <v>135</v>
      </c>
      <c r="I2507" t="s">
        <v>136</v>
      </c>
      <c r="J2507" t="s">
        <v>137</v>
      </c>
      <c r="K2507" t="s">
        <v>144</v>
      </c>
      <c r="L2507" t="s">
        <v>7464</v>
      </c>
      <c r="M2507" t="s">
        <v>7465</v>
      </c>
      <c r="N2507">
        <v>2.514444444</v>
      </c>
      <c r="O2507">
        <v>5</v>
      </c>
      <c r="P2507">
        <v>661</v>
      </c>
      <c r="Q2507">
        <v>41</v>
      </c>
      <c r="R2507">
        <v>16</v>
      </c>
      <c r="S2507">
        <v>13</v>
      </c>
      <c r="T2507">
        <v>42</v>
      </c>
      <c r="U2507">
        <v>6</v>
      </c>
      <c r="V2507">
        <v>0</v>
      </c>
      <c r="W2507">
        <v>2.27117830159587</v>
      </c>
      <c r="X2507">
        <v>169.29954966537164</v>
      </c>
      <c r="Y2507">
        <v>352.16376307008608</v>
      </c>
      <c r="Z2507">
        <v>8.4154363659516118</v>
      </c>
      <c r="AA2507">
        <v>105.90317940973719</v>
      </c>
      <c r="AB2507">
        <v>39.69075985775666</v>
      </c>
      <c r="AC2507">
        <v>2573.5616681847305</v>
      </c>
      <c r="AD2507">
        <v>0</v>
      </c>
      <c r="AE2507">
        <v>3251.3055348552298</v>
      </c>
    </row>
    <row r="2508" spans="1:31" x14ac:dyDescent="0.3">
      <c r="A2508">
        <v>2506535</v>
      </c>
      <c r="B2508">
        <v>1</v>
      </c>
      <c r="C2508" t="s">
        <v>80</v>
      </c>
      <c r="D2508" t="s">
        <v>82</v>
      </c>
      <c r="E2508" t="s">
        <v>167</v>
      </c>
      <c r="F2508" t="s">
        <v>7466</v>
      </c>
      <c r="G2508" t="s">
        <v>263</v>
      </c>
      <c r="H2508" t="s">
        <v>150</v>
      </c>
      <c r="I2508" t="s">
        <v>136</v>
      </c>
      <c r="J2508" t="s">
        <v>137</v>
      </c>
      <c r="K2508" t="s">
        <v>144</v>
      </c>
      <c r="L2508" t="s">
        <v>7467</v>
      </c>
      <c r="M2508" t="s">
        <v>7468</v>
      </c>
      <c r="N2508">
        <v>2.0066666660000001</v>
      </c>
      <c r="O2508">
        <v>0</v>
      </c>
      <c r="P2508">
        <v>6</v>
      </c>
      <c r="Q2508">
        <v>0</v>
      </c>
      <c r="R2508">
        <v>0</v>
      </c>
      <c r="S2508">
        <v>0</v>
      </c>
      <c r="T2508">
        <v>1</v>
      </c>
      <c r="U2508">
        <v>0</v>
      </c>
      <c r="V2508">
        <v>0</v>
      </c>
      <c r="W2508">
        <v>0</v>
      </c>
      <c r="X2508">
        <v>2.3683209471163646</v>
      </c>
      <c r="Y2508">
        <v>0</v>
      </c>
      <c r="Z2508">
        <v>0</v>
      </c>
      <c r="AA2508">
        <v>0</v>
      </c>
      <c r="AB2508">
        <v>3.5845310491025106</v>
      </c>
      <c r="AC2508">
        <v>0</v>
      </c>
      <c r="AD2508">
        <v>0</v>
      </c>
      <c r="AE2508">
        <v>5.9528519962188753</v>
      </c>
    </row>
    <row r="2509" spans="1:31" x14ac:dyDescent="0.3">
      <c r="A2509">
        <v>2506063</v>
      </c>
      <c r="B2509">
        <v>1</v>
      </c>
      <c r="C2509" t="s">
        <v>80</v>
      </c>
      <c r="D2509" t="s">
        <v>98</v>
      </c>
      <c r="E2509" t="s">
        <v>187</v>
      </c>
      <c r="F2509" t="s">
        <v>7469</v>
      </c>
      <c r="G2509" t="s">
        <v>143</v>
      </c>
      <c r="H2509" t="s">
        <v>135</v>
      </c>
      <c r="I2509" t="s">
        <v>136</v>
      </c>
      <c r="J2509" t="s">
        <v>137</v>
      </c>
      <c r="K2509" t="s">
        <v>144</v>
      </c>
      <c r="L2509" t="s">
        <v>7470</v>
      </c>
      <c r="M2509" t="s">
        <v>7471</v>
      </c>
      <c r="N2509">
        <v>0.12777777700000001</v>
      </c>
      <c r="O2509">
        <v>0</v>
      </c>
      <c r="P2509">
        <v>21</v>
      </c>
      <c r="Q2509">
        <v>12</v>
      </c>
      <c r="R2509">
        <v>124</v>
      </c>
      <c r="S2509">
        <v>4</v>
      </c>
      <c r="T2509">
        <v>32</v>
      </c>
      <c r="U2509">
        <v>2</v>
      </c>
      <c r="V2509">
        <v>0</v>
      </c>
      <c r="W2509">
        <v>0</v>
      </c>
      <c r="X2509">
        <v>1.2109190164232331</v>
      </c>
      <c r="Y2509">
        <v>1.845293997465933</v>
      </c>
      <c r="Z2509">
        <v>11.31951679568038</v>
      </c>
      <c r="AA2509">
        <v>8.4943936436642531</v>
      </c>
      <c r="AB2509">
        <v>9.8280142814452436</v>
      </c>
      <c r="AC2509">
        <v>6.4734932969919994</v>
      </c>
      <c r="AD2509">
        <v>0</v>
      </c>
      <c r="AE2509">
        <v>39.171631031671041</v>
      </c>
    </row>
    <row r="2510" spans="1:31" x14ac:dyDescent="0.3">
      <c r="A2510">
        <v>2506704</v>
      </c>
      <c r="B2510">
        <v>1</v>
      </c>
      <c r="C2510" t="s">
        <v>80</v>
      </c>
      <c r="D2510" t="s">
        <v>83</v>
      </c>
      <c r="E2510" t="s">
        <v>207</v>
      </c>
      <c r="F2510" t="s">
        <v>6350</v>
      </c>
      <c r="G2510" t="s">
        <v>224</v>
      </c>
      <c r="H2510" t="s">
        <v>150</v>
      </c>
      <c r="I2510" t="s">
        <v>136</v>
      </c>
      <c r="J2510" t="s">
        <v>137</v>
      </c>
      <c r="K2510" t="s">
        <v>144</v>
      </c>
      <c r="L2510" t="s">
        <v>7472</v>
      </c>
      <c r="M2510" t="s">
        <v>7473</v>
      </c>
      <c r="N2510">
        <v>6.8144444440000003</v>
      </c>
      <c r="O2510">
        <v>0</v>
      </c>
      <c r="P2510">
        <v>0</v>
      </c>
      <c r="Q2510">
        <v>0</v>
      </c>
      <c r="R2510">
        <v>0</v>
      </c>
      <c r="S2510">
        <v>0</v>
      </c>
      <c r="T2510">
        <v>40</v>
      </c>
      <c r="U2510">
        <v>0</v>
      </c>
      <c r="V2510">
        <v>0</v>
      </c>
      <c r="W2510">
        <v>0</v>
      </c>
      <c r="X2510">
        <v>0</v>
      </c>
      <c r="Y2510">
        <v>0</v>
      </c>
      <c r="Z2510">
        <v>0</v>
      </c>
      <c r="AA2510">
        <v>0</v>
      </c>
      <c r="AB2510">
        <v>107.54046803151371</v>
      </c>
      <c r="AC2510">
        <v>0</v>
      </c>
      <c r="AD2510">
        <v>0</v>
      </c>
      <c r="AE2510">
        <v>107.54046803151371</v>
      </c>
    </row>
    <row r="2511" spans="1:31" x14ac:dyDescent="0.3">
      <c r="A2511">
        <v>2506349</v>
      </c>
      <c r="B2511">
        <v>1</v>
      </c>
      <c r="C2511" t="s">
        <v>80</v>
      </c>
      <c r="D2511" t="s">
        <v>85</v>
      </c>
      <c r="E2511" t="s">
        <v>207</v>
      </c>
      <c r="F2511" t="s">
        <v>7474</v>
      </c>
      <c r="G2511" t="s">
        <v>177</v>
      </c>
      <c r="H2511" t="s">
        <v>150</v>
      </c>
      <c r="I2511" t="s">
        <v>136</v>
      </c>
      <c r="J2511" t="s">
        <v>137</v>
      </c>
      <c r="K2511" t="s">
        <v>144</v>
      </c>
      <c r="L2511" t="s">
        <v>7475</v>
      </c>
      <c r="M2511" t="s">
        <v>7476</v>
      </c>
      <c r="N2511">
        <v>2.0097222220000002</v>
      </c>
      <c r="O2511">
        <v>0</v>
      </c>
      <c r="P2511">
        <v>107</v>
      </c>
      <c r="Q2511">
        <v>0</v>
      </c>
      <c r="R2511">
        <v>0</v>
      </c>
      <c r="S2511">
        <v>0</v>
      </c>
      <c r="T2511">
        <v>4</v>
      </c>
      <c r="U2511">
        <v>0</v>
      </c>
      <c r="V2511">
        <v>0</v>
      </c>
      <c r="W2511">
        <v>0</v>
      </c>
      <c r="X2511">
        <v>47.91504367120659</v>
      </c>
      <c r="Y2511">
        <v>0</v>
      </c>
      <c r="Z2511">
        <v>0</v>
      </c>
      <c r="AA2511">
        <v>0</v>
      </c>
      <c r="AB2511">
        <v>4.7090587968240714</v>
      </c>
      <c r="AC2511">
        <v>0</v>
      </c>
      <c r="AD2511">
        <v>0</v>
      </c>
      <c r="AE2511">
        <v>52.624102468030664</v>
      </c>
    </row>
    <row r="2512" spans="1:31" x14ac:dyDescent="0.3">
      <c r="A2512">
        <v>2506598</v>
      </c>
      <c r="B2512">
        <v>1</v>
      </c>
      <c r="C2512" t="s">
        <v>80</v>
      </c>
      <c r="D2512" t="s">
        <v>108</v>
      </c>
      <c r="E2512" t="s">
        <v>207</v>
      </c>
      <c r="F2512" t="s">
        <v>7477</v>
      </c>
      <c r="G2512" t="s">
        <v>177</v>
      </c>
      <c r="H2512" t="s">
        <v>150</v>
      </c>
      <c r="I2512" t="s">
        <v>136</v>
      </c>
      <c r="J2512" t="s">
        <v>137</v>
      </c>
      <c r="K2512" t="s">
        <v>144</v>
      </c>
      <c r="L2512" t="s">
        <v>7478</v>
      </c>
      <c r="M2512" t="s">
        <v>7479</v>
      </c>
      <c r="N2512">
        <v>3.4866666660000001</v>
      </c>
      <c r="O2512">
        <v>0</v>
      </c>
      <c r="P2512">
        <v>7</v>
      </c>
      <c r="Q2512">
        <v>0</v>
      </c>
      <c r="R2512">
        <v>0</v>
      </c>
      <c r="S2512">
        <v>0</v>
      </c>
      <c r="T2512">
        <v>0</v>
      </c>
      <c r="U2512">
        <v>0</v>
      </c>
      <c r="V2512">
        <v>0</v>
      </c>
      <c r="W2512">
        <v>0</v>
      </c>
      <c r="X2512">
        <v>3.7795264531293453</v>
      </c>
      <c r="Y2512">
        <v>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3.7795264531293453</v>
      </c>
    </row>
    <row r="2513" spans="1:31" x14ac:dyDescent="0.3">
      <c r="A2513">
        <v>2506100</v>
      </c>
      <c r="B2513">
        <v>1</v>
      </c>
      <c r="C2513" t="s">
        <v>80</v>
      </c>
      <c r="D2513" t="s">
        <v>83</v>
      </c>
      <c r="E2513" t="s">
        <v>207</v>
      </c>
      <c r="F2513" t="s">
        <v>7480</v>
      </c>
      <c r="G2513" t="s">
        <v>177</v>
      </c>
      <c r="H2513" t="s">
        <v>150</v>
      </c>
      <c r="I2513" t="s">
        <v>136</v>
      </c>
      <c r="J2513" t="s">
        <v>137</v>
      </c>
      <c r="K2513" t="s">
        <v>144</v>
      </c>
      <c r="L2513" t="s">
        <v>7481</v>
      </c>
      <c r="M2513" t="s">
        <v>7482</v>
      </c>
      <c r="N2513">
        <v>1.5027777769999999</v>
      </c>
      <c r="O2513">
        <v>0</v>
      </c>
      <c r="P2513">
        <v>0</v>
      </c>
      <c r="Q2513">
        <v>0</v>
      </c>
      <c r="R2513">
        <v>0</v>
      </c>
      <c r="S2513">
        <v>0</v>
      </c>
      <c r="T2513">
        <v>38</v>
      </c>
      <c r="U2513">
        <v>0</v>
      </c>
      <c r="V2513">
        <v>1</v>
      </c>
      <c r="W2513">
        <v>0</v>
      </c>
      <c r="X2513">
        <v>0</v>
      </c>
      <c r="Y2513">
        <v>0</v>
      </c>
      <c r="Z2513">
        <v>0</v>
      </c>
      <c r="AA2513">
        <v>0</v>
      </c>
      <c r="AB2513">
        <v>142.50120745823338</v>
      </c>
      <c r="AC2513">
        <v>0</v>
      </c>
      <c r="AD2513">
        <v>37.470459836421391</v>
      </c>
      <c r="AE2513">
        <v>179.97166729465476</v>
      </c>
    </row>
    <row r="2514" spans="1:31" x14ac:dyDescent="0.3">
      <c r="A2514">
        <v>2505957</v>
      </c>
      <c r="B2514">
        <v>1</v>
      </c>
      <c r="C2514" t="s">
        <v>80</v>
      </c>
      <c r="D2514" t="s">
        <v>108</v>
      </c>
      <c r="E2514" t="s">
        <v>207</v>
      </c>
      <c r="F2514" t="s">
        <v>7483</v>
      </c>
      <c r="G2514" t="s">
        <v>177</v>
      </c>
      <c r="H2514" t="s">
        <v>150</v>
      </c>
      <c r="I2514" t="s">
        <v>136</v>
      </c>
      <c r="J2514" t="s">
        <v>137</v>
      </c>
      <c r="K2514" t="s">
        <v>144</v>
      </c>
      <c r="L2514" t="s">
        <v>7484</v>
      </c>
      <c r="M2514" t="s">
        <v>7485</v>
      </c>
      <c r="N2514">
        <v>5.4780555550000001</v>
      </c>
      <c r="O2514">
        <v>0</v>
      </c>
      <c r="P2514">
        <v>21</v>
      </c>
      <c r="Q2514">
        <v>0</v>
      </c>
      <c r="R2514">
        <v>2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17.895241238658436</v>
      </c>
      <c r="Y2514">
        <v>0</v>
      </c>
      <c r="Z2514">
        <v>0.82629459600461497</v>
      </c>
      <c r="AA2514">
        <v>0</v>
      </c>
      <c r="AB2514">
        <v>0</v>
      </c>
      <c r="AC2514">
        <v>0</v>
      </c>
      <c r="AD2514">
        <v>0</v>
      </c>
      <c r="AE2514">
        <v>18.721535834663051</v>
      </c>
    </row>
    <row r="2515" spans="1:31" x14ac:dyDescent="0.3">
      <c r="A2515">
        <v>2506541</v>
      </c>
      <c r="B2515">
        <v>1</v>
      </c>
      <c r="C2515" t="s">
        <v>81</v>
      </c>
      <c r="D2515" t="s">
        <v>122</v>
      </c>
      <c r="E2515" t="s">
        <v>141</v>
      </c>
      <c r="F2515" t="s">
        <v>7486</v>
      </c>
      <c r="G2515" t="s">
        <v>143</v>
      </c>
      <c r="H2515" t="s">
        <v>135</v>
      </c>
      <c r="I2515" t="s">
        <v>136</v>
      </c>
      <c r="J2515" t="s">
        <v>137</v>
      </c>
      <c r="K2515" t="s">
        <v>144</v>
      </c>
      <c r="L2515" t="s">
        <v>7487</v>
      </c>
      <c r="M2515" t="s">
        <v>7488</v>
      </c>
      <c r="N2515">
        <v>0.92138888799999996</v>
      </c>
      <c r="O2515">
        <v>1</v>
      </c>
      <c r="P2515">
        <v>14524</v>
      </c>
      <c r="Q2515">
        <v>1</v>
      </c>
      <c r="R2515">
        <v>55</v>
      </c>
      <c r="S2515">
        <v>26</v>
      </c>
      <c r="T2515">
        <v>1668</v>
      </c>
      <c r="U2515">
        <v>8</v>
      </c>
      <c r="V2515">
        <v>2</v>
      </c>
      <c r="W2515">
        <v>0.10854085169491</v>
      </c>
      <c r="X2515">
        <v>2770.8261631838172</v>
      </c>
      <c r="Y2515">
        <v>13.066718490957738</v>
      </c>
      <c r="Z2515">
        <v>8.4996678388218569</v>
      </c>
      <c r="AA2515">
        <v>131.72727761194184</v>
      </c>
      <c r="AB2515">
        <v>898.62550239002587</v>
      </c>
      <c r="AC2515">
        <v>2820.8508370851105</v>
      </c>
      <c r="AD2515">
        <v>84.544353086339271</v>
      </c>
      <c r="AE2515">
        <v>6728.2490605387093</v>
      </c>
    </row>
    <row r="2516" spans="1:31" x14ac:dyDescent="0.3">
      <c r="A2516">
        <v>2505857</v>
      </c>
      <c r="B2516">
        <v>1</v>
      </c>
      <c r="C2516" t="s">
        <v>80</v>
      </c>
      <c r="D2516" t="s">
        <v>107</v>
      </c>
      <c r="E2516" t="s">
        <v>141</v>
      </c>
      <c r="F2516" t="s">
        <v>7489</v>
      </c>
      <c r="G2516" t="s">
        <v>143</v>
      </c>
      <c r="H2516" t="s">
        <v>135</v>
      </c>
      <c r="I2516" t="s">
        <v>136</v>
      </c>
      <c r="J2516" t="s">
        <v>137</v>
      </c>
      <c r="K2516" t="s">
        <v>144</v>
      </c>
      <c r="L2516" t="s">
        <v>7490</v>
      </c>
      <c r="M2516" t="s">
        <v>7491</v>
      </c>
      <c r="N2516">
        <v>0.27666666600000001</v>
      </c>
      <c r="O2516">
        <v>41</v>
      </c>
      <c r="P2516">
        <v>23703</v>
      </c>
      <c r="Q2516">
        <v>219</v>
      </c>
      <c r="R2516">
        <v>580</v>
      </c>
      <c r="S2516">
        <v>120</v>
      </c>
      <c r="T2516">
        <v>1546</v>
      </c>
      <c r="U2516">
        <v>6</v>
      </c>
      <c r="V2516">
        <v>19</v>
      </c>
      <c r="W2516">
        <v>25.309172992661249</v>
      </c>
      <c r="X2516">
        <v>1116.6552421120448</v>
      </c>
      <c r="Y2516">
        <v>185.91967926966126</v>
      </c>
      <c r="Z2516">
        <v>46.851299718301384</v>
      </c>
      <c r="AA2516">
        <v>178.86598127446408</v>
      </c>
      <c r="AB2516">
        <v>250.89626087704153</v>
      </c>
      <c r="AC2516">
        <v>95.548259992593657</v>
      </c>
      <c r="AD2516">
        <v>8.7339833161118996</v>
      </c>
      <c r="AE2516">
        <v>1908.7798795528793</v>
      </c>
    </row>
    <row r="2517" spans="1:31" x14ac:dyDescent="0.3">
      <c r="A2517">
        <v>2506189</v>
      </c>
      <c r="B2517">
        <v>1</v>
      </c>
      <c r="C2517" t="s">
        <v>80</v>
      </c>
      <c r="D2517" t="s">
        <v>109</v>
      </c>
      <c r="E2517" t="s">
        <v>207</v>
      </c>
      <c r="F2517" t="s">
        <v>7492</v>
      </c>
      <c r="G2517" t="s">
        <v>177</v>
      </c>
      <c r="H2517" t="s">
        <v>150</v>
      </c>
      <c r="I2517" t="s">
        <v>136</v>
      </c>
      <c r="J2517" t="s">
        <v>137</v>
      </c>
      <c r="K2517" t="s">
        <v>144</v>
      </c>
      <c r="L2517" t="s">
        <v>7493</v>
      </c>
      <c r="M2517" t="s">
        <v>7494</v>
      </c>
      <c r="N2517">
        <v>3.5302777769999998</v>
      </c>
      <c r="O2517">
        <v>0</v>
      </c>
      <c r="P2517">
        <v>2</v>
      </c>
      <c r="Q2517">
        <v>0</v>
      </c>
      <c r="R2517">
        <v>0</v>
      </c>
      <c r="S2517">
        <v>0</v>
      </c>
      <c r="T2517">
        <v>1</v>
      </c>
      <c r="U2517">
        <v>0</v>
      </c>
      <c r="V2517">
        <v>0</v>
      </c>
      <c r="W2517">
        <v>0</v>
      </c>
      <c r="X2517">
        <v>0.84118166750590273</v>
      </c>
      <c r="Y2517">
        <v>0</v>
      </c>
      <c r="Z2517">
        <v>0</v>
      </c>
      <c r="AA2517">
        <v>0</v>
      </c>
      <c r="AB2517">
        <v>6.9352910307133343E-3</v>
      </c>
      <c r="AC2517">
        <v>0</v>
      </c>
      <c r="AD2517">
        <v>0</v>
      </c>
      <c r="AE2517">
        <v>0.84811695853661606</v>
      </c>
    </row>
    <row r="2518" spans="1:31" x14ac:dyDescent="0.3">
      <c r="A2518">
        <v>2506381</v>
      </c>
      <c r="B2518">
        <v>1</v>
      </c>
      <c r="C2518" t="s">
        <v>80</v>
      </c>
      <c r="D2518" t="s">
        <v>99</v>
      </c>
      <c r="E2518" t="s">
        <v>141</v>
      </c>
      <c r="F2518" t="s">
        <v>200</v>
      </c>
      <c r="G2518" t="s">
        <v>161</v>
      </c>
      <c r="H2518" t="s">
        <v>135</v>
      </c>
      <c r="I2518" t="s">
        <v>136</v>
      </c>
      <c r="J2518" t="s">
        <v>137</v>
      </c>
      <c r="K2518" t="s">
        <v>144</v>
      </c>
      <c r="L2518" t="s">
        <v>7495</v>
      </c>
      <c r="M2518" t="s">
        <v>7496</v>
      </c>
      <c r="N2518">
        <v>0.48527777700000002</v>
      </c>
      <c r="O2518">
        <v>4</v>
      </c>
      <c r="P2518">
        <v>863</v>
      </c>
      <c r="Q2518">
        <v>13</v>
      </c>
      <c r="R2518">
        <v>129</v>
      </c>
      <c r="S2518">
        <v>20</v>
      </c>
      <c r="T2518">
        <v>76</v>
      </c>
      <c r="U2518">
        <v>0</v>
      </c>
      <c r="V2518">
        <v>4</v>
      </c>
      <c r="W2518">
        <v>5.4934612659423401</v>
      </c>
      <c r="X2518">
        <v>66.090647437729672</v>
      </c>
      <c r="Y2518">
        <v>5.547577439286079</v>
      </c>
      <c r="Z2518">
        <v>18.101533358984632</v>
      </c>
      <c r="AA2518">
        <v>35.369521473869838</v>
      </c>
      <c r="AB2518">
        <v>14.477938473520204</v>
      </c>
      <c r="AC2518">
        <v>0</v>
      </c>
      <c r="AD2518">
        <v>4.9631964135938791</v>
      </c>
      <c r="AE2518">
        <v>150.04387586292665</v>
      </c>
    </row>
    <row r="2519" spans="1:31" x14ac:dyDescent="0.3">
      <c r="A2519">
        <v>2506730</v>
      </c>
      <c r="B2519">
        <v>1</v>
      </c>
      <c r="C2519" t="s">
        <v>81</v>
      </c>
      <c r="D2519" t="s">
        <v>128</v>
      </c>
      <c r="E2519" t="s">
        <v>159</v>
      </c>
      <c r="F2519" t="s">
        <v>7497</v>
      </c>
      <c r="G2519" t="s">
        <v>161</v>
      </c>
      <c r="H2519" t="s">
        <v>150</v>
      </c>
      <c r="I2519" t="s">
        <v>136</v>
      </c>
      <c r="J2519" t="s">
        <v>137</v>
      </c>
      <c r="K2519" t="s">
        <v>144</v>
      </c>
      <c r="L2519" t="s">
        <v>7498</v>
      </c>
      <c r="M2519" t="s">
        <v>7499</v>
      </c>
      <c r="N2519">
        <v>0.32</v>
      </c>
      <c r="O2519">
        <v>0</v>
      </c>
      <c r="P2519">
        <v>315</v>
      </c>
      <c r="Q2519">
        <v>0</v>
      </c>
      <c r="R2519">
        <v>3</v>
      </c>
      <c r="S2519">
        <v>0</v>
      </c>
      <c r="T2519">
        <v>22</v>
      </c>
      <c r="U2519">
        <v>0</v>
      </c>
      <c r="V2519">
        <v>0</v>
      </c>
      <c r="W2519">
        <v>0</v>
      </c>
      <c r="X2519">
        <v>22.777792055109799</v>
      </c>
      <c r="Y2519">
        <v>0</v>
      </c>
      <c r="Z2519">
        <v>0.94510368507744003</v>
      </c>
      <c r="AA2519">
        <v>0</v>
      </c>
      <c r="AB2519">
        <v>4.7430713501173347</v>
      </c>
      <c r="AC2519">
        <v>0</v>
      </c>
      <c r="AD2519">
        <v>0</v>
      </c>
      <c r="AE2519">
        <v>28.465967090304574</v>
      </c>
    </row>
    <row r="2520" spans="1:31" x14ac:dyDescent="0.3">
      <c r="A2520">
        <v>2506089</v>
      </c>
      <c r="B2520">
        <v>1</v>
      </c>
      <c r="C2520" t="s">
        <v>80</v>
      </c>
      <c r="D2520" t="s">
        <v>85</v>
      </c>
      <c r="E2520" t="s">
        <v>159</v>
      </c>
      <c r="F2520" t="s">
        <v>7500</v>
      </c>
      <c r="G2520" t="s">
        <v>134</v>
      </c>
      <c r="H2520" t="s">
        <v>150</v>
      </c>
      <c r="I2520" t="s">
        <v>136</v>
      </c>
      <c r="J2520" t="s">
        <v>137</v>
      </c>
      <c r="K2520" t="s">
        <v>138</v>
      </c>
      <c r="L2520" t="s">
        <v>7501</v>
      </c>
      <c r="M2520" t="s">
        <v>7502</v>
      </c>
      <c r="N2520">
        <v>1.467222222</v>
      </c>
      <c r="O2520">
        <v>0</v>
      </c>
      <c r="P2520">
        <v>140</v>
      </c>
      <c r="Q2520">
        <v>0</v>
      </c>
      <c r="R2520">
        <v>0</v>
      </c>
      <c r="S2520">
        <v>0</v>
      </c>
      <c r="T2520">
        <v>5</v>
      </c>
      <c r="U2520">
        <v>0</v>
      </c>
      <c r="V2520">
        <v>0</v>
      </c>
      <c r="W2520">
        <v>0</v>
      </c>
      <c r="X2520">
        <v>59.811629815584823</v>
      </c>
      <c r="Y2520">
        <v>0</v>
      </c>
      <c r="Z2520">
        <v>0</v>
      </c>
      <c r="AA2520">
        <v>0</v>
      </c>
      <c r="AB2520">
        <v>21.224586970063914</v>
      </c>
      <c r="AC2520">
        <v>0</v>
      </c>
      <c r="AD2520">
        <v>0</v>
      </c>
      <c r="AE2520">
        <v>81.036216785648733</v>
      </c>
    </row>
    <row r="2521" spans="1:31" x14ac:dyDescent="0.3">
      <c r="A2521">
        <v>2506527</v>
      </c>
      <c r="B2521">
        <v>1</v>
      </c>
      <c r="C2521" t="s">
        <v>80</v>
      </c>
      <c r="D2521" t="s">
        <v>107</v>
      </c>
      <c r="E2521" t="s">
        <v>141</v>
      </c>
      <c r="F2521" t="s">
        <v>7503</v>
      </c>
      <c r="G2521" t="s">
        <v>143</v>
      </c>
      <c r="H2521" t="s">
        <v>135</v>
      </c>
      <c r="I2521" t="s">
        <v>136</v>
      </c>
      <c r="J2521" t="s">
        <v>137</v>
      </c>
      <c r="K2521" t="s">
        <v>144</v>
      </c>
      <c r="L2521" t="s">
        <v>7504</v>
      </c>
      <c r="M2521" t="s">
        <v>7505</v>
      </c>
      <c r="N2521">
        <v>0.47194444400000002</v>
      </c>
      <c r="O2521">
        <v>3</v>
      </c>
      <c r="P2521">
        <v>1879</v>
      </c>
      <c r="Q2521">
        <v>5</v>
      </c>
      <c r="R2521">
        <v>15</v>
      </c>
      <c r="S2521">
        <v>11</v>
      </c>
      <c r="T2521">
        <v>278</v>
      </c>
      <c r="U2521">
        <v>0</v>
      </c>
      <c r="V2521">
        <v>1</v>
      </c>
      <c r="W2521">
        <v>12.417572313373386</v>
      </c>
      <c r="X2521">
        <v>138.70592956146729</v>
      </c>
      <c r="Y2521">
        <v>263.93493044866278</v>
      </c>
      <c r="Z2521">
        <v>2.0088350799387031</v>
      </c>
      <c r="AA2521">
        <v>35.201182443734368</v>
      </c>
      <c r="AB2521">
        <v>78.998424627990062</v>
      </c>
      <c r="AC2521">
        <v>0</v>
      </c>
      <c r="AD2521">
        <v>3.1566358050202084</v>
      </c>
      <c r="AE2521">
        <v>534.42351028018675</v>
      </c>
    </row>
    <row r="2522" spans="1:31" x14ac:dyDescent="0.3">
      <c r="A2522">
        <v>2506421</v>
      </c>
      <c r="B2522">
        <v>1</v>
      </c>
      <c r="C2522" t="s">
        <v>80</v>
      </c>
      <c r="D2522" t="s">
        <v>92</v>
      </c>
      <c r="E2522" t="s">
        <v>207</v>
      </c>
      <c r="F2522" t="s">
        <v>7506</v>
      </c>
      <c r="G2522" t="s">
        <v>177</v>
      </c>
      <c r="H2522" t="s">
        <v>150</v>
      </c>
      <c r="I2522" t="s">
        <v>136</v>
      </c>
      <c r="J2522" t="s">
        <v>137</v>
      </c>
      <c r="K2522" t="s">
        <v>144</v>
      </c>
      <c r="L2522" t="s">
        <v>7507</v>
      </c>
      <c r="M2522" t="s">
        <v>7508</v>
      </c>
      <c r="N2522">
        <v>2.878055555</v>
      </c>
      <c r="O2522">
        <v>0</v>
      </c>
      <c r="P2522">
        <v>41</v>
      </c>
      <c r="Q2522">
        <v>0</v>
      </c>
      <c r="R2522">
        <v>1</v>
      </c>
      <c r="S2522">
        <v>0</v>
      </c>
      <c r="T2522">
        <v>3</v>
      </c>
      <c r="U2522">
        <v>0</v>
      </c>
      <c r="V2522">
        <v>0</v>
      </c>
      <c r="W2522">
        <v>0</v>
      </c>
      <c r="X2522">
        <v>9.354632775836766</v>
      </c>
      <c r="Y2522">
        <v>0</v>
      </c>
      <c r="Z2522">
        <v>2.0370301984057503E-2</v>
      </c>
      <c r="AA2522">
        <v>0</v>
      </c>
      <c r="AB2522">
        <v>37.791207301819199</v>
      </c>
      <c r="AC2522">
        <v>0</v>
      </c>
      <c r="AD2522">
        <v>0</v>
      </c>
      <c r="AE2522">
        <v>47.16621037964002</v>
      </c>
    </row>
    <row r="2523" spans="1:31" x14ac:dyDescent="0.3">
      <c r="A2523">
        <v>2506667</v>
      </c>
      <c r="B2523">
        <v>1</v>
      </c>
      <c r="C2523" t="s">
        <v>80</v>
      </c>
      <c r="D2523" t="s">
        <v>92</v>
      </c>
      <c r="E2523" t="s">
        <v>132</v>
      </c>
      <c r="F2523" t="s">
        <v>7509</v>
      </c>
      <c r="G2523" t="s">
        <v>161</v>
      </c>
      <c r="H2523" t="s">
        <v>135</v>
      </c>
      <c r="I2523" t="s">
        <v>136</v>
      </c>
      <c r="J2523" t="s">
        <v>137</v>
      </c>
      <c r="K2523" t="s">
        <v>144</v>
      </c>
      <c r="L2523" t="s">
        <v>7510</v>
      </c>
      <c r="M2523" t="s">
        <v>7511</v>
      </c>
      <c r="N2523">
        <v>0.331666666</v>
      </c>
      <c r="O2523">
        <v>0</v>
      </c>
      <c r="P2523">
        <v>189</v>
      </c>
      <c r="Q2523">
        <v>0</v>
      </c>
      <c r="R2523">
        <v>0</v>
      </c>
      <c r="S2523">
        <v>0</v>
      </c>
      <c r="T2523">
        <v>29</v>
      </c>
      <c r="U2523">
        <v>0</v>
      </c>
      <c r="V2523">
        <v>0</v>
      </c>
      <c r="W2523">
        <v>0</v>
      </c>
      <c r="X2523">
        <v>14.960643609347187</v>
      </c>
      <c r="Y2523">
        <v>0</v>
      </c>
      <c r="Z2523">
        <v>0</v>
      </c>
      <c r="AA2523">
        <v>0</v>
      </c>
      <c r="AB2523">
        <v>9.8635639606303034</v>
      </c>
      <c r="AC2523">
        <v>0</v>
      </c>
      <c r="AD2523">
        <v>0</v>
      </c>
      <c r="AE2523">
        <v>24.824207569977489</v>
      </c>
    </row>
    <row r="2524" spans="1:31" x14ac:dyDescent="0.3">
      <c r="A2524">
        <v>2506438</v>
      </c>
      <c r="B2524">
        <v>1</v>
      </c>
      <c r="C2524" t="s">
        <v>81</v>
      </c>
      <c r="D2524" t="s">
        <v>127</v>
      </c>
      <c r="E2524" t="s">
        <v>207</v>
      </c>
      <c r="F2524" t="s">
        <v>7512</v>
      </c>
      <c r="G2524" t="s">
        <v>177</v>
      </c>
      <c r="H2524" t="s">
        <v>150</v>
      </c>
      <c r="I2524" t="s">
        <v>136</v>
      </c>
      <c r="J2524" t="s">
        <v>137</v>
      </c>
      <c r="K2524" t="s">
        <v>144</v>
      </c>
      <c r="L2524" t="s">
        <v>7513</v>
      </c>
      <c r="M2524" t="s">
        <v>7514</v>
      </c>
      <c r="N2524">
        <v>2.3997222219999998</v>
      </c>
      <c r="O2524">
        <v>0</v>
      </c>
      <c r="P2524">
        <v>8</v>
      </c>
      <c r="Q2524">
        <v>0</v>
      </c>
      <c r="R2524">
        <v>0</v>
      </c>
      <c r="S2524">
        <v>0</v>
      </c>
      <c r="T2524">
        <v>1</v>
      </c>
      <c r="U2524">
        <v>0</v>
      </c>
      <c r="V2524">
        <v>0</v>
      </c>
      <c r="W2524">
        <v>0</v>
      </c>
      <c r="X2524">
        <v>2.9930260152437587</v>
      </c>
      <c r="Y2524">
        <v>0</v>
      </c>
      <c r="Z2524">
        <v>0</v>
      </c>
      <c r="AA2524">
        <v>0</v>
      </c>
      <c r="AB2524">
        <v>0.2161454685896875</v>
      </c>
      <c r="AC2524">
        <v>0</v>
      </c>
      <c r="AD2524">
        <v>0</v>
      </c>
      <c r="AE2524">
        <v>3.2091714838334462</v>
      </c>
    </row>
    <row r="2525" spans="1:31" x14ac:dyDescent="0.3">
      <c r="A2525">
        <v>2506272</v>
      </c>
      <c r="B2525">
        <v>1</v>
      </c>
      <c r="C2525" t="s">
        <v>80</v>
      </c>
      <c r="D2525" t="s">
        <v>99</v>
      </c>
      <c r="E2525" t="s">
        <v>141</v>
      </c>
      <c r="F2525" t="s">
        <v>7515</v>
      </c>
      <c r="G2525" t="s">
        <v>143</v>
      </c>
      <c r="H2525" t="s">
        <v>135</v>
      </c>
      <c r="I2525" t="s">
        <v>136</v>
      </c>
      <c r="J2525" t="s">
        <v>137</v>
      </c>
      <c r="K2525" t="s">
        <v>144</v>
      </c>
      <c r="L2525" t="s">
        <v>7516</v>
      </c>
      <c r="M2525" t="s">
        <v>7517</v>
      </c>
      <c r="N2525">
        <v>8.8888887999999999E-2</v>
      </c>
      <c r="O2525">
        <v>4</v>
      </c>
      <c r="P2525">
        <v>863</v>
      </c>
      <c r="Q2525">
        <v>13</v>
      </c>
      <c r="R2525">
        <v>129</v>
      </c>
      <c r="S2525">
        <v>20</v>
      </c>
      <c r="T2525">
        <v>76</v>
      </c>
      <c r="U2525">
        <v>0</v>
      </c>
      <c r="V2525">
        <v>4</v>
      </c>
      <c r="W2525">
        <v>1.0413871212720001</v>
      </c>
      <c r="X2525">
        <v>12.097073291215974</v>
      </c>
      <c r="Y2525">
        <v>1.0051643454805335</v>
      </c>
      <c r="Z2525">
        <v>3.640828494141334</v>
      </c>
      <c r="AA2525">
        <v>6.6279577290480001</v>
      </c>
      <c r="AB2525">
        <v>2.693828959628445</v>
      </c>
      <c r="AC2525">
        <v>0</v>
      </c>
      <c r="AD2525">
        <v>0.87798016589600003</v>
      </c>
      <c r="AE2525">
        <v>27.984220106682287</v>
      </c>
    </row>
    <row r="2526" spans="1:31" x14ac:dyDescent="0.3">
      <c r="A2526">
        <v>2505797</v>
      </c>
      <c r="B2526">
        <v>1</v>
      </c>
      <c r="C2526" t="s">
        <v>81</v>
      </c>
      <c r="D2526" t="s">
        <v>123</v>
      </c>
      <c r="E2526" t="s">
        <v>141</v>
      </c>
      <c r="F2526" t="s">
        <v>7518</v>
      </c>
      <c r="G2526" t="s">
        <v>143</v>
      </c>
      <c r="H2526" t="s">
        <v>135</v>
      </c>
      <c r="I2526" t="s">
        <v>136</v>
      </c>
      <c r="J2526" t="s">
        <v>137</v>
      </c>
      <c r="K2526" t="s">
        <v>144</v>
      </c>
      <c r="L2526" t="s">
        <v>7519</v>
      </c>
      <c r="M2526" t="s">
        <v>7520</v>
      </c>
      <c r="N2526">
        <v>0.94305555500000005</v>
      </c>
      <c r="O2526">
        <v>4</v>
      </c>
      <c r="P2526">
        <v>1312</v>
      </c>
      <c r="Q2526">
        <v>127</v>
      </c>
      <c r="R2526">
        <v>137</v>
      </c>
      <c r="S2526">
        <v>18</v>
      </c>
      <c r="T2526">
        <v>189</v>
      </c>
      <c r="U2526">
        <v>0</v>
      </c>
      <c r="V2526">
        <v>1</v>
      </c>
      <c r="W2526">
        <v>0.40303439296601662</v>
      </c>
      <c r="X2526">
        <v>191.63524647384341</v>
      </c>
      <c r="Y2526">
        <v>36.044170716450147</v>
      </c>
      <c r="Z2526">
        <v>24.779861539143976</v>
      </c>
      <c r="AA2526">
        <v>19.484705985838954</v>
      </c>
      <c r="AB2526">
        <v>53.132661381876396</v>
      </c>
      <c r="AC2526">
        <v>0</v>
      </c>
      <c r="AD2526">
        <v>0.56074169485733749</v>
      </c>
      <c r="AE2526">
        <v>326.04042218497619</v>
      </c>
    </row>
    <row r="2527" spans="1:31" x14ac:dyDescent="0.3">
      <c r="A2527">
        <v>2506487</v>
      </c>
      <c r="B2527">
        <v>1</v>
      </c>
      <c r="C2527" t="s">
        <v>80</v>
      </c>
      <c r="D2527" t="s">
        <v>110</v>
      </c>
      <c r="E2527" t="s">
        <v>167</v>
      </c>
      <c r="F2527" t="s">
        <v>7521</v>
      </c>
      <c r="G2527" t="s">
        <v>263</v>
      </c>
      <c r="H2527" t="s">
        <v>150</v>
      </c>
      <c r="I2527" t="s">
        <v>136</v>
      </c>
      <c r="J2527" t="s">
        <v>137</v>
      </c>
      <c r="K2527" t="s">
        <v>144</v>
      </c>
      <c r="L2527" t="s">
        <v>7522</v>
      </c>
      <c r="M2527" t="s">
        <v>7523</v>
      </c>
      <c r="N2527">
        <v>2.0405555550000001</v>
      </c>
      <c r="O2527">
        <v>0</v>
      </c>
      <c r="P2527">
        <v>2</v>
      </c>
      <c r="Q2527">
        <v>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1.1743803392441245</v>
      </c>
      <c r="Y2527">
        <v>0</v>
      </c>
      <c r="Z2527">
        <v>0</v>
      </c>
      <c r="AA2527">
        <v>0</v>
      </c>
      <c r="AB2527">
        <v>0</v>
      </c>
      <c r="AC2527">
        <v>0</v>
      </c>
      <c r="AD2527">
        <v>0</v>
      </c>
      <c r="AE2527">
        <v>1.1743803392441245</v>
      </c>
    </row>
    <row r="2528" spans="1:31" x14ac:dyDescent="0.3">
      <c r="A2528">
        <v>2506464</v>
      </c>
      <c r="B2528">
        <v>1</v>
      </c>
      <c r="C2528" t="s">
        <v>80</v>
      </c>
      <c r="D2528" t="s">
        <v>93</v>
      </c>
      <c r="E2528" t="s">
        <v>141</v>
      </c>
      <c r="F2528" t="s">
        <v>4907</v>
      </c>
      <c r="G2528" t="s">
        <v>143</v>
      </c>
      <c r="H2528" t="s">
        <v>135</v>
      </c>
      <c r="I2528" t="s">
        <v>136</v>
      </c>
      <c r="J2528" t="s">
        <v>137</v>
      </c>
      <c r="K2528" t="s">
        <v>144</v>
      </c>
      <c r="L2528" t="s">
        <v>7524</v>
      </c>
      <c r="M2528" t="s">
        <v>7525</v>
      </c>
      <c r="N2528">
        <v>1.4683333329999999</v>
      </c>
      <c r="O2528">
        <v>1</v>
      </c>
      <c r="P2528">
        <v>183</v>
      </c>
      <c r="Q2528">
        <v>37</v>
      </c>
      <c r="R2528">
        <v>182</v>
      </c>
      <c r="S2528">
        <v>9</v>
      </c>
      <c r="T2528">
        <v>72</v>
      </c>
      <c r="U2528">
        <v>0</v>
      </c>
      <c r="V2528">
        <v>0</v>
      </c>
      <c r="W2528">
        <v>1.4348715471158402</v>
      </c>
      <c r="X2528">
        <v>65.271920899344366</v>
      </c>
      <c r="Y2528">
        <v>225.72187620997741</v>
      </c>
      <c r="Z2528">
        <v>253.51526525094175</v>
      </c>
      <c r="AA2528">
        <v>27.788949165473831</v>
      </c>
      <c r="AB2528">
        <v>100.34294760230092</v>
      </c>
      <c r="AC2528">
        <v>0</v>
      </c>
      <c r="AD2528">
        <v>0</v>
      </c>
      <c r="AE2528">
        <v>674.07583067515407</v>
      </c>
    </row>
    <row r="2529" spans="1:31" x14ac:dyDescent="0.3">
      <c r="A2529">
        <v>2505897</v>
      </c>
      <c r="B2529">
        <v>1</v>
      </c>
      <c r="C2529" t="s">
        <v>80</v>
      </c>
      <c r="D2529" t="s">
        <v>83</v>
      </c>
      <c r="E2529" t="s">
        <v>132</v>
      </c>
      <c r="F2529" t="s">
        <v>7526</v>
      </c>
      <c r="G2529" t="s">
        <v>143</v>
      </c>
      <c r="H2529" t="s">
        <v>135</v>
      </c>
      <c r="I2529" t="s">
        <v>136</v>
      </c>
      <c r="J2529" t="s">
        <v>137</v>
      </c>
      <c r="K2529" t="s">
        <v>144</v>
      </c>
      <c r="L2529" t="s">
        <v>7527</v>
      </c>
      <c r="M2529" t="s">
        <v>7528</v>
      </c>
      <c r="N2529">
        <v>1.0266666659999999</v>
      </c>
      <c r="O2529">
        <v>0</v>
      </c>
      <c r="P2529">
        <v>1826</v>
      </c>
      <c r="Q2529">
        <v>0</v>
      </c>
      <c r="R2529">
        <v>0</v>
      </c>
      <c r="S2529">
        <v>5</v>
      </c>
      <c r="T2529">
        <v>70</v>
      </c>
      <c r="U2529">
        <v>6</v>
      </c>
      <c r="V2529">
        <v>0</v>
      </c>
      <c r="W2529">
        <v>0</v>
      </c>
      <c r="X2529">
        <v>609.74643583440024</v>
      </c>
      <c r="Y2529">
        <v>0</v>
      </c>
      <c r="Z2529">
        <v>0</v>
      </c>
      <c r="AA2529">
        <v>417.71510473921177</v>
      </c>
      <c r="AB2529">
        <v>58.871305684002344</v>
      </c>
      <c r="AC2529">
        <v>2359.5644070674853</v>
      </c>
      <c r="AD2529">
        <v>0</v>
      </c>
      <c r="AE2529">
        <v>3445.8972533250999</v>
      </c>
    </row>
    <row r="2530" spans="1:31" x14ac:dyDescent="0.3">
      <c r="A2530">
        <v>2506587</v>
      </c>
      <c r="B2530">
        <v>1</v>
      </c>
      <c r="C2530" t="s">
        <v>80</v>
      </c>
      <c r="D2530" t="s">
        <v>100</v>
      </c>
      <c r="E2530" t="s">
        <v>187</v>
      </c>
      <c r="F2530" t="s">
        <v>5195</v>
      </c>
      <c r="G2530" t="s">
        <v>143</v>
      </c>
      <c r="H2530" t="s">
        <v>135</v>
      </c>
      <c r="I2530" t="s">
        <v>136</v>
      </c>
      <c r="J2530" t="s">
        <v>137</v>
      </c>
      <c r="K2530" t="s">
        <v>144</v>
      </c>
      <c r="L2530" t="s">
        <v>7529</v>
      </c>
      <c r="M2530" t="s">
        <v>7530</v>
      </c>
      <c r="N2530">
        <v>0.99027777699999997</v>
      </c>
      <c r="O2530">
        <v>0</v>
      </c>
      <c r="P2530">
        <v>372</v>
      </c>
      <c r="Q2530">
        <v>9</v>
      </c>
      <c r="R2530">
        <v>32</v>
      </c>
      <c r="S2530">
        <v>1</v>
      </c>
      <c r="T2530">
        <v>36</v>
      </c>
      <c r="U2530">
        <v>0</v>
      </c>
      <c r="V2530">
        <v>0</v>
      </c>
      <c r="W2530">
        <v>0</v>
      </c>
      <c r="X2530">
        <v>122.98695688803835</v>
      </c>
      <c r="Y2530">
        <v>3.2977715554937479</v>
      </c>
      <c r="Z2530">
        <v>60.031700237551512</v>
      </c>
      <c r="AA2530">
        <v>7.7469626754486178</v>
      </c>
      <c r="AB2530">
        <v>23.560590448202742</v>
      </c>
      <c r="AC2530">
        <v>0</v>
      </c>
      <c r="AD2530">
        <v>0</v>
      </c>
      <c r="AE2530">
        <v>217.62398180473497</v>
      </c>
    </row>
    <row r="2531" spans="1:31" x14ac:dyDescent="0.3">
      <c r="A2531">
        <v>2506152</v>
      </c>
      <c r="B2531">
        <v>1</v>
      </c>
      <c r="C2531" t="s">
        <v>80</v>
      </c>
      <c r="D2531" t="s">
        <v>93</v>
      </c>
      <c r="E2531" t="s">
        <v>207</v>
      </c>
      <c r="F2531" t="s">
        <v>7531</v>
      </c>
      <c r="G2531" t="s">
        <v>173</v>
      </c>
      <c r="H2531" t="s">
        <v>150</v>
      </c>
      <c r="I2531" t="s">
        <v>136</v>
      </c>
      <c r="J2531" t="s">
        <v>137</v>
      </c>
      <c r="K2531" t="s">
        <v>138</v>
      </c>
      <c r="L2531" t="s">
        <v>7532</v>
      </c>
      <c r="M2531" t="s">
        <v>7533</v>
      </c>
      <c r="N2531">
        <v>6.8855555549999998</v>
      </c>
      <c r="O2531">
        <v>0</v>
      </c>
      <c r="P2531">
        <v>35</v>
      </c>
      <c r="Q2531">
        <v>0</v>
      </c>
      <c r="R2531">
        <v>9</v>
      </c>
      <c r="S2531">
        <v>0</v>
      </c>
      <c r="T2531">
        <v>7</v>
      </c>
      <c r="U2531">
        <v>0</v>
      </c>
      <c r="V2531">
        <v>0</v>
      </c>
      <c r="W2531">
        <v>0</v>
      </c>
      <c r="X2531">
        <v>48.873992475175832</v>
      </c>
      <c r="Y2531">
        <v>0</v>
      </c>
      <c r="Z2531">
        <v>47.45567004676181</v>
      </c>
      <c r="AA2531">
        <v>0</v>
      </c>
      <c r="AB2531">
        <v>101.61816387276916</v>
      </c>
      <c r="AC2531">
        <v>0</v>
      </c>
      <c r="AD2531">
        <v>0</v>
      </c>
      <c r="AE2531">
        <v>197.94782639470679</v>
      </c>
    </row>
    <row r="2532" spans="1:31" x14ac:dyDescent="0.3">
      <c r="A2532">
        <v>2505903</v>
      </c>
      <c r="B2532">
        <v>1</v>
      </c>
      <c r="C2532" t="s">
        <v>81</v>
      </c>
      <c r="D2532" t="s">
        <v>116</v>
      </c>
      <c r="E2532" t="s">
        <v>141</v>
      </c>
      <c r="F2532" t="s">
        <v>7534</v>
      </c>
      <c r="G2532" t="s">
        <v>143</v>
      </c>
      <c r="H2532" t="s">
        <v>135</v>
      </c>
      <c r="I2532" t="s">
        <v>136</v>
      </c>
      <c r="J2532" t="s">
        <v>137</v>
      </c>
      <c r="K2532" t="s">
        <v>144</v>
      </c>
      <c r="L2532" t="s">
        <v>7535</v>
      </c>
      <c r="M2532" t="s">
        <v>7536</v>
      </c>
      <c r="N2532">
        <v>0.516666666</v>
      </c>
      <c r="O2532">
        <v>8</v>
      </c>
      <c r="P2532">
        <v>3817</v>
      </c>
      <c r="Q2532">
        <v>490</v>
      </c>
      <c r="R2532">
        <v>405</v>
      </c>
      <c r="S2532">
        <v>44</v>
      </c>
      <c r="T2532">
        <v>437</v>
      </c>
      <c r="U2532">
        <v>3</v>
      </c>
      <c r="V2532">
        <v>0</v>
      </c>
      <c r="W2532">
        <v>1.4652616646906003</v>
      </c>
      <c r="X2532">
        <v>226.36530789849252</v>
      </c>
      <c r="Y2532">
        <v>81.972286686135888</v>
      </c>
      <c r="Z2532">
        <v>23.359097970488598</v>
      </c>
      <c r="AA2532">
        <v>107.59019649686745</v>
      </c>
      <c r="AB2532">
        <v>80.263657342037916</v>
      </c>
      <c r="AC2532">
        <v>36.490906087210753</v>
      </c>
      <c r="AD2532">
        <v>0</v>
      </c>
      <c r="AE2532">
        <v>557.50671414592375</v>
      </c>
    </row>
    <row r="2533" spans="1:31" x14ac:dyDescent="0.3">
      <c r="A2533">
        <v>2506003</v>
      </c>
      <c r="B2533">
        <v>1</v>
      </c>
      <c r="C2533" t="s">
        <v>80</v>
      </c>
      <c r="D2533" t="s">
        <v>99</v>
      </c>
      <c r="E2533" t="s">
        <v>159</v>
      </c>
      <c r="F2533" t="s">
        <v>4431</v>
      </c>
      <c r="G2533" t="s">
        <v>173</v>
      </c>
      <c r="H2533" t="s">
        <v>150</v>
      </c>
      <c r="I2533" t="s">
        <v>136</v>
      </c>
      <c r="J2533" t="s">
        <v>137</v>
      </c>
      <c r="K2533" t="s">
        <v>138</v>
      </c>
      <c r="L2533" t="s">
        <v>7537</v>
      </c>
      <c r="M2533" t="s">
        <v>7538</v>
      </c>
      <c r="N2533">
        <v>7.153611111</v>
      </c>
      <c r="O2533">
        <v>0</v>
      </c>
      <c r="P2533">
        <v>125</v>
      </c>
      <c r="Q2533">
        <v>0</v>
      </c>
      <c r="R2533">
        <v>1</v>
      </c>
      <c r="S2533">
        <v>0</v>
      </c>
      <c r="T2533">
        <v>15</v>
      </c>
      <c r="U2533">
        <v>0</v>
      </c>
      <c r="V2533">
        <v>1</v>
      </c>
      <c r="W2533">
        <v>0</v>
      </c>
      <c r="X2533">
        <v>125.90174284931032</v>
      </c>
      <c r="Y2533">
        <v>0</v>
      </c>
      <c r="Z2533">
        <v>7.4917077828165111</v>
      </c>
      <c r="AA2533">
        <v>0</v>
      </c>
      <c r="AB2533">
        <v>61.26508482984481</v>
      </c>
      <c r="AC2533">
        <v>0</v>
      </c>
      <c r="AD2533">
        <v>30.640129213484602</v>
      </c>
      <c r="AE2533">
        <v>225.29866467545628</v>
      </c>
    </row>
    <row r="2534" spans="1:31" x14ac:dyDescent="0.3">
      <c r="A2534">
        <v>2506355</v>
      </c>
      <c r="B2534">
        <v>1</v>
      </c>
      <c r="C2534" t="s">
        <v>80</v>
      </c>
      <c r="D2534" t="s">
        <v>86</v>
      </c>
      <c r="E2534" t="s">
        <v>159</v>
      </c>
      <c r="F2534" t="s">
        <v>7539</v>
      </c>
      <c r="G2534" t="s">
        <v>134</v>
      </c>
      <c r="H2534" t="s">
        <v>150</v>
      </c>
      <c r="I2534" t="s">
        <v>136</v>
      </c>
      <c r="J2534" t="s">
        <v>137</v>
      </c>
      <c r="K2534" t="s">
        <v>138</v>
      </c>
      <c r="L2534" t="s">
        <v>7540</v>
      </c>
      <c r="M2534" t="s">
        <v>7541</v>
      </c>
      <c r="N2534">
        <v>3.028333333</v>
      </c>
      <c r="O2534">
        <v>0</v>
      </c>
      <c r="P2534">
        <v>49</v>
      </c>
      <c r="Q2534">
        <v>0</v>
      </c>
      <c r="R2534">
        <v>0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52.893070803704177</v>
      </c>
      <c r="Y2534">
        <v>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52.893070803704177</v>
      </c>
    </row>
    <row r="2535" spans="1:31" x14ac:dyDescent="0.3">
      <c r="A2535">
        <v>2506046</v>
      </c>
      <c r="B2535">
        <v>1</v>
      </c>
      <c r="C2535" t="s">
        <v>81</v>
      </c>
      <c r="D2535" t="s">
        <v>120</v>
      </c>
      <c r="E2535" t="s">
        <v>141</v>
      </c>
      <c r="F2535" t="s">
        <v>7542</v>
      </c>
      <c r="G2535" t="s">
        <v>143</v>
      </c>
      <c r="H2535" t="s">
        <v>135</v>
      </c>
      <c r="I2535" t="s">
        <v>136</v>
      </c>
      <c r="J2535" t="s">
        <v>137</v>
      </c>
      <c r="K2535" t="s">
        <v>144</v>
      </c>
      <c r="L2535" t="s">
        <v>7543</v>
      </c>
      <c r="M2535" t="s">
        <v>7544</v>
      </c>
      <c r="N2535">
        <v>0.47499999999999998</v>
      </c>
      <c r="O2535">
        <v>3</v>
      </c>
      <c r="P2535">
        <v>2133</v>
      </c>
      <c r="Q2535">
        <v>279</v>
      </c>
      <c r="R2535">
        <v>265</v>
      </c>
      <c r="S2535">
        <v>48</v>
      </c>
      <c r="T2535">
        <v>280</v>
      </c>
      <c r="U2535">
        <v>6</v>
      </c>
      <c r="V2535">
        <v>0</v>
      </c>
      <c r="W2535">
        <v>2.0368334654770672</v>
      </c>
      <c r="X2535">
        <v>189.98847533660805</v>
      </c>
      <c r="Y2535">
        <v>183.38618035303699</v>
      </c>
      <c r="Z2535">
        <v>79.664003101570032</v>
      </c>
      <c r="AA2535">
        <v>58.432963204963798</v>
      </c>
      <c r="AB2535">
        <v>68.479032333072311</v>
      </c>
      <c r="AC2535">
        <v>111.40689219966656</v>
      </c>
      <c r="AD2535">
        <v>0</v>
      </c>
      <c r="AE2535">
        <v>693.39437999439474</v>
      </c>
    </row>
    <row r="2536" spans="1:31" x14ac:dyDescent="0.3">
      <c r="A2536">
        <v>2506378</v>
      </c>
      <c r="B2536">
        <v>1</v>
      </c>
      <c r="C2536" t="s">
        <v>81</v>
      </c>
      <c r="D2536" t="s">
        <v>112</v>
      </c>
      <c r="E2536" t="s">
        <v>141</v>
      </c>
      <c r="F2536" t="s">
        <v>7545</v>
      </c>
      <c r="G2536" t="s">
        <v>143</v>
      </c>
      <c r="H2536" t="s">
        <v>135</v>
      </c>
      <c r="I2536" t="s">
        <v>136</v>
      </c>
      <c r="J2536" t="s">
        <v>137</v>
      </c>
      <c r="K2536" t="s">
        <v>144</v>
      </c>
      <c r="L2536" t="s">
        <v>7546</v>
      </c>
      <c r="M2536" t="s">
        <v>7547</v>
      </c>
      <c r="N2536">
        <v>0.79611111099999998</v>
      </c>
      <c r="O2536">
        <v>1</v>
      </c>
      <c r="P2536">
        <v>50</v>
      </c>
      <c r="Q2536">
        <v>18</v>
      </c>
      <c r="R2536">
        <v>43</v>
      </c>
      <c r="S2536">
        <v>6</v>
      </c>
      <c r="T2536">
        <v>6</v>
      </c>
      <c r="U2536">
        <v>1</v>
      </c>
      <c r="V2536">
        <v>0</v>
      </c>
      <c r="W2536">
        <v>9.6367900171320006E-2</v>
      </c>
      <c r="X2536">
        <v>3.4054193569575202</v>
      </c>
      <c r="Y2536">
        <v>22.729397827591281</v>
      </c>
      <c r="Z2536">
        <v>9.1763900421298672</v>
      </c>
      <c r="AA2536">
        <v>13.010765981937203</v>
      </c>
      <c r="AB2536">
        <v>7.1856003175501773</v>
      </c>
      <c r="AC2536">
        <v>78.225724663511073</v>
      </c>
      <c r="AD2536">
        <v>0</v>
      </c>
      <c r="AE2536">
        <v>133.82966608984844</v>
      </c>
    </row>
    <row r="2537" spans="1:31" x14ac:dyDescent="0.3">
      <c r="A2537">
        <v>2506192</v>
      </c>
      <c r="B2537">
        <v>1</v>
      </c>
      <c r="C2537" t="s">
        <v>80</v>
      </c>
      <c r="D2537" t="s">
        <v>82</v>
      </c>
      <c r="E2537" t="s">
        <v>141</v>
      </c>
      <c r="F2537" t="s">
        <v>7548</v>
      </c>
      <c r="G2537" t="s">
        <v>143</v>
      </c>
      <c r="H2537" t="s">
        <v>135</v>
      </c>
      <c r="I2537" t="s">
        <v>136</v>
      </c>
      <c r="J2537" t="s">
        <v>137</v>
      </c>
      <c r="K2537" t="s">
        <v>144</v>
      </c>
      <c r="L2537" t="s">
        <v>7549</v>
      </c>
      <c r="M2537" t="s">
        <v>7550</v>
      </c>
      <c r="N2537">
        <v>1.230277777</v>
      </c>
      <c r="O2537">
        <v>0</v>
      </c>
      <c r="P2537">
        <v>3455</v>
      </c>
      <c r="Q2537">
        <v>0</v>
      </c>
      <c r="R2537">
        <v>0</v>
      </c>
      <c r="S2537">
        <v>0</v>
      </c>
      <c r="T2537">
        <v>363</v>
      </c>
      <c r="U2537">
        <v>0</v>
      </c>
      <c r="V2537">
        <v>2</v>
      </c>
      <c r="W2537">
        <v>0</v>
      </c>
      <c r="X2537">
        <v>1127.7360690491171</v>
      </c>
      <c r="Y2537">
        <v>0</v>
      </c>
      <c r="Z2537">
        <v>0</v>
      </c>
      <c r="AA2537">
        <v>0</v>
      </c>
      <c r="AB2537">
        <v>508.12984850129874</v>
      </c>
      <c r="AC2537">
        <v>0</v>
      </c>
      <c r="AD2537">
        <v>2.674971085046562</v>
      </c>
      <c r="AE2537">
        <v>1638.5408886354624</v>
      </c>
    </row>
    <row r="2538" spans="1:31" x14ac:dyDescent="0.3">
      <c r="A2538">
        <v>2506215</v>
      </c>
      <c r="B2538">
        <v>1</v>
      </c>
      <c r="C2538" t="s">
        <v>81</v>
      </c>
      <c r="D2538" t="s">
        <v>127</v>
      </c>
      <c r="E2538" t="s">
        <v>132</v>
      </c>
      <c r="F2538" t="s">
        <v>7551</v>
      </c>
      <c r="G2538" t="s">
        <v>333</v>
      </c>
      <c r="H2538" t="s">
        <v>135</v>
      </c>
      <c r="I2538" t="s">
        <v>136</v>
      </c>
      <c r="J2538" t="s">
        <v>137</v>
      </c>
      <c r="K2538" t="s">
        <v>144</v>
      </c>
      <c r="L2538" t="s">
        <v>7552</v>
      </c>
      <c r="M2538" t="s">
        <v>7553</v>
      </c>
      <c r="N2538">
        <v>3.1838888879999998</v>
      </c>
      <c r="O2538">
        <v>0</v>
      </c>
      <c r="P2538">
        <v>301</v>
      </c>
      <c r="Q2538">
        <v>0</v>
      </c>
      <c r="R2538">
        <v>0</v>
      </c>
      <c r="S2538">
        <v>0</v>
      </c>
      <c r="T2538">
        <v>34</v>
      </c>
      <c r="U2538">
        <v>0</v>
      </c>
      <c r="V2538">
        <v>0</v>
      </c>
      <c r="W2538">
        <v>0</v>
      </c>
      <c r="X2538">
        <v>236.99316971774078</v>
      </c>
      <c r="Y2538">
        <v>0</v>
      </c>
      <c r="Z2538">
        <v>0</v>
      </c>
      <c r="AA2538">
        <v>0</v>
      </c>
      <c r="AB2538">
        <v>118.45889711201235</v>
      </c>
      <c r="AC2538">
        <v>0</v>
      </c>
      <c r="AD2538">
        <v>0</v>
      </c>
      <c r="AE2538">
        <v>355.45206682975311</v>
      </c>
    </row>
    <row r="2539" spans="1:31" x14ac:dyDescent="0.3">
      <c r="A2539">
        <v>2506361</v>
      </c>
      <c r="B2539">
        <v>1</v>
      </c>
      <c r="C2539" t="s">
        <v>80</v>
      </c>
      <c r="D2539" t="s">
        <v>92</v>
      </c>
      <c r="E2539" t="s">
        <v>159</v>
      </c>
      <c r="F2539" t="s">
        <v>7554</v>
      </c>
      <c r="G2539" t="s">
        <v>181</v>
      </c>
      <c r="H2539" t="s">
        <v>150</v>
      </c>
      <c r="I2539" t="s">
        <v>136</v>
      </c>
      <c r="J2539" t="s">
        <v>137</v>
      </c>
      <c r="K2539" t="s">
        <v>144</v>
      </c>
      <c r="L2539" t="s">
        <v>7555</v>
      </c>
      <c r="M2539" t="s">
        <v>7556</v>
      </c>
      <c r="N2539">
        <v>1.568888888</v>
      </c>
      <c r="O2539">
        <v>0</v>
      </c>
      <c r="P2539">
        <v>128</v>
      </c>
      <c r="Q2539">
        <v>0</v>
      </c>
      <c r="R2539">
        <v>4</v>
      </c>
      <c r="S2539">
        <v>0</v>
      </c>
      <c r="T2539">
        <v>17</v>
      </c>
      <c r="U2539">
        <v>0</v>
      </c>
      <c r="V2539">
        <v>0</v>
      </c>
      <c r="W2539">
        <v>0</v>
      </c>
      <c r="X2539">
        <v>34.710305265564493</v>
      </c>
      <c r="Y2539">
        <v>0</v>
      </c>
      <c r="Z2539">
        <v>1.7568066221375198</v>
      </c>
      <c r="AA2539">
        <v>0</v>
      </c>
      <c r="AB2539">
        <v>13.401769090228163</v>
      </c>
      <c r="AC2539">
        <v>0</v>
      </c>
      <c r="AD2539">
        <v>0</v>
      </c>
      <c r="AE2539">
        <v>49.868880977930175</v>
      </c>
    </row>
    <row r="2540" spans="1:31" x14ac:dyDescent="0.3">
      <c r="A2540">
        <v>2506029</v>
      </c>
      <c r="B2540">
        <v>1</v>
      </c>
      <c r="C2540" t="s">
        <v>80</v>
      </c>
      <c r="D2540" t="s">
        <v>104</v>
      </c>
      <c r="E2540" t="s">
        <v>141</v>
      </c>
      <c r="F2540" t="s">
        <v>7557</v>
      </c>
      <c r="G2540" t="s">
        <v>143</v>
      </c>
      <c r="H2540" t="s">
        <v>135</v>
      </c>
      <c r="I2540" t="s">
        <v>136</v>
      </c>
      <c r="J2540" t="s">
        <v>137</v>
      </c>
      <c r="K2540" t="s">
        <v>144</v>
      </c>
      <c r="L2540" t="s">
        <v>7558</v>
      </c>
      <c r="M2540" t="s">
        <v>7559</v>
      </c>
      <c r="N2540">
        <v>0.21305555500000001</v>
      </c>
      <c r="O2540">
        <v>39</v>
      </c>
      <c r="P2540">
        <v>3106</v>
      </c>
      <c r="Q2540">
        <v>125</v>
      </c>
      <c r="R2540">
        <v>207</v>
      </c>
      <c r="S2540">
        <v>60</v>
      </c>
      <c r="T2540">
        <v>401</v>
      </c>
      <c r="U2540">
        <v>2</v>
      </c>
      <c r="V2540">
        <v>1</v>
      </c>
      <c r="W2540">
        <v>13.677540346427397</v>
      </c>
      <c r="X2540">
        <v>195.2041248755869</v>
      </c>
      <c r="Y2540">
        <v>8.8265802618313245</v>
      </c>
      <c r="Z2540">
        <v>11.511441293038665</v>
      </c>
      <c r="AA2540">
        <v>40.28220822463409</v>
      </c>
      <c r="AB2540">
        <v>65.092449499143939</v>
      </c>
      <c r="AC2540">
        <v>0.8199335736319</v>
      </c>
      <c r="AD2540">
        <v>0.87878854364615178</v>
      </c>
      <c r="AE2540">
        <v>336.29306661794033</v>
      </c>
    </row>
    <row r="2541" spans="1:31" x14ac:dyDescent="0.3">
      <c r="A2541">
        <v>2506315</v>
      </c>
      <c r="B2541">
        <v>1</v>
      </c>
      <c r="C2541" t="s">
        <v>80</v>
      </c>
      <c r="D2541" t="s">
        <v>82</v>
      </c>
      <c r="E2541" t="s">
        <v>159</v>
      </c>
      <c r="F2541" t="s">
        <v>7560</v>
      </c>
      <c r="G2541" t="s">
        <v>1242</v>
      </c>
      <c r="H2541" t="s">
        <v>150</v>
      </c>
      <c r="I2541" t="s">
        <v>136</v>
      </c>
      <c r="J2541" t="s">
        <v>3</v>
      </c>
      <c r="K2541" t="s">
        <v>144</v>
      </c>
      <c r="L2541" t="s">
        <v>7561</v>
      </c>
      <c r="M2541" t="s">
        <v>7562</v>
      </c>
      <c r="N2541">
        <v>1.048611111</v>
      </c>
      <c r="O2541">
        <v>0</v>
      </c>
      <c r="P2541">
        <v>699</v>
      </c>
      <c r="Q2541">
        <v>0</v>
      </c>
      <c r="R2541">
        <v>0</v>
      </c>
      <c r="S2541">
        <v>0</v>
      </c>
      <c r="T2541">
        <v>54</v>
      </c>
      <c r="U2541">
        <v>0</v>
      </c>
      <c r="V2541">
        <v>0</v>
      </c>
      <c r="W2541">
        <v>0</v>
      </c>
      <c r="X2541">
        <v>207.93756146689981</v>
      </c>
      <c r="Y2541">
        <v>0</v>
      </c>
      <c r="Z2541">
        <v>0</v>
      </c>
      <c r="AA2541">
        <v>0</v>
      </c>
      <c r="AB2541">
        <v>26.999038768854547</v>
      </c>
      <c r="AC2541">
        <v>0</v>
      </c>
      <c r="AD2541">
        <v>0</v>
      </c>
      <c r="AE2541">
        <v>234.93660023575436</v>
      </c>
    </row>
    <row r="2542" spans="1:31" x14ac:dyDescent="0.3">
      <c r="A2542">
        <v>2505923</v>
      </c>
      <c r="B2542">
        <v>1</v>
      </c>
      <c r="C2542" t="s">
        <v>80</v>
      </c>
      <c r="D2542" t="s">
        <v>96</v>
      </c>
      <c r="E2542" t="s">
        <v>167</v>
      </c>
      <c r="F2542" t="s">
        <v>7563</v>
      </c>
      <c r="G2542" t="s">
        <v>169</v>
      </c>
      <c r="H2542" t="s">
        <v>150</v>
      </c>
      <c r="I2542" t="s">
        <v>136</v>
      </c>
      <c r="J2542" t="s">
        <v>137</v>
      </c>
      <c r="K2542" t="s">
        <v>144</v>
      </c>
      <c r="L2542" t="s">
        <v>7564</v>
      </c>
      <c r="M2542" t="s">
        <v>7565</v>
      </c>
      <c r="N2542">
        <v>4.4713888879999999</v>
      </c>
      <c r="O2542">
        <v>0</v>
      </c>
      <c r="P2542">
        <v>1</v>
      </c>
      <c r="Q2542">
        <v>0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</row>
    <row r="2543" spans="1:31" x14ac:dyDescent="0.3">
      <c r="A2543">
        <v>2505777</v>
      </c>
      <c r="B2543">
        <v>1</v>
      </c>
      <c r="C2543" t="s">
        <v>80</v>
      </c>
      <c r="D2543" t="s">
        <v>93</v>
      </c>
      <c r="E2543" t="s">
        <v>207</v>
      </c>
      <c r="F2543" t="s">
        <v>7566</v>
      </c>
      <c r="G2543" t="s">
        <v>177</v>
      </c>
      <c r="H2543" t="s">
        <v>150</v>
      </c>
      <c r="I2543" t="s">
        <v>136</v>
      </c>
      <c r="J2543" t="s">
        <v>137</v>
      </c>
      <c r="K2543" t="s">
        <v>144</v>
      </c>
      <c r="L2543" t="s">
        <v>7567</v>
      </c>
      <c r="M2543" t="s">
        <v>7568</v>
      </c>
      <c r="N2543">
        <v>7.4422222219999998</v>
      </c>
      <c r="O2543">
        <v>0</v>
      </c>
      <c r="P2543">
        <v>20</v>
      </c>
      <c r="Q2543">
        <v>0</v>
      </c>
      <c r="R2543">
        <v>0</v>
      </c>
      <c r="S2543">
        <v>0</v>
      </c>
      <c r="T2543">
        <v>3</v>
      </c>
      <c r="U2543">
        <v>0</v>
      </c>
      <c r="V2543">
        <v>0</v>
      </c>
      <c r="W2543">
        <v>0</v>
      </c>
      <c r="X2543">
        <v>31.391631598646352</v>
      </c>
      <c r="Y2543">
        <v>0</v>
      </c>
      <c r="Z2543">
        <v>0</v>
      </c>
      <c r="AA2543">
        <v>0</v>
      </c>
      <c r="AB2543">
        <v>24.289064379577255</v>
      </c>
      <c r="AC2543">
        <v>0</v>
      </c>
      <c r="AD2543">
        <v>0</v>
      </c>
      <c r="AE2543">
        <v>55.680695978223611</v>
      </c>
    </row>
    <row r="2544" spans="1:31" x14ac:dyDescent="0.3">
      <c r="A2544">
        <v>2505877</v>
      </c>
      <c r="B2544">
        <v>1</v>
      </c>
      <c r="C2544" t="s">
        <v>81</v>
      </c>
      <c r="D2544" t="s">
        <v>128</v>
      </c>
      <c r="E2544" t="s">
        <v>141</v>
      </c>
      <c r="F2544" t="s">
        <v>7569</v>
      </c>
      <c r="G2544" t="s">
        <v>143</v>
      </c>
      <c r="H2544" t="s">
        <v>135</v>
      </c>
      <c r="I2544" t="s">
        <v>136</v>
      </c>
      <c r="J2544" t="s">
        <v>137</v>
      </c>
      <c r="K2544" t="s">
        <v>144</v>
      </c>
      <c r="L2544" t="s">
        <v>7570</v>
      </c>
      <c r="M2544" t="s">
        <v>7571</v>
      </c>
      <c r="N2544">
        <v>1.7522222220000001</v>
      </c>
      <c r="O2544">
        <v>58</v>
      </c>
      <c r="P2544">
        <v>19108</v>
      </c>
      <c r="Q2544">
        <v>488</v>
      </c>
      <c r="R2544">
        <v>531</v>
      </c>
      <c r="S2544">
        <v>128</v>
      </c>
      <c r="T2544">
        <v>1700</v>
      </c>
      <c r="U2544">
        <v>14</v>
      </c>
      <c r="V2544">
        <v>1</v>
      </c>
      <c r="W2544">
        <v>38.15710611916279</v>
      </c>
      <c r="X2544">
        <v>5897.412871330248</v>
      </c>
      <c r="Y2544">
        <v>738.88614053815309</v>
      </c>
      <c r="Z2544">
        <v>298.78938400127947</v>
      </c>
      <c r="AA2544">
        <v>1874.5649680245488</v>
      </c>
      <c r="AB2544">
        <v>2021.1520794529317</v>
      </c>
      <c r="AC2544">
        <v>3831.8543693231854</v>
      </c>
      <c r="AD2544">
        <v>38.878311703931246</v>
      </c>
      <c r="AE2544">
        <v>14739.69523049344</v>
      </c>
    </row>
    <row r="2545" spans="1:31" x14ac:dyDescent="0.3">
      <c r="A2545">
        <v>2506418</v>
      </c>
      <c r="B2545">
        <v>1</v>
      </c>
      <c r="C2545" t="s">
        <v>80</v>
      </c>
      <c r="D2545" t="s">
        <v>100</v>
      </c>
      <c r="E2545" t="s">
        <v>207</v>
      </c>
      <c r="F2545" t="s">
        <v>7572</v>
      </c>
      <c r="G2545" t="s">
        <v>177</v>
      </c>
      <c r="H2545" t="s">
        <v>150</v>
      </c>
      <c r="I2545" t="s">
        <v>136</v>
      </c>
      <c r="J2545" t="s">
        <v>137</v>
      </c>
      <c r="K2545" t="s">
        <v>144</v>
      </c>
      <c r="L2545" t="s">
        <v>7573</v>
      </c>
      <c r="M2545" t="s">
        <v>7574</v>
      </c>
      <c r="N2545">
        <v>3.3083333330000002</v>
      </c>
      <c r="O2545">
        <v>0</v>
      </c>
      <c r="P2545">
        <v>52</v>
      </c>
      <c r="Q2545">
        <v>0</v>
      </c>
      <c r="R2545">
        <v>0</v>
      </c>
      <c r="S2545">
        <v>0</v>
      </c>
      <c r="T2545">
        <v>2</v>
      </c>
      <c r="U2545">
        <v>0</v>
      </c>
      <c r="V2545">
        <v>0</v>
      </c>
      <c r="W2545">
        <v>0</v>
      </c>
      <c r="X2545">
        <v>48.685179632087838</v>
      </c>
      <c r="Y2545">
        <v>0</v>
      </c>
      <c r="Z2545">
        <v>0</v>
      </c>
      <c r="AA2545">
        <v>0</v>
      </c>
      <c r="AB2545">
        <v>4.8812642239383335</v>
      </c>
      <c r="AC2545">
        <v>0</v>
      </c>
      <c r="AD2545">
        <v>0</v>
      </c>
      <c r="AE2545">
        <v>53.566443856026169</v>
      </c>
    </row>
    <row r="2546" spans="1:31" x14ac:dyDescent="0.3">
      <c r="A2546">
        <v>2505883</v>
      </c>
      <c r="B2546">
        <v>1</v>
      </c>
      <c r="C2546" t="s">
        <v>80</v>
      </c>
      <c r="D2546" t="s">
        <v>94</v>
      </c>
      <c r="E2546" t="s">
        <v>141</v>
      </c>
      <c r="F2546" t="s">
        <v>7575</v>
      </c>
      <c r="G2546" t="s">
        <v>143</v>
      </c>
      <c r="H2546" t="s">
        <v>135</v>
      </c>
      <c r="I2546" t="s">
        <v>136</v>
      </c>
      <c r="J2546" t="s">
        <v>137</v>
      </c>
      <c r="K2546" t="s">
        <v>144</v>
      </c>
      <c r="L2546" t="s">
        <v>7576</v>
      </c>
      <c r="M2546" t="s">
        <v>7577</v>
      </c>
      <c r="N2546">
        <v>0.12416666599999999</v>
      </c>
      <c r="O2546">
        <v>0</v>
      </c>
      <c r="P2546">
        <v>88</v>
      </c>
      <c r="Q2546">
        <v>2</v>
      </c>
      <c r="R2546">
        <v>21</v>
      </c>
      <c r="S2546">
        <v>2</v>
      </c>
      <c r="T2546">
        <v>8</v>
      </c>
      <c r="U2546">
        <v>0</v>
      </c>
      <c r="V2546">
        <v>0</v>
      </c>
      <c r="W2546">
        <v>0</v>
      </c>
      <c r="X2546">
        <v>2.1574249974413142</v>
      </c>
      <c r="Y2546">
        <v>3.1014248095175001E-2</v>
      </c>
      <c r="Z2546">
        <v>0.643129250916325</v>
      </c>
      <c r="AA2546">
        <v>0.24623823866524916</v>
      </c>
      <c r="AB2546">
        <v>0.24731168002233916</v>
      </c>
      <c r="AC2546">
        <v>0</v>
      </c>
      <c r="AD2546">
        <v>0</v>
      </c>
      <c r="AE2546">
        <v>3.3251184151404027</v>
      </c>
    </row>
    <row r="2547" spans="1:31" x14ac:dyDescent="0.3">
      <c r="A2547">
        <v>2506570</v>
      </c>
      <c r="B2547">
        <v>1</v>
      </c>
      <c r="C2547" t="s">
        <v>80</v>
      </c>
      <c r="D2547" t="s">
        <v>98</v>
      </c>
      <c r="E2547" t="s">
        <v>159</v>
      </c>
      <c r="F2547" t="s">
        <v>7578</v>
      </c>
      <c r="G2547" t="s">
        <v>161</v>
      </c>
      <c r="H2547" t="s">
        <v>150</v>
      </c>
      <c r="I2547" t="s">
        <v>136</v>
      </c>
      <c r="J2547" t="s">
        <v>137</v>
      </c>
      <c r="K2547" t="s">
        <v>144</v>
      </c>
      <c r="L2547" t="s">
        <v>7579</v>
      </c>
      <c r="M2547" t="s">
        <v>7580</v>
      </c>
      <c r="N2547">
        <v>1.1983333329999999</v>
      </c>
      <c r="O2547">
        <v>0</v>
      </c>
      <c r="P2547">
        <v>20</v>
      </c>
      <c r="Q2547">
        <v>0</v>
      </c>
      <c r="R2547">
        <v>2</v>
      </c>
      <c r="S2547">
        <v>0</v>
      </c>
      <c r="T2547">
        <v>17</v>
      </c>
      <c r="U2547">
        <v>0</v>
      </c>
      <c r="V2547">
        <v>0</v>
      </c>
      <c r="W2547">
        <v>0</v>
      </c>
      <c r="X2547">
        <v>4.9506473948412131</v>
      </c>
      <c r="Y2547">
        <v>0</v>
      </c>
      <c r="Z2547">
        <v>0.14128673051978002</v>
      </c>
      <c r="AA2547">
        <v>0</v>
      </c>
      <c r="AB2547">
        <v>6.8618377542064017</v>
      </c>
      <c r="AC2547">
        <v>0</v>
      </c>
      <c r="AD2547">
        <v>0</v>
      </c>
      <c r="AE2547">
        <v>11.953771879567395</v>
      </c>
    </row>
    <row r="2548" spans="1:31" x14ac:dyDescent="0.3">
      <c r="A2548">
        <v>2506627</v>
      </c>
      <c r="B2548">
        <v>1</v>
      </c>
      <c r="C2548" t="s">
        <v>80</v>
      </c>
      <c r="D2548" t="s">
        <v>90</v>
      </c>
      <c r="E2548" t="s">
        <v>167</v>
      </c>
      <c r="F2548" t="s">
        <v>7581</v>
      </c>
      <c r="G2548" t="s">
        <v>263</v>
      </c>
      <c r="H2548" t="s">
        <v>150</v>
      </c>
      <c r="I2548" t="s">
        <v>136</v>
      </c>
      <c r="J2548" t="s">
        <v>137</v>
      </c>
      <c r="K2548" t="s">
        <v>144</v>
      </c>
      <c r="L2548" t="s">
        <v>7582</v>
      </c>
      <c r="M2548" t="s">
        <v>7583</v>
      </c>
      <c r="N2548">
        <v>1.731666666</v>
      </c>
      <c r="O2548">
        <v>0</v>
      </c>
      <c r="P2548">
        <v>9</v>
      </c>
      <c r="Q2548">
        <v>0</v>
      </c>
      <c r="R2548">
        <v>0</v>
      </c>
      <c r="S2548">
        <v>0</v>
      </c>
      <c r="T2548">
        <v>2</v>
      </c>
      <c r="U2548">
        <v>0</v>
      </c>
      <c r="V2548">
        <v>0</v>
      </c>
      <c r="W2548">
        <v>0</v>
      </c>
      <c r="X2548">
        <v>2.8385659197478623</v>
      </c>
      <c r="Y2548">
        <v>0</v>
      </c>
      <c r="Z2548">
        <v>0</v>
      </c>
      <c r="AA2548">
        <v>0</v>
      </c>
      <c r="AB2548">
        <v>5.7561244752911675E-2</v>
      </c>
      <c r="AC2548">
        <v>0</v>
      </c>
      <c r="AD2548">
        <v>0</v>
      </c>
      <c r="AE2548">
        <v>2.8961271645007738</v>
      </c>
    </row>
    <row r="2549" spans="1:31" x14ac:dyDescent="0.3">
      <c r="A2549">
        <v>2505963</v>
      </c>
      <c r="B2549">
        <v>1</v>
      </c>
      <c r="C2549" t="s">
        <v>80</v>
      </c>
      <c r="D2549" t="s">
        <v>107</v>
      </c>
      <c r="E2549" t="s">
        <v>187</v>
      </c>
      <c r="F2549" t="s">
        <v>7584</v>
      </c>
      <c r="G2549" t="s">
        <v>143</v>
      </c>
      <c r="H2549" t="s">
        <v>135</v>
      </c>
      <c r="I2549" t="s">
        <v>136</v>
      </c>
      <c r="J2549" t="s">
        <v>137</v>
      </c>
      <c r="K2549" t="s">
        <v>144</v>
      </c>
      <c r="L2549" t="s">
        <v>7585</v>
      </c>
      <c r="M2549" t="s">
        <v>7586</v>
      </c>
      <c r="N2549">
        <v>1.2497222219999999</v>
      </c>
      <c r="O2549">
        <v>1</v>
      </c>
      <c r="P2549">
        <v>1308</v>
      </c>
      <c r="Q2549">
        <v>15</v>
      </c>
      <c r="R2549">
        <v>34</v>
      </c>
      <c r="S2549">
        <v>4</v>
      </c>
      <c r="T2549">
        <v>38</v>
      </c>
      <c r="U2549">
        <v>0</v>
      </c>
      <c r="V2549">
        <v>3</v>
      </c>
      <c r="W2549">
        <v>0.981117794675755</v>
      </c>
      <c r="X2549">
        <v>188.66374216165642</v>
      </c>
      <c r="Y2549">
        <v>24.562179498180747</v>
      </c>
      <c r="Z2549">
        <v>29.635026906181729</v>
      </c>
      <c r="AA2549">
        <v>49.605383320306579</v>
      </c>
      <c r="AB2549">
        <v>99.660865714508091</v>
      </c>
      <c r="AC2549">
        <v>0</v>
      </c>
      <c r="AD2549">
        <v>4.2056866995503119</v>
      </c>
      <c r="AE2549">
        <v>397.31400209505961</v>
      </c>
    </row>
    <row r="2550" spans="1:31" x14ac:dyDescent="0.3">
      <c r="A2550">
        <v>2506461</v>
      </c>
      <c r="B2550">
        <v>1</v>
      </c>
      <c r="C2550" t="s">
        <v>80</v>
      </c>
      <c r="D2550" t="s">
        <v>90</v>
      </c>
      <c r="E2550" t="s">
        <v>275</v>
      </c>
      <c r="F2550" t="s">
        <v>3535</v>
      </c>
      <c r="G2550" t="s">
        <v>674</v>
      </c>
      <c r="H2550" t="s">
        <v>135</v>
      </c>
      <c r="I2550" t="s">
        <v>136</v>
      </c>
      <c r="J2550" t="s">
        <v>137</v>
      </c>
      <c r="K2550" t="s">
        <v>144</v>
      </c>
      <c r="L2550" t="s">
        <v>7587</v>
      </c>
      <c r="M2550" t="s">
        <v>7361</v>
      </c>
      <c r="N2550">
        <v>0.73555555500000003</v>
      </c>
      <c r="O2550">
        <v>0</v>
      </c>
      <c r="P2550">
        <v>2755</v>
      </c>
      <c r="Q2550">
        <v>0</v>
      </c>
      <c r="R2550">
        <v>0</v>
      </c>
      <c r="S2550">
        <v>0</v>
      </c>
      <c r="T2550">
        <v>221</v>
      </c>
      <c r="U2550">
        <v>0</v>
      </c>
      <c r="V2550">
        <v>1</v>
      </c>
      <c r="W2550">
        <v>0</v>
      </c>
      <c r="X2550">
        <v>697.70618882259168</v>
      </c>
      <c r="Y2550">
        <v>0</v>
      </c>
      <c r="Z2550">
        <v>0</v>
      </c>
      <c r="AA2550">
        <v>0</v>
      </c>
      <c r="AB2550">
        <v>156.75524935612324</v>
      </c>
      <c r="AC2550">
        <v>0</v>
      </c>
      <c r="AD2550">
        <v>38.056872910864286</v>
      </c>
      <c r="AE2550">
        <v>892.51831108957924</v>
      </c>
    </row>
    <row r="2551" spans="1:31" x14ac:dyDescent="0.3">
      <c r="A2551">
        <v>2505986</v>
      </c>
      <c r="B2551">
        <v>1</v>
      </c>
      <c r="C2551" t="s">
        <v>80</v>
      </c>
      <c r="D2551" t="s">
        <v>97</v>
      </c>
      <c r="E2551" t="s">
        <v>207</v>
      </c>
      <c r="F2551" t="s">
        <v>7433</v>
      </c>
      <c r="G2551" t="s">
        <v>173</v>
      </c>
      <c r="H2551" t="s">
        <v>150</v>
      </c>
      <c r="I2551" t="s">
        <v>136</v>
      </c>
      <c r="J2551" t="s">
        <v>137</v>
      </c>
      <c r="K2551" t="s">
        <v>138</v>
      </c>
      <c r="L2551" t="s">
        <v>7588</v>
      </c>
      <c r="M2551" t="s">
        <v>7589</v>
      </c>
      <c r="N2551">
        <v>6.3005555549999999</v>
      </c>
      <c r="O2551">
        <v>0</v>
      </c>
      <c r="P2551">
        <v>47</v>
      </c>
      <c r="Q2551">
        <v>0</v>
      </c>
      <c r="R2551">
        <v>0</v>
      </c>
      <c r="S2551">
        <v>0</v>
      </c>
      <c r="T2551">
        <v>14</v>
      </c>
      <c r="U2551">
        <v>0</v>
      </c>
      <c r="V2551">
        <v>0</v>
      </c>
      <c r="W2551">
        <v>0</v>
      </c>
      <c r="X2551">
        <v>92.339184018879195</v>
      </c>
      <c r="Y2551">
        <v>0</v>
      </c>
      <c r="Z2551">
        <v>0</v>
      </c>
      <c r="AA2551">
        <v>0</v>
      </c>
      <c r="AB2551">
        <v>190.71147487795324</v>
      </c>
      <c r="AC2551">
        <v>0</v>
      </c>
      <c r="AD2551">
        <v>0</v>
      </c>
      <c r="AE2551">
        <v>283.05065889683243</v>
      </c>
    </row>
    <row r="2552" spans="1:31" x14ac:dyDescent="0.3">
      <c r="A2552">
        <v>2505800</v>
      </c>
      <c r="B2552">
        <v>1</v>
      </c>
      <c r="C2552" t="s">
        <v>80</v>
      </c>
      <c r="D2552" t="s">
        <v>106</v>
      </c>
      <c r="E2552" t="s">
        <v>132</v>
      </c>
      <c r="F2552" t="s">
        <v>7590</v>
      </c>
      <c r="G2552" t="s">
        <v>1446</v>
      </c>
      <c r="H2552" t="s">
        <v>135</v>
      </c>
      <c r="I2552" t="s">
        <v>136</v>
      </c>
      <c r="J2552" t="s">
        <v>137</v>
      </c>
      <c r="K2552" t="s">
        <v>144</v>
      </c>
      <c r="L2552" t="s">
        <v>7591</v>
      </c>
      <c r="M2552" t="s">
        <v>7592</v>
      </c>
      <c r="N2552">
        <v>5.2763888879999996</v>
      </c>
      <c r="O2552">
        <v>0</v>
      </c>
      <c r="P2552">
        <v>34</v>
      </c>
      <c r="Q2552">
        <v>0</v>
      </c>
      <c r="R2552">
        <v>0</v>
      </c>
      <c r="S2552">
        <v>0</v>
      </c>
      <c r="T2552">
        <v>6</v>
      </c>
      <c r="U2552">
        <v>0</v>
      </c>
      <c r="V2552">
        <v>0</v>
      </c>
      <c r="W2552">
        <v>0</v>
      </c>
      <c r="X2552">
        <v>21.886089111767536</v>
      </c>
      <c r="Y2552">
        <v>0</v>
      </c>
      <c r="Z2552">
        <v>0</v>
      </c>
      <c r="AA2552">
        <v>0</v>
      </c>
      <c r="AB2552">
        <v>1.0304756722957067</v>
      </c>
      <c r="AC2552">
        <v>0</v>
      </c>
      <c r="AD2552">
        <v>0</v>
      </c>
      <c r="AE2552">
        <v>22.916564784063244</v>
      </c>
    </row>
    <row r="2553" spans="1:31" x14ac:dyDescent="0.3">
      <c r="A2553">
        <v>2506584</v>
      </c>
      <c r="B2553">
        <v>1</v>
      </c>
      <c r="C2553" t="s">
        <v>80</v>
      </c>
      <c r="D2553" t="s">
        <v>100</v>
      </c>
      <c r="E2553" t="s">
        <v>187</v>
      </c>
      <c r="F2553" t="s">
        <v>7593</v>
      </c>
      <c r="G2553" t="s">
        <v>143</v>
      </c>
      <c r="H2553" t="s">
        <v>135</v>
      </c>
      <c r="I2553" t="s">
        <v>136</v>
      </c>
      <c r="J2553" t="s">
        <v>137</v>
      </c>
      <c r="K2553" t="s">
        <v>144</v>
      </c>
      <c r="L2553" t="s">
        <v>7594</v>
      </c>
      <c r="M2553" t="s">
        <v>7595</v>
      </c>
      <c r="N2553">
        <v>0.85277777700000001</v>
      </c>
      <c r="O2553">
        <v>0</v>
      </c>
      <c r="P2553">
        <v>278</v>
      </c>
      <c r="Q2553">
        <v>0</v>
      </c>
      <c r="R2553">
        <v>23</v>
      </c>
      <c r="S2553">
        <v>9</v>
      </c>
      <c r="T2553">
        <v>64</v>
      </c>
      <c r="U2553">
        <v>2</v>
      </c>
      <c r="V2553">
        <v>2</v>
      </c>
      <c r="W2553">
        <v>0</v>
      </c>
      <c r="X2553">
        <v>54.253409214670917</v>
      </c>
      <c r="Y2553">
        <v>0</v>
      </c>
      <c r="Z2553">
        <v>10.880654390160039</v>
      </c>
      <c r="AA2553">
        <v>75.989892446490558</v>
      </c>
      <c r="AB2553">
        <v>52.456470534016354</v>
      </c>
      <c r="AC2553">
        <v>125.42825469735973</v>
      </c>
      <c r="AD2553">
        <v>12.317529106840926</v>
      </c>
      <c r="AE2553">
        <v>331.32621038953852</v>
      </c>
    </row>
    <row r="2554" spans="1:31" x14ac:dyDescent="0.3">
      <c r="A2554">
        <v>2505920</v>
      </c>
      <c r="B2554">
        <v>1</v>
      </c>
      <c r="C2554" t="s">
        <v>81</v>
      </c>
      <c r="D2554" t="s">
        <v>123</v>
      </c>
      <c r="E2554" t="s">
        <v>159</v>
      </c>
      <c r="F2554" t="s">
        <v>7596</v>
      </c>
      <c r="G2554" t="s">
        <v>181</v>
      </c>
      <c r="H2554" t="s">
        <v>150</v>
      </c>
      <c r="I2554" t="s">
        <v>136</v>
      </c>
      <c r="J2554" t="s">
        <v>137</v>
      </c>
      <c r="K2554" t="s">
        <v>144</v>
      </c>
      <c r="L2554" t="s">
        <v>7597</v>
      </c>
      <c r="M2554" t="s">
        <v>7475</v>
      </c>
      <c r="N2554">
        <v>5.89</v>
      </c>
      <c r="O2554">
        <v>0</v>
      </c>
      <c r="P2554">
        <v>19</v>
      </c>
      <c r="Q2554">
        <v>0</v>
      </c>
      <c r="R2554">
        <v>18</v>
      </c>
      <c r="S2554">
        <v>0</v>
      </c>
      <c r="T2554">
        <v>24</v>
      </c>
      <c r="U2554">
        <v>0</v>
      </c>
      <c r="V2554">
        <v>0</v>
      </c>
      <c r="W2554">
        <v>0</v>
      </c>
      <c r="X2554">
        <v>10.937635860219961</v>
      </c>
      <c r="Y2554">
        <v>0</v>
      </c>
      <c r="Z2554">
        <v>20.715616144009729</v>
      </c>
      <c r="AA2554">
        <v>0</v>
      </c>
      <c r="AB2554">
        <v>20.041077290835883</v>
      </c>
      <c r="AC2554">
        <v>0</v>
      </c>
      <c r="AD2554">
        <v>0</v>
      </c>
      <c r="AE2554">
        <v>51.694329295065572</v>
      </c>
    </row>
    <row r="2555" spans="1:31" x14ac:dyDescent="0.3">
      <c r="A2555">
        <v>2506484</v>
      </c>
      <c r="B2555">
        <v>1</v>
      </c>
      <c r="C2555" t="s">
        <v>80</v>
      </c>
      <c r="D2555" t="s">
        <v>108</v>
      </c>
      <c r="E2555" t="s">
        <v>187</v>
      </c>
      <c r="F2555" t="s">
        <v>6084</v>
      </c>
      <c r="G2555" t="s">
        <v>143</v>
      </c>
      <c r="H2555" t="s">
        <v>135</v>
      </c>
      <c r="I2555" t="s">
        <v>136</v>
      </c>
      <c r="J2555" t="s">
        <v>137</v>
      </c>
      <c r="K2555" t="s">
        <v>144</v>
      </c>
      <c r="L2555" t="s">
        <v>7598</v>
      </c>
      <c r="M2555" t="s">
        <v>7599</v>
      </c>
      <c r="N2555">
        <v>0.71472222200000002</v>
      </c>
      <c r="O2555">
        <v>0</v>
      </c>
      <c r="P2555">
        <v>227</v>
      </c>
      <c r="Q2555">
        <v>0</v>
      </c>
      <c r="R2555">
        <v>29</v>
      </c>
      <c r="S2555">
        <v>4</v>
      </c>
      <c r="T2555">
        <v>55</v>
      </c>
      <c r="U2555">
        <v>0</v>
      </c>
      <c r="V2555">
        <v>0</v>
      </c>
      <c r="W2555">
        <v>0</v>
      </c>
      <c r="X2555">
        <v>23.923138027863715</v>
      </c>
      <c r="Y2555">
        <v>0</v>
      </c>
      <c r="Z2555">
        <v>5.1558314145160091</v>
      </c>
      <c r="AA2555">
        <v>28.692342974270399</v>
      </c>
      <c r="AB2555">
        <v>15.264399495693235</v>
      </c>
      <c r="AC2555">
        <v>0</v>
      </c>
      <c r="AD2555">
        <v>0</v>
      </c>
      <c r="AE2555">
        <v>73.035711912343359</v>
      </c>
    </row>
    <row r="2556" spans="1:31" x14ac:dyDescent="0.3">
      <c r="A2556">
        <v>2505820</v>
      </c>
      <c r="B2556">
        <v>1</v>
      </c>
      <c r="C2556" t="s">
        <v>80</v>
      </c>
      <c r="D2556" t="s">
        <v>103</v>
      </c>
      <c r="E2556" t="s">
        <v>132</v>
      </c>
      <c r="F2556" t="s">
        <v>7600</v>
      </c>
      <c r="G2556" t="s">
        <v>143</v>
      </c>
      <c r="H2556" t="s">
        <v>135</v>
      </c>
      <c r="I2556" t="s">
        <v>136</v>
      </c>
      <c r="J2556" t="s">
        <v>137</v>
      </c>
      <c r="K2556" t="s">
        <v>144</v>
      </c>
      <c r="L2556" t="s">
        <v>7601</v>
      </c>
      <c r="M2556" t="s">
        <v>7602</v>
      </c>
      <c r="N2556">
        <v>1.6002777770000001</v>
      </c>
      <c r="O2556">
        <v>0</v>
      </c>
      <c r="P2556">
        <v>0</v>
      </c>
      <c r="Q2556">
        <v>0</v>
      </c>
      <c r="R2556">
        <v>0</v>
      </c>
      <c r="S2556">
        <v>1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0</v>
      </c>
      <c r="AA2556">
        <v>671.50572866720472</v>
      </c>
      <c r="AB2556">
        <v>0</v>
      </c>
      <c r="AC2556">
        <v>0</v>
      </c>
      <c r="AD2556">
        <v>0</v>
      </c>
      <c r="AE2556">
        <v>671.50572866720472</v>
      </c>
    </row>
    <row r="2557" spans="1:31" x14ac:dyDescent="0.3">
      <c r="A2557">
        <v>2506690</v>
      </c>
      <c r="B2557">
        <v>1</v>
      </c>
      <c r="C2557" t="s">
        <v>80</v>
      </c>
      <c r="D2557" t="s">
        <v>107</v>
      </c>
      <c r="E2557" t="s">
        <v>147</v>
      </c>
      <c r="F2557" t="s">
        <v>7603</v>
      </c>
      <c r="G2557" t="s">
        <v>224</v>
      </c>
      <c r="H2557" t="s">
        <v>150</v>
      </c>
      <c r="I2557" t="s">
        <v>136</v>
      </c>
      <c r="J2557" t="s">
        <v>137</v>
      </c>
      <c r="K2557" t="s">
        <v>144</v>
      </c>
      <c r="L2557" t="s">
        <v>7604</v>
      </c>
      <c r="M2557" t="s">
        <v>7605</v>
      </c>
      <c r="N2557">
        <v>4.7605555549999998</v>
      </c>
      <c r="O2557">
        <v>0</v>
      </c>
      <c r="P2557">
        <v>10</v>
      </c>
      <c r="Q2557">
        <v>0</v>
      </c>
      <c r="R2557">
        <v>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3.2870058906874151</v>
      </c>
      <c r="Y2557">
        <v>0</v>
      </c>
      <c r="Z2557">
        <v>0</v>
      </c>
      <c r="AA2557">
        <v>0</v>
      </c>
      <c r="AB2557">
        <v>0</v>
      </c>
      <c r="AC2557">
        <v>0</v>
      </c>
      <c r="AD2557">
        <v>0</v>
      </c>
      <c r="AE2557">
        <v>3.2870058906874151</v>
      </c>
    </row>
    <row r="2558" spans="1:31" x14ac:dyDescent="0.3">
      <c r="A2558">
        <v>2506118</v>
      </c>
      <c r="B2558">
        <v>1</v>
      </c>
      <c r="C2558" t="s">
        <v>80</v>
      </c>
      <c r="D2558" t="s">
        <v>107</v>
      </c>
      <c r="E2558" t="s">
        <v>141</v>
      </c>
      <c r="F2558" t="s">
        <v>7401</v>
      </c>
      <c r="G2558" t="s">
        <v>143</v>
      </c>
      <c r="H2558" t="s">
        <v>135</v>
      </c>
      <c r="I2558" t="s">
        <v>277</v>
      </c>
      <c r="J2558" t="s">
        <v>137</v>
      </c>
      <c r="K2558" t="s">
        <v>144</v>
      </c>
      <c r="L2558" t="s">
        <v>7606</v>
      </c>
      <c r="M2558" t="s">
        <v>7607</v>
      </c>
      <c r="N2558">
        <v>0.05</v>
      </c>
      <c r="O2558">
        <v>0</v>
      </c>
      <c r="P2558">
        <v>336</v>
      </c>
      <c r="Q2558">
        <v>15</v>
      </c>
      <c r="R2558">
        <v>23</v>
      </c>
      <c r="S2558">
        <v>3</v>
      </c>
      <c r="T2558">
        <v>86</v>
      </c>
      <c r="U2558">
        <v>1</v>
      </c>
      <c r="V2558">
        <v>0</v>
      </c>
      <c r="W2558">
        <v>0</v>
      </c>
      <c r="X2558">
        <v>2.7254429295059994</v>
      </c>
      <c r="Y2558">
        <v>0.74012600529149997</v>
      </c>
      <c r="Z2558">
        <v>0.26919573730335011</v>
      </c>
      <c r="AA2558">
        <v>1.2373395680296499</v>
      </c>
      <c r="AB2558">
        <v>3.9166532944993988</v>
      </c>
      <c r="AC2558">
        <v>8.7497027157150011</v>
      </c>
      <c r="AD2558">
        <v>0</v>
      </c>
      <c r="AE2558">
        <v>17.638460250344899</v>
      </c>
    </row>
    <row r="2559" spans="1:31" x14ac:dyDescent="0.3">
      <c r="A2559">
        <v>2506450</v>
      </c>
      <c r="B2559">
        <v>1</v>
      </c>
      <c r="C2559" t="s">
        <v>80</v>
      </c>
      <c r="D2559" t="s">
        <v>82</v>
      </c>
      <c r="E2559" t="s">
        <v>207</v>
      </c>
      <c r="F2559" t="s">
        <v>7608</v>
      </c>
      <c r="G2559" t="s">
        <v>177</v>
      </c>
      <c r="H2559" t="s">
        <v>150</v>
      </c>
      <c r="I2559" t="s">
        <v>136</v>
      </c>
      <c r="J2559" t="s">
        <v>137</v>
      </c>
      <c r="K2559" t="s">
        <v>144</v>
      </c>
      <c r="L2559" t="s">
        <v>7609</v>
      </c>
      <c r="M2559" t="s">
        <v>7610</v>
      </c>
      <c r="N2559">
        <v>1.4975000000000001</v>
      </c>
      <c r="O2559">
        <v>0</v>
      </c>
      <c r="P2559">
        <v>45</v>
      </c>
      <c r="Q2559">
        <v>0</v>
      </c>
      <c r="R2559">
        <v>0</v>
      </c>
      <c r="S2559">
        <v>0</v>
      </c>
      <c r="T2559">
        <v>2</v>
      </c>
      <c r="U2559">
        <v>0</v>
      </c>
      <c r="V2559">
        <v>0</v>
      </c>
      <c r="W2559">
        <v>0</v>
      </c>
      <c r="X2559">
        <v>8.0657638640686322</v>
      </c>
      <c r="Y2559">
        <v>0</v>
      </c>
      <c r="Z2559">
        <v>0</v>
      </c>
      <c r="AA2559">
        <v>0</v>
      </c>
      <c r="AB2559">
        <v>0.78418365649410005</v>
      </c>
      <c r="AC2559">
        <v>0</v>
      </c>
      <c r="AD2559">
        <v>0</v>
      </c>
      <c r="AE2559">
        <v>8.8499475205627327</v>
      </c>
    </row>
    <row r="2560" spans="1:31" x14ac:dyDescent="0.3">
      <c r="A2560">
        <v>2506141</v>
      </c>
      <c r="B2560">
        <v>1</v>
      </c>
      <c r="C2560" t="s">
        <v>81</v>
      </c>
      <c r="D2560" t="s">
        <v>115</v>
      </c>
      <c r="E2560" t="s">
        <v>187</v>
      </c>
      <c r="F2560" t="s">
        <v>7611</v>
      </c>
      <c r="G2560" t="s">
        <v>173</v>
      </c>
      <c r="H2560" t="s">
        <v>135</v>
      </c>
      <c r="I2560" t="s">
        <v>136</v>
      </c>
      <c r="J2560" t="s">
        <v>137</v>
      </c>
      <c r="K2560" t="s">
        <v>138</v>
      </c>
      <c r="L2560" t="s">
        <v>7612</v>
      </c>
      <c r="M2560" t="s">
        <v>7613</v>
      </c>
      <c r="N2560">
        <v>2.4030555549999999</v>
      </c>
      <c r="O2560">
        <v>0</v>
      </c>
      <c r="P2560">
        <v>1975</v>
      </c>
      <c r="Q2560">
        <v>6</v>
      </c>
      <c r="R2560">
        <v>161</v>
      </c>
      <c r="S2560">
        <v>11</v>
      </c>
      <c r="T2560">
        <v>159</v>
      </c>
      <c r="U2560">
        <v>0</v>
      </c>
      <c r="V2560">
        <v>0</v>
      </c>
      <c r="W2560">
        <v>0</v>
      </c>
      <c r="X2560">
        <v>399.16859468285639</v>
      </c>
      <c r="Y2560">
        <v>9.280014319417635</v>
      </c>
      <c r="Z2560">
        <v>51.578354297998608</v>
      </c>
      <c r="AA2560">
        <v>98.864358220987327</v>
      </c>
      <c r="AB2560">
        <v>130.47761327368244</v>
      </c>
      <c r="AC2560">
        <v>0</v>
      </c>
      <c r="AD2560">
        <v>0</v>
      </c>
      <c r="AE2560">
        <v>689.36893479494245</v>
      </c>
    </row>
    <row r="2561" spans="1:31" x14ac:dyDescent="0.3">
      <c r="A2561">
        <v>2506095</v>
      </c>
      <c r="B2561">
        <v>1</v>
      </c>
      <c r="C2561" t="s">
        <v>80</v>
      </c>
      <c r="D2561" t="s">
        <v>107</v>
      </c>
      <c r="E2561" t="s">
        <v>167</v>
      </c>
      <c r="F2561" t="s">
        <v>7614</v>
      </c>
      <c r="G2561" t="s">
        <v>169</v>
      </c>
      <c r="H2561" t="s">
        <v>150</v>
      </c>
      <c r="I2561" t="s">
        <v>136</v>
      </c>
      <c r="J2561" t="s">
        <v>137</v>
      </c>
      <c r="K2561" t="s">
        <v>144</v>
      </c>
      <c r="L2561" t="s">
        <v>7615</v>
      </c>
      <c r="M2561" t="s">
        <v>7616</v>
      </c>
      <c r="N2561">
        <v>1.890833333</v>
      </c>
      <c r="O2561">
        <v>0</v>
      </c>
      <c r="P2561">
        <v>1</v>
      </c>
      <c r="Q2561">
        <v>0</v>
      </c>
      <c r="R2561">
        <v>0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0.43396815075087258</v>
      </c>
      <c r="Y2561">
        <v>0</v>
      </c>
      <c r="Z2561">
        <v>0</v>
      </c>
      <c r="AA2561">
        <v>0</v>
      </c>
      <c r="AB2561">
        <v>0</v>
      </c>
      <c r="AC2561">
        <v>0</v>
      </c>
      <c r="AD2561">
        <v>0</v>
      </c>
      <c r="AE2561">
        <v>0.43396815075087258</v>
      </c>
    </row>
    <row r="2562" spans="1:31" x14ac:dyDescent="0.3">
      <c r="A2562">
        <v>2506467</v>
      </c>
      <c r="B2562">
        <v>1</v>
      </c>
      <c r="C2562" t="s">
        <v>81</v>
      </c>
      <c r="D2562" t="s">
        <v>123</v>
      </c>
      <c r="E2562" t="s">
        <v>132</v>
      </c>
      <c r="F2562" t="s">
        <v>7617</v>
      </c>
      <c r="G2562" t="s">
        <v>143</v>
      </c>
      <c r="H2562" t="s">
        <v>135</v>
      </c>
      <c r="I2562" t="s">
        <v>136</v>
      </c>
      <c r="J2562" t="s">
        <v>137</v>
      </c>
      <c r="K2562" t="s">
        <v>144</v>
      </c>
      <c r="L2562" t="s">
        <v>7618</v>
      </c>
      <c r="M2562" t="s">
        <v>7619</v>
      </c>
      <c r="N2562">
        <v>1.7538888880000001</v>
      </c>
      <c r="O2562">
        <v>0</v>
      </c>
      <c r="P2562">
        <v>94</v>
      </c>
      <c r="Q2562">
        <v>4</v>
      </c>
      <c r="R2562">
        <v>6</v>
      </c>
      <c r="S2562">
        <v>2</v>
      </c>
      <c r="T2562">
        <v>5</v>
      </c>
      <c r="U2562">
        <v>0</v>
      </c>
      <c r="V2562">
        <v>0</v>
      </c>
      <c r="W2562">
        <v>0</v>
      </c>
      <c r="X2562">
        <v>22.583832961657421</v>
      </c>
      <c r="Y2562">
        <v>1.3444327065486799</v>
      </c>
      <c r="Z2562">
        <v>2.6730040113270001E-2</v>
      </c>
      <c r="AA2562">
        <v>3.5688333847659655</v>
      </c>
      <c r="AB2562">
        <v>7.9513474655168643</v>
      </c>
      <c r="AC2562">
        <v>0</v>
      </c>
      <c r="AD2562">
        <v>0</v>
      </c>
      <c r="AE2562">
        <v>35.4751765586022</v>
      </c>
    </row>
    <row r="2563" spans="1:31" x14ac:dyDescent="0.3">
      <c r="A2563">
        <v>2506573</v>
      </c>
      <c r="B2563">
        <v>1</v>
      </c>
      <c r="C2563" t="s">
        <v>80</v>
      </c>
      <c r="D2563" t="s">
        <v>93</v>
      </c>
      <c r="E2563" t="s">
        <v>207</v>
      </c>
      <c r="F2563" t="s">
        <v>7620</v>
      </c>
      <c r="G2563" t="s">
        <v>177</v>
      </c>
      <c r="H2563" t="s">
        <v>150</v>
      </c>
      <c r="I2563" t="s">
        <v>136</v>
      </c>
      <c r="J2563" t="s">
        <v>137</v>
      </c>
      <c r="K2563" t="s">
        <v>144</v>
      </c>
      <c r="L2563" t="s">
        <v>7621</v>
      </c>
      <c r="M2563" t="s">
        <v>7622</v>
      </c>
      <c r="N2563">
        <v>7.4722222220000001</v>
      </c>
      <c r="O2563">
        <v>0</v>
      </c>
      <c r="P2563">
        <v>1</v>
      </c>
      <c r="Q2563">
        <v>0</v>
      </c>
      <c r="R2563">
        <v>5</v>
      </c>
      <c r="S2563">
        <v>0</v>
      </c>
      <c r="T2563">
        <v>3</v>
      </c>
      <c r="U2563">
        <v>0</v>
      </c>
      <c r="V2563">
        <v>0</v>
      </c>
      <c r="W2563">
        <v>0</v>
      </c>
      <c r="X2563">
        <v>3.8131183161500002E-4</v>
      </c>
      <c r="Y2563">
        <v>0</v>
      </c>
      <c r="Z2563">
        <v>31.162878441142055</v>
      </c>
      <c r="AA2563">
        <v>0</v>
      </c>
      <c r="AB2563">
        <v>38.319029295497607</v>
      </c>
      <c r="AC2563">
        <v>0</v>
      </c>
      <c r="AD2563">
        <v>0</v>
      </c>
      <c r="AE2563">
        <v>69.482289048471273</v>
      </c>
    </row>
    <row r="2564" spans="1:31" x14ac:dyDescent="0.3">
      <c r="A2564">
        <v>2506327</v>
      </c>
      <c r="B2564">
        <v>1</v>
      </c>
      <c r="C2564" t="s">
        <v>81</v>
      </c>
      <c r="D2564" t="s">
        <v>117</v>
      </c>
      <c r="E2564" t="s">
        <v>207</v>
      </c>
      <c r="F2564" t="s">
        <v>7623</v>
      </c>
      <c r="G2564" t="s">
        <v>177</v>
      </c>
      <c r="H2564" t="s">
        <v>150</v>
      </c>
      <c r="I2564" t="s">
        <v>136</v>
      </c>
      <c r="J2564" t="s">
        <v>137</v>
      </c>
      <c r="K2564" t="s">
        <v>144</v>
      </c>
      <c r="L2564" t="s">
        <v>7624</v>
      </c>
      <c r="M2564" t="s">
        <v>7625</v>
      </c>
      <c r="N2564">
        <v>0.83861111099999996</v>
      </c>
      <c r="O2564">
        <v>0</v>
      </c>
      <c r="P2564">
        <v>18</v>
      </c>
      <c r="Q2564">
        <v>0</v>
      </c>
      <c r="R2564">
        <v>0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0.81755221033184577</v>
      </c>
      <c r="Y2564">
        <v>0</v>
      </c>
      <c r="Z2564">
        <v>0</v>
      </c>
      <c r="AA2564">
        <v>0</v>
      </c>
      <c r="AB2564">
        <v>0</v>
      </c>
      <c r="AC2564">
        <v>0</v>
      </c>
      <c r="AD2564">
        <v>0</v>
      </c>
      <c r="AE2564">
        <v>0.81755221033184577</v>
      </c>
    </row>
    <row r="2565" spans="1:31" x14ac:dyDescent="0.3">
      <c r="A2565">
        <v>2506613</v>
      </c>
      <c r="B2565">
        <v>1</v>
      </c>
      <c r="C2565" t="s">
        <v>80</v>
      </c>
      <c r="D2565" t="s">
        <v>85</v>
      </c>
      <c r="E2565" t="s">
        <v>207</v>
      </c>
      <c r="F2565" t="s">
        <v>7626</v>
      </c>
      <c r="G2565" t="s">
        <v>161</v>
      </c>
      <c r="H2565" t="s">
        <v>150</v>
      </c>
      <c r="I2565" t="s">
        <v>136</v>
      </c>
      <c r="J2565" t="s">
        <v>137</v>
      </c>
      <c r="K2565" t="s">
        <v>144</v>
      </c>
      <c r="L2565" t="s">
        <v>7627</v>
      </c>
      <c r="M2565" t="s">
        <v>7628</v>
      </c>
      <c r="N2565">
        <v>0.72888888799999996</v>
      </c>
      <c r="O2565">
        <v>0</v>
      </c>
      <c r="P2565">
        <v>232</v>
      </c>
      <c r="Q2565">
        <v>0</v>
      </c>
      <c r="R2565">
        <v>0</v>
      </c>
      <c r="S2565">
        <v>0</v>
      </c>
      <c r="T2565">
        <v>5</v>
      </c>
      <c r="U2565">
        <v>0</v>
      </c>
      <c r="V2565">
        <v>0</v>
      </c>
      <c r="W2565">
        <v>0</v>
      </c>
      <c r="X2565">
        <v>40.268881440157401</v>
      </c>
      <c r="Y2565">
        <v>0</v>
      </c>
      <c r="Z2565">
        <v>0</v>
      </c>
      <c r="AA2565">
        <v>0</v>
      </c>
      <c r="AB2565">
        <v>2.0213174528275202</v>
      </c>
      <c r="AC2565">
        <v>0</v>
      </c>
      <c r="AD2565">
        <v>0</v>
      </c>
      <c r="AE2565">
        <v>42.290198892984918</v>
      </c>
    </row>
    <row r="2566" spans="1:31" x14ac:dyDescent="0.3">
      <c r="A2566">
        <v>2506032</v>
      </c>
      <c r="B2566">
        <v>1</v>
      </c>
      <c r="C2566" t="s">
        <v>80</v>
      </c>
      <c r="D2566" t="s">
        <v>85</v>
      </c>
      <c r="E2566" t="s">
        <v>159</v>
      </c>
      <c r="F2566" t="s">
        <v>7629</v>
      </c>
      <c r="G2566" t="s">
        <v>256</v>
      </c>
      <c r="H2566" t="s">
        <v>150</v>
      </c>
      <c r="I2566" t="s">
        <v>136</v>
      </c>
      <c r="J2566" t="s">
        <v>137</v>
      </c>
      <c r="K2566" t="s">
        <v>138</v>
      </c>
      <c r="L2566" t="s">
        <v>7630</v>
      </c>
      <c r="M2566" t="s">
        <v>7631</v>
      </c>
      <c r="N2566">
        <v>0.438611111</v>
      </c>
      <c r="O2566">
        <v>0</v>
      </c>
      <c r="P2566">
        <v>135</v>
      </c>
      <c r="Q2566">
        <v>0</v>
      </c>
      <c r="R2566">
        <v>0</v>
      </c>
      <c r="S2566">
        <v>0</v>
      </c>
      <c r="T2566">
        <v>5</v>
      </c>
      <c r="U2566">
        <v>0</v>
      </c>
      <c r="V2566">
        <v>0</v>
      </c>
      <c r="W2566">
        <v>0</v>
      </c>
      <c r="X2566">
        <v>19.96245510496356</v>
      </c>
      <c r="Y2566">
        <v>0</v>
      </c>
      <c r="Z2566">
        <v>0</v>
      </c>
      <c r="AA2566">
        <v>0</v>
      </c>
      <c r="AB2566">
        <v>11.934309047581223</v>
      </c>
      <c r="AC2566">
        <v>0</v>
      </c>
      <c r="AD2566">
        <v>0</v>
      </c>
      <c r="AE2566">
        <v>31.896764152544783</v>
      </c>
    </row>
    <row r="2567" spans="1:31" x14ac:dyDescent="0.3">
      <c r="A2567">
        <v>2505926</v>
      </c>
      <c r="B2567">
        <v>1</v>
      </c>
      <c r="C2567" t="s">
        <v>81</v>
      </c>
      <c r="D2567" t="s">
        <v>117</v>
      </c>
      <c r="E2567" t="s">
        <v>132</v>
      </c>
      <c r="F2567" t="s">
        <v>7632</v>
      </c>
      <c r="G2567" t="s">
        <v>143</v>
      </c>
      <c r="H2567" t="s">
        <v>135</v>
      </c>
      <c r="I2567" t="s">
        <v>136</v>
      </c>
      <c r="J2567" t="s">
        <v>137</v>
      </c>
      <c r="K2567" t="s">
        <v>144</v>
      </c>
      <c r="L2567" t="s">
        <v>7633</v>
      </c>
      <c r="M2567" t="s">
        <v>7634</v>
      </c>
      <c r="N2567">
        <v>0.64611111099999996</v>
      </c>
      <c r="O2567">
        <v>0</v>
      </c>
      <c r="P2567">
        <v>166</v>
      </c>
      <c r="Q2567">
        <v>0</v>
      </c>
      <c r="R2567">
        <v>0</v>
      </c>
      <c r="S2567">
        <v>0</v>
      </c>
      <c r="T2567">
        <v>17</v>
      </c>
      <c r="U2567">
        <v>0</v>
      </c>
      <c r="V2567">
        <v>0</v>
      </c>
      <c r="W2567">
        <v>0</v>
      </c>
      <c r="X2567">
        <v>14.139164245760792</v>
      </c>
      <c r="Y2567">
        <v>0</v>
      </c>
      <c r="Z2567">
        <v>0</v>
      </c>
      <c r="AA2567">
        <v>0</v>
      </c>
      <c r="AB2567">
        <v>4.512065742688967</v>
      </c>
      <c r="AC2567">
        <v>0</v>
      </c>
      <c r="AD2567">
        <v>0</v>
      </c>
      <c r="AE2567">
        <v>18.65122998844976</v>
      </c>
    </row>
    <row r="2568" spans="1:31" x14ac:dyDescent="0.3">
      <c r="A2568">
        <v>2505932</v>
      </c>
      <c r="B2568">
        <v>1</v>
      </c>
      <c r="C2568" t="s">
        <v>81</v>
      </c>
      <c r="D2568" t="s">
        <v>126</v>
      </c>
      <c r="E2568" t="s">
        <v>187</v>
      </c>
      <c r="F2568" t="s">
        <v>7635</v>
      </c>
      <c r="G2568" t="s">
        <v>1809</v>
      </c>
      <c r="H2568" t="s">
        <v>135</v>
      </c>
      <c r="I2568" t="s">
        <v>136</v>
      </c>
      <c r="J2568" t="s">
        <v>137</v>
      </c>
      <c r="K2568" t="s">
        <v>144</v>
      </c>
      <c r="L2568" t="s">
        <v>7636</v>
      </c>
      <c r="M2568" t="s">
        <v>7637</v>
      </c>
      <c r="N2568">
        <v>4</v>
      </c>
      <c r="O2568">
        <v>0</v>
      </c>
      <c r="P2568">
        <v>2064</v>
      </c>
      <c r="Q2568">
        <v>61</v>
      </c>
      <c r="R2568">
        <v>225</v>
      </c>
      <c r="S2568">
        <v>17</v>
      </c>
      <c r="T2568">
        <v>301</v>
      </c>
      <c r="U2568">
        <v>0</v>
      </c>
      <c r="V2568">
        <v>0</v>
      </c>
      <c r="W2568">
        <v>0</v>
      </c>
      <c r="X2568">
        <v>943.72590580372662</v>
      </c>
      <c r="Y2568">
        <v>588.26200064843147</v>
      </c>
      <c r="Z2568">
        <v>248.02486496801131</v>
      </c>
      <c r="AA2568">
        <v>158.1666092892801</v>
      </c>
      <c r="AB2568">
        <v>463.14743844813506</v>
      </c>
      <c r="AC2568">
        <v>0</v>
      </c>
      <c r="AD2568">
        <v>0</v>
      </c>
      <c r="AE2568">
        <v>2401.3268191575844</v>
      </c>
    </row>
    <row r="2569" spans="1:31" x14ac:dyDescent="0.3">
      <c r="A2569">
        <v>2506321</v>
      </c>
      <c r="B2569">
        <v>1</v>
      </c>
      <c r="C2569" t="s">
        <v>80</v>
      </c>
      <c r="D2569" t="s">
        <v>85</v>
      </c>
      <c r="E2569" t="s">
        <v>159</v>
      </c>
      <c r="F2569" t="s">
        <v>7638</v>
      </c>
      <c r="G2569" t="s">
        <v>161</v>
      </c>
      <c r="H2569" t="s">
        <v>150</v>
      </c>
      <c r="I2569" t="s">
        <v>136</v>
      </c>
      <c r="J2569" t="s">
        <v>137</v>
      </c>
      <c r="K2569" t="s">
        <v>144</v>
      </c>
      <c r="L2569" t="s">
        <v>7639</v>
      </c>
      <c r="M2569" t="s">
        <v>7640</v>
      </c>
      <c r="N2569">
        <v>0.51166666599999999</v>
      </c>
      <c r="O2569">
        <v>0</v>
      </c>
      <c r="P2569">
        <v>699</v>
      </c>
      <c r="Q2569">
        <v>0</v>
      </c>
      <c r="R2569">
        <v>0</v>
      </c>
      <c r="S2569">
        <v>0</v>
      </c>
      <c r="T2569">
        <v>34</v>
      </c>
      <c r="U2569">
        <v>0</v>
      </c>
      <c r="V2569">
        <v>0</v>
      </c>
      <c r="W2569">
        <v>0</v>
      </c>
      <c r="X2569">
        <v>87.236495527479107</v>
      </c>
      <c r="Y2569">
        <v>0</v>
      </c>
      <c r="Z2569">
        <v>0</v>
      </c>
      <c r="AA2569">
        <v>0</v>
      </c>
      <c r="AB2569">
        <v>25.910837964752318</v>
      </c>
      <c r="AC2569">
        <v>0</v>
      </c>
      <c r="AD2569">
        <v>0</v>
      </c>
      <c r="AE2569">
        <v>113.14733349223143</v>
      </c>
    </row>
    <row r="2570" spans="1:31" x14ac:dyDescent="0.3">
      <c r="A2570">
        <v>2506201</v>
      </c>
      <c r="B2570">
        <v>1</v>
      </c>
      <c r="C2570" t="s">
        <v>81</v>
      </c>
      <c r="D2570" t="s">
        <v>119</v>
      </c>
      <c r="E2570" t="s">
        <v>132</v>
      </c>
      <c r="F2570" t="s">
        <v>7641</v>
      </c>
      <c r="G2570" t="s">
        <v>134</v>
      </c>
      <c r="H2570" t="s">
        <v>135</v>
      </c>
      <c r="I2570" t="s">
        <v>136</v>
      </c>
      <c r="J2570" t="s">
        <v>137</v>
      </c>
      <c r="K2570" t="s">
        <v>138</v>
      </c>
      <c r="L2570" t="s">
        <v>7642</v>
      </c>
      <c r="M2570" t="s">
        <v>7643</v>
      </c>
      <c r="N2570">
        <v>5.6713888880000001</v>
      </c>
      <c r="O2570">
        <v>0</v>
      </c>
      <c r="P2570">
        <v>12</v>
      </c>
      <c r="Q2570">
        <v>0</v>
      </c>
      <c r="R2570">
        <v>12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5.3116980173171342</v>
      </c>
      <c r="Y2570">
        <v>0</v>
      </c>
      <c r="Z2570">
        <v>10.451930557023644</v>
      </c>
      <c r="AA2570">
        <v>0</v>
      </c>
      <c r="AB2570">
        <v>0</v>
      </c>
      <c r="AC2570">
        <v>0</v>
      </c>
      <c r="AD2570">
        <v>0</v>
      </c>
      <c r="AE2570">
        <v>15.763628574340778</v>
      </c>
    </row>
    <row r="2571" spans="1:31" x14ac:dyDescent="0.3">
      <c r="A2571">
        <v>2506344</v>
      </c>
      <c r="B2571">
        <v>1</v>
      </c>
      <c r="C2571" t="s">
        <v>80</v>
      </c>
      <c r="D2571" t="s">
        <v>97</v>
      </c>
      <c r="E2571" t="s">
        <v>141</v>
      </c>
      <c r="F2571" t="s">
        <v>1254</v>
      </c>
      <c r="G2571" t="s">
        <v>1446</v>
      </c>
      <c r="H2571" t="s">
        <v>135</v>
      </c>
      <c r="I2571" t="s">
        <v>136</v>
      </c>
      <c r="J2571" t="s">
        <v>137</v>
      </c>
      <c r="K2571" t="s">
        <v>144</v>
      </c>
      <c r="L2571" t="s">
        <v>7644</v>
      </c>
      <c r="M2571" t="s">
        <v>7645</v>
      </c>
      <c r="N2571">
        <v>2.2480555550000001</v>
      </c>
      <c r="O2571">
        <v>3</v>
      </c>
      <c r="P2571">
        <v>552</v>
      </c>
      <c r="Q2571">
        <v>4</v>
      </c>
      <c r="R2571">
        <v>73</v>
      </c>
      <c r="S2571">
        <v>20</v>
      </c>
      <c r="T2571">
        <v>108</v>
      </c>
      <c r="U2571">
        <v>0</v>
      </c>
      <c r="V2571">
        <v>0</v>
      </c>
      <c r="W2571">
        <v>9.3595629390579713</v>
      </c>
      <c r="X2571">
        <v>433.27862029251162</v>
      </c>
      <c r="Y2571">
        <v>10.313030596485056</v>
      </c>
      <c r="Z2571">
        <v>53.099527841337597</v>
      </c>
      <c r="AA2571">
        <v>289.97209392827841</v>
      </c>
      <c r="AB2571">
        <v>208.07767931150394</v>
      </c>
      <c r="AC2571">
        <v>0</v>
      </c>
      <c r="AD2571">
        <v>0</v>
      </c>
      <c r="AE2571">
        <v>1004.1005149091746</v>
      </c>
    </row>
    <row r="2572" spans="1:31" x14ac:dyDescent="0.3">
      <c r="A2572">
        <v>2505823</v>
      </c>
      <c r="B2572">
        <v>1</v>
      </c>
      <c r="C2572" t="s">
        <v>80</v>
      </c>
      <c r="D2572" t="s">
        <v>95</v>
      </c>
      <c r="E2572" t="s">
        <v>141</v>
      </c>
      <c r="F2572" t="s">
        <v>7646</v>
      </c>
      <c r="G2572" t="s">
        <v>143</v>
      </c>
      <c r="H2572" t="s">
        <v>135</v>
      </c>
      <c r="I2572" t="s">
        <v>136</v>
      </c>
      <c r="J2572" t="s">
        <v>137</v>
      </c>
      <c r="K2572" t="s">
        <v>144</v>
      </c>
      <c r="L2572" t="s">
        <v>7647</v>
      </c>
      <c r="M2572" t="s">
        <v>7648</v>
      </c>
      <c r="N2572">
        <v>1.1377777769999999</v>
      </c>
      <c r="O2572">
        <v>2</v>
      </c>
      <c r="P2572">
        <v>1420</v>
      </c>
      <c r="Q2572">
        <v>15</v>
      </c>
      <c r="R2572">
        <v>20</v>
      </c>
      <c r="S2572">
        <v>11</v>
      </c>
      <c r="T2572">
        <v>78</v>
      </c>
      <c r="U2572">
        <v>1</v>
      </c>
      <c r="V2572">
        <v>0</v>
      </c>
      <c r="W2572">
        <v>0.73426733902534513</v>
      </c>
      <c r="X2572">
        <v>236.43754165335412</v>
      </c>
      <c r="Y2572">
        <v>17.005948852827736</v>
      </c>
      <c r="Z2572">
        <v>4.2473516157029909</v>
      </c>
      <c r="AA2572">
        <v>78.115260348675037</v>
      </c>
      <c r="AB2572">
        <v>34.311488407866761</v>
      </c>
      <c r="AC2572">
        <v>2.0492827158328</v>
      </c>
      <c r="AD2572">
        <v>0</v>
      </c>
      <c r="AE2572">
        <v>372.90114093328475</v>
      </c>
    </row>
    <row r="2573" spans="1:31" x14ac:dyDescent="0.3">
      <c r="A2573">
        <v>2505866</v>
      </c>
      <c r="B2573">
        <v>1</v>
      </c>
      <c r="C2573" t="s">
        <v>80</v>
      </c>
      <c r="D2573" t="s">
        <v>95</v>
      </c>
      <c r="E2573" t="s">
        <v>141</v>
      </c>
      <c r="F2573" t="s">
        <v>4307</v>
      </c>
      <c r="G2573" t="s">
        <v>143</v>
      </c>
      <c r="H2573" t="s">
        <v>135</v>
      </c>
      <c r="I2573" t="s">
        <v>136</v>
      </c>
      <c r="J2573" t="s">
        <v>137</v>
      </c>
      <c r="K2573" t="s">
        <v>144</v>
      </c>
      <c r="L2573" t="s">
        <v>7649</v>
      </c>
      <c r="M2573" t="s">
        <v>7650</v>
      </c>
      <c r="N2573">
        <v>0.55666666600000003</v>
      </c>
      <c r="O2573">
        <v>0</v>
      </c>
      <c r="P2573">
        <v>0</v>
      </c>
      <c r="Q2573">
        <v>0</v>
      </c>
      <c r="R2573">
        <v>0</v>
      </c>
      <c r="S2573">
        <v>0</v>
      </c>
      <c r="T2573">
        <v>0</v>
      </c>
      <c r="U2573">
        <v>3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14.865734345183149</v>
      </c>
      <c r="AD2573">
        <v>0</v>
      </c>
      <c r="AE2573">
        <v>14.865734345183149</v>
      </c>
    </row>
    <row r="2574" spans="1:31" x14ac:dyDescent="0.3">
      <c r="A2574">
        <v>2506364</v>
      </c>
      <c r="B2574">
        <v>1</v>
      </c>
      <c r="C2574" t="s">
        <v>80</v>
      </c>
      <c r="D2574" t="s">
        <v>97</v>
      </c>
      <c r="E2574" t="s">
        <v>141</v>
      </c>
      <c r="F2574" t="s">
        <v>7651</v>
      </c>
      <c r="G2574" t="s">
        <v>143</v>
      </c>
      <c r="H2574" t="s">
        <v>135</v>
      </c>
      <c r="I2574" t="s">
        <v>136</v>
      </c>
      <c r="J2574" t="s">
        <v>137</v>
      </c>
      <c r="K2574" t="s">
        <v>144</v>
      </c>
      <c r="L2574" t="s">
        <v>7652</v>
      </c>
      <c r="M2574" t="s">
        <v>7653</v>
      </c>
      <c r="N2574">
        <v>0.42444444399999998</v>
      </c>
      <c r="O2574">
        <v>9</v>
      </c>
      <c r="P2574">
        <v>2134</v>
      </c>
      <c r="Q2574">
        <v>0</v>
      </c>
      <c r="R2574">
        <v>27</v>
      </c>
      <c r="S2574">
        <v>5</v>
      </c>
      <c r="T2574">
        <v>206</v>
      </c>
      <c r="U2574">
        <v>0</v>
      </c>
      <c r="V2574">
        <v>1</v>
      </c>
      <c r="W2574">
        <v>79.105475926073808</v>
      </c>
      <c r="X2574">
        <v>421.09784395389278</v>
      </c>
      <c r="Y2574">
        <v>0</v>
      </c>
      <c r="Z2574">
        <v>7.1125487503733105</v>
      </c>
      <c r="AA2574">
        <v>136.88258057503242</v>
      </c>
      <c r="AB2574">
        <v>111.99747155436211</v>
      </c>
      <c r="AC2574">
        <v>0</v>
      </c>
      <c r="AD2574">
        <v>1.0510618065338999</v>
      </c>
      <c r="AE2574">
        <v>757.24698256626834</v>
      </c>
    </row>
    <row r="2575" spans="1:31" x14ac:dyDescent="0.3">
      <c r="A2575">
        <v>2506536</v>
      </c>
      <c r="B2575">
        <v>1</v>
      </c>
      <c r="C2575" t="s">
        <v>80</v>
      </c>
      <c r="D2575" t="s">
        <v>96</v>
      </c>
      <c r="E2575" t="s">
        <v>207</v>
      </c>
      <c r="F2575" t="s">
        <v>7654</v>
      </c>
      <c r="G2575" t="s">
        <v>981</v>
      </c>
      <c r="H2575" t="s">
        <v>150</v>
      </c>
      <c r="I2575" t="s">
        <v>136</v>
      </c>
      <c r="J2575" t="s">
        <v>137</v>
      </c>
      <c r="K2575" t="s">
        <v>144</v>
      </c>
      <c r="L2575" t="s">
        <v>7655</v>
      </c>
      <c r="M2575" t="s">
        <v>7656</v>
      </c>
      <c r="N2575">
        <v>5.4938888879999999</v>
      </c>
      <c r="O2575">
        <v>0</v>
      </c>
      <c r="P2575">
        <v>7</v>
      </c>
      <c r="Q2575">
        <v>0</v>
      </c>
      <c r="R2575">
        <v>3</v>
      </c>
      <c r="S2575">
        <v>0</v>
      </c>
      <c r="T2575">
        <v>5</v>
      </c>
      <c r="U2575">
        <v>0</v>
      </c>
      <c r="V2575">
        <v>0</v>
      </c>
      <c r="W2575">
        <v>0</v>
      </c>
      <c r="X2575">
        <v>7.6855983101598095</v>
      </c>
      <c r="Y2575">
        <v>0</v>
      </c>
      <c r="Z2575">
        <v>7.5182596717665131</v>
      </c>
      <c r="AA2575">
        <v>0</v>
      </c>
      <c r="AB2575">
        <v>18.521260256998556</v>
      </c>
      <c r="AC2575">
        <v>0</v>
      </c>
      <c r="AD2575">
        <v>0</v>
      </c>
      <c r="AE2575">
        <v>33.725118238924878</v>
      </c>
    </row>
    <row r="2576" spans="1:31" x14ac:dyDescent="0.3">
      <c r="A2576">
        <v>2506387</v>
      </c>
      <c r="B2576">
        <v>1</v>
      </c>
      <c r="C2576" t="s">
        <v>80</v>
      </c>
      <c r="D2576" t="s">
        <v>99</v>
      </c>
      <c r="E2576" t="s">
        <v>207</v>
      </c>
      <c r="F2576" t="s">
        <v>7657</v>
      </c>
      <c r="G2576" t="s">
        <v>177</v>
      </c>
      <c r="H2576" t="s">
        <v>150</v>
      </c>
      <c r="I2576" t="s">
        <v>136</v>
      </c>
      <c r="J2576" t="s">
        <v>137</v>
      </c>
      <c r="K2576" t="s">
        <v>144</v>
      </c>
      <c r="L2576" t="s">
        <v>7658</v>
      </c>
      <c r="M2576" t="s">
        <v>7659</v>
      </c>
      <c r="N2576">
        <v>1.635277777</v>
      </c>
      <c r="O2576">
        <v>0</v>
      </c>
      <c r="P2576">
        <v>48</v>
      </c>
      <c r="Q2576">
        <v>0</v>
      </c>
      <c r="R2576">
        <v>1</v>
      </c>
      <c r="S2576">
        <v>0</v>
      </c>
      <c r="T2576">
        <v>15</v>
      </c>
      <c r="U2576">
        <v>0</v>
      </c>
      <c r="V2576">
        <v>0</v>
      </c>
      <c r="W2576">
        <v>0</v>
      </c>
      <c r="X2576">
        <v>36.206568015726909</v>
      </c>
      <c r="Y2576">
        <v>0</v>
      </c>
      <c r="Z2576">
        <v>0</v>
      </c>
      <c r="AA2576">
        <v>0</v>
      </c>
      <c r="AB2576">
        <v>34.078816055332901</v>
      </c>
      <c r="AC2576">
        <v>0</v>
      </c>
      <c r="AD2576">
        <v>0</v>
      </c>
      <c r="AE2576">
        <v>70.285384071059809</v>
      </c>
    </row>
    <row r="2577" spans="1:31" x14ac:dyDescent="0.3">
      <c r="A2577">
        <v>2505889</v>
      </c>
      <c r="B2577">
        <v>1</v>
      </c>
      <c r="C2577" t="s">
        <v>80</v>
      </c>
      <c r="D2577" t="s">
        <v>93</v>
      </c>
      <c r="E2577" t="s">
        <v>207</v>
      </c>
      <c r="F2577" t="s">
        <v>6888</v>
      </c>
      <c r="G2577" t="s">
        <v>177</v>
      </c>
      <c r="H2577" t="s">
        <v>150</v>
      </c>
      <c r="I2577" t="s">
        <v>136</v>
      </c>
      <c r="J2577" t="s">
        <v>137</v>
      </c>
      <c r="K2577" t="s">
        <v>144</v>
      </c>
      <c r="L2577" t="s">
        <v>7660</v>
      </c>
      <c r="M2577" t="s">
        <v>7661</v>
      </c>
      <c r="N2577">
        <v>5.6405555549999997</v>
      </c>
      <c r="O2577">
        <v>0</v>
      </c>
      <c r="P2577">
        <v>7</v>
      </c>
      <c r="Q2577">
        <v>0</v>
      </c>
      <c r="R2577">
        <v>8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4.871176242263469</v>
      </c>
      <c r="Y2577">
        <v>0</v>
      </c>
      <c r="Z2577">
        <v>19.787151283097355</v>
      </c>
      <c r="AA2577">
        <v>0</v>
      </c>
      <c r="AB2577">
        <v>0</v>
      </c>
      <c r="AC2577">
        <v>0</v>
      </c>
      <c r="AD2577">
        <v>0</v>
      </c>
      <c r="AE2577">
        <v>24.658327525360825</v>
      </c>
    </row>
    <row r="2578" spans="1:31" x14ac:dyDescent="0.3">
      <c r="A2578">
        <v>2506656</v>
      </c>
      <c r="B2578">
        <v>1</v>
      </c>
      <c r="C2578" t="s">
        <v>80</v>
      </c>
      <c r="D2578" t="s">
        <v>83</v>
      </c>
      <c r="E2578" t="s">
        <v>167</v>
      </c>
      <c r="F2578" t="s">
        <v>7662</v>
      </c>
      <c r="G2578" t="s">
        <v>263</v>
      </c>
      <c r="H2578" t="s">
        <v>150</v>
      </c>
      <c r="I2578" t="s">
        <v>136</v>
      </c>
      <c r="J2578" t="s">
        <v>137</v>
      </c>
      <c r="K2578" t="s">
        <v>144</v>
      </c>
      <c r="L2578" t="s">
        <v>7663</v>
      </c>
      <c r="M2578" t="s">
        <v>7664</v>
      </c>
      <c r="N2578">
        <v>1.9416666659999999</v>
      </c>
      <c r="O2578">
        <v>0</v>
      </c>
      <c r="P2578">
        <v>5</v>
      </c>
      <c r="Q2578">
        <v>0</v>
      </c>
      <c r="R2578">
        <v>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5.5898626971144241</v>
      </c>
      <c r="Y2578">
        <v>0</v>
      </c>
      <c r="Z2578">
        <v>0</v>
      </c>
      <c r="AA2578">
        <v>0</v>
      </c>
      <c r="AB2578">
        <v>0</v>
      </c>
      <c r="AC2578">
        <v>0</v>
      </c>
      <c r="AD2578">
        <v>0</v>
      </c>
      <c r="AE2578">
        <v>5.5898626971144241</v>
      </c>
    </row>
    <row r="2579" spans="1:31" x14ac:dyDescent="0.3">
      <c r="A2579">
        <v>2506679</v>
      </c>
      <c r="B2579">
        <v>1</v>
      </c>
      <c r="C2579" t="s">
        <v>81</v>
      </c>
      <c r="D2579" t="s">
        <v>113</v>
      </c>
      <c r="E2579" t="s">
        <v>207</v>
      </c>
      <c r="F2579" t="s">
        <v>7665</v>
      </c>
      <c r="G2579" t="s">
        <v>177</v>
      </c>
      <c r="H2579" t="s">
        <v>150</v>
      </c>
      <c r="I2579" t="s">
        <v>136</v>
      </c>
      <c r="J2579" t="s">
        <v>137</v>
      </c>
      <c r="K2579" t="s">
        <v>144</v>
      </c>
      <c r="L2579" t="s">
        <v>7666</v>
      </c>
      <c r="M2579" t="s">
        <v>7667</v>
      </c>
      <c r="N2579">
        <v>1.366666666</v>
      </c>
      <c r="O2579">
        <v>0</v>
      </c>
      <c r="P2579">
        <v>25</v>
      </c>
      <c r="Q2579">
        <v>0</v>
      </c>
      <c r="R2579">
        <v>3</v>
      </c>
      <c r="S2579">
        <v>0</v>
      </c>
      <c r="T2579">
        <v>1</v>
      </c>
      <c r="U2579">
        <v>0</v>
      </c>
      <c r="V2579">
        <v>0</v>
      </c>
      <c r="W2579">
        <v>0</v>
      </c>
      <c r="X2579">
        <v>7.628361542204801</v>
      </c>
      <c r="Y2579">
        <v>0</v>
      </c>
      <c r="Z2579">
        <v>0.98865033322737494</v>
      </c>
      <c r="AA2579">
        <v>0</v>
      </c>
      <c r="AB2579">
        <v>0.92987813072565007</v>
      </c>
      <c r="AC2579">
        <v>0</v>
      </c>
      <c r="AD2579">
        <v>0</v>
      </c>
      <c r="AE2579">
        <v>9.5468900061578257</v>
      </c>
    </row>
    <row r="2580" spans="1:31" x14ac:dyDescent="0.3">
      <c r="A2580">
        <v>2505803</v>
      </c>
      <c r="B2580">
        <v>1</v>
      </c>
      <c r="C2580" t="s">
        <v>80</v>
      </c>
      <c r="D2580" t="s">
        <v>97</v>
      </c>
      <c r="E2580" t="s">
        <v>141</v>
      </c>
      <c r="F2580" t="s">
        <v>7668</v>
      </c>
      <c r="G2580" t="s">
        <v>143</v>
      </c>
      <c r="H2580" t="s">
        <v>135</v>
      </c>
      <c r="I2580" t="s">
        <v>136</v>
      </c>
      <c r="J2580" t="s">
        <v>137</v>
      </c>
      <c r="K2580" t="s">
        <v>144</v>
      </c>
      <c r="L2580" t="s">
        <v>7669</v>
      </c>
      <c r="M2580" t="s">
        <v>7670</v>
      </c>
      <c r="N2580">
        <v>0.123055555</v>
      </c>
      <c r="O2580">
        <v>12</v>
      </c>
      <c r="P2580">
        <v>696</v>
      </c>
      <c r="Q2580">
        <v>9</v>
      </c>
      <c r="R2580">
        <v>101</v>
      </c>
      <c r="S2580">
        <v>14</v>
      </c>
      <c r="T2580">
        <v>137</v>
      </c>
      <c r="U2580">
        <v>2</v>
      </c>
      <c r="V2580">
        <v>1</v>
      </c>
      <c r="W2580">
        <v>2.9220929076074298</v>
      </c>
      <c r="X2580">
        <v>27.090209526812234</v>
      </c>
      <c r="Y2580">
        <v>0.48354634732862245</v>
      </c>
      <c r="Z2580">
        <v>2.3736732993621268</v>
      </c>
      <c r="AA2580">
        <v>6.7753120041286072</v>
      </c>
      <c r="AB2580">
        <v>7.6677604080165906</v>
      </c>
      <c r="AC2580">
        <v>23.550615437597067</v>
      </c>
      <c r="AD2580">
        <v>0.62392095871031261</v>
      </c>
      <c r="AE2580">
        <v>71.487130889562991</v>
      </c>
    </row>
    <row r="2581" spans="1:31" x14ac:dyDescent="0.3">
      <c r="A2581">
        <v>2506599</v>
      </c>
      <c r="B2581">
        <v>1</v>
      </c>
      <c r="C2581" t="s">
        <v>81</v>
      </c>
      <c r="D2581" t="s">
        <v>123</v>
      </c>
      <c r="E2581" t="s">
        <v>141</v>
      </c>
      <c r="F2581" t="s">
        <v>4946</v>
      </c>
      <c r="G2581" t="s">
        <v>143</v>
      </c>
      <c r="H2581" t="s">
        <v>135</v>
      </c>
      <c r="I2581" t="s">
        <v>136</v>
      </c>
      <c r="J2581" t="s">
        <v>137</v>
      </c>
      <c r="K2581" t="s">
        <v>144</v>
      </c>
      <c r="L2581" t="s">
        <v>7671</v>
      </c>
      <c r="M2581" t="s">
        <v>7672</v>
      </c>
      <c r="N2581">
        <v>0.194722222</v>
      </c>
      <c r="O2581">
        <v>10</v>
      </c>
      <c r="P2581">
        <v>1417</v>
      </c>
      <c r="Q2581">
        <v>120</v>
      </c>
      <c r="R2581">
        <v>84</v>
      </c>
      <c r="S2581">
        <v>40</v>
      </c>
      <c r="T2581">
        <v>154</v>
      </c>
      <c r="U2581">
        <v>5</v>
      </c>
      <c r="V2581">
        <v>0</v>
      </c>
      <c r="W2581">
        <v>0.23908840696730968</v>
      </c>
      <c r="X2581">
        <v>57.818071035694416</v>
      </c>
      <c r="Y2581">
        <v>6.0593935080200367</v>
      </c>
      <c r="Z2581">
        <v>8.3199135807867091</v>
      </c>
      <c r="AA2581">
        <v>31.485269878363503</v>
      </c>
      <c r="AB2581">
        <v>21.492258387465853</v>
      </c>
      <c r="AC2581">
        <v>55.338355473061299</v>
      </c>
      <c r="AD2581">
        <v>0</v>
      </c>
      <c r="AE2581">
        <v>180.7523502703591</v>
      </c>
    </row>
    <row r="2582" spans="1:31" x14ac:dyDescent="0.3">
      <c r="A2582">
        <v>2506636</v>
      </c>
      <c r="B2582">
        <v>1</v>
      </c>
      <c r="C2582" t="s">
        <v>81</v>
      </c>
      <c r="D2582" t="s">
        <v>127</v>
      </c>
      <c r="E2582" t="s">
        <v>167</v>
      </c>
      <c r="F2582" t="s">
        <v>7673</v>
      </c>
      <c r="G2582" t="s">
        <v>234</v>
      </c>
      <c r="H2582" t="s">
        <v>150</v>
      </c>
      <c r="I2582" t="s">
        <v>136</v>
      </c>
      <c r="J2582" t="s">
        <v>137</v>
      </c>
      <c r="K2582" t="s">
        <v>144</v>
      </c>
      <c r="L2582" t="s">
        <v>7674</v>
      </c>
      <c r="M2582" t="s">
        <v>7675</v>
      </c>
      <c r="N2582">
        <v>6.136666666</v>
      </c>
      <c r="O2582">
        <v>0</v>
      </c>
      <c r="P2582">
        <v>6</v>
      </c>
      <c r="Q2582">
        <v>0</v>
      </c>
      <c r="R2582">
        <v>0</v>
      </c>
      <c r="S2582">
        <v>0</v>
      </c>
      <c r="T2582">
        <v>1</v>
      </c>
      <c r="U2582">
        <v>0</v>
      </c>
      <c r="V2582">
        <v>0</v>
      </c>
      <c r="W2582">
        <v>0</v>
      </c>
      <c r="X2582">
        <v>7.009022773939388</v>
      </c>
      <c r="Y2582">
        <v>0</v>
      </c>
      <c r="Z2582">
        <v>0</v>
      </c>
      <c r="AA2582">
        <v>0</v>
      </c>
      <c r="AB2582">
        <v>6.6777304361850005</v>
      </c>
      <c r="AC2582">
        <v>0</v>
      </c>
      <c r="AD2582">
        <v>0</v>
      </c>
      <c r="AE2582">
        <v>13.686753210124389</v>
      </c>
    </row>
    <row r="2583" spans="1:31" x14ac:dyDescent="0.3">
      <c r="A2583">
        <v>2505760</v>
      </c>
      <c r="B2583">
        <v>1</v>
      </c>
      <c r="C2583" t="s">
        <v>81</v>
      </c>
      <c r="D2583" t="s">
        <v>115</v>
      </c>
      <c r="E2583" t="s">
        <v>132</v>
      </c>
      <c r="F2583" t="s">
        <v>7676</v>
      </c>
      <c r="G2583" t="s">
        <v>204</v>
      </c>
      <c r="H2583" t="s">
        <v>135</v>
      </c>
      <c r="I2583" t="s">
        <v>136</v>
      </c>
      <c r="J2583" t="s">
        <v>137</v>
      </c>
      <c r="K2583" t="s">
        <v>144</v>
      </c>
      <c r="L2583" t="s">
        <v>7677</v>
      </c>
      <c r="M2583" t="s">
        <v>7678</v>
      </c>
      <c r="N2583">
        <v>1.6272222220000001</v>
      </c>
      <c r="O2583">
        <v>0</v>
      </c>
      <c r="P2583">
        <v>37</v>
      </c>
      <c r="Q2583">
        <v>0</v>
      </c>
      <c r="R2583">
        <v>3</v>
      </c>
      <c r="S2583">
        <v>0</v>
      </c>
      <c r="T2583">
        <v>3</v>
      </c>
      <c r="U2583">
        <v>0</v>
      </c>
      <c r="V2583">
        <v>0</v>
      </c>
      <c r="W2583">
        <v>0</v>
      </c>
      <c r="X2583">
        <v>4.7794621336389307</v>
      </c>
      <c r="Y2583">
        <v>0</v>
      </c>
      <c r="Z2583">
        <v>6.8716801388795457</v>
      </c>
      <c r="AA2583">
        <v>0</v>
      </c>
      <c r="AB2583">
        <v>2.1575781217781635</v>
      </c>
      <c r="AC2583">
        <v>0</v>
      </c>
      <c r="AD2583">
        <v>0</v>
      </c>
      <c r="AE2583">
        <v>13.808720394296641</v>
      </c>
    </row>
    <row r="2584" spans="1:31" x14ac:dyDescent="0.3">
      <c r="A2584">
        <v>2506493</v>
      </c>
      <c r="B2584">
        <v>1</v>
      </c>
      <c r="C2584" t="s">
        <v>80</v>
      </c>
      <c r="D2584" t="s">
        <v>92</v>
      </c>
      <c r="E2584" t="s">
        <v>187</v>
      </c>
      <c r="F2584" t="s">
        <v>7679</v>
      </c>
      <c r="G2584" t="s">
        <v>143</v>
      </c>
      <c r="H2584" t="s">
        <v>135</v>
      </c>
      <c r="I2584" t="s">
        <v>136</v>
      </c>
      <c r="J2584" t="s">
        <v>137</v>
      </c>
      <c r="K2584" t="s">
        <v>144</v>
      </c>
      <c r="L2584" t="s">
        <v>7680</v>
      </c>
      <c r="M2584" t="s">
        <v>7681</v>
      </c>
      <c r="N2584">
        <v>0.98499999999999999</v>
      </c>
      <c r="O2584">
        <v>0</v>
      </c>
      <c r="P2584">
        <v>210</v>
      </c>
      <c r="Q2584">
        <v>0</v>
      </c>
      <c r="R2584">
        <v>4</v>
      </c>
      <c r="S2584">
        <v>0</v>
      </c>
      <c r="T2584">
        <v>24</v>
      </c>
      <c r="U2584">
        <v>0</v>
      </c>
      <c r="V2584">
        <v>0</v>
      </c>
      <c r="W2584">
        <v>0</v>
      </c>
      <c r="X2584">
        <v>32.159783338044029</v>
      </c>
      <c r="Y2584">
        <v>0</v>
      </c>
      <c r="Z2584">
        <v>1.1867344178585266</v>
      </c>
      <c r="AA2584">
        <v>0</v>
      </c>
      <c r="AB2584">
        <v>12.004987907766191</v>
      </c>
      <c r="AC2584">
        <v>0</v>
      </c>
      <c r="AD2584">
        <v>0</v>
      </c>
      <c r="AE2584">
        <v>45.351505663668746</v>
      </c>
    </row>
    <row r="2585" spans="1:31" x14ac:dyDescent="0.3">
      <c r="A2585">
        <v>2506284</v>
      </c>
      <c r="B2585">
        <v>1</v>
      </c>
      <c r="C2585" t="s">
        <v>80</v>
      </c>
      <c r="D2585" t="s">
        <v>104</v>
      </c>
      <c r="E2585" t="s">
        <v>141</v>
      </c>
      <c r="F2585" t="s">
        <v>7682</v>
      </c>
      <c r="G2585" t="s">
        <v>143</v>
      </c>
      <c r="H2585" t="s">
        <v>135</v>
      </c>
      <c r="I2585" t="s">
        <v>136</v>
      </c>
      <c r="J2585" t="s">
        <v>137</v>
      </c>
      <c r="K2585" t="s">
        <v>144</v>
      </c>
      <c r="L2585" t="s">
        <v>7683</v>
      </c>
      <c r="M2585" t="s">
        <v>7684</v>
      </c>
      <c r="N2585">
        <v>1.0225</v>
      </c>
      <c r="O2585">
        <v>9</v>
      </c>
      <c r="P2585">
        <v>0</v>
      </c>
      <c r="Q2585">
        <v>72</v>
      </c>
      <c r="R2585">
        <v>0</v>
      </c>
      <c r="S2585">
        <v>22</v>
      </c>
      <c r="T2585">
        <v>2</v>
      </c>
      <c r="U2585">
        <v>0</v>
      </c>
      <c r="V2585">
        <v>0</v>
      </c>
      <c r="W2585">
        <v>5.870920425602729</v>
      </c>
      <c r="X2585">
        <v>0</v>
      </c>
      <c r="Y2585">
        <v>86.563474488905058</v>
      </c>
      <c r="Z2585">
        <v>0</v>
      </c>
      <c r="AA2585">
        <v>112.97041329162444</v>
      </c>
      <c r="AB2585">
        <v>9.1992295042656291</v>
      </c>
      <c r="AC2585">
        <v>0</v>
      </c>
      <c r="AD2585">
        <v>0</v>
      </c>
      <c r="AE2585">
        <v>214.60403771039785</v>
      </c>
    </row>
    <row r="2586" spans="1:31" x14ac:dyDescent="0.3">
      <c r="A2586">
        <v>2506616</v>
      </c>
      <c r="B2586">
        <v>1</v>
      </c>
      <c r="C2586" t="s">
        <v>80</v>
      </c>
      <c r="D2586" t="s">
        <v>107</v>
      </c>
      <c r="E2586" t="s">
        <v>141</v>
      </c>
      <c r="F2586" t="s">
        <v>7685</v>
      </c>
      <c r="G2586" t="s">
        <v>143</v>
      </c>
      <c r="H2586" t="s">
        <v>135</v>
      </c>
      <c r="I2586" t="s">
        <v>136</v>
      </c>
      <c r="J2586" t="s">
        <v>137</v>
      </c>
      <c r="K2586" t="s">
        <v>144</v>
      </c>
      <c r="L2586" t="s">
        <v>7686</v>
      </c>
      <c r="M2586" t="s">
        <v>7687</v>
      </c>
      <c r="N2586">
        <v>0.67583333300000004</v>
      </c>
      <c r="O2586">
        <v>0</v>
      </c>
      <c r="P2586">
        <v>5394</v>
      </c>
      <c r="Q2586">
        <v>0</v>
      </c>
      <c r="R2586">
        <v>2</v>
      </c>
      <c r="S2586">
        <v>0</v>
      </c>
      <c r="T2586">
        <v>526</v>
      </c>
      <c r="U2586">
        <v>0</v>
      </c>
      <c r="V2586">
        <v>0</v>
      </c>
      <c r="W2586">
        <v>0</v>
      </c>
      <c r="X2586">
        <v>683.49198725614838</v>
      </c>
      <c r="Y2586">
        <v>0</v>
      </c>
      <c r="Z2586">
        <v>0.25853236308487498</v>
      </c>
      <c r="AA2586">
        <v>0</v>
      </c>
      <c r="AB2586">
        <v>264.12676784817921</v>
      </c>
      <c r="AC2586">
        <v>0</v>
      </c>
      <c r="AD2586">
        <v>0</v>
      </c>
      <c r="AE2586">
        <v>947.87728746741254</v>
      </c>
    </row>
    <row r="2587" spans="1:31" x14ac:dyDescent="0.3">
      <c r="A2587">
        <v>2506307</v>
      </c>
      <c r="B2587">
        <v>1</v>
      </c>
      <c r="C2587" t="s">
        <v>80</v>
      </c>
      <c r="D2587" t="s">
        <v>99</v>
      </c>
      <c r="E2587" t="s">
        <v>141</v>
      </c>
      <c r="F2587" t="s">
        <v>200</v>
      </c>
      <c r="G2587" t="s">
        <v>143</v>
      </c>
      <c r="H2587" t="s">
        <v>135</v>
      </c>
      <c r="I2587" t="s">
        <v>136</v>
      </c>
      <c r="J2587" t="s">
        <v>137</v>
      </c>
      <c r="K2587" t="s">
        <v>144</v>
      </c>
      <c r="L2587" t="s">
        <v>7688</v>
      </c>
      <c r="M2587" t="s">
        <v>7689</v>
      </c>
      <c r="N2587">
        <v>0.11861111100000001</v>
      </c>
      <c r="O2587">
        <v>4</v>
      </c>
      <c r="P2587">
        <v>863</v>
      </c>
      <c r="Q2587">
        <v>13</v>
      </c>
      <c r="R2587">
        <v>129</v>
      </c>
      <c r="S2587">
        <v>20</v>
      </c>
      <c r="T2587">
        <v>76</v>
      </c>
      <c r="U2587">
        <v>0</v>
      </c>
      <c r="V2587">
        <v>4</v>
      </c>
      <c r="W2587">
        <v>1.3809292874288732</v>
      </c>
      <c r="X2587">
        <v>16.128685022978974</v>
      </c>
      <c r="Y2587">
        <v>1.3588790299534264</v>
      </c>
      <c r="Z2587">
        <v>4.7802495390842559</v>
      </c>
      <c r="AA2587">
        <v>8.896417394514998</v>
      </c>
      <c r="AB2587">
        <v>3.5917472903375578</v>
      </c>
      <c r="AC2587">
        <v>0</v>
      </c>
      <c r="AD2587">
        <v>1.2147774274551051</v>
      </c>
      <c r="AE2587">
        <v>37.351684991753196</v>
      </c>
    </row>
    <row r="2588" spans="1:31" x14ac:dyDescent="0.3">
      <c r="A2588">
        <v>2505766</v>
      </c>
      <c r="B2588">
        <v>1</v>
      </c>
      <c r="C2588" t="s">
        <v>80</v>
      </c>
      <c r="D2588" t="s">
        <v>106</v>
      </c>
      <c r="E2588" t="s">
        <v>159</v>
      </c>
      <c r="F2588" t="s">
        <v>7690</v>
      </c>
      <c r="G2588" t="s">
        <v>181</v>
      </c>
      <c r="H2588" t="s">
        <v>150</v>
      </c>
      <c r="I2588" t="s">
        <v>136</v>
      </c>
      <c r="J2588" t="s">
        <v>137</v>
      </c>
      <c r="K2588" t="s">
        <v>144</v>
      </c>
      <c r="L2588" t="s">
        <v>7691</v>
      </c>
      <c r="M2588" t="s">
        <v>7692</v>
      </c>
      <c r="N2588">
        <v>2.0838888880000002</v>
      </c>
      <c r="O2588">
        <v>0</v>
      </c>
      <c r="P2588">
        <v>64</v>
      </c>
      <c r="Q2588">
        <v>0</v>
      </c>
      <c r="R2588">
        <v>0</v>
      </c>
      <c r="S2588">
        <v>0</v>
      </c>
      <c r="T2588">
        <v>5</v>
      </c>
      <c r="U2588">
        <v>0</v>
      </c>
      <c r="V2588">
        <v>0</v>
      </c>
      <c r="W2588">
        <v>0</v>
      </c>
      <c r="X2588">
        <v>20.44124879566543</v>
      </c>
      <c r="Y2588">
        <v>0</v>
      </c>
      <c r="Z2588">
        <v>0</v>
      </c>
      <c r="AA2588">
        <v>0</v>
      </c>
      <c r="AB2588">
        <v>2.7264965708316731</v>
      </c>
      <c r="AC2588">
        <v>0</v>
      </c>
      <c r="AD2588">
        <v>0</v>
      </c>
      <c r="AE2588">
        <v>23.167745366497105</v>
      </c>
    </row>
    <row r="2589" spans="1:31" x14ac:dyDescent="0.3">
      <c r="A2589">
        <v>2506384</v>
      </c>
      <c r="B2589">
        <v>1</v>
      </c>
      <c r="C2589" t="s">
        <v>80</v>
      </c>
      <c r="D2589" t="s">
        <v>94</v>
      </c>
      <c r="E2589" t="s">
        <v>159</v>
      </c>
      <c r="F2589" t="s">
        <v>7693</v>
      </c>
      <c r="G2589" t="s">
        <v>181</v>
      </c>
      <c r="H2589" t="s">
        <v>150</v>
      </c>
      <c r="I2589" t="s">
        <v>136</v>
      </c>
      <c r="J2589" t="s">
        <v>137</v>
      </c>
      <c r="K2589" t="s">
        <v>144</v>
      </c>
      <c r="L2589" t="s">
        <v>7694</v>
      </c>
      <c r="M2589" t="s">
        <v>7695</v>
      </c>
      <c r="N2589">
        <v>0.58722222199999996</v>
      </c>
      <c r="O2589">
        <v>0</v>
      </c>
      <c r="P2589">
        <v>277</v>
      </c>
      <c r="Q2589">
        <v>0</v>
      </c>
      <c r="R2589">
        <v>1</v>
      </c>
      <c r="S2589">
        <v>0</v>
      </c>
      <c r="T2589">
        <v>24</v>
      </c>
      <c r="U2589">
        <v>0</v>
      </c>
      <c r="V2589">
        <v>0</v>
      </c>
      <c r="W2589">
        <v>0</v>
      </c>
      <c r="X2589">
        <v>31.732906541113181</v>
      </c>
      <c r="Y2589">
        <v>0</v>
      </c>
      <c r="Z2589">
        <v>3.0481596351499998E-3</v>
      </c>
      <c r="AA2589">
        <v>0</v>
      </c>
      <c r="AB2589">
        <v>13.729670591371452</v>
      </c>
      <c r="AC2589">
        <v>0</v>
      </c>
      <c r="AD2589">
        <v>0</v>
      </c>
      <c r="AE2589">
        <v>45.465625292119782</v>
      </c>
    </row>
    <row r="2590" spans="1:31" x14ac:dyDescent="0.3">
      <c r="A2590">
        <v>2506138</v>
      </c>
      <c r="B2590">
        <v>1</v>
      </c>
      <c r="C2590" t="s">
        <v>81</v>
      </c>
      <c r="D2590" t="s">
        <v>128</v>
      </c>
      <c r="E2590" t="s">
        <v>141</v>
      </c>
      <c r="F2590" t="s">
        <v>7696</v>
      </c>
      <c r="G2590" t="s">
        <v>143</v>
      </c>
      <c r="H2590" t="s">
        <v>135</v>
      </c>
      <c r="I2590" t="s">
        <v>136</v>
      </c>
      <c r="J2590" t="s">
        <v>137</v>
      </c>
      <c r="K2590" t="s">
        <v>144</v>
      </c>
      <c r="L2590" t="s">
        <v>7697</v>
      </c>
      <c r="M2590" t="s">
        <v>7698</v>
      </c>
      <c r="N2590">
        <v>0.92500000000000004</v>
      </c>
      <c r="O2590">
        <v>11</v>
      </c>
      <c r="P2590">
        <v>97</v>
      </c>
      <c r="Q2590">
        <v>35</v>
      </c>
      <c r="R2590">
        <v>16</v>
      </c>
      <c r="S2590">
        <v>4</v>
      </c>
      <c r="T2590">
        <v>8</v>
      </c>
      <c r="U2590">
        <v>0</v>
      </c>
      <c r="V2590">
        <v>0</v>
      </c>
      <c r="W2590">
        <v>1.6992170885315598</v>
      </c>
      <c r="X2590">
        <v>13.517621605520105</v>
      </c>
      <c r="Y2590">
        <v>15.230035415429157</v>
      </c>
      <c r="Z2590">
        <v>2.3760615319999046</v>
      </c>
      <c r="AA2590">
        <v>3.501237561657796</v>
      </c>
      <c r="AB2590">
        <v>4.0272787532678338</v>
      </c>
      <c r="AC2590">
        <v>0</v>
      </c>
      <c r="AD2590">
        <v>0</v>
      </c>
      <c r="AE2590">
        <v>40.351451956406358</v>
      </c>
    </row>
    <row r="2591" spans="1:31" x14ac:dyDescent="0.3">
      <c r="A2591">
        <v>2506261</v>
      </c>
      <c r="B2591">
        <v>1</v>
      </c>
      <c r="C2591" t="s">
        <v>80</v>
      </c>
      <c r="D2591" t="s">
        <v>84</v>
      </c>
      <c r="E2591" t="s">
        <v>167</v>
      </c>
      <c r="F2591" t="s">
        <v>7699</v>
      </c>
      <c r="G2591" t="s">
        <v>169</v>
      </c>
      <c r="H2591" t="s">
        <v>150</v>
      </c>
      <c r="I2591" t="s">
        <v>136</v>
      </c>
      <c r="J2591" t="s">
        <v>137</v>
      </c>
      <c r="K2591" t="s">
        <v>144</v>
      </c>
      <c r="L2591" t="s">
        <v>7700</v>
      </c>
      <c r="M2591" t="s">
        <v>7701</v>
      </c>
      <c r="N2591">
        <v>4.3172222219999998</v>
      </c>
      <c r="O2591">
        <v>0</v>
      </c>
      <c r="P2591">
        <v>1</v>
      </c>
      <c r="Q2591">
        <v>0</v>
      </c>
      <c r="R2591">
        <v>0</v>
      </c>
      <c r="S2591">
        <v>0</v>
      </c>
      <c r="T2591">
        <v>0</v>
      </c>
      <c r="U2591">
        <v>0</v>
      </c>
      <c r="V2591">
        <v>0</v>
      </c>
      <c r="W2591">
        <v>0</v>
      </c>
      <c r="X2591">
        <v>0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</row>
    <row r="2592" spans="1:31" x14ac:dyDescent="0.3">
      <c r="A2592">
        <v>2505969</v>
      </c>
      <c r="B2592">
        <v>1</v>
      </c>
      <c r="C2592" t="s">
        <v>80</v>
      </c>
      <c r="D2592" t="s">
        <v>93</v>
      </c>
      <c r="E2592" t="s">
        <v>207</v>
      </c>
      <c r="F2592" t="s">
        <v>7702</v>
      </c>
      <c r="G2592" t="s">
        <v>177</v>
      </c>
      <c r="H2592" t="s">
        <v>150</v>
      </c>
      <c r="I2592" t="s">
        <v>136</v>
      </c>
      <c r="J2592" t="s">
        <v>137</v>
      </c>
      <c r="K2592" t="s">
        <v>144</v>
      </c>
      <c r="L2592" t="s">
        <v>7703</v>
      </c>
      <c r="M2592" t="s">
        <v>7704</v>
      </c>
      <c r="N2592">
        <v>6.7080555549999996</v>
      </c>
      <c r="O2592">
        <v>0</v>
      </c>
      <c r="P2592">
        <v>4</v>
      </c>
      <c r="Q2592">
        <v>0</v>
      </c>
      <c r="R2592">
        <v>4</v>
      </c>
      <c r="S2592">
        <v>0</v>
      </c>
      <c r="T2592">
        <v>0</v>
      </c>
      <c r="U2592">
        <v>0</v>
      </c>
      <c r="V2592">
        <v>0</v>
      </c>
      <c r="W2592">
        <v>0</v>
      </c>
      <c r="X2592">
        <v>27.064661130994555</v>
      </c>
      <c r="Y2592">
        <v>0</v>
      </c>
      <c r="Z2592">
        <v>3.4430037312024075</v>
      </c>
      <c r="AA2592">
        <v>0</v>
      </c>
      <c r="AB2592">
        <v>0</v>
      </c>
      <c r="AC2592">
        <v>0</v>
      </c>
      <c r="AD2592">
        <v>0</v>
      </c>
      <c r="AE2592">
        <v>30.507664862196961</v>
      </c>
    </row>
    <row r="2593" spans="1:31" x14ac:dyDescent="0.3">
      <c r="A2593">
        <v>2506221</v>
      </c>
      <c r="B2593">
        <v>1</v>
      </c>
      <c r="C2593" t="s">
        <v>80</v>
      </c>
      <c r="D2593" t="s">
        <v>100</v>
      </c>
      <c r="E2593" t="s">
        <v>275</v>
      </c>
      <c r="F2593" t="s">
        <v>7705</v>
      </c>
      <c r="G2593" t="s">
        <v>143</v>
      </c>
      <c r="H2593" t="s">
        <v>135</v>
      </c>
      <c r="I2593" t="s">
        <v>136</v>
      </c>
      <c r="J2593" t="s">
        <v>137</v>
      </c>
      <c r="K2593" t="s">
        <v>144</v>
      </c>
      <c r="L2593" t="s">
        <v>7706</v>
      </c>
      <c r="M2593" t="s">
        <v>7707</v>
      </c>
      <c r="N2593">
        <v>0.51027777699999999</v>
      </c>
      <c r="O2593">
        <v>6</v>
      </c>
      <c r="P2593">
        <v>13739</v>
      </c>
      <c r="Q2593">
        <v>5</v>
      </c>
      <c r="R2593">
        <v>337</v>
      </c>
      <c r="S2593">
        <v>31</v>
      </c>
      <c r="T2593">
        <v>1114</v>
      </c>
      <c r="U2593">
        <v>3</v>
      </c>
      <c r="V2593">
        <v>3</v>
      </c>
      <c r="W2593">
        <v>26.989890893170923</v>
      </c>
      <c r="X2593">
        <v>1271.462641930847</v>
      </c>
      <c r="Y2593">
        <v>5.0395540132241337</v>
      </c>
      <c r="Z2593">
        <v>44.547774249714536</v>
      </c>
      <c r="AA2593">
        <v>230.11114610540488</v>
      </c>
      <c r="AB2593">
        <v>492.82738745463274</v>
      </c>
      <c r="AC2593">
        <v>162.5118248456327</v>
      </c>
      <c r="AD2593">
        <v>174.32054297854111</v>
      </c>
      <c r="AE2593">
        <v>2407.8107624711683</v>
      </c>
    </row>
    <row r="2594" spans="1:31" x14ac:dyDescent="0.3">
      <c r="A2594">
        <v>2506075</v>
      </c>
      <c r="B2594">
        <v>1</v>
      </c>
      <c r="C2594" t="s">
        <v>80</v>
      </c>
      <c r="D2594" t="s">
        <v>107</v>
      </c>
      <c r="E2594" t="s">
        <v>207</v>
      </c>
      <c r="F2594" t="s">
        <v>7708</v>
      </c>
      <c r="G2594" t="s">
        <v>177</v>
      </c>
      <c r="H2594" t="s">
        <v>150</v>
      </c>
      <c r="I2594" t="s">
        <v>136</v>
      </c>
      <c r="J2594" t="s">
        <v>137</v>
      </c>
      <c r="K2594" t="s">
        <v>144</v>
      </c>
      <c r="L2594" t="s">
        <v>7709</v>
      </c>
      <c r="M2594" t="s">
        <v>7710</v>
      </c>
      <c r="N2594">
        <v>1.3063888880000001</v>
      </c>
      <c r="O2594">
        <v>0</v>
      </c>
      <c r="P2594">
        <v>67</v>
      </c>
      <c r="Q2594">
        <v>0</v>
      </c>
      <c r="R2594">
        <v>0</v>
      </c>
      <c r="S2594">
        <v>0</v>
      </c>
      <c r="T2594">
        <v>5</v>
      </c>
      <c r="U2594">
        <v>0</v>
      </c>
      <c r="V2594">
        <v>0</v>
      </c>
      <c r="W2594">
        <v>0</v>
      </c>
      <c r="X2594">
        <v>22.939500397551097</v>
      </c>
      <c r="Y2594">
        <v>0</v>
      </c>
      <c r="Z2594">
        <v>0</v>
      </c>
      <c r="AA2594">
        <v>0</v>
      </c>
      <c r="AB2594">
        <v>5.8397879881309596</v>
      </c>
      <c r="AC2594">
        <v>0</v>
      </c>
      <c r="AD2594">
        <v>0</v>
      </c>
      <c r="AE2594">
        <v>28.779288385682058</v>
      </c>
    </row>
    <row r="2595" spans="1:31" x14ac:dyDescent="0.3">
      <c r="A2595">
        <v>2506470</v>
      </c>
      <c r="B2595">
        <v>1</v>
      </c>
      <c r="C2595" t="s">
        <v>80</v>
      </c>
      <c r="D2595" t="s">
        <v>103</v>
      </c>
      <c r="E2595" t="s">
        <v>167</v>
      </c>
      <c r="F2595" t="s">
        <v>7711</v>
      </c>
      <c r="G2595" t="s">
        <v>3796</v>
      </c>
      <c r="H2595" t="s">
        <v>150</v>
      </c>
      <c r="I2595" t="s">
        <v>136</v>
      </c>
      <c r="J2595" t="s">
        <v>137</v>
      </c>
      <c r="K2595" t="s">
        <v>144</v>
      </c>
      <c r="L2595" t="s">
        <v>7712</v>
      </c>
      <c r="M2595" t="s">
        <v>7713</v>
      </c>
      <c r="N2595">
        <v>4.3194444440000002</v>
      </c>
      <c r="O2595">
        <v>0</v>
      </c>
      <c r="P2595">
        <v>1</v>
      </c>
      <c r="Q2595">
        <v>0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2.8582806969015464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2.8582806969015464</v>
      </c>
    </row>
    <row r="2596" spans="1:31" x14ac:dyDescent="0.3">
      <c r="A2596">
        <v>2506533</v>
      </c>
      <c r="B2596">
        <v>1</v>
      </c>
      <c r="C2596" t="s">
        <v>80</v>
      </c>
      <c r="D2596" t="s">
        <v>100</v>
      </c>
      <c r="E2596" t="s">
        <v>141</v>
      </c>
      <c r="F2596" t="s">
        <v>7714</v>
      </c>
      <c r="G2596" t="s">
        <v>143</v>
      </c>
      <c r="H2596" t="s">
        <v>135</v>
      </c>
      <c r="I2596" t="s">
        <v>136</v>
      </c>
      <c r="J2596" t="s">
        <v>137</v>
      </c>
      <c r="K2596" t="s">
        <v>144</v>
      </c>
      <c r="L2596" t="s">
        <v>7715</v>
      </c>
      <c r="M2596" t="s">
        <v>7716</v>
      </c>
      <c r="N2596">
        <v>0.79388888800000001</v>
      </c>
      <c r="O2596">
        <v>0</v>
      </c>
      <c r="P2596">
        <v>690</v>
      </c>
      <c r="Q2596">
        <v>0</v>
      </c>
      <c r="R2596">
        <v>3</v>
      </c>
      <c r="S2596">
        <v>0</v>
      </c>
      <c r="T2596">
        <v>59</v>
      </c>
      <c r="U2596">
        <v>0</v>
      </c>
      <c r="V2596">
        <v>0</v>
      </c>
      <c r="W2596">
        <v>0</v>
      </c>
      <c r="X2596">
        <v>86.784642556441028</v>
      </c>
      <c r="Y2596">
        <v>0</v>
      </c>
      <c r="Z2596">
        <v>1.334175124779835</v>
      </c>
      <c r="AA2596">
        <v>0</v>
      </c>
      <c r="AB2596">
        <v>37.590182881989008</v>
      </c>
      <c r="AC2596">
        <v>0</v>
      </c>
      <c r="AD2596">
        <v>0</v>
      </c>
      <c r="AE2596">
        <v>125.70900056320987</v>
      </c>
    </row>
    <row r="2597" spans="1:31" x14ac:dyDescent="0.3">
      <c r="A2597">
        <v>2505869</v>
      </c>
      <c r="B2597">
        <v>1</v>
      </c>
      <c r="C2597" t="s">
        <v>81</v>
      </c>
      <c r="D2597" t="s">
        <v>127</v>
      </c>
      <c r="E2597" t="s">
        <v>187</v>
      </c>
      <c r="F2597" t="s">
        <v>7717</v>
      </c>
      <c r="G2597" t="s">
        <v>143</v>
      </c>
      <c r="H2597" t="s">
        <v>135</v>
      </c>
      <c r="I2597" t="s">
        <v>136</v>
      </c>
      <c r="J2597" t="s">
        <v>137</v>
      </c>
      <c r="K2597" t="s">
        <v>144</v>
      </c>
      <c r="L2597" t="s">
        <v>7718</v>
      </c>
      <c r="M2597" t="s">
        <v>7719</v>
      </c>
      <c r="N2597">
        <v>0.62972222200000005</v>
      </c>
      <c r="O2597">
        <v>4</v>
      </c>
      <c r="P2597">
        <v>78</v>
      </c>
      <c r="Q2597">
        <v>100</v>
      </c>
      <c r="R2597">
        <v>92</v>
      </c>
      <c r="S2597">
        <v>2</v>
      </c>
      <c r="T2597">
        <v>8</v>
      </c>
      <c r="U2597">
        <v>0</v>
      </c>
      <c r="V2597">
        <v>0</v>
      </c>
      <c r="W2597">
        <v>0.27675990214132362</v>
      </c>
      <c r="X2597">
        <v>7.6407179581571354</v>
      </c>
      <c r="Y2597">
        <v>21.181447441405609</v>
      </c>
      <c r="Z2597">
        <v>21.85885950774686</v>
      </c>
      <c r="AA2597">
        <v>0.7355554003135556</v>
      </c>
      <c r="AB2597">
        <v>2.1593219515689808</v>
      </c>
      <c r="AC2597">
        <v>0</v>
      </c>
      <c r="AD2597">
        <v>0</v>
      </c>
      <c r="AE2597">
        <v>53.85266216133347</v>
      </c>
    </row>
    <row r="2598" spans="1:31" x14ac:dyDescent="0.3">
      <c r="A2598">
        <v>2506012</v>
      </c>
      <c r="B2598">
        <v>1</v>
      </c>
      <c r="C2598" t="s">
        <v>81</v>
      </c>
      <c r="D2598" t="s">
        <v>113</v>
      </c>
      <c r="E2598" t="s">
        <v>187</v>
      </c>
      <c r="F2598" t="s">
        <v>7720</v>
      </c>
      <c r="G2598" t="s">
        <v>173</v>
      </c>
      <c r="H2598" t="s">
        <v>135</v>
      </c>
      <c r="I2598" t="s">
        <v>136</v>
      </c>
      <c r="J2598" t="s">
        <v>137</v>
      </c>
      <c r="K2598" t="s">
        <v>138</v>
      </c>
      <c r="L2598" t="s">
        <v>7721</v>
      </c>
      <c r="M2598" t="s">
        <v>7722</v>
      </c>
      <c r="N2598">
        <v>2.0508333329999999</v>
      </c>
      <c r="O2598">
        <v>1</v>
      </c>
      <c r="P2598">
        <v>229</v>
      </c>
      <c r="Q2598">
        <v>93</v>
      </c>
      <c r="R2598">
        <v>187</v>
      </c>
      <c r="S2598">
        <v>9</v>
      </c>
      <c r="T2598">
        <v>15</v>
      </c>
      <c r="U2598">
        <v>0</v>
      </c>
      <c r="V2598">
        <v>0</v>
      </c>
      <c r="W2598">
        <v>0.10867600453153502</v>
      </c>
      <c r="X2598">
        <v>58.076254657147501</v>
      </c>
      <c r="Y2598">
        <v>214.99488474500143</v>
      </c>
      <c r="Z2598">
        <v>549.43309476720276</v>
      </c>
      <c r="AA2598">
        <v>18.148120589369586</v>
      </c>
      <c r="AB2598">
        <v>22.229290280778251</v>
      </c>
      <c r="AC2598">
        <v>0</v>
      </c>
      <c r="AD2598">
        <v>0</v>
      </c>
      <c r="AE2598">
        <v>862.99032104403102</v>
      </c>
    </row>
    <row r="2599" spans="1:31" x14ac:dyDescent="0.3">
      <c r="A2599">
        <v>2506155</v>
      </c>
      <c r="B2599">
        <v>1</v>
      </c>
      <c r="C2599" t="s">
        <v>81</v>
      </c>
      <c r="D2599" t="s">
        <v>113</v>
      </c>
      <c r="E2599" t="s">
        <v>187</v>
      </c>
      <c r="F2599" t="s">
        <v>7723</v>
      </c>
      <c r="G2599" t="s">
        <v>143</v>
      </c>
      <c r="H2599" t="s">
        <v>135</v>
      </c>
      <c r="I2599" t="s">
        <v>136</v>
      </c>
      <c r="J2599" t="s">
        <v>137</v>
      </c>
      <c r="K2599" t="s">
        <v>144</v>
      </c>
      <c r="L2599" t="s">
        <v>7724</v>
      </c>
      <c r="M2599" t="s">
        <v>7725</v>
      </c>
      <c r="N2599">
        <v>1.227777777</v>
      </c>
      <c r="O2599">
        <v>2</v>
      </c>
      <c r="P2599">
        <v>773</v>
      </c>
      <c r="Q2599">
        <v>32</v>
      </c>
      <c r="R2599">
        <v>286</v>
      </c>
      <c r="S2599">
        <v>7</v>
      </c>
      <c r="T2599">
        <v>35</v>
      </c>
      <c r="U2599">
        <v>1</v>
      </c>
      <c r="V2599">
        <v>0</v>
      </c>
      <c r="W2599">
        <v>0.38486365551400004</v>
      </c>
      <c r="X2599">
        <v>150.32220077026412</v>
      </c>
      <c r="Y2599">
        <v>35.786284684372347</v>
      </c>
      <c r="Z2599">
        <v>86.334770590365849</v>
      </c>
      <c r="AA2599">
        <v>16.42325574526766</v>
      </c>
      <c r="AB2599">
        <v>63.917829563292109</v>
      </c>
      <c r="AC2599">
        <v>217.99389532231112</v>
      </c>
      <c r="AD2599">
        <v>0</v>
      </c>
      <c r="AE2599">
        <v>571.16310033138723</v>
      </c>
    </row>
    <row r="2600" spans="1:31" x14ac:dyDescent="0.3">
      <c r="A2600">
        <v>2506702</v>
      </c>
      <c r="B2600">
        <v>1</v>
      </c>
      <c r="C2600" t="s">
        <v>81</v>
      </c>
      <c r="D2600" t="s">
        <v>121</v>
      </c>
      <c r="E2600" t="s">
        <v>207</v>
      </c>
      <c r="F2600" t="s">
        <v>7726</v>
      </c>
      <c r="G2600" t="s">
        <v>177</v>
      </c>
      <c r="H2600" t="s">
        <v>150</v>
      </c>
      <c r="I2600" t="s">
        <v>136</v>
      </c>
      <c r="J2600" t="s">
        <v>137</v>
      </c>
      <c r="K2600" t="s">
        <v>144</v>
      </c>
      <c r="L2600" t="s">
        <v>7727</v>
      </c>
      <c r="M2600" t="s">
        <v>7728</v>
      </c>
      <c r="N2600">
        <v>1.4424999999999999</v>
      </c>
      <c r="O2600">
        <v>0</v>
      </c>
      <c r="P2600">
        <v>1</v>
      </c>
      <c r="Q2600">
        <v>0</v>
      </c>
      <c r="R2600">
        <v>1</v>
      </c>
      <c r="S2600">
        <v>0</v>
      </c>
      <c r="T2600">
        <v>1</v>
      </c>
      <c r="U2600">
        <v>0</v>
      </c>
      <c r="V2600">
        <v>0</v>
      </c>
      <c r="W2600">
        <v>0</v>
      </c>
      <c r="X2600">
        <v>1.6571440355447036</v>
      </c>
      <c r="Y2600">
        <v>0</v>
      </c>
      <c r="Z2600">
        <v>0.14020217218800002</v>
      </c>
      <c r="AA2600">
        <v>0</v>
      </c>
      <c r="AB2600">
        <v>0</v>
      </c>
      <c r="AC2600">
        <v>0</v>
      </c>
      <c r="AD2600">
        <v>0</v>
      </c>
      <c r="AE2600">
        <v>1.7973462077327036</v>
      </c>
    </row>
    <row r="2601" spans="1:31" x14ac:dyDescent="0.3">
      <c r="A2601">
        <v>2506410</v>
      </c>
      <c r="B2601">
        <v>1</v>
      </c>
      <c r="C2601" t="s">
        <v>81</v>
      </c>
      <c r="D2601" t="s">
        <v>128</v>
      </c>
      <c r="E2601" t="s">
        <v>141</v>
      </c>
      <c r="F2601" t="s">
        <v>7729</v>
      </c>
      <c r="G2601" t="s">
        <v>143</v>
      </c>
      <c r="H2601" t="s">
        <v>135</v>
      </c>
      <c r="I2601" t="s">
        <v>136</v>
      </c>
      <c r="J2601" t="s">
        <v>137</v>
      </c>
      <c r="K2601" t="s">
        <v>144</v>
      </c>
      <c r="L2601" t="s">
        <v>7730</v>
      </c>
      <c r="M2601" t="s">
        <v>7731</v>
      </c>
      <c r="N2601">
        <v>0.80722222200000004</v>
      </c>
      <c r="O2601">
        <v>0</v>
      </c>
      <c r="P2601">
        <v>1003</v>
      </c>
      <c r="Q2601">
        <v>1</v>
      </c>
      <c r="R2601">
        <v>14</v>
      </c>
      <c r="S2601">
        <v>16</v>
      </c>
      <c r="T2601">
        <v>126</v>
      </c>
      <c r="U2601">
        <v>0</v>
      </c>
      <c r="V2601">
        <v>0</v>
      </c>
      <c r="W2601">
        <v>0</v>
      </c>
      <c r="X2601">
        <v>110.79190054161286</v>
      </c>
      <c r="Y2601">
        <v>0.58247221287114503</v>
      </c>
      <c r="Z2601">
        <v>5.8355346689066883</v>
      </c>
      <c r="AA2601">
        <v>165.12407251574703</v>
      </c>
      <c r="AB2601">
        <v>36.20586423127083</v>
      </c>
      <c r="AC2601">
        <v>0</v>
      </c>
      <c r="AD2601">
        <v>0</v>
      </c>
      <c r="AE2601">
        <v>318.53984417040857</v>
      </c>
    </row>
    <row r="2602" spans="1:31" x14ac:dyDescent="0.3">
      <c r="A2602">
        <v>2505992</v>
      </c>
      <c r="B2602">
        <v>1</v>
      </c>
      <c r="C2602" t="s">
        <v>80</v>
      </c>
      <c r="D2602" t="s">
        <v>91</v>
      </c>
      <c r="E2602" t="s">
        <v>207</v>
      </c>
      <c r="F2602" t="s">
        <v>7732</v>
      </c>
      <c r="G2602" t="s">
        <v>177</v>
      </c>
      <c r="H2602" t="s">
        <v>150</v>
      </c>
      <c r="I2602" t="s">
        <v>136</v>
      </c>
      <c r="J2602" t="s">
        <v>137</v>
      </c>
      <c r="K2602" t="s">
        <v>144</v>
      </c>
      <c r="L2602" t="s">
        <v>7733</v>
      </c>
      <c r="M2602" t="s">
        <v>7734</v>
      </c>
      <c r="N2602">
        <v>1.2441666659999999</v>
      </c>
      <c r="O2602">
        <v>0</v>
      </c>
      <c r="P2602">
        <v>1</v>
      </c>
      <c r="Q2602">
        <v>0</v>
      </c>
      <c r="R2602">
        <v>2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7.7267346154898331E-2</v>
      </c>
      <c r="Y2602">
        <v>0</v>
      </c>
      <c r="Z2602">
        <v>1.4180689477716575</v>
      </c>
      <c r="AA2602">
        <v>0</v>
      </c>
      <c r="AB2602">
        <v>0</v>
      </c>
      <c r="AC2602">
        <v>0</v>
      </c>
      <c r="AD2602">
        <v>0</v>
      </c>
      <c r="AE2602">
        <v>1.4953362939265558</v>
      </c>
    </row>
    <row r="2603" spans="1:31" x14ac:dyDescent="0.3">
      <c r="A2603">
        <v>2505843</v>
      </c>
      <c r="B2603">
        <v>1</v>
      </c>
      <c r="C2603" t="s">
        <v>80</v>
      </c>
      <c r="D2603" t="s">
        <v>108</v>
      </c>
      <c r="E2603" t="s">
        <v>207</v>
      </c>
      <c r="F2603" t="s">
        <v>7735</v>
      </c>
      <c r="G2603" t="s">
        <v>177</v>
      </c>
      <c r="H2603" t="s">
        <v>150</v>
      </c>
      <c r="I2603" t="s">
        <v>136</v>
      </c>
      <c r="J2603" t="s">
        <v>137</v>
      </c>
      <c r="K2603" t="s">
        <v>144</v>
      </c>
      <c r="L2603" t="s">
        <v>7736</v>
      </c>
      <c r="M2603" t="s">
        <v>7737</v>
      </c>
      <c r="N2603">
        <v>6.7166666660000001</v>
      </c>
      <c r="O2603">
        <v>0</v>
      </c>
      <c r="P2603">
        <v>12</v>
      </c>
      <c r="Q2603">
        <v>0</v>
      </c>
      <c r="R2603">
        <v>4</v>
      </c>
      <c r="S2603">
        <v>0</v>
      </c>
      <c r="T2603">
        <v>3</v>
      </c>
      <c r="U2603">
        <v>0</v>
      </c>
      <c r="V2603">
        <v>0</v>
      </c>
      <c r="W2603">
        <v>0</v>
      </c>
      <c r="X2603">
        <v>7.7116224066327295</v>
      </c>
      <c r="Y2603">
        <v>0</v>
      </c>
      <c r="Z2603">
        <v>0.26566757236936001</v>
      </c>
      <c r="AA2603">
        <v>0</v>
      </c>
      <c r="AB2603">
        <v>21.63690815964128</v>
      </c>
      <c r="AC2603">
        <v>0</v>
      </c>
      <c r="AD2603">
        <v>0</v>
      </c>
      <c r="AE2603">
        <v>29.614198138643367</v>
      </c>
    </row>
    <row r="2604" spans="1:31" x14ac:dyDescent="0.3">
      <c r="A2604">
        <v>2505912</v>
      </c>
      <c r="B2604">
        <v>1</v>
      </c>
      <c r="C2604" t="s">
        <v>80</v>
      </c>
      <c r="D2604" t="s">
        <v>100</v>
      </c>
      <c r="E2604" t="s">
        <v>187</v>
      </c>
      <c r="F2604" t="s">
        <v>3817</v>
      </c>
      <c r="G2604" t="s">
        <v>693</v>
      </c>
      <c r="H2604" t="s">
        <v>135</v>
      </c>
      <c r="I2604" t="s">
        <v>136</v>
      </c>
      <c r="J2604" t="s">
        <v>137</v>
      </c>
      <c r="K2604" t="s">
        <v>144</v>
      </c>
      <c r="L2604" t="s">
        <v>7738</v>
      </c>
      <c r="M2604" t="s">
        <v>7739</v>
      </c>
      <c r="N2604">
        <v>2.7494444439999999</v>
      </c>
      <c r="O2604">
        <v>0</v>
      </c>
      <c r="P2604">
        <v>28</v>
      </c>
      <c r="Q2604">
        <v>1</v>
      </c>
      <c r="R2604">
        <v>12</v>
      </c>
      <c r="S2604">
        <v>8</v>
      </c>
      <c r="T2604">
        <v>19</v>
      </c>
      <c r="U2604">
        <v>3</v>
      </c>
      <c r="V2604">
        <v>0</v>
      </c>
      <c r="W2604">
        <v>0</v>
      </c>
      <c r="X2604">
        <v>16.466406922812055</v>
      </c>
      <c r="Y2604">
        <v>5.8007786547480942</v>
      </c>
      <c r="Z2604">
        <v>25.353126641340406</v>
      </c>
      <c r="AA2604">
        <v>104.69412660512405</v>
      </c>
      <c r="AB2604">
        <v>40.910262161605822</v>
      </c>
      <c r="AC2604">
        <v>188.27673111594305</v>
      </c>
      <c r="AD2604">
        <v>0</v>
      </c>
      <c r="AE2604">
        <v>381.50143210157347</v>
      </c>
    </row>
    <row r="2605" spans="1:31" x14ac:dyDescent="0.3">
      <c r="A2605">
        <v>2506241</v>
      </c>
      <c r="B2605">
        <v>1</v>
      </c>
      <c r="C2605" t="s">
        <v>81</v>
      </c>
      <c r="D2605" t="s">
        <v>128</v>
      </c>
      <c r="E2605" t="s">
        <v>207</v>
      </c>
      <c r="F2605" t="s">
        <v>7740</v>
      </c>
      <c r="G2605" t="s">
        <v>177</v>
      </c>
      <c r="H2605" t="s">
        <v>150</v>
      </c>
      <c r="I2605" t="s">
        <v>136</v>
      </c>
      <c r="J2605" t="s">
        <v>137</v>
      </c>
      <c r="K2605" t="s">
        <v>144</v>
      </c>
      <c r="L2605" t="s">
        <v>7741</v>
      </c>
      <c r="M2605" t="s">
        <v>7742</v>
      </c>
      <c r="N2605">
        <v>1.29</v>
      </c>
      <c r="O2605">
        <v>0</v>
      </c>
      <c r="P2605">
        <v>8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1.0081748263625352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1.0081748263625352</v>
      </c>
    </row>
    <row r="2606" spans="1:31" x14ac:dyDescent="0.3">
      <c r="A2606">
        <v>2506304</v>
      </c>
      <c r="B2606">
        <v>1</v>
      </c>
      <c r="C2606" t="s">
        <v>80</v>
      </c>
      <c r="D2606" t="s">
        <v>83</v>
      </c>
      <c r="E2606" t="s">
        <v>207</v>
      </c>
      <c r="F2606" t="s">
        <v>6350</v>
      </c>
      <c r="G2606" t="s">
        <v>177</v>
      </c>
      <c r="H2606" t="s">
        <v>150</v>
      </c>
      <c r="I2606" t="s">
        <v>136</v>
      </c>
      <c r="J2606" t="s">
        <v>137</v>
      </c>
      <c r="K2606" t="s">
        <v>144</v>
      </c>
      <c r="L2606" t="s">
        <v>7743</v>
      </c>
      <c r="M2606" t="s">
        <v>7744</v>
      </c>
      <c r="N2606">
        <v>0.83388888800000005</v>
      </c>
      <c r="O2606">
        <v>0</v>
      </c>
      <c r="P2606">
        <v>0</v>
      </c>
      <c r="Q2606">
        <v>0</v>
      </c>
      <c r="R2606">
        <v>0</v>
      </c>
      <c r="S2606">
        <v>0</v>
      </c>
      <c r="T2606">
        <v>40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23.289904065381766</v>
      </c>
      <c r="AC2606">
        <v>0</v>
      </c>
      <c r="AD2606">
        <v>0</v>
      </c>
      <c r="AE2606">
        <v>23.289904065381766</v>
      </c>
    </row>
    <row r="2607" spans="1:31" x14ac:dyDescent="0.3">
      <c r="A2607">
        <v>2505849</v>
      </c>
      <c r="B2607">
        <v>1</v>
      </c>
      <c r="C2607" t="s">
        <v>81</v>
      </c>
      <c r="D2607" t="s">
        <v>122</v>
      </c>
      <c r="E2607" t="s">
        <v>187</v>
      </c>
      <c r="F2607" t="s">
        <v>7745</v>
      </c>
      <c r="G2607" t="s">
        <v>143</v>
      </c>
      <c r="H2607" t="s">
        <v>135</v>
      </c>
      <c r="I2607" t="s">
        <v>136</v>
      </c>
      <c r="J2607" t="s">
        <v>137</v>
      </c>
      <c r="K2607" t="s">
        <v>144</v>
      </c>
      <c r="L2607" t="s">
        <v>7746</v>
      </c>
      <c r="M2607" t="s">
        <v>7747</v>
      </c>
      <c r="N2607">
        <v>0.78416666599999996</v>
      </c>
      <c r="O2607">
        <v>0</v>
      </c>
      <c r="P2607">
        <v>1</v>
      </c>
      <c r="Q2607">
        <v>34</v>
      </c>
      <c r="R2607">
        <v>82</v>
      </c>
      <c r="S2607">
        <v>1</v>
      </c>
      <c r="T2607">
        <v>0</v>
      </c>
      <c r="U2607">
        <v>0</v>
      </c>
      <c r="V2607">
        <v>0</v>
      </c>
      <c r="W2607">
        <v>0</v>
      </c>
      <c r="X2607">
        <v>1.1587557640155E-2</v>
      </c>
      <c r="Y2607">
        <v>13.706101400062014</v>
      </c>
      <c r="Z2607">
        <v>4.2689336562461699</v>
      </c>
      <c r="AA2607">
        <v>1.2780058631337101</v>
      </c>
      <c r="AB2607">
        <v>0</v>
      </c>
      <c r="AC2607">
        <v>0</v>
      </c>
      <c r="AD2607">
        <v>0</v>
      </c>
      <c r="AE2607">
        <v>19.264628477082049</v>
      </c>
    </row>
    <row r="2608" spans="1:31" x14ac:dyDescent="0.3">
      <c r="A2608">
        <v>2506098</v>
      </c>
      <c r="B2608">
        <v>1</v>
      </c>
      <c r="C2608" t="s">
        <v>80</v>
      </c>
      <c r="D2608" t="s">
        <v>93</v>
      </c>
      <c r="E2608" t="s">
        <v>141</v>
      </c>
      <c r="F2608" t="s">
        <v>1696</v>
      </c>
      <c r="G2608" t="s">
        <v>143</v>
      </c>
      <c r="H2608" t="s">
        <v>135</v>
      </c>
      <c r="I2608" t="s">
        <v>136</v>
      </c>
      <c r="J2608" t="s">
        <v>137</v>
      </c>
      <c r="K2608" t="s">
        <v>144</v>
      </c>
      <c r="L2608" t="s">
        <v>7748</v>
      </c>
      <c r="M2608" t="s">
        <v>7749</v>
      </c>
      <c r="N2608">
        <v>0.14694444400000001</v>
      </c>
      <c r="O2608">
        <v>2</v>
      </c>
      <c r="P2608">
        <v>316</v>
      </c>
      <c r="Q2608">
        <v>35</v>
      </c>
      <c r="R2608">
        <v>83</v>
      </c>
      <c r="S2608">
        <v>6</v>
      </c>
      <c r="T2608">
        <v>70</v>
      </c>
      <c r="U2608">
        <v>0</v>
      </c>
      <c r="V2608">
        <v>0</v>
      </c>
      <c r="W2608">
        <v>0.2998937049110566</v>
      </c>
      <c r="X2608">
        <v>9.4959765941279173</v>
      </c>
      <c r="Y2608">
        <v>20.084133242384169</v>
      </c>
      <c r="Z2608">
        <v>13.141526170816661</v>
      </c>
      <c r="AA2608">
        <v>3.2335821605133095</v>
      </c>
      <c r="AB2608">
        <v>6.220867151832695</v>
      </c>
      <c r="AC2608">
        <v>0</v>
      </c>
      <c r="AD2608">
        <v>0</v>
      </c>
      <c r="AE2608">
        <v>52.475979024585804</v>
      </c>
    </row>
    <row r="2609" spans="1:31" x14ac:dyDescent="0.3">
      <c r="A2609">
        <v>2506055</v>
      </c>
      <c r="B2609">
        <v>1</v>
      </c>
      <c r="C2609" t="s">
        <v>80</v>
      </c>
      <c r="D2609" t="s">
        <v>93</v>
      </c>
      <c r="E2609" t="s">
        <v>159</v>
      </c>
      <c r="F2609" t="s">
        <v>7750</v>
      </c>
      <c r="G2609" t="s">
        <v>173</v>
      </c>
      <c r="H2609" t="s">
        <v>150</v>
      </c>
      <c r="I2609" t="s">
        <v>136</v>
      </c>
      <c r="J2609" t="s">
        <v>137</v>
      </c>
      <c r="K2609" t="s">
        <v>138</v>
      </c>
      <c r="L2609" t="s">
        <v>7751</v>
      </c>
      <c r="M2609" t="s">
        <v>7752</v>
      </c>
      <c r="N2609">
        <v>3.7766666660000001</v>
      </c>
      <c r="O2609">
        <v>0</v>
      </c>
      <c r="P2609">
        <v>93</v>
      </c>
      <c r="Q2609">
        <v>0</v>
      </c>
      <c r="R2609">
        <v>4</v>
      </c>
      <c r="S2609">
        <v>0</v>
      </c>
      <c r="T2609">
        <v>1</v>
      </c>
      <c r="U2609">
        <v>0</v>
      </c>
      <c r="V2609">
        <v>0</v>
      </c>
      <c r="W2609">
        <v>0</v>
      </c>
      <c r="X2609">
        <v>64.306078863543064</v>
      </c>
      <c r="Y2609">
        <v>0</v>
      </c>
      <c r="Z2609">
        <v>24.49370533736079</v>
      </c>
      <c r="AA2609">
        <v>0</v>
      </c>
      <c r="AB2609">
        <v>0.11606844796213335</v>
      </c>
      <c r="AC2609">
        <v>0</v>
      </c>
      <c r="AD2609">
        <v>0</v>
      </c>
      <c r="AE2609">
        <v>88.915852648865993</v>
      </c>
    </row>
    <row r="2610" spans="1:31" x14ac:dyDescent="0.3">
      <c r="A2610">
        <v>2505806</v>
      </c>
      <c r="B2610">
        <v>1</v>
      </c>
      <c r="C2610" t="s">
        <v>80</v>
      </c>
      <c r="D2610" t="s">
        <v>93</v>
      </c>
      <c r="E2610" t="s">
        <v>159</v>
      </c>
      <c r="F2610" t="s">
        <v>7753</v>
      </c>
      <c r="G2610" t="s">
        <v>181</v>
      </c>
      <c r="H2610" t="s">
        <v>150</v>
      </c>
      <c r="I2610" t="s">
        <v>136</v>
      </c>
      <c r="J2610" t="s">
        <v>137</v>
      </c>
      <c r="K2610" t="s">
        <v>144</v>
      </c>
      <c r="L2610" t="s">
        <v>7754</v>
      </c>
      <c r="M2610" t="s">
        <v>7755</v>
      </c>
      <c r="N2610">
        <v>2.3991666660000002</v>
      </c>
      <c r="O2610">
        <v>0</v>
      </c>
      <c r="P2610">
        <v>69</v>
      </c>
      <c r="Q2610">
        <v>0</v>
      </c>
      <c r="R2610">
        <v>3</v>
      </c>
      <c r="S2610">
        <v>0</v>
      </c>
      <c r="T2610">
        <v>10</v>
      </c>
      <c r="U2610">
        <v>0</v>
      </c>
      <c r="V2610">
        <v>0</v>
      </c>
      <c r="W2610">
        <v>0</v>
      </c>
      <c r="X2610">
        <v>26.756023247376948</v>
      </c>
      <c r="Y2610">
        <v>0</v>
      </c>
      <c r="Z2610">
        <v>3.5793688904643544</v>
      </c>
      <c r="AA2610">
        <v>0</v>
      </c>
      <c r="AB2610">
        <v>7.9107015420484466</v>
      </c>
      <c r="AC2610">
        <v>0</v>
      </c>
      <c r="AD2610">
        <v>0</v>
      </c>
      <c r="AE2610">
        <v>38.246093679889754</v>
      </c>
    </row>
    <row r="2611" spans="1:31" x14ac:dyDescent="0.3">
      <c r="A2611">
        <v>2506711</v>
      </c>
      <c r="B2611">
        <v>1</v>
      </c>
      <c r="C2611" t="s">
        <v>80</v>
      </c>
      <c r="D2611" t="s">
        <v>97</v>
      </c>
      <c r="E2611" t="s">
        <v>207</v>
      </c>
      <c r="F2611" t="s">
        <v>7756</v>
      </c>
      <c r="G2611" t="s">
        <v>981</v>
      </c>
      <c r="H2611" t="s">
        <v>150</v>
      </c>
      <c r="I2611" t="s">
        <v>136</v>
      </c>
      <c r="J2611" t="s">
        <v>137</v>
      </c>
      <c r="K2611" t="s">
        <v>144</v>
      </c>
      <c r="L2611" t="s">
        <v>7757</v>
      </c>
      <c r="M2611" t="s">
        <v>7758</v>
      </c>
      <c r="N2611">
        <v>1.0266666659999999</v>
      </c>
      <c r="O2611">
        <v>0</v>
      </c>
      <c r="P2611">
        <v>48</v>
      </c>
      <c r="Q2611">
        <v>0</v>
      </c>
      <c r="R2611">
        <v>0</v>
      </c>
      <c r="S2611">
        <v>0</v>
      </c>
      <c r="T2611">
        <v>7</v>
      </c>
      <c r="U2611">
        <v>0</v>
      </c>
      <c r="V2611">
        <v>0</v>
      </c>
      <c r="W2611">
        <v>0</v>
      </c>
      <c r="X2611">
        <v>55.133177428190869</v>
      </c>
      <c r="Y2611">
        <v>0</v>
      </c>
      <c r="Z2611">
        <v>0</v>
      </c>
      <c r="AA2611">
        <v>0</v>
      </c>
      <c r="AB2611">
        <v>5.3459174293480149</v>
      </c>
      <c r="AC2611">
        <v>0</v>
      </c>
      <c r="AD2611">
        <v>0</v>
      </c>
      <c r="AE2611">
        <v>60.479094857538882</v>
      </c>
    </row>
    <row r="2612" spans="1:31" x14ac:dyDescent="0.3">
      <c r="A2612">
        <v>2505809</v>
      </c>
      <c r="B2612">
        <v>1</v>
      </c>
      <c r="C2612" t="s">
        <v>80</v>
      </c>
      <c r="D2612" t="s">
        <v>97</v>
      </c>
      <c r="E2612" t="s">
        <v>141</v>
      </c>
      <c r="F2612" t="s">
        <v>7759</v>
      </c>
      <c r="G2612" t="s">
        <v>143</v>
      </c>
      <c r="H2612" t="s">
        <v>135</v>
      </c>
      <c r="I2612" t="s">
        <v>136</v>
      </c>
      <c r="J2612" t="s">
        <v>137</v>
      </c>
      <c r="K2612" t="s">
        <v>144</v>
      </c>
      <c r="L2612" t="s">
        <v>7760</v>
      </c>
      <c r="M2612" t="s">
        <v>7761</v>
      </c>
      <c r="N2612">
        <v>7.0277777E-2</v>
      </c>
      <c r="O2612">
        <v>9</v>
      </c>
      <c r="P2612">
        <v>7743</v>
      </c>
      <c r="Q2612">
        <v>1</v>
      </c>
      <c r="R2612">
        <v>131</v>
      </c>
      <c r="S2612">
        <v>22</v>
      </c>
      <c r="T2612">
        <v>1012</v>
      </c>
      <c r="U2612">
        <v>1</v>
      </c>
      <c r="V2612">
        <v>6</v>
      </c>
      <c r="W2612">
        <v>1.6754737662776666</v>
      </c>
      <c r="X2612">
        <v>114.1616023104073</v>
      </c>
      <c r="Y2612">
        <v>1.4461864185138331E-2</v>
      </c>
      <c r="Z2612">
        <v>1.4037131348875251</v>
      </c>
      <c r="AA2612">
        <v>9.3334668979115119</v>
      </c>
      <c r="AB2612">
        <v>39.231361392034849</v>
      </c>
      <c r="AC2612">
        <v>5.3719859800173966</v>
      </c>
      <c r="AD2612">
        <v>0.14133304457066664</v>
      </c>
      <c r="AE2612">
        <v>171.33339839029205</v>
      </c>
    </row>
    <row r="2613" spans="1:31" x14ac:dyDescent="0.3">
      <c r="A2613">
        <v>2506356</v>
      </c>
      <c r="B2613">
        <v>1</v>
      </c>
      <c r="C2613" t="s">
        <v>80</v>
      </c>
      <c r="D2613" t="s">
        <v>102</v>
      </c>
      <c r="E2613" t="s">
        <v>141</v>
      </c>
      <c r="F2613" t="s">
        <v>7762</v>
      </c>
      <c r="G2613" t="s">
        <v>143</v>
      </c>
      <c r="H2613" t="s">
        <v>135</v>
      </c>
      <c r="I2613" t="s">
        <v>136</v>
      </c>
      <c r="J2613" t="s">
        <v>137</v>
      </c>
      <c r="K2613" t="s">
        <v>144</v>
      </c>
      <c r="L2613" t="s">
        <v>7763</v>
      </c>
      <c r="M2613" t="s">
        <v>7764</v>
      </c>
      <c r="N2613">
        <v>5.6944443999999997E-2</v>
      </c>
      <c r="O2613">
        <v>0</v>
      </c>
      <c r="P2613">
        <v>72</v>
      </c>
      <c r="Q2613">
        <v>36</v>
      </c>
      <c r="R2613">
        <v>442</v>
      </c>
      <c r="S2613">
        <v>3</v>
      </c>
      <c r="T2613">
        <v>90</v>
      </c>
      <c r="U2613">
        <v>1</v>
      </c>
      <c r="V2613">
        <v>0</v>
      </c>
      <c r="W2613">
        <v>0</v>
      </c>
      <c r="X2613">
        <v>0.95470887135745264</v>
      </c>
      <c r="Y2613">
        <v>0.58381757285171654</v>
      </c>
      <c r="Z2613">
        <v>8.8867458838815381</v>
      </c>
      <c r="AA2613">
        <v>0.27224710871666669</v>
      </c>
      <c r="AB2613">
        <v>5.1957515345158134</v>
      </c>
      <c r="AC2613">
        <v>0.5227881419856667</v>
      </c>
      <c r="AD2613">
        <v>0</v>
      </c>
      <c r="AE2613">
        <v>16.416059113308854</v>
      </c>
    </row>
    <row r="2614" spans="1:31" x14ac:dyDescent="0.3">
      <c r="A2614">
        <v>2506310</v>
      </c>
      <c r="B2614">
        <v>1</v>
      </c>
      <c r="C2614" t="s">
        <v>80</v>
      </c>
      <c r="D2614" t="s">
        <v>98</v>
      </c>
      <c r="E2614" t="s">
        <v>167</v>
      </c>
      <c r="F2614" t="s">
        <v>7765</v>
      </c>
      <c r="G2614" t="s">
        <v>234</v>
      </c>
      <c r="H2614" t="s">
        <v>150</v>
      </c>
      <c r="I2614" t="s">
        <v>136</v>
      </c>
      <c r="J2614" t="s">
        <v>137</v>
      </c>
      <c r="K2614" t="s">
        <v>144</v>
      </c>
      <c r="L2614" t="s">
        <v>7766</v>
      </c>
      <c r="M2614" t="s">
        <v>7767</v>
      </c>
      <c r="N2614">
        <v>3.1502777769999999</v>
      </c>
      <c r="O2614">
        <v>0</v>
      </c>
      <c r="P2614">
        <v>0</v>
      </c>
      <c r="Q2614">
        <v>0</v>
      </c>
      <c r="R2614">
        <v>0</v>
      </c>
      <c r="S2614">
        <v>0</v>
      </c>
      <c r="T2614">
        <v>1</v>
      </c>
      <c r="U2614">
        <v>0</v>
      </c>
      <c r="V2614">
        <v>0</v>
      </c>
      <c r="W2614">
        <v>0</v>
      </c>
      <c r="X2614">
        <v>0</v>
      </c>
      <c r="Y2614">
        <v>0</v>
      </c>
      <c r="Z2614">
        <v>0</v>
      </c>
      <c r="AA2614">
        <v>0</v>
      </c>
      <c r="AB2614">
        <v>1.2629882647666668E-4</v>
      </c>
      <c r="AC2614">
        <v>0</v>
      </c>
      <c r="AD2614">
        <v>0</v>
      </c>
      <c r="AE2614">
        <v>1.2629882647666668E-4</v>
      </c>
    </row>
    <row r="2615" spans="1:31" x14ac:dyDescent="0.3">
      <c r="A2615">
        <v>2505792</v>
      </c>
      <c r="B2615">
        <v>1</v>
      </c>
      <c r="C2615" t="s">
        <v>80</v>
      </c>
      <c r="D2615" t="s">
        <v>82</v>
      </c>
      <c r="E2615" t="s">
        <v>207</v>
      </c>
      <c r="F2615" t="s">
        <v>7768</v>
      </c>
      <c r="G2615" t="s">
        <v>177</v>
      </c>
      <c r="H2615" t="s">
        <v>150</v>
      </c>
      <c r="I2615" t="s">
        <v>136</v>
      </c>
      <c r="J2615" t="s">
        <v>137</v>
      </c>
      <c r="K2615" t="s">
        <v>144</v>
      </c>
      <c r="L2615" t="s">
        <v>7769</v>
      </c>
      <c r="M2615" t="s">
        <v>7770</v>
      </c>
      <c r="N2615">
        <v>1.768888888</v>
      </c>
      <c r="O2615">
        <v>0</v>
      </c>
      <c r="P2615">
        <v>206</v>
      </c>
      <c r="Q2615">
        <v>0</v>
      </c>
      <c r="R2615">
        <v>0</v>
      </c>
      <c r="S2615">
        <v>0</v>
      </c>
      <c r="T2615">
        <v>19</v>
      </c>
      <c r="U2615">
        <v>0</v>
      </c>
      <c r="V2615">
        <v>0</v>
      </c>
      <c r="W2615">
        <v>0</v>
      </c>
      <c r="X2615">
        <v>101.25261317422455</v>
      </c>
      <c r="Y2615">
        <v>0</v>
      </c>
      <c r="Z2615">
        <v>0</v>
      </c>
      <c r="AA2615">
        <v>0</v>
      </c>
      <c r="AB2615">
        <v>13.665702016603374</v>
      </c>
      <c r="AC2615">
        <v>0</v>
      </c>
      <c r="AD2615">
        <v>0</v>
      </c>
      <c r="AE2615">
        <v>114.91831519082793</v>
      </c>
    </row>
    <row r="2616" spans="1:31" x14ac:dyDescent="0.3">
      <c r="A2616">
        <v>2506705</v>
      </c>
      <c r="B2616">
        <v>1</v>
      </c>
      <c r="C2616" t="s">
        <v>80</v>
      </c>
      <c r="D2616" t="s">
        <v>96</v>
      </c>
      <c r="E2616" t="s">
        <v>167</v>
      </c>
      <c r="F2616" t="s">
        <v>7771</v>
      </c>
      <c r="G2616" t="s">
        <v>169</v>
      </c>
      <c r="H2616" t="s">
        <v>150</v>
      </c>
      <c r="I2616" t="s">
        <v>136</v>
      </c>
      <c r="J2616" t="s">
        <v>137</v>
      </c>
      <c r="K2616" t="s">
        <v>144</v>
      </c>
      <c r="L2616" t="s">
        <v>7772</v>
      </c>
      <c r="M2616" t="s">
        <v>7773</v>
      </c>
      <c r="N2616">
        <v>1.9413888880000001</v>
      </c>
      <c r="O2616">
        <v>0</v>
      </c>
      <c r="P2616">
        <v>2</v>
      </c>
      <c r="Q2616">
        <v>0</v>
      </c>
      <c r="R2616">
        <v>0</v>
      </c>
      <c r="S2616">
        <v>0</v>
      </c>
      <c r="T2616">
        <v>0</v>
      </c>
      <c r="U2616">
        <v>0</v>
      </c>
      <c r="V2616">
        <v>0</v>
      </c>
      <c r="W2616">
        <v>0</v>
      </c>
      <c r="X2616">
        <v>4.8858264858512239</v>
      </c>
      <c r="Y2616">
        <v>0</v>
      </c>
      <c r="Z2616">
        <v>0</v>
      </c>
      <c r="AA2616">
        <v>0</v>
      </c>
      <c r="AB2616">
        <v>0</v>
      </c>
      <c r="AC2616">
        <v>0</v>
      </c>
      <c r="AD2616">
        <v>0</v>
      </c>
      <c r="AE2616">
        <v>4.8858264858512239</v>
      </c>
    </row>
    <row r="2617" spans="1:31" x14ac:dyDescent="0.3">
      <c r="A2617">
        <v>2506018</v>
      </c>
      <c r="B2617">
        <v>1</v>
      </c>
      <c r="C2617" t="s">
        <v>81</v>
      </c>
      <c r="D2617" t="s">
        <v>119</v>
      </c>
      <c r="E2617" t="s">
        <v>132</v>
      </c>
      <c r="F2617" t="s">
        <v>7774</v>
      </c>
      <c r="G2617" t="s">
        <v>134</v>
      </c>
      <c r="H2617" t="s">
        <v>135</v>
      </c>
      <c r="I2617" t="s">
        <v>136</v>
      </c>
      <c r="J2617" t="s">
        <v>137</v>
      </c>
      <c r="K2617" t="s">
        <v>138</v>
      </c>
      <c r="L2617" t="s">
        <v>7775</v>
      </c>
      <c r="M2617" t="s">
        <v>7776</v>
      </c>
      <c r="N2617">
        <v>2.3955555550000001</v>
      </c>
      <c r="O2617">
        <v>0</v>
      </c>
      <c r="P2617">
        <v>87</v>
      </c>
      <c r="Q2617">
        <v>0</v>
      </c>
      <c r="R2617">
        <v>6</v>
      </c>
      <c r="S2617">
        <v>0</v>
      </c>
      <c r="T2617">
        <v>2</v>
      </c>
      <c r="U2617">
        <v>0</v>
      </c>
      <c r="V2617">
        <v>0</v>
      </c>
      <c r="W2617">
        <v>0</v>
      </c>
      <c r="X2617">
        <v>25.334080393528197</v>
      </c>
      <c r="Y2617">
        <v>0</v>
      </c>
      <c r="Z2617">
        <v>2.8874568307600006</v>
      </c>
      <c r="AA2617">
        <v>0</v>
      </c>
      <c r="AB2617">
        <v>1.6925118106190635</v>
      </c>
      <c r="AC2617">
        <v>0</v>
      </c>
      <c r="AD2617">
        <v>0</v>
      </c>
      <c r="AE2617">
        <v>29.914049034907261</v>
      </c>
    </row>
    <row r="2618" spans="1:31" x14ac:dyDescent="0.3">
      <c r="A2618">
        <v>2505878</v>
      </c>
      <c r="B2618">
        <v>1</v>
      </c>
      <c r="C2618" t="s">
        <v>80</v>
      </c>
      <c r="D2618" t="s">
        <v>100</v>
      </c>
      <c r="E2618" t="s">
        <v>207</v>
      </c>
      <c r="F2618" t="s">
        <v>7777</v>
      </c>
      <c r="G2618" t="s">
        <v>177</v>
      </c>
      <c r="H2618" t="s">
        <v>150</v>
      </c>
      <c r="I2618" t="s">
        <v>136</v>
      </c>
      <c r="J2618" t="s">
        <v>137</v>
      </c>
      <c r="K2618" t="s">
        <v>144</v>
      </c>
      <c r="L2618" t="s">
        <v>7778</v>
      </c>
      <c r="M2618" t="s">
        <v>7779</v>
      </c>
      <c r="N2618">
        <v>1.5069444439999999</v>
      </c>
      <c r="O2618">
        <v>0</v>
      </c>
      <c r="P2618">
        <v>1</v>
      </c>
      <c r="Q2618">
        <v>0</v>
      </c>
      <c r="R2618">
        <v>2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0.37359571076231246</v>
      </c>
      <c r="Y2618">
        <v>0</v>
      </c>
      <c r="Z2618">
        <v>0.66418029908176834</v>
      </c>
      <c r="AA2618">
        <v>0</v>
      </c>
      <c r="AB2618">
        <v>0</v>
      </c>
      <c r="AC2618">
        <v>0</v>
      </c>
      <c r="AD2618">
        <v>0</v>
      </c>
      <c r="AE2618">
        <v>1.0377760098440807</v>
      </c>
    </row>
    <row r="2619" spans="1:31" x14ac:dyDescent="0.3">
      <c r="A2619">
        <v>2506665</v>
      </c>
      <c r="B2619">
        <v>1</v>
      </c>
      <c r="C2619" t="s">
        <v>80</v>
      </c>
      <c r="D2619" t="s">
        <v>92</v>
      </c>
      <c r="E2619" t="s">
        <v>132</v>
      </c>
      <c r="F2619" t="s">
        <v>7780</v>
      </c>
      <c r="G2619" t="s">
        <v>204</v>
      </c>
      <c r="H2619" t="s">
        <v>135</v>
      </c>
      <c r="I2619" t="s">
        <v>136</v>
      </c>
      <c r="J2619" t="s">
        <v>137</v>
      </c>
      <c r="K2619" t="s">
        <v>144</v>
      </c>
      <c r="L2619" t="s">
        <v>7781</v>
      </c>
      <c r="M2619" t="s">
        <v>7782</v>
      </c>
      <c r="N2619">
        <v>1.267222222</v>
      </c>
      <c r="O2619">
        <v>0</v>
      </c>
      <c r="P2619">
        <v>0</v>
      </c>
      <c r="Q2619">
        <v>0</v>
      </c>
      <c r="R2619">
        <v>0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48.997128005111009</v>
      </c>
      <c r="AD2619">
        <v>0</v>
      </c>
      <c r="AE2619">
        <v>48.997128005111009</v>
      </c>
    </row>
    <row r="2620" spans="1:31" x14ac:dyDescent="0.3">
      <c r="A2620">
        <v>2505832</v>
      </c>
      <c r="B2620">
        <v>1</v>
      </c>
      <c r="C2620" t="s">
        <v>80</v>
      </c>
      <c r="D2620" t="s">
        <v>94</v>
      </c>
      <c r="E2620" t="s">
        <v>141</v>
      </c>
      <c r="F2620" t="s">
        <v>7783</v>
      </c>
      <c r="G2620" t="s">
        <v>143</v>
      </c>
      <c r="H2620" t="s">
        <v>135</v>
      </c>
      <c r="I2620" t="s">
        <v>136</v>
      </c>
      <c r="J2620" t="s">
        <v>137</v>
      </c>
      <c r="K2620" t="s">
        <v>144</v>
      </c>
      <c r="L2620" t="s">
        <v>7784</v>
      </c>
      <c r="M2620" t="s">
        <v>7785</v>
      </c>
      <c r="N2620">
        <v>0.30805555499999998</v>
      </c>
      <c r="O2620">
        <v>1</v>
      </c>
      <c r="P2620">
        <v>1275</v>
      </c>
      <c r="Q2620">
        <v>16</v>
      </c>
      <c r="R2620">
        <v>204</v>
      </c>
      <c r="S2620">
        <v>16</v>
      </c>
      <c r="T2620">
        <v>144</v>
      </c>
      <c r="U2620">
        <v>7</v>
      </c>
      <c r="V2620">
        <v>0</v>
      </c>
      <c r="W2620">
        <v>0.47231706040540761</v>
      </c>
      <c r="X2620">
        <v>71.368324983551744</v>
      </c>
      <c r="Y2620">
        <v>1.6226215861161504</v>
      </c>
      <c r="Z2620">
        <v>50.197957805193106</v>
      </c>
      <c r="AA2620">
        <v>36.014649061410431</v>
      </c>
      <c r="AB2620">
        <v>14.785282105545836</v>
      </c>
      <c r="AC2620">
        <v>291.47790202346164</v>
      </c>
      <c r="AD2620">
        <v>0</v>
      </c>
      <c r="AE2620">
        <v>465.93905462568432</v>
      </c>
    </row>
    <row r="2621" spans="1:31" x14ac:dyDescent="0.3">
      <c r="A2621">
        <v>2506081</v>
      </c>
      <c r="B2621">
        <v>1</v>
      </c>
      <c r="C2621" t="s">
        <v>80</v>
      </c>
      <c r="D2621" t="s">
        <v>93</v>
      </c>
      <c r="E2621" t="s">
        <v>159</v>
      </c>
      <c r="F2621" t="s">
        <v>7786</v>
      </c>
      <c r="G2621" t="s">
        <v>173</v>
      </c>
      <c r="H2621" t="s">
        <v>150</v>
      </c>
      <c r="I2621" t="s">
        <v>136</v>
      </c>
      <c r="J2621" t="s">
        <v>137</v>
      </c>
      <c r="K2621" t="s">
        <v>138</v>
      </c>
      <c r="L2621" t="s">
        <v>7787</v>
      </c>
      <c r="M2621" t="s">
        <v>7788</v>
      </c>
      <c r="N2621">
        <v>5.7266666659999999</v>
      </c>
      <c r="O2621">
        <v>0</v>
      </c>
      <c r="P2621">
        <v>293</v>
      </c>
      <c r="Q2621">
        <v>0</v>
      </c>
      <c r="R2621">
        <v>0</v>
      </c>
      <c r="S2621">
        <v>0</v>
      </c>
      <c r="T2621">
        <v>41</v>
      </c>
      <c r="U2621">
        <v>0</v>
      </c>
      <c r="V2621">
        <v>0</v>
      </c>
      <c r="W2621">
        <v>0</v>
      </c>
      <c r="X2621">
        <v>289.73295142649988</v>
      </c>
      <c r="Y2621">
        <v>0</v>
      </c>
      <c r="Z2621">
        <v>0</v>
      </c>
      <c r="AA2621">
        <v>0</v>
      </c>
      <c r="AB2621">
        <v>143.31760015268441</v>
      </c>
      <c r="AC2621">
        <v>0</v>
      </c>
      <c r="AD2621">
        <v>0</v>
      </c>
      <c r="AE2621">
        <v>433.05055157918429</v>
      </c>
    </row>
    <row r="2622" spans="1:31" x14ac:dyDescent="0.3">
      <c r="A2622">
        <v>2505938</v>
      </c>
      <c r="B2622">
        <v>1</v>
      </c>
      <c r="C2622" t="s">
        <v>80</v>
      </c>
      <c r="D2622" t="s">
        <v>84</v>
      </c>
      <c r="E2622" t="s">
        <v>187</v>
      </c>
      <c r="F2622" t="s">
        <v>7789</v>
      </c>
      <c r="G2622" t="s">
        <v>143</v>
      </c>
      <c r="H2622" t="s">
        <v>135</v>
      </c>
      <c r="I2622" t="s">
        <v>136</v>
      </c>
      <c r="J2622" t="s">
        <v>137</v>
      </c>
      <c r="K2622" t="s">
        <v>144</v>
      </c>
      <c r="L2622" t="s">
        <v>7790</v>
      </c>
      <c r="M2622" t="s">
        <v>7791</v>
      </c>
      <c r="N2622">
        <v>0.231944444</v>
      </c>
      <c r="O2622">
        <v>7</v>
      </c>
      <c r="P2622">
        <v>1265</v>
      </c>
      <c r="Q2622">
        <v>13</v>
      </c>
      <c r="R2622">
        <v>287</v>
      </c>
      <c r="S2622">
        <v>33</v>
      </c>
      <c r="T2622">
        <v>210</v>
      </c>
      <c r="U2622">
        <v>1</v>
      </c>
      <c r="V2622">
        <v>0</v>
      </c>
      <c r="W2622">
        <v>0.75370171933084462</v>
      </c>
      <c r="X2622">
        <v>97.953482920188819</v>
      </c>
      <c r="Y2622">
        <v>4.0567259622040339</v>
      </c>
      <c r="Z2622">
        <v>23.652278669176738</v>
      </c>
      <c r="AA2622">
        <v>36.603537804795707</v>
      </c>
      <c r="AB2622">
        <v>51.715676948152712</v>
      </c>
      <c r="AC2622">
        <v>6.2115984802713333</v>
      </c>
      <c r="AD2622">
        <v>0</v>
      </c>
      <c r="AE2622">
        <v>220.94700250412021</v>
      </c>
    </row>
    <row r="2623" spans="1:31" x14ac:dyDescent="0.3">
      <c r="A2623">
        <v>2505895</v>
      </c>
      <c r="B2623">
        <v>1</v>
      </c>
      <c r="C2623" t="s">
        <v>81</v>
      </c>
      <c r="D2623" t="s">
        <v>118</v>
      </c>
      <c r="E2623" t="s">
        <v>159</v>
      </c>
      <c r="F2623" t="s">
        <v>7792</v>
      </c>
      <c r="G2623" t="s">
        <v>181</v>
      </c>
      <c r="H2623" t="s">
        <v>150</v>
      </c>
      <c r="I2623" t="s">
        <v>136</v>
      </c>
      <c r="J2623" t="s">
        <v>137</v>
      </c>
      <c r="K2623" t="s">
        <v>144</v>
      </c>
      <c r="L2623" t="s">
        <v>7793</v>
      </c>
      <c r="M2623" t="s">
        <v>7794</v>
      </c>
      <c r="N2623">
        <v>2.1974999999999998</v>
      </c>
      <c r="O2623">
        <v>0</v>
      </c>
      <c r="P2623">
        <v>88</v>
      </c>
      <c r="Q2623">
        <v>0</v>
      </c>
      <c r="R2623">
        <v>4</v>
      </c>
      <c r="S2623">
        <v>0</v>
      </c>
      <c r="T2623">
        <v>13</v>
      </c>
      <c r="U2623">
        <v>0</v>
      </c>
      <c r="V2623">
        <v>0</v>
      </c>
      <c r="W2623">
        <v>0</v>
      </c>
      <c r="X2623">
        <v>41.324044067589696</v>
      </c>
      <c r="Y2623">
        <v>0</v>
      </c>
      <c r="Z2623">
        <v>2.2719720436400004</v>
      </c>
      <c r="AA2623">
        <v>0</v>
      </c>
      <c r="AB2623">
        <v>25.608368191500357</v>
      </c>
      <c r="AC2623">
        <v>0</v>
      </c>
      <c r="AD2623">
        <v>0</v>
      </c>
      <c r="AE2623">
        <v>69.204384302730048</v>
      </c>
    </row>
    <row r="2624" spans="1:31" x14ac:dyDescent="0.3">
      <c r="A2624">
        <v>2506207</v>
      </c>
      <c r="B2624">
        <v>1</v>
      </c>
      <c r="C2624" t="s">
        <v>80</v>
      </c>
      <c r="D2624" t="s">
        <v>92</v>
      </c>
      <c r="E2624" t="s">
        <v>207</v>
      </c>
      <c r="F2624" t="s">
        <v>363</v>
      </c>
      <c r="G2624" t="s">
        <v>173</v>
      </c>
      <c r="H2624" t="s">
        <v>150</v>
      </c>
      <c r="I2624" t="s">
        <v>136</v>
      </c>
      <c r="J2624" t="s">
        <v>137</v>
      </c>
      <c r="K2624" t="s">
        <v>138</v>
      </c>
      <c r="L2624" t="s">
        <v>7795</v>
      </c>
      <c r="M2624" t="s">
        <v>7796</v>
      </c>
      <c r="N2624">
        <v>7.9216666660000001</v>
      </c>
      <c r="O2624">
        <v>0</v>
      </c>
      <c r="P2624">
        <v>27</v>
      </c>
      <c r="Q2624">
        <v>0</v>
      </c>
      <c r="R2624">
        <v>28</v>
      </c>
      <c r="S2624">
        <v>0</v>
      </c>
      <c r="T2624">
        <v>6</v>
      </c>
      <c r="U2624">
        <v>0</v>
      </c>
      <c r="V2624">
        <v>0</v>
      </c>
      <c r="W2624">
        <v>0</v>
      </c>
      <c r="X2624">
        <v>45.959970733190552</v>
      </c>
      <c r="Y2624">
        <v>0</v>
      </c>
      <c r="Z2624">
        <v>54.393554695063749</v>
      </c>
      <c r="AA2624">
        <v>0</v>
      </c>
      <c r="AB2624">
        <v>44.165630064278055</v>
      </c>
      <c r="AC2624">
        <v>0</v>
      </c>
      <c r="AD2624">
        <v>0</v>
      </c>
      <c r="AE2624">
        <v>144.51915549253235</v>
      </c>
    </row>
    <row r="2625" spans="1:31" x14ac:dyDescent="0.3">
      <c r="A2625">
        <v>2506456</v>
      </c>
      <c r="B2625">
        <v>1</v>
      </c>
      <c r="C2625" t="s">
        <v>81</v>
      </c>
      <c r="D2625" t="s">
        <v>121</v>
      </c>
      <c r="E2625" t="s">
        <v>187</v>
      </c>
      <c r="F2625" t="s">
        <v>1404</v>
      </c>
      <c r="G2625" t="s">
        <v>143</v>
      </c>
      <c r="H2625" t="s">
        <v>135</v>
      </c>
      <c r="I2625" t="s">
        <v>136</v>
      </c>
      <c r="J2625" t="s">
        <v>137</v>
      </c>
      <c r="K2625" t="s">
        <v>144</v>
      </c>
      <c r="L2625" t="s">
        <v>7797</v>
      </c>
      <c r="M2625" t="s">
        <v>7798</v>
      </c>
      <c r="N2625">
        <v>0.36</v>
      </c>
      <c r="O2625">
        <v>0</v>
      </c>
      <c r="P2625">
        <v>715</v>
      </c>
      <c r="Q2625">
        <v>0</v>
      </c>
      <c r="R2625">
        <v>12</v>
      </c>
      <c r="S2625">
        <v>4</v>
      </c>
      <c r="T2625">
        <v>52</v>
      </c>
      <c r="U2625">
        <v>0</v>
      </c>
      <c r="V2625">
        <v>0</v>
      </c>
      <c r="W2625">
        <v>0</v>
      </c>
      <c r="X2625">
        <v>23.573892580080507</v>
      </c>
      <c r="Y2625">
        <v>0</v>
      </c>
      <c r="Z2625">
        <v>0.47786035195800003</v>
      </c>
      <c r="AA2625">
        <v>2.1221285702400001</v>
      </c>
      <c r="AB2625">
        <v>6.8063488223432396</v>
      </c>
      <c r="AC2625">
        <v>0</v>
      </c>
      <c r="AD2625">
        <v>0</v>
      </c>
      <c r="AE2625">
        <v>32.980230324621751</v>
      </c>
    </row>
    <row r="2626" spans="1:31" x14ac:dyDescent="0.3">
      <c r="A2626">
        <v>2505958</v>
      </c>
      <c r="B2626">
        <v>1</v>
      </c>
      <c r="C2626" t="s">
        <v>81</v>
      </c>
      <c r="D2626" t="s">
        <v>120</v>
      </c>
      <c r="E2626" t="s">
        <v>141</v>
      </c>
      <c r="F2626" t="s">
        <v>7799</v>
      </c>
      <c r="G2626" t="s">
        <v>143</v>
      </c>
      <c r="H2626" t="s">
        <v>135</v>
      </c>
      <c r="I2626" t="s">
        <v>136</v>
      </c>
      <c r="J2626" t="s">
        <v>137</v>
      </c>
      <c r="K2626" t="s">
        <v>144</v>
      </c>
      <c r="L2626" t="s">
        <v>7800</v>
      </c>
      <c r="M2626" t="s">
        <v>7801</v>
      </c>
      <c r="N2626">
        <v>0.29555555500000003</v>
      </c>
      <c r="O2626">
        <v>0</v>
      </c>
      <c r="P2626">
        <v>0</v>
      </c>
      <c r="Q2626">
        <v>96</v>
      </c>
      <c r="R2626">
        <v>1</v>
      </c>
      <c r="S2626">
        <v>8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11.521019657016613</v>
      </c>
      <c r="Z2626">
        <v>8.3301180304906672E-2</v>
      </c>
      <c r="AA2626">
        <v>2.052964210683089</v>
      </c>
      <c r="AB2626">
        <v>0</v>
      </c>
      <c r="AC2626">
        <v>0</v>
      </c>
      <c r="AD2626">
        <v>0</v>
      </c>
      <c r="AE2626">
        <v>13.65728504800461</v>
      </c>
    </row>
    <row r="2627" spans="1:31" x14ac:dyDescent="0.3">
      <c r="A2627">
        <v>2506350</v>
      </c>
      <c r="B2627">
        <v>1</v>
      </c>
      <c r="C2627" t="s">
        <v>81</v>
      </c>
      <c r="D2627" t="s">
        <v>118</v>
      </c>
      <c r="E2627" t="s">
        <v>132</v>
      </c>
      <c r="F2627" t="s">
        <v>7802</v>
      </c>
      <c r="G2627" t="s">
        <v>204</v>
      </c>
      <c r="H2627" t="s">
        <v>135</v>
      </c>
      <c r="I2627" t="s">
        <v>136</v>
      </c>
      <c r="J2627" t="s">
        <v>137</v>
      </c>
      <c r="K2627" t="s">
        <v>144</v>
      </c>
      <c r="L2627" t="s">
        <v>7803</v>
      </c>
      <c r="M2627" t="s">
        <v>7804</v>
      </c>
      <c r="N2627">
        <v>0.79694444399999997</v>
      </c>
      <c r="O2627">
        <v>0</v>
      </c>
      <c r="P2627">
        <v>0</v>
      </c>
      <c r="Q2627">
        <v>0</v>
      </c>
      <c r="R2627">
        <v>14</v>
      </c>
      <c r="S2627">
        <v>0</v>
      </c>
      <c r="T2627">
        <v>0</v>
      </c>
      <c r="U2627">
        <v>0</v>
      </c>
      <c r="V2627">
        <v>0</v>
      </c>
      <c r="W2627">
        <v>0</v>
      </c>
      <c r="X2627">
        <v>0</v>
      </c>
      <c r="Y2627">
        <v>0</v>
      </c>
      <c r="Z2627">
        <v>4.1696124117309461</v>
      </c>
      <c r="AA2627">
        <v>0</v>
      </c>
      <c r="AB2627">
        <v>0</v>
      </c>
      <c r="AC2627">
        <v>0</v>
      </c>
      <c r="AD2627">
        <v>0</v>
      </c>
      <c r="AE2627">
        <v>4.1696124117309461</v>
      </c>
    </row>
    <row r="2628" spans="1:31" x14ac:dyDescent="0.3">
      <c r="A2628">
        <v>2506648</v>
      </c>
      <c r="B2628">
        <v>1</v>
      </c>
      <c r="C2628" t="s">
        <v>80</v>
      </c>
      <c r="D2628" t="s">
        <v>96</v>
      </c>
      <c r="E2628" t="s">
        <v>167</v>
      </c>
      <c r="F2628" t="s">
        <v>7805</v>
      </c>
      <c r="G2628" t="s">
        <v>169</v>
      </c>
      <c r="H2628" t="s">
        <v>150</v>
      </c>
      <c r="I2628" t="s">
        <v>136</v>
      </c>
      <c r="J2628" t="s">
        <v>137</v>
      </c>
      <c r="K2628" t="s">
        <v>144</v>
      </c>
      <c r="L2628" t="s">
        <v>7806</v>
      </c>
      <c r="M2628" t="s">
        <v>7807</v>
      </c>
      <c r="N2628">
        <v>2.1524999999999999</v>
      </c>
      <c r="O2628">
        <v>0</v>
      </c>
      <c r="P2628">
        <v>1</v>
      </c>
      <c r="Q2628">
        <v>0</v>
      </c>
      <c r="R2628">
        <v>0</v>
      </c>
      <c r="S2628">
        <v>0</v>
      </c>
      <c r="T2628">
        <v>0</v>
      </c>
      <c r="U2628">
        <v>0</v>
      </c>
      <c r="V2628">
        <v>0</v>
      </c>
      <c r="W2628">
        <v>0</v>
      </c>
      <c r="X2628">
        <v>3.962659422875487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3.962659422875487</v>
      </c>
    </row>
    <row r="2629" spans="1:31" x14ac:dyDescent="0.3">
      <c r="A2629">
        <v>2506542</v>
      </c>
      <c r="B2629">
        <v>1</v>
      </c>
      <c r="C2629" t="s">
        <v>81</v>
      </c>
      <c r="D2629" t="s">
        <v>113</v>
      </c>
      <c r="E2629" t="s">
        <v>207</v>
      </c>
      <c r="F2629" t="s">
        <v>7808</v>
      </c>
      <c r="G2629" t="s">
        <v>413</v>
      </c>
      <c r="H2629" t="s">
        <v>150</v>
      </c>
      <c r="I2629" t="s">
        <v>136</v>
      </c>
      <c r="J2629" t="s">
        <v>137</v>
      </c>
      <c r="K2629" t="s">
        <v>144</v>
      </c>
      <c r="L2629" t="s">
        <v>7809</v>
      </c>
      <c r="M2629" t="s">
        <v>7810</v>
      </c>
      <c r="N2629">
        <v>2.608055555</v>
      </c>
      <c r="O2629">
        <v>0</v>
      </c>
      <c r="P2629">
        <v>63</v>
      </c>
      <c r="Q2629">
        <v>0</v>
      </c>
      <c r="R2629">
        <v>0</v>
      </c>
      <c r="S2629">
        <v>0</v>
      </c>
      <c r="T2629">
        <v>4</v>
      </c>
      <c r="U2629">
        <v>0</v>
      </c>
      <c r="V2629">
        <v>0</v>
      </c>
      <c r="W2629">
        <v>0</v>
      </c>
      <c r="X2629">
        <v>38.747218215609237</v>
      </c>
      <c r="Y2629">
        <v>0</v>
      </c>
      <c r="Z2629">
        <v>0</v>
      </c>
      <c r="AA2629">
        <v>0</v>
      </c>
      <c r="AB2629">
        <v>4.3235831338677428</v>
      </c>
      <c r="AC2629">
        <v>0</v>
      </c>
      <c r="AD2629">
        <v>0</v>
      </c>
      <c r="AE2629">
        <v>43.07080134947698</v>
      </c>
    </row>
    <row r="2630" spans="1:31" x14ac:dyDescent="0.3">
      <c r="A2630">
        <v>2506001</v>
      </c>
      <c r="B2630">
        <v>1</v>
      </c>
      <c r="C2630" t="s">
        <v>80</v>
      </c>
      <c r="D2630" t="s">
        <v>89</v>
      </c>
      <c r="E2630" t="s">
        <v>167</v>
      </c>
      <c r="F2630" t="s">
        <v>7811</v>
      </c>
      <c r="G2630" t="s">
        <v>263</v>
      </c>
      <c r="H2630" t="s">
        <v>150</v>
      </c>
      <c r="I2630" t="s">
        <v>136</v>
      </c>
      <c r="J2630" t="s">
        <v>137</v>
      </c>
      <c r="K2630" t="s">
        <v>144</v>
      </c>
      <c r="L2630" t="s">
        <v>7812</v>
      </c>
      <c r="M2630" t="s">
        <v>7813</v>
      </c>
      <c r="N2630">
        <v>2.0169444439999999</v>
      </c>
      <c r="O2630">
        <v>0</v>
      </c>
      <c r="P2630">
        <v>0</v>
      </c>
      <c r="Q2630">
        <v>0</v>
      </c>
      <c r="R2630">
        <v>0</v>
      </c>
      <c r="S2630">
        <v>0</v>
      </c>
      <c r="T2630">
        <v>1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3.3002018213288884</v>
      </c>
      <c r="AC2630">
        <v>0</v>
      </c>
      <c r="AD2630">
        <v>0</v>
      </c>
      <c r="AE2630">
        <v>3.3002018213288884</v>
      </c>
    </row>
    <row r="2631" spans="1:31" x14ac:dyDescent="0.3">
      <c r="A2631">
        <v>2506101</v>
      </c>
      <c r="B2631">
        <v>1</v>
      </c>
      <c r="C2631" t="s">
        <v>81</v>
      </c>
      <c r="D2631" t="s">
        <v>123</v>
      </c>
      <c r="E2631" t="s">
        <v>187</v>
      </c>
      <c r="F2631" t="s">
        <v>7814</v>
      </c>
      <c r="G2631" t="s">
        <v>143</v>
      </c>
      <c r="H2631" t="s">
        <v>135</v>
      </c>
      <c r="I2631" t="s">
        <v>136</v>
      </c>
      <c r="J2631" t="s">
        <v>137</v>
      </c>
      <c r="K2631" t="s">
        <v>144</v>
      </c>
      <c r="L2631" t="s">
        <v>7815</v>
      </c>
      <c r="M2631" t="s">
        <v>7816</v>
      </c>
      <c r="N2631">
        <v>1.130833333</v>
      </c>
      <c r="O2631">
        <v>0</v>
      </c>
      <c r="P2631">
        <v>679</v>
      </c>
      <c r="Q2631">
        <v>6</v>
      </c>
      <c r="R2631">
        <v>35</v>
      </c>
      <c r="S2631">
        <v>4</v>
      </c>
      <c r="T2631">
        <v>55</v>
      </c>
      <c r="U2631">
        <v>0</v>
      </c>
      <c r="V2631">
        <v>0</v>
      </c>
      <c r="W2631">
        <v>0</v>
      </c>
      <c r="X2631">
        <v>98.759632667843903</v>
      </c>
      <c r="Y2631">
        <v>3.197017140455003</v>
      </c>
      <c r="Z2631">
        <v>2.1728270561876548</v>
      </c>
      <c r="AA2631">
        <v>16.943943935700968</v>
      </c>
      <c r="AB2631">
        <v>33.774898575471298</v>
      </c>
      <c r="AC2631">
        <v>0</v>
      </c>
      <c r="AD2631">
        <v>0</v>
      </c>
      <c r="AE2631">
        <v>154.84831937565883</v>
      </c>
    </row>
    <row r="2632" spans="1:31" x14ac:dyDescent="0.3">
      <c r="A2632">
        <v>2505835</v>
      </c>
      <c r="B2632">
        <v>1</v>
      </c>
      <c r="C2632" t="s">
        <v>80</v>
      </c>
      <c r="D2632" t="s">
        <v>106</v>
      </c>
      <c r="E2632" t="s">
        <v>187</v>
      </c>
      <c r="F2632" t="s">
        <v>7817</v>
      </c>
      <c r="G2632" t="s">
        <v>143</v>
      </c>
      <c r="H2632" t="s">
        <v>135</v>
      </c>
      <c r="I2632" t="s">
        <v>136</v>
      </c>
      <c r="J2632" t="s">
        <v>137</v>
      </c>
      <c r="K2632" t="s">
        <v>144</v>
      </c>
      <c r="L2632" t="s">
        <v>7818</v>
      </c>
      <c r="M2632" t="s">
        <v>7819</v>
      </c>
      <c r="N2632">
        <v>0.42916666599999997</v>
      </c>
      <c r="O2632">
        <v>1</v>
      </c>
      <c r="P2632">
        <v>96</v>
      </c>
      <c r="Q2632">
        <v>7</v>
      </c>
      <c r="R2632">
        <v>54</v>
      </c>
      <c r="S2632">
        <v>10</v>
      </c>
      <c r="T2632">
        <v>31</v>
      </c>
      <c r="U2632">
        <v>0</v>
      </c>
      <c r="V2632">
        <v>0</v>
      </c>
      <c r="W2632">
        <v>5.5488102338025001E-2</v>
      </c>
      <c r="X2632">
        <v>6.9456421365313261</v>
      </c>
      <c r="Y2632">
        <v>10.033073926623501</v>
      </c>
      <c r="Z2632">
        <v>9.2728865134755249</v>
      </c>
      <c r="AA2632">
        <v>3.6100060193968662</v>
      </c>
      <c r="AB2632">
        <v>4.842939819434771</v>
      </c>
      <c r="AC2632">
        <v>0</v>
      </c>
      <c r="AD2632">
        <v>0</v>
      </c>
      <c r="AE2632">
        <v>34.760036517800017</v>
      </c>
    </row>
    <row r="2633" spans="1:31" x14ac:dyDescent="0.3">
      <c r="A2633">
        <v>2506499</v>
      </c>
      <c r="B2633">
        <v>1</v>
      </c>
      <c r="C2633" t="s">
        <v>80</v>
      </c>
      <c r="D2633" t="s">
        <v>99</v>
      </c>
      <c r="E2633" t="s">
        <v>207</v>
      </c>
      <c r="F2633" t="s">
        <v>7820</v>
      </c>
      <c r="G2633" t="s">
        <v>177</v>
      </c>
      <c r="H2633" t="s">
        <v>150</v>
      </c>
      <c r="I2633" t="s">
        <v>136</v>
      </c>
      <c r="J2633" t="s">
        <v>137</v>
      </c>
      <c r="K2633" t="s">
        <v>144</v>
      </c>
      <c r="L2633" t="s">
        <v>7821</v>
      </c>
      <c r="M2633" t="s">
        <v>7822</v>
      </c>
      <c r="N2633">
        <v>3.0858333330000001</v>
      </c>
      <c r="O2633">
        <v>0</v>
      </c>
      <c r="P2633">
        <v>44</v>
      </c>
      <c r="Q2633">
        <v>0</v>
      </c>
      <c r="R2633">
        <v>0</v>
      </c>
      <c r="S2633">
        <v>0</v>
      </c>
      <c r="T2633">
        <v>6</v>
      </c>
      <c r="U2633">
        <v>0</v>
      </c>
      <c r="V2633">
        <v>0</v>
      </c>
      <c r="W2633">
        <v>0</v>
      </c>
      <c r="X2633">
        <v>14.141171865581256</v>
      </c>
      <c r="Y2633">
        <v>0</v>
      </c>
      <c r="Z2633">
        <v>0</v>
      </c>
      <c r="AA2633">
        <v>0</v>
      </c>
      <c r="AB2633">
        <v>5.8870813203777415</v>
      </c>
      <c r="AC2633">
        <v>0</v>
      </c>
      <c r="AD2633">
        <v>0</v>
      </c>
      <c r="AE2633">
        <v>20.028253185958999</v>
      </c>
    </row>
    <row r="2634" spans="1:31" x14ac:dyDescent="0.3">
      <c r="A2634">
        <v>2506167</v>
      </c>
      <c r="B2634">
        <v>1</v>
      </c>
      <c r="C2634" t="s">
        <v>80</v>
      </c>
      <c r="D2634" t="s">
        <v>106</v>
      </c>
      <c r="E2634" t="s">
        <v>207</v>
      </c>
      <c r="F2634" t="s">
        <v>7823</v>
      </c>
      <c r="G2634" t="s">
        <v>177</v>
      </c>
      <c r="H2634" t="s">
        <v>150</v>
      </c>
      <c r="I2634" t="s">
        <v>136</v>
      </c>
      <c r="J2634" t="s">
        <v>137</v>
      </c>
      <c r="K2634" t="s">
        <v>144</v>
      </c>
      <c r="L2634" t="s">
        <v>7824</v>
      </c>
      <c r="M2634" t="s">
        <v>7825</v>
      </c>
      <c r="N2634">
        <v>7.1205555550000001</v>
      </c>
      <c r="O2634">
        <v>0</v>
      </c>
      <c r="P2634">
        <v>6</v>
      </c>
      <c r="Q2634">
        <v>0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4.1825121893556299</v>
      </c>
      <c r="Y2634">
        <v>0</v>
      </c>
      <c r="Z2634">
        <v>0</v>
      </c>
      <c r="AA2634">
        <v>0</v>
      </c>
      <c r="AB2634">
        <v>0</v>
      </c>
      <c r="AC2634">
        <v>0</v>
      </c>
      <c r="AD2634">
        <v>0</v>
      </c>
      <c r="AE2634">
        <v>4.1825121893556299</v>
      </c>
    </row>
    <row r="2635" spans="1:31" x14ac:dyDescent="0.3">
      <c r="A2635">
        <v>2505812</v>
      </c>
      <c r="B2635">
        <v>1</v>
      </c>
      <c r="C2635" t="s">
        <v>81</v>
      </c>
      <c r="D2635" t="s">
        <v>112</v>
      </c>
      <c r="E2635" t="s">
        <v>207</v>
      </c>
      <c r="F2635" t="s">
        <v>7826</v>
      </c>
      <c r="G2635" t="s">
        <v>291</v>
      </c>
      <c r="H2635" t="s">
        <v>150</v>
      </c>
      <c r="I2635" t="s">
        <v>136</v>
      </c>
      <c r="J2635" t="s">
        <v>3</v>
      </c>
      <c r="K2635" t="s">
        <v>144</v>
      </c>
      <c r="L2635" t="s">
        <v>7827</v>
      </c>
      <c r="M2635" t="s">
        <v>7828</v>
      </c>
      <c r="N2635">
        <v>1.9683333329999999</v>
      </c>
      <c r="O2635">
        <v>0</v>
      </c>
      <c r="P2635">
        <v>8</v>
      </c>
      <c r="Q2635">
        <v>0</v>
      </c>
      <c r="R2635">
        <v>13</v>
      </c>
      <c r="S2635">
        <v>0</v>
      </c>
      <c r="T2635">
        <v>2</v>
      </c>
      <c r="U2635">
        <v>0</v>
      </c>
      <c r="V2635">
        <v>0</v>
      </c>
      <c r="W2635">
        <v>0</v>
      </c>
      <c r="X2635">
        <v>8.8644559803387661</v>
      </c>
      <c r="Y2635">
        <v>0</v>
      </c>
      <c r="Z2635">
        <v>1.2216079286288553</v>
      </c>
      <c r="AA2635">
        <v>0</v>
      </c>
      <c r="AB2635">
        <v>5.3027835122500012E-3</v>
      </c>
      <c r="AC2635">
        <v>0</v>
      </c>
      <c r="AD2635">
        <v>0</v>
      </c>
      <c r="AE2635">
        <v>10.09136669247987</v>
      </c>
    </row>
    <row r="2636" spans="1:31" x14ac:dyDescent="0.3">
      <c r="A2636">
        <v>2506021</v>
      </c>
      <c r="B2636">
        <v>1</v>
      </c>
      <c r="C2636" t="s">
        <v>80</v>
      </c>
      <c r="D2636" t="s">
        <v>96</v>
      </c>
      <c r="E2636" t="s">
        <v>207</v>
      </c>
      <c r="F2636" t="s">
        <v>7654</v>
      </c>
      <c r="G2636" t="s">
        <v>413</v>
      </c>
      <c r="H2636" t="s">
        <v>150</v>
      </c>
      <c r="I2636" t="s">
        <v>136</v>
      </c>
      <c r="J2636" t="s">
        <v>137</v>
      </c>
      <c r="K2636" t="s">
        <v>144</v>
      </c>
      <c r="L2636" t="s">
        <v>7829</v>
      </c>
      <c r="M2636" t="s">
        <v>7830</v>
      </c>
      <c r="N2636">
        <v>7.068888888</v>
      </c>
      <c r="O2636">
        <v>0</v>
      </c>
      <c r="P2636">
        <v>7</v>
      </c>
      <c r="Q2636">
        <v>0</v>
      </c>
      <c r="R2636">
        <v>3</v>
      </c>
      <c r="S2636">
        <v>0</v>
      </c>
      <c r="T2636">
        <v>5</v>
      </c>
      <c r="U2636">
        <v>0</v>
      </c>
      <c r="V2636">
        <v>0</v>
      </c>
      <c r="W2636">
        <v>0</v>
      </c>
      <c r="X2636">
        <v>9.13944478775249</v>
      </c>
      <c r="Y2636">
        <v>0</v>
      </c>
      <c r="Z2636">
        <v>10.239368912099005</v>
      </c>
      <c r="AA2636">
        <v>0</v>
      </c>
      <c r="AB2636">
        <v>31.456683871875338</v>
      </c>
      <c r="AC2636">
        <v>0</v>
      </c>
      <c r="AD2636">
        <v>0</v>
      </c>
      <c r="AE2636">
        <v>50.835497571726833</v>
      </c>
    </row>
    <row r="2637" spans="1:31" x14ac:dyDescent="0.3">
      <c r="A2637">
        <v>2505789</v>
      </c>
      <c r="B2637">
        <v>1</v>
      </c>
      <c r="C2637" t="s">
        <v>80</v>
      </c>
      <c r="D2637" t="s">
        <v>103</v>
      </c>
      <c r="E2637" t="s">
        <v>275</v>
      </c>
      <c r="F2637" t="s">
        <v>7831</v>
      </c>
      <c r="G2637" t="s">
        <v>143</v>
      </c>
      <c r="H2637" t="s">
        <v>135</v>
      </c>
      <c r="I2637" t="s">
        <v>136</v>
      </c>
      <c r="J2637" t="s">
        <v>137</v>
      </c>
      <c r="K2637" t="s">
        <v>144</v>
      </c>
      <c r="L2637" t="s">
        <v>7832</v>
      </c>
      <c r="M2637" t="s">
        <v>7833</v>
      </c>
      <c r="N2637">
        <v>0.24555555500000001</v>
      </c>
      <c r="O2637">
        <v>0</v>
      </c>
      <c r="P2637">
        <v>10</v>
      </c>
      <c r="Q2637">
        <v>6</v>
      </c>
      <c r="R2637">
        <v>0</v>
      </c>
      <c r="S2637">
        <v>13</v>
      </c>
      <c r="T2637">
        <v>17</v>
      </c>
      <c r="U2637">
        <v>13</v>
      </c>
      <c r="V2637">
        <v>0</v>
      </c>
      <c r="W2637">
        <v>0</v>
      </c>
      <c r="X2637">
        <v>0.24601276826489998</v>
      </c>
      <c r="Y2637">
        <v>3.4899066812538502</v>
      </c>
      <c r="Z2637">
        <v>0</v>
      </c>
      <c r="AA2637">
        <v>56.509505646652649</v>
      </c>
      <c r="AB2637">
        <v>0.40055177150392446</v>
      </c>
      <c r="AC2637">
        <v>145.32141544644981</v>
      </c>
      <c r="AD2637">
        <v>0</v>
      </c>
      <c r="AE2637">
        <v>205.96739231412514</v>
      </c>
    </row>
    <row r="2638" spans="1:31" x14ac:dyDescent="0.3">
      <c r="A2638">
        <v>2506731</v>
      </c>
      <c r="B2638">
        <v>1</v>
      </c>
      <c r="C2638" t="s">
        <v>80</v>
      </c>
      <c r="D2638" t="s">
        <v>107</v>
      </c>
      <c r="E2638" t="s">
        <v>132</v>
      </c>
      <c r="F2638" t="s">
        <v>7834</v>
      </c>
      <c r="G2638" t="s">
        <v>693</v>
      </c>
      <c r="H2638" t="s">
        <v>135</v>
      </c>
      <c r="I2638" t="s">
        <v>136</v>
      </c>
      <c r="J2638" t="s">
        <v>137</v>
      </c>
      <c r="K2638" t="s">
        <v>144</v>
      </c>
      <c r="L2638" t="s">
        <v>7835</v>
      </c>
      <c r="M2638" t="s">
        <v>7836</v>
      </c>
      <c r="N2638">
        <v>6.5897222219999998</v>
      </c>
      <c r="O2638">
        <v>0</v>
      </c>
      <c r="P2638">
        <v>2433</v>
      </c>
      <c r="Q2638">
        <v>0</v>
      </c>
      <c r="R2638">
        <v>3</v>
      </c>
      <c r="S2638">
        <v>2</v>
      </c>
      <c r="T2638">
        <v>172</v>
      </c>
      <c r="U2638">
        <v>0</v>
      </c>
      <c r="V2638">
        <v>1</v>
      </c>
      <c r="W2638">
        <v>0</v>
      </c>
      <c r="X2638">
        <v>2117.4794179115111</v>
      </c>
      <c r="Y2638">
        <v>0</v>
      </c>
      <c r="Z2638">
        <v>5.8739079909873793</v>
      </c>
      <c r="AA2638">
        <v>240.42598145562775</v>
      </c>
      <c r="AB2638">
        <v>979.63144694126925</v>
      </c>
      <c r="AC2638">
        <v>0</v>
      </c>
      <c r="AD2638">
        <v>0.63849435342667338</v>
      </c>
      <c r="AE2638">
        <v>3344.0492486528219</v>
      </c>
    </row>
    <row r="2639" spans="1:31" x14ac:dyDescent="0.3">
      <c r="A2639">
        <v>2505875</v>
      </c>
      <c r="B2639">
        <v>1</v>
      </c>
      <c r="C2639" t="s">
        <v>81</v>
      </c>
      <c r="D2639" t="s">
        <v>116</v>
      </c>
      <c r="E2639" t="s">
        <v>141</v>
      </c>
      <c r="F2639" t="s">
        <v>7534</v>
      </c>
      <c r="G2639" t="s">
        <v>143</v>
      </c>
      <c r="H2639" t="s">
        <v>135</v>
      </c>
      <c r="I2639" t="s">
        <v>136</v>
      </c>
      <c r="J2639" t="s">
        <v>137</v>
      </c>
      <c r="K2639" t="s">
        <v>144</v>
      </c>
      <c r="L2639" t="s">
        <v>7837</v>
      </c>
      <c r="M2639" t="s">
        <v>7838</v>
      </c>
      <c r="N2639">
        <v>0.28833333300000002</v>
      </c>
      <c r="O2639">
        <v>8</v>
      </c>
      <c r="P2639">
        <v>3817</v>
      </c>
      <c r="Q2639">
        <v>490</v>
      </c>
      <c r="R2639">
        <v>405</v>
      </c>
      <c r="S2639">
        <v>44</v>
      </c>
      <c r="T2639">
        <v>437</v>
      </c>
      <c r="U2639">
        <v>3</v>
      </c>
      <c r="V2639">
        <v>0</v>
      </c>
      <c r="W2639">
        <v>0.74593436699466997</v>
      </c>
      <c r="X2639">
        <v>121.01540561806084</v>
      </c>
      <c r="Y2639">
        <v>37.534573143921705</v>
      </c>
      <c r="Z2639">
        <v>12.739689906836839</v>
      </c>
      <c r="AA2639">
        <v>45.740108417073287</v>
      </c>
      <c r="AB2639">
        <v>33.815944284427246</v>
      </c>
      <c r="AC2639">
        <v>10.295218427619124</v>
      </c>
      <c r="AD2639">
        <v>0</v>
      </c>
      <c r="AE2639">
        <v>261.88687416493372</v>
      </c>
    </row>
    <row r="2640" spans="1:31" x14ac:dyDescent="0.3">
      <c r="A2640">
        <v>2506184</v>
      </c>
      <c r="B2640">
        <v>1</v>
      </c>
      <c r="C2640" t="s">
        <v>81</v>
      </c>
      <c r="D2640" t="s">
        <v>123</v>
      </c>
      <c r="E2640" t="s">
        <v>141</v>
      </c>
      <c r="F2640" t="s">
        <v>7839</v>
      </c>
      <c r="G2640" t="s">
        <v>143</v>
      </c>
      <c r="H2640" t="s">
        <v>135</v>
      </c>
      <c r="I2640" t="s">
        <v>136</v>
      </c>
      <c r="J2640" t="s">
        <v>137</v>
      </c>
      <c r="K2640" t="s">
        <v>144</v>
      </c>
      <c r="L2640" t="s">
        <v>7840</v>
      </c>
      <c r="M2640" t="s">
        <v>7841</v>
      </c>
      <c r="N2640">
        <v>0.39694444400000001</v>
      </c>
      <c r="O2640">
        <v>0</v>
      </c>
      <c r="P2640">
        <v>1358</v>
      </c>
      <c r="Q2640">
        <v>31</v>
      </c>
      <c r="R2640">
        <v>275</v>
      </c>
      <c r="S2640">
        <v>8</v>
      </c>
      <c r="T2640">
        <v>163</v>
      </c>
      <c r="U2640">
        <v>0</v>
      </c>
      <c r="V2640">
        <v>0</v>
      </c>
      <c r="W2640">
        <v>0</v>
      </c>
      <c r="X2640">
        <v>56.916925014769397</v>
      </c>
      <c r="Y2640">
        <v>1.5624325246939499</v>
      </c>
      <c r="Z2640">
        <v>41.790551704394971</v>
      </c>
      <c r="AA2640">
        <v>6.6561036674566063</v>
      </c>
      <c r="AB2640">
        <v>30.087855280583522</v>
      </c>
      <c r="AC2640">
        <v>0</v>
      </c>
      <c r="AD2640">
        <v>0</v>
      </c>
      <c r="AE2640">
        <v>137.01386819189844</v>
      </c>
    </row>
    <row r="2641" spans="1:31" x14ac:dyDescent="0.3">
      <c r="A2641">
        <v>2506121</v>
      </c>
      <c r="B2641">
        <v>1</v>
      </c>
      <c r="C2641" t="s">
        <v>80</v>
      </c>
      <c r="D2641" t="s">
        <v>107</v>
      </c>
      <c r="E2641" t="s">
        <v>207</v>
      </c>
      <c r="F2641" t="s">
        <v>7842</v>
      </c>
      <c r="G2641" t="s">
        <v>981</v>
      </c>
      <c r="H2641" t="s">
        <v>150</v>
      </c>
      <c r="I2641" t="s">
        <v>136</v>
      </c>
      <c r="J2641" t="s">
        <v>137</v>
      </c>
      <c r="K2641" t="s">
        <v>144</v>
      </c>
      <c r="L2641" t="s">
        <v>7843</v>
      </c>
      <c r="M2641" t="s">
        <v>7844</v>
      </c>
      <c r="N2641">
        <v>1.848055555</v>
      </c>
      <c r="O2641">
        <v>0</v>
      </c>
      <c r="P2641">
        <v>71</v>
      </c>
      <c r="Q2641">
        <v>0</v>
      </c>
      <c r="R2641">
        <v>0</v>
      </c>
      <c r="S2641">
        <v>0</v>
      </c>
      <c r="T2641">
        <v>3</v>
      </c>
      <c r="U2641">
        <v>0</v>
      </c>
      <c r="V2641">
        <v>0</v>
      </c>
      <c r="W2641">
        <v>0</v>
      </c>
      <c r="X2641">
        <v>24.071052135378395</v>
      </c>
      <c r="Y2641">
        <v>0</v>
      </c>
      <c r="Z2641">
        <v>0</v>
      </c>
      <c r="AA2641">
        <v>0</v>
      </c>
      <c r="AB2641">
        <v>15.330561696939318</v>
      </c>
      <c r="AC2641">
        <v>0</v>
      </c>
      <c r="AD2641">
        <v>0</v>
      </c>
      <c r="AE2641">
        <v>39.401613832317715</v>
      </c>
    </row>
    <row r="2642" spans="1:31" x14ac:dyDescent="0.3">
      <c r="A2642">
        <v>2506416</v>
      </c>
      <c r="B2642">
        <v>1</v>
      </c>
      <c r="C2642" t="s">
        <v>81</v>
      </c>
      <c r="D2642" t="s">
        <v>120</v>
      </c>
      <c r="E2642" t="s">
        <v>187</v>
      </c>
      <c r="F2642" t="s">
        <v>7845</v>
      </c>
      <c r="G2642" t="s">
        <v>143</v>
      </c>
      <c r="H2642" t="s">
        <v>135</v>
      </c>
      <c r="I2642" t="s">
        <v>136</v>
      </c>
      <c r="J2642" t="s">
        <v>137</v>
      </c>
      <c r="K2642" t="s">
        <v>144</v>
      </c>
      <c r="L2642" t="s">
        <v>7846</v>
      </c>
      <c r="M2642" t="s">
        <v>7847</v>
      </c>
      <c r="N2642">
        <v>1.3388888880000001</v>
      </c>
      <c r="O2642">
        <v>5</v>
      </c>
      <c r="P2642">
        <v>661</v>
      </c>
      <c r="Q2642">
        <v>41</v>
      </c>
      <c r="R2642">
        <v>16</v>
      </c>
      <c r="S2642">
        <v>13</v>
      </c>
      <c r="T2642">
        <v>42</v>
      </c>
      <c r="U2642">
        <v>6</v>
      </c>
      <c r="V2642">
        <v>0</v>
      </c>
      <c r="W2642">
        <v>1.05263480334352</v>
      </c>
      <c r="X2642">
        <v>86.71822031424783</v>
      </c>
      <c r="Y2642">
        <v>187.91298721437477</v>
      </c>
      <c r="Z2642">
        <v>4.1443734495321873</v>
      </c>
      <c r="AA2642">
        <v>50.60196488276916</v>
      </c>
      <c r="AB2642">
        <v>20.162251427567202</v>
      </c>
      <c r="AC2642">
        <v>1293.5366602225704</v>
      </c>
      <c r="AD2642">
        <v>0</v>
      </c>
      <c r="AE2642">
        <v>1644.1290923144049</v>
      </c>
    </row>
    <row r="2643" spans="1:31" x14ac:dyDescent="0.3">
      <c r="A2643">
        <v>2505961</v>
      </c>
      <c r="B2643">
        <v>1</v>
      </c>
      <c r="C2643" t="s">
        <v>81</v>
      </c>
      <c r="D2643" t="s">
        <v>120</v>
      </c>
      <c r="E2643" t="s">
        <v>132</v>
      </c>
      <c r="F2643" t="s">
        <v>7848</v>
      </c>
      <c r="G2643" t="s">
        <v>143</v>
      </c>
      <c r="H2643" t="s">
        <v>135</v>
      </c>
      <c r="I2643" t="s">
        <v>136</v>
      </c>
      <c r="J2643" t="s">
        <v>137</v>
      </c>
      <c r="K2643" t="s">
        <v>144</v>
      </c>
      <c r="L2643" t="s">
        <v>7849</v>
      </c>
      <c r="M2643" t="s">
        <v>7850</v>
      </c>
      <c r="N2643">
        <v>0.66749999999999998</v>
      </c>
      <c r="O2643">
        <v>0</v>
      </c>
      <c r="P2643">
        <v>0</v>
      </c>
      <c r="Q2643">
        <v>22</v>
      </c>
      <c r="R2643">
        <v>13</v>
      </c>
      <c r="S2643">
        <v>10</v>
      </c>
      <c r="T2643">
        <v>0</v>
      </c>
      <c r="U2643">
        <v>3</v>
      </c>
      <c r="V2643">
        <v>0</v>
      </c>
      <c r="W2643">
        <v>0</v>
      </c>
      <c r="X2643">
        <v>0</v>
      </c>
      <c r="Y2643">
        <v>8.2729331956139713</v>
      </c>
      <c r="Z2643">
        <v>5.9260846219271706</v>
      </c>
      <c r="AA2643">
        <v>21.875009827529404</v>
      </c>
      <c r="AB2643">
        <v>0</v>
      </c>
      <c r="AC2643">
        <v>260.4989891243228</v>
      </c>
      <c r="AD2643">
        <v>0</v>
      </c>
      <c r="AE2643">
        <v>296.57301676939335</v>
      </c>
    </row>
    <row r="2644" spans="1:31" x14ac:dyDescent="0.3">
      <c r="A2644">
        <v>2506625</v>
      </c>
      <c r="B2644">
        <v>1</v>
      </c>
      <c r="C2644" t="s">
        <v>80</v>
      </c>
      <c r="D2644" t="s">
        <v>101</v>
      </c>
      <c r="E2644" t="s">
        <v>132</v>
      </c>
      <c r="F2644" t="s">
        <v>301</v>
      </c>
      <c r="G2644" t="s">
        <v>143</v>
      </c>
      <c r="H2644" t="s">
        <v>135</v>
      </c>
      <c r="I2644" t="s">
        <v>136</v>
      </c>
      <c r="J2644" t="s">
        <v>137</v>
      </c>
      <c r="K2644" t="s">
        <v>144</v>
      </c>
      <c r="L2644" t="s">
        <v>7851</v>
      </c>
      <c r="M2644" t="s">
        <v>7852</v>
      </c>
      <c r="N2644">
        <v>0.32888888799999999</v>
      </c>
      <c r="O2644">
        <v>0</v>
      </c>
      <c r="P2644">
        <v>0</v>
      </c>
      <c r="Q2644">
        <v>1</v>
      </c>
      <c r="R2644">
        <v>0</v>
      </c>
      <c r="S2644">
        <v>3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4.9749424384332812</v>
      </c>
      <c r="Z2644">
        <v>0</v>
      </c>
      <c r="AA2644">
        <v>15.818163624403654</v>
      </c>
      <c r="AB2644">
        <v>0</v>
      </c>
      <c r="AC2644">
        <v>0</v>
      </c>
      <c r="AD2644">
        <v>0</v>
      </c>
      <c r="AE2644">
        <v>20.793106062836934</v>
      </c>
    </row>
    <row r="2645" spans="1:31" x14ac:dyDescent="0.3">
      <c r="A2645">
        <v>2506559</v>
      </c>
      <c r="B2645">
        <v>1</v>
      </c>
      <c r="C2645" t="s">
        <v>80</v>
      </c>
      <c r="D2645" t="s">
        <v>95</v>
      </c>
      <c r="E2645" t="s">
        <v>132</v>
      </c>
      <c r="F2645" t="s">
        <v>7853</v>
      </c>
      <c r="G2645" t="s">
        <v>204</v>
      </c>
      <c r="H2645" t="s">
        <v>135</v>
      </c>
      <c r="I2645" t="s">
        <v>136</v>
      </c>
      <c r="J2645" t="s">
        <v>137</v>
      </c>
      <c r="K2645" t="s">
        <v>144</v>
      </c>
      <c r="L2645" t="s">
        <v>7854</v>
      </c>
      <c r="M2645" t="s">
        <v>7855</v>
      </c>
      <c r="N2645">
        <v>3.5330555549999998</v>
      </c>
      <c r="O2645">
        <v>0</v>
      </c>
      <c r="P2645">
        <v>0</v>
      </c>
      <c r="Q2645">
        <v>1</v>
      </c>
      <c r="R2645">
        <v>0</v>
      </c>
      <c r="S2645">
        <v>1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1.4282874263748242</v>
      </c>
      <c r="Z2645">
        <v>0</v>
      </c>
      <c r="AA2645">
        <v>6.4923136933042667</v>
      </c>
      <c r="AB2645">
        <v>0</v>
      </c>
      <c r="AC2645">
        <v>0</v>
      </c>
      <c r="AD2645">
        <v>0</v>
      </c>
      <c r="AE2645">
        <v>7.9206011196790911</v>
      </c>
    </row>
    <row r="2646" spans="1:31" x14ac:dyDescent="0.3">
      <c r="A2646">
        <v>2505892</v>
      </c>
      <c r="B2646">
        <v>1</v>
      </c>
      <c r="C2646" t="s">
        <v>81</v>
      </c>
      <c r="D2646" t="s">
        <v>116</v>
      </c>
      <c r="E2646" t="s">
        <v>141</v>
      </c>
      <c r="F2646" t="s">
        <v>7534</v>
      </c>
      <c r="G2646" t="s">
        <v>143</v>
      </c>
      <c r="H2646" t="s">
        <v>135</v>
      </c>
      <c r="I2646" t="s">
        <v>136</v>
      </c>
      <c r="J2646" t="s">
        <v>137</v>
      </c>
      <c r="K2646" t="s">
        <v>144</v>
      </c>
      <c r="L2646" t="s">
        <v>7856</v>
      </c>
      <c r="M2646" t="s">
        <v>7857</v>
      </c>
      <c r="N2646">
        <v>0.13416666599999999</v>
      </c>
      <c r="O2646">
        <v>8</v>
      </c>
      <c r="P2646">
        <v>3817</v>
      </c>
      <c r="Q2646">
        <v>490</v>
      </c>
      <c r="R2646">
        <v>405</v>
      </c>
      <c r="S2646">
        <v>44</v>
      </c>
      <c r="T2646">
        <v>437</v>
      </c>
      <c r="U2646">
        <v>3</v>
      </c>
      <c r="V2646">
        <v>0</v>
      </c>
      <c r="W2646">
        <v>0.37855920890556999</v>
      </c>
      <c r="X2646">
        <v>58.638693927512087</v>
      </c>
      <c r="Y2646">
        <v>21.064853755324865</v>
      </c>
      <c r="Z2646">
        <v>6.057840465965417</v>
      </c>
      <c r="AA2646">
        <v>27.552944428836824</v>
      </c>
      <c r="AB2646">
        <v>20.546572764209518</v>
      </c>
      <c r="AC2646">
        <v>9.2042518758360643</v>
      </c>
      <c r="AD2646">
        <v>0</v>
      </c>
      <c r="AE2646">
        <v>143.44371642659036</v>
      </c>
    </row>
    <row r="2647" spans="1:31" x14ac:dyDescent="0.3">
      <c r="A2647">
        <v>2506482</v>
      </c>
      <c r="B2647">
        <v>1</v>
      </c>
      <c r="C2647" t="s">
        <v>80</v>
      </c>
      <c r="D2647" t="s">
        <v>105</v>
      </c>
      <c r="E2647" t="s">
        <v>141</v>
      </c>
      <c r="F2647" t="s">
        <v>7858</v>
      </c>
      <c r="G2647" t="s">
        <v>143</v>
      </c>
      <c r="H2647" t="s">
        <v>135</v>
      </c>
      <c r="I2647" t="s">
        <v>136</v>
      </c>
      <c r="J2647" t="s">
        <v>137</v>
      </c>
      <c r="K2647" t="s">
        <v>144</v>
      </c>
      <c r="L2647" t="s">
        <v>7859</v>
      </c>
      <c r="M2647" t="s">
        <v>7860</v>
      </c>
      <c r="N2647">
        <v>1.2813888879999999</v>
      </c>
      <c r="O2647">
        <v>0</v>
      </c>
      <c r="P2647">
        <v>167</v>
      </c>
      <c r="Q2647">
        <v>0</v>
      </c>
      <c r="R2647">
        <v>0</v>
      </c>
      <c r="S2647">
        <v>1</v>
      </c>
      <c r="T2647">
        <v>4</v>
      </c>
      <c r="U2647">
        <v>0</v>
      </c>
      <c r="V2647">
        <v>0</v>
      </c>
      <c r="W2647">
        <v>0</v>
      </c>
      <c r="X2647">
        <v>50.145151232309928</v>
      </c>
      <c r="Y2647">
        <v>0</v>
      </c>
      <c r="Z2647">
        <v>0</v>
      </c>
      <c r="AA2647">
        <v>116.94478982727334</v>
      </c>
      <c r="AB2647">
        <v>0.2501517844699</v>
      </c>
      <c r="AC2647">
        <v>0</v>
      </c>
      <c r="AD2647">
        <v>0</v>
      </c>
      <c r="AE2647">
        <v>167.34009284405317</v>
      </c>
    </row>
    <row r="2648" spans="1:31" x14ac:dyDescent="0.3">
      <c r="A2648">
        <v>2506645</v>
      </c>
      <c r="B2648">
        <v>1</v>
      </c>
      <c r="C2648" t="s">
        <v>80</v>
      </c>
      <c r="D2648" t="s">
        <v>108</v>
      </c>
      <c r="E2648" t="s">
        <v>147</v>
      </c>
      <c r="F2648" t="s">
        <v>7861</v>
      </c>
      <c r="G2648" t="s">
        <v>538</v>
      </c>
      <c r="H2648" t="s">
        <v>150</v>
      </c>
      <c r="I2648" t="s">
        <v>136</v>
      </c>
      <c r="J2648" t="s">
        <v>3</v>
      </c>
      <c r="K2648" t="s">
        <v>144</v>
      </c>
      <c r="L2648" t="s">
        <v>7862</v>
      </c>
      <c r="M2648" t="s">
        <v>7863</v>
      </c>
      <c r="N2648">
        <v>1.3338888879999999</v>
      </c>
      <c r="O2648">
        <v>0</v>
      </c>
      <c r="P2648">
        <v>13</v>
      </c>
      <c r="Q2648">
        <v>0</v>
      </c>
      <c r="R2648">
        <v>0</v>
      </c>
      <c r="S2648">
        <v>0</v>
      </c>
      <c r="T2648">
        <v>9</v>
      </c>
      <c r="U2648">
        <v>0</v>
      </c>
      <c r="V2648">
        <v>0</v>
      </c>
      <c r="W2648">
        <v>0</v>
      </c>
      <c r="X2648">
        <v>6.790238790482837</v>
      </c>
      <c r="Y2648">
        <v>0</v>
      </c>
      <c r="Z2648">
        <v>0</v>
      </c>
      <c r="AA2648">
        <v>0</v>
      </c>
      <c r="AB2648">
        <v>2.6332227839524269</v>
      </c>
      <c r="AC2648">
        <v>0</v>
      </c>
      <c r="AD2648">
        <v>0</v>
      </c>
      <c r="AE2648">
        <v>9.4234615744352634</v>
      </c>
    </row>
    <row r="2649" spans="1:31" x14ac:dyDescent="0.3">
      <c r="A2649">
        <v>2506253</v>
      </c>
      <c r="B2649">
        <v>1</v>
      </c>
      <c r="C2649" t="s">
        <v>80</v>
      </c>
      <c r="D2649" t="s">
        <v>101</v>
      </c>
      <c r="E2649" t="s">
        <v>187</v>
      </c>
      <c r="F2649" t="s">
        <v>7864</v>
      </c>
      <c r="G2649" t="s">
        <v>143</v>
      </c>
      <c r="H2649" t="s">
        <v>135</v>
      </c>
      <c r="I2649" t="s">
        <v>136</v>
      </c>
      <c r="J2649" t="s">
        <v>137</v>
      </c>
      <c r="K2649" t="s">
        <v>144</v>
      </c>
      <c r="L2649" t="s">
        <v>7865</v>
      </c>
      <c r="M2649" t="s">
        <v>7866</v>
      </c>
      <c r="N2649">
        <v>0.29749999999999999</v>
      </c>
      <c r="O2649">
        <v>9</v>
      </c>
      <c r="P2649">
        <v>749</v>
      </c>
      <c r="Q2649">
        <v>9</v>
      </c>
      <c r="R2649">
        <v>22</v>
      </c>
      <c r="S2649">
        <v>11</v>
      </c>
      <c r="T2649">
        <v>112</v>
      </c>
      <c r="U2649">
        <v>2</v>
      </c>
      <c r="V2649">
        <v>0</v>
      </c>
      <c r="W2649">
        <v>0.88685902054618748</v>
      </c>
      <c r="X2649">
        <v>78.462443984465878</v>
      </c>
      <c r="Y2649">
        <v>41.176256724901215</v>
      </c>
      <c r="Z2649">
        <v>2.2227814056512929</v>
      </c>
      <c r="AA2649">
        <v>95.73370596204073</v>
      </c>
      <c r="AB2649">
        <v>38.766670114787438</v>
      </c>
      <c r="AC2649">
        <v>3.1367374672913999</v>
      </c>
      <c r="AD2649">
        <v>0</v>
      </c>
      <c r="AE2649">
        <v>260.38545467968413</v>
      </c>
    </row>
    <row r="2650" spans="1:31" x14ac:dyDescent="0.3">
      <c r="A2650">
        <v>2505898</v>
      </c>
      <c r="B2650">
        <v>1</v>
      </c>
      <c r="C2650" t="s">
        <v>80</v>
      </c>
      <c r="D2650" t="s">
        <v>105</v>
      </c>
      <c r="E2650" t="s">
        <v>141</v>
      </c>
      <c r="F2650" t="s">
        <v>4212</v>
      </c>
      <c r="G2650" t="s">
        <v>143</v>
      </c>
      <c r="H2650" t="s">
        <v>135</v>
      </c>
      <c r="I2650" t="s">
        <v>136</v>
      </c>
      <c r="J2650" t="s">
        <v>137</v>
      </c>
      <c r="K2650" t="s">
        <v>144</v>
      </c>
      <c r="L2650" t="s">
        <v>7867</v>
      </c>
      <c r="M2650" t="s">
        <v>7868</v>
      </c>
      <c r="N2650">
        <v>0.29944444399999998</v>
      </c>
      <c r="O2650">
        <v>0</v>
      </c>
      <c r="P2650">
        <v>159</v>
      </c>
      <c r="Q2650">
        <v>0</v>
      </c>
      <c r="R2650">
        <v>12</v>
      </c>
      <c r="S2650">
        <v>8</v>
      </c>
      <c r="T2650">
        <v>28</v>
      </c>
      <c r="U2650">
        <v>6</v>
      </c>
      <c r="V2650">
        <v>1</v>
      </c>
      <c r="W2650">
        <v>0</v>
      </c>
      <c r="X2650">
        <v>11.138869191677584</v>
      </c>
      <c r="Y2650">
        <v>0</v>
      </c>
      <c r="Z2650">
        <v>0.90493663566460014</v>
      </c>
      <c r="AA2650">
        <v>10.153842282799515</v>
      </c>
      <c r="AB2650">
        <v>12.152776805467417</v>
      </c>
      <c r="AC2650">
        <v>177.39923379803579</v>
      </c>
      <c r="AD2650">
        <v>1.1425021538175117</v>
      </c>
      <c r="AE2650">
        <v>212.89216086746242</v>
      </c>
    </row>
    <row r="2651" spans="1:31" x14ac:dyDescent="0.3">
      <c r="A2651">
        <v>2506104</v>
      </c>
      <c r="B2651">
        <v>1</v>
      </c>
      <c r="C2651" t="s">
        <v>80</v>
      </c>
      <c r="D2651" t="s">
        <v>98</v>
      </c>
      <c r="E2651" t="s">
        <v>207</v>
      </c>
      <c r="F2651" t="s">
        <v>7869</v>
      </c>
      <c r="G2651" t="s">
        <v>177</v>
      </c>
      <c r="H2651" t="s">
        <v>150</v>
      </c>
      <c r="I2651" t="s">
        <v>136</v>
      </c>
      <c r="J2651" t="s">
        <v>137</v>
      </c>
      <c r="K2651" t="s">
        <v>144</v>
      </c>
      <c r="L2651" t="s">
        <v>7870</v>
      </c>
      <c r="M2651" t="s">
        <v>7871</v>
      </c>
      <c r="N2651">
        <v>1.8333333329999999</v>
      </c>
      <c r="O2651">
        <v>0</v>
      </c>
      <c r="P2651">
        <v>5</v>
      </c>
      <c r="Q2651">
        <v>0</v>
      </c>
      <c r="R2651">
        <v>12</v>
      </c>
      <c r="S2651">
        <v>0</v>
      </c>
      <c r="T2651">
        <v>5</v>
      </c>
      <c r="U2651">
        <v>0</v>
      </c>
      <c r="V2651">
        <v>0</v>
      </c>
      <c r="W2651">
        <v>0</v>
      </c>
      <c r="X2651">
        <v>2.9550016568747202</v>
      </c>
      <c r="Y2651">
        <v>0</v>
      </c>
      <c r="Z2651">
        <v>8.9954293904997549</v>
      </c>
      <c r="AA2651">
        <v>0</v>
      </c>
      <c r="AB2651">
        <v>11.500793571285097</v>
      </c>
      <c r="AC2651">
        <v>0</v>
      </c>
      <c r="AD2651">
        <v>0</v>
      </c>
      <c r="AE2651">
        <v>23.451224618659573</v>
      </c>
    </row>
    <row r="2652" spans="1:31" x14ac:dyDescent="0.3">
      <c r="A2652">
        <v>2506247</v>
      </c>
      <c r="B2652">
        <v>1</v>
      </c>
      <c r="C2652" t="s">
        <v>80</v>
      </c>
      <c r="D2652" t="s">
        <v>97</v>
      </c>
      <c r="E2652" t="s">
        <v>167</v>
      </c>
      <c r="F2652" t="s">
        <v>7872</v>
      </c>
      <c r="G2652" t="s">
        <v>263</v>
      </c>
      <c r="H2652" t="s">
        <v>150</v>
      </c>
      <c r="I2652" t="s">
        <v>136</v>
      </c>
      <c r="J2652" t="s">
        <v>137</v>
      </c>
      <c r="K2652" t="s">
        <v>144</v>
      </c>
      <c r="L2652" t="s">
        <v>7873</v>
      </c>
      <c r="M2652" t="s">
        <v>7874</v>
      </c>
      <c r="N2652">
        <v>1.3869444440000001</v>
      </c>
      <c r="O2652">
        <v>0</v>
      </c>
      <c r="P2652">
        <v>1</v>
      </c>
      <c r="Q2652">
        <v>0</v>
      </c>
      <c r="R2652">
        <v>0</v>
      </c>
      <c r="S2652">
        <v>0</v>
      </c>
      <c r="T2652">
        <v>0</v>
      </c>
      <c r="U2652">
        <v>0</v>
      </c>
      <c r="V2652">
        <v>0</v>
      </c>
      <c r="W2652">
        <v>0</v>
      </c>
      <c r="X2652">
        <v>0.33002101195222228</v>
      </c>
      <c r="Y2652">
        <v>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0.33002101195222228</v>
      </c>
    </row>
    <row r="2653" spans="1:31" x14ac:dyDescent="0.3">
      <c r="A2653">
        <v>2505855</v>
      </c>
      <c r="B2653">
        <v>1</v>
      </c>
      <c r="C2653" t="s">
        <v>80</v>
      </c>
      <c r="D2653" t="s">
        <v>107</v>
      </c>
      <c r="E2653" t="s">
        <v>275</v>
      </c>
      <c r="F2653" t="s">
        <v>7875</v>
      </c>
      <c r="G2653" t="s">
        <v>2832</v>
      </c>
      <c r="H2653" t="s">
        <v>1921</v>
      </c>
      <c r="I2653" t="s">
        <v>136</v>
      </c>
      <c r="J2653" t="s">
        <v>137</v>
      </c>
      <c r="K2653" t="s">
        <v>138</v>
      </c>
      <c r="L2653" t="s">
        <v>7876</v>
      </c>
      <c r="M2653" t="s">
        <v>7877</v>
      </c>
      <c r="N2653">
        <v>0.99722222199999999</v>
      </c>
      <c r="O2653">
        <v>1</v>
      </c>
      <c r="P2653">
        <v>6845</v>
      </c>
      <c r="Q2653">
        <v>28</v>
      </c>
      <c r="R2653">
        <v>92</v>
      </c>
      <c r="S2653">
        <v>5</v>
      </c>
      <c r="T2653">
        <v>588</v>
      </c>
      <c r="U2653">
        <v>0</v>
      </c>
      <c r="V2653">
        <v>3</v>
      </c>
      <c r="W2653">
        <v>0.68901423343406676</v>
      </c>
      <c r="X2653">
        <v>1064.4601863678165</v>
      </c>
      <c r="Y2653">
        <v>349.39129865401941</v>
      </c>
      <c r="Z2653">
        <v>36.888339400051812</v>
      </c>
      <c r="AA2653">
        <v>29.457715877004528</v>
      </c>
      <c r="AB2653">
        <v>367.60027300406023</v>
      </c>
      <c r="AC2653">
        <v>0</v>
      </c>
      <c r="AD2653">
        <v>1.7916298659416732</v>
      </c>
      <c r="AE2653">
        <v>1850.2784574023285</v>
      </c>
    </row>
    <row r="2654" spans="1:31" x14ac:dyDescent="0.3">
      <c r="A2654">
        <v>2506093</v>
      </c>
      <c r="B2654">
        <v>1</v>
      </c>
      <c r="C2654" t="s">
        <v>81</v>
      </c>
      <c r="D2654" t="s">
        <v>120</v>
      </c>
      <c r="E2654" t="s">
        <v>141</v>
      </c>
      <c r="F2654" t="s">
        <v>142</v>
      </c>
      <c r="G2654" t="s">
        <v>143</v>
      </c>
      <c r="H2654" t="s">
        <v>135</v>
      </c>
      <c r="I2654" t="s">
        <v>136</v>
      </c>
      <c r="J2654" t="s">
        <v>137</v>
      </c>
      <c r="K2654" t="s">
        <v>144</v>
      </c>
      <c r="L2654" t="s">
        <v>7878</v>
      </c>
      <c r="M2654" t="s">
        <v>7879</v>
      </c>
      <c r="N2654">
        <v>1.183333333</v>
      </c>
      <c r="O2654">
        <v>1</v>
      </c>
      <c r="P2654">
        <v>1070</v>
      </c>
      <c r="Q2654">
        <v>94</v>
      </c>
      <c r="R2654">
        <v>54</v>
      </c>
      <c r="S2654">
        <v>25</v>
      </c>
      <c r="T2654">
        <v>57</v>
      </c>
      <c r="U2654">
        <v>2</v>
      </c>
      <c r="V2654">
        <v>0</v>
      </c>
      <c r="W2654">
        <v>5.9400523169999997E-2</v>
      </c>
      <c r="X2654">
        <v>203.17223326020863</v>
      </c>
      <c r="Y2654">
        <v>52.823378657335432</v>
      </c>
      <c r="Z2654">
        <v>10.700762477866446</v>
      </c>
      <c r="AA2654">
        <v>149.42785874537205</v>
      </c>
      <c r="AB2654">
        <v>37.158378484036923</v>
      </c>
      <c r="AC2654">
        <v>115.61962881270249</v>
      </c>
      <c r="AD2654">
        <v>0</v>
      </c>
      <c r="AE2654">
        <v>568.96164096069185</v>
      </c>
    </row>
    <row r="2655" spans="1:31" x14ac:dyDescent="0.3">
      <c r="A2655">
        <v>2506239</v>
      </c>
      <c r="B2655">
        <v>1</v>
      </c>
      <c r="C2655" t="s">
        <v>80</v>
      </c>
      <c r="D2655" t="s">
        <v>100</v>
      </c>
      <c r="E2655" t="s">
        <v>141</v>
      </c>
      <c r="F2655" t="s">
        <v>7880</v>
      </c>
      <c r="G2655" t="s">
        <v>143</v>
      </c>
      <c r="H2655" t="s">
        <v>135</v>
      </c>
      <c r="I2655" t="s">
        <v>136</v>
      </c>
      <c r="J2655" t="s">
        <v>137</v>
      </c>
      <c r="K2655" t="s">
        <v>144</v>
      </c>
      <c r="L2655" t="s">
        <v>7881</v>
      </c>
      <c r="M2655" t="s">
        <v>7882</v>
      </c>
      <c r="N2655">
        <v>0.46472222200000002</v>
      </c>
      <c r="O2655">
        <v>1</v>
      </c>
      <c r="P2655">
        <v>7201</v>
      </c>
      <c r="Q2655">
        <v>0</v>
      </c>
      <c r="R2655">
        <v>82</v>
      </c>
      <c r="S2655">
        <v>13</v>
      </c>
      <c r="T2655">
        <v>627</v>
      </c>
      <c r="U2655">
        <v>0</v>
      </c>
      <c r="V2655">
        <v>1</v>
      </c>
      <c r="W2655">
        <v>2.7323147949551996</v>
      </c>
      <c r="X2655">
        <v>535.32310402312896</v>
      </c>
      <c r="Y2655">
        <v>0</v>
      </c>
      <c r="Z2655">
        <v>6.0145660594056842</v>
      </c>
      <c r="AA2655">
        <v>82.595458565606876</v>
      </c>
      <c r="AB2655">
        <v>236.35449016752443</v>
      </c>
      <c r="AC2655">
        <v>0</v>
      </c>
      <c r="AD2655">
        <v>66.707717619596664</v>
      </c>
      <c r="AE2655">
        <v>929.72765123021782</v>
      </c>
    </row>
    <row r="2656" spans="1:31" x14ac:dyDescent="0.3">
      <c r="A2656">
        <v>2505838</v>
      </c>
      <c r="B2656">
        <v>1</v>
      </c>
      <c r="C2656" t="s">
        <v>80</v>
      </c>
      <c r="D2656" t="s">
        <v>105</v>
      </c>
      <c r="E2656" t="s">
        <v>141</v>
      </c>
      <c r="F2656" t="s">
        <v>7883</v>
      </c>
      <c r="G2656" t="s">
        <v>143</v>
      </c>
      <c r="H2656" t="s">
        <v>135</v>
      </c>
      <c r="I2656" t="s">
        <v>136</v>
      </c>
      <c r="J2656" t="s">
        <v>137</v>
      </c>
      <c r="K2656" t="s">
        <v>144</v>
      </c>
      <c r="L2656" t="s">
        <v>7884</v>
      </c>
      <c r="M2656" t="s">
        <v>7885</v>
      </c>
      <c r="N2656">
        <v>0.56666666600000004</v>
      </c>
      <c r="O2656">
        <v>0</v>
      </c>
      <c r="P2656">
        <v>167</v>
      </c>
      <c r="Q2656">
        <v>0</v>
      </c>
      <c r="R2656">
        <v>0</v>
      </c>
      <c r="S2656">
        <v>1</v>
      </c>
      <c r="T2656">
        <v>4</v>
      </c>
      <c r="U2656">
        <v>0</v>
      </c>
      <c r="V2656">
        <v>0</v>
      </c>
      <c r="W2656">
        <v>0</v>
      </c>
      <c r="X2656">
        <v>20.664521470655853</v>
      </c>
      <c r="Y2656">
        <v>0</v>
      </c>
      <c r="Z2656">
        <v>0</v>
      </c>
      <c r="AA2656">
        <v>39.14942693559999</v>
      </c>
      <c r="AB2656">
        <v>6.7422726350500006E-2</v>
      </c>
      <c r="AC2656">
        <v>0</v>
      </c>
      <c r="AD2656">
        <v>0</v>
      </c>
      <c r="AE2656">
        <v>59.881371132606347</v>
      </c>
    </row>
    <row r="2657" spans="1:31" x14ac:dyDescent="0.3">
      <c r="A2657">
        <v>2506525</v>
      </c>
      <c r="B2657">
        <v>1</v>
      </c>
      <c r="C2657" t="s">
        <v>80</v>
      </c>
      <c r="D2657" t="s">
        <v>93</v>
      </c>
      <c r="E2657" t="s">
        <v>207</v>
      </c>
      <c r="F2657" t="s">
        <v>7886</v>
      </c>
      <c r="G2657" t="s">
        <v>149</v>
      </c>
      <c r="H2657" t="s">
        <v>150</v>
      </c>
      <c r="I2657" t="s">
        <v>136</v>
      </c>
      <c r="J2657" t="s">
        <v>137</v>
      </c>
      <c r="K2657" t="s">
        <v>144</v>
      </c>
      <c r="L2657" t="s">
        <v>7887</v>
      </c>
      <c r="M2657" t="s">
        <v>7888</v>
      </c>
      <c r="N2657">
        <v>4.8230555549999998</v>
      </c>
      <c r="O2657">
        <v>0</v>
      </c>
      <c r="P2657">
        <v>1</v>
      </c>
      <c r="Q2657">
        <v>0</v>
      </c>
      <c r="R2657">
        <v>5</v>
      </c>
      <c r="S2657">
        <v>0</v>
      </c>
      <c r="T2657">
        <v>5</v>
      </c>
      <c r="U2657">
        <v>0</v>
      </c>
      <c r="V2657">
        <v>0</v>
      </c>
      <c r="W2657">
        <v>0</v>
      </c>
      <c r="X2657">
        <v>1.9319224992205166</v>
      </c>
      <c r="Y2657">
        <v>0</v>
      </c>
      <c r="Z2657">
        <v>31.939692768208282</v>
      </c>
      <c r="AA2657">
        <v>0</v>
      </c>
      <c r="AB2657">
        <v>26.29578703330963</v>
      </c>
      <c r="AC2657">
        <v>0</v>
      </c>
      <c r="AD2657">
        <v>0</v>
      </c>
      <c r="AE2657">
        <v>60.167402300738431</v>
      </c>
    </row>
    <row r="2658" spans="1:31" x14ac:dyDescent="0.3">
      <c r="A2658">
        <v>2505884</v>
      </c>
      <c r="B2658">
        <v>1</v>
      </c>
      <c r="C2658" t="s">
        <v>81</v>
      </c>
      <c r="D2658" t="s">
        <v>127</v>
      </c>
      <c r="E2658" t="s">
        <v>141</v>
      </c>
      <c r="F2658" t="s">
        <v>7889</v>
      </c>
      <c r="G2658" t="s">
        <v>143</v>
      </c>
      <c r="H2658" t="s">
        <v>135</v>
      </c>
      <c r="I2658" t="s">
        <v>136</v>
      </c>
      <c r="J2658" t="s">
        <v>137</v>
      </c>
      <c r="K2658" t="s">
        <v>144</v>
      </c>
      <c r="L2658" t="s">
        <v>7890</v>
      </c>
      <c r="M2658" t="s">
        <v>7891</v>
      </c>
      <c r="N2658">
        <v>3.1780555549999998</v>
      </c>
      <c r="O2658">
        <v>19</v>
      </c>
      <c r="P2658">
        <v>4891</v>
      </c>
      <c r="Q2658">
        <v>688</v>
      </c>
      <c r="R2658">
        <v>496</v>
      </c>
      <c r="S2658">
        <v>73</v>
      </c>
      <c r="T2658">
        <v>572</v>
      </c>
      <c r="U2658">
        <v>16</v>
      </c>
      <c r="V2658">
        <v>1</v>
      </c>
      <c r="W2658">
        <v>13.578676911560416</v>
      </c>
      <c r="X2658">
        <v>3061.2939523159557</v>
      </c>
      <c r="Y2658">
        <v>1280.5466632427306</v>
      </c>
      <c r="Z2658">
        <v>574.57371838991605</v>
      </c>
      <c r="AA2658">
        <v>3181.0350411354038</v>
      </c>
      <c r="AB2658">
        <v>1066.3022997093613</v>
      </c>
      <c r="AC2658">
        <v>5303.1100717390136</v>
      </c>
      <c r="AD2658">
        <v>8.2552665479786782</v>
      </c>
      <c r="AE2658">
        <v>14488.695689991921</v>
      </c>
    </row>
    <row r="2659" spans="1:31" x14ac:dyDescent="0.3">
      <c r="A2659">
        <v>2505778</v>
      </c>
      <c r="B2659">
        <v>1</v>
      </c>
      <c r="C2659" t="s">
        <v>80</v>
      </c>
      <c r="D2659" t="s">
        <v>82</v>
      </c>
      <c r="E2659" t="s">
        <v>159</v>
      </c>
      <c r="F2659" t="s">
        <v>7892</v>
      </c>
      <c r="G2659" t="s">
        <v>588</v>
      </c>
      <c r="H2659" t="s">
        <v>150</v>
      </c>
      <c r="I2659" t="s">
        <v>136</v>
      </c>
      <c r="J2659" t="s">
        <v>137</v>
      </c>
      <c r="K2659" t="s">
        <v>144</v>
      </c>
      <c r="L2659" t="s">
        <v>7893</v>
      </c>
      <c r="M2659" t="s">
        <v>7894</v>
      </c>
      <c r="N2659">
        <v>1.963333333</v>
      </c>
      <c r="O2659">
        <v>0</v>
      </c>
      <c r="P2659">
        <v>656</v>
      </c>
      <c r="Q2659">
        <v>0</v>
      </c>
      <c r="R2659">
        <v>0</v>
      </c>
      <c r="S2659">
        <v>0</v>
      </c>
      <c r="T2659">
        <v>89</v>
      </c>
      <c r="U2659">
        <v>0</v>
      </c>
      <c r="V2659">
        <v>1</v>
      </c>
      <c r="W2659">
        <v>0</v>
      </c>
      <c r="X2659">
        <v>281.2485575127414</v>
      </c>
      <c r="Y2659">
        <v>0</v>
      </c>
      <c r="Z2659">
        <v>0</v>
      </c>
      <c r="AA2659">
        <v>0</v>
      </c>
      <c r="AB2659">
        <v>72.928359693957219</v>
      </c>
      <c r="AC2659">
        <v>0</v>
      </c>
      <c r="AD2659">
        <v>24.288541010745917</v>
      </c>
      <c r="AE2659">
        <v>378.46545821744451</v>
      </c>
    </row>
    <row r="2660" spans="1:31" x14ac:dyDescent="0.3">
      <c r="A2660">
        <v>2505987</v>
      </c>
      <c r="B2660">
        <v>1</v>
      </c>
      <c r="C2660" t="s">
        <v>80</v>
      </c>
      <c r="D2660" t="s">
        <v>102</v>
      </c>
      <c r="E2660" t="s">
        <v>207</v>
      </c>
      <c r="F2660" t="s">
        <v>7895</v>
      </c>
      <c r="G2660" t="s">
        <v>177</v>
      </c>
      <c r="H2660" t="s">
        <v>150</v>
      </c>
      <c r="I2660" t="s">
        <v>136</v>
      </c>
      <c r="J2660" t="s">
        <v>137</v>
      </c>
      <c r="K2660" t="s">
        <v>144</v>
      </c>
      <c r="L2660" t="s">
        <v>7896</v>
      </c>
      <c r="M2660" t="s">
        <v>7897</v>
      </c>
      <c r="N2660">
        <v>2.8680555550000002</v>
      </c>
      <c r="O2660">
        <v>0</v>
      </c>
      <c r="P2660">
        <v>24</v>
      </c>
      <c r="Q2660">
        <v>0</v>
      </c>
      <c r="R2660">
        <v>0</v>
      </c>
      <c r="S2660">
        <v>0</v>
      </c>
      <c r="T2660">
        <v>3</v>
      </c>
      <c r="U2660">
        <v>0</v>
      </c>
      <c r="V2660">
        <v>0</v>
      </c>
      <c r="W2660">
        <v>0</v>
      </c>
      <c r="X2660">
        <v>4.1274266133598898</v>
      </c>
      <c r="Y2660">
        <v>0</v>
      </c>
      <c r="Z2660">
        <v>0</v>
      </c>
      <c r="AA2660">
        <v>0</v>
      </c>
      <c r="AB2660">
        <v>7.5665562478889541</v>
      </c>
      <c r="AC2660">
        <v>0</v>
      </c>
      <c r="AD2660">
        <v>0</v>
      </c>
      <c r="AE2660">
        <v>11.693982861248845</v>
      </c>
    </row>
    <row r="2661" spans="1:31" x14ac:dyDescent="0.3">
      <c r="A2661">
        <v>2505944</v>
      </c>
      <c r="B2661">
        <v>1</v>
      </c>
      <c r="C2661" t="s">
        <v>81</v>
      </c>
      <c r="D2661" t="s">
        <v>112</v>
      </c>
      <c r="E2661" t="s">
        <v>207</v>
      </c>
      <c r="F2661" t="s">
        <v>7898</v>
      </c>
      <c r="G2661" t="s">
        <v>177</v>
      </c>
      <c r="H2661" t="s">
        <v>150</v>
      </c>
      <c r="I2661" t="s">
        <v>136</v>
      </c>
      <c r="J2661" t="s">
        <v>137</v>
      </c>
      <c r="K2661" t="s">
        <v>144</v>
      </c>
      <c r="L2661" t="s">
        <v>7899</v>
      </c>
      <c r="M2661" t="s">
        <v>7900</v>
      </c>
      <c r="N2661">
        <v>0.70833333300000001</v>
      </c>
      <c r="O2661">
        <v>0</v>
      </c>
      <c r="P2661">
        <v>1</v>
      </c>
      <c r="Q2661">
        <v>0</v>
      </c>
      <c r="R2661">
        <v>0</v>
      </c>
      <c r="S2661">
        <v>0</v>
      </c>
      <c r="T2661">
        <v>3</v>
      </c>
      <c r="U2661">
        <v>0</v>
      </c>
      <c r="V2661">
        <v>0</v>
      </c>
      <c r="W2661">
        <v>0</v>
      </c>
      <c r="X2661">
        <v>0</v>
      </c>
      <c r="Y2661">
        <v>0</v>
      </c>
      <c r="Z2661">
        <v>0</v>
      </c>
      <c r="AA2661">
        <v>0</v>
      </c>
      <c r="AB2661">
        <v>0.56128242763218505</v>
      </c>
      <c r="AC2661">
        <v>0</v>
      </c>
      <c r="AD2661">
        <v>0</v>
      </c>
      <c r="AE2661">
        <v>0.56128242763218505</v>
      </c>
    </row>
    <row r="2662" spans="1:31" x14ac:dyDescent="0.3">
      <c r="A2662">
        <v>2506505</v>
      </c>
      <c r="B2662">
        <v>1</v>
      </c>
      <c r="C2662" t="s">
        <v>81</v>
      </c>
      <c r="D2662" t="s">
        <v>128</v>
      </c>
      <c r="E2662" t="s">
        <v>207</v>
      </c>
      <c r="F2662" t="s">
        <v>7901</v>
      </c>
      <c r="G2662" t="s">
        <v>177</v>
      </c>
      <c r="H2662" t="s">
        <v>150</v>
      </c>
      <c r="I2662" t="s">
        <v>136</v>
      </c>
      <c r="J2662" t="s">
        <v>137</v>
      </c>
      <c r="K2662" t="s">
        <v>144</v>
      </c>
      <c r="L2662" t="s">
        <v>7902</v>
      </c>
      <c r="M2662" t="s">
        <v>7903</v>
      </c>
      <c r="N2662">
        <v>0.79749999999999999</v>
      </c>
      <c r="O2662">
        <v>0</v>
      </c>
      <c r="P2662">
        <v>10</v>
      </c>
      <c r="Q2662">
        <v>0</v>
      </c>
      <c r="R2662">
        <v>0</v>
      </c>
      <c r="S2662">
        <v>0</v>
      </c>
      <c r="T2662">
        <v>1</v>
      </c>
      <c r="U2662">
        <v>0</v>
      </c>
      <c r="V2662">
        <v>0</v>
      </c>
      <c r="W2662">
        <v>0</v>
      </c>
      <c r="X2662">
        <v>0.58862270299629993</v>
      </c>
      <c r="Y2662">
        <v>0</v>
      </c>
      <c r="Z2662">
        <v>0</v>
      </c>
      <c r="AA2662">
        <v>0</v>
      </c>
      <c r="AB2662">
        <v>1.1481111418500001</v>
      </c>
      <c r="AC2662">
        <v>0</v>
      </c>
      <c r="AD2662">
        <v>0</v>
      </c>
      <c r="AE2662">
        <v>1.7367338448463001</v>
      </c>
    </row>
    <row r="2663" spans="1:31" x14ac:dyDescent="0.3">
      <c r="A2663">
        <v>2506087</v>
      </c>
      <c r="B2663">
        <v>1</v>
      </c>
      <c r="C2663" t="s">
        <v>80</v>
      </c>
      <c r="D2663" t="s">
        <v>99</v>
      </c>
      <c r="E2663" t="s">
        <v>132</v>
      </c>
      <c r="F2663" t="s">
        <v>7904</v>
      </c>
      <c r="G2663" t="s">
        <v>204</v>
      </c>
      <c r="H2663" t="s">
        <v>135</v>
      </c>
      <c r="I2663" t="s">
        <v>136</v>
      </c>
      <c r="J2663" t="s">
        <v>137</v>
      </c>
      <c r="K2663" t="s">
        <v>144</v>
      </c>
      <c r="L2663" t="s">
        <v>7734</v>
      </c>
      <c r="M2663" t="s">
        <v>7905</v>
      </c>
      <c r="N2663">
        <v>5.5347222220000001</v>
      </c>
      <c r="O2663">
        <v>0</v>
      </c>
      <c r="P2663">
        <v>86</v>
      </c>
      <c r="Q2663">
        <v>0</v>
      </c>
      <c r="R2663">
        <v>0</v>
      </c>
      <c r="S2663">
        <v>0</v>
      </c>
      <c r="T2663">
        <v>9</v>
      </c>
      <c r="U2663">
        <v>0</v>
      </c>
      <c r="V2663">
        <v>1</v>
      </c>
      <c r="W2663">
        <v>0</v>
      </c>
      <c r="X2663">
        <v>74.090089899203619</v>
      </c>
      <c r="Y2663">
        <v>0</v>
      </c>
      <c r="Z2663">
        <v>0</v>
      </c>
      <c r="AA2663">
        <v>0</v>
      </c>
      <c r="AB2663">
        <v>21.185954519953633</v>
      </c>
      <c r="AC2663">
        <v>0</v>
      </c>
      <c r="AD2663">
        <v>24.529413744871455</v>
      </c>
      <c r="AE2663">
        <v>119.80545816402869</v>
      </c>
    </row>
    <row r="2664" spans="1:31" x14ac:dyDescent="0.3">
      <c r="A2664">
        <v>2505844</v>
      </c>
      <c r="B2664">
        <v>1</v>
      </c>
      <c r="C2664" t="s">
        <v>80</v>
      </c>
      <c r="D2664" t="s">
        <v>106</v>
      </c>
      <c r="E2664" t="s">
        <v>207</v>
      </c>
      <c r="F2664" t="s">
        <v>7906</v>
      </c>
      <c r="G2664" t="s">
        <v>177</v>
      </c>
      <c r="H2664" t="s">
        <v>150</v>
      </c>
      <c r="I2664" t="s">
        <v>136</v>
      </c>
      <c r="J2664" t="s">
        <v>137</v>
      </c>
      <c r="K2664" t="s">
        <v>144</v>
      </c>
      <c r="L2664" t="s">
        <v>7907</v>
      </c>
      <c r="M2664" t="s">
        <v>7908</v>
      </c>
      <c r="N2664">
        <v>0.80722222200000004</v>
      </c>
      <c r="O2664">
        <v>0</v>
      </c>
      <c r="P2664">
        <v>0</v>
      </c>
      <c r="Q2664">
        <v>0</v>
      </c>
      <c r="R2664">
        <v>1</v>
      </c>
      <c r="S2664">
        <v>0</v>
      </c>
      <c r="T2664">
        <v>2</v>
      </c>
      <c r="U2664">
        <v>0</v>
      </c>
      <c r="V2664">
        <v>0</v>
      </c>
      <c r="W2664">
        <v>0</v>
      </c>
      <c r="X2664">
        <v>0</v>
      </c>
      <c r="Y2664">
        <v>0</v>
      </c>
      <c r="Z2664">
        <v>1.9154104245908017</v>
      </c>
      <c r="AA2664">
        <v>0</v>
      </c>
      <c r="AB2664">
        <v>1.0707654973077867</v>
      </c>
      <c r="AC2664">
        <v>0</v>
      </c>
      <c r="AD2664">
        <v>0</v>
      </c>
      <c r="AE2664">
        <v>2.9861759218985884</v>
      </c>
    </row>
    <row r="2665" spans="1:31" x14ac:dyDescent="0.3">
      <c r="A2665">
        <v>2505864</v>
      </c>
      <c r="B2665">
        <v>1</v>
      </c>
      <c r="C2665" t="s">
        <v>80</v>
      </c>
      <c r="D2665" t="s">
        <v>106</v>
      </c>
      <c r="E2665" t="s">
        <v>207</v>
      </c>
      <c r="F2665" t="s">
        <v>7909</v>
      </c>
      <c r="G2665" t="s">
        <v>177</v>
      </c>
      <c r="H2665" t="s">
        <v>150</v>
      </c>
      <c r="I2665" t="s">
        <v>136</v>
      </c>
      <c r="J2665" t="s">
        <v>137</v>
      </c>
      <c r="K2665" t="s">
        <v>144</v>
      </c>
      <c r="L2665" t="s">
        <v>7910</v>
      </c>
      <c r="M2665" t="s">
        <v>7911</v>
      </c>
      <c r="N2665">
        <v>2.000277777</v>
      </c>
      <c r="O2665">
        <v>0</v>
      </c>
      <c r="P2665">
        <v>18</v>
      </c>
      <c r="Q2665">
        <v>0</v>
      </c>
      <c r="R2665">
        <v>0</v>
      </c>
      <c r="S2665">
        <v>0</v>
      </c>
      <c r="T2665">
        <v>5</v>
      </c>
      <c r="U2665">
        <v>0</v>
      </c>
      <c r="V2665">
        <v>0</v>
      </c>
      <c r="W2665">
        <v>0</v>
      </c>
      <c r="X2665">
        <v>5.7551131336016486</v>
      </c>
      <c r="Y2665">
        <v>0</v>
      </c>
      <c r="Z2665">
        <v>0</v>
      </c>
      <c r="AA2665">
        <v>0</v>
      </c>
      <c r="AB2665">
        <v>4.3773517128476671</v>
      </c>
      <c r="AC2665">
        <v>0</v>
      </c>
      <c r="AD2665">
        <v>0</v>
      </c>
      <c r="AE2665">
        <v>10.132464846449317</v>
      </c>
    </row>
    <row r="2666" spans="1:31" x14ac:dyDescent="0.3">
      <c r="A2666">
        <v>2506548</v>
      </c>
      <c r="B2666">
        <v>1</v>
      </c>
      <c r="C2666" t="s">
        <v>81</v>
      </c>
      <c r="D2666" t="s">
        <v>122</v>
      </c>
      <c r="E2666" t="s">
        <v>141</v>
      </c>
      <c r="F2666" t="s">
        <v>7912</v>
      </c>
      <c r="G2666" t="s">
        <v>143</v>
      </c>
      <c r="H2666" t="s">
        <v>135</v>
      </c>
      <c r="I2666" t="s">
        <v>136</v>
      </c>
      <c r="J2666" t="s">
        <v>137</v>
      </c>
      <c r="K2666" t="s">
        <v>144</v>
      </c>
      <c r="L2666" t="s">
        <v>7913</v>
      </c>
      <c r="M2666" t="s">
        <v>7914</v>
      </c>
      <c r="N2666">
        <v>1.2833333330000001</v>
      </c>
      <c r="O2666">
        <v>0</v>
      </c>
      <c r="P2666">
        <v>16511</v>
      </c>
      <c r="Q2666">
        <v>0</v>
      </c>
      <c r="R2666">
        <v>25</v>
      </c>
      <c r="S2666">
        <v>11</v>
      </c>
      <c r="T2666">
        <v>1163</v>
      </c>
      <c r="U2666">
        <v>0</v>
      </c>
      <c r="V2666">
        <v>2</v>
      </c>
      <c r="W2666">
        <v>0</v>
      </c>
      <c r="X2666">
        <v>4653.139735761526</v>
      </c>
      <c r="Y2666">
        <v>0</v>
      </c>
      <c r="Z2666">
        <v>9.7910336731532972</v>
      </c>
      <c r="AA2666">
        <v>101.17475864619189</v>
      </c>
      <c r="AB2666">
        <v>1206.8480773756467</v>
      </c>
      <c r="AC2666">
        <v>0</v>
      </c>
      <c r="AD2666">
        <v>28.04834665522425</v>
      </c>
      <c r="AE2666">
        <v>5999.001952111741</v>
      </c>
    </row>
    <row r="2667" spans="1:31" x14ac:dyDescent="0.3">
      <c r="A2667">
        <v>2505801</v>
      </c>
      <c r="B2667">
        <v>1</v>
      </c>
      <c r="C2667" t="s">
        <v>80</v>
      </c>
      <c r="D2667" t="s">
        <v>103</v>
      </c>
      <c r="E2667" t="s">
        <v>207</v>
      </c>
      <c r="F2667" t="s">
        <v>7915</v>
      </c>
      <c r="G2667" t="s">
        <v>413</v>
      </c>
      <c r="H2667" t="s">
        <v>150</v>
      </c>
      <c r="I2667" t="s">
        <v>136</v>
      </c>
      <c r="J2667" t="s">
        <v>137</v>
      </c>
      <c r="K2667" t="s">
        <v>144</v>
      </c>
      <c r="L2667" t="s">
        <v>7916</v>
      </c>
      <c r="M2667" t="s">
        <v>7917</v>
      </c>
      <c r="N2667">
        <v>1.619444444</v>
      </c>
      <c r="O2667">
        <v>0</v>
      </c>
      <c r="P2667">
        <v>91</v>
      </c>
      <c r="Q2667">
        <v>0</v>
      </c>
      <c r="R2667">
        <v>0</v>
      </c>
      <c r="S2667">
        <v>0</v>
      </c>
      <c r="T2667">
        <v>6</v>
      </c>
      <c r="U2667">
        <v>0</v>
      </c>
      <c r="V2667">
        <v>0</v>
      </c>
      <c r="W2667">
        <v>0</v>
      </c>
      <c r="X2667">
        <v>34.54688512592071</v>
      </c>
      <c r="Y2667">
        <v>0</v>
      </c>
      <c r="Z2667">
        <v>0</v>
      </c>
      <c r="AA2667">
        <v>0</v>
      </c>
      <c r="AB2667">
        <v>1.9180574956458334</v>
      </c>
      <c r="AC2667">
        <v>0</v>
      </c>
      <c r="AD2667">
        <v>0</v>
      </c>
      <c r="AE2667">
        <v>36.464942621566543</v>
      </c>
    </row>
    <row r="2668" spans="1:31" x14ac:dyDescent="0.3">
      <c r="A2668">
        <v>2506050</v>
      </c>
      <c r="B2668">
        <v>1</v>
      </c>
      <c r="C2668" t="s">
        <v>80</v>
      </c>
      <c r="D2668" t="s">
        <v>101</v>
      </c>
      <c r="E2668" t="s">
        <v>132</v>
      </c>
      <c r="F2668" t="s">
        <v>7918</v>
      </c>
      <c r="G2668" t="s">
        <v>204</v>
      </c>
      <c r="H2668" t="s">
        <v>135</v>
      </c>
      <c r="I2668" t="s">
        <v>136</v>
      </c>
      <c r="J2668" t="s">
        <v>137</v>
      </c>
      <c r="K2668" t="s">
        <v>144</v>
      </c>
      <c r="L2668" t="s">
        <v>7919</v>
      </c>
      <c r="M2668" t="s">
        <v>7920</v>
      </c>
      <c r="N2668">
        <v>2.5438888880000001</v>
      </c>
      <c r="O2668">
        <v>0</v>
      </c>
      <c r="P2668">
        <v>22</v>
      </c>
      <c r="Q2668">
        <v>0</v>
      </c>
      <c r="R2668">
        <v>2</v>
      </c>
      <c r="S2668">
        <v>0</v>
      </c>
      <c r="T2668">
        <v>4</v>
      </c>
      <c r="U2668">
        <v>0</v>
      </c>
      <c r="V2668">
        <v>0</v>
      </c>
      <c r="W2668">
        <v>0</v>
      </c>
      <c r="X2668">
        <v>24.000948458679634</v>
      </c>
      <c r="Y2668">
        <v>0</v>
      </c>
      <c r="Z2668">
        <v>0.47575339485463841</v>
      </c>
      <c r="AA2668">
        <v>0</v>
      </c>
      <c r="AB2668">
        <v>12.536063706094517</v>
      </c>
      <c r="AC2668">
        <v>0</v>
      </c>
      <c r="AD2668">
        <v>0</v>
      </c>
      <c r="AE2668">
        <v>37.012765559628789</v>
      </c>
    </row>
    <row r="2669" spans="1:31" x14ac:dyDescent="0.3">
      <c r="A2669">
        <v>2506399</v>
      </c>
      <c r="B2669">
        <v>1</v>
      </c>
      <c r="C2669" t="s">
        <v>80</v>
      </c>
      <c r="D2669" t="s">
        <v>95</v>
      </c>
      <c r="E2669" t="s">
        <v>147</v>
      </c>
      <c r="F2669" t="s">
        <v>7921</v>
      </c>
      <c r="G2669" t="s">
        <v>149</v>
      </c>
      <c r="H2669" t="s">
        <v>150</v>
      </c>
      <c r="I2669" t="s">
        <v>136</v>
      </c>
      <c r="J2669" t="s">
        <v>137</v>
      </c>
      <c r="K2669" t="s">
        <v>144</v>
      </c>
      <c r="L2669" t="s">
        <v>7922</v>
      </c>
      <c r="M2669" t="s">
        <v>7923</v>
      </c>
      <c r="N2669">
        <v>2.318333333</v>
      </c>
      <c r="O2669">
        <v>0</v>
      </c>
      <c r="P2669">
        <v>66</v>
      </c>
      <c r="Q2669">
        <v>0</v>
      </c>
      <c r="R2669">
        <v>0</v>
      </c>
      <c r="S2669">
        <v>0</v>
      </c>
      <c r="T2669">
        <v>42</v>
      </c>
      <c r="U2669">
        <v>0</v>
      </c>
      <c r="V2669">
        <v>0</v>
      </c>
      <c r="W2669">
        <v>0</v>
      </c>
      <c r="X2669">
        <v>28.892212461239506</v>
      </c>
      <c r="Y2669">
        <v>0</v>
      </c>
      <c r="Z2669">
        <v>0</v>
      </c>
      <c r="AA2669">
        <v>0</v>
      </c>
      <c r="AB2669">
        <v>111.46355782673476</v>
      </c>
      <c r="AC2669">
        <v>0</v>
      </c>
      <c r="AD2669">
        <v>0</v>
      </c>
      <c r="AE2669">
        <v>140.35577028797425</v>
      </c>
    </row>
    <row r="2670" spans="1:31" x14ac:dyDescent="0.3">
      <c r="A2670">
        <v>2505907</v>
      </c>
      <c r="B2670">
        <v>1</v>
      </c>
      <c r="C2670" t="s">
        <v>81</v>
      </c>
      <c r="D2670" t="s">
        <v>120</v>
      </c>
      <c r="E2670" t="s">
        <v>187</v>
      </c>
      <c r="F2670" t="s">
        <v>529</v>
      </c>
      <c r="G2670" t="s">
        <v>143</v>
      </c>
      <c r="H2670" t="s">
        <v>135</v>
      </c>
      <c r="I2670" t="s">
        <v>136</v>
      </c>
      <c r="J2670" t="s">
        <v>137</v>
      </c>
      <c r="K2670" t="s">
        <v>144</v>
      </c>
      <c r="L2670" t="s">
        <v>7924</v>
      </c>
      <c r="M2670" t="s">
        <v>7925</v>
      </c>
      <c r="N2670">
        <v>1.113611111</v>
      </c>
      <c r="O2670">
        <v>0</v>
      </c>
      <c r="P2670">
        <v>96</v>
      </c>
      <c r="Q2670">
        <v>50</v>
      </c>
      <c r="R2670">
        <v>1</v>
      </c>
      <c r="S2670">
        <v>12</v>
      </c>
      <c r="T2670">
        <v>5</v>
      </c>
      <c r="U2670">
        <v>0</v>
      </c>
      <c r="V2670">
        <v>0</v>
      </c>
      <c r="W2670">
        <v>0</v>
      </c>
      <c r="X2670">
        <v>32.892057817442328</v>
      </c>
      <c r="Y2670">
        <v>46.687807761137222</v>
      </c>
      <c r="Z2670">
        <v>1.9321597838757504E-2</v>
      </c>
      <c r="AA2670">
        <v>45.881666823663437</v>
      </c>
      <c r="AB2670">
        <v>3.5871376139153344</v>
      </c>
      <c r="AC2670">
        <v>0</v>
      </c>
      <c r="AD2670">
        <v>0</v>
      </c>
      <c r="AE2670">
        <v>129.06799161399709</v>
      </c>
    </row>
    <row r="2671" spans="1:31" x14ac:dyDescent="0.3">
      <c r="A2671">
        <v>2505901</v>
      </c>
      <c r="B2671">
        <v>1</v>
      </c>
      <c r="C2671" t="s">
        <v>80</v>
      </c>
      <c r="D2671" t="s">
        <v>82</v>
      </c>
      <c r="E2671" t="s">
        <v>167</v>
      </c>
      <c r="F2671" t="s">
        <v>7926</v>
      </c>
      <c r="G2671" t="s">
        <v>263</v>
      </c>
      <c r="H2671" t="s">
        <v>150</v>
      </c>
      <c r="I2671" t="s">
        <v>136</v>
      </c>
      <c r="J2671" t="s">
        <v>137</v>
      </c>
      <c r="K2671" t="s">
        <v>144</v>
      </c>
      <c r="L2671" t="s">
        <v>7927</v>
      </c>
      <c r="M2671" t="s">
        <v>7928</v>
      </c>
      <c r="N2671">
        <v>0.92083333300000003</v>
      </c>
      <c r="O2671">
        <v>0</v>
      </c>
      <c r="P2671">
        <v>1</v>
      </c>
      <c r="Q2671">
        <v>0</v>
      </c>
      <c r="R2671">
        <v>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0.135719426639615</v>
      </c>
      <c r="Y2671">
        <v>0</v>
      </c>
      <c r="Z2671">
        <v>0</v>
      </c>
      <c r="AA2671">
        <v>0</v>
      </c>
      <c r="AB2671">
        <v>0</v>
      </c>
      <c r="AC2671">
        <v>0</v>
      </c>
      <c r="AD2671">
        <v>0</v>
      </c>
      <c r="AE2671">
        <v>0.135719426639615</v>
      </c>
    </row>
    <row r="2672" spans="1:31" x14ac:dyDescent="0.3">
      <c r="A2672">
        <v>2505758</v>
      </c>
      <c r="B2672">
        <v>1</v>
      </c>
      <c r="C2672" t="s">
        <v>81</v>
      </c>
      <c r="D2672" t="s">
        <v>112</v>
      </c>
      <c r="E2672" t="s">
        <v>132</v>
      </c>
      <c r="F2672" t="s">
        <v>7929</v>
      </c>
      <c r="G2672" t="s">
        <v>333</v>
      </c>
      <c r="H2672" t="s">
        <v>135</v>
      </c>
      <c r="I2672" t="s">
        <v>136</v>
      </c>
      <c r="J2672" t="s">
        <v>137</v>
      </c>
      <c r="K2672" t="s">
        <v>144</v>
      </c>
      <c r="L2672" t="s">
        <v>7930</v>
      </c>
      <c r="M2672" t="s">
        <v>7931</v>
      </c>
      <c r="N2672">
        <v>1.588055555</v>
      </c>
      <c r="O2672">
        <v>0</v>
      </c>
      <c r="P2672">
        <v>2</v>
      </c>
      <c r="Q2672">
        <v>0</v>
      </c>
      <c r="R2672">
        <v>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0.46434228491608498</v>
      </c>
      <c r="Y2672">
        <v>0</v>
      </c>
      <c r="Z2672">
        <v>0</v>
      </c>
      <c r="AA2672">
        <v>0</v>
      </c>
      <c r="AB2672">
        <v>0</v>
      </c>
      <c r="AC2672">
        <v>0</v>
      </c>
      <c r="AD2672">
        <v>0</v>
      </c>
      <c r="AE2672">
        <v>0.46434228491608498</v>
      </c>
    </row>
    <row r="2673" spans="1:31" x14ac:dyDescent="0.3">
      <c r="A2673">
        <v>2505881</v>
      </c>
      <c r="B2673">
        <v>1</v>
      </c>
      <c r="C2673" t="s">
        <v>81</v>
      </c>
      <c r="D2673" t="s">
        <v>123</v>
      </c>
      <c r="E2673" t="s">
        <v>159</v>
      </c>
      <c r="F2673" t="s">
        <v>7932</v>
      </c>
      <c r="G2673" t="s">
        <v>181</v>
      </c>
      <c r="H2673" t="s">
        <v>150</v>
      </c>
      <c r="I2673" t="s">
        <v>136</v>
      </c>
      <c r="J2673" t="s">
        <v>137</v>
      </c>
      <c r="K2673" t="s">
        <v>144</v>
      </c>
      <c r="L2673" t="s">
        <v>7933</v>
      </c>
      <c r="M2673" t="s">
        <v>7934</v>
      </c>
      <c r="N2673">
        <v>2.2949999999999999</v>
      </c>
      <c r="O2673">
        <v>0</v>
      </c>
      <c r="P2673">
        <v>16</v>
      </c>
      <c r="Q2673">
        <v>0</v>
      </c>
      <c r="R2673">
        <v>12</v>
      </c>
      <c r="S2673">
        <v>0</v>
      </c>
      <c r="T2673">
        <v>3</v>
      </c>
      <c r="U2673">
        <v>0</v>
      </c>
      <c r="V2673">
        <v>0</v>
      </c>
      <c r="W2673">
        <v>0</v>
      </c>
      <c r="X2673">
        <v>7.3818133151439991</v>
      </c>
      <c r="Y2673">
        <v>0</v>
      </c>
      <c r="Z2673">
        <v>13.18571876022612</v>
      </c>
      <c r="AA2673">
        <v>0</v>
      </c>
      <c r="AB2673">
        <v>6.9713396063148316</v>
      </c>
      <c r="AC2673">
        <v>0</v>
      </c>
      <c r="AD2673">
        <v>0</v>
      </c>
      <c r="AE2673">
        <v>27.538871681684949</v>
      </c>
    </row>
    <row r="2674" spans="1:31" x14ac:dyDescent="0.3">
      <c r="A2674">
        <v>2506067</v>
      </c>
      <c r="B2674">
        <v>1</v>
      </c>
      <c r="C2674" t="s">
        <v>80</v>
      </c>
      <c r="D2674" t="s">
        <v>108</v>
      </c>
      <c r="E2674" t="s">
        <v>187</v>
      </c>
      <c r="F2674" t="s">
        <v>7935</v>
      </c>
      <c r="G2674" t="s">
        <v>143</v>
      </c>
      <c r="H2674" t="s">
        <v>135</v>
      </c>
      <c r="I2674" t="s">
        <v>136</v>
      </c>
      <c r="J2674" t="s">
        <v>137</v>
      </c>
      <c r="K2674" t="s">
        <v>144</v>
      </c>
      <c r="L2674" t="s">
        <v>7936</v>
      </c>
      <c r="M2674" t="s">
        <v>7937</v>
      </c>
      <c r="N2674">
        <v>1.8877777769999999</v>
      </c>
      <c r="O2674">
        <v>0</v>
      </c>
      <c r="P2674">
        <v>732</v>
      </c>
      <c r="Q2674">
        <v>0</v>
      </c>
      <c r="R2674">
        <v>227</v>
      </c>
      <c r="S2674">
        <v>3</v>
      </c>
      <c r="T2674">
        <v>156</v>
      </c>
      <c r="U2674">
        <v>0</v>
      </c>
      <c r="V2674">
        <v>0</v>
      </c>
      <c r="W2674">
        <v>0</v>
      </c>
      <c r="X2674">
        <v>202.76129136629172</v>
      </c>
      <c r="Y2674">
        <v>0</v>
      </c>
      <c r="Z2674">
        <v>177.38563696268591</v>
      </c>
      <c r="AA2674">
        <v>13.848271786603494</v>
      </c>
      <c r="AB2674">
        <v>233.25322079658432</v>
      </c>
      <c r="AC2674">
        <v>0</v>
      </c>
      <c r="AD2674">
        <v>0</v>
      </c>
      <c r="AE2674">
        <v>627.24842091216544</v>
      </c>
    </row>
    <row r="2675" spans="1:31" x14ac:dyDescent="0.3">
      <c r="A2675">
        <v>2506090</v>
      </c>
      <c r="B2675">
        <v>1</v>
      </c>
      <c r="C2675" t="s">
        <v>81</v>
      </c>
      <c r="D2675" t="s">
        <v>112</v>
      </c>
      <c r="E2675" t="s">
        <v>187</v>
      </c>
      <c r="F2675" t="s">
        <v>6154</v>
      </c>
      <c r="G2675" t="s">
        <v>143</v>
      </c>
      <c r="H2675" t="s">
        <v>135</v>
      </c>
      <c r="I2675" t="s">
        <v>136</v>
      </c>
      <c r="J2675" t="s">
        <v>137</v>
      </c>
      <c r="K2675" t="s">
        <v>144</v>
      </c>
      <c r="L2675" t="s">
        <v>7938</v>
      </c>
      <c r="M2675" t="s">
        <v>7939</v>
      </c>
      <c r="N2675">
        <v>1.0738888879999999</v>
      </c>
      <c r="O2675">
        <v>0</v>
      </c>
      <c r="P2675">
        <v>0</v>
      </c>
      <c r="Q2675">
        <v>29</v>
      </c>
      <c r="R2675">
        <v>13</v>
      </c>
      <c r="S2675">
        <v>1</v>
      </c>
      <c r="T2675">
        <v>0</v>
      </c>
      <c r="U2675">
        <v>0</v>
      </c>
      <c r="V2675">
        <v>0</v>
      </c>
      <c r="W2675">
        <v>0</v>
      </c>
      <c r="X2675">
        <v>0</v>
      </c>
      <c r="Y2675">
        <v>3.7269340339036305</v>
      </c>
      <c r="Z2675">
        <v>3.9790649545552608</v>
      </c>
      <c r="AA2675">
        <v>1.7893045789077775</v>
      </c>
      <c r="AB2675">
        <v>0</v>
      </c>
      <c r="AC2675">
        <v>0</v>
      </c>
      <c r="AD2675">
        <v>0</v>
      </c>
      <c r="AE2675">
        <v>9.495303567366669</v>
      </c>
    </row>
    <row r="2676" spans="1:31" x14ac:dyDescent="0.3">
      <c r="A2676">
        <v>2506236</v>
      </c>
      <c r="B2676">
        <v>1</v>
      </c>
      <c r="C2676" t="s">
        <v>81</v>
      </c>
      <c r="D2676" t="s">
        <v>127</v>
      </c>
      <c r="E2676" t="s">
        <v>147</v>
      </c>
      <c r="F2676" t="s">
        <v>7940</v>
      </c>
      <c r="G2676" t="s">
        <v>224</v>
      </c>
      <c r="H2676" t="s">
        <v>150</v>
      </c>
      <c r="I2676" t="s">
        <v>136</v>
      </c>
      <c r="J2676" t="s">
        <v>137</v>
      </c>
      <c r="K2676" t="s">
        <v>144</v>
      </c>
      <c r="L2676" t="s">
        <v>7941</v>
      </c>
      <c r="M2676" t="s">
        <v>7942</v>
      </c>
      <c r="N2676">
        <v>2.5044444440000002</v>
      </c>
      <c r="O2676">
        <v>0</v>
      </c>
      <c r="P2676">
        <v>44</v>
      </c>
      <c r="Q2676">
        <v>0</v>
      </c>
      <c r="R2676">
        <v>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25.632201182622321</v>
      </c>
      <c r="Y2676">
        <v>0</v>
      </c>
      <c r="Z2676">
        <v>0</v>
      </c>
      <c r="AA2676">
        <v>0</v>
      </c>
      <c r="AB2676">
        <v>0</v>
      </c>
      <c r="AC2676">
        <v>0</v>
      </c>
      <c r="AD2676">
        <v>0</v>
      </c>
      <c r="AE2676">
        <v>25.632201182622321</v>
      </c>
    </row>
    <row r="2677" spans="1:31" x14ac:dyDescent="0.3">
      <c r="A2677">
        <v>2506136</v>
      </c>
      <c r="B2677">
        <v>1</v>
      </c>
      <c r="C2677" t="s">
        <v>80</v>
      </c>
      <c r="D2677" t="s">
        <v>85</v>
      </c>
      <c r="E2677" t="s">
        <v>159</v>
      </c>
      <c r="F2677" t="s">
        <v>7943</v>
      </c>
      <c r="G2677" t="s">
        <v>161</v>
      </c>
      <c r="H2677" t="s">
        <v>150</v>
      </c>
      <c r="I2677" t="s">
        <v>136</v>
      </c>
      <c r="J2677" t="s">
        <v>137</v>
      </c>
      <c r="K2677" t="s">
        <v>144</v>
      </c>
      <c r="L2677" t="s">
        <v>7944</v>
      </c>
      <c r="M2677" t="s">
        <v>7945</v>
      </c>
      <c r="N2677">
        <v>0.105555555</v>
      </c>
      <c r="O2677">
        <v>0</v>
      </c>
      <c r="P2677">
        <v>371</v>
      </c>
      <c r="Q2677">
        <v>0</v>
      </c>
      <c r="R2677">
        <v>0</v>
      </c>
      <c r="S2677">
        <v>0</v>
      </c>
      <c r="T2677">
        <v>16</v>
      </c>
      <c r="U2677">
        <v>0</v>
      </c>
      <c r="V2677">
        <v>0</v>
      </c>
      <c r="W2677">
        <v>0</v>
      </c>
      <c r="X2677">
        <v>12.139611471247751</v>
      </c>
      <c r="Y2677">
        <v>0</v>
      </c>
      <c r="Z2677">
        <v>0</v>
      </c>
      <c r="AA2677">
        <v>0</v>
      </c>
      <c r="AB2677">
        <v>2.4968516523758897</v>
      </c>
      <c r="AC2677">
        <v>0</v>
      </c>
      <c r="AD2677">
        <v>0</v>
      </c>
      <c r="AE2677">
        <v>14.63646312362364</v>
      </c>
    </row>
    <row r="2678" spans="1:31" x14ac:dyDescent="0.3">
      <c r="A2678">
        <v>2506714</v>
      </c>
      <c r="B2678">
        <v>1</v>
      </c>
      <c r="C2678" t="s">
        <v>80</v>
      </c>
      <c r="D2678" t="s">
        <v>92</v>
      </c>
      <c r="E2678" t="s">
        <v>167</v>
      </c>
      <c r="F2678" t="s">
        <v>7946</v>
      </c>
      <c r="G2678" t="s">
        <v>169</v>
      </c>
      <c r="H2678" t="s">
        <v>150</v>
      </c>
      <c r="I2678" t="s">
        <v>136</v>
      </c>
      <c r="J2678" t="s">
        <v>137</v>
      </c>
      <c r="K2678" t="s">
        <v>144</v>
      </c>
      <c r="L2678" t="s">
        <v>7947</v>
      </c>
      <c r="M2678" t="s">
        <v>7948</v>
      </c>
      <c r="N2678">
        <v>3.415</v>
      </c>
      <c r="O2678">
        <v>0</v>
      </c>
      <c r="P2678">
        <v>3</v>
      </c>
      <c r="Q2678">
        <v>0</v>
      </c>
      <c r="R2678">
        <v>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2.1592356050701347</v>
      </c>
      <c r="Y2678">
        <v>0</v>
      </c>
      <c r="Z2678">
        <v>0</v>
      </c>
      <c r="AA2678">
        <v>0</v>
      </c>
      <c r="AB2678">
        <v>0</v>
      </c>
      <c r="AC2678">
        <v>0</v>
      </c>
      <c r="AD2678">
        <v>0</v>
      </c>
      <c r="AE2678">
        <v>2.1592356050701347</v>
      </c>
    </row>
    <row r="2679" spans="1:31" x14ac:dyDescent="0.3">
      <c r="A2679">
        <v>2506276</v>
      </c>
      <c r="B2679">
        <v>1</v>
      </c>
      <c r="C2679" t="s">
        <v>80</v>
      </c>
      <c r="D2679" t="s">
        <v>88</v>
      </c>
      <c r="E2679" t="s">
        <v>159</v>
      </c>
      <c r="F2679" t="s">
        <v>7949</v>
      </c>
      <c r="G2679" t="s">
        <v>256</v>
      </c>
      <c r="H2679" t="s">
        <v>150</v>
      </c>
      <c r="I2679" t="s">
        <v>136</v>
      </c>
      <c r="J2679" t="s">
        <v>137</v>
      </c>
      <c r="K2679" t="s">
        <v>138</v>
      </c>
      <c r="L2679" t="s">
        <v>7950</v>
      </c>
      <c r="M2679" t="s">
        <v>7951</v>
      </c>
      <c r="N2679">
        <v>0.330555555</v>
      </c>
      <c r="O2679">
        <v>0</v>
      </c>
      <c r="P2679">
        <v>192</v>
      </c>
      <c r="Q2679">
        <v>0</v>
      </c>
      <c r="R2679">
        <v>0</v>
      </c>
      <c r="S2679">
        <v>0</v>
      </c>
      <c r="T2679">
        <v>99</v>
      </c>
      <c r="U2679">
        <v>0</v>
      </c>
      <c r="V2679">
        <v>0</v>
      </c>
      <c r="W2679">
        <v>0</v>
      </c>
      <c r="X2679">
        <v>15.04200781914238</v>
      </c>
      <c r="Y2679">
        <v>0</v>
      </c>
      <c r="Z2679">
        <v>0</v>
      </c>
      <c r="AA2679">
        <v>0</v>
      </c>
      <c r="AB2679">
        <v>35.960174999735067</v>
      </c>
      <c r="AC2679">
        <v>0</v>
      </c>
      <c r="AD2679">
        <v>0</v>
      </c>
      <c r="AE2679">
        <v>51.002182818877444</v>
      </c>
    </row>
    <row r="2680" spans="1:31" x14ac:dyDescent="0.3">
      <c r="A2680">
        <v>2506614</v>
      </c>
      <c r="B2680">
        <v>1</v>
      </c>
      <c r="C2680" t="s">
        <v>80</v>
      </c>
      <c r="D2680" t="s">
        <v>106</v>
      </c>
      <c r="E2680" t="s">
        <v>207</v>
      </c>
      <c r="F2680" t="s">
        <v>7952</v>
      </c>
      <c r="G2680" t="s">
        <v>177</v>
      </c>
      <c r="H2680" t="s">
        <v>150</v>
      </c>
      <c r="I2680" t="s">
        <v>136</v>
      </c>
      <c r="J2680" t="s">
        <v>137</v>
      </c>
      <c r="K2680" t="s">
        <v>144</v>
      </c>
      <c r="L2680" t="s">
        <v>7953</v>
      </c>
      <c r="M2680" t="s">
        <v>7954</v>
      </c>
      <c r="N2680">
        <v>2.3661111109999999</v>
      </c>
      <c r="O2680">
        <v>0</v>
      </c>
      <c r="P2680">
        <v>5</v>
      </c>
      <c r="Q2680">
        <v>0</v>
      </c>
      <c r="R2680">
        <v>0</v>
      </c>
      <c r="S2680">
        <v>0</v>
      </c>
      <c r="T2680">
        <v>0</v>
      </c>
      <c r="U2680">
        <v>0</v>
      </c>
      <c r="V2680">
        <v>0</v>
      </c>
      <c r="W2680">
        <v>0</v>
      </c>
      <c r="X2680">
        <v>0.5940771206410167</v>
      </c>
      <c r="Y2680">
        <v>0</v>
      </c>
      <c r="Z2680">
        <v>0</v>
      </c>
      <c r="AA2680">
        <v>0</v>
      </c>
      <c r="AB2680">
        <v>0</v>
      </c>
      <c r="AC2680">
        <v>0</v>
      </c>
      <c r="AD2680">
        <v>0</v>
      </c>
      <c r="AE2680">
        <v>0.5940771206410167</v>
      </c>
    </row>
    <row r="2681" spans="1:31" x14ac:dyDescent="0.3">
      <c r="A2681">
        <v>2506322</v>
      </c>
      <c r="B2681">
        <v>1</v>
      </c>
      <c r="C2681" t="s">
        <v>81</v>
      </c>
      <c r="D2681" t="s">
        <v>113</v>
      </c>
      <c r="E2681" t="s">
        <v>159</v>
      </c>
      <c r="F2681" t="s">
        <v>7955</v>
      </c>
      <c r="G2681" t="s">
        <v>181</v>
      </c>
      <c r="H2681" t="s">
        <v>150</v>
      </c>
      <c r="I2681" t="s">
        <v>136</v>
      </c>
      <c r="J2681" t="s">
        <v>137</v>
      </c>
      <c r="K2681" t="s">
        <v>144</v>
      </c>
      <c r="L2681" t="s">
        <v>7561</v>
      </c>
      <c r="M2681" t="s">
        <v>7956</v>
      </c>
      <c r="N2681">
        <v>2.301388888</v>
      </c>
      <c r="O2681">
        <v>0</v>
      </c>
      <c r="P2681">
        <v>83</v>
      </c>
      <c r="Q2681">
        <v>0</v>
      </c>
      <c r="R2681">
        <v>0</v>
      </c>
      <c r="S2681">
        <v>0</v>
      </c>
      <c r="T2681">
        <v>1</v>
      </c>
      <c r="U2681">
        <v>0</v>
      </c>
      <c r="V2681">
        <v>0</v>
      </c>
      <c r="W2681">
        <v>0</v>
      </c>
      <c r="X2681">
        <v>38.841378480280191</v>
      </c>
      <c r="Y2681">
        <v>0</v>
      </c>
      <c r="Z2681">
        <v>0</v>
      </c>
      <c r="AA2681">
        <v>0</v>
      </c>
      <c r="AB2681">
        <v>3.893549286945E-2</v>
      </c>
      <c r="AC2681">
        <v>0</v>
      </c>
      <c r="AD2681">
        <v>0</v>
      </c>
      <c r="AE2681">
        <v>38.88031397314964</v>
      </c>
    </row>
    <row r="2682" spans="1:31" x14ac:dyDescent="0.3">
      <c r="A2682">
        <v>2505781</v>
      </c>
      <c r="B2682">
        <v>1</v>
      </c>
      <c r="C2682" t="s">
        <v>80</v>
      </c>
      <c r="D2682" t="s">
        <v>100</v>
      </c>
      <c r="E2682" t="s">
        <v>141</v>
      </c>
      <c r="F2682" t="s">
        <v>7957</v>
      </c>
      <c r="G2682" t="s">
        <v>143</v>
      </c>
      <c r="H2682" t="s">
        <v>135</v>
      </c>
      <c r="I2682" t="s">
        <v>136</v>
      </c>
      <c r="J2682" t="s">
        <v>137</v>
      </c>
      <c r="K2682" t="s">
        <v>144</v>
      </c>
      <c r="L2682" t="s">
        <v>7958</v>
      </c>
      <c r="M2682" t="s">
        <v>7959</v>
      </c>
      <c r="N2682">
        <v>0.65638888799999995</v>
      </c>
      <c r="O2682">
        <v>0</v>
      </c>
      <c r="P2682">
        <v>1745</v>
      </c>
      <c r="Q2682">
        <v>0</v>
      </c>
      <c r="R2682">
        <v>12</v>
      </c>
      <c r="S2682">
        <v>1</v>
      </c>
      <c r="T2682">
        <v>109</v>
      </c>
      <c r="U2682">
        <v>0</v>
      </c>
      <c r="V2682">
        <v>0</v>
      </c>
      <c r="W2682">
        <v>0</v>
      </c>
      <c r="X2682">
        <v>194.65348624728122</v>
      </c>
      <c r="Y2682">
        <v>0</v>
      </c>
      <c r="Z2682">
        <v>6.1955108952890718</v>
      </c>
      <c r="AA2682">
        <v>2.1045759297908333</v>
      </c>
      <c r="AB2682">
        <v>40.766459688387918</v>
      </c>
      <c r="AC2682">
        <v>0</v>
      </c>
      <c r="AD2682">
        <v>0</v>
      </c>
      <c r="AE2682">
        <v>243.72003276074904</v>
      </c>
    </row>
    <row r="2683" spans="1:31" x14ac:dyDescent="0.3">
      <c r="A2683">
        <v>2506153</v>
      </c>
      <c r="B2683">
        <v>1</v>
      </c>
      <c r="C2683" t="s">
        <v>80</v>
      </c>
      <c r="D2683" t="s">
        <v>109</v>
      </c>
      <c r="E2683" t="s">
        <v>207</v>
      </c>
      <c r="F2683" t="s">
        <v>7960</v>
      </c>
      <c r="G2683" t="s">
        <v>177</v>
      </c>
      <c r="H2683" t="s">
        <v>150</v>
      </c>
      <c r="I2683" t="s">
        <v>136</v>
      </c>
      <c r="J2683" t="s">
        <v>137</v>
      </c>
      <c r="K2683" t="s">
        <v>144</v>
      </c>
      <c r="L2683" t="s">
        <v>7961</v>
      </c>
      <c r="M2683" t="s">
        <v>7962</v>
      </c>
      <c r="N2683">
        <v>2.0830555550000001</v>
      </c>
      <c r="O2683">
        <v>0</v>
      </c>
      <c r="P2683">
        <v>13</v>
      </c>
      <c r="Q2683">
        <v>0</v>
      </c>
      <c r="R2683">
        <v>1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2.0510098105214301</v>
      </c>
      <c r="Y2683">
        <v>0</v>
      </c>
      <c r="Z2683">
        <v>0.53959156277526077</v>
      </c>
      <c r="AA2683">
        <v>0</v>
      </c>
      <c r="AB2683">
        <v>0</v>
      </c>
      <c r="AC2683">
        <v>0</v>
      </c>
      <c r="AD2683">
        <v>0</v>
      </c>
      <c r="AE2683">
        <v>2.5906013732966908</v>
      </c>
    </row>
    <row r="2684" spans="1:31" x14ac:dyDescent="0.3">
      <c r="A2684">
        <v>2506651</v>
      </c>
      <c r="B2684">
        <v>1</v>
      </c>
      <c r="C2684" t="s">
        <v>80</v>
      </c>
      <c r="D2684" t="s">
        <v>97</v>
      </c>
      <c r="E2684" t="s">
        <v>167</v>
      </c>
      <c r="F2684" t="s">
        <v>7963</v>
      </c>
      <c r="G2684" t="s">
        <v>263</v>
      </c>
      <c r="H2684" t="s">
        <v>150</v>
      </c>
      <c r="I2684" t="s">
        <v>136</v>
      </c>
      <c r="J2684" t="s">
        <v>137</v>
      </c>
      <c r="K2684" t="s">
        <v>144</v>
      </c>
      <c r="L2684" t="s">
        <v>7964</v>
      </c>
      <c r="M2684" t="s">
        <v>7965</v>
      </c>
      <c r="N2684">
        <v>1.046944444</v>
      </c>
      <c r="O2684">
        <v>0</v>
      </c>
      <c r="P2684">
        <v>1</v>
      </c>
      <c r="Q2684">
        <v>0</v>
      </c>
      <c r="R2684">
        <v>0</v>
      </c>
      <c r="S2684">
        <v>0</v>
      </c>
      <c r="T2684">
        <v>0</v>
      </c>
      <c r="U2684">
        <v>0</v>
      </c>
      <c r="V2684">
        <v>0</v>
      </c>
      <c r="W2684">
        <v>0</v>
      </c>
      <c r="X2684">
        <v>0.94319719622788245</v>
      </c>
      <c r="Y2684">
        <v>0</v>
      </c>
      <c r="Z2684">
        <v>0</v>
      </c>
      <c r="AA2684">
        <v>0</v>
      </c>
      <c r="AB2684">
        <v>0</v>
      </c>
      <c r="AC2684">
        <v>0</v>
      </c>
      <c r="AD2684">
        <v>0</v>
      </c>
      <c r="AE2684">
        <v>0.94319719622788245</v>
      </c>
    </row>
    <row r="2685" spans="1:31" x14ac:dyDescent="0.3">
      <c r="A2685">
        <v>2506488</v>
      </c>
      <c r="B2685">
        <v>1</v>
      </c>
      <c r="C2685" t="s">
        <v>81</v>
      </c>
      <c r="D2685" t="s">
        <v>123</v>
      </c>
      <c r="E2685" t="s">
        <v>207</v>
      </c>
      <c r="F2685" t="s">
        <v>7966</v>
      </c>
      <c r="G2685" t="s">
        <v>177</v>
      </c>
      <c r="H2685" t="s">
        <v>150</v>
      </c>
      <c r="I2685" t="s">
        <v>136</v>
      </c>
      <c r="J2685" t="s">
        <v>137</v>
      </c>
      <c r="K2685" t="s">
        <v>144</v>
      </c>
      <c r="L2685" t="s">
        <v>7967</v>
      </c>
      <c r="M2685" t="s">
        <v>7968</v>
      </c>
      <c r="N2685">
        <v>4.4713888879999999</v>
      </c>
      <c r="O2685">
        <v>0</v>
      </c>
      <c r="P2685">
        <v>64</v>
      </c>
      <c r="Q2685">
        <v>0</v>
      </c>
      <c r="R2685">
        <v>2</v>
      </c>
      <c r="S2685">
        <v>0</v>
      </c>
      <c r="T2685">
        <v>6</v>
      </c>
      <c r="U2685">
        <v>0</v>
      </c>
      <c r="V2685">
        <v>0</v>
      </c>
      <c r="W2685">
        <v>0</v>
      </c>
      <c r="X2685">
        <v>52.878452880301417</v>
      </c>
      <c r="Y2685">
        <v>0</v>
      </c>
      <c r="Z2685">
        <v>0.59078858826346325</v>
      </c>
      <c r="AA2685">
        <v>0</v>
      </c>
      <c r="AB2685">
        <v>13.719205509723695</v>
      </c>
      <c r="AC2685">
        <v>0</v>
      </c>
      <c r="AD2685">
        <v>0</v>
      </c>
      <c r="AE2685">
        <v>67.188446978288582</v>
      </c>
    </row>
    <row r="2686" spans="1:31" x14ac:dyDescent="0.3">
      <c r="A2686">
        <v>2506365</v>
      </c>
      <c r="B2686">
        <v>1</v>
      </c>
      <c r="C2686" t="s">
        <v>80</v>
      </c>
      <c r="D2686" t="s">
        <v>94</v>
      </c>
      <c r="E2686" t="s">
        <v>141</v>
      </c>
      <c r="F2686" t="s">
        <v>7969</v>
      </c>
      <c r="G2686" t="s">
        <v>143</v>
      </c>
      <c r="H2686" t="s">
        <v>135</v>
      </c>
      <c r="I2686" t="s">
        <v>136</v>
      </c>
      <c r="J2686" t="s">
        <v>137</v>
      </c>
      <c r="K2686" t="s">
        <v>144</v>
      </c>
      <c r="L2686" t="s">
        <v>7970</v>
      </c>
      <c r="M2686" t="s">
        <v>7971</v>
      </c>
      <c r="N2686">
        <v>0.123333333</v>
      </c>
      <c r="O2686">
        <v>0</v>
      </c>
      <c r="P2686">
        <v>4873</v>
      </c>
      <c r="Q2686">
        <v>0</v>
      </c>
      <c r="R2686">
        <v>169</v>
      </c>
      <c r="S2686">
        <v>1</v>
      </c>
      <c r="T2686">
        <v>321</v>
      </c>
      <c r="U2686">
        <v>0</v>
      </c>
      <c r="V2686">
        <v>0</v>
      </c>
      <c r="W2686">
        <v>0</v>
      </c>
      <c r="X2686">
        <v>139.59801418917849</v>
      </c>
      <c r="Y2686">
        <v>0</v>
      </c>
      <c r="Z2686">
        <v>4.6111327870259169</v>
      </c>
      <c r="AA2686">
        <v>40.356084070915202</v>
      </c>
      <c r="AB2686">
        <v>37.092212362880723</v>
      </c>
      <c r="AC2686">
        <v>0</v>
      </c>
      <c r="AD2686">
        <v>0</v>
      </c>
      <c r="AE2686">
        <v>221.65744341000033</v>
      </c>
    </row>
    <row r="2687" spans="1:31" x14ac:dyDescent="0.3">
      <c r="A2687">
        <v>2506631</v>
      </c>
      <c r="B2687">
        <v>1</v>
      </c>
      <c r="C2687" t="s">
        <v>80</v>
      </c>
      <c r="D2687" t="s">
        <v>106</v>
      </c>
      <c r="E2687" t="s">
        <v>132</v>
      </c>
      <c r="F2687" t="s">
        <v>7972</v>
      </c>
      <c r="G2687" t="s">
        <v>1270</v>
      </c>
      <c r="H2687" t="s">
        <v>135</v>
      </c>
      <c r="I2687" t="s">
        <v>136</v>
      </c>
      <c r="J2687" t="s">
        <v>137</v>
      </c>
      <c r="K2687" t="s">
        <v>144</v>
      </c>
      <c r="L2687" t="s">
        <v>7973</v>
      </c>
      <c r="M2687" t="s">
        <v>7974</v>
      </c>
      <c r="N2687">
        <v>7.7519444440000003</v>
      </c>
      <c r="O2687">
        <v>0</v>
      </c>
      <c r="P2687">
        <v>63</v>
      </c>
      <c r="Q2687">
        <v>0</v>
      </c>
      <c r="R2687">
        <v>2</v>
      </c>
      <c r="S2687">
        <v>0</v>
      </c>
      <c r="T2687">
        <v>10</v>
      </c>
      <c r="U2687">
        <v>0</v>
      </c>
      <c r="V2687">
        <v>0</v>
      </c>
      <c r="W2687">
        <v>0</v>
      </c>
      <c r="X2687">
        <v>65.318747958122415</v>
      </c>
      <c r="Y2687">
        <v>0</v>
      </c>
      <c r="Z2687">
        <v>4.2135005087486368</v>
      </c>
      <c r="AA2687">
        <v>0</v>
      </c>
      <c r="AB2687">
        <v>29.361948814890265</v>
      </c>
      <c r="AC2687">
        <v>0</v>
      </c>
      <c r="AD2687">
        <v>0</v>
      </c>
      <c r="AE2687">
        <v>98.894197281761322</v>
      </c>
    </row>
    <row r="2688" spans="1:31" x14ac:dyDescent="0.3">
      <c r="A2688">
        <v>2506608</v>
      </c>
      <c r="B2688">
        <v>1</v>
      </c>
      <c r="C2688" t="s">
        <v>80</v>
      </c>
      <c r="D2688" t="s">
        <v>89</v>
      </c>
      <c r="E2688" t="s">
        <v>147</v>
      </c>
      <c r="F2688" t="s">
        <v>7975</v>
      </c>
      <c r="G2688" t="s">
        <v>149</v>
      </c>
      <c r="H2688" t="s">
        <v>150</v>
      </c>
      <c r="I2688" t="s">
        <v>136</v>
      </c>
      <c r="J2688" t="s">
        <v>137</v>
      </c>
      <c r="K2688" t="s">
        <v>144</v>
      </c>
      <c r="L2688" t="s">
        <v>7976</v>
      </c>
      <c r="M2688" t="s">
        <v>7977</v>
      </c>
      <c r="N2688">
        <v>1.7877777770000001</v>
      </c>
      <c r="O2688">
        <v>0</v>
      </c>
      <c r="P2688">
        <v>231</v>
      </c>
      <c r="Q2688">
        <v>0</v>
      </c>
      <c r="R2688">
        <v>0</v>
      </c>
      <c r="S2688">
        <v>0</v>
      </c>
      <c r="T2688">
        <v>20</v>
      </c>
      <c r="U2688">
        <v>0</v>
      </c>
      <c r="V2688">
        <v>0</v>
      </c>
      <c r="W2688">
        <v>0</v>
      </c>
      <c r="X2688">
        <v>153.88730300199481</v>
      </c>
      <c r="Y2688">
        <v>0</v>
      </c>
      <c r="Z2688">
        <v>0</v>
      </c>
      <c r="AA2688">
        <v>0</v>
      </c>
      <c r="AB2688">
        <v>46.075986378337753</v>
      </c>
      <c r="AC2688">
        <v>0</v>
      </c>
      <c r="AD2688">
        <v>0</v>
      </c>
      <c r="AE2688">
        <v>199.96328938033255</v>
      </c>
    </row>
    <row r="2689" spans="1:31" x14ac:dyDescent="0.3">
      <c r="A2689">
        <v>2506110</v>
      </c>
      <c r="B2689">
        <v>1</v>
      </c>
      <c r="C2689" t="s">
        <v>81</v>
      </c>
      <c r="D2689" t="s">
        <v>122</v>
      </c>
      <c r="E2689" t="s">
        <v>132</v>
      </c>
      <c r="F2689" t="s">
        <v>7978</v>
      </c>
      <c r="G2689" t="s">
        <v>204</v>
      </c>
      <c r="H2689" t="s">
        <v>135</v>
      </c>
      <c r="I2689" t="s">
        <v>136</v>
      </c>
      <c r="J2689" t="s">
        <v>137</v>
      </c>
      <c r="K2689" t="s">
        <v>144</v>
      </c>
      <c r="L2689" t="s">
        <v>7979</v>
      </c>
      <c r="M2689" t="s">
        <v>7980</v>
      </c>
      <c r="N2689">
        <v>1.658055555</v>
      </c>
      <c r="O2689">
        <v>0</v>
      </c>
      <c r="P2689">
        <v>181</v>
      </c>
      <c r="Q2689">
        <v>0</v>
      </c>
      <c r="R2689">
        <v>1</v>
      </c>
      <c r="S2689">
        <v>1</v>
      </c>
      <c r="T2689">
        <v>8</v>
      </c>
      <c r="U2689">
        <v>0</v>
      </c>
      <c r="V2689">
        <v>0</v>
      </c>
      <c r="W2689">
        <v>0</v>
      </c>
      <c r="X2689">
        <v>31.801268948364918</v>
      </c>
      <c r="Y2689">
        <v>0</v>
      </c>
      <c r="Z2689">
        <v>2.9632384213468334E-2</v>
      </c>
      <c r="AA2689">
        <v>2.7630101999627774</v>
      </c>
      <c r="AB2689">
        <v>0.95104688944579241</v>
      </c>
      <c r="AC2689">
        <v>0</v>
      </c>
      <c r="AD2689">
        <v>0</v>
      </c>
      <c r="AE2689">
        <v>35.544958421986955</v>
      </c>
    </row>
    <row r="2690" spans="1:31" x14ac:dyDescent="0.3">
      <c r="A2690">
        <v>2505841</v>
      </c>
      <c r="B2690">
        <v>1</v>
      </c>
      <c r="C2690" t="s">
        <v>80</v>
      </c>
      <c r="D2690" t="s">
        <v>108</v>
      </c>
      <c r="E2690" t="s">
        <v>159</v>
      </c>
      <c r="F2690" t="s">
        <v>7981</v>
      </c>
      <c r="G2690" t="s">
        <v>181</v>
      </c>
      <c r="H2690" t="s">
        <v>150</v>
      </c>
      <c r="I2690" t="s">
        <v>136</v>
      </c>
      <c r="J2690" t="s">
        <v>137</v>
      </c>
      <c r="K2690" t="s">
        <v>144</v>
      </c>
      <c r="L2690" t="s">
        <v>7982</v>
      </c>
      <c r="M2690" t="s">
        <v>7983</v>
      </c>
      <c r="N2690">
        <v>2.989166666</v>
      </c>
      <c r="O2690">
        <v>0</v>
      </c>
      <c r="P2690">
        <v>27</v>
      </c>
      <c r="Q2690">
        <v>0</v>
      </c>
      <c r="R2690">
        <v>17</v>
      </c>
      <c r="S2690">
        <v>0</v>
      </c>
      <c r="T2690">
        <v>10</v>
      </c>
      <c r="U2690">
        <v>0</v>
      </c>
      <c r="V2690">
        <v>0</v>
      </c>
      <c r="W2690">
        <v>0</v>
      </c>
      <c r="X2690">
        <v>13.765005681333102</v>
      </c>
      <c r="Y2690">
        <v>0</v>
      </c>
      <c r="Z2690">
        <v>5.6204923247656469</v>
      </c>
      <c r="AA2690">
        <v>0</v>
      </c>
      <c r="AB2690">
        <v>16.702110397362066</v>
      </c>
      <c r="AC2690">
        <v>0</v>
      </c>
      <c r="AD2690">
        <v>0</v>
      </c>
      <c r="AE2690">
        <v>36.08760840346082</v>
      </c>
    </row>
    <row r="2691" spans="1:31" x14ac:dyDescent="0.3">
      <c r="A2691">
        <v>2506508</v>
      </c>
      <c r="B2691">
        <v>1</v>
      </c>
      <c r="C2691" t="s">
        <v>81</v>
      </c>
      <c r="D2691" t="s">
        <v>115</v>
      </c>
      <c r="E2691" t="s">
        <v>207</v>
      </c>
      <c r="F2691" t="s">
        <v>7984</v>
      </c>
      <c r="G2691" t="s">
        <v>177</v>
      </c>
      <c r="H2691" t="s">
        <v>150</v>
      </c>
      <c r="I2691" t="s">
        <v>136</v>
      </c>
      <c r="J2691" t="s">
        <v>137</v>
      </c>
      <c r="K2691" t="s">
        <v>144</v>
      </c>
      <c r="L2691" t="s">
        <v>7985</v>
      </c>
      <c r="M2691" t="s">
        <v>7986</v>
      </c>
      <c r="N2691">
        <v>1.845</v>
      </c>
      <c r="O2691">
        <v>0</v>
      </c>
      <c r="P2691">
        <v>12</v>
      </c>
      <c r="Q2691">
        <v>0</v>
      </c>
      <c r="R2691">
        <v>1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1.073300150767341</v>
      </c>
      <c r="Y2691">
        <v>0</v>
      </c>
      <c r="Z2691">
        <v>2.7626503709000001E-3</v>
      </c>
      <c r="AA2691">
        <v>0</v>
      </c>
      <c r="AB2691">
        <v>0</v>
      </c>
      <c r="AC2691">
        <v>0</v>
      </c>
      <c r="AD2691">
        <v>0</v>
      </c>
      <c r="AE2691">
        <v>1.0760628011382409</v>
      </c>
    </row>
    <row r="2692" spans="1:31" x14ac:dyDescent="0.3">
      <c r="A2692">
        <v>2505818</v>
      </c>
      <c r="B2692">
        <v>1</v>
      </c>
      <c r="C2692" t="s">
        <v>80</v>
      </c>
      <c r="D2692" t="s">
        <v>101</v>
      </c>
      <c r="E2692" t="s">
        <v>141</v>
      </c>
      <c r="F2692" t="s">
        <v>7987</v>
      </c>
      <c r="G2692" t="s">
        <v>143</v>
      </c>
      <c r="H2692" t="s">
        <v>135</v>
      </c>
      <c r="I2692" t="s">
        <v>136</v>
      </c>
      <c r="J2692" t="s">
        <v>137</v>
      </c>
      <c r="K2692" t="s">
        <v>144</v>
      </c>
      <c r="L2692" t="s">
        <v>7988</v>
      </c>
      <c r="M2692" t="s">
        <v>7989</v>
      </c>
      <c r="N2692">
        <v>0.205555555</v>
      </c>
      <c r="O2692">
        <v>0</v>
      </c>
      <c r="P2692">
        <v>273</v>
      </c>
      <c r="Q2692">
        <v>0</v>
      </c>
      <c r="R2692">
        <v>0</v>
      </c>
      <c r="S2692">
        <v>2</v>
      </c>
      <c r="T2692">
        <v>111</v>
      </c>
      <c r="U2692">
        <v>0</v>
      </c>
      <c r="V2692">
        <v>0</v>
      </c>
      <c r="W2692">
        <v>0</v>
      </c>
      <c r="X2692">
        <v>4.4578555443451986</v>
      </c>
      <c r="Y2692">
        <v>0</v>
      </c>
      <c r="Z2692">
        <v>0</v>
      </c>
      <c r="AA2692">
        <v>0.3820860311624778</v>
      </c>
      <c r="AB2692">
        <v>5.1352557259848899</v>
      </c>
      <c r="AC2692">
        <v>0</v>
      </c>
      <c r="AD2692">
        <v>0</v>
      </c>
      <c r="AE2692">
        <v>9.9751973014925674</v>
      </c>
    </row>
    <row r="2693" spans="1:31" x14ac:dyDescent="0.3">
      <c r="A2693">
        <v>2506339</v>
      </c>
      <c r="B2693">
        <v>1</v>
      </c>
      <c r="C2693" t="s">
        <v>80</v>
      </c>
      <c r="D2693" t="s">
        <v>95</v>
      </c>
      <c r="E2693" t="s">
        <v>275</v>
      </c>
      <c r="F2693" t="s">
        <v>7990</v>
      </c>
      <c r="G2693" t="s">
        <v>143</v>
      </c>
      <c r="H2693" t="s">
        <v>1921</v>
      </c>
      <c r="I2693" t="s">
        <v>136</v>
      </c>
      <c r="J2693" t="s">
        <v>137</v>
      </c>
      <c r="K2693" t="s">
        <v>144</v>
      </c>
      <c r="L2693" t="s">
        <v>7991</v>
      </c>
      <c r="M2693" t="s">
        <v>7992</v>
      </c>
      <c r="N2693">
        <v>0.336666666</v>
      </c>
      <c r="O2693">
        <v>38</v>
      </c>
      <c r="P2693">
        <v>2230</v>
      </c>
      <c r="Q2693">
        <v>43</v>
      </c>
      <c r="R2693">
        <v>117</v>
      </c>
      <c r="S2693">
        <v>58</v>
      </c>
      <c r="T2693">
        <v>240</v>
      </c>
      <c r="U2693">
        <v>13</v>
      </c>
      <c r="V2693">
        <v>2</v>
      </c>
      <c r="W2693">
        <v>4.4298589933185237</v>
      </c>
      <c r="X2693">
        <v>177.10461898316552</v>
      </c>
      <c r="Y2693">
        <v>37.596465057980851</v>
      </c>
      <c r="Z2693">
        <v>10.788001539062364</v>
      </c>
      <c r="AA2693">
        <v>186.92326896357301</v>
      </c>
      <c r="AB2693">
        <v>102.74032546781014</v>
      </c>
      <c r="AC2693">
        <v>298.05206166420555</v>
      </c>
      <c r="AD2693">
        <v>5.8991600665473607</v>
      </c>
      <c r="AE2693">
        <v>823.53376073566335</v>
      </c>
    </row>
    <row r="2694" spans="1:31" x14ac:dyDescent="0.3">
      <c r="A2694">
        <v>2506588</v>
      </c>
      <c r="B2694">
        <v>1</v>
      </c>
      <c r="C2694" t="s">
        <v>80</v>
      </c>
      <c r="D2694" t="s">
        <v>100</v>
      </c>
      <c r="E2694" t="s">
        <v>275</v>
      </c>
      <c r="F2694" t="s">
        <v>7705</v>
      </c>
      <c r="G2694" t="s">
        <v>143</v>
      </c>
      <c r="H2694" t="s">
        <v>135</v>
      </c>
      <c r="I2694" t="s">
        <v>136</v>
      </c>
      <c r="J2694" t="s">
        <v>137</v>
      </c>
      <c r="K2694" t="s">
        <v>144</v>
      </c>
      <c r="L2694" t="s">
        <v>7993</v>
      </c>
      <c r="M2694" t="s">
        <v>7994</v>
      </c>
      <c r="N2694">
        <v>0.65083333300000001</v>
      </c>
      <c r="O2694">
        <v>6</v>
      </c>
      <c r="P2694">
        <v>13728</v>
      </c>
      <c r="Q2694">
        <v>5</v>
      </c>
      <c r="R2694">
        <v>309</v>
      </c>
      <c r="S2694">
        <v>31</v>
      </c>
      <c r="T2694">
        <v>1108</v>
      </c>
      <c r="U2694">
        <v>3</v>
      </c>
      <c r="V2694">
        <v>3</v>
      </c>
      <c r="W2694">
        <v>38.097583771201137</v>
      </c>
      <c r="X2694">
        <v>1673.7570601347145</v>
      </c>
      <c r="Y2694">
        <v>5.9526206657544876</v>
      </c>
      <c r="Z2694">
        <v>53.121924195543912</v>
      </c>
      <c r="AA2694">
        <v>217.84683343033657</v>
      </c>
      <c r="AB2694">
        <v>508.30352764818258</v>
      </c>
      <c r="AC2694">
        <v>131.30603600796644</v>
      </c>
      <c r="AD2694">
        <v>144.37457025331761</v>
      </c>
      <c r="AE2694">
        <v>2772.7601561070173</v>
      </c>
    </row>
    <row r="2695" spans="1:31" x14ac:dyDescent="0.3">
      <c r="A2695">
        <v>2505947</v>
      </c>
      <c r="B2695">
        <v>1</v>
      </c>
      <c r="C2695" t="s">
        <v>81</v>
      </c>
      <c r="D2695" t="s">
        <v>122</v>
      </c>
      <c r="E2695" t="s">
        <v>187</v>
      </c>
      <c r="F2695" t="s">
        <v>7995</v>
      </c>
      <c r="G2695" t="s">
        <v>143</v>
      </c>
      <c r="H2695" t="s">
        <v>135</v>
      </c>
      <c r="I2695" t="s">
        <v>136</v>
      </c>
      <c r="J2695" t="s">
        <v>137</v>
      </c>
      <c r="K2695" t="s">
        <v>144</v>
      </c>
      <c r="L2695" t="s">
        <v>7996</v>
      </c>
      <c r="M2695" t="s">
        <v>7997</v>
      </c>
      <c r="N2695">
        <v>0.73499999999999999</v>
      </c>
      <c r="O2695">
        <v>0</v>
      </c>
      <c r="P2695">
        <v>113</v>
      </c>
      <c r="Q2695">
        <v>0</v>
      </c>
      <c r="R2695">
        <v>0</v>
      </c>
      <c r="S2695">
        <v>4</v>
      </c>
      <c r="T2695">
        <v>4</v>
      </c>
      <c r="U2695">
        <v>0</v>
      </c>
      <c r="V2695">
        <v>0</v>
      </c>
      <c r="W2695">
        <v>0</v>
      </c>
      <c r="X2695">
        <v>8.367393550332233</v>
      </c>
      <c r="Y2695">
        <v>0</v>
      </c>
      <c r="Z2695">
        <v>0</v>
      </c>
      <c r="AA2695">
        <v>4.6947526334333336</v>
      </c>
      <c r="AB2695">
        <v>1.1571046701165195</v>
      </c>
      <c r="AC2695">
        <v>0</v>
      </c>
      <c r="AD2695">
        <v>0</v>
      </c>
      <c r="AE2695">
        <v>14.219250853882086</v>
      </c>
    </row>
    <row r="2696" spans="1:31" x14ac:dyDescent="0.3">
      <c r="A2696">
        <v>2506004</v>
      </c>
      <c r="B2696">
        <v>1</v>
      </c>
      <c r="C2696" t="s">
        <v>80</v>
      </c>
      <c r="D2696" t="s">
        <v>83</v>
      </c>
      <c r="E2696" t="s">
        <v>147</v>
      </c>
      <c r="F2696" t="s">
        <v>7998</v>
      </c>
      <c r="G2696" t="s">
        <v>177</v>
      </c>
      <c r="H2696" t="s">
        <v>150</v>
      </c>
      <c r="I2696" t="s">
        <v>136</v>
      </c>
      <c r="J2696" t="s">
        <v>137</v>
      </c>
      <c r="K2696" t="s">
        <v>144</v>
      </c>
      <c r="L2696" t="s">
        <v>7999</v>
      </c>
      <c r="M2696" t="s">
        <v>8000</v>
      </c>
      <c r="N2696">
        <v>1.6583333330000001</v>
      </c>
      <c r="O2696">
        <v>0</v>
      </c>
      <c r="P2696">
        <v>0</v>
      </c>
      <c r="Q2696">
        <v>0</v>
      </c>
      <c r="R2696">
        <v>0</v>
      </c>
      <c r="S2696">
        <v>0</v>
      </c>
      <c r="T2696">
        <v>8</v>
      </c>
      <c r="U2696">
        <v>0</v>
      </c>
      <c r="V2696">
        <v>1</v>
      </c>
      <c r="W2696">
        <v>0</v>
      </c>
      <c r="X2696">
        <v>0</v>
      </c>
      <c r="Y2696">
        <v>0</v>
      </c>
      <c r="Z2696">
        <v>0</v>
      </c>
      <c r="AA2696">
        <v>0</v>
      </c>
      <c r="AB2696">
        <v>58.216783141429822</v>
      </c>
      <c r="AC2696">
        <v>0</v>
      </c>
      <c r="AD2696">
        <v>49.566090098068706</v>
      </c>
      <c r="AE2696">
        <v>107.78287323949853</v>
      </c>
    </row>
    <row r="2697" spans="1:31" x14ac:dyDescent="0.3">
      <c r="A2697">
        <v>2506640</v>
      </c>
      <c r="B2697">
        <v>1</v>
      </c>
      <c r="C2697" t="s">
        <v>80</v>
      </c>
      <c r="D2697" t="s">
        <v>103</v>
      </c>
      <c r="E2697" t="s">
        <v>167</v>
      </c>
      <c r="F2697" t="s">
        <v>8001</v>
      </c>
      <c r="G2697" t="s">
        <v>263</v>
      </c>
      <c r="H2697" t="s">
        <v>150</v>
      </c>
      <c r="I2697" t="s">
        <v>136</v>
      </c>
      <c r="J2697" t="s">
        <v>137</v>
      </c>
      <c r="K2697" t="s">
        <v>144</v>
      </c>
      <c r="L2697" t="s">
        <v>8002</v>
      </c>
      <c r="M2697" t="s">
        <v>8003</v>
      </c>
      <c r="N2697">
        <v>1.8194444439999999</v>
      </c>
      <c r="O2697">
        <v>0</v>
      </c>
      <c r="P2697">
        <v>1</v>
      </c>
      <c r="Q2697">
        <v>0</v>
      </c>
      <c r="R2697">
        <v>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0.68131997161405333</v>
      </c>
      <c r="Y2697">
        <v>0</v>
      </c>
      <c r="Z2697">
        <v>0</v>
      </c>
      <c r="AA2697">
        <v>0</v>
      </c>
      <c r="AB2697">
        <v>0</v>
      </c>
      <c r="AC2697">
        <v>0</v>
      </c>
      <c r="AD2697">
        <v>0</v>
      </c>
      <c r="AE2697">
        <v>0.68131997161405333</v>
      </c>
    </row>
    <row r="2698" spans="1:31" x14ac:dyDescent="0.3">
      <c r="A2698">
        <v>2505976</v>
      </c>
      <c r="B2698">
        <v>1</v>
      </c>
      <c r="C2698" t="s">
        <v>80</v>
      </c>
      <c r="D2698" t="s">
        <v>96</v>
      </c>
      <c r="E2698" t="s">
        <v>207</v>
      </c>
      <c r="F2698" t="s">
        <v>8004</v>
      </c>
      <c r="G2698" t="s">
        <v>588</v>
      </c>
      <c r="H2698" t="s">
        <v>150</v>
      </c>
      <c r="I2698" t="s">
        <v>136</v>
      </c>
      <c r="J2698" t="s">
        <v>137</v>
      </c>
      <c r="K2698" t="s">
        <v>144</v>
      </c>
      <c r="L2698" t="s">
        <v>8005</v>
      </c>
      <c r="M2698" t="s">
        <v>8006</v>
      </c>
      <c r="N2698">
        <v>2.7647222220000001</v>
      </c>
      <c r="O2698">
        <v>0</v>
      </c>
      <c r="P2698">
        <v>13</v>
      </c>
      <c r="Q2698">
        <v>0</v>
      </c>
      <c r="R2698">
        <v>8</v>
      </c>
      <c r="S2698">
        <v>0</v>
      </c>
      <c r="T2698">
        <v>6</v>
      </c>
      <c r="U2698">
        <v>0</v>
      </c>
      <c r="V2698">
        <v>0</v>
      </c>
      <c r="W2698">
        <v>0</v>
      </c>
      <c r="X2698">
        <v>10.406780156259671</v>
      </c>
      <c r="Y2698">
        <v>0</v>
      </c>
      <c r="Z2698">
        <v>1.9162346439056621</v>
      </c>
      <c r="AA2698">
        <v>0</v>
      </c>
      <c r="AB2698">
        <v>113.09315779722088</v>
      </c>
      <c r="AC2698">
        <v>0</v>
      </c>
      <c r="AD2698">
        <v>0</v>
      </c>
      <c r="AE2698">
        <v>125.41617259738622</v>
      </c>
    </row>
    <row r="2699" spans="1:31" x14ac:dyDescent="0.3">
      <c r="A2699">
        <v>2506663</v>
      </c>
      <c r="B2699">
        <v>1</v>
      </c>
      <c r="C2699" t="s">
        <v>81</v>
      </c>
      <c r="D2699" t="s">
        <v>113</v>
      </c>
      <c r="E2699" t="s">
        <v>207</v>
      </c>
      <c r="F2699" t="s">
        <v>8007</v>
      </c>
      <c r="G2699" t="s">
        <v>177</v>
      </c>
      <c r="H2699" t="s">
        <v>150</v>
      </c>
      <c r="I2699" t="s">
        <v>136</v>
      </c>
      <c r="J2699" t="s">
        <v>137</v>
      </c>
      <c r="K2699" t="s">
        <v>144</v>
      </c>
      <c r="L2699" t="s">
        <v>8008</v>
      </c>
      <c r="M2699" t="s">
        <v>8009</v>
      </c>
      <c r="N2699">
        <v>1.5108333329999999</v>
      </c>
      <c r="O2699">
        <v>0</v>
      </c>
      <c r="P2699">
        <v>56</v>
      </c>
      <c r="Q2699">
        <v>0</v>
      </c>
      <c r="R2699">
        <v>0</v>
      </c>
      <c r="S2699">
        <v>0</v>
      </c>
      <c r="T2699">
        <v>5</v>
      </c>
      <c r="U2699">
        <v>0</v>
      </c>
      <c r="V2699">
        <v>0</v>
      </c>
      <c r="W2699">
        <v>0</v>
      </c>
      <c r="X2699">
        <v>18.759919021445697</v>
      </c>
      <c r="Y2699">
        <v>0</v>
      </c>
      <c r="Z2699">
        <v>0</v>
      </c>
      <c r="AA2699">
        <v>0</v>
      </c>
      <c r="AB2699">
        <v>2.3261835088796969</v>
      </c>
      <c r="AC2699">
        <v>0</v>
      </c>
      <c r="AD2699">
        <v>0</v>
      </c>
      <c r="AE2699">
        <v>21.086102530325395</v>
      </c>
    </row>
    <row r="2700" spans="1:31" x14ac:dyDescent="0.3">
      <c r="A2700">
        <v>2505790</v>
      </c>
      <c r="B2700">
        <v>1</v>
      </c>
      <c r="C2700" t="s">
        <v>81</v>
      </c>
      <c r="D2700" t="s">
        <v>115</v>
      </c>
      <c r="E2700" t="s">
        <v>132</v>
      </c>
      <c r="F2700" t="s">
        <v>8010</v>
      </c>
      <c r="G2700" t="s">
        <v>333</v>
      </c>
      <c r="H2700" t="s">
        <v>135</v>
      </c>
      <c r="I2700" t="s">
        <v>136</v>
      </c>
      <c r="J2700" t="s">
        <v>137</v>
      </c>
      <c r="K2700" t="s">
        <v>144</v>
      </c>
      <c r="L2700" t="s">
        <v>8011</v>
      </c>
      <c r="M2700" t="s">
        <v>8012</v>
      </c>
      <c r="N2700">
        <v>2.3250000000000002</v>
      </c>
      <c r="O2700">
        <v>0</v>
      </c>
      <c r="P2700">
        <v>266</v>
      </c>
      <c r="Q2700">
        <v>0</v>
      </c>
      <c r="R2700">
        <v>1</v>
      </c>
      <c r="S2700">
        <v>0</v>
      </c>
      <c r="T2700">
        <v>12</v>
      </c>
      <c r="U2700">
        <v>0</v>
      </c>
      <c r="V2700">
        <v>0</v>
      </c>
      <c r="W2700">
        <v>0</v>
      </c>
      <c r="X2700">
        <v>42.53128432905639</v>
      </c>
      <c r="Y2700">
        <v>0</v>
      </c>
      <c r="Z2700">
        <v>1.4337193821584999E-2</v>
      </c>
      <c r="AA2700">
        <v>0</v>
      </c>
      <c r="AB2700">
        <v>5.8294388648331186</v>
      </c>
      <c r="AC2700">
        <v>0</v>
      </c>
      <c r="AD2700">
        <v>0</v>
      </c>
      <c r="AE2700">
        <v>48.375060387711088</v>
      </c>
    </row>
    <row r="2701" spans="1:31" x14ac:dyDescent="0.3">
      <c r="A2701">
        <v>2506116</v>
      </c>
      <c r="B2701">
        <v>1</v>
      </c>
      <c r="C2701" t="s">
        <v>80</v>
      </c>
      <c r="D2701" t="s">
        <v>106</v>
      </c>
      <c r="E2701" t="s">
        <v>141</v>
      </c>
      <c r="F2701" t="s">
        <v>977</v>
      </c>
      <c r="G2701" t="s">
        <v>143</v>
      </c>
      <c r="H2701" t="s">
        <v>135</v>
      </c>
      <c r="I2701" t="s">
        <v>136</v>
      </c>
      <c r="J2701" t="s">
        <v>137</v>
      </c>
      <c r="K2701" t="s">
        <v>144</v>
      </c>
      <c r="L2701" t="s">
        <v>8013</v>
      </c>
      <c r="M2701" t="s">
        <v>8014</v>
      </c>
      <c r="N2701">
        <v>0.30277777700000003</v>
      </c>
      <c r="O2701">
        <v>1</v>
      </c>
      <c r="P2701">
        <v>0</v>
      </c>
      <c r="Q2701">
        <v>11</v>
      </c>
      <c r="R2701">
        <v>123</v>
      </c>
      <c r="S2701">
        <v>5</v>
      </c>
      <c r="T2701">
        <v>39</v>
      </c>
      <c r="U2701">
        <v>0</v>
      </c>
      <c r="V2701">
        <v>0</v>
      </c>
      <c r="W2701">
        <v>1.2851284359771999</v>
      </c>
      <c r="X2701">
        <v>0</v>
      </c>
      <c r="Y2701">
        <v>0.67715371925634005</v>
      </c>
      <c r="Z2701">
        <v>28.608568153306035</v>
      </c>
      <c r="AA2701">
        <v>23.195315580393768</v>
      </c>
      <c r="AB2701">
        <v>14.607586276301966</v>
      </c>
      <c r="AC2701">
        <v>0</v>
      </c>
      <c r="AD2701">
        <v>0</v>
      </c>
      <c r="AE2701">
        <v>68.373752165235317</v>
      </c>
    </row>
    <row r="2702" spans="1:31" x14ac:dyDescent="0.3">
      <c r="A2702">
        <v>2506454</v>
      </c>
      <c r="B2702">
        <v>1</v>
      </c>
      <c r="C2702" t="s">
        <v>80</v>
      </c>
      <c r="D2702" t="s">
        <v>85</v>
      </c>
      <c r="E2702" t="s">
        <v>147</v>
      </c>
      <c r="F2702" t="s">
        <v>8015</v>
      </c>
      <c r="G2702" t="s">
        <v>149</v>
      </c>
      <c r="H2702" t="s">
        <v>150</v>
      </c>
      <c r="I2702" t="s">
        <v>136</v>
      </c>
      <c r="J2702" t="s">
        <v>137</v>
      </c>
      <c r="K2702" t="s">
        <v>144</v>
      </c>
      <c r="L2702" t="s">
        <v>8016</v>
      </c>
      <c r="M2702" t="s">
        <v>8017</v>
      </c>
      <c r="N2702">
        <v>2.7261111109999998</v>
      </c>
      <c r="O2702">
        <v>0</v>
      </c>
      <c r="P2702">
        <v>0</v>
      </c>
      <c r="Q2702">
        <v>0</v>
      </c>
      <c r="R2702">
        <v>0</v>
      </c>
      <c r="S2702">
        <v>0</v>
      </c>
      <c r="T2702">
        <v>11</v>
      </c>
      <c r="U2702">
        <v>0</v>
      </c>
      <c r="V2702">
        <v>0</v>
      </c>
      <c r="W2702">
        <v>0</v>
      </c>
      <c r="X2702">
        <v>0</v>
      </c>
      <c r="Y2702">
        <v>0</v>
      </c>
      <c r="Z2702">
        <v>0</v>
      </c>
      <c r="AA2702">
        <v>0</v>
      </c>
      <c r="AB2702">
        <v>85.401887977669361</v>
      </c>
      <c r="AC2702">
        <v>0</v>
      </c>
      <c r="AD2702">
        <v>0</v>
      </c>
      <c r="AE2702">
        <v>85.401887977669361</v>
      </c>
    </row>
    <row r="2703" spans="1:31" x14ac:dyDescent="0.3">
      <c r="A2703">
        <v>2506162</v>
      </c>
      <c r="B2703">
        <v>1</v>
      </c>
      <c r="C2703" t="s">
        <v>80</v>
      </c>
      <c r="D2703" t="s">
        <v>85</v>
      </c>
      <c r="E2703" t="s">
        <v>159</v>
      </c>
      <c r="F2703" t="s">
        <v>8018</v>
      </c>
      <c r="G2703" t="s">
        <v>134</v>
      </c>
      <c r="H2703" t="s">
        <v>150</v>
      </c>
      <c r="I2703" t="s">
        <v>136</v>
      </c>
      <c r="J2703" t="s">
        <v>137</v>
      </c>
      <c r="K2703" t="s">
        <v>138</v>
      </c>
      <c r="L2703" t="s">
        <v>8019</v>
      </c>
      <c r="M2703" t="s">
        <v>8020</v>
      </c>
      <c r="N2703">
        <v>0.256111111</v>
      </c>
      <c r="O2703">
        <v>0</v>
      </c>
      <c r="P2703">
        <v>499</v>
      </c>
      <c r="Q2703">
        <v>0</v>
      </c>
      <c r="R2703">
        <v>0</v>
      </c>
      <c r="S2703">
        <v>0</v>
      </c>
      <c r="T2703">
        <v>17</v>
      </c>
      <c r="U2703">
        <v>0</v>
      </c>
      <c r="V2703">
        <v>0</v>
      </c>
      <c r="W2703">
        <v>0</v>
      </c>
      <c r="X2703">
        <v>28.809162404982867</v>
      </c>
      <c r="Y2703">
        <v>0</v>
      </c>
      <c r="Z2703">
        <v>0</v>
      </c>
      <c r="AA2703">
        <v>0</v>
      </c>
      <c r="AB2703">
        <v>6.9068717800027422</v>
      </c>
      <c r="AC2703">
        <v>0</v>
      </c>
      <c r="AD2703">
        <v>0</v>
      </c>
      <c r="AE2703">
        <v>35.71603418498561</v>
      </c>
    </row>
    <row r="2704" spans="1:31" x14ac:dyDescent="0.3">
      <c r="A2704">
        <v>2506408</v>
      </c>
      <c r="B2704">
        <v>1</v>
      </c>
      <c r="C2704" t="s">
        <v>80</v>
      </c>
      <c r="D2704" t="s">
        <v>82</v>
      </c>
      <c r="E2704" t="s">
        <v>167</v>
      </c>
      <c r="F2704" t="s">
        <v>8021</v>
      </c>
      <c r="G2704" t="s">
        <v>263</v>
      </c>
      <c r="H2704" t="s">
        <v>150</v>
      </c>
      <c r="I2704" t="s">
        <v>136</v>
      </c>
      <c r="J2704" t="s">
        <v>137</v>
      </c>
      <c r="K2704" t="s">
        <v>144</v>
      </c>
      <c r="L2704" t="s">
        <v>8022</v>
      </c>
      <c r="M2704" t="s">
        <v>8023</v>
      </c>
      <c r="N2704">
        <v>1.0622222219999999</v>
      </c>
      <c r="O2704">
        <v>0</v>
      </c>
      <c r="P2704">
        <v>0</v>
      </c>
      <c r="Q2704">
        <v>0</v>
      </c>
      <c r="R2704">
        <v>0</v>
      </c>
      <c r="S2704">
        <v>0</v>
      </c>
      <c r="T2704">
        <v>1</v>
      </c>
      <c r="U2704">
        <v>0</v>
      </c>
      <c r="V2704">
        <v>0</v>
      </c>
      <c r="W2704">
        <v>0</v>
      </c>
      <c r="X2704">
        <v>0</v>
      </c>
      <c r="Y2704">
        <v>0</v>
      </c>
      <c r="Z2704">
        <v>0</v>
      </c>
      <c r="AA2704">
        <v>0</v>
      </c>
      <c r="AB2704">
        <v>0</v>
      </c>
      <c r="AC2704">
        <v>0</v>
      </c>
      <c r="AD2704">
        <v>0</v>
      </c>
      <c r="AE2704">
        <v>0</v>
      </c>
    </row>
    <row r="2705" spans="1:31" x14ac:dyDescent="0.3">
      <c r="A2705">
        <v>2506268</v>
      </c>
      <c r="B2705">
        <v>1</v>
      </c>
      <c r="C2705" t="s">
        <v>81</v>
      </c>
      <c r="D2705" t="s">
        <v>125</v>
      </c>
      <c r="E2705" t="s">
        <v>187</v>
      </c>
      <c r="F2705" t="s">
        <v>8024</v>
      </c>
      <c r="G2705" t="s">
        <v>143</v>
      </c>
      <c r="H2705" t="s">
        <v>135</v>
      </c>
      <c r="I2705" t="s">
        <v>136</v>
      </c>
      <c r="J2705" t="s">
        <v>137</v>
      </c>
      <c r="K2705" t="s">
        <v>144</v>
      </c>
      <c r="L2705" t="s">
        <v>8025</v>
      </c>
      <c r="M2705" t="s">
        <v>8026</v>
      </c>
      <c r="N2705">
        <v>0.47888888800000001</v>
      </c>
      <c r="O2705">
        <v>0</v>
      </c>
      <c r="P2705">
        <v>334</v>
      </c>
      <c r="Q2705">
        <v>2</v>
      </c>
      <c r="R2705">
        <v>3</v>
      </c>
      <c r="S2705">
        <v>3</v>
      </c>
      <c r="T2705">
        <v>17</v>
      </c>
      <c r="U2705">
        <v>0</v>
      </c>
      <c r="V2705">
        <v>0</v>
      </c>
      <c r="W2705">
        <v>0</v>
      </c>
      <c r="X2705">
        <v>14.403002900385975</v>
      </c>
      <c r="Y2705">
        <v>2.9382594105557334</v>
      </c>
      <c r="Z2705">
        <v>4.6998481112363336E-2</v>
      </c>
      <c r="AA2705">
        <v>1.3525109979346666</v>
      </c>
      <c r="AB2705">
        <v>4.0974116073133144</v>
      </c>
      <c r="AC2705">
        <v>0</v>
      </c>
      <c r="AD2705">
        <v>0</v>
      </c>
      <c r="AE2705">
        <v>22.838183397302053</v>
      </c>
    </row>
    <row r="2706" spans="1:31" x14ac:dyDescent="0.3">
      <c r="A2706">
        <v>2506122</v>
      </c>
      <c r="B2706">
        <v>1</v>
      </c>
      <c r="C2706" t="s">
        <v>81</v>
      </c>
      <c r="D2706" t="s">
        <v>114</v>
      </c>
      <c r="E2706" t="s">
        <v>141</v>
      </c>
      <c r="F2706" t="s">
        <v>8027</v>
      </c>
      <c r="G2706" t="s">
        <v>143</v>
      </c>
      <c r="H2706" t="s">
        <v>135</v>
      </c>
      <c r="I2706" t="s">
        <v>136</v>
      </c>
      <c r="J2706" t="s">
        <v>137</v>
      </c>
      <c r="K2706" t="s">
        <v>144</v>
      </c>
      <c r="L2706" t="s">
        <v>8028</v>
      </c>
      <c r="M2706" t="s">
        <v>8029</v>
      </c>
      <c r="N2706">
        <v>0.25416666599999999</v>
      </c>
      <c r="O2706">
        <v>0</v>
      </c>
      <c r="P2706">
        <v>780</v>
      </c>
      <c r="Q2706">
        <v>2</v>
      </c>
      <c r="R2706">
        <v>18</v>
      </c>
      <c r="S2706">
        <v>11</v>
      </c>
      <c r="T2706">
        <v>81</v>
      </c>
      <c r="U2706">
        <v>0</v>
      </c>
      <c r="V2706">
        <v>0</v>
      </c>
      <c r="W2706">
        <v>0</v>
      </c>
      <c r="X2706">
        <v>17.905215173911948</v>
      </c>
      <c r="Y2706">
        <v>0.38918700923619337</v>
      </c>
      <c r="Z2706">
        <v>0.43795225254270004</v>
      </c>
      <c r="AA2706">
        <v>5.345108369258333</v>
      </c>
      <c r="AB2706">
        <v>4.4408552998952882</v>
      </c>
      <c r="AC2706">
        <v>0</v>
      </c>
      <c r="AD2706">
        <v>0</v>
      </c>
      <c r="AE2706">
        <v>28.518318104844461</v>
      </c>
    </row>
    <row r="2707" spans="1:31" x14ac:dyDescent="0.3">
      <c r="A2707">
        <v>2505784</v>
      </c>
      <c r="B2707">
        <v>1</v>
      </c>
      <c r="C2707" t="s">
        <v>80</v>
      </c>
      <c r="D2707" t="s">
        <v>96</v>
      </c>
      <c r="E2707" t="s">
        <v>187</v>
      </c>
      <c r="F2707" t="s">
        <v>8030</v>
      </c>
      <c r="G2707" t="s">
        <v>333</v>
      </c>
      <c r="H2707" t="s">
        <v>135</v>
      </c>
      <c r="I2707" t="s">
        <v>136</v>
      </c>
      <c r="J2707" t="s">
        <v>137</v>
      </c>
      <c r="K2707" t="s">
        <v>144</v>
      </c>
      <c r="L2707" t="s">
        <v>8031</v>
      </c>
      <c r="M2707" t="s">
        <v>8032</v>
      </c>
      <c r="N2707">
        <v>2.7791666660000001</v>
      </c>
      <c r="O2707">
        <v>0</v>
      </c>
      <c r="P2707">
        <v>194</v>
      </c>
      <c r="Q2707">
        <v>11</v>
      </c>
      <c r="R2707">
        <v>26</v>
      </c>
      <c r="S2707">
        <v>11</v>
      </c>
      <c r="T2707">
        <v>40</v>
      </c>
      <c r="U2707">
        <v>2</v>
      </c>
      <c r="V2707">
        <v>0</v>
      </c>
      <c r="W2707">
        <v>0</v>
      </c>
      <c r="X2707">
        <v>200.45423703435029</v>
      </c>
      <c r="Y2707">
        <v>16.099459563419426</v>
      </c>
      <c r="Z2707">
        <v>25.516461283266015</v>
      </c>
      <c r="AA2707">
        <v>76.856546826831973</v>
      </c>
      <c r="AB2707">
        <v>50.735392514792849</v>
      </c>
      <c r="AC2707">
        <v>520.26304671268917</v>
      </c>
      <c r="AD2707">
        <v>0</v>
      </c>
      <c r="AE2707">
        <v>889.92514393534975</v>
      </c>
    </row>
    <row r="2708" spans="1:31" x14ac:dyDescent="0.3">
      <c r="A2708">
        <v>2506076</v>
      </c>
      <c r="B2708">
        <v>1</v>
      </c>
      <c r="C2708" t="s">
        <v>81</v>
      </c>
      <c r="D2708" t="s">
        <v>119</v>
      </c>
      <c r="E2708" t="s">
        <v>132</v>
      </c>
      <c r="F2708" t="s">
        <v>5364</v>
      </c>
      <c r="G2708" t="s">
        <v>204</v>
      </c>
      <c r="H2708" t="s">
        <v>135</v>
      </c>
      <c r="I2708" t="s">
        <v>136</v>
      </c>
      <c r="J2708" t="s">
        <v>137</v>
      </c>
      <c r="K2708" t="s">
        <v>144</v>
      </c>
      <c r="L2708" t="s">
        <v>8033</v>
      </c>
      <c r="M2708" t="s">
        <v>8034</v>
      </c>
      <c r="N2708">
        <v>2.4027777769999998</v>
      </c>
      <c r="O2708">
        <v>0</v>
      </c>
      <c r="P2708">
        <v>600</v>
      </c>
      <c r="Q2708">
        <v>0</v>
      </c>
      <c r="R2708">
        <v>10</v>
      </c>
      <c r="S2708">
        <v>0</v>
      </c>
      <c r="T2708">
        <v>44</v>
      </c>
      <c r="U2708">
        <v>0</v>
      </c>
      <c r="V2708">
        <v>0</v>
      </c>
      <c r="W2708">
        <v>0</v>
      </c>
      <c r="X2708">
        <v>157.7494149765576</v>
      </c>
      <c r="Y2708">
        <v>0</v>
      </c>
      <c r="Z2708">
        <v>4.2180527113739466</v>
      </c>
      <c r="AA2708">
        <v>0</v>
      </c>
      <c r="AB2708">
        <v>63.475137837379769</v>
      </c>
      <c r="AC2708">
        <v>0</v>
      </c>
      <c r="AD2708">
        <v>0</v>
      </c>
      <c r="AE2708">
        <v>225.44260552531134</v>
      </c>
    </row>
    <row r="2709" spans="1:31" x14ac:dyDescent="0.3">
      <c r="A2709">
        <v>2505870</v>
      </c>
      <c r="B2709">
        <v>1</v>
      </c>
      <c r="C2709" t="s">
        <v>80</v>
      </c>
      <c r="D2709" t="s">
        <v>95</v>
      </c>
      <c r="E2709" t="s">
        <v>275</v>
      </c>
      <c r="F2709" t="s">
        <v>8035</v>
      </c>
      <c r="G2709" t="s">
        <v>143</v>
      </c>
      <c r="H2709" t="s">
        <v>135</v>
      </c>
      <c r="I2709" t="s">
        <v>136</v>
      </c>
      <c r="J2709" t="s">
        <v>137</v>
      </c>
      <c r="K2709" t="s">
        <v>144</v>
      </c>
      <c r="L2709" t="s">
        <v>8036</v>
      </c>
      <c r="M2709" t="s">
        <v>8037</v>
      </c>
      <c r="N2709">
        <v>13.793055555</v>
      </c>
      <c r="O2709">
        <v>11</v>
      </c>
      <c r="P2709">
        <v>751</v>
      </c>
      <c r="Q2709">
        <v>23</v>
      </c>
      <c r="R2709">
        <v>58</v>
      </c>
      <c r="S2709">
        <v>19</v>
      </c>
      <c r="T2709">
        <v>114</v>
      </c>
      <c r="U2709">
        <v>1</v>
      </c>
      <c r="V2709">
        <v>1</v>
      </c>
      <c r="W2709">
        <v>109.10053273460426</v>
      </c>
      <c r="X2709">
        <v>2338.9159553698337</v>
      </c>
      <c r="Y2709">
        <v>4464.067695633531</v>
      </c>
      <c r="Z2709">
        <v>215.59013663543161</v>
      </c>
      <c r="AA2709">
        <v>1439.885569269959</v>
      </c>
      <c r="AB2709">
        <v>1401.3399762493063</v>
      </c>
      <c r="AC2709">
        <v>54.368902094855414</v>
      </c>
      <c r="AD2709">
        <v>8.8088525531870037</v>
      </c>
      <c r="AE2709">
        <v>10032.077620540707</v>
      </c>
    </row>
    <row r="2710" spans="1:31" x14ac:dyDescent="0.3">
      <c r="A2710">
        <v>2506179</v>
      </c>
      <c r="B2710">
        <v>1</v>
      </c>
      <c r="C2710" t="s">
        <v>80</v>
      </c>
      <c r="D2710" t="s">
        <v>100</v>
      </c>
      <c r="E2710" t="s">
        <v>141</v>
      </c>
      <c r="F2710" t="s">
        <v>4901</v>
      </c>
      <c r="G2710" t="s">
        <v>143</v>
      </c>
      <c r="H2710" t="s">
        <v>135</v>
      </c>
      <c r="I2710" t="s">
        <v>136</v>
      </c>
      <c r="J2710" t="s">
        <v>137</v>
      </c>
      <c r="K2710" t="s">
        <v>144</v>
      </c>
      <c r="L2710" t="s">
        <v>8038</v>
      </c>
      <c r="M2710" t="s">
        <v>8039</v>
      </c>
      <c r="N2710">
        <v>0.505</v>
      </c>
      <c r="O2710">
        <v>0</v>
      </c>
      <c r="P2710">
        <v>99</v>
      </c>
      <c r="Q2710">
        <v>3</v>
      </c>
      <c r="R2710">
        <v>19</v>
      </c>
      <c r="S2710">
        <v>13</v>
      </c>
      <c r="T2710">
        <v>123</v>
      </c>
      <c r="U2710">
        <v>1</v>
      </c>
      <c r="V2710">
        <v>0</v>
      </c>
      <c r="W2710">
        <v>0</v>
      </c>
      <c r="X2710">
        <v>23.889166521857661</v>
      </c>
      <c r="Y2710">
        <v>2.3294662371344632</v>
      </c>
      <c r="Z2710">
        <v>3.6758840792519991</v>
      </c>
      <c r="AA2710">
        <v>98.885894373226122</v>
      </c>
      <c r="AB2710">
        <v>215.03143689519683</v>
      </c>
      <c r="AC2710">
        <v>34.183782783205253</v>
      </c>
      <c r="AD2710">
        <v>0</v>
      </c>
      <c r="AE2710">
        <v>377.9956308898723</v>
      </c>
    </row>
    <row r="2711" spans="1:31" x14ac:dyDescent="0.3">
      <c r="A2711">
        <v>2506511</v>
      </c>
      <c r="B2711">
        <v>1</v>
      </c>
      <c r="C2711" t="s">
        <v>80</v>
      </c>
      <c r="D2711" t="s">
        <v>100</v>
      </c>
      <c r="E2711" t="s">
        <v>132</v>
      </c>
      <c r="F2711" t="s">
        <v>8040</v>
      </c>
      <c r="G2711" t="s">
        <v>143</v>
      </c>
      <c r="H2711" t="s">
        <v>135</v>
      </c>
      <c r="I2711" t="s">
        <v>136</v>
      </c>
      <c r="J2711" t="s">
        <v>137</v>
      </c>
      <c r="K2711" t="s">
        <v>144</v>
      </c>
      <c r="L2711" t="s">
        <v>8041</v>
      </c>
      <c r="M2711" t="s">
        <v>8042</v>
      </c>
      <c r="N2711">
        <v>0.88249999999999995</v>
      </c>
      <c r="O2711">
        <v>0</v>
      </c>
      <c r="P2711">
        <v>1008</v>
      </c>
      <c r="Q2711">
        <v>0</v>
      </c>
      <c r="R2711">
        <v>126</v>
      </c>
      <c r="S2711">
        <v>0</v>
      </c>
      <c r="T2711">
        <v>115</v>
      </c>
      <c r="U2711">
        <v>0</v>
      </c>
      <c r="V2711">
        <v>0</v>
      </c>
      <c r="W2711">
        <v>0</v>
      </c>
      <c r="X2711">
        <v>326.58969539754395</v>
      </c>
      <c r="Y2711">
        <v>0</v>
      </c>
      <c r="Z2711">
        <v>89.722374965417515</v>
      </c>
      <c r="AA2711">
        <v>0</v>
      </c>
      <c r="AB2711">
        <v>138.50698142202566</v>
      </c>
      <c r="AC2711">
        <v>0</v>
      </c>
      <c r="AD2711">
        <v>0</v>
      </c>
      <c r="AE2711">
        <v>554.8190517849871</v>
      </c>
    </row>
    <row r="2712" spans="1:31" x14ac:dyDescent="0.3">
      <c r="A2712">
        <v>2506560</v>
      </c>
      <c r="B2712">
        <v>1</v>
      </c>
      <c r="C2712" t="s">
        <v>80</v>
      </c>
      <c r="D2712" t="s">
        <v>107</v>
      </c>
      <c r="E2712" t="s">
        <v>141</v>
      </c>
      <c r="F2712" t="s">
        <v>7407</v>
      </c>
      <c r="G2712" t="s">
        <v>143</v>
      </c>
      <c r="H2712" t="s">
        <v>135</v>
      </c>
      <c r="I2712" t="s">
        <v>136</v>
      </c>
      <c r="J2712" t="s">
        <v>137</v>
      </c>
      <c r="K2712" t="s">
        <v>144</v>
      </c>
      <c r="L2712" t="s">
        <v>8043</v>
      </c>
      <c r="M2712" t="s">
        <v>8044</v>
      </c>
      <c r="N2712">
        <v>0.68194444399999998</v>
      </c>
      <c r="O2712">
        <v>0</v>
      </c>
      <c r="P2712">
        <v>4509</v>
      </c>
      <c r="Q2712">
        <v>0</v>
      </c>
      <c r="R2712">
        <v>2</v>
      </c>
      <c r="S2712">
        <v>0</v>
      </c>
      <c r="T2712">
        <v>458</v>
      </c>
      <c r="U2712">
        <v>0</v>
      </c>
      <c r="V2712">
        <v>0</v>
      </c>
      <c r="W2712">
        <v>0</v>
      </c>
      <c r="X2712">
        <v>539.78997362930181</v>
      </c>
      <c r="Y2712">
        <v>0</v>
      </c>
      <c r="Z2712">
        <v>0.26668750838400002</v>
      </c>
      <c r="AA2712">
        <v>0</v>
      </c>
      <c r="AB2712">
        <v>244.76469157488512</v>
      </c>
      <c r="AC2712">
        <v>0</v>
      </c>
      <c r="AD2712">
        <v>0</v>
      </c>
      <c r="AE2712">
        <v>784.82135271257096</v>
      </c>
    </row>
    <row r="2713" spans="1:31" x14ac:dyDescent="0.3">
      <c r="A2713">
        <v>2506726</v>
      </c>
      <c r="B2713">
        <v>1</v>
      </c>
      <c r="C2713" t="s">
        <v>81</v>
      </c>
      <c r="D2713" t="s">
        <v>128</v>
      </c>
      <c r="E2713" t="s">
        <v>207</v>
      </c>
      <c r="F2713" t="s">
        <v>8045</v>
      </c>
      <c r="G2713" t="s">
        <v>700</v>
      </c>
      <c r="H2713" t="s">
        <v>150</v>
      </c>
      <c r="I2713" t="s">
        <v>136</v>
      </c>
      <c r="J2713" t="s">
        <v>137</v>
      </c>
      <c r="K2713" t="s">
        <v>144</v>
      </c>
      <c r="L2713" t="s">
        <v>8046</v>
      </c>
      <c r="M2713" t="s">
        <v>8047</v>
      </c>
      <c r="N2713">
        <v>0.89722222200000001</v>
      </c>
      <c r="O2713">
        <v>0</v>
      </c>
      <c r="P2713">
        <v>265</v>
      </c>
      <c r="Q2713">
        <v>0</v>
      </c>
      <c r="R2713">
        <v>2</v>
      </c>
      <c r="S2713">
        <v>0</v>
      </c>
      <c r="T2713">
        <v>16</v>
      </c>
      <c r="U2713">
        <v>0</v>
      </c>
      <c r="V2713">
        <v>0</v>
      </c>
      <c r="W2713">
        <v>0</v>
      </c>
      <c r="X2713">
        <v>53.517067831265734</v>
      </c>
      <c r="Y2713">
        <v>0</v>
      </c>
      <c r="Z2713">
        <v>2.2307906891629337</v>
      </c>
      <c r="AA2713">
        <v>0</v>
      </c>
      <c r="AB2713">
        <v>10.881524605667101</v>
      </c>
      <c r="AC2713">
        <v>0</v>
      </c>
      <c r="AD2713">
        <v>0</v>
      </c>
      <c r="AE2713">
        <v>66.62938312609576</v>
      </c>
    </row>
    <row r="2714" spans="1:31" x14ac:dyDescent="0.3">
      <c r="A2714">
        <v>2506411</v>
      </c>
      <c r="B2714">
        <v>1</v>
      </c>
      <c r="C2714" t="s">
        <v>80</v>
      </c>
      <c r="D2714" t="s">
        <v>92</v>
      </c>
      <c r="E2714" t="s">
        <v>167</v>
      </c>
      <c r="F2714" t="s">
        <v>8048</v>
      </c>
      <c r="G2714" t="s">
        <v>263</v>
      </c>
      <c r="H2714" t="s">
        <v>150</v>
      </c>
      <c r="I2714" t="s">
        <v>136</v>
      </c>
      <c r="J2714" t="s">
        <v>137</v>
      </c>
      <c r="K2714" t="s">
        <v>144</v>
      </c>
      <c r="L2714" t="s">
        <v>8049</v>
      </c>
      <c r="M2714" t="s">
        <v>8050</v>
      </c>
      <c r="N2714">
        <v>2.0383333330000002</v>
      </c>
      <c r="O2714">
        <v>0</v>
      </c>
      <c r="P2714">
        <v>1</v>
      </c>
      <c r="Q2714">
        <v>0</v>
      </c>
      <c r="R2714">
        <v>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1.5244623439751603</v>
      </c>
      <c r="Y2714">
        <v>0</v>
      </c>
      <c r="Z2714">
        <v>0</v>
      </c>
      <c r="AA2714">
        <v>0</v>
      </c>
      <c r="AB2714">
        <v>0</v>
      </c>
      <c r="AC2714">
        <v>0</v>
      </c>
      <c r="AD2714">
        <v>0</v>
      </c>
      <c r="AE2714">
        <v>1.5244623439751603</v>
      </c>
    </row>
    <row r="2715" spans="1:31" x14ac:dyDescent="0.3">
      <c r="A2715">
        <v>2505913</v>
      </c>
      <c r="B2715">
        <v>1</v>
      </c>
      <c r="C2715" t="s">
        <v>81</v>
      </c>
      <c r="D2715" t="s">
        <v>118</v>
      </c>
      <c r="E2715" t="s">
        <v>187</v>
      </c>
      <c r="F2715" t="s">
        <v>3780</v>
      </c>
      <c r="G2715" t="s">
        <v>143</v>
      </c>
      <c r="H2715" t="s">
        <v>135</v>
      </c>
      <c r="I2715" t="s">
        <v>136</v>
      </c>
      <c r="J2715" t="s">
        <v>137</v>
      </c>
      <c r="K2715" t="s">
        <v>144</v>
      </c>
      <c r="L2715" t="s">
        <v>8051</v>
      </c>
      <c r="M2715" t="s">
        <v>8052</v>
      </c>
      <c r="N2715">
        <v>0.60833333300000003</v>
      </c>
      <c r="O2715">
        <v>3</v>
      </c>
      <c r="P2715">
        <v>395</v>
      </c>
      <c r="Q2715">
        <v>51</v>
      </c>
      <c r="R2715">
        <v>48</v>
      </c>
      <c r="S2715">
        <v>8</v>
      </c>
      <c r="T2715">
        <v>33</v>
      </c>
      <c r="U2715">
        <v>1</v>
      </c>
      <c r="V2715">
        <v>0</v>
      </c>
      <c r="W2715">
        <v>0.37458156792594999</v>
      </c>
      <c r="X2715">
        <v>36.248276502088714</v>
      </c>
      <c r="Y2715">
        <v>102.04574707273868</v>
      </c>
      <c r="Z2715">
        <v>33.463964224845498</v>
      </c>
      <c r="AA2715">
        <v>6.6050538859711825</v>
      </c>
      <c r="AB2715">
        <v>6.7787446650629652</v>
      </c>
      <c r="AC2715">
        <v>129.85307665120945</v>
      </c>
      <c r="AD2715">
        <v>0</v>
      </c>
      <c r="AE2715">
        <v>315.36944456984241</v>
      </c>
    </row>
    <row r="2716" spans="1:31" x14ac:dyDescent="0.3">
      <c r="A2716">
        <v>2506703</v>
      </c>
      <c r="B2716">
        <v>1</v>
      </c>
      <c r="C2716" t="s">
        <v>81</v>
      </c>
      <c r="D2716" t="s">
        <v>123</v>
      </c>
      <c r="E2716" t="s">
        <v>159</v>
      </c>
      <c r="F2716" t="s">
        <v>8053</v>
      </c>
      <c r="G2716" t="s">
        <v>181</v>
      </c>
      <c r="H2716" t="s">
        <v>150</v>
      </c>
      <c r="I2716" t="s">
        <v>136</v>
      </c>
      <c r="J2716" t="s">
        <v>137</v>
      </c>
      <c r="K2716" t="s">
        <v>144</v>
      </c>
      <c r="L2716" t="s">
        <v>8054</v>
      </c>
      <c r="M2716" t="s">
        <v>8055</v>
      </c>
      <c r="N2716">
        <v>3.739166666</v>
      </c>
      <c r="O2716">
        <v>0</v>
      </c>
      <c r="P2716">
        <v>28</v>
      </c>
      <c r="Q2716">
        <v>0</v>
      </c>
      <c r="R2716">
        <v>6</v>
      </c>
      <c r="S2716">
        <v>0</v>
      </c>
      <c r="T2716">
        <v>9</v>
      </c>
      <c r="U2716">
        <v>0</v>
      </c>
      <c r="V2716">
        <v>0</v>
      </c>
      <c r="W2716">
        <v>0</v>
      </c>
      <c r="X2716">
        <v>29.876616011451436</v>
      </c>
      <c r="Y2716">
        <v>0</v>
      </c>
      <c r="Z2716">
        <v>0.7868913189080402</v>
      </c>
      <c r="AA2716">
        <v>0</v>
      </c>
      <c r="AB2716">
        <v>20.227626857568939</v>
      </c>
      <c r="AC2716">
        <v>0</v>
      </c>
      <c r="AD2716">
        <v>0</v>
      </c>
      <c r="AE2716">
        <v>50.891134187928415</v>
      </c>
    </row>
    <row r="2717" spans="1:31" x14ac:dyDescent="0.3">
      <c r="A2717">
        <v>2506491</v>
      </c>
      <c r="B2717">
        <v>1</v>
      </c>
      <c r="C2717" t="s">
        <v>80</v>
      </c>
      <c r="D2717" t="s">
        <v>85</v>
      </c>
      <c r="E2717" t="s">
        <v>147</v>
      </c>
      <c r="F2717" t="s">
        <v>5500</v>
      </c>
      <c r="G2717" t="s">
        <v>177</v>
      </c>
      <c r="H2717" t="s">
        <v>150</v>
      </c>
      <c r="I2717" t="s">
        <v>136</v>
      </c>
      <c r="J2717" t="s">
        <v>137</v>
      </c>
      <c r="K2717" t="s">
        <v>144</v>
      </c>
      <c r="L2717" t="s">
        <v>8056</v>
      </c>
      <c r="M2717" t="s">
        <v>8057</v>
      </c>
      <c r="N2717">
        <v>1.3502777770000001</v>
      </c>
      <c r="O2717">
        <v>0</v>
      </c>
      <c r="P2717">
        <v>113</v>
      </c>
      <c r="Q2717">
        <v>0</v>
      </c>
      <c r="R2717">
        <v>0</v>
      </c>
      <c r="S2717">
        <v>0</v>
      </c>
      <c r="T2717">
        <v>9</v>
      </c>
      <c r="U2717">
        <v>0</v>
      </c>
      <c r="V2717">
        <v>0</v>
      </c>
      <c r="W2717">
        <v>0</v>
      </c>
      <c r="X2717">
        <v>38.483459970504761</v>
      </c>
      <c r="Y2717">
        <v>0</v>
      </c>
      <c r="Z2717">
        <v>0</v>
      </c>
      <c r="AA2717">
        <v>0</v>
      </c>
      <c r="AB2717">
        <v>1.9154110098090749</v>
      </c>
      <c r="AC2717">
        <v>0</v>
      </c>
      <c r="AD2717">
        <v>0</v>
      </c>
      <c r="AE2717">
        <v>40.398870980313838</v>
      </c>
    </row>
    <row r="2718" spans="1:31" x14ac:dyDescent="0.3">
      <c r="A2718">
        <v>2505993</v>
      </c>
      <c r="B2718">
        <v>1</v>
      </c>
      <c r="C2718" t="s">
        <v>80</v>
      </c>
      <c r="D2718" t="s">
        <v>90</v>
      </c>
      <c r="E2718" t="s">
        <v>132</v>
      </c>
      <c r="F2718" t="s">
        <v>8058</v>
      </c>
      <c r="G2718" t="s">
        <v>295</v>
      </c>
      <c r="H2718" t="s">
        <v>135</v>
      </c>
      <c r="I2718" t="s">
        <v>136</v>
      </c>
      <c r="J2718" t="s">
        <v>137</v>
      </c>
      <c r="K2718" t="s">
        <v>138</v>
      </c>
      <c r="L2718" t="s">
        <v>8059</v>
      </c>
      <c r="M2718" t="s">
        <v>8060</v>
      </c>
      <c r="N2718">
        <v>0.13777777699999999</v>
      </c>
      <c r="O2718">
        <v>0</v>
      </c>
      <c r="P2718">
        <v>1479</v>
      </c>
      <c r="Q2718">
        <v>0</v>
      </c>
      <c r="R2718">
        <v>0</v>
      </c>
      <c r="S2718">
        <v>0</v>
      </c>
      <c r="T2718">
        <v>33</v>
      </c>
      <c r="U2718">
        <v>0</v>
      </c>
      <c r="V2718">
        <v>0</v>
      </c>
      <c r="W2718">
        <v>0</v>
      </c>
      <c r="X2718">
        <v>55.349951674526181</v>
      </c>
      <c r="Y2718">
        <v>0</v>
      </c>
      <c r="Z2718">
        <v>0</v>
      </c>
      <c r="AA2718">
        <v>0</v>
      </c>
      <c r="AB2718">
        <v>4.7356487569192254</v>
      </c>
      <c r="AC2718">
        <v>0</v>
      </c>
      <c r="AD2718">
        <v>0</v>
      </c>
      <c r="AE2718">
        <v>60.085600431445407</v>
      </c>
    </row>
    <row r="2719" spans="1:31" x14ac:dyDescent="0.3">
      <c r="A2719">
        <v>2506683</v>
      </c>
      <c r="B2719">
        <v>1</v>
      </c>
      <c r="C2719" t="s">
        <v>80</v>
      </c>
      <c r="D2719" t="s">
        <v>108</v>
      </c>
      <c r="E2719" t="s">
        <v>159</v>
      </c>
      <c r="F2719" t="s">
        <v>8061</v>
      </c>
      <c r="G2719" t="s">
        <v>161</v>
      </c>
      <c r="H2719" t="s">
        <v>150</v>
      </c>
      <c r="I2719" t="s">
        <v>136</v>
      </c>
      <c r="J2719" t="s">
        <v>137</v>
      </c>
      <c r="K2719" t="s">
        <v>144</v>
      </c>
      <c r="L2719" t="s">
        <v>8062</v>
      </c>
      <c r="M2719" t="s">
        <v>8063</v>
      </c>
      <c r="N2719">
        <v>0.60388888799999996</v>
      </c>
      <c r="O2719">
        <v>0</v>
      </c>
      <c r="P2719">
        <v>93</v>
      </c>
      <c r="Q2719">
        <v>0</v>
      </c>
      <c r="R2719">
        <v>7</v>
      </c>
      <c r="S2719">
        <v>0</v>
      </c>
      <c r="T2719">
        <v>24</v>
      </c>
      <c r="U2719">
        <v>0</v>
      </c>
      <c r="V2719">
        <v>0</v>
      </c>
      <c r="W2719">
        <v>0</v>
      </c>
      <c r="X2719">
        <v>10.216847664392008</v>
      </c>
      <c r="Y2719">
        <v>0</v>
      </c>
      <c r="Z2719">
        <v>0.13059861494009997</v>
      </c>
      <c r="AA2719">
        <v>0</v>
      </c>
      <c r="AB2719">
        <v>7.1506012783606465</v>
      </c>
      <c r="AC2719">
        <v>0</v>
      </c>
      <c r="AD2719">
        <v>0</v>
      </c>
      <c r="AE2719">
        <v>17.498047557692754</v>
      </c>
    </row>
    <row r="2720" spans="1:31" x14ac:dyDescent="0.3">
      <c r="A2720">
        <v>2506597</v>
      </c>
      <c r="B2720">
        <v>1</v>
      </c>
      <c r="C2720" t="s">
        <v>80</v>
      </c>
      <c r="D2720" t="s">
        <v>85</v>
      </c>
      <c r="E2720" t="s">
        <v>207</v>
      </c>
      <c r="F2720" t="s">
        <v>8064</v>
      </c>
      <c r="G2720" t="s">
        <v>413</v>
      </c>
      <c r="H2720" t="s">
        <v>150</v>
      </c>
      <c r="I2720" t="s">
        <v>136</v>
      </c>
      <c r="J2720" t="s">
        <v>137</v>
      </c>
      <c r="K2720" t="s">
        <v>144</v>
      </c>
      <c r="L2720" t="s">
        <v>8065</v>
      </c>
      <c r="M2720" t="s">
        <v>8066</v>
      </c>
      <c r="N2720">
        <v>3.5522222220000002</v>
      </c>
      <c r="O2720">
        <v>0</v>
      </c>
      <c r="P2720">
        <v>28</v>
      </c>
      <c r="Q2720">
        <v>0</v>
      </c>
      <c r="R2720">
        <v>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24.19205446046125</v>
      </c>
      <c r="Y2720">
        <v>0</v>
      </c>
      <c r="Z2720">
        <v>0</v>
      </c>
      <c r="AA2720">
        <v>0</v>
      </c>
      <c r="AB2720">
        <v>0</v>
      </c>
      <c r="AC2720">
        <v>0</v>
      </c>
      <c r="AD2720">
        <v>0</v>
      </c>
      <c r="AE2720">
        <v>24.19205446046125</v>
      </c>
    </row>
    <row r="2721" spans="1:31" x14ac:dyDescent="0.3">
      <c r="A2721">
        <v>2506205</v>
      </c>
      <c r="B2721">
        <v>1</v>
      </c>
      <c r="C2721" t="s">
        <v>81</v>
      </c>
      <c r="D2721" t="s">
        <v>120</v>
      </c>
      <c r="E2721" t="s">
        <v>187</v>
      </c>
      <c r="F2721" t="s">
        <v>8067</v>
      </c>
      <c r="G2721" t="s">
        <v>143</v>
      </c>
      <c r="H2721" t="s">
        <v>135</v>
      </c>
      <c r="I2721" t="s">
        <v>136</v>
      </c>
      <c r="J2721" t="s">
        <v>137</v>
      </c>
      <c r="K2721" t="s">
        <v>144</v>
      </c>
      <c r="L2721" t="s">
        <v>8068</v>
      </c>
      <c r="M2721" t="s">
        <v>8069</v>
      </c>
      <c r="N2721">
        <v>1.3344444440000001</v>
      </c>
      <c r="O2721">
        <v>0</v>
      </c>
      <c r="P2721">
        <v>934</v>
      </c>
      <c r="Q2721">
        <v>37</v>
      </c>
      <c r="R2721">
        <v>65</v>
      </c>
      <c r="S2721">
        <v>6</v>
      </c>
      <c r="T2721">
        <v>66</v>
      </c>
      <c r="U2721">
        <v>1</v>
      </c>
      <c r="V2721">
        <v>1</v>
      </c>
      <c r="W2721">
        <v>0</v>
      </c>
      <c r="X2721">
        <v>227.44539499944628</v>
      </c>
      <c r="Y2721">
        <v>33.438970968923421</v>
      </c>
      <c r="Z2721">
        <v>27.34248794799451</v>
      </c>
      <c r="AA2721">
        <v>79.368334828483981</v>
      </c>
      <c r="AB2721">
        <v>49.112625191071906</v>
      </c>
      <c r="AC2721">
        <v>37.028512547676982</v>
      </c>
      <c r="AD2721">
        <v>223.17470029697333</v>
      </c>
      <c r="AE2721">
        <v>676.91102678057041</v>
      </c>
    </row>
    <row r="2722" spans="1:31" x14ac:dyDescent="0.3">
      <c r="A2722">
        <v>2505956</v>
      </c>
      <c r="B2722">
        <v>1</v>
      </c>
      <c r="C2722" t="s">
        <v>80</v>
      </c>
      <c r="D2722" t="s">
        <v>83</v>
      </c>
      <c r="E2722" t="s">
        <v>132</v>
      </c>
      <c r="F2722" t="s">
        <v>8070</v>
      </c>
      <c r="G2722" t="s">
        <v>173</v>
      </c>
      <c r="H2722" t="s">
        <v>135</v>
      </c>
      <c r="I2722" t="s">
        <v>136</v>
      </c>
      <c r="J2722" t="s">
        <v>137</v>
      </c>
      <c r="K2722" t="s">
        <v>138</v>
      </c>
      <c r="L2722" t="s">
        <v>8071</v>
      </c>
      <c r="M2722" t="s">
        <v>8072</v>
      </c>
      <c r="N2722">
        <v>3.4158333330000001</v>
      </c>
      <c r="O2722">
        <v>0</v>
      </c>
      <c r="P2722">
        <v>2</v>
      </c>
      <c r="Q2722">
        <v>0</v>
      </c>
      <c r="R2722">
        <v>0</v>
      </c>
      <c r="S2722">
        <v>0</v>
      </c>
      <c r="T2722">
        <v>129</v>
      </c>
      <c r="U2722">
        <v>0</v>
      </c>
      <c r="V2722">
        <v>13</v>
      </c>
      <c r="W2722">
        <v>0</v>
      </c>
      <c r="X2722">
        <v>2.4080340481940818</v>
      </c>
      <c r="Y2722">
        <v>0</v>
      </c>
      <c r="Z2722">
        <v>0</v>
      </c>
      <c r="AA2722">
        <v>0</v>
      </c>
      <c r="AB2722">
        <v>947.69107453153981</v>
      </c>
      <c r="AC2722">
        <v>0</v>
      </c>
      <c r="AD2722">
        <v>719.46363834129272</v>
      </c>
      <c r="AE2722">
        <v>1669.5627469210267</v>
      </c>
    </row>
    <row r="2723" spans="1:31" x14ac:dyDescent="0.3">
      <c r="A2723">
        <v>2505950</v>
      </c>
      <c r="B2723">
        <v>1</v>
      </c>
      <c r="C2723" t="s">
        <v>80</v>
      </c>
      <c r="D2723" t="s">
        <v>93</v>
      </c>
      <c r="E2723" t="s">
        <v>159</v>
      </c>
      <c r="F2723" t="s">
        <v>8073</v>
      </c>
      <c r="G2723" t="s">
        <v>8074</v>
      </c>
      <c r="H2723" t="s">
        <v>150</v>
      </c>
      <c r="I2723" t="s">
        <v>136</v>
      </c>
      <c r="J2723" t="s">
        <v>137</v>
      </c>
      <c r="K2723" t="s">
        <v>144</v>
      </c>
      <c r="L2723" t="s">
        <v>8075</v>
      </c>
      <c r="M2723" t="s">
        <v>8076</v>
      </c>
      <c r="N2723">
        <v>3.1202777770000001</v>
      </c>
      <c r="O2723">
        <v>0</v>
      </c>
      <c r="P2723">
        <v>0</v>
      </c>
      <c r="Q2723">
        <v>4</v>
      </c>
      <c r="R2723">
        <v>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0</v>
      </c>
      <c r="Y2723">
        <v>18.16044201770136</v>
      </c>
      <c r="Z2723">
        <v>0</v>
      </c>
      <c r="AA2723">
        <v>0</v>
      </c>
      <c r="AB2723">
        <v>0</v>
      </c>
      <c r="AC2723">
        <v>0</v>
      </c>
      <c r="AD2723">
        <v>0</v>
      </c>
      <c r="AE2723">
        <v>18.16044201770136</v>
      </c>
    </row>
    <row r="2724" spans="1:31" x14ac:dyDescent="0.3">
      <c r="A2724">
        <v>2506348</v>
      </c>
      <c r="B2724">
        <v>1</v>
      </c>
      <c r="C2724" t="s">
        <v>81</v>
      </c>
      <c r="D2724" t="s">
        <v>114</v>
      </c>
      <c r="E2724" t="s">
        <v>159</v>
      </c>
      <c r="F2724" t="s">
        <v>8077</v>
      </c>
      <c r="G2724" t="s">
        <v>181</v>
      </c>
      <c r="H2724" t="s">
        <v>150</v>
      </c>
      <c r="I2724" t="s">
        <v>136</v>
      </c>
      <c r="J2724" t="s">
        <v>137</v>
      </c>
      <c r="K2724" t="s">
        <v>144</v>
      </c>
      <c r="L2724" t="s">
        <v>8078</v>
      </c>
      <c r="M2724" t="s">
        <v>8079</v>
      </c>
      <c r="N2724">
        <v>1.643611111</v>
      </c>
      <c r="O2724">
        <v>0</v>
      </c>
      <c r="P2724">
        <v>26</v>
      </c>
      <c r="Q2724">
        <v>0</v>
      </c>
      <c r="R2724">
        <v>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4.2811140884900913</v>
      </c>
      <c r="Y2724">
        <v>0</v>
      </c>
      <c r="Z2724">
        <v>0</v>
      </c>
      <c r="AA2724">
        <v>0</v>
      </c>
      <c r="AB2724">
        <v>0</v>
      </c>
      <c r="AC2724">
        <v>0</v>
      </c>
      <c r="AD2724">
        <v>0</v>
      </c>
      <c r="AE2724">
        <v>4.2811140884900913</v>
      </c>
    </row>
    <row r="2725" spans="1:31" x14ac:dyDescent="0.3">
      <c r="A2725">
        <v>2506099</v>
      </c>
      <c r="B2725">
        <v>1</v>
      </c>
      <c r="C2725" t="s">
        <v>81</v>
      </c>
      <c r="D2725" t="s">
        <v>113</v>
      </c>
      <c r="E2725" t="s">
        <v>132</v>
      </c>
      <c r="F2725" t="s">
        <v>8080</v>
      </c>
      <c r="G2725" t="s">
        <v>173</v>
      </c>
      <c r="H2725" t="s">
        <v>135</v>
      </c>
      <c r="I2725" t="s">
        <v>136</v>
      </c>
      <c r="J2725" t="s">
        <v>137</v>
      </c>
      <c r="K2725" t="s">
        <v>138</v>
      </c>
      <c r="L2725" t="s">
        <v>8081</v>
      </c>
      <c r="M2725" t="s">
        <v>8082</v>
      </c>
      <c r="N2725">
        <v>1.635</v>
      </c>
      <c r="O2725">
        <v>0</v>
      </c>
      <c r="P2725">
        <v>19</v>
      </c>
      <c r="Q2725">
        <v>0</v>
      </c>
      <c r="R2725">
        <v>35</v>
      </c>
      <c r="S2725">
        <v>0</v>
      </c>
      <c r="T2725">
        <v>2</v>
      </c>
      <c r="U2725">
        <v>0</v>
      </c>
      <c r="V2725">
        <v>0</v>
      </c>
      <c r="W2725">
        <v>0</v>
      </c>
      <c r="X2725">
        <v>2.181935698977826</v>
      </c>
      <c r="Y2725">
        <v>0</v>
      </c>
      <c r="Z2725">
        <v>15.541056560174464</v>
      </c>
      <c r="AA2725">
        <v>0</v>
      </c>
      <c r="AB2725">
        <v>0.39494660764608003</v>
      </c>
      <c r="AC2725">
        <v>0</v>
      </c>
      <c r="AD2725">
        <v>0</v>
      </c>
      <c r="AE2725">
        <v>18.117938866798372</v>
      </c>
    </row>
    <row r="2726" spans="1:31" x14ac:dyDescent="0.3">
      <c r="A2726">
        <v>2505810</v>
      </c>
      <c r="B2726">
        <v>1</v>
      </c>
      <c r="C2726" t="s">
        <v>80</v>
      </c>
      <c r="D2726" t="s">
        <v>97</v>
      </c>
      <c r="E2726" t="s">
        <v>141</v>
      </c>
      <c r="F2726" t="s">
        <v>8083</v>
      </c>
      <c r="G2726" t="s">
        <v>143</v>
      </c>
      <c r="H2726" t="s">
        <v>135</v>
      </c>
      <c r="I2726" t="s">
        <v>136</v>
      </c>
      <c r="J2726" t="s">
        <v>137</v>
      </c>
      <c r="K2726" t="s">
        <v>144</v>
      </c>
      <c r="L2726" t="s">
        <v>8084</v>
      </c>
      <c r="M2726" t="s">
        <v>8085</v>
      </c>
      <c r="N2726">
        <v>6.4722221999999996E-2</v>
      </c>
      <c r="O2726">
        <v>9</v>
      </c>
      <c r="P2726">
        <v>4733</v>
      </c>
      <c r="Q2726">
        <v>14</v>
      </c>
      <c r="R2726">
        <v>191</v>
      </c>
      <c r="S2726">
        <v>36</v>
      </c>
      <c r="T2726">
        <v>650</v>
      </c>
      <c r="U2726">
        <v>0</v>
      </c>
      <c r="V2726">
        <v>9</v>
      </c>
      <c r="W2726">
        <v>1.8896884983488751</v>
      </c>
      <c r="X2726">
        <v>58.905695103493628</v>
      </c>
      <c r="Y2726">
        <v>0.50662486682182917</v>
      </c>
      <c r="Z2726">
        <v>2.3327662062084498</v>
      </c>
      <c r="AA2726">
        <v>27.71930252699525</v>
      </c>
      <c r="AB2726">
        <v>22.522061491381137</v>
      </c>
      <c r="AC2726">
        <v>0</v>
      </c>
      <c r="AD2726">
        <v>1.0406163931380832</v>
      </c>
      <c r="AE2726">
        <v>114.91675508638724</v>
      </c>
    </row>
    <row r="2727" spans="1:31" x14ac:dyDescent="0.3">
      <c r="A2727">
        <v>2506474</v>
      </c>
      <c r="B2727">
        <v>1</v>
      </c>
      <c r="C2727" t="s">
        <v>80</v>
      </c>
      <c r="D2727" t="s">
        <v>96</v>
      </c>
      <c r="E2727" t="s">
        <v>207</v>
      </c>
      <c r="F2727" t="s">
        <v>8086</v>
      </c>
      <c r="G2727" t="s">
        <v>224</v>
      </c>
      <c r="H2727" t="s">
        <v>150</v>
      </c>
      <c r="I2727" t="s">
        <v>136</v>
      </c>
      <c r="J2727" t="s">
        <v>137</v>
      </c>
      <c r="K2727" t="s">
        <v>144</v>
      </c>
      <c r="L2727" t="s">
        <v>8087</v>
      </c>
      <c r="M2727" t="s">
        <v>8088</v>
      </c>
      <c r="N2727">
        <v>2.9161111110000002</v>
      </c>
      <c r="O2727">
        <v>0</v>
      </c>
      <c r="P2727">
        <v>0</v>
      </c>
      <c r="Q2727">
        <v>0</v>
      </c>
      <c r="R2727">
        <v>5</v>
      </c>
      <c r="S2727">
        <v>0</v>
      </c>
      <c r="T2727">
        <v>0</v>
      </c>
      <c r="U2727">
        <v>0</v>
      </c>
      <c r="V2727">
        <v>0</v>
      </c>
      <c r="W2727">
        <v>0</v>
      </c>
      <c r="X2727">
        <v>0</v>
      </c>
      <c r="Y2727">
        <v>0</v>
      </c>
      <c r="Z2727">
        <v>0.51088335248855998</v>
      </c>
      <c r="AA2727">
        <v>0</v>
      </c>
      <c r="AB2727">
        <v>0</v>
      </c>
      <c r="AC2727">
        <v>0</v>
      </c>
      <c r="AD2727">
        <v>0</v>
      </c>
      <c r="AE2727">
        <v>0.51088335248855998</v>
      </c>
    </row>
    <row r="2728" spans="1:31" x14ac:dyDescent="0.3">
      <c r="A2728">
        <v>2506096</v>
      </c>
      <c r="B2728">
        <v>1</v>
      </c>
      <c r="C2728" t="s">
        <v>80</v>
      </c>
      <c r="D2728" t="s">
        <v>86</v>
      </c>
      <c r="E2728" t="s">
        <v>159</v>
      </c>
      <c r="F2728" t="s">
        <v>2642</v>
      </c>
      <c r="G2728" t="s">
        <v>134</v>
      </c>
      <c r="H2728" t="s">
        <v>150</v>
      </c>
      <c r="I2728" t="s">
        <v>136</v>
      </c>
      <c r="J2728" t="s">
        <v>137</v>
      </c>
      <c r="K2728" t="s">
        <v>138</v>
      </c>
      <c r="L2728" t="s">
        <v>8089</v>
      </c>
      <c r="M2728" t="s">
        <v>8090</v>
      </c>
      <c r="N2728">
        <v>0.41277777700000001</v>
      </c>
      <c r="O2728">
        <v>0</v>
      </c>
      <c r="P2728">
        <v>0</v>
      </c>
      <c r="Q2728">
        <v>0</v>
      </c>
      <c r="R2728">
        <v>0</v>
      </c>
      <c r="S2728">
        <v>0</v>
      </c>
      <c r="T2728">
        <v>64</v>
      </c>
      <c r="U2728">
        <v>0</v>
      </c>
      <c r="V2728">
        <v>0</v>
      </c>
      <c r="W2728">
        <v>0</v>
      </c>
      <c r="X2728">
        <v>0</v>
      </c>
      <c r="Y2728">
        <v>0</v>
      </c>
      <c r="Z2728">
        <v>0</v>
      </c>
      <c r="AA2728">
        <v>0</v>
      </c>
      <c r="AB2728">
        <v>13.199181781421265</v>
      </c>
      <c r="AC2728">
        <v>0</v>
      </c>
      <c r="AD2728">
        <v>0</v>
      </c>
      <c r="AE2728">
        <v>13.199181781421265</v>
      </c>
    </row>
    <row r="2729" spans="1:31" x14ac:dyDescent="0.3">
      <c r="A2729">
        <v>2505787</v>
      </c>
      <c r="B2729">
        <v>1</v>
      </c>
      <c r="C2729" t="s">
        <v>80</v>
      </c>
      <c r="D2729" t="s">
        <v>103</v>
      </c>
      <c r="E2729" t="s">
        <v>275</v>
      </c>
      <c r="F2729" t="s">
        <v>8091</v>
      </c>
      <c r="G2729" t="s">
        <v>143</v>
      </c>
      <c r="H2729" t="s">
        <v>135</v>
      </c>
      <c r="I2729" t="s">
        <v>136</v>
      </c>
      <c r="J2729" t="s">
        <v>137</v>
      </c>
      <c r="K2729" t="s">
        <v>144</v>
      </c>
      <c r="L2729" t="s">
        <v>8092</v>
      </c>
      <c r="M2729" t="s">
        <v>8093</v>
      </c>
      <c r="N2729">
        <v>0.27111111100000002</v>
      </c>
      <c r="O2729">
        <v>0</v>
      </c>
      <c r="P2729">
        <v>8</v>
      </c>
      <c r="Q2729">
        <v>43</v>
      </c>
      <c r="R2729">
        <v>85</v>
      </c>
      <c r="S2729">
        <v>17</v>
      </c>
      <c r="T2729">
        <v>22</v>
      </c>
      <c r="U2729">
        <v>6</v>
      </c>
      <c r="V2729">
        <v>0</v>
      </c>
      <c r="W2729">
        <v>0</v>
      </c>
      <c r="X2729">
        <v>0.341824885528</v>
      </c>
      <c r="Y2729">
        <v>4.6388418441002006</v>
      </c>
      <c r="Z2729">
        <v>11.250719440575999</v>
      </c>
      <c r="AA2729">
        <v>43.708364556939202</v>
      </c>
      <c r="AB2729">
        <v>8.0754340473213873</v>
      </c>
      <c r="AC2729">
        <v>254.37565335486221</v>
      </c>
      <c r="AD2729">
        <v>0</v>
      </c>
      <c r="AE2729">
        <v>322.39083812932699</v>
      </c>
    </row>
    <row r="2730" spans="1:31" x14ac:dyDescent="0.3">
      <c r="A2730">
        <v>2506288</v>
      </c>
      <c r="B2730">
        <v>1</v>
      </c>
      <c r="C2730" t="s">
        <v>80</v>
      </c>
      <c r="D2730" t="s">
        <v>89</v>
      </c>
      <c r="E2730" t="s">
        <v>187</v>
      </c>
      <c r="F2730" t="s">
        <v>8094</v>
      </c>
      <c r="G2730" t="s">
        <v>204</v>
      </c>
      <c r="H2730" t="s">
        <v>135</v>
      </c>
      <c r="I2730" t="s">
        <v>136</v>
      </c>
      <c r="J2730" t="s">
        <v>137</v>
      </c>
      <c r="K2730" t="s">
        <v>144</v>
      </c>
      <c r="L2730" t="s">
        <v>8095</v>
      </c>
      <c r="M2730" t="s">
        <v>8096</v>
      </c>
      <c r="N2730">
        <v>1.0638888879999999</v>
      </c>
      <c r="O2730">
        <v>0</v>
      </c>
      <c r="P2730">
        <v>337</v>
      </c>
      <c r="Q2730">
        <v>1</v>
      </c>
      <c r="R2730">
        <v>11</v>
      </c>
      <c r="S2730">
        <v>3</v>
      </c>
      <c r="T2730">
        <v>16</v>
      </c>
      <c r="U2730">
        <v>1</v>
      </c>
      <c r="V2730">
        <v>0</v>
      </c>
      <c r="W2730">
        <v>0</v>
      </c>
      <c r="X2730">
        <v>259.23857278250722</v>
      </c>
      <c r="Y2730">
        <v>0.7066976690886333</v>
      </c>
      <c r="Z2730">
        <v>2.8138281915739167</v>
      </c>
      <c r="AA2730">
        <v>5.82016120621544</v>
      </c>
      <c r="AB2730">
        <v>23.321650400877893</v>
      </c>
      <c r="AC2730">
        <v>17.064432855549175</v>
      </c>
      <c r="AD2730">
        <v>0</v>
      </c>
      <c r="AE2730">
        <v>308.96534310581228</v>
      </c>
    </row>
    <row r="2731" spans="1:31" x14ac:dyDescent="0.3">
      <c r="A2731">
        <v>2505887</v>
      </c>
      <c r="B2731">
        <v>1</v>
      </c>
      <c r="C2731" t="s">
        <v>80</v>
      </c>
      <c r="D2731" t="s">
        <v>94</v>
      </c>
      <c r="E2731" t="s">
        <v>141</v>
      </c>
      <c r="F2731" t="s">
        <v>8097</v>
      </c>
      <c r="G2731" t="s">
        <v>143</v>
      </c>
      <c r="H2731" t="s">
        <v>135</v>
      </c>
      <c r="I2731" t="s">
        <v>136</v>
      </c>
      <c r="J2731" t="s">
        <v>137</v>
      </c>
      <c r="K2731" t="s">
        <v>144</v>
      </c>
      <c r="L2731" t="s">
        <v>8098</v>
      </c>
      <c r="M2731" t="s">
        <v>8099</v>
      </c>
      <c r="N2731">
        <v>1.224444444</v>
      </c>
      <c r="O2731">
        <v>0</v>
      </c>
      <c r="P2731">
        <v>228</v>
      </c>
      <c r="Q2731">
        <v>0</v>
      </c>
      <c r="R2731">
        <v>37</v>
      </c>
      <c r="S2731">
        <v>1</v>
      </c>
      <c r="T2731">
        <v>40</v>
      </c>
      <c r="U2731">
        <v>1</v>
      </c>
      <c r="V2731">
        <v>0</v>
      </c>
      <c r="W2731">
        <v>0</v>
      </c>
      <c r="X2731">
        <v>87.740602502168784</v>
      </c>
      <c r="Y2731">
        <v>0</v>
      </c>
      <c r="Z2731">
        <v>31.790185590072003</v>
      </c>
      <c r="AA2731">
        <v>1.7421843870949998</v>
      </c>
      <c r="AB2731">
        <v>35.374889477894065</v>
      </c>
      <c r="AC2731">
        <v>2.4655920927051538</v>
      </c>
      <c r="AD2731">
        <v>0</v>
      </c>
      <c r="AE2731">
        <v>159.113454049935</v>
      </c>
    </row>
    <row r="2732" spans="1:31" x14ac:dyDescent="0.3">
      <c r="A2732">
        <v>2505827</v>
      </c>
      <c r="B2732">
        <v>1</v>
      </c>
      <c r="C2732" t="s">
        <v>80</v>
      </c>
      <c r="D2732" t="s">
        <v>101</v>
      </c>
      <c r="E2732" t="s">
        <v>132</v>
      </c>
      <c r="F2732" t="s">
        <v>8100</v>
      </c>
      <c r="G2732" t="s">
        <v>295</v>
      </c>
      <c r="H2732" t="s">
        <v>135</v>
      </c>
      <c r="I2732" t="s">
        <v>136</v>
      </c>
      <c r="J2732" t="s">
        <v>137</v>
      </c>
      <c r="K2732" t="s">
        <v>144</v>
      </c>
      <c r="L2732" t="s">
        <v>8101</v>
      </c>
      <c r="M2732" t="s">
        <v>8102</v>
      </c>
      <c r="N2732">
        <v>2.0094444440000001</v>
      </c>
      <c r="O2732">
        <v>0</v>
      </c>
      <c r="P2732">
        <v>116</v>
      </c>
      <c r="Q2732">
        <v>0</v>
      </c>
      <c r="R2732">
        <v>0</v>
      </c>
      <c r="S2732">
        <v>0</v>
      </c>
      <c r="T2732">
        <v>51</v>
      </c>
      <c r="U2732">
        <v>0</v>
      </c>
      <c r="V2732">
        <v>0</v>
      </c>
      <c r="W2732">
        <v>0</v>
      </c>
      <c r="X2732">
        <v>80.288258214480805</v>
      </c>
      <c r="Y2732">
        <v>0</v>
      </c>
      <c r="Z2732">
        <v>0</v>
      </c>
      <c r="AA2732">
        <v>0</v>
      </c>
      <c r="AB2732">
        <v>89.326883665310064</v>
      </c>
      <c r="AC2732">
        <v>0</v>
      </c>
      <c r="AD2732">
        <v>0</v>
      </c>
      <c r="AE2732">
        <v>169.61514187979088</v>
      </c>
    </row>
    <row r="2733" spans="1:31" x14ac:dyDescent="0.3">
      <c r="A2733">
        <v>2506265</v>
      </c>
      <c r="B2733">
        <v>1</v>
      </c>
      <c r="C2733" t="s">
        <v>80</v>
      </c>
      <c r="D2733" t="s">
        <v>107</v>
      </c>
      <c r="E2733" t="s">
        <v>207</v>
      </c>
      <c r="F2733" t="s">
        <v>7708</v>
      </c>
      <c r="G2733" t="s">
        <v>177</v>
      </c>
      <c r="H2733" t="s">
        <v>150</v>
      </c>
      <c r="I2733" t="s">
        <v>136</v>
      </c>
      <c r="J2733" t="s">
        <v>137</v>
      </c>
      <c r="K2733" t="s">
        <v>144</v>
      </c>
      <c r="L2733" t="s">
        <v>8103</v>
      </c>
      <c r="M2733" t="s">
        <v>8104</v>
      </c>
      <c r="N2733">
        <v>2.1244444439999999</v>
      </c>
      <c r="O2733">
        <v>0</v>
      </c>
      <c r="P2733">
        <v>67</v>
      </c>
      <c r="Q2733">
        <v>0</v>
      </c>
      <c r="R2733">
        <v>0</v>
      </c>
      <c r="S2733">
        <v>0</v>
      </c>
      <c r="T2733">
        <v>5</v>
      </c>
      <c r="U2733">
        <v>0</v>
      </c>
      <c r="V2733">
        <v>0</v>
      </c>
      <c r="W2733">
        <v>0</v>
      </c>
      <c r="X2733">
        <v>36.482285122846051</v>
      </c>
      <c r="Y2733">
        <v>0</v>
      </c>
      <c r="Z2733">
        <v>0</v>
      </c>
      <c r="AA2733">
        <v>0</v>
      </c>
      <c r="AB2733">
        <v>9.3401859166095793</v>
      </c>
      <c r="AC2733">
        <v>0</v>
      </c>
      <c r="AD2733">
        <v>0</v>
      </c>
      <c r="AE2733">
        <v>45.822471039455628</v>
      </c>
    </row>
    <row r="2734" spans="1:31" x14ac:dyDescent="0.3">
      <c r="A2734">
        <v>2505933</v>
      </c>
      <c r="B2734">
        <v>1</v>
      </c>
      <c r="C2734" t="s">
        <v>80</v>
      </c>
      <c r="D2734" t="s">
        <v>89</v>
      </c>
      <c r="E2734" t="s">
        <v>167</v>
      </c>
      <c r="F2734" t="s">
        <v>8105</v>
      </c>
      <c r="G2734" t="s">
        <v>263</v>
      </c>
      <c r="H2734" t="s">
        <v>150</v>
      </c>
      <c r="I2734" t="s">
        <v>136</v>
      </c>
      <c r="J2734" t="s">
        <v>137</v>
      </c>
      <c r="K2734" t="s">
        <v>144</v>
      </c>
      <c r="L2734" t="s">
        <v>8106</v>
      </c>
      <c r="M2734" t="s">
        <v>8107</v>
      </c>
      <c r="N2734">
        <v>1.621111111</v>
      </c>
      <c r="O2734">
        <v>0</v>
      </c>
      <c r="P2734">
        <v>3</v>
      </c>
      <c r="Q2734">
        <v>0</v>
      </c>
      <c r="R2734">
        <v>0</v>
      </c>
      <c r="S2734">
        <v>0</v>
      </c>
      <c r="T2734">
        <v>0</v>
      </c>
      <c r="U2734">
        <v>0</v>
      </c>
      <c r="V2734">
        <v>0</v>
      </c>
      <c r="W2734">
        <v>0</v>
      </c>
      <c r="X2734">
        <v>1.990232337705089</v>
      </c>
      <c r="Y2734">
        <v>0</v>
      </c>
      <c r="Z2734">
        <v>0</v>
      </c>
      <c r="AA2734">
        <v>0</v>
      </c>
      <c r="AB2734">
        <v>0</v>
      </c>
      <c r="AC2734">
        <v>0</v>
      </c>
      <c r="AD2734">
        <v>0</v>
      </c>
      <c r="AE2734">
        <v>1.990232337705089</v>
      </c>
    </row>
    <row r="2735" spans="1:31" x14ac:dyDescent="0.3">
      <c r="A2735">
        <v>2506019</v>
      </c>
      <c r="B2735">
        <v>1</v>
      </c>
      <c r="C2735" t="s">
        <v>80</v>
      </c>
      <c r="D2735" t="s">
        <v>108</v>
      </c>
      <c r="E2735" t="s">
        <v>207</v>
      </c>
      <c r="F2735" t="s">
        <v>8108</v>
      </c>
      <c r="G2735" t="s">
        <v>177</v>
      </c>
      <c r="H2735" t="s">
        <v>150</v>
      </c>
      <c r="I2735" t="s">
        <v>136</v>
      </c>
      <c r="J2735" t="s">
        <v>137</v>
      </c>
      <c r="K2735" t="s">
        <v>144</v>
      </c>
      <c r="L2735" t="s">
        <v>8109</v>
      </c>
      <c r="M2735" t="s">
        <v>8110</v>
      </c>
      <c r="N2735">
        <v>1.876944444</v>
      </c>
      <c r="O2735">
        <v>0</v>
      </c>
      <c r="P2735">
        <v>5</v>
      </c>
      <c r="Q2735">
        <v>0</v>
      </c>
      <c r="R2735">
        <v>10</v>
      </c>
      <c r="S2735">
        <v>0</v>
      </c>
      <c r="T2735">
        <v>5</v>
      </c>
      <c r="U2735">
        <v>0</v>
      </c>
      <c r="V2735">
        <v>0</v>
      </c>
      <c r="W2735">
        <v>0</v>
      </c>
      <c r="X2735">
        <v>1.7798122833234331</v>
      </c>
      <c r="Y2735">
        <v>0</v>
      </c>
      <c r="Z2735">
        <v>5.8165926637691037</v>
      </c>
      <c r="AA2735">
        <v>0</v>
      </c>
      <c r="AB2735">
        <v>3.1976257793490515</v>
      </c>
      <c r="AC2735">
        <v>0</v>
      </c>
      <c r="AD2735">
        <v>0</v>
      </c>
      <c r="AE2735">
        <v>10.794030726441587</v>
      </c>
    </row>
    <row r="2736" spans="1:31" x14ac:dyDescent="0.3">
      <c r="A2736">
        <v>2505873</v>
      </c>
      <c r="B2736">
        <v>1</v>
      </c>
      <c r="C2736" t="s">
        <v>80</v>
      </c>
      <c r="D2736" t="s">
        <v>103</v>
      </c>
      <c r="E2736" t="s">
        <v>207</v>
      </c>
      <c r="F2736" t="s">
        <v>8111</v>
      </c>
      <c r="G2736" t="s">
        <v>291</v>
      </c>
      <c r="H2736" t="s">
        <v>150</v>
      </c>
      <c r="I2736" t="s">
        <v>136</v>
      </c>
      <c r="J2736" t="s">
        <v>3</v>
      </c>
      <c r="K2736" t="s">
        <v>144</v>
      </c>
      <c r="L2736" t="s">
        <v>8112</v>
      </c>
      <c r="M2736" t="s">
        <v>8113</v>
      </c>
      <c r="N2736">
        <v>1.9550000000000001</v>
      </c>
      <c r="O2736">
        <v>0</v>
      </c>
      <c r="P2736">
        <v>12</v>
      </c>
      <c r="Q2736">
        <v>0</v>
      </c>
      <c r="R2736">
        <v>1</v>
      </c>
      <c r="S2736">
        <v>0</v>
      </c>
      <c r="T2736">
        <v>3</v>
      </c>
      <c r="U2736">
        <v>0</v>
      </c>
      <c r="V2736">
        <v>0</v>
      </c>
      <c r="W2736">
        <v>0</v>
      </c>
      <c r="X2736">
        <v>4.9286397530527575</v>
      </c>
      <c r="Y2736">
        <v>0</v>
      </c>
      <c r="Z2736">
        <v>4.2474432235000006E-4</v>
      </c>
      <c r="AA2736">
        <v>0</v>
      </c>
      <c r="AB2736">
        <v>0.16598949978031166</v>
      </c>
      <c r="AC2736">
        <v>0</v>
      </c>
      <c r="AD2736">
        <v>0</v>
      </c>
      <c r="AE2736">
        <v>5.0950539971554196</v>
      </c>
    </row>
    <row r="2737" spans="1:31" x14ac:dyDescent="0.3">
      <c r="A2737">
        <v>2506660</v>
      </c>
      <c r="B2737">
        <v>1</v>
      </c>
      <c r="C2737" t="s">
        <v>80</v>
      </c>
      <c r="D2737" t="s">
        <v>107</v>
      </c>
      <c r="E2737" t="s">
        <v>187</v>
      </c>
      <c r="F2737" t="s">
        <v>7584</v>
      </c>
      <c r="G2737" t="s">
        <v>693</v>
      </c>
      <c r="H2737" t="s">
        <v>135</v>
      </c>
      <c r="I2737" t="s">
        <v>136</v>
      </c>
      <c r="J2737" t="s">
        <v>137</v>
      </c>
      <c r="K2737" t="s">
        <v>144</v>
      </c>
      <c r="L2737" t="s">
        <v>8114</v>
      </c>
      <c r="M2737" t="s">
        <v>8115</v>
      </c>
      <c r="N2737">
        <v>6.3324999999999996</v>
      </c>
      <c r="O2737">
        <v>1</v>
      </c>
      <c r="P2737">
        <v>1308</v>
      </c>
      <c r="Q2737">
        <v>15</v>
      </c>
      <c r="R2737">
        <v>34</v>
      </c>
      <c r="S2737">
        <v>4</v>
      </c>
      <c r="T2737">
        <v>38</v>
      </c>
      <c r="U2737">
        <v>0</v>
      </c>
      <c r="V2737">
        <v>3</v>
      </c>
      <c r="W2737">
        <v>6.1410987492557991</v>
      </c>
      <c r="X2737">
        <v>1031.514396944968</v>
      </c>
      <c r="Y2737">
        <v>95.831959467364896</v>
      </c>
      <c r="Z2737">
        <v>124.37306439550223</v>
      </c>
      <c r="AA2737">
        <v>191.75005586758689</v>
      </c>
      <c r="AB2737">
        <v>377.17099157130559</v>
      </c>
      <c r="AC2737">
        <v>0</v>
      </c>
      <c r="AD2737">
        <v>8.9363023804689448</v>
      </c>
      <c r="AE2737">
        <v>1835.7178693764527</v>
      </c>
    </row>
    <row r="2738" spans="1:31" x14ac:dyDescent="0.3">
      <c r="A2738">
        <v>2506574</v>
      </c>
      <c r="B2738">
        <v>1</v>
      </c>
      <c r="C2738" t="s">
        <v>80</v>
      </c>
      <c r="D2738" t="s">
        <v>98</v>
      </c>
      <c r="E2738" t="s">
        <v>187</v>
      </c>
      <c r="F2738" t="s">
        <v>8116</v>
      </c>
      <c r="G2738" t="s">
        <v>143</v>
      </c>
      <c r="H2738" t="s">
        <v>135</v>
      </c>
      <c r="I2738" t="s">
        <v>136</v>
      </c>
      <c r="J2738" t="s">
        <v>137</v>
      </c>
      <c r="K2738" t="s">
        <v>144</v>
      </c>
      <c r="L2738" t="s">
        <v>8117</v>
      </c>
      <c r="M2738" t="s">
        <v>8118</v>
      </c>
      <c r="N2738">
        <v>0.95861111099999996</v>
      </c>
      <c r="O2738">
        <v>0</v>
      </c>
      <c r="P2738">
        <v>79</v>
      </c>
      <c r="Q2738">
        <v>0</v>
      </c>
      <c r="R2738">
        <v>25</v>
      </c>
      <c r="S2738">
        <v>0</v>
      </c>
      <c r="T2738">
        <v>15</v>
      </c>
      <c r="U2738">
        <v>0</v>
      </c>
      <c r="V2738">
        <v>0</v>
      </c>
      <c r="W2738">
        <v>0</v>
      </c>
      <c r="X2738">
        <v>17.256088899521835</v>
      </c>
      <c r="Y2738">
        <v>0</v>
      </c>
      <c r="Z2738">
        <v>11.988112826373778</v>
      </c>
      <c r="AA2738">
        <v>0</v>
      </c>
      <c r="AB2738">
        <v>9.1575123121043394</v>
      </c>
      <c r="AC2738">
        <v>0</v>
      </c>
      <c r="AD2738">
        <v>0</v>
      </c>
      <c r="AE2738">
        <v>38.401714037999952</v>
      </c>
    </row>
    <row r="2739" spans="1:31" x14ac:dyDescent="0.3">
      <c r="A2739">
        <v>2506720</v>
      </c>
      <c r="B2739">
        <v>1</v>
      </c>
      <c r="C2739" t="s">
        <v>81</v>
      </c>
      <c r="D2739" t="s">
        <v>122</v>
      </c>
      <c r="E2739" t="s">
        <v>187</v>
      </c>
      <c r="F2739" t="s">
        <v>8119</v>
      </c>
      <c r="G2739" t="s">
        <v>143</v>
      </c>
      <c r="H2739" t="s">
        <v>135</v>
      </c>
      <c r="I2739" t="s">
        <v>136</v>
      </c>
      <c r="J2739" t="s">
        <v>137</v>
      </c>
      <c r="K2739" t="s">
        <v>144</v>
      </c>
      <c r="L2739" t="s">
        <v>8120</v>
      </c>
      <c r="M2739" t="s">
        <v>8121</v>
      </c>
      <c r="N2739">
        <v>0.34055555500000001</v>
      </c>
      <c r="O2739">
        <v>0</v>
      </c>
      <c r="P2739">
        <v>134</v>
      </c>
      <c r="Q2739">
        <v>0</v>
      </c>
      <c r="R2739">
        <v>0</v>
      </c>
      <c r="S2739">
        <v>3</v>
      </c>
      <c r="T2739">
        <v>15</v>
      </c>
      <c r="U2739">
        <v>0</v>
      </c>
      <c r="V2739">
        <v>0</v>
      </c>
      <c r="W2739">
        <v>0</v>
      </c>
      <c r="X2739">
        <v>4.1461253611103235</v>
      </c>
      <c r="Y2739">
        <v>0</v>
      </c>
      <c r="Z2739">
        <v>0</v>
      </c>
      <c r="AA2739">
        <v>1.1965322379300001</v>
      </c>
      <c r="AB2739">
        <v>1.8048683619136865</v>
      </c>
      <c r="AC2739">
        <v>0</v>
      </c>
      <c r="AD2739">
        <v>0</v>
      </c>
      <c r="AE2739">
        <v>7.1475259609540105</v>
      </c>
    </row>
    <row r="2740" spans="1:31" x14ac:dyDescent="0.3">
      <c r="A2740">
        <v>2506079</v>
      </c>
      <c r="B2740">
        <v>1</v>
      </c>
      <c r="C2740" t="s">
        <v>80</v>
      </c>
      <c r="D2740" t="s">
        <v>93</v>
      </c>
      <c r="E2740" t="s">
        <v>141</v>
      </c>
      <c r="F2740" t="s">
        <v>8122</v>
      </c>
      <c r="G2740" t="s">
        <v>173</v>
      </c>
      <c r="H2740" t="s">
        <v>135</v>
      </c>
      <c r="I2740" t="s">
        <v>136</v>
      </c>
      <c r="J2740" t="s">
        <v>137</v>
      </c>
      <c r="K2740" t="s">
        <v>138</v>
      </c>
      <c r="L2740" t="s">
        <v>8123</v>
      </c>
      <c r="M2740" t="s">
        <v>8124</v>
      </c>
      <c r="N2740">
        <v>7.2430555549999998</v>
      </c>
      <c r="O2740">
        <v>0</v>
      </c>
      <c r="P2740">
        <v>695</v>
      </c>
      <c r="Q2740">
        <v>16</v>
      </c>
      <c r="R2740">
        <v>214</v>
      </c>
      <c r="S2740">
        <v>8</v>
      </c>
      <c r="T2740">
        <v>194</v>
      </c>
      <c r="U2740">
        <v>0</v>
      </c>
      <c r="V2740">
        <v>0</v>
      </c>
      <c r="W2740">
        <v>0</v>
      </c>
      <c r="X2740">
        <v>1441.1822959740284</v>
      </c>
      <c r="Y2740">
        <v>246.92081984347919</v>
      </c>
      <c r="Z2740">
        <v>1206.1990111723733</v>
      </c>
      <c r="AA2740">
        <v>483.6083733103215</v>
      </c>
      <c r="AB2740">
        <v>1192.64734604967</v>
      </c>
      <c r="AC2740">
        <v>0</v>
      </c>
      <c r="AD2740">
        <v>0</v>
      </c>
      <c r="AE2740">
        <v>4570.5578463498723</v>
      </c>
    </row>
    <row r="2741" spans="1:31" x14ac:dyDescent="0.3">
      <c r="A2741">
        <v>2506059</v>
      </c>
      <c r="B2741">
        <v>1</v>
      </c>
      <c r="C2741" t="s">
        <v>81</v>
      </c>
      <c r="D2741" t="s">
        <v>112</v>
      </c>
      <c r="E2741" t="s">
        <v>132</v>
      </c>
      <c r="F2741" t="s">
        <v>8125</v>
      </c>
      <c r="G2741" t="s">
        <v>143</v>
      </c>
      <c r="H2741" t="s">
        <v>135</v>
      </c>
      <c r="I2741" t="s">
        <v>136</v>
      </c>
      <c r="J2741" t="s">
        <v>137</v>
      </c>
      <c r="K2741" t="s">
        <v>144</v>
      </c>
      <c r="L2741" t="s">
        <v>8126</v>
      </c>
      <c r="M2741" t="s">
        <v>8127</v>
      </c>
      <c r="N2741">
        <v>4.5427777770000004</v>
      </c>
      <c r="O2741">
        <v>0</v>
      </c>
      <c r="P2741">
        <v>1</v>
      </c>
      <c r="Q2741">
        <v>0</v>
      </c>
      <c r="R2741">
        <v>2</v>
      </c>
      <c r="S2741">
        <v>53</v>
      </c>
      <c r="T2741">
        <v>340</v>
      </c>
      <c r="U2741">
        <v>0</v>
      </c>
      <c r="V2741">
        <v>4</v>
      </c>
      <c r="W2741">
        <v>0</v>
      </c>
      <c r="X2741">
        <v>2.1540867755386635</v>
      </c>
      <c r="Y2741">
        <v>0</v>
      </c>
      <c r="Z2741">
        <v>26.396313575158963</v>
      </c>
      <c r="AA2741">
        <v>311.56234031984144</v>
      </c>
      <c r="AB2741">
        <v>816.97259235271702</v>
      </c>
      <c r="AC2741">
        <v>0</v>
      </c>
      <c r="AD2741">
        <v>250.11420563305828</v>
      </c>
      <c r="AE2741">
        <v>1407.1995386563142</v>
      </c>
    </row>
    <row r="2742" spans="1:31" x14ac:dyDescent="0.3">
      <c r="A2742">
        <v>2506723</v>
      </c>
      <c r="B2742">
        <v>1</v>
      </c>
      <c r="C2742" t="s">
        <v>81</v>
      </c>
      <c r="D2742" t="s">
        <v>119</v>
      </c>
      <c r="E2742" t="s">
        <v>132</v>
      </c>
      <c r="F2742" t="s">
        <v>3080</v>
      </c>
      <c r="G2742" t="s">
        <v>204</v>
      </c>
      <c r="H2742" t="s">
        <v>135</v>
      </c>
      <c r="I2742" t="s">
        <v>136</v>
      </c>
      <c r="J2742" t="s">
        <v>137</v>
      </c>
      <c r="K2742" t="s">
        <v>144</v>
      </c>
      <c r="L2742" t="s">
        <v>8128</v>
      </c>
      <c r="M2742" t="s">
        <v>8129</v>
      </c>
      <c r="N2742">
        <v>3.384166666</v>
      </c>
      <c r="O2742">
        <v>0</v>
      </c>
      <c r="P2742">
        <v>87</v>
      </c>
      <c r="Q2742">
        <v>0</v>
      </c>
      <c r="R2742">
        <v>6</v>
      </c>
      <c r="S2742">
        <v>0</v>
      </c>
      <c r="T2742">
        <v>2</v>
      </c>
      <c r="U2742">
        <v>0</v>
      </c>
      <c r="V2742">
        <v>0</v>
      </c>
      <c r="W2742">
        <v>0</v>
      </c>
      <c r="X2742">
        <v>35.63448859470811</v>
      </c>
      <c r="Y2742">
        <v>0</v>
      </c>
      <c r="Z2742">
        <v>2.7383934157086909</v>
      </c>
      <c r="AA2742">
        <v>0</v>
      </c>
      <c r="AB2742">
        <v>1.3501956828362378</v>
      </c>
      <c r="AC2742">
        <v>0</v>
      </c>
      <c r="AD2742">
        <v>0</v>
      </c>
      <c r="AE2742">
        <v>39.723077693253039</v>
      </c>
    </row>
    <row r="2743" spans="1:31" x14ac:dyDescent="0.3">
      <c r="A2743">
        <v>2506225</v>
      </c>
      <c r="B2743">
        <v>1</v>
      </c>
      <c r="C2743" t="s">
        <v>80</v>
      </c>
      <c r="D2743" t="s">
        <v>103</v>
      </c>
      <c r="E2743" t="s">
        <v>207</v>
      </c>
      <c r="F2743" t="s">
        <v>8130</v>
      </c>
      <c r="G2743" t="s">
        <v>177</v>
      </c>
      <c r="H2743" t="s">
        <v>150</v>
      </c>
      <c r="I2743" t="s">
        <v>136</v>
      </c>
      <c r="J2743" t="s">
        <v>137</v>
      </c>
      <c r="K2743" t="s">
        <v>144</v>
      </c>
      <c r="L2743" t="s">
        <v>8131</v>
      </c>
      <c r="M2743" t="s">
        <v>8132</v>
      </c>
      <c r="N2743">
        <v>0.55722222200000004</v>
      </c>
      <c r="O2743">
        <v>0</v>
      </c>
      <c r="P2743">
        <v>46</v>
      </c>
      <c r="Q2743">
        <v>0</v>
      </c>
      <c r="R2743">
        <v>1</v>
      </c>
      <c r="S2743">
        <v>0</v>
      </c>
      <c r="T2743">
        <v>3</v>
      </c>
      <c r="U2743">
        <v>0</v>
      </c>
      <c r="V2743">
        <v>0</v>
      </c>
      <c r="W2743">
        <v>0</v>
      </c>
      <c r="X2743">
        <v>7.038552915281004</v>
      </c>
      <c r="Y2743">
        <v>0</v>
      </c>
      <c r="Z2743">
        <v>5.8409794674886668E-2</v>
      </c>
      <c r="AA2743">
        <v>0</v>
      </c>
      <c r="AB2743">
        <v>0.51989121836922003</v>
      </c>
      <c r="AC2743">
        <v>0</v>
      </c>
      <c r="AD2743">
        <v>0</v>
      </c>
      <c r="AE2743">
        <v>7.6168539283251109</v>
      </c>
    </row>
    <row r="2744" spans="1:31" x14ac:dyDescent="0.3">
      <c r="A2744">
        <v>2505847</v>
      </c>
      <c r="B2744">
        <v>1</v>
      </c>
      <c r="C2744" t="s">
        <v>80</v>
      </c>
      <c r="D2744" t="s">
        <v>94</v>
      </c>
      <c r="E2744" t="s">
        <v>187</v>
      </c>
      <c r="F2744" t="s">
        <v>8133</v>
      </c>
      <c r="G2744" t="s">
        <v>143</v>
      </c>
      <c r="H2744" t="s">
        <v>135</v>
      </c>
      <c r="I2744" t="s">
        <v>136</v>
      </c>
      <c r="J2744" t="s">
        <v>137</v>
      </c>
      <c r="K2744" t="s">
        <v>144</v>
      </c>
      <c r="L2744" t="s">
        <v>8134</v>
      </c>
      <c r="M2744" t="s">
        <v>8135</v>
      </c>
      <c r="N2744">
        <v>1.427777777</v>
      </c>
      <c r="O2744">
        <v>0</v>
      </c>
      <c r="P2744">
        <v>933</v>
      </c>
      <c r="Q2744">
        <v>2</v>
      </c>
      <c r="R2744">
        <v>2</v>
      </c>
      <c r="S2744">
        <v>17</v>
      </c>
      <c r="T2744">
        <v>63</v>
      </c>
      <c r="U2744">
        <v>2</v>
      </c>
      <c r="V2744">
        <v>0</v>
      </c>
      <c r="W2744">
        <v>0</v>
      </c>
      <c r="X2744">
        <v>140.55846850669332</v>
      </c>
      <c r="Y2744">
        <v>0.38973017461459997</v>
      </c>
      <c r="Z2744">
        <v>9.4424590343859999E-2</v>
      </c>
      <c r="AA2744">
        <v>74.40972026667032</v>
      </c>
      <c r="AB2744">
        <v>24.564689826097606</v>
      </c>
      <c r="AC2744">
        <v>258.13266837008183</v>
      </c>
      <c r="AD2744">
        <v>0</v>
      </c>
      <c r="AE2744">
        <v>498.14970173450155</v>
      </c>
    </row>
    <row r="2745" spans="1:31" x14ac:dyDescent="0.3">
      <c r="A2745">
        <v>2506388</v>
      </c>
      <c r="B2745">
        <v>1</v>
      </c>
      <c r="C2745" t="s">
        <v>80</v>
      </c>
      <c r="D2745" t="s">
        <v>105</v>
      </c>
      <c r="E2745" t="s">
        <v>141</v>
      </c>
      <c r="F2745" t="s">
        <v>8136</v>
      </c>
      <c r="G2745" t="s">
        <v>143</v>
      </c>
      <c r="H2745" t="s">
        <v>135</v>
      </c>
      <c r="I2745" t="s">
        <v>136</v>
      </c>
      <c r="J2745" t="s">
        <v>137</v>
      </c>
      <c r="K2745" t="s">
        <v>144</v>
      </c>
      <c r="L2745" t="s">
        <v>8137</v>
      </c>
      <c r="M2745" t="s">
        <v>8138</v>
      </c>
      <c r="N2745">
        <v>0.78333333299999997</v>
      </c>
      <c r="O2745">
        <v>6</v>
      </c>
      <c r="P2745">
        <v>6655</v>
      </c>
      <c r="Q2745">
        <v>8</v>
      </c>
      <c r="R2745">
        <v>19</v>
      </c>
      <c r="S2745">
        <v>33</v>
      </c>
      <c r="T2745">
        <v>605</v>
      </c>
      <c r="U2745">
        <v>5</v>
      </c>
      <c r="V2745">
        <v>0</v>
      </c>
      <c r="W2745">
        <v>4.5018721392886665</v>
      </c>
      <c r="X2745">
        <v>1441.0082831517032</v>
      </c>
      <c r="Y2745">
        <v>70.45875602990715</v>
      </c>
      <c r="Z2745">
        <v>6.3538842781205993</v>
      </c>
      <c r="AA2745">
        <v>157.14146943692182</v>
      </c>
      <c r="AB2745">
        <v>629.21822242801397</v>
      </c>
      <c r="AC2745">
        <v>407.63435298683436</v>
      </c>
      <c r="AD2745">
        <v>0</v>
      </c>
      <c r="AE2745">
        <v>2716.3168404507901</v>
      </c>
    </row>
    <row r="2746" spans="1:31" x14ac:dyDescent="0.3">
      <c r="A2746">
        <v>2505867</v>
      </c>
      <c r="B2746">
        <v>1</v>
      </c>
      <c r="C2746" t="s">
        <v>80</v>
      </c>
      <c r="D2746" t="s">
        <v>98</v>
      </c>
      <c r="E2746" t="s">
        <v>207</v>
      </c>
      <c r="F2746" t="s">
        <v>8139</v>
      </c>
      <c r="G2746" t="s">
        <v>177</v>
      </c>
      <c r="H2746" t="s">
        <v>150</v>
      </c>
      <c r="I2746" t="s">
        <v>136</v>
      </c>
      <c r="J2746" t="s">
        <v>137</v>
      </c>
      <c r="K2746" t="s">
        <v>144</v>
      </c>
      <c r="L2746" t="s">
        <v>8140</v>
      </c>
      <c r="M2746" t="s">
        <v>8141</v>
      </c>
      <c r="N2746">
        <v>1.135277777</v>
      </c>
      <c r="O2746">
        <v>0</v>
      </c>
      <c r="P2746">
        <v>0</v>
      </c>
      <c r="Q2746">
        <v>0</v>
      </c>
      <c r="R2746">
        <v>5</v>
      </c>
      <c r="S2746">
        <v>0</v>
      </c>
      <c r="T2746">
        <v>2</v>
      </c>
      <c r="U2746">
        <v>0</v>
      </c>
      <c r="V2746">
        <v>0</v>
      </c>
      <c r="W2746">
        <v>0</v>
      </c>
      <c r="X2746">
        <v>0</v>
      </c>
      <c r="Y2746">
        <v>0</v>
      </c>
      <c r="Z2746">
        <v>2.422568125769712</v>
      </c>
      <c r="AA2746">
        <v>0</v>
      </c>
      <c r="AB2746">
        <v>0.94215217493744352</v>
      </c>
      <c r="AC2746">
        <v>0</v>
      </c>
      <c r="AD2746">
        <v>0</v>
      </c>
      <c r="AE2746">
        <v>3.3647203007071553</v>
      </c>
    </row>
    <row r="2747" spans="1:31" x14ac:dyDescent="0.3">
      <c r="A2747">
        <v>2506053</v>
      </c>
      <c r="B2747">
        <v>1</v>
      </c>
      <c r="C2747" t="s">
        <v>80</v>
      </c>
      <c r="D2747" t="s">
        <v>107</v>
      </c>
      <c r="E2747" t="s">
        <v>187</v>
      </c>
      <c r="F2747" t="s">
        <v>8142</v>
      </c>
      <c r="G2747" t="s">
        <v>143</v>
      </c>
      <c r="H2747" t="s">
        <v>135</v>
      </c>
      <c r="I2747" t="s">
        <v>136</v>
      </c>
      <c r="J2747" t="s">
        <v>137</v>
      </c>
      <c r="K2747" t="s">
        <v>144</v>
      </c>
      <c r="L2747" t="s">
        <v>8143</v>
      </c>
      <c r="M2747" t="s">
        <v>8144</v>
      </c>
      <c r="N2747">
        <v>0.498611111</v>
      </c>
      <c r="O2747">
        <v>0</v>
      </c>
      <c r="P2747">
        <v>497</v>
      </c>
      <c r="Q2747">
        <v>4</v>
      </c>
      <c r="R2747">
        <v>3</v>
      </c>
      <c r="S2747">
        <v>0</v>
      </c>
      <c r="T2747">
        <v>26</v>
      </c>
      <c r="U2747">
        <v>0</v>
      </c>
      <c r="V2747">
        <v>1</v>
      </c>
      <c r="W2747">
        <v>0</v>
      </c>
      <c r="X2747">
        <v>26.876399451760989</v>
      </c>
      <c r="Y2747">
        <v>1.2923602231574134</v>
      </c>
      <c r="Z2747">
        <v>0.18584111160274083</v>
      </c>
      <c r="AA2747">
        <v>0</v>
      </c>
      <c r="AB2747">
        <v>8.0547889446090739</v>
      </c>
      <c r="AC2747">
        <v>0</v>
      </c>
      <c r="AD2747">
        <v>0.49953074596807334</v>
      </c>
      <c r="AE2747">
        <v>36.908920477098292</v>
      </c>
    </row>
    <row r="2748" spans="1:31" x14ac:dyDescent="0.3">
      <c r="A2748">
        <v>2505804</v>
      </c>
      <c r="B2748">
        <v>1</v>
      </c>
      <c r="C2748" t="s">
        <v>80</v>
      </c>
      <c r="D2748" t="s">
        <v>105</v>
      </c>
      <c r="E2748" t="s">
        <v>141</v>
      </c>
      <c r="F2748" t="s">
        <v>8145</v>
      </c>
      <c r="G2748" t="s">
        <v>143</v>
      </c>
      <c r="H2748" t="s">
        <v>135</v>
      </c>
      <c r="I2748" t="s">
        <v>136</v>
      </c>
      <c r="J2748" t="s">
        <v>137</v>
      </c>
      <c r="K2748" t="s">
        <v>144</v>
      </c>
      <c r="L2748" t="s">
        <v>8146</v>
      </c>
      <c r="M2748" t="s">
        <v>8147</v>
      </c>
      <c r="N2748">
        <v>0.51027777699999999</v>
      </c>
      <c r="O2748">
        <v>6</v>
      </c>
      <c r="P2748">
        <v>6655</v>
      </c>
      <c r="Q2748">
        <v>8</v>
      </c>
      <c r="R2748">
        <v>19</v>
      </c>
      <c r="S2748">
        <v>33</v>
      </c>
      <c r="T2748">
        <v>605</v>
      </c>
      <c r="U2748">
        <v>7</v>
      </c>
      <c r="V2748">
        <v>0</v>
      </c>
      <c r="W2748">
        <v>2.6683749898535836</v>
      </c>
      <c r="X2748">
        <v>876.17557319629464</v>
      </c>
      <c r="Y2748">
        <v>31.09144504201883</v>
      </c>
      <c r="Z2748">
        <v>2.9212841999493748</v>
      </c>
      <c r="AA2748">
        <v>69.417213194914453</v>
      </c>
      <c r="AB2748">
        <v>222.7802056112441</v>
      </c>
      <c r="AC2748">
        <v>4078.8306003630082</v>
      </c>
      <c r="AD2748">
        <v>0</v>
      </c>
      <c r="AE2748">
        <v>5283.8846965972825</v>
      </c>
    </row>
    <row r="2749" spans="1:31" x14ac:dyDescent="0.3">
      <c r="A2749">
        <v>2506637</v>
      </c>
      <c r="B2749">
        <v>1</v>
      </c>
      <c r="C2749" t="s">
        <v>81</v>
      </c>
      <c r="D2749" t="s">
        <v>116</v>
      </c>
      <c r="E2749" t="s">
        <v>187</v>
      </c>
      <c r="F2749" t="s">
        <v>4441</v>
      </c>
      <c r="G2749" t="s">
        <v>143</v>
      </c>
      <c r="H2749" t="s">
        <v>135</v>
      </c>
      <c r="I2749" t="s">
        <v>136</v>
      </c>
      <c r="J2749" t="s">
        <v>137</v>
      </c>
      <c r="K2749" t="s">
        <v>144</v>
      </c>
      <c r="L2749" t="s">
        <v>8148</v>
      </c>
      <c r="M2749" t="s">
        <v>8149</v>
      </c>
      <c r="N2749">
        <v>1.1016666660000001</v>
      </c>
      <c r="O2749">
        <v>0</v>
      </c>
      <c r="P2749">
        <v>900</v>
      </c>
      <c r="Q2749">
        <v>8</v>
      </c>
      <c r="R2749">
        <v>105</v>
      </c>
      <c r="S2749">
        <v>8</v>
      </c>
      <c r="T2749">
        <v>49</v>
      </c>
      <c r="U2749">
        <v>0</v>
      </c>
      <c r="V2749">
        <v>0</v>
      </c>
      <c r="W2749">
        <v>0</v>
      </c>
      <c r="X2749">
        <v>97.77157232421321</v>
      </c>
      <c r="Y2749">
        <v>5.5337553175661105</v>
      </c>
      <c r="Z2749">
        <v>15.345151903229198</v>
      </c>
      <c r="AA2749">
        <v>38.628314445108337</v>
      </c>
      <c r="AB2749">
        <v>23.597391648959828</v>
      </c>
      <c r="AC2749">
        <v>0</v>
      </c>
      <c r="AD2749">
        <v>0</v>
      </c>
      <c r="AE2749">
        <v>180.87618563907665</v>
      </c>
    </row>
    <row r="2750" spans="1:31" x14ac:dyDescent="0.3">
      <c r="A2750">
        <v>2506245</v>
      </c>
      <c r="B2750">
        <v>1</v>
      </c>
      <c r="C2750" t="s">
        <v>80</v>
      </c>
      <c r="D2750" t="s">
        <v>92</v>
      </c>
      <c r="E2750" t="s">
        <v>132</v>
      </c>
      <c r="F2750" t="s">
        <v>8150</v>
      </c>
      <c r="G2750" t="s">
        <v>173</v>
      </c>
      <c r="H2750" t="s">
        <v>135</v>
      </c>
      <c r="I2750" t="s">
        <v>136</v>
      </c>
      <c r="J2750" t="s">
        <v>137</v>
      </c>
      <c r="K2750" t="s">
        <v>138</v>
      </c>
      <c r="L2750" t="s">
        <v>8151</v>
      </c>
      <c r="M2750" t="s">
        <v>8152</v>
      </c>
      <c r="N2750">
        <v>7.1719444440000002</v>
      </c>
      <c r="O2750">
        <v>0</v>
      </c>
      <c r="P2750">
        <v>0</v>
      </c>
      <c r="Q2750">
        <v>1</v>
      </c>
      <c r="R2750">
        <v>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0</v>
      </c>
      <c r="Y2750">
        <v>34.000534683375534</v>
      </c>
      <c r="Z2750">
        <v>0</v>
      </c>
      <c r="AA2750">
        <v>0</v>
      </c>
      <c r="AB2750">
        <v>0</v>
      </c>
      <c r="AC2750">
        <v>0</v>
      </c>
      <c r="AD2750">
        <v>0</v>
      </c>
      <c r="AE2750">
        <v>34.000534683375534</v>
      </c>
    </row>
    <row r="2751" spans="1:31" x14ac:dyDescent="0.3">
      <c r="A2751">
        <v>2506345</v>
      </c>
      <c r="B2751">
        <v>1</v>
      </c>
      <c r="C2751" t="s">
        <v>80</v>
      </c>
      <c r="D2751" t="s">
        <v>94</v>
      </c>
      <c r="E2751" t="s">
        <v>141</v>
      </c>
      <c r="F2751" t="s">
        <v>8153</v>
      </c>
      <c r="G2751" t="s">
        <v>143</v>
      </c>
      <c r="H2751" t="s">
        <v>135</v>
      </c>
      <c r="I2751" t="s">
        <v>136</v>
      </c>
      <c r="J2751" t="s">
        <v>137</v>
      </c>
      <c r="K2751" t="s">
        <v>144</v>
      </c>
      <c r="L2751" t="s">
        <v>8154</v>
      </c>
      <c r="M2751" t="s">
        <v>8155</v>
      </c>
      <c r="N2751">
        <v>0.12805555499999999</v>
      </c>
      <c r="O2751">
        <v>0</v>
      </c>
      <c r="P2751">
        <v>142</v>
      </c>
      <c r="Q2751">
        <v>1</v>
      </c>
      <c r="R2751">
        <v>7</v>
      </c>
      <c r="S2751">
        <v>13</v>
      </c>
      <c r="T2751">
        <v>21</v>
      </c>
      <c r="U2751">
        <v>4</v>
      </c>
      <c r="V2751">
        <v>0</v>
      </c>
      <c r="W2751">
        <v>0</v>
      </c>
      <c r="X2751">
        <v>3.2439200141309539</v>
      </c>
      <c r="Y2751">
        <v>9.452429246583334E-2</v>
      </c>
      <c r="Z2751">
        <v>0.23204846369969334</v>
      </c>
      <c r="AA2751">
        <v>23.020908608263227</v>
      </c>
      <c r="AB2751">
        <v>2.6715712612434745</v>
      </c>
      <c r="AC2751">
        <v>218.68494666142303</v>
      </c>
      <c r="AD2751">
        <v>0</v>
      </c>
      <c r="AE2751">
        <v>247.94791930122622</v>
      </c>
    </row>
    <row r="2752" spans="1:31" x14ac:dyDescent="0.3">
      <c r="A2752">
        <v>2506594</v>
      </c>
      <c r="B2752">
        <v>1</v>
      </c>
      <c r="C2752" t="s">
        <v>80</v>
      </c>
      <c r="D2752" t="s">
        <v>103</v>
      </c>
      <c r="E2752" t="s">
        <v>207</v>
      </c>
      <c r="F2752" t="s">
        <v>1818</v>
      </c>
      <c r="G2752" t="s">
        <v>177</v>
      </c>
      <c r="H2752" t="s">
        <v>150</v>
      </c>
      <c r="I2752" t="s">
        <v>136</v>
      </c>
      <c r="J2752" t="s">
        <v>137</v>
      </c>
      <c r="K2752" t="s">
        <v>144</v>
      </c>
      <c r="L2752" t="s">
        <v>8156</v>
      </c>
      <c r="M2752" t="s">
        <v>8157</v>
      </c>
      <c r="N2752">
        <v>0.74250000000000005</v>
      </c>
      <c r="O2752">
        <v>0</v>
      </c>
      <c r="P2752">
        <v>24</v>
      </c>
      <c r="Q2752">
        <v>0</v>
      </c>
      <c r="R2752">
        <v>4</v>
      </c>
      <c r="S2752">
        <v>0</v>
      </c>
      <c r="T2752">
        <v>5</v>
      </c>
      <c r="U2752">
        <v>0</v>
      </c>
      <c r="V2752">
        <v>0</v>
      </c>
      <c r="W2752">
        <v>0</v>
      </c>
      <c r="X2752">
        <v>5.2856983493093379</v>
      </c>
      <c r="Y2752">
        <v>0</v>
      </c>
      <c r="Z2752">
        <v>5.9521936558314108</v>
      </c>
      <c r="AA2752">
        <v>0</v>
      </c>
      <c r="AB2752">
        <v>3.5799913146263256</v>
      </c>
      <c r="AC2752">
        <v>0</v>
      </c>
      <c r="AD2752">
        <v>0</v>
      </c>
      <c r="AE2752">
        <v>14.817883319767073</v>
      </c>
    </row>
    <row r="2753" spans="1:31" x14ac:dyDescent="0.3">
      <c r="A2753">
        <v>2505953</v>
      </c>
      <c r="B2753">
        <v>1</v>
      </c>
      <c r="C2753" t="s">
        <v>81</v>
      </c>
      <c r="D2753" t="s">
        <v>122</v>
      </c>
      <c r="E2753" t="s">
        <v>275</v>
      </c>
      <c r="F2753" t="s">
        <v>8158</v>
      </c>
      <c r="G2753" t="s">
        <v>143</v>
      </c>
      <c r="H2753" t="s">
        <v>135</v>
      </c>
      <c r="I2753" t="s">
        <v>136</v>
      </c>
      <c r="J2753" t="s">
        <v>137</v>
      </c>
      <c r="K2753" t="s">
        <v>144</v>
      </c>
      <c r="L2753" t="s">
        <v>8159</v>
      </c>
      <c r="M2753" t="s">
        <v>8160</v>
      </c>
      <c r="N2753">
        <v>0.53111111099999997</v>
      </c>
      <c r="O2753">
        <v>31</v>
      </c>
      <c r="P2753">
        <v>18793</v>
      </c>
      <c r="Q2753">
        <v>1038</v>
      </c>
      <c r="R2753">
        <v>801</v>
      </c>
      <c r="S2753">
        <v>141</v>
      </c>
      <c r="T2753">
        <v>2519</v>
      </c>
      <c r="U2753">
        <v>16</v>
      </c>
      <c r="V2753">
        <v>2</v>
      </c>
      <c r="W2753">
        <v>2.9491944923715243</v>
      </c>
      <c r="X2753">
        <v>1646.5727709923065</v>
      </c>
      <c r="Y2753">
        <v>217.2769608366815</v>
      </c>
      <c r="Z2753">
        <v>62.585804494744707</v>
      </c>
      <c r="AA2753">
        <v>569.26819677794617</v>
      </c>
      <c r="AB2753">
        <v>680.98729364775954</v>
      </c>
      <c r="AC2753">
        <v>1240.516736355326</v>
      </c>
      <c r="AD2753">
        <v>1.4686697739734533</v>
      </c>
      <c r="AE2753">
        <v>4421.6256273711087</v>
      </c>
    </row>
    <row r="2754" spans="1:31" x14ac:dyDescent="0.3">
      <c r="A2754">
        <v>2505999</v>
      </c>
      <c r="B2754">
        <v>1</v>
      </c>
      <c r="C2754" t="s">
        <v>80</v>
      </c>
      <c r="D2754" t="s">
        <v>111</v>
      </c>
      <c r="E2754" t="s">
        <v>159</v>
      </c>
      <c r="F2754" t="s">
        <v>348</v>
      </c>
      <c r="G2754" t="s">
        <v>173</v>
      </c>
      <c r="H2754" t="s">
        <v>150</v>
      </c>
      <c r="I2754" t="s">
        <v>136</v>
      </c>
      <c r="J2754" t="s">
        <v>137</v>
      </c>
      <c r="K2754" t="s">
        <v>138</v>
      </c>
      <c r="L2754" t="s">
        <v>8161</v>
      </c>
      <c r="M2754" t="s">
        <v>8162</v>
      </c>
      <c r="N2754">
        <v>5.7280555550000001</v>
      </c>
      <c r="O2754">
        <v>0</v>
      </c>
      <c r="P2754">
        <v>713</v>
      </c>
      <c r="Q2754">
        <v>0</v>
      </c>
      <c r="R2754">
        <v>0</v>
      </c>
      <c r="S2754">
        <v>0</v>
      </c>
      <c r="T2754">
        <v>51</v>
      </c>
      <c r="U2754">
        <v>0</v>
      </c>
      <c r="V2754">
        <v>0</v>
      </c>
      <c r="W2754">
        <v>0</v>
      </c>
      <c r="X2754">
        <v>1083.7788397445506</v>
      </c>
      <c r="Y2754">
        <v>0</v>
      </c>
      <c r="Z2754">
        <v>0</v>
      </c>
      <c r="AA2754">
        <v>0</v>
      </c>
      <c r="AB2754">
        <v>441.09942600998687</v>
      </c>
      <c r="AC2754">
        <v>0</v>
      </c>
      <c r="AD2754">
        <v>0</v>
      </c>
      <c r="AE2754">
        <v>1524.8782657545376</v>
      </c>
    </row>
    <row r="2755" spans="1:31" x14ac:dyDescent="0.3">
      <c r="A2755">
        <v>2505859</v>
      </c>
      <c r="B2755">
        <v>1</v>
      </c>
      <c r="C2755" t="s">
        <v>81</v>
      </c>
      <c r="D2755" t="s">
        <v>113</v>
      </c>
      <c r="E2755" t="s">
        <v>207</v>
      </c>
      <c r="F2755" t="s">
        <v>8163</v>
      </c>
      <c r="G2755" t="s">
        <v>177</v>
      </c>
      <c r="H2755" t="s">
        <v>150</v>
      </c>
      <c r="I2755" t="s">
        <v>136</v>
      </c>
      <c r="J2755" t="s">
        <v>137</v>
      </c>
      <c r="K2755" t="s">
        <v>144</v>
      </c>
      <c r="L2755" t="s">
        <v>8164</v>
      </c>
      <c r="M2755" t="s">
        <v>8165</v>
      </c>
      <c r="N2755">
        <v>0.87611111100000005</v>
      </c>
      <c r="O2755">
        <v>0</v>
      </c>
      <c r="P2755">
        <v>17</v>
      </c>
      <c r="Q2755">
        <v>0</v>
      </c>
      <c r="R2755">
        <v>4</v>
      </c>
      <c r="S2755">
        <v>0</v>
      </c>
      <c r="T2755">
        <v>1</v>
      </c>
      <c r="U2755">
        <v>0</v>
      </c>
      <c r="V2755">
        <v>0</v>
      </c>
      <c r="W2755">
        <v>0</v>
      </c>
      <c r="X2755">
        <v>1.5670499520436332</v>
      </c>
      <c r="Y2755">
        <v>0</v>
      </c>
      <c r="Z2755">
        <v>0.13309841369239336</v>
      </c>
      <c r="AA2755">
        <v>0</v>
      </c>
      <c r="AB2755">
        <v>6.8680408507500006E-4</v>
      </c>
      <c r="AC2755">
        <v>0</v>
      </c>
      <c r="AD2755">
        <v>0</v>
      </c>
      <c r="AE2755">
        <v>1.7008351698211015</v>
      </c>
    </row>
    <row r="2756" spans="1:31" x14ac:dyDescent="0.3">
      <c r="A2756">
        <v>2506045</v>
      </c>
      <c r="B2756">
        <v>1</v>
      </c>
      <c r="C2756" t="s">
        <v>81</v>
      </c>
      <c r="D2756" t="s">
        <v>127</v>
      </c>
      <c r="E2756" t="s">
        <v>275</v>
      </c>
      <c r="F2756" t="s">
        <v>8166</v>
      </c>
      <c r="G2756" t="s">
        <v>143</v>
      </c>
      <c r="H2756" t="s">
        <v>135</v>
      </c>
      <c r="I2756" t="s">
        <v>136</v>
      </c>
      <c r="J2756" t="s">
        <v>137</v>
      </c>
      <c r="K2756" t="s">
        <v>144</v>
      </c>
      <c r="L2756" t="s">
        <v>8167</v>
      </c>
      <c r="M2756" t="s">
        <v>8168</v>
      </c>
      <c r="N2756">
        <v>1.020277777</v>
      </c>
      <c r="O2756">
        <v>22</v>
      </c>
      <c r="P2756">
        <v>4975</v>
      </c>
      <c r="Q2756">
        <v>688</v>
      </c>
      <c r="R2756">
        <v>498</v>
      </c>
      <c r="S2756">
        <v>98</v>
      </c>
      <c r="T2756">
        <v>586</v>
      </c>
      <c r="U2756">
        <v>23</v>
      </c>
      <c r="V2756">
        <v>1</v>
      </c>
      <c r="W2756">
        <v>5.3051434554071255</v>
      </c>
      <c r="X2756">
        <v>1020.2639657669147</v>
      </c>
      <c r="Y2756">
        <v>425.63592574554184</v>
      </c>
      <c r="Z2756">
        <v>197.71610626961393</v>
      </c>
      <c r="AA2756">
        <v>1256.1178774911571</v>
      </c>
      <c r="AB2756">
        <v>371.49815998610461</v>
      </c>
      <c r="AC2756">
        <v>2863.4368733911647</v>
      </c>
      <c r="AD2756">
        <v>2.8444222251601854</v>
      </c>
      <c r="AE2756">
        <v>6142.8184743310649</v>
      </c>
    </row>
    <row r="2757" spans="1:31" x14ac:dyDescent="0.3">
      <c r="A2757">
        <v>2506500</v>
      </c>
      <c r="B2757">
        <v>1</v>
      </c>
      <c r="C2757" t="s">
        <v>80</v>
      </c>
      <c r="D2757" t="s">
        <v>96</v>
      </c>
      <c r="E2757" t="s">
        <v>141</v>
      </c>
      <c r="F2757" t="s">
        <v>7228</v>
      </c>
      <c r="G2757" t="s">
        <v>143</v>
      </c>
      <c r="H2757" t="s">
        <v>135</v>
      </c>
      <c r="I2757" t="s">
        <v>136</v>
      </c>
      <c r="J2757" t="s">
        <v>137</v>
      </c>
      <c r="K2757" t="s">
        <v>144</v>
      </c>
      <c r="L2757" t="s">
        <v>8169</v>
      </c>
      <c r="M2757" t="s">
        <v>8170</v>
      </c>
      <c r="N2757">
        <v>2.7497222219999999</v>
      </c>
      <c r="O2757">
        <v>0</v>
      </c>
      <c r="P2757">
        <v>0</v>
      </c>
      <c r="Q2757">
        <v>0</v>
      </c>
      <c r="R2757">
        <v>0</v>
      </c>
      <c r="S2757">
        <v>1</v>
      </c>
      <c r="T2757">
        <v>0</v>
      </c>
      <c r="U2757">
        <v>1</v>
      </c>
      <c r="V2757">
        <v>0</v>
      </c>
      <c r="W2757">
        <v>0</v>
      </c>
      <c r="X2757">
        <v>0</v>
      </c>
      <c r="Y2757">
        <v>0</v>
      </c>
      <c r="Z2757">
        <v>0</v>
      </c>
      <c r="AA2757">
        <v>3.3311827503338893</v>
      </c>
      <c r="AB2757">
        <v>0</v>
      </c>
      <c r="AC2757">
        <v>240.82794248465478</v>
      </c>
      <c r="AD2757">
        <v>0</v>
      </c>
      <c r="AE2757">
        <v>244.15912523498866</v>
      </c>
    </row>
    <row r="2758" spans="1:31" x14ac:dyDescent="0.3">
      <c r="A2758">
        <v>2506477</v>
      </c>
      <c r="B2758">
        <v>1</v>
      </c>
      <c r="C2758" t="s">
        <v>80</v>
      </c>
      <c r="D2758" t="s">
        <v>105</v>
      </c>
      <c r="E2758" t="s">
        <v>141</v>
      </c>
      <c r="F2758" t="s">
        <v>8171</v>
      </c>
      <c r="G2758" t="s">
        <v>143</v>
      </c>
      <c r="H2758" t="s">
        <v>135</v>
      </c>
      <c r="I2758" t="s">
        <v>136</v>
      </c>
      <c r="J2758" t="s">
        <v>137</v>
      </c>
      <c r="K2758" t="s">
        <v>144</v>
      </c>
      <c r="L2758" t="s">
        <v>8172</v>
      </c>
      <c r="M2758" t="s">
        <v>8173</v>
      </c>
      <c r="N2758">
        <v>1.2825</v>
      </c>
      <c r="O2758">
        <v>6</v>
      </c>
      <c r="P2758">
        <v>5416</v>
      </c>
      <c r="Q2758">
        <v>7</v>
      </c>
      <c r="R2758">
        <v>19</v>
      </c>
      <c r="S2758">
        <v>32</v>
      </c>
      <c r="T2758">
        <v>486</v>
      </c>
      <c r="U2758">
        <v>5</v>
      </c>
      <c r="V2758">
        <v>0</v>
      </c>
      <c r="W2758">
        <v>7.2928642224311</v>
      </c>
      <c r="X2758">
        <v>1667.7971254020144</v>
      </c>
      <c r="Y2758">
        <v>111.87260030091886</v>
      </c>
      <c r="Z2758">
        <v>10.749831025620569</v>
      </c>
      <c r="AA2758">
        <v>237.64997719221469</v>
      </c>
      <c r="AB2758">
        <v>769.21810987747517</v>
      </c>
      <c r="AC2758">
        <v>619.85534366902652</v>
      </c>
      <c r="AD2758">
        <v>0</v>
      </c>
      <c r="AE2758">
        <v>3424.4358516897009</v>
      </c>
    </row>
    <row r="2759" spans="1:31" x14ac:dyDescent="0.3">
      <c r="A2759">
        <v>2505813</v>
      </c>
      <c r="B2759">
        <v>1</v>
      </c>
      <c r="C2759" t="s">
        <v>80</v>
      </c>
      <c r="D2759" t="s">
        <v>91</v>
      </c>
      <c r="E2759" t="s">
        <v>141</v>
      </c>
      <c r="F2759" t="s">
        <v>8174</v>
      </c>
      <c r="G2759" t="s">
        <v>143</v>
      </c>
      <c r="H2759" t="s">
        <v>135</v>
      </c>
      <c r="I2759" t="s">
        <v>136</v>
      </c>
      <c r="J2759" t="s">
        <v>137</v>
      </c>
      <c r="K2759" t="s">
        <v>144</v>
      </c>
      <c r="L2759" t="s">
        <v>8175</v>
      </c>
      <c r="M2759" t="s">
        <v>8176</v>
      </c>
      <c r="N2759">
        <v>1.081388888</v>
      </c>
      <c r="O2759">
        <v>1</v>
      </c>
      <c r="P2759">
        <v>0</v>
      </c>
      <c r="Q2759">
        <v>52</v>
      </c>
      <c r="R2759">
        <v>17</v>
      </c>
      <c r="S2759">
        <v>34</v>
      </c>
      <c r="T2759">
        <v>10</v>
      </c>
      <c r="U2759">
        <v>1</v>
      </c>
      <c r="V2759">
        <v>0</v>
      </c>
      <c r="W2759">
        <v>1.4418657336152669</v>
      </c>
      <c r="X2759">
        <v>0</v>
      </c>
      <c r="Y2759">
        <v>87.220121489527401</v>
      </c>
      <c r="Z2759">
        <v>7.3643825330711277</v>
      </c>
      <c r="AA2759">
        <v>141.02516242497535</v>
      </c>
      <c r="AB2759">
        <v>4.0482098667440587</v>
      </c>
      <c r="AC2759">
        <v>0.70061618687405514</v>
      </c>
      <c r="AD2759">
        <v>0</v>
      </c>
      <c r="AE2759">
        <v>241.80035823480725</v>
      </c>
    </row>
    <row r="2760" spans="1:31" x14ac:dyDescent="0.3">
      <c r="A2760">
        <v>2506068</v>
      </c>
      <c r="B2760">
        <v>1</v>
      </c>
      <c r="C2760" t="s">
        <v>80</v>
      </c>
      <c r="D2760" t="s">
        <v>106</v>
      </c>
      <c r="E2760" t="s">
        <v>159</v>
      </c>
      <c r="F2760" t="s">
        <v>8177</v>
      </c>
      <c r="G2760" t="s">
        <v>181</v>
      </c>
      <c r="H2760" t="s">
        <v>150</v>
      </c>
      <c r="I2760" t="s">
        <v>136</v>
      </c>
      <c r="J2760" t="s">
        <v>137</v>
      </c>
      <c r="K2760" t="s">
        <v>144</v>
      </c>
      <c r="L2760" t="s">
        <v>8178</v>
      </c>
      <c r="M2760" t="s">
        <v>8179</v>
      </c>
      <c r="N2760">
        <v>1.0972222220000001</v>
      </c>
      <c r="O2760">
        <v>0</v>
      </c>
      <c r="P2760">
        <v>0</v>
      </c>
      <c r="Q2760">
        <v>0</v>
      </c>
      <c r="R2760">
        <v>6</v>
      </c>
      <c r="S2760">
        <v>0</v>
      </c>
      <c r="T2760">
        <v>0</v>
      </c>
      <c r="U2760">
        <v>0</v>
      </c>
      <c r="V2760">
        <v>0</v>
      </c>
      <c r="W2760">
        <v>0</v>
      </c>
      <c r="X2760">
        <v>0</v>
      </c>
      <c r="Y2760">
        <v>0</v>
      </c>
      <c r="Z2760">
        <v>7.4193991582928476</v>
      </c>
      <c r="AA2760">
        <v>0</v>
      </c>
      <c r="AB2760">
        <v>0</v>
      </c>
      <c r="AC2760">
        <v>0</v>
      </c>
      <c r="AD2760">
        <v>0</v>
      </c>
      <c r="AE2760">
        <v>7.4193991582928476</v>
      </c>
    </row>
    <row r="2761" spans="1:31" x14ac:dyDescent="0.3">
      <c r="A2761">
        <v>2506563</v>
      </c>
      <c r="B2761">
        <v>1</v>
      </c>
      <c r="C2761" t="s">
        <v>80</v>
      </c>
      <c r="D2761" t="s">
        <v>82</v>
      </c>
      <c r="E2761" t="s">
        <v>167</v>
      </c>
      <c r="F2761" t="s">
        <v>8180</v>
      </c>
      <c r="G2761" t="s">
        <v>263</v>
      </c>
      <c r="H2761" t="s">
        <v>150</v>
      </c>
      <c r="I2761" t="s">
        <v>136</v>
      </c>
      <c r="J2761" t="s">
        <v>137</v>
      </c>
      <c r="K2761" t="s">
        <v>144</v>
      </c>
      <c r="L2761" t="s">
        <v>8181</v>
      </c>
      <c r="M2761" t="s">
        <v>8182</v>
      </c>
      <c r="N2761">
        <v>2.301666666</v>
      </c>
      <c r="O2761">
        <v>0</v>
      </c>
      <c r="P2761">
        <v>3</v>
      </c>
      <c r="Q2761">
        <v>0</v>
      </c>
      <c r="R2761">
        <v>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0.73211530134443759</v>
      </c>
      <c r="Y2761">
        <v>0</v>
      </c>
      <c r="Z2761">
        <v>0</v>
      </c>
      <c r="AA2761">
        <v>0</v>
      </c>
      <c r="AB2761">
        <v>0</v>
      </c>
      <c r="AC2761">
        <v>0</v>
      </c>
      <c r="AD2761">
        <v>0</v>
      </c>
      <c r="AE2761">
        <v>0.73211530134443759</v>
      </c>
    </row>
    <row r="2762" spans="1:31" x14ac:dyDescent="0.3">
      <c r="A2762">
        <v>2506231</v>
      </c>
      <c r="B2762">
        <v>1</v>
      </c>
      <c r="C2762" t="s">
        <v>80</v>
      </c>
      <c r="D2762" t="s">
        <v>107</v>
      </c>
      <c r="E2762" t="s">
        <v>187</v>
      </c>
      <c r="F2762" t="s">
        <v>8183</v>
      </c>
      <c r="G2762" t="s">
        <v>143</v>
      </c>
      <c r="H2762" t="s">
        <v>135</v>
      </c>
      <c r="I2762" t="s">
        <v>136</v>
      </c>
      <c r="J2762" t="s">
        <v>137</v>
      </c>
      <c r="K2762" t="s">
        <v>144</v>
      </c>
      <c r="L2762" t="s">
        <v>8184</v>
      </c>
      <c r="M2762" t="s">
        <v>8185</v>
      </c>
      <c r="N2762">
        <v>1.3277777770000001</v>
      </c>
      <c r="O2762">
        <v>0</v>
      </c>
      <c r="P2762">
        <v>442</v>
      </c>
      <c r="Q2762">
        <v>0</v>
      </c>
      <c r="R2762">
        <v>0</v>
      </c>
      <c r="S2762">
        <v>0</v>
      </c>
      <c r="T2762">
        <v>11</v>
      </c>
      <c r="U2762">
        <v>0</v>
      </c>
      <c r="V2762">
        <v>1</v>
      </c>
      <c r="W2762">
        <v>0</v>
      </c>
      <c r="X2762">
        <v>71.986405775633145</v>
      </c>
      <c r="Y2762">
        <v>0</v>
      </c>
      <c r="Z2762">
        <v>0</v>
      </c>
      <c r="AA2762">
        <v>0</v>
      </c>
      <c r="AB2762">
        <v>34.161493421860122</v>
      </c>
      <c r="AC2762">
        <v>0</v>
      </c>
      <c r="AD2762">
        <v>0.28250519761591003</v>
      </c>
      <c r="AE2762">
        <v>106.43040439510918</v>
      </c>
    </row>
    <row r="2763" spans="1:31" x14ac:dyDescent="0.3">
      <c r="A2763">
        <v>2505876</v>
      </c>
      <c r="B2763">
        <v>1</v>
      </c>
      <c r="C2763" t="s">
        <v>81</v>
      </c>
      <c r="D2763" t="s">
        <v>128</v>
      </c>
      <c r="E2763" t="s">
        <v>141</v>
      </c>
      <c r="F2763" t="s">
        <v>6000</v>
      </c>
      <c r="G2763" t="s">
        <v>143</v>
      </c>
      <c r="H2763" t="s">
        <v>135</v>
      </c>
      <c r="I2763" t="s">
        <v>136</v>
      </c>
      <c r="J2763" t="s">
        <v>137</v>
      </c>
      <c r="K2763" t="s">
        <v>144</v>
      </c>
      <c r="L2763" t="s">
        <v>8186</v>
      </c>
      <c r="M2763" t="s">
        <v>8187</v>
      </c>
      <c r="N2763">
        <v>1.7475000000000001</v>
      </c>
      <c r="O2763">
        <v>0</v>
      </c>
      <c r="P2763">
        <v>2654</v>
      </c>
      <c r="Q2763">
        <v>7</v>
      </c>
      <c r="R2763">
        <v>24</v>
      </c>
      <c r="S2763">
        <v>10</v>
      </c>
      <c r="T2763">
        <v>161</v>
      </c>
      <c r="U2763">
        <v>1</v>
      </c>
      <c r="V2763">
        <v>1</v>
      </c>
      <c r="W2763">
        <v>0</v>
      </c>
      <c r="X2763">
        <v>1005.3399619792417</v>
      </c>
      <c r="Y2763">
        <v>60.512345246275508</v>
      </c>
      <c r="Z2763">
        <v>21.07859128292705</v>
      </c>
      <c r="AA2763">
        <v>358.72841711392016</v>
      </c>
      <c r="AB2763">
        <v>331.97057549839155</v>
      </c>
      <c r="AC2763">
        <v>1602.4027253992874</v>
      </c>
      <c r="AD2763">
        <v>4.7191997262988332</v>
      </c>
      <c r="AE2763">
        <v>3384.7518162463425</v>
      </c>
    </row>
    <row r="2764" spans="1:31" x14ac:dyDescent="0.3">
      <c r="A2764">
        <v>2506669</v>
      </c>
      <c r="B2764">
        <v>1</v>
      </c>
      <c r="C2764" t="s">
        <v>81</v>
      </c>
      <c r="D2764" t="s">
        <v>120</v>
      </c>
      <c r="E2764" t="s">
        <v>159</v>
      </c>
      <c r="F2764" t="s">
        <v>1138</v>
      </c>
      <c r="G2764" t="s">
        <v>181</v>
      </c>
      <c r="H2764" t="s">
        <v>150</v>
      </c>
      <c r="I2764" t="s">
        <v>136</v>
      </c>
      <c r="J2764" t="s">
        <v>137</v>
      </c>
      <c r="K2764" t="s">
        <v>144</v>
      </c>
      <c r="L2764" t="s">
        <v>8149</v>
      </c>
      <c r="M2764" t="s">
        <v>8188</v>
      </c>
      <c r="N2764">
        <v>0.95305555500000005</v>
      </c>
      <c r="O2764">
        <v>0</v>
      </c>
      <c r="P2764">
        <v>162</v>
      </c>
      <c r="Q2764">
        <v>0</v>
      </c>
      <c r="R2764">
        <v>0</v>
      </c>
      <c r="S2764">
        <v>0</v>
      </c>
      <c r="T2764">
        <v>9</v>
      </c>
      <c r="U2764">
        <v>0</v>
      </c>
      <c r="V2764">
        <v>0</v>
      </c>
      <c r="W2764">
        <v>0</v>
      </c>
      <c r="X2764">
        <v>13.492851151828184</v>
      </c>
      <c r="Y2764">
        <v>0</v>
      </c>
      <c r="Z2764">
        <v>0</v>
      </c>
      <c r="AA2764">
        <v>0</v>
      </c>
      <c r="AB2764">
        <v>3.1140299302278263</v>
      </c>
      <c r="AC2764">
        <v>0</v>
      </c>
      <c r="AD2764">
        <v>0</v>
      </c>
      <c r="AE2764">
        <v>16.60688108205601</v>
      </c>
    </row>
    <row r="2765" spans="1:31" x14ac:dyDescent="0.3">
      <c r="A2765">
        <v>2505936</v>
      </c>
      <c r="B2765">
        <v>1</v>
      </c>
      <c r="C2765" t="s">
        <v>80</v>
      </c>
      <c r="D2765" t="s">
        <v>82</v>
      </c>
      <c r="E2765" t="s">
        <v>207</v>
      </c>
      <c r="F2765" t="s">
        <v>8189</v>
      </c>
      <c r="G2765" t="s">
        <v>177</v>
      </c>
      <c r="H2765" t="s">
        <v>150</v>
      </c>
      <c r="I2765" t="s">
        <v>136</v>
      </c>
      <c r="J2765" t="s">
        <v>137</v>
      </c>
      <c r="K2765" t="s">
        <v>144</v>
      </c>
      <c r="L2765" t="s">
        <v>8190</v>
      </c>
      <c r="M2765" t="s">
        <v>8191</v>
      </c>
      <c r="N2765">
        <v>2.2572222219999998</v>
      </c>
      <c r="O2765">
        <v>0</v>
      </c>
      <c r="P2765">
        <v>65</v>
      </c>
      <c r="Q2765">
        <v>0</v>
      </c>
      <c r="R2765">
        <v>0</v>
      </c>
      <c r="S2765">
        <v>0</v>
      </c>
      <c r="T2765">
        <v>5</v>
      </c>
      <c r="U2765">
        <v>0</v>
      </c>
      <c r="V2765">
        <v>0</v>
      </c>
      <c r="W2765">
        <v>0</v>
      </c>
      <c r="X2765">
        <v>56.376955021647461</v>
      </c>
      <c r="Y2765">
        <v>0</v>
      </c>
      <c r="Z2765">
        <v>0</v>
      </c>
      <c r="AA2765">
        <v>0</v>
      </c>
      <c r="AB2765">
        <v>4.9995073814296411</v>
      </c>
      <c r="AC2765">
        <v>0</v>
      </c>
      <c r="AD2765">
        <v>0</v>
      </c>
      <c r="AE2765">
        <v>61.376462403077099</v>
      </c>
    </row>
    <row r="2766" spans="1:31" x14ac:dyDescent="0.3">
      <c r="A2766">
        <v>2505922</v>
      </c>
      <c r="B2766">
        <v>1</v>
      </c>
      <c r="C2766" t="s">
        <v>80</v>
      </c>
      <c r="D2766" t="s">
        <v>95</v>
      </c>
      <c r="E2766" t="s">
        <v>141</v>
      </c>
      <c r="F2766" t="s">
        <v>8192</v>
      </c>
      <c r="G2766" t="s">
        <v>3081</v>
      </c>
      <c r="H2766" t="s">
        <v>135</v>
      </c>
      <c r="I2766" t="s">
        <v>136</v>
      </c>
      <c r="J2766" t="s">
        <v>137</v>
      </c>
      <c r="K2766" t="s">
        <v>144</v>
      </c>
      <c r="L2766" t="s">
        <v>8193</v>
      </c>
      <c r="M2766" t="s">
        <v>8194</v>
      </c>
      <c r="N2766">
        <v>1.1425000000000001</v>
      </c>
      <c r="O2766">
        <v>0</v>
      </c>
      <c r="P2766">
        <v>0</v>
      </c>
      <c r="Q2766">
        <v>0</v>
      </c>
      <c r="R2766">
        <v>0</v>
      </c>
      <c r="S2766">
        <v>5</v>
      </c>
      <c r="T2766">
        <v>0</v>
      </c>
      <c r="U2766">
        <v>1</v>
      </c>
      <c r="V2766">
        <v>0</v>
      </c>
      <c r="W2766">
        <v>0</v>
      </c>
      <c r="X2766">
        <v>0</v>
      </c>
      <c r="Y2766">
        <v>0</v>
      </c>
      <c r="Z2766">
        <v>0</v>
      </c>
      <c r="AA2766">
        <v>549.48847248225832</v>
      </c>
      <c r="AB2766">
        <v>0</v>
      </c>
      <c r="AC2766">
        <v>2419.0824347111361</v>
      </c>
      <c r="AD2766">
        <v>0</v>
      </c>
      <c r="AE2766">
        <v>2968.5709071933943</v>
      </c>
    </row>
    <row r="2767" spans="1:31" x14ac:dyDescent="0.3">
      <c r="A2767">
        <v>2506128</v>
      </c>
      <c r="B2767">
        <v>1</v>
      </c>
      <c r="C2767" t="s">
        <v>80</v>
      </c>
      <c r="D2767" t="s">
        <v>106</v>
      </c>
      <c r="E2767" t="s">
        <v>187</v>
      </c>
      <c r="F2767" t="s">
        <v>8195</v>
      </c>
      <c r="G2767" t="s">
        <v>143</v>
      </c>
      <c r="H2767" t="s">
        <v>135</v>
      </c>
      <c r="I2767" t="s">
        <v>136</v>
      </c>
      <c r="J2767" t="s">
        <v>137</v>
      </c>
      <c r="K2767" t="s">
        <v>144</v>
      </c>
      <c r="L2767" t="s">
        <v>8196</v>
      </c>
      <c r="M2767" t="s">
        <v>8197</v>
      </c>
      <c r="N2767">
        <v>1.2938888879999999</v>
      </c>
      <c r="O2767">
        <v>0</v>
      </c>
      <c r="P2767">
        <v>173</v>
      </c>
      <c r="Q2767">
        <v>0</v>
      </c>
      <c r="R2767">
        <v>29</v>
      </c>
      <c r="S2767">
        <v>2</v>
      </c>
      <c r="T2767">
        <v>25</v>
      </c>
      <c r="U2767">
        <v>2</v>
      </c>
      <c r="V2767">
        <v>0</v>
      </c>
      <c r="W2767">
        <v>0</v>
      </c>
      <c r="X2767">
        <v>26.934039289568993</v>
      </c>
      <c r="Y2767">
        <v>0</v>
      </c>
      <c r="Z2767">
        <v>28.941991799472806</v>
      </c>
      <c r="AA2767">
        <v>16.232693589421054</v>
      </c>
      <c r="AB2767">
        <v>22.054956353127988</v>
      </c>
      <c r="AC2767">
        <v>20.280820060023</v>
      </c>
      <c r="AD2767">
        <v>0</v>
      </c>
      <c r="AE2767">
        <v>114.44450109161386</v>
      </c>
    </row>
    <row r="2768" spans="1:31" x14ac:dyDescent="0.3">
      <c r="A2768">
        <v>2506105</v>
      </c>
      <c r="B2768">
        <v>1</v>
      </c>
      <c r="C2768" t="s">
        <v>81</v>
      </c>
      <c r="D2768" t="s">
        <v>112</v>
      </c>
      <c r="E2768" t="s">
        <v>187</v>
      </c>
      <c r="F2768" t="s">
        <v>8198</v>
      </c>
      <c r="G2768" t="s">
        <v>143</v>
      </c>
      <c r="H2768" t="s">
        <v>135</v>
      </c>
      <c r="I2768" t="s">
        <v>277</v>
      </c>
      <c r="J2768" t="s">
        <v>137</v>
      </c>
      <c r="K2768" t="s">
        <v>144</v>
      </c>
      <c r="L2768" t="s">
        <v>8199</v>
      </c>
      <c r="M2768" t="s">
        <v>8200</v>
      </c>
      <c r="N2768">
        <v>1.1111111E-2</v>
      </c>
      <c r="O2768">
        <v>0</v>
      </c>
      <c r="P2768">
        <v>1078</v>
      </c>
      <c r="Q2768">
        <v>23</v>
      </c>
      <c r="R2768">
        <v>212</v>
      </c>
      <c r="S2768">
        <v>17</v>
      </c>
      <c r="T2768">
        <v>52</v>
      </c>
      <c r="U2768">
        <v>1</v>
      </c>
      <c r="V2768">
        <v>0</v>
      </c>
      <c r="W2768">
        <v>0</v>
      </c>
      <c r="X2768">
        <v>1.2428956467607786</v>
      </c>
      <c r="Y2768">
        <v>1.7832752112078001</v>
      </c>
      <c r="Z2768">
        <v>0.19879654746073339</v>
      </c>
      <c r="AA2768">
        <v>0.56547130136968893</v>
      </c>
      <c r="AB2768">
        <v>0.2943596682959112</v>
      </c>
      <c r="AC2768">
        <v>3.3740664737486004</v>
      </c>
      <c r="AD2768">
        <v>0</v>
      </c>
      <c r="AE2768">
        <v>7.4588648488435121</v>
      </c>
    </row>
    <row r="2769" spans="1:31" x14ac:dyDescent="0.3">
      <c r="A2769">
        <v>2506583</v>
      </c>
      <c r="B2769">
        <v>1</v>
      </c>
      <c r="C2769" t="s">
        <v>81</v>
      </c>
      <c r="D2769" t="s">
        <v>127</v>
      </c>
      <c r="E2769" t="s">
        <v>187</v>
      </c>
      <c r="F2769" t="s">
        <v>8201</v>
      </c>
      <c r="G2769" t="s">
        <v>143</v>
      </c>
      <c r="H2769" t="s">
        <v>135</v>
      </c>
      <c r="I2769" t="s">
        <v>136</v>
      </c>
      <c r="J2769" t="s">
        <v>137</v>
      </c>
      <c r="K2769" t="s">
        <v>144</v>
      </c>
      <c r="L2769" t="s">
        <v>8202</v>
      </c>
      <c r="M2769" t="s">
        <v>8203</v>
      </c>
      <c r="N2769">
        <v>2.8538888880000002</v>
      </c>
      <c r="O2769">
        <v>0</v>
      </c>
      <c r="P2769">
        <v>3</v>
      </c>
      <c r="Q2769">
        <v>38</v>
      </c>
      <c r="R2769">
        <v>37</v>
      </c>
      <c r="S2769">
        <v>5</v>
      </c>
      <c r="T2769">
        <v>1</v>
      </c>
      <c r="U2769">
        <v>0</v>
      </c>
      <c r="V2769">
        <v>0</v>
      </c>
      <c r="W2769">
        <v>0</v>
      </c>
      <c r="X2769">
        <v>0.50220622743212007</v>
      </c>
      <c r="Y2769">
        <v>35.509162988062087</v>
      </c>
      <c r="Z2769">
        <v>27.154499947316793</v>
      </c>
      <c r="AA2769">
        <v>21.14549628261242</v>
      </c>
      <c r="AB2769">
        <v>0.32568052000793335</v>
      </c>
      <c r="AC2769">
        <v>0</v>
      </c>
      <c r="AD2769">
        <v>0</v>
      </c>
      <c r="AE2769">
        <v>84.637045965431355</v>
      </c>
    </row>
    <row r="2770" spans="1:31" x14ac:dyDescent="0.3">
      <c r="A2770">
        <v>2506085</v>
      </c>
      <c r="B2770">
        <v>1</v>
      </c>
      <c r="C2770" t="s">
        <v>81</v>
      </c>
      <c r="D2770" t="s">
        <v>123</v>
      </c>
      <c r="E2770" t="s">
        <v>141</v>
      </c>
      <c r="F2770" t="s">
        <v>1690</v>
      </c>
      <c r="G2770" t="s">
        <v>143</v>
      </c>
      <c r="H2770" t="s">
        <v>135</v>
      </c>
      <c r="I2770" t="s">
        <v>136</v>
      </c>
      <c r="J2770" t="s">
        <v>137</v>
      </c>
      <c r="K2770" t="s">
        <v>144</v>
      </c>
      <c r="L2770" t="s">
        <v>8204</v>
      </c>
      <c r="M2770" t="s">
        <v>8205</v>
      </c>
      <c r="N2770">
        <v>0.903888888</v>
      </c>
      <c r="O2770">
        <v>0</v>
      </c>
      <c r="P2770">
        <v>947</v>
      </c>
      <c r="Q2770">
        <v>26</v>
      </c>
      <c r="R2770">
        <v>152</v>
      </c>
      <c r="S2770">
        <v>4</v>
      </c>
      <c r="T2770">
        <v>103</v>
      </c>
      <c r="U2770">
        <v>0</v>
      </c>
      <c r="V2770">
        <v>0</v>
      </c>
      <c r="W2770">
        <v>0</v>
      </c>
      <c r="X2770">
        <v>93.760766493441238</v>
      </c>
      <c r="Y2770">
        <v>1.6262800859965003</v>
      </c>
      <c r="Z2770">
        <v>30.366911938176255</v>
      </c>
      <c r="AA2770">
        <v>8.1869760264825633</v>
      </c>
      <c r="AB2770">
        <v>32.553543252720452</v>
      </c>
      <c r="AC2770">
        <v>0</v>
      </c>
      <c r="AD2770">
        <v>0</v>
      </c>
      <c r="AE2770">
        <v>166.49447779681702</v>
      </c>
    </row>
    <row r="2771" spans="1:31" x14ac:dyDescent="0.3">
      <c r="A2771">
        <v>2505919</v>
      </c>
      <c r="B2771">
        <v>1</v>
      </c>
      <c r="C2771" t="s">
        <v>80</v>
      </c>
      <c r="D2771" t="s">
        <v>109</v>
      </c>
      <c r="E2771" t="s">
        <v>207</v>
      </c>
      <c r="F2771" t="s">
        <v>8206</v>
      </c>
      <c r="G2771" t="s">
        <v>177</v>
      </c>
      <c r="H2771" t="s">
        <v>150</v>
      </c>
      <c r="I2771" t="s">
        <v>136</v>
      </c>
      <c r="J2771" t="s">
        <v>137</v>
      </c>
      <c r="K2771" t="s">
        <v>144</v>
      </c>
      <c r="L2771" t="s">
        <v>8207</v>
      </c>
      <c r="M2771" t="s">
        <v>8208</v>
      </c>
      <c r="N2771">
        <v>0.71694444400000001</v>
      </c>
      <c r="O2771">
        <v>0</v>
      </c>
      <c r="P2771">
        <v>17</v>
      </c>
      <c r="Q2771">
        <v>0</v>
      </c>
      <c r="R2771">
        <v>1</v>
      </c>
      <c r="S2771">
        <v>0</v>
      </c>
      <c r="T2771">
        <v>2</v>
      </c>
      <c r="U2771">
        <v>0</v>
      </c>
      <c r="V2771">
        <v>0</v>
      </c>
      <c r="W2771">
        <v>0</v>
      </c>
      <c r="X2771">
        <v>2.0714483698255388</v>
      </c>
      <c r="Y2771">
        <v>0</v>
      </c>
      <c r="Z2771">
        <v>1.5278416976249999E-2</v>
      </c>
      <c r="AA2771">
        <v>0</v>
      </c>
      <c r="AB2771">
        <v>0.26151140715636001</v>
      </c>
      <c r="AC2771">
        <v>0</v>
      </c>
      <c r="AD2771">
        <v>0</v>
      </c>
      <c r="AE2771">
        <v>2.3482381939581485</v>
      </c>
    </row>
    <row r="2772" spans="1:31" x14ac:dyDescent="0.3">
      <c r="A2772">
        <v>2506626</v>
      </c>
      <c r="B2772">
        <v>1</v>
      </c>
      <c r="C2772" t="s">
        <v>80</v>
      </c>
      <c r="D2772" t="s">
        <v>103</v>
      </c>
      <c r="E2772" t="s">
        <v>167</v>
      </c>
      <c r="F2772" t="s">
        <v>8209</v>
      </c>
      <c r="G2772" t="s">
        <v>234</v>
      </c>
      <c r="H2772" t="s">
        <v>150</v>
      </c>
      <c r="I2772" t="s">
        <v>136</v>
      </c>
      <c r="J2772" t="s">
        <v>137</v>
      </c>
      <c r="K2772" t="s">
        <v>144</v>
      </c>
      <c r="L2772" t="s">
        <v>8210</v>
      </c>
      <c r="M2772" t="s">
        <v>8211</v>
      </c>
      <c r="N2772">
        <v>2.0547222220000001</v>
      </c>
      <c r="O2772">
        <v>0</v>
      </c>
      <c r="P2772">
        <v>0</v>
      </c>
      <c r="Q2772">
        <v>0</v>
      </c>
      <c r="R2772">
        <v>2</v>
      </c>
      <c r="S2772">
        <v>0</v>
      </c>
      <c r="T2772">
        <v>1</v>
      </c>
      <c r="U2772">
        <v>0</v>
      </c>
      <c r="V2772">
        <v>0</v>
      </c>
      <c r="W2772">
        <v>0</v>
      </c>
      <c r="X2772">
        <v>0</v>
      </c>
      <c r="Y2772">
        <v>0</v>
      </c>
      <c r="Z2772">
        <v>1.0327523879072149</v>
      </c>
      <c r="AA2772">
        <v>0</v>
      </c>
      <c r="AB2772">
        <v>0.15104774914749167</v>
      </c>
      <c r="AC2772">
        <v>0</v>
      </c>
      <c r="AD2772">
        <v>0</v>
      </c>
      <c r="AE2772">
        <v>1.1838001370547067</v>
      </c>
    </row>
    <row r="2773" spans="1:31" x14ac:dyDescent="0.3">
      <c r="A2773">
        <v>2506603</v>
      </c>
      <c r="B2773">
        <v>1</v>
      </c>
      <c r="C2773" t="s">
        <v>81</v>
      </c>
      <c r="D2773" t="s">
        <v>121</v>
      </c>
      <c r="E2773" t="s">
        <v>207</v>
      </c>
      <c r="F2773" t="s">
        <v>8212</v>
      </c>
      <c r="G2773" t="s">
        <v>177</v>
      </c>
      <c r="H2773" t="s">
        <v>150</v>
      </c>
      <c r="I2773" t="s">
        <v>136</v>
      </c>
      <c r="J2773" t="s">
        <v>137</v>
      </c>
      <c r="K2773" t="s">
        <v>144</v>
      </c>
      <c r="L2773" t="s">
        <v>8213</v>
      </c>
      <c r="M2773" t="s">
        <v>8214</v>
      </c>
      <c r="N2773">
        <v>0.38750000000000001</v>
      </c>
      <c r="O2773">
        <v>0</v>
      </c>
      <c r="P2773">
        <v>4</v>
      </c>
      <c r="Q2773">
        <v>0</v>
      </c>
      <c r="R2773">
        <v>22</v>
      </c>
      <c r="S2773">
        <v>0</v>
      </c>
      <c r="T2773">
        <v>3</v>
      </c>
      <c r="U2773">
        <v>0</v>
      </c>
      <c r="V2773">
        <v>0</v>
      </c>
      <c r="W2773">
        <v>0</v>
      </c>
      <c r="X2773">
        <v>0.39389408804182502</v>
      </c>
      <c r="Y2773">
        <v>0</v>
      </c>
      <c r="Z2773">
        <v>1.1276993162418747</v>
      </c>
      <c r="AA2773">
        <v>0</v>
      </c>
      <c r="AB2773">
        <v>4.8770083941749994E-3</v>
      </c>
      <c r="AC2773">
        <v>0</v>
      </c>
      <c r="AD2773">
        <v>0</v>
      </c>
      <c r="AE2773">
        <v>1.5264704126778745</v>
      </c>
    </row>
    <row r="2774" spans="1:31" x14ac:dyDescent="0.3">
      <c r="A2774">
        <v>2506397</v>
      </c>
      <c r="B2774">
        <v>1</v>
      </c>
      <c r="C2774" t="s">
        <v>80</v>
      </c>
      <c r="D2774" t="s">
        <v>95</v>
      </c>
      <c r="E2774" t="s">
        <v>275</v>
      </c>
      <c r="F2774" t="s">
        <v>8215</v>
      </c>
      <c r="G2774" t="s">
        <v>143</v>
      </c>
      <c r="H2774" t="s">
        <v>135</v>
      </c>
      <c r="I2774" t="s">
        <v>136</v>
      </c>
      <c r="J2774" t="s">
        <v>137</v>
      </c>
      <c r="K2774" t="s">
        <v>144</v>
      </c>
      <c r="L2774" t="s">
        <v>8216</v>
      </c>
      <c r="M2774" t="s">
        <v>8217</v>
      </c>
      <c r="N2774">
        <v>0.35555555500000002</v>
      </c>
      <c r="O2774">
        <v>42</v>
      </c>
      <c r="P2774">
        <v>4251</v>
      </c>
      <c r="Q2774">
        <v>40</v>
      </c>
      <c r="R2774">
        <v>130</v>
      </c>
      <c r="S2774">
        <v>74</v>
      </c>
      <c r="T2774">
        <v>511</v>
      </c>
      <c r="U2774">
        <v>6</v>
      </c>
      <c r="V2774">
        <v>0</v>
      </c>
      <c r="W2774">
        <v>5.7505838086741354</v>
      </c>
      <c r="X2774">
        <v>550.94557417769977</v>
      </c>
      <c r="Y2774">
        <v>57.372590494156803</v>
      </c>
      <c r="Z2774">
        <v>11.101364380300796</v>
      </c>
      <c r="AA2774">
        <v>1404.7755698465296</v>
      </c>
      <c r="AB2774">
        <v>227.68615349459191</v>
      </c>
      <c r="AC2774">
        <v>333.04679356014509</v>
      </c>
      <c r="AD2774">
        <v>0</v>
      </c>
      <c r="AE2774">
        <v>2590.6786297620979</v>
      </c>
    </row>
    <row r="2775" spans="1:31" x14ac:dyDescent="0.3">
      <c r="A2775">
        <v>2506646</v>
      </c>
      <c r="B2775">
        <v>1</v>
      </c>
      <c r="C2775" t="s">
        <v>81</v>
      </c>
      <c r="D2775" t="s">
        <v>112</v>
      </c>
      <c r="E2775" t="s">
        <v>207</v>
      </c>
      <c r="F2775" t="s">
        <v>8218</v>
      </c>
      <c r="G2775" t="s">
        <v>177</v>
      </c>
      <c r="H2775" t="s">
        <v>150</v>
      </c>
      <c r="I2775" t="s">
        <v>136</v>
      </c>
      <c r="J2775" t="s">
        <v>137</v>
      </c>
      <c r="K2775" t="s">
        <v>144</v>
      </c>
      <c r="L2775" t="s">
        <v>8219</v>
      </c>
      <c r="M2775" t="s">
        <v>8220</v>
      </c>
      <c r="N2775">
        <v>3.2636111109999999</v>
      </c>
      <c r="O2775">
        <v>0</v>
      </c>
      <c r="P2775">
        <v>17</v>
      </c>
      <c r="Q2775">
        <v>0</v>
      </c>
      <c r="R2775">
        <v>4</v>
      </c>
      <c r="S2775">
        <v>0</v>
      </c>
      <c r="T2775">
        <v>2</v>
      </c>
      <c r="U2775">
        <v>0</v>
      </c>
      <c r="V2775">
        <v>0</v>
      </c>
      <c r="W2775">
        <v>0</v>
      </c>
      <c r="X2775">
        <v>4.3266466532668506</v>
      </c>
      <c r="Y2775">
        <v>0</v>
      </c>
      <c r="Z2775">
        <v>9.9376156710065014E-2</v>
      </c>
      <c r="AA2775">
        <v>0</v>
      </c>
      <c r="AB2775">
        <v>0</v>
      </c>
      <c r="AC2775">
        <v>0</v>
      </c>
      <c r="AD2775">
        <v>0</v>
      </c>
      <c r="AE2775">
        <v>4.4260228099769154</v>
      </c>
    </row>
    <row r="2776" spans="1:31" x14ac:dyDescent="0.3">
      <c r="A2776">
        <v>2506254</v>
      </c>
      <c r="B2776">
        <v>1</v>
      </c>
      <c r="C2776" t="s">
        <v>81</v>
      </c>
      <c r="D2776" t="s">
        <v>112</v>
      </c>
      <c r="E2776" t="s">
        <v>141</v>
      </c>
      <c r="F2776" t="s">
        <v>8221</v>
      </c>
      <c r="G2776" t="s">
        <v>143</v>
      </c>
      <c r="H2776" t="s">
        <v>135</v>
      </c>
      <c r="I2776" t="s">
        <v>136</v>
      </c>
      <c r="J2776" t="s">
        <v>137</v>
      </c>
      <c r="K2776" t="s">
        <v>144</v>
      </c>
      <c r="L2776" t="s">
        <v>8222</v>
      </c>
      <c r="M2776" t="s">
        <v>8223</v>
      </c>
      <c r="N2776">
        <v>0.64444444400000001</v>
      </c>
      <c r="O2776">
        <v>0</v>
      </c>
      <c r="P2776">
        <v>16612</v>
      </c>
      <c r="Q2776">
        <v>2</v>
      </c>
      <c r="R2776">
        <v>483</v>
      </c>
      <c r="S2776">
        <v>4</v>
      </c>
      <c r="T2776">
        <v>1368</v>
      </c>
      <c r="U2776">
        <v>3</v>
      </c>
      <c r="V2776">
        <v>10</v>
      </c>
      <c r="W2776">
        <v>0</v>
      </c>
      <c r="X2776">
        <v>1963.8528447604588</v>
      </c>
      <c r="Y2776">
        <v>0.65898153263152004</v>
      </c>
      <c r="Z2776">
        <v>33.003641546029037</v>
      </c>
      <c r="AA2776">
        <v>41.49898183573449</v>
      </c>
      <c r="AB2776">
        <v>931.0858225153064</v>
      </c>
      <c r="AC2776">
        <v>77.299652711830674</v>
      </c>
      <c r="AD2776">
        <v>147.96211005932406</v>
      </c>
      <c r="AE2776">
        <v>3195.3620349613147</v>
      </c>
    </row>
    <row r="2777" spans="1:31" x14ac:dyDescent="0.3">
      <c r="A2777">
        <v>2505856</v>
      </c>
      <c r="B2777">
        <v>1</v>
      </c>
      <c r="C2777" t="s">
        <v>80</v>
      </c>
      <c r="D2777" t="s">
        <v>93</v>
      </c>
      <c r="E2777" t="s">
        <v>141</v>
      </c>
      <c r="F2777" t="s">
        <v>8224</v>
      </c>
      <c r="G2777" t="s">
        <v>143</v>
      </c>
      <c r="H2777" t="s">
        <v>135</v>
      </c>
      <c r="I2777" t="s">
        <v>136</v>
      </c>
      <c r="J2777" t="s">
        <v>137</v>
      </c>
      <c r="K2777" t="s">
        <v>144</v>
      </c>
      <c r="L2777" t="s">
        <v>8225</v>
      </c>
      <c r="M2777" t="s">
        <v>8226</v>
      </c>
      <c r="N2777">
        <v>0.890833333</v>
      </c>
      <c r="O2777">
        <v>0</v>
      </c>
      <c r="P2777">
        <v>388</v>
      </c>
      <c r="Q2777">
        <v>0</v>
      </c>
      <c r="R2777">
        <v>5</v>
      </c>
      <c r="S2777">
        <v>0</v>
      </c>
      <c r="T2777">
        <v>130</v>
      </c>
      <c r="U2777">
        <v>0</v>
      </c>
      <c r="V2777">
        <v>0</v>
      </c>
      <c r="W2777">
        <v>0</v>
      </c>
      <c r="X2777">
        <v>49.991036763989932</v>
      </c>
      <c r="Y2777">
        <v>0</v>
      </c>
      <c r="Z2777">
        <v>2.5969799354400851</v>
      </c>
      <c r="AA2777">
        <v>0</v>
      </c>
      <c r="AB2777">
        <v>36.918050286912369</v>
      </c>
      <c r="AC2777">
        <v>0</v>
      </c>
      <c r="AD2777">
        <v>0</v>
      </c>
      <c r="AE2777">
        <v>89.506066986342375</v>
      </c>
    </row>
    <row r="2778" spans="1:31" x14ac:dyDescent="0.3">
      <c r="A2778">
        <v>2506297</v>
      </c>
      <c r="B2778">
        <v>1</v>
      </c>
      <c r="C2778" t="s">
        <v>80</v>
      </c>
      <c r="D2778" t="s">
        <v>94</v>
      </c>
      <c r="E2778" t="s">
        <v>141</v>
      </c>
      <c r="F2778" t="s">
        <v>7969</v>
      </c>
      <c r="G2778" t="s">
        <v>143</v>
      </c>
      <c r="H2778" t="s">
        <v>135</v>
      </c>
      <c r="I2778" t="s">
        <v>136</v>
      </c>
      <c r="J2778" t="s">
        <v>137</v>
      </c>
      <c r="K2778" t="s">
        <v>144</v>
      </c>
      <c r="L2778" t="s">
        <v>8227</v>
      </c>
      <c r="M2778" t="s">
        <v>8228</v>
      </c>
      <c r="N2778">
        <v>0.37777777699999998</v>
      </c>
      <c r="O2778">
        <v>0</v>
      </c>
      <c r="P2778">
        <v>4917</v>
      </c>
      <c r="Q2778">
        <v>0</v>
      </c>
      <c r="R2778">
        <v>169</v>
      </c>
      <c r="S2778">
        <v>1</v>
      </c>
      <c r="T2778">
        <v>325</v>
      </c>
      <c r="U2778">
        <v>0</v>
      </c>
      <c r="V2778">
        <v>0</v>
      </c>
      <c r="W2778">
        <v>0</v>
      </c>
      <c r="X2778">
        <v>432.83083259710929</v>
      </c>
      <c r="Y2778">
        <v>0</v>
      </c>
      <c r="Z2778">
        <v>14.328437877053078</v>
      </c>
      <c r="AA2778">
        <v>122.98685983868761</v>
      </c>
      <c r="AB2778">
        <v>114.39934945982948</v>
      </c>
      <c r="AC2778">
        <v>0</v>
      </c>
      <c r="AD2778">
        <v>0</v>
      </c>
      <c r="AE2778">
        <v>684.54547977267953</v>
      </c>
    </row>
    <row r="2779" spans="1:31" x14ac:dyDescent="0.3">
      <c r="A2779">
        <v>2505756</v>
      </c>
      <c r="B2779">
        <v>1</v>
      </c>
      <c r="C2779" t="s">
        <v>80</v>
      </c>
      <c r="D2779" t="s">
        <v>108</v>
      </c>
      <c r="E2779" t="s">
        <v>207</v>
      </c>
      <c r="F2779" t="s">
        <v>8229</v>
      </c>
      <c r="G2779" t="s">
        <v>177</v>
      </c>
      <c r="H2779" t="s">
        <v>150</v>
      </c>
      <c r="I2779" t="s">
        <v>136</v>
      </c>
      <c r="J2779" t="s">
        <v>137</v>
      </c>
      <c r="K2779" t="s">
        <v>144</v>
      </c>
      <c r="L2779" t="s">
        <v>8230</v>
      </c>
      <c r="M2779" t="s">
        <v>8231</v>
      </c>
      <c r="N2779">
        <v>2.99</v>
      </c>
      <c r="O2779">
        <v>0</v>
      </c>
      <c r="P2779">
        <v>2</v>
      </c>
      <c r="Q2779">
        <v>0</v>
      </c>
      <c r="R2779">
        <v>0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0.30845924821424997</v>
      </c>
      <c r="Y2779">
        <v>0</v>
      </c>
      <c r="Z2779">
        <v>0</v>
      </c>
      <c r="AA2779">
        <v>0</v>
      </c>
      <c r="AB2779">
        <v>0</v>
      </c>
      <c r="AC2779">
        <v>0</v>
      </c>
      <c r="AD2779">
        <v>0</v>
      </c>
      <c r="AE2779">
        <v>0.30845924821424997</v>
      </c>
    </row>
    <row r="2780" spans="1:31" x14ac:dyDescent="0.3">
      <c r="A2780">
        <v>2505833</v>
      </c>
      <c r="B2780">
        <v>1</v>
      </c>
      <c r="C2780" t="s">
        <v>80</v>
      </c>
      <c r="D2780" t="s">
        <v>107</v>
      </c>
      <c r="E2780" t="s">
        <v>141</v>
      </c>
      <c r="F2780" t="s">
        <v>8232</v>
      </c>
      <c r="G2780" t="s">
        <v>143</v>
      </c>
      <c r="H2780" t="s">
        <v>135</v>
      </c>
      <c r="I2780" t="s">
        <v>136</v>
      </c>
      <c r="J2780" t="s">
        <v>137</v>
      </c>
      <c r="K2780" t="s">
        <v>144</v>
      </c>
      <c r="L2780" t="s">
        <v>8233</v>
      </c>
      <c r="M2780" t="s">
        <v>8234</v>
      </c>
      <c r="N2780">
        <v>1.0252777769999999</v>
      </c>
      <c r="O2780">
        <v>0</v>
      </c>
      <c r="P2780">
        <v>6635</v>
      </c>
      <c r="Q2780">
        <v>1</v>
      </c>
      <c r="R2780">
        <v>48</v>
      </c>
      <c r="S2780">
        <v>9</v>
      </c>
      <c r="T2780">
        <v>666</v>
      </c>
      <c r="U2780">
        <v>0</v>
      </c>
      <c r="V2780">
        <v>4</v>
      </c>
      <c r="W2780">
        <v>0</v>
      </c>
      <c r="X2780">
        <v>968.97390204594592</v>
      </c>
      <c r="Y2780">
        <v>6.7659065066129176E-2</v>
      </c>
      <c r="Z2780">
        <v>9.5829257060762565</v>
      </c>
      <c r="AA2780">
        <v>53.816874424293204</v>
      </c>
      <c r="AB2780">
        <v>416.94765899889637</v>
      </c>
      <c r="AC2780">
        <v>0</v>
      </c>
      <c r="AD2780">
        <v>17.443729039268302</v>
      </c>
      <c r="AE2780">
        <v>1466.8327492795459</v>
      </c>
    </row>
    <row r="2781" spans="1:31" x14ac:dyDescent="0.3">
      <c r="A2781">
        <v>2506165</v>
      </c>
      <c r="B2781">
        <v>1</v>
      </c>
      <c r="C2781" t="s">
        <v>80</v>
      </c>
      <c r="D2781" t="s">
        <v>100</v>
      </c>
      <c r="E2781" t="s">
        <v>187</v>
      </c>
      <c r="F2781" t="s">
        <v>724</v>
      </c>
      <c r="G2781" t="s">
        <v>143</v>
      </c>
      <c r="H2781" t="s">
        <v>135</v>
      </c>
      <c r="I2781" t="s">
        <v>136</v>
      </c>
      <c r="J2781" t="s">
        <v>137</v>
      </c>
      <c r="K2781" t="s">
        <v>144</v>
      </c>
      <c r="L2781" t="s">
        <v>8235</v>
      </c>
      <c r="M2781" t="s">
        <v>8236</v>
      </c>
      <c r="N2781">
        <v>2.0830555550000001</v>
      </c>
      <c r="O2781">
        <v>1</v>
      </c>
      <c r="P2781">
        <v>386</v>
      </c>
      <c r="Q2781">
        <v>119</v>
      </c>
      <c r="R2781">
        <v>133</v>
      </c>
      <c r="S2781">
        <v>9</v>
      </c>
      <c r="T2781">
        <v>45</v>
      </c>
      <c r="U2781">
        <v>1</v>
      </c>
      <c r="V2781">
        <v>0</v>
      </c>
      <c r="W2781">
        <v>2.5705142437394253</v>
      </c>
      <c r="X2781">
        <v>259.92794479625917</v>
      </c>
      <c r="Y2781">
        <v>515.32451778472432</v>
      </c>
      <c r="Z2781">
        <v>574.15096580277702</v>
      </c>
      <c r="AA2781">
        <v>95.047421932339574</v>
      </c>
      <c r="AB2781">
        <v>78.079802400536479</v>
      </c>
      <c r="AC2781">
        <v>491.69827886449934</v>
      </c>
      <c r="AD2781">
        <v>0</v>
      </c>
      <c r="AE2781">
        <v>2016.7994458248754</v>
      </c>
    </row>
    <row r="2782" spans="1:31" x14ac:dyDescent="0.3">
      <c r="A2782">
        <v>2506311</v>
      </c>
      <c r="B2782">
        <v>1</v>
      </c>
      <c r="C2782" t="s">
        <v>80</v>
      </c>
      <c r="D2782" t="s">
        <v>110</v>
      </c>
      <c r="E2782" t="s">
        <v>159</v>
      </c>
      <c r="F2782" t="s">
        <v>8237</v>
      </c>
      <c r="G2782" t="s">
        <v>134</v>
      </c>
      <c r="H2782" t="s">
        <v>150</v>
      </c>
      <c r="I2782" t="s">
        <v>136</v>
      </c>
      <c r="J2782" t="s">
        <v>137</v>
      </c>
      <c r="K2782" t="s">
        <v>138</v>
      </c>
      <c r="L2782" t="s">
        <v>8238</v>
      </c>
      <c r="M2782" t="s">
        <v>8239</v>
      </c>
      <c r="N2782">
        <v>0.38500000000000001</v>
      </c>
      <c r="O2782">
        <v>0</v>
      </c>
      <c r="P2782">
        <v>222</v>
      </c>
      <c r="Q2782">
        <v>0</v>
      </c>
      <c r="R2782">
        <v>0</v>
      </c>
      <c r="S2782">
        <v>0</v>
      </c>
      <c r="T2782">
        <v>3</v>
      </c>
      <c r="U2782">
        <v>0</v>
      </c>
      <c r="V2782">
        <v>0</v>
      </c>
      <c r="W2782">
        <v>0</v>
      </c>
      <c r="X2782">
        <v>25.99752541642588</v>
      </c>
      <c r="Y2782">
        <v>0</v>
      </c>
      <c r="Z2782">
        <v>0</v>
      </c>
      <c r="AA2782">
        <v>0</v>
      </c>
      <c r="AB2782">
        <v>3.0937673061057676</v>
      </c>
      <c r="AC2782">
        <v>0</v>
      </c>
      <c r="AD2782">
        <v>0</v>
      </c>
      <c r="AE2782">
        <v>29.091292722531648</v>
      </c>
    </row>
    <row r="2783" spans="1:31" x14ac:dyDescent="0.3">
      <c r="A2783">
        <v>2506234</v>
      </c>
      <c r="B2783">
        <v>1</v>
      </c>
      <c r="C2783" t="s">
        <v>80</v>
      </c>
      <c r="D2783" t="s">
        <v>83</v>
      </c>
      <c r="E2783" t="s">
        <v>167</v>
      </c>
      <c r="F2783" t="s">
        <v>8240</v>
      </c>
      <c r="G2783" t="s">
        <v>234</v>
      </c>
      <c r="H2783" t="s">
        <v>150</v>
      </c>
      <c r="I2783" t="s">
        <v>136</v>
      </c>
      <c r="J2783" t="s">
        <v>137</v>
      </c>
      <c r="K2783" t="s">
        <v>144</v>
      </c>
      <c r="L2783" t="s">
        <v>8241</v>
      </c>
      <c r="M2783" t="s">
        <v>8242</v>
      </c>
      <c r="N2783">
        <v>1.2538888880000001</v>
      </c>
      <c r="O2783">
        <v>0</v>
      </c>
      <c r="P2783">
        <v>0</v>
      </c>
      <c r="Q2783">
        <v>0</v>
      </c>
      <c r="R2783">
        <v>0</v>
      </c>
      <c r="S2783">
        <v>0</v>
      </c>
      <c r="T2783">
        <v>1</v>
      </c>
      <c r="U2783">
        <v>0</v>
      </c>
      <c r="V2783">
        <v>0</v>
      </c>
      <c r="W2783">
        <v>0</v>
      </c>
      <c r="X2783">
        <v>0</v>
      </c>
      <c r="Y2783">
        <v>0</v>
      </c>
      <c r="Z2783">
        <v>0</v>
      </c>
      <c r="AA2783">
        <v>0</v>
      </c>
      <c r="AB2783">
        <v>0.16841431397764334</v>
      </c>
      <c r="AC2783">
        <v>0</v>
      </c>
      <c r="AD2783">
        <v>0</v>
      </c>
      <c r="AE2783">
        <v>0.16841431397764334</v>
      </c>
    </row>
    <row r="2784" spans="1:31" x14ac:dyDescent="0.3">
      <c r="A2784">
        <v>2506357</v>
      </c>
      <c r="B2784">
        <v>1</v>
      </c>
      <c r="C2784" t="s">
        <v>80</v>
      </c>
      <c r="D2784" t="s">
        <v>99</v>
      </c>
      <c r="E2784" t="s">
        <v>207</v>
      </c>
      <c r="F2784" t="s">
        <v>2861</v>
      </c>
      <c r="G2784" t="s">
        <v>177</v>
      </c>
      <c r="H2784" t="s">
        <v>150</v>
      </c>
      <c r="I2784" t="s">
        <v>136</v>
      </c>
      <c r="J2784" t="s">
        <v>137</v>
      </c>
      <c r="K2784" t="s">
        <v>144</v>
      </c>
      <c r="L2784" t="s">
        <v>8243</v>
      </c>
      <c r="M2784" t="s">
        <v>8244</v>
      </c>
      <c r="N2784">
        <v>3.418055555</v>
      </c>
      <c r="O2784">
        <v>0</v>
      </c>
      <c r="P2784">
        <v>43</v>
      </c>
      <c r="Q2784">
        <v>0</v>
      </c>
      <c r="R2784">
        <v>0</v>
      </c>
      <c r="S2784">
        <v>0</v>
      </c>
      <c r="T2784">
        <v>0</v>
      </c>
      <c r="U2784">
        <v>0</v>
      </c>
      <c r="V2784">
        <v>0</v>
      </c>
      <c r="W2784">
        <v>0</v>
      </c>
      <c r="X2784">
        <v>16.161535462740609</v>
      </c>
      <c r="Y2784">
        <v>0</v>
      </c>
      <c r="Z2784">
        <v>0</v>
      </c>
      <c r="AA2784">
        <v>0</v>
      </c>
      <c r="AB2784">
        <v>0</v>
      </c>
      <c r="AC2784">
        <v>0</v>
      </c>
      <c r="AD2784">
        <v>0</v>
      </c>
      <c r="AE2784">
        <v>16.161535462740609</v>
      </c>
    </row>
    <row r="2785" spans="1:31" x14ac:dyDescent="0.3">
      <c r="A2785">
        <v>2506706</v>
      </c>
      <c r="B2785">
        <v>1</v>
      </c>
      <c r="C2785" t="s">
        <v>80</v>
      </c>
      <c r="D2785" t="s">
        <v>103</v>
      </c>
      <c r="E2785" t="s">
        <v>167</v>
      </c>
      <c r="F2785" t="s">
        <v>8245</v>
      </c>
      <c r="G2785" t="s">
        <v>263</v>
      </c>
      <c r="H2785" t="s">
        <v>150</v>
      </c>
      <c r="I2785" t="s">
        <v>136</v>
      </c>
      <c r="J2785" t="s">
        <v>137</v>
      </c>
      <c r="K2785" t="s">
        <v>144</v>
      </c>
      <c r="L2785" t="s">
        <v>8246</v>
      </c>
      <c r="M2785" t="s">
        <v>8247</v>
      </c>
      <c r="N2785">
        <v>0.58472222200000001</v>
      </c>
      <c r="O2785">
        <v>0</v>
      </c>
      <c r="P2785">
        <v>1</v>
      </c>
      <c r="Q2785">
        <v>0</v>
      </c>
      <c r="R2785">
        <v>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0.11926045546710834</v>
      </c>
      <c r="Y2785">
        <v>0</v>
      </c>
      <c r="Z2785">
        <v>0</v>
      </c>
      <c r="AA2785">
        <v>0</v>
      </c>
      <c r="AB2785">
        <v>0</v>
      </c>
      <c r="AC2785">
        <v>0</v>
      </c>
      <c r="AD2785">
        <v>0</v>
      </c>
      <c r="AE2785">
        <v>0.11926045546710834</v>
      </c>
    </row>
    <row r="2786" spans="1:31" x14ac:dyDescent="0.3">
      <c r="A2786">
        <v>2506526</v>
      </c>
      <c r="B2786">
        <v>1</v>
      </c>
      <c r="C2786" t="s">
        <v>80</v>
      </c>
      <c r="D2786" t="s">
        <v>107</v>
      </c>
      <c r="E2786" t="s">
        <v>141</v>
      </c>
      <c r="F2786" t="s">
        <v>7401</v>
      </c>
      <c r="G2786" t="s">
        <v>143</v>
      </c>
      <c r="H2786" t="s">
        <v>135</v>
      </c>
      <c r="I2786" t="s">
        <v>136</v>
      </c>
      <c r="J2786" t="s">
        <v>137</v>
      </c>
      <c r="K2786" t="s">
        <v>144</v>
      </c>
      <c r="L2786" t="s">
        <v>8248</v>
      </c>
      <c r="M2786" t="s">
        <v>8249</v>
      </c>
      <c r="N2786">
        <v>0.47027777700000001</v>
      </c>
      <c r="O2786">
        <v>0</v>
      </c>
      <c r="P2786">
        <v>336</v>
      </c>
      <c r="Q2786">
        <v>15</v>
      </c>
      <c r="R2786">
        <v>23</v>
      </c>
      <c r="S2786">
        <v>3</v>
      </c>
      <c r="T2786">
        <v>86</v>
      </c>
      <c r="U2786">
        <v>1</v>
      </c>
      <c r="V2786">
        <v>0</v>
      </c>
      <c r="W2786">
        <v>0</v>
      </c>
      <c r="X2786">
        <v>24.019132302806046</v>
      </c>
      <c r="Y2786">
        <v>6.6720643215657338</v>
      </c>
      <c r="Z2786">
        <v>2.5206421645797152</v>
      </c>
      <c r="AA2786">
        <v>8.6886243189349486</v>
      </c>
      <c r="AB2786">
        <v>31.203642527952216</v>
      </c>
      <c r="AC2786">
        <v>52.50501042928051</v>
      </c>
      <c r="AD2786">
        <v>0</v>
      </c>
      <c r="AE2786">
        <v>125.60911606511917</v>
      </c>
    </row>
    <row r="2787" spans="1:31" x14ac:dyDescent="0.3">
      <c r="A2787">
        <v>2506228</v>
      </c>
      <c r="B2787">
        <v>1</v>
      </c>
      <c r="C2787" t="s">
        <v>80</v>
      </c>
      <c r="D2787" t="s">
        <v>85</v>
      </c>
      <c r="E2787" t="s">
        <v>167</v>
      </c>
      <c r="F2787" t="s">
        <v>8250</v>
      </c>
      <c r="G2787" t="s">
        <v>169</v>
      </c>
      <c r="H2787" t="s">
        <v>150</v>
      </c>
      <c r="I2787" t="s">
        <v>136</v>
      </c>
      <c r="J2787" t="s">
        <v>137</v>
      </c>
      <c r="K2787" t="s">
        <v>144</v>
      </c>
      <c r="L2787" t="s">
        <v>8251</v>
      </c>
      <c r="M2787" t="s">
        <v>8252</v>
      </c>
      <c r="N2787">
        <v>7.6052777770000004</v>
      </c>
      <c r="O2787">
        <v>0</v>
      </c>
      <c r="P2787">
        <v>10</v>
      </c>
      <c r="Q2787">
        <v>0</v>
      </c>
      <c r="R2787">
        <v>0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17.930705758800009</v>
      </c>
      <c r="Y2787">
        <v>0</v>
      </c>
      <c r="Z2787">
        <v>0</v>
      </c>
      <c r="AA2787">
        <v>0</v>
      </c>
      <c r="AB2787">
        <v>0</v>
      </c>
      <c r="AC2787">
        <v>0</v>
      </c>
      <c r="AD2787">
        <v>0</v>
      </c>
      <c r="AE2787">
        <v>17.930705758800009</v>
      </c>
    </row>
    <row r="2788" spans="1:31" x14ac:dyDescent="0.3">
      <c r="A2788">
        <v>2506566</v>
      </c>
      <c r="B2788">
        <v>1</v>
      </c>
      <c r="C2788" t="s">
        <v>81</v>
      </c>
      <c r="D2788" t="s">
        <v>113</v>
      </c>
      <c r="E2788" t="s">
        <v>187</v>
      </c>
      <c r="F2788" t="s">
        <v>8253</v>
      </c>
      <c r="G2788" t="s">
        <v>143</v>
      </c>
      <c r="H2788" t="s">
        <v>135</v>
      </c>
      <c r="I2788" t="s">
        <v>136</v>
      </c>
      <c r="J2788" t="s">
        <v>137</v>
      </c>
      <c r="K2788" t="s">
        <v>144</v>
      </c>
      <c r="L2788" t="s">
        <v>8254</v>
      </c>
      <c r="M2788" t="s">
        <v>8255</v>
      </c>
      <c r="N2788">
        <v>0.80916666599999998</v>
      </c>
      <c r="O2788">
        <v>1</v>
      </c>
      <c r="P2788">
        <v>312</v>
      </c>
      <c r="Q2788">
        <v>12</v>
      </c>
      <c r="R2788">
        <v>46</v>
      </c>
      <c r="S2788">
        <v>1</v>
      </c>
      <c r="T2788">
        <v>5</v>
      </c>
      <c r="U2788">
        <v>0</v>
      </c>
      <c r="V2788">
        <v>0</v>
      </c>
      <c r="W2788">
        <v>0.14411859542104416</v>
      </c>
      <c r="X2788">
        <v>38.177272983128503</v>
      </c>
      <c r="Y2788">
        <v>10.223333903814249</v>
      </c>
      <c r="Z2788">
        <v>17.146965253664419</v>
      </c>
      <c r="AA2788">
        <v>0.94886023214611104</v>
      </c>
      <c r="AB2788">
        <v>3.6736459136725252</v>
      </c>
      <c r="AC2788">
        <v>0</v>
      </c>
      <c r="AD2788">
        <v>0</v>
      </c>
      <c r="AE2788">
        <v>70.314196881846868</v>
      </c>
    </row>
    <row r="2789" spans="1:31" x14ac:dyDescent="0.3">
      <c r="A2789">
        <v>2506317</v>
      </c>
      <c r="B2789">
        <v>1</v>
      </c>
      <c r="C2789" t="s">
        <v>80</v>
      </c>
      <c r="D2789" t="s">
        <v>94</v>
      </c>
      <c r="E2789" t="s">
        <v>132</v>
      </c>
      <c r="F2789" t="s">
        <v>8256</v>
      </c>
      <c r="G2789" t="s">
        <v>143</v>
      </c>
      <c r="H2789" t="s">
        <v>135</v>
      </c>
      <c r="I2789" t="s">
        <v>136</v>
      </c>
      <c r="J2789" t="s">
        <v>137</v>
      </c>
      <c r="K2789" t="s">
        <v>144</v>
      </c>
      <c r="L2789" t="s">
        <v>8257</v>
      </c>
      <c r="M2789" t="s">
        <v>8258</v>
      </c>
      <c r="N2789">
        <v>1.0008333330000001</v>
      </c>
      <c r="O2789">
        <v>0</v>
      </c>
      <c r="P2789">
        <v>67</v>
      </c>
      <c r="Q2789">
        <v>0</v>
      </c>
      <c r="R2789">
        <v>1</v>
      </c>
      <c r="S2789">
        <v>0</v>
      </c>
      <c r="T2789">
        <v>12</v>
      </c>
      <c r="U2789">
        <v>0</v>
      </c>
      <c r="V2789">
        <v>0</v>
      </c>
      <c r="W2789">
        <v>0</v>
      </c>
      <c r="X2789">
        <v>14.769883505428432</v>
      </c>
      <c r="Y2789">
        <v>0</v>
      </c>
      <c r="Z2789">
        <v>0.67926412475749998</v>
      </c>
      <c r="AA2789">
        <v>0</v>
      </c>
      <c r="AB2789">
        <v>15.200010389332281</v>
      </c>
      <c r="AC2789">
        <v>0</v>
      </c>
      <c r="AD2789">
        <v>0</v>
      </c>
      <c r="AE2789">
        <v>30.649158019518211</v>
      </c>
    </row>
    <row r="2790" spans="1:31" x14ac:dyDescent="0.3">
      <c r="A2790">
        <v>2506271</v>
      </c>
      <c r="B2790">
        <v>1</v>
      </c>
      <c r="C2790" t="s">
        <v>80</v>
      </c>
      <c r="D2790" t="s">
        <v>103</v>
      </c>
      <c r="E2790" t="s">
        <v>187</v>
      </c>
      <c r="F2790" t="s">
        <v>8259</v>
      </c>
      <c r="G2790" t="s">
        <v>173</v>
      </c>
      <c r="H2790" t="s">
        <v>135</v>
      </c>
      <c r="I2790" t="s">
        <v>136</v>
      </c>
      <c r="J2790" t="s">
        <v>137</v>
      </c>
      <c r="K2790" t="s">
        <v>138</v>
      </c>
      <c r="L2790" t="s">
        <v>8260</v>
      </c>
      <c r="M2790" t="s">
        <v>8261</v>
      </c>
      <c r="N2790">
        <v>1.6655555550000001</v>
      </c>
      <c r="O2790">
        <v>0</v>
      </c>
      <c r="P2790">
        <v>0</v>
      </c>
      <c r="Q2790">
        <v>0</v>
      </c>
      <c r="R2790">
        <v>0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0</v>
      </c>
      <c r="Y2790">
        <v>0</v>
      </c>
      <c r="Z2790">
        <v>0</v>
      </c>
      <c r="AA2790">
        <v>0</v>
      </c>
      <c r="AB2790">
        <v>0</v>
      </c>
      <c r="AC2790">
        <v>257.51165420002667</v>
      </c>
      <c r="AD2790">
        <v>0</v>
      </c>
      <c r="AE2790">
        <v>257.51165420002667</v>
      </c>
    </row>
    <row r="2791" spans="1:31" x14ac:dyDescent="0.3">
      <c r="A2791">
        <v>2506666</v>
      </c>
      <c r="B2791">
        <v>1</v>
      </c>
      <c r="C2791" t="s">
        <v>81</v>
      </c>
      <c r="D2791" t="s">
        <v>126</v>
      </c>
      <c r="E2791" t="s">
        <v>207</v>
      </c>
      <c r="F2791" t="s">
        <v>8262</v>
      </c>
      <c r="G2791" t="s">
        <v>177</v>
      </c>
      <c r="H2791" t="s">
        <v>150</v>
      </c>
      <c r="I2791" t="s">
        <v>136</v>
      </c>
      <c r="J2791" t="s">
        <v>137</v>
      </c>
      <c r="K2791" t="s">
        <v>144</v>
      </c>
      <c r="L2791" t="s">
        <v>8263</v>
      </c>
      <c r="M2791" t="s">
        <v>8264</v>
      </c>
      <c r="N2791">
        <v>1.0141666659999999</v>
      </c>
      <c r="O2791">
        <v>0</v>
      </c>
      <c r="P2791">
        <v>5</v>
      </c>
      <c r="Q2791">
        <v>0</v>
      </c>
      <c r="R2791">
        <v>6</v>
      </c>
      <c r="S2791">
        <v>0</v>
      </c>
      <c r="T2791">
        <v>2</v>
      </c>
      <c r="U2791">
        <v>0</v>
      </c>
      <c r="V2791">
        <v>0</v>
      </c>
      <c r="W2791">
        <v>0</v>
      </c>
      <c r="X2791">
        <v>0.73391904763647164</v>
      </c>
      <c r="Y2791">
        <v>0</v>
      </c>
      <c r="Z2791">
        <v>0.71115990768019999</v>
      </c>
      <c r="AA2791">
        <v>0</v>
      </c>
      <c r="AB2791">
        <v>0.88153102641329495</v>
      </c>
      <c r="AC2791">
        <v>0</v>
      </c>
      <c r="AD2791">
        <v>0</v>
      </c>
      <c r="AE2791">
        <v>2.3266099817299666</v>
      </c>
    </row>
    <row r="2792" spans="1:31" x14ac:dyDescent="0.3">
      <c r="A2792">
        <v>2505879</v>
      </c>
      <c r="B2792">
        <v>1</v>
      </c>
      <c r="C2792" t="s">
        <v>80</v>
      </c>
      <c r="D2792" t="s">
        <v>94</v>
      </c>
      <c r="E2792" t="s">
        <v>141</v>
      </c>
      <c r="F2792" t="s">
        <v>4312</v>
      </c>
      <c r="G2792" t="s">
        <v>143</v>
      </c>
      <c r="H2792" t="s">
        <v>135</v>
      </c>
      <c r="I2792" t="s">
        <v>136</v>
      </c>
      <c r="J2792" t="s">
        <v>137</v>
      </c>
      <c r="K2792" t="s">
        <v>144</v>
      </c>
      <c r="L2792" t="s">
        <v>8265</v>
      </c>
      <c r="M2792" t="s">
        <v>8266</v>
      </c>
      <c r="N2792">
        <v>2.1391666659999999</v>
      </c>
      <c r="O2792">
        <v>1</v>
      </c>
      <c r="P2792">
        <v>248</v>
      </c>
      <c r="Q2792">
        <v>14</v>
      </c>
      <c r="R2792">
        <v>42</v>
      </c>
      <c r="S2792">
        <v>14</v>
      </c>
      <c r="T2792">
        <v>87</v>
      </c>
      <c r="U2792">
        <v>9</v>
      </c>
      <c r="V2792">
        <v>0</v>
      </c>
      <c r="W2792">
        <v>1.1554082925442826</v>
      </c>
      <c r="X2792">
        <v>99.477010446241621</v>
      </c>
      <c r="Y2792">
        <v>3.1431953845315252</v>
      </c>
      <c r="Z2792">
        <v>24.906859295128911</v>
      </c>
      <c r="AA2792">
        <v>143.25790861953774</v>
      </c>
      <c r="AB2792">
        <v>59.633712188231371</v>
      </c>
      <c r="AC2792">
        <v>1972.1045415758424</v>
      </c>
      <c r="AD2792">
        <v>0</v>
      </c>
      <c r="AE2792">
        <v>2303.6786358020577</v>
      </c>
    </row>
    <row r="2793" spans="1:31" x14ac:dyDescent="0.3">
      <c r="A2793">
        <v>2506420</v>
      </c>
      <c r="B2793">
        <v>1</v>
      </c>
      <c r="C2793" t="s">
        <v>80</v>
      </c>
      <c r="D2793" t="s">
        <v>105</v>
      </c>
      <c r="E2793" t="s">
        <v>167</v>
      </c>
      <c r="F2793" t="s">
        <v>8267</v>
      </c>
      <c r="G2793" t="s">
        <v>169</v>
      </c>
      <c r="H2793" t="s">
        <v>150</v>
      </c>
      <c r="I2793" t="s">
        <v>136</v>
      </c>
      <c r="J2793" t="s">
        <v>137</v>
      </c>
      <c r="K2793" t="s">
        <v>144</v>
      </c>
      <c r="L2793" t="s">
        <v>8268</v>
      </c>
      <c r="M2793" t="s">
        <v>8269</v>
      </c>
      <c r="N2793">
        <v>4.1808333329999998</v>
      </c>
      <c r="O2793">
        <v>0</v>
      </c>
      <c r="P2793">
        <v>17</v>
      </c>
      <c r="Q2793">
        <v>0</v>
      </c>
      <c r="R2793">
        <v>0</v>
      </c>
      <c r="S2793">
        <v>0</v>
      </c>
      <c r="T2793">
        <v>7</v>
      </c>
      <c r="U2793">
        <v>0</v>
      </c>
      <c r="V2793">
        <v>0</v>
      </c>
      <c r="W2793">
        <v>0</v>
      </c>
      <c r="X2793">
        <v>16.897403135178482</v>
      </c>
      <c r="Y2793">
        <v>0</v>
      </c>
      <c r="Z2793">
        <v>0</v>
      </c>
      <c r="AA2793">
        <v>0</v>
      </c>
      <c r="AB2793">
        <v>14.341276804302128</v>
      </c>
      <c r="AC2793">
        <v>0</v>
      </c>
      <c r="AD2793">
        <v>0</v>
      </c>
      <c r="AE2793">
        <v>31.238679939480612</v>
      </c>
    </row>
    <row r="2794" spans="1:31" x14ac:dyDescent="0.3">
      <c r="A2794">
        <v>2506437</v>
      </c>
      <c r="B2794">
        <v>1</v>
      </c>
      <c r="C2794" t="s">
        <v>81</v>
      </c>
      <c r="D2794" t="s">
        <v>113</v>
      </c>
      <c r="E2794" t="s">
        <v>132</v>
      </c>
      <c r="F2794" t="s">
        <v>8270</v>
      </c>
      <c r="G2794" t="s">
        <v>828</v>
      </c>
      <c r="H2794" t="s">
        <v>135</v>
      </c>
      <c r="I2794" t="s">
        <v>136</v>
      </c>
      <c r="J2794" t="s">
        <v>137</v>
      </c>
      <c r="K2794" t="s">
        <v>144</v>
      </c>
      <c r="L2794" t="s">
        <v>8271</v>
      </c>
      <c r="M2794" t="s">
        <v>8272</v>
      </c>
      <c r="N2794">
        <v>3.429166666</v>
      </c>
      <c r="O2794">
        <v>0</v>
      </c>
      <c r="P2794">
        <v>94</v>
      </c>
      <c r="Q2794">
        <v>1</v>
      </c>
      <c r="R2794">
        <v>6</v>
      </c>
      <c r="S2794">
        <v>0</v>
      </c>
      <c r="T2794">
        <v>1</v>
      </c>
      <c r="U2794">
        <v>0</v>
      </c>
      <c r="V2794">
        <v>0</v>
      </c>
      <c r="W2794">
        <v>0</v>
      </c>
      <c r="X2794">
        <v>39.763667344959146</v>
      </c>
      <c r="Y2794">
        <v>4.3192991378602983</v>
      </c>
      <c r="Z2794">
        <v>9.0141564239318086</v>
      </c>
      <c r="AA2794">
        <v>0</v>
      </c>
      <c r="AB2794">
        <v>4.961715477385555</v>
      </c>
      <c r="AC2794">
        <v>0</v>
      </c>
      <c r="AD2794">
        <v>0</v>
      </c>
      <c r="AE2794">
        <v>58.058838384136806</v>
      </c>
    </row>
    <row r="2795" spans="1:31" x14ac:dyDescent="0.3">
      <c r="A2795">
        <v>2505773</v>
      </c>
      <c r="B2795">
        <v>1</v>
      </c>
      <c r="C2795" t="s">
        <v>81</v>
      </c>
      <c r="D2795" t="s">
        <v>112</v>
      </c>
      <c r="E2795" t="s">
        <v>207</v>
      </c>
      <c r="F2795" t="s">
        <v>5754</v>
      </c>
      <c r="G2795" t="s">
        <v>700</v>
      </c>
      <c r="H2795" t="s">
        <v>150</v>
      </c>
      <c r="I2795" t="s">
        <v>136</v>
      </c>
      <c r="J2795" t="s">
        <v>137</v>
      </c>
      <c r="K2795" t="s">
        <v>144</v>
      </c>
      <c r="L2795" t="s">
        <v>8273</v>
      </c>
      <c r="M2795" t="s">
        <v>8274</v>
      </c>
      <c r="N2795">
        <v>1.1305555549999999</v>
      </c>
      <c r="O2795">
        <v>0</v>
      </c>
      <c r="P2795">
        <v>6</v>
      </c>
      <c r="Q2795">
        <v>0</v>
      </c>
      <c r="R2795">
        <v>0</v>
      </c>
      <c r="S2795">
        <v>0</v>
      </c>
      <c r="T2795">
        <v>2</v>
      </c>
      <c r="U2795">
        <v>0</v>
      </c>
      <c r="V2795">
        <v>1</v>
      </c>
      <c r="W2795">
        <v>0</v>
      </c>
      <c r="X2795">
        <v>0.32105612201153749</v>
      </c>
      <c r="Y2795">
        <v>0</v>
      </c>
      <c r="Z2795">
        <v>0</v>
      </c>
      <c r="AA2795">
        <v>0</v>
      </c>
      <c r="AB2795">
        <v>0.38469017701191666</v>
      </c>
      <c r="AC2795">
        <v>0</v>
      </c>
      <c r="AD2795">
        <v>6.3067499267094256</v>
      </c>
      <c r="AE2795">
        <v>7.01249622573288</v>
      </c>
    </row>
    <row r="2796" spans="1:31" x14ac:dyDescent="0.3">
      <c r="A2796">
        <v>2506108</v>
      </c>
      <c r="B2796">
        <v>1</v>
      </c>
      <c r="C2796" t="s">
        <v>81</v>
      </c>
      <c r="D2796" t="s">
        <v>114</v>
      </c>
      <c r="E2796" t="s">
        <v>141</v>
      </c>
      <c r="F2796" t="s">
        <v>8027</v>
      </c>
      <c r="G2796" t="s">
        <v>143</v>
      </c>
      <c r="H2796" t="s">
        <v>135</v>
      </c>
      <c r="I2796" t="s">
        <v>136</v>
      </c>
      <c r="J2796" t="s">
        <v>137</v>
      </c>
      <c r="K2796" t="s">
        <v>144</v>
      </c>
      <c r="L2796" t="s">
        <v>8275</v>
      </c>
      <c r="M2796" t="s">
        <v>8276</v>
      </c>
      <c r="N2796">
        <v>0.101666666</v>
      </c>
      <c r="O2796">
        <v>0</v>
      </c>
      <c r="P2796">
        <v>780</v>
      </c>
      <c r="Q2796">
        <v>2</v>
      </c>
      <c r="R2796">
        <v>18</v>
      </c>
      <c r="S2796">
        <v>11</v>
      </c>
      <c r="T2796">
        <v>81</v>
      </c>
      <c r="U2796">
        <v>0</v>
      </c>
      <c r="V2796">
        <v>0</v>
      </c>
      <c r="W2796">
        <v>0</v>
      </c>
      <c r="X2796">
        <v>7.2612435185788939</v>
      </c>
      <c r="Y2796">
        <v>0.15183978949212001</v>
      </c>
      <c r="Z2796">
        <v>0.17512964139580001</v>
      </c>
      <c r="AA2796">
        <v>2.1223821668766663</v>
      </c>
      <c r="AB2796">
        <v>1.7525938679533282</v>
      </c>
      <c r="AC2796">
        <v>0</v>
      </c>
      <c r="AD2796">
        <v>0</v>
      </c>
      <c r="AE2796">
        <v>11.463188984296808</v>
      </c>
    </row>
    <row r="2797" spans="1:31" x14ac:dyDescent="0.3">
      <c r="A2797">
        <v>2505896</v>
      </c>
      <c r="B2797">
        <v>1</v>
      </c>
      <c r="C2797" t="s">
        <v>80</v>
      </c>
      <c r="D2797" t="s">
        <v>106</v>
      </c>
      <c r="E2797" t="s">
        <v>187</v>
      </c>
      <c r="F2797" t="s">
        <v>8277</v>
      </c>
      <c r="G2797" t="s">
        <v>143</v>
      </c>
      <c r="H2797" t="s">
        <v>135</v>
      </c>
      <c r="I2797" t="s">
        <v>136</v>
      </c>
      <c r="J2797" t="s">
        <v>137</v>
      </c>
      <c r="K2797" t="s">
        <v>144</v>
      </c>
      <c r="L2797" t="s">
        <v>8278</v>
      </c>
      <c r="M2797" t="s">
        <v>8279</v>
      </c>
      <c r="N2797">
        <v>1.1402777770000001</v>
      </c>
      <c r="O2797">
        <v>0</v>
      </c>
      <c r="P2797">
        <v>37</v>
      </c>
      <c r="Q2797">
        <v>18</v>
      </c>
      <c r="R2797">
        <v>69</v>
      </c>
      <c r="S2797">
        <v>6</v>
      </c>
      <c r="T2797">
        <v>27</v>
      </c>
      <c r="U2797">
        <v>0</v>
      </c>
      <c r="V2797">
        <v>0</v>
      </c>
      <c r="W2797">
        <v>0</v>
      </c>
      <c r="X2797">
        <v>9.9340607240895391</v>
      </c>
      <c r="Y2797">
        <v>44.527273839094107</v>
      </c>
      <c r="Z2797">
        <v>40.644757748395357</v>
      </c>
      <c r="AA2797">
        <v>12.605800441393855</v>
      </c>
      <c r="AB2797">
        <v>13.495642052908982</v>
      </c>
      <c r="AC2797">
        <v>0</v>
      </c>
      <c r="AD2797">
        <v>0</v>
      </c>
      <c r="AE2797">
        <v>121.20753480588183</v>
      </c>
    </row>
    <row r="2798" spans="1:31" x14ac:dyDescent="0.3">
      <c r="A2798">
        <v>2505916</v>
      </c>
      <c r="B2798">
        <v>1</v>
      </c>
      <c r="C2798" t="s">
        <v>80</v>
      </c>
      <c r="D2798" t="s">
        <v>96</v>
      </c>
      <c r="E2798" t="s">
        <v>187</v>
      </c>
      <c r="F2798" t="s">
        <v>8280</v>
      </c>
      <c r="G2798" t="s">
        <v>143</v>
      </c>
      <c r="H2798" t="s">
        <v>135</v>
      </c>
      <c r="I2798" t="s">
        <v>136</v>
      </c>
      <c r="J2798" t="s">
        <v>137</v>
      </c>
      <c r="K2798" t="s">
        <v>144</v>
      </c>
      <c r="L2798" t="s">
        <v>8281</v>
      </c>
      <c r="M2798" t="s">
        <v>8282</v>
      </c>
      <c r="N2798">
        <v>0.509444444</v>
      </c>
      <c r="O2798">
        <v>0</v>
      </c>
      <c r="P2798">
        <v>0</v>
      </c>
      <c r="Q2798">
        <v>0</v>
      </c>
      <c r="R2798">
        <v>0</v>
      </c>
      <c r="S2798">
        <v>2</v>
      </c>
      <c r="T2798">
        <v>0</v>
      </c>
      <c r="U2798">
        <v>1</v>
      </c>
      <c r="V2798">
        <v>0</v>
      </c>
      <c r="W2798">
        <v>0</v>
      </c>
      <c r="X2798">
        <v>0</v>
      </c>
      <c r="Y2798">
        <v>0</v>
      </c>
      <c r="Z2798">
        <v>0</v>
      </c>
      <c r="AA2798">
        <v>20.648471505092203</v>
      </c>
      <c r="AB2798">
        <v>0</v>
      </c>
      <c r="AC2798">
        <v>83.105797063621111</v>
      </c>
      <c r="AD2798">
        <v>0</v>
      </c>
      <c r="AE2798">
        <v>103.75426856871331</v>
      </c>
    </row>
    <row r="2799" spans="1:31" x14ac:dyDescent="0.3">
      <c r="A2799">
        <v>2506208</v>
      </c>
      <c r="B2799">
        <v>1</v>
      </c>
      <c r="C2799" t="s">
        <v>81</v>
      </c>
      <c r="D2799" t="s">
        <v>124</v>
      </c>
      <c r="E2799" t="s">
        <v>207</v>
      </c>
      <c r="F2799" t="s">
        <v>8283</v>
      </c>
      <c r="G2799" t="s">
        <v>177</v>
      </c>
      <c r="H2799" t="s">
        <v>150</v>
      </c>
      <c r="I2799" t="s">
        <v>136</v>
      </c>
      <c r="J2799" t="s">
        <v>137</v>
      </c>
      <c r="K2799" t="s">
        <v>144</v>
      </c>
      <c r="L2799" t="s">
        <v>8284</v>
      </c>
      <c r="M2799" t="s">
        <v>8285</v>
      </c>
      <c r="N2799">
        <v>1.0147222220000001</v>
      </c>
      <c r="O2799">
        <v>0</v>
      </c>
      <c r="P2799">
        <v>15</v>
      </c>
      <c r="Q2799">
        <v>0</v>
      </c>
      <c r="R2799">
        <v>14</v>
      </c>
      <c r="S2799">
        <v>0</v>
      </c>
      <c r="T2799">
        <v>2</v>
      </c>
      <c r="U2799">
        <v>0</v>
      </c>
      <c r="V2799">
        <v>0</v>
      </c>
      <c r="W2799">
        <v>0</v>
      </c>
      <c r="X2799">
        <v>2.2273327415810602</v>
      </c>
      <c r="Y2799">
        <v>0</v>
      </c>
      <c r="Z2799">
        <v>1.7423203845972959</v>
      </c>
      <c r="AA2799">
        <v>0</v>
      </c>
      <c r="AB2799">
        <v>0.42724792483213669</v>
      </c>
      <c r="AC2799">
        <v>0</v>
      </c>
      <c r="AD2799">
        <v>0</v>
      </c>
      <c r="AE2799">
        <v>4.3969010510104924</v>
      </c>
    </row>
    <row r="2800" spans="1:31" x14ac:dyDescent="0.3">
      <c r="A2800">
        <v>2505959</v>
      </c>
      <c r="B2800">
        <v>1</v>
      </c>
      <c r="C2800" t="s">
        <v>81</v>
      </c>
      <c r="D2800" t="s">
        <v>127</v>
      </c>
      <c r="E2800" t="s">
        <v>275</v>
      </c>
      <c r="F2800" t="s">
        <v>5425</v>
      </c>
      <c r="G2800" t="s">
        <v>143</v>
      </c>
      <c r="H2800" t="s">
        <v>135</v>
      </c>
      <c r="I2800" t="s">
        <v>136</v>
      </c>
      <c r="J2800" t="s">
        <v>137</v>
      </c>
      <c r="K2800" t="s">
        <v>144</v>
      </c>
      <c r="L2800" t="s">
        <v>8286</v>
      </c>
      <c r="M2800" t="s">
        <v>8287</v>
      </c>
      <c r="N2800">
        <v>1.0055555549999999</v>
      </c>
      <c r="O2800">
        <v>23</v>
      </c>
      <c r="P2800">
        <v>2953</v>
      </c>
      <c r="Q2800">
        <v>808</v>
      </c>
      <c r="R2800">
        <v>811</v>
      </c>
      <c r="S2800">
        <v>104</v>
      </c>
      <c r="T2800">
        <v>402</v>
      </c>
      <c r="U2800">
        <v>16</v>
      </c>
      <c r="V2800">
        <v>2</v>
      </c>
      <c r="W2800">
        <v>7.5522372035345393</v>
      </c>
      <c r="X2800">
        <v>785.49918408937617</v>
      </c>
      <c r="Y2800">
        <v>525.08947353020324</v>
      </c>
      <c r="Z2800">
        <v>352.83023230759278</v>
      </c>
      <c r="AA2800">
        <v>704.27745479772841</v>
      </c>
      <c r="AB2800">
        <v>267.68446166747657</v>
      </c>
      <c r="AC2800">
        <v>2458.5570682573039</v>
      </c>
      <c r="AD2800">
        <v>25.645391178224788</v>
      </c>
      <c r="AE2800">
        <v>5127.1355030314407</v>
      </c>
    </row>
    <row r="2801" spans="1:31" x14ac:dyDescent="0.3">
      <c r="A2801">
        <v>2506002</v>
      </c>
      <c r="B2801">
        <v>1</v>
      </c>
      <c r="C2801" t="s">
        <v>81</v>
      </c>
      <c r="D2801" t="s">
        <v>115</v>
      </c>
      <c r="E2801" t="s">
        <v>207</v>
      </c>
      <c r="F2801" t="s">
        <v>8288</v>
      </c>
      <c r="G2801" t="s">
        <v>177</v>
      </c>
      <c r="H2801" t="s">
        <v>150</v>
      </c>
      <c r="I2801" t="s">
        <v>136</v>
      </c>
      <c r="J2801" t="s">
        <v>137</v>
      </c>
      <c r="K2801" t="s">
        <v>144</v>
      </c>
      <c r="L2801" t="s">
        <v>8289</v>
      </c>
      <c r="M2801" t="s">
        <v>8290</v>
      </c>
      <c r="N2801">
        <v>0.72250000000000003</v>
      </c>
      <c r="O2801">
        <v>0</v>
      </c>
      <c r="P2801">
        <v>5</v>
      </c>
      <c r="Q2801">
        <v>0</v>
      </c>
      <c r="R2801">
        <v>0</v>
      </c>
      <c r="S2801">
        <v>0</v>
      </c>
      <c r="T2801">
        <v>0</v>
      </c>
      <c r="U2801">
        <v>0</v>
      </c>
      <c r="V2801">
        <v>0</v>
      </c>
      <c r="W2801">
        <v>0</v>
      </c>
      <c r="X2801">
        <v>0.29689783325475005</v>
      </c>
      <c r="Y2801">
        <v>0</v>
      </c>
      <c r="Z2801">
        <v>0</v>
      </c>
      <c r="AA2801">
        <v>0</v>
      </c>
      <c r="AB2801">
        <v>0</v>
      </c>
      <c r="AC2801">
        <v>0</v>
      </c>
      <c r="AD2801">
        <v>0</v>
      </c>
      <c r="AE2801">
        <v>0.29689783325475005</v>
      </c>
    </row>
    <row r="2802" spans="1:31" x14ac:dyDescent="0.3">
      <c r="A2802">
        <v>2506237</v>
      </c>
      <c r="B2802">
        <v>1</v>
      </c>
      <c r="C2802" t="s">
        <v>81</v>
      </c>
      <c r="D2802" t="s">
        <v>115</v>
      </c>
      <c r="E2802" t="s">
        <v>187</v>
      </c>
      <c r="F2802" t="s">
        <v>8291</v>
      </c>
      <c r="G2802" t="s">
        <v>134</v>
      </c>
      <c r="H2802" t="s">
        <v>135</v>
      </c>
      <c r="I2802" t="s">
        <v>136</v>
      </c>
      <c r="J2802" t="s">
        <v>137</v>
      </c>
      <c r="K2802" t="s">
        <v>138</v>
      </c>
      <c r="L2802" t="s">
        <v>7612</v>
      </c>
      <c r="M2802" t="s">
        <v>7644</v>
      </c>
      <c r="N2802">
        <v>3.2863888879999998</v>
      </c>
      <c r="O2802">
        <v>0</v>
      </c>
      <c r="P2802">
        <v>410</v>
      </c>
      <c r="Q2802">
        <v>2</v>
      </c>
      <c r="R2802">
        <v>20</v>
      </c>
      <c r="S2802">
        <v>1</v>
      </c>
      <c r="T2802">
        <v>24</v>
      </c>
      <c r="U2802">
        <v>0</v>
      </c>
      <c r="V2802">
        <v>0</v>
      </c>
      <c r="W2802">
        <v>0</v>
      </c>
      <c r="X2802">
        <v>103.48796645957142</v>
      </c>
      <c r="Y2802">
        <v>30.188384815962596</v>
      </c>
      <c r="Z2802">
        <v>7.7124673262031722</v>
      </c>
      <c r="AA2802">
        <v>13.828218332502807</v>
      </c>
      <c r="AB2802">
        <v>24.501321391384511</v>
      </c>
      <c r="AC2802">
        <v>0</v>
      </c>
      <c r="AD2802">
        <v>0</v>
      </c>
      <c r="AE2802">
        <v>179.71835832562454</v>
      </c>
    </row>
    <row r="2803" spans="1:31" x14ac:dyDescent="0.3">
      <c r="A2803">
        <v>2505905</v>
      </c>
      <c r="B2803">
        <v>1</v>
      </c>
      <c r="C2803" t="s">
        <v>81</v>
      </c>
      <c r="D2803" t="s">
        <v>114</v>
      </c>
      <c r="E2803" t="s">
        <v>207</v>
      </c>
      <c r="F2803" t="s">
        <v>8292</v>
      </c>
      <c r="G2803" t="s">
        <v>177</v>
      </c>
      <c r="H2803" t="s">
        <v>150</v>
      </c>
      <c r="I2803" t="s">
        <v>136</v>
      </c>
      <c r="J2803" t="s">
        <v>137</v>
      </c>
      <c r="K2803" t="s">
        <v>144</v>
      </c>
      <c r="L2803" t="s">
        <v>8293</v>
      </c>
      <c r="M2803" t="s">
        <v>8294</v>
      </c>
      <c r="N2803">
        <v>1.3544444440000001</v>
      </c>
      <c r="O2803">
        <v>0</v>
      </c>
      <c r="P2803">
        <v>3</v>
      </c>
      <c r="Q2803">
        <v>0</v>
      </c>
      <c r="R2803">
        <v>0</v>
      </c>
      <c r="S2803">
        <v>0</v>
      </c>
      <c r="T2803">
        <v>0</v>
      </c>
      <c r="U2803">
        <v>0</v>
      </c>
      <c r="V2803">
        <v>0</v>
      </c>
      <c r="W2803">
        <v>0</v>
      </c>
      <c r="X2803">
        <v>0.27372972167284337</v>
      </c>
      <c r="Y2803">
        <v>0</v>
      </c>
      <c r="Z2803">
        <v>0</v>
      </c>
      <c r="AA2803">
        <v>0</v>
      </c>
      <c r="AB2803">
        <v>0</v>
      </c>
      <c r="AC2803">
        <v>0</v>
      </c>
      <c r="AD2803">
        <v>0</v>
      </c>
      <c r="AE2803">
        <v>0.27372972167284337</v>
      </c>
    </row>
    <row r="2804" spans="1:31" x14ac:dyDescent="0.3">
      <c r="A2804">
        <v>2506091</v>
      </c>
      <c r="B2804">
        <v>1</v>
      </c>
      <c r="C2804" t="s">
        <v>81</v>
      </c>
      <c r="D2804" t="s">
        <v>128</v>
      </c>
      <c r="E2804" t="s">
        <v>132</v>
      </c>
      <c r="F2804" t="s">
        <v>8295</v>
      </c>
      <c r="G2804" t="s">
        <v>1446</v>
      </c>
      <c r="H2804" t="s">
        <v>135</v>
      </c>
      <c r="I2804" t="s">
        <v>136</v>
      </c>
      <c r="J2804" t="s">
        <v>137</v>
      </c>
      <c r="K2804" t="s">
        <v>144</v>
      </c>
      <c r="L2804" t="s">
        <v>8296</v>
      </c>
      <c r="M2804" t="s">
        <v>8297</v>
      </c>
      <c r="N2804">
        <v>3.582777777</v>
      </c>
      <c r="O2804">
        <v>0</v>
      </c>
      <c r="P2804">
        <v>491</v>
      </c>
      <c r="Q2804">
        <v>0</v>
      </c>
      <c r="R2804">
        <v>9</v>
      </c>
      <c r="S2804">
        <v>0</v>
      </c>
      <c r="T2804">
        <v>27</v>
      </c>
      <c r="U2804">
        <v>0</v>
      </c>
      <c r="V2804">
        <v>0</v>
      </c>
      <c r="W2804">
        <v>0</v>
      </c>
      <c r="X2804">
        <v>296.2334018802095</v>
      </c>
      <c r="Y2804">
        <v>0</v>
      </c>
      <c r="Z2804">
        <v>1.9102017584273951</v>
      </c>
      <c r="AA2804">
        <v>0</v>
      </c>
      <c r="AB2804">
        <v>48.155024458484341</v>
      </c>
      <c r="AC2804">
        <v>0</v>
      </c>
      <c r="AD2804">
        <v>0</v>
      </c>
      <c r="AE2804">
        <v>346.2986280971212</v>
      </c>
    </row>
    <row r="2805" spans="1:31" x14ac:dyDescent="0.3">
      <c r="A2805">
        <v>2506360</v>
      </c>
      <c r="B2805">
        <v>1</v>
      </c>
      <c r="C2805" t="s">
        <v>80</v>
      </c>
      <c r="D2805" t="s">
        <v>94</v>
      </c>
      <c r="E2805" t="s">
        <v>132</v>
      </c>
      <c r="F2805" t="s">
        <v>8298</v>
      </c>
      <c r="G2805" t="s">
        <v>143</v>
      </c>
      <c r="H2805" t="s">
        <v>135</v>
      </c>
      <c r="I2805" t="s">
        <v>136</v>
      </c>
      <c r="J2805" t="s">
        <v>137</v>
      </c>
      <c r="K2805" t="s">
        <v>144</v>
      </c>
      <c r="L2805" t="s">
        <v>8299</v>
      </c>
      <c r="M2805" t="s">
        <v>8300</v>
      </c>
      <c r="N2805">
        <v>1.1936111110000001</v>
      </c>
      <c r="O2805">
        <v>0</v>
      </c>
      <c r="P2805">
        <v>476</v>
      </c>
      <c r="Q2805">
        <v>0</v>
      </c>
      <c r="R2805">
        <v>35</v>
      </c>
      <c r="S2805">
        <v>1</v>
      </c>
      <c r="T2805">
        <v>21</v>
      </c>
      <c r="U2805">
        <v>0</v>
      </c>
      <c r="V2805">
        <v>0</v>
      </c>
      <c r="W2805">
        <v>0</v>
      </c>
      <c r="X2805">
        <v>140.17110752714493</v>
      </c>
      <c r="Y2805">
        <v>0</v>
      </c>
      <c r="Z2805">
        <v>11.527031213055077</v>
      </c>
      <c r="AA2805">
        <v>384.66354144167883</v>
      </c>
      <c r="AB2805">
        <v>16.15642669430833</v>
      </c>
      <c r="AC2805">
        <v>0</v>
      </c>
      <c r="AD2805">
        <v>0</v>
      </c>
      <c r="AE2805">
        <v>552.51810687618718</v>
      </c>
    </row>
    <row r="2806" spans="1:31" x14ac:dyDescent="0.3">
      <c r="A2806">
        <v>2506114</v>
      </c>
      <c r="B2806">
        <v>1</v>
      </c>
      <c r="C2806" t="s">
        <v>80</v>
      </c>
      <c r="D2806" t="s">
        <v>99</v>
      </c>
      <c r="E2806" t="s">
        <v>207</v>
      </c>
      <c r="F2806" t="s">
        <v>6463</v>
      </c>
      <c r="G2806" t="s">
        <v>177</v>
      </c>
      <c r="H2806" t="s">
        <v>150</v>
      </c>
      <c r="I2806" t="s">
        <v>136</v>
      </c>
      <c r="J2806" t="s">
        <v>137</v>
      </c>
      <c r="K2806" t="s">
        <v>144</v>
      </c>
      <c r="L2806" t="s">
        <v>8301</v>
      </c>
      <c r="M2806" t="s">
        <v>8302</v>
      </c>
      <c r="N2806">
        <v>7.3213888880000004</v>
      </c>
      <c r="O2806">
        <v>0</v>
      </c>
      <c r="P2806">
        <v>17</v>
      </c>
      <c r="Q2806">
        <v>0</v>
      </c>
      <c r="R2806">
        <v>0</v>
      </c>
      <c r="S2806">
        <v>0</v>
      </c>
      <c r="T2806">
        <v>2</v>
      </c>
      <c r="U2806">
        <v>0</v>
      </c>
      <c r="V2806">
        <v>0</v>
      </c>
      <c r="W2806">
        <v>0</v>
      </c>
      <c r="X2806">
        <v>21.400985288324176</v>
      </c>
      <c r="Y2806">
        <v>0</v>
      </c>
      <c r="Z2806">
        <v>0</v>
      </c>
      <c r="AA2806">
        <v>0</v>
      </c>
      <c r="AB2806">
        <v>0.59067937312580154</v>
      </c>
      <c r="AC2806">
        <v>0</v>
      </c>
      <c r="AD2806">
        <v>0</v>
      </c>
      <c r="AE2806">
        <v>21.991664661449978</v>
      </c>
    </row>
    <row r="2807" spans="1:31" x14ac:dyDescent="0.3">
      <c r="A2807">
        <v>2506383</v>
      </c>
      <c r="B2807">
        <v>1</v>
      </c>
      <c r="C2807" t="s">
        <v>80</v>
      </c>
      <c r="D2807" t="s">
        <v>100</v>
      </c>
      <c r="E2807" t="s">
        <v>207</v>
      </c>
      <c r="F2807" t="s">
        <v>8303</v>
      </c>
      <c r="G2807" t="s">
        <v>177</v>
      </c>
      <c r="H2807" t="s">
        <v>150</v>
      </c>
      <c r="I2807" t="s">
        <v>136</v>
      </c>
      <c r="J2807" t="s">
        <v>137</v>
      </c>
      <c r="K2807" t="s">
        <v>144</v>
      </c>
      <c r="L2807" t="s">
        <v>8304</v>
      </c>
      <c r="M2807" t="s">
        <v>8305</v>
      </c>
      <c r="N2807">
        <v>2.8597222219999998</v>
      </c>
      <c r="O2807">
        <v>0</v>
      </c>
      <c r="P2807">
        <v>10</v>
      </c>
      <c r="Q2807">
        <v>0</v>
      </c>
      <c r="R2807">
        <v>2</v>
      </c>
      <c r="S2807">
        <v>0</v>
      </c>
      <c r="T2807">
        <v>2</v>
      </c>
      <c r="U2807">
        <v>0</v>
      </c>
      <c r="V2807">
        <v>0</v>
      </c>
      <c r="W2807">
        <v>0</v>
      </c>
      <c r="X2807">
        <v>7.3933142492219215</v>
      </c>
      <c r="Y2807">
        <v>0</v>
      </c>
      <c r="Z2807">
        <v>3.2444883481631375</v>
      </c>
      <c r="AA2807">
        <v>0</v>
      </c>
      <c r="AB2807">
        <v>4.4267603395596895</v>
      </c>
      <c r="AC2807">
        <v>0</v>
      </c>
      <c r="AD2807">
        <v>0</v>
      </c>
      <c r="AE2807">
        <v>15.06456293694475</v>
      </c>
    </row>
    <row r="2808" spans="1:31" x14ac:dyDescent="0.3">
      <c r="A2808">
        <v>2506260</v>
      </c>
      <c r="B2808">
        <v>1</v>
      </c>
      <c r="C2808" t="s">
        <v>80</v>
      </c>
      <c r="D2808" t="s">
        <v>94</v>
      </c>
      <c r="E2808" t="s">
        <v>207</v>
      </c>
      <c r="F2808" t="s">
        <v>8306</v>
      </c>
      <c r="G2808" t="s">
        <v>161</v>
      </c>
      <c r="H2808" t="s">
        <v>150</v>
      </c>
      <c r="I2808" t="s">
        <v>136</v>
      </c>
      <c r="J2808" t="s">
        <v>137</v>
      </c>
      <c r="K2808" t="s">
        <v>144</v>
      </c>
      <c r="L2808" t="s">
        <v>8307</v>
      </c>
      <c r="M2808" t="s">
        <v>8308</v>
      </c>
      <c r="N2808">
        <v>0.69166666600000004</v>
      </c>
      <c r="O2808">
        <v>0</v>
      </c>
      <c r="P2808">
        <v>78</v>
      </c>
      <c r="Q2808">
        <v>0</v>
      </c>
      <c r="R2808">
        <v>0</v>
      </c>
      <c r="S2808">
        <v>0</v>
      </c>
      <c r="T2808">
        <v>3</v>
      </c>
      <c r="U2808">
        <v>0</v>
      </c>
      <c r="V2808">
        <v>0</v>
      </c>
      <c r="W2808">
        <v>0</v>
      </c>
      <c r="X2808">
        <v>10.220919959012003</v>
      </c>
      <c r="Y2808">
        <v>0</v>
      </c>
      <c r="Z2808">
        <v>0</v>
      </c>
      <c r="AA2808">
        <v>0</v>
      </c>
      <c r="AB2808">
        <v>1.1868963320667665</v>
      </c>
      <c r="AC2808">
        <v>0</v>
      </c>
      <c r="AD2808">
        <v>0</v>
      </c>
      <c r="AE2808">
        <v>11.407816291078769</v>
      </c>
    </row>
    <row r="2809" spans="1:31" x14ac:dyDescent="0.3">
      <c r="A2809">
        <v>2506575</v>
      </c>
      <c r="B2809">
        <v>1</v>
      </c>
      <c r="C2809" t="s">
        <v>80</v>
      </c>
      <c r="D2809" t="s">
        <v>85</v>
      </c>
      <c r="E2809" t="s">
        <v>147</v>
      </c>
      <c r="F2809" t="s">
        <v>8309</v>
      </c>
      <c r="G2809" t="s">
        <v>224</v>
      </c>
      <c r="H2809" t="s">
        <v>150</v>
      </c>
      <c r="I2809" t="s">
        <v>136</v>
      </c>
      <c r="J2809" t="s">
        <v>137</v>
      </c>
      <c r="K2809" t="s">
        <v>144</v>
      </c>
      <c r="L2809" t="s">
        <v>8310</v>
      </c>
      <c r="M2809" t="s">
        <v>8311</v>
      </c>
      <c r="N2809">
        <v>2.557222222</v>
      </c>
      <c r="O2809">
        <v>0</v>
      </c>
      <c r="P2809">
        <v>20</v>
      </c>
      <c r="Q2809">
        <v>0</v>
      </c>
      <c r="R2809">
        <v>0</v>
      </c>
      <c r="S2809">
        <v>0</v>
      </c>
      <c r="T2809">
        <v>9</v>
      </c>
      <c r="U2809">
        <v>0</v>
      </c>
      <c r="V2809">
        <v>0</v>
      </c>
      <c r="W2809">
        <v>0</v>
      </c>
      <c r="X2809">
        <v>15.518206078200105</v>
      </c>
      <c r="Y2809">
        <v>0</v>
      </c>
      <c r="Z2809">
        <v>0</v>
      </c>
      <c r="AA2809">
        <v>0</v>
      </c>
      <c r="AB2809">
        <v>23.436522333781578</v>
      </c>
      <c r="AC2809">
        <v>0</v>
      </c>
      <c r="AD2809">
        <v>0</v>
      </c>
      <c r="AE2809">
        <v>38.954728411981684</v>
      </c>
    </row>
    <row r="2810" spans="1:31" x14ac:dyDescent="0.3">
      <c r="A2810">
        <v>2506220</v>
      </c>
      <c r="B2810">
        <v>1</v>
      </c>
      <c r="C2810" t="s">
        <v>81</v>
      </c>
      <c r="D2810" t="s">
        <v>122</v>
      </c>
      <c r="E2810" t="s">
        <v>132</v>
      </c>
      <c r="F2810" t="s">
        <v>8312</v>
      </c>
      <c r="G2810" t="s">
        <v>204</v>
      </c>
      <c r="H2810" t="s">
        <v>135</v>
      </c>
      <c r="I2810" t="s">
        <v>136</v>
      </c>
      <c r="J2810" t="s">
        <v>137</v>
      </c>
      <c r="K2810" t="s">
        <v>144</v>
      </c>
      <c r="L2810" t="s">
        <v>8313</v>
      </c>
      <c r="M2810" t="s">
        <v>8314</v>
      </c>
      <c r="N2810">
        <v>0.95305555500000005</v>
      </c>
      <c r="O2810">
        <v>0</v>
      </c>
      <c r="P2810">
        <v>93</v>
      </c>
      <c r="Q2810">
        <v>0</v>
      </c>
      <c r="R2810">
        <v>0</v>
      </c>
      <c r="S2810">
        <v>1</v>
      </c>
      <c r="T2810">
        <v>5</v>
      </c>
      <c r="U2810">
        <v>0</v>
      </c>
      <c r="V2810">
        <v>0</v>
      </c>
      <c r="W2810">
        <v>0</v>
      </c>
      <c r="X2810">
        <v>7.2842524408543747</v>
      </c>
      <c r="Y2810">
        <v>0</v>
      </c>
      <c r="Z2810">
        <v>0</v>
      </c>
      <c r="AA2810">
        <v>1.5072717394083333</v>
      </c>
      <c r="AB2810">
        <v>0.22919673094307003</v>
      </c>
      <c r="AC2810">
        <v>0</v>
      </c>
      <c r="AD2810">
        <v>0</v>
      </c>
      <c r="AE2810">
        <v>9.0207209112057782</v>
      </c>
    </row>
    <row r="2811" spans="1:31" x14ac:dyDescent="0.3">
      <c r="A2811">
        <v>2506277</v>
      </c>
      <c r="B2811">
        <v>1</v>
      </c>
      <c r="C2811" t="s">
        <v>81</v>
      </c>
      <c r="D2811" t="s">
        <v>121</v>
      </c>
      <c r="E2811" t="s">
        <v>159</v>
      </c>
      <c r="F2811" t="s">
        <v>8315</v>
      </c>
      <c r="G2811" t="s">
        <v>181</v>
      </c>
      <c r="H2811" t="s">
        <v>150</v>
      </c>
      <c r="I2811" t="s">
        <v>136</v>
      </c>
      <c r="J2811" t="s">
        <v>137</v>
      </c>
      <c r="K2811" t="s">
        <v>144</v>
      </c>
      <c r="L2811" t="s">
        <v>8316</v>
      </c>
      <c r="M2811" t="s">
        <v>8317</v>
      </c>
      <c r="N2811">
        <v>1.5649999999999999</v>
      </c>
      <c r="O2811">
        <v>0</v>
      </c>
      <c r="P2811">
        <v>36</v>
      </c>
      <c r="Q2811">
        <v>0</v>
      </c>
      <c r="R2811">
        <v>0</v>
      </c>
      <c r="S2811">
        <v>0</v>
      </c>
      <c r="T2811">
        <v>2</v>
      </c>
      <c r="U2811">
        <v>0</v>
      </c>
      <c r="V2811">
        <v>0</v>
      </c>
      <c r="W2811">
        <v>0</v>
      </c>
      <c r="X2811">
        <v>5.2897038999504602</v>
      </c>
      <c r="Y2811">
        <v>0</v>
      </c>
      <c r="Z2811">
        <v>0</v>
      </c>
      <c r="AA2811">
        <v>0</v>
      </c>
      <c r="AB2811">
        <v>1.5796698623999998</v>
      </c>
      <c r="AC2811">
        <v>0</v>
      </c>
      <c r="AD2811">
        <v>0</v>
      </c>
      <c r="AE2811">
        <v>6.8693737623504596</v>
      </c>
    </row>
    <row r="2812" spans="1:31" x14ac:dyDescent="0.3">
      <c r="A2812">
        <v>2506028</v>
      </c>
      <c r="B2812">
        <v>1</v>
      </c>
      <c r="C2812" t="s">
        <v>81</v>
      </c>
      <c r="D2812" t="s">
        <v>128</v>
      </c>
      <c r="E2812" t="s">
        <v>141</v>
      </c>
      <c r="F2812" t="s">
        <v>8318</v>
      </c>
      <c r="G2812" t="s">
        <v>143</v>
      </c>
      <c r="H2812" t="s">
        <v>135</v>
      </c>
      <c r="I2812" t="s">
        <v>136</v>
      </c>
      <c r="J2812" t="s">
        <v>137</v>
      </c>
      <c r="K2812" t="s">
        <v>144</v>
      </c>
      <c r="L2812" t="s">
        <v>7571</v>
      </c>
      <c r="M2812" t="s">
        <v>8319</v>
      </c>
      <c r="N2812">
        <v>0.73361111099999998</v>
      </c>
      <c r="O2812">
        <v>8</v>
      </c>
      <c r="P2812">
        <v>3432</v>
      </c>
      <c r="Q2812">
        <v>34</v>
      </c>
      <c r="R2812">
        <v>26</v>
      </c>
      <c r="S2812">
        <v>40</v>
      </c>
      <c r="T2812">
        <v>268</v>
      </c>
      <c r="U2812">
        <v>1</v>
      </c>
      <c r="V2812">
        <v>0</v>
      </c>
      <c r="W2812">
        <v>1.5568925465834169</v>
      </c>
      <c r="X2812">
        <v>290.44966386082848</v>
      </c>
      <c r="Y2812">
        <v>171.07947340867958</v>
      </c>
      <c r="Z2812">
        <v>3.8583331481354501</v>
      </c>
      <c r="AA2812">
        <v>122.05856259124459</v>
      </c>
      <c r="AB2812">
        <v>75.855180969165232</v>
      </c>
      <c r="AC2812">
        <v>300.6385869834989</v>
      </c>
      <c r="AD2812">
        <v>0</v>
      </c>
      <c r="AE2812">
        <v>965.49669350813565</v>
      </c>
    </row>
    <row r="2813" spans="1:31" x14ac:dyDescent="0.3">
      <c r="A2813">
        <v>2505928</v>
      </c>
      <c r="B2813">
        <v>1</v>
      </c>
      <c r="C2813" t="s">
        <v>80</v>
      </c>
      <c r="D2813" t="s">
        <v>93</v>
      </c>
      <c r="E2813" t="s">
        <v>207</v>
      </c>
      <c r="F2813" t="s">
        <v>8320</v>
      </c>
      <c r="G2813" t="s">
        <v>177</v>
      </c>
      <c r="H2813" t="s">
        <v>150</v>
      </c>
      <c r="I2813" t="s">
        <v>136</v>
      </c>
      <c r="J2813" t="s">
        <v>137</v>
      </c>
      <c r="K2813" t="s">
        <v>144</v>
      </c>
      <c r="L2813" t="s">
        <v>8321</v>
      </c>
      <c r="M2813" t="s">
        <v>8322</v>
      </c>
      <c r="N2813">
        <v>7.4227777770000003</v>
      </c>
      <c r="O2813">
        <v>0</v>
      </c>
      <c r="P2813">
        <v>4</v>
      </c>
      <c r="Q2813">
        <v>0</v>
      </c>
      <c r="R2813">
        <v>5</v>
      </c>
      <c r="S2813">
        <v>0</v>
      </c>
      <c r="T2813">
        <v>2</v>
      </c>
      <c r="U2813">
        <v>0</v>
      </c>
      <c r="V2813">
        <v>0</v>
      </c>
      <c r="W2813">
        <v>0</v>
      </c>
      <c r="X2813">
        <v>9.3096357074996003</v>
      </c>
      <c r="Y2813">
        <v>0</v>
      </c>
      <c r="Z2813">
        <v>0.37724415560826502</v>
      </c>
      <c r="AA2813">
        <v>0</v>
      </c>
      <c r="AB2813">
        <v>12.254373332721677</v>
      </c>
      <c r="AC2813">
        <v>0</v>
      </c>
      <c r="AD2813">
        <v>0</v>
      </c>
      <c r="AE2813">
        <v>21.941253195829542</v>
      </c>
    </row>
    <row r="2814" spans="1:31" x14ac:dyDescent="0.3">
      <c r="A2814">
        <v>2506715</v>
      </c>
      <c r="B2814">
        <v>1</v>
      </c>
      <c r="C2814" t="s">
        <v>80</v>
      </c>
      <c r="D2814" t="s">
        <v>84</v>
      </c>
      <c r="E2814" t="s">
        <v>167</v>
      </c>
      <c r="F2814" t="s">
        <v>709</v>
      </c>
      <c r="G2814" t="s">
        <v>263</v>
      </c>
      <c r="H2814" t="s">
        <v>150</v>
      </c>
      <c r="I2814" t="s">
        <v>136</v>
      </c>
      <c r="J2814" t="s">
        <v>137</v>
      </c>
      <c r="K2814" t="s">
        <v>144</v>
      </c>
      <c r="L2814" t="s">
        <v>8323</v>
      </c>
      <c r="M2814" t="s">
        <v>8324</v>
      </c>
      <c r="N2814">
        <v>2.0527777770000002</v>
      </c>
      <c r="O2814">
        <v>0</v>
      </c>
      <c r="P2814">
        <v>13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5.540432291080716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5.540432291080716</v>
      </c>
    </row>
    <row r="2815" spans="1:31" x14ac:dyDescent="0.3">
      <c r="A2815">
        <v>2506652</v>
      </c>
      <c r="B2815">
        <v>1</v>
      </c>
      <c r="C2815" t="s">
        <v>80</v>
      </c>
      <c r="D2815" t="s">
        <v>82</v>
      </c>
      <c r="E2815" t="s">
        <v>167</v>
      </c>
      <c r="F2815" t="s">
        <v>8325</v>
      </c>
      <c r="G2815" t="s">
        <v>263</v>
      </c>
      <c r="H2815" t="s">
        <v>150</v>
      </c>
      <c r="I2815" t="s">
        <v>136</v>
      </c>
      <c r="J2815" t="s">
        <v>137</v>
      </c>
      <c r="K2815" t="s">
        <v>144</v>
      </c>
      <c r="L2815" t="s">
        <v>8326</v>
      </c>
      <c r="M2815" t="s">
        <v>8327</v>
      </c>
      <c r="N2815">
        <v>1.6625000000000001</v>
      </c>
      <c r="O2815">
        <v>0</v>
      </c>
      <c r="P2815">
        <v>3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3.2524176373564204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3.2524176373564204</v>
      </c>
    </row>
    <row r="2816" spans="1:31" x14ac:dyDescent="0.3">
      <c r="A2816">
        <v>2505819</v>
      </c>
      <c r="B2816">
        <v>1</v>
      </c>
      <c r="C2816" t="s">
        <v>80</v>
      </c>
      <c r="D2816" t="s">
        <v>94</v>
      </c>
      <c r="E2816" t="s">
        <v>275</v>
      </c>
      <c r="F2816" t="s">
        <v>8328</v>
      </c>
      <c r="G2816" t="s">
        <v>143</v>
      </c>
      <c r="H2816" t="s">
        <v>135</v>
      </c>
      <c r="I2816" t="s">
        <v>136</v>
      </c>
      <c r="J2816" t="s">
        <v>137</v>
      </c>
      <c r="K2816" t="s">
        <v>144</v>
      </c>
      <c r="L2816" t="s">
        <v>8329</v>
      </c>
      <c r="M2816" t="s">
        <v>8330</v>
      </c>
      <c r="N2816">
        <v>0.58305555499999995</v>
      </c>
      <c r="O2816">
        <v>2</v>
      </c>
      <c r="P2816">
        <v>1928</v>
      </c>
      <c r="Q2816">
        <v>41</v>
      </c>
      <c r="R2816">
        <v>411</v>
      </c>
      <c r="S2816">
        <v>48</v>
      </c>
      <c r="T2816">
        <v>240</v>
      </c>
      <c r="U2816">
        <v>13</v>
      </c>
      <c r="V2816">
        <v>0</v>
      </c>
      <c r="W2816">
        <v>1.1553908038972083</v>
      </c>
      <c r="X2816">
        <v>193.96246864131456</v>
      </c>
      <c r="Y2816">
        <v>12.764268859186002</v>
      </c>
      <c r="Z2816">
        <v>121.54036242221997</v>
      </c>
      <c r="AA2816">
        <v>130.2919212183705</v>
      </c>
      <c r="AB2816">
        <v>47.357830043909615</v>
      </c>
      <c r="AC2816">
        <v>2832.5875831467929</v>
      </c>
      <c r="AD2816">
        <v>0</v>
      </c>
      <c r="AE2816">
        <v>3339.6598251356909</v>
      </c>
    </row>
    <row r="2817" spans="1:31" x14ac:dyDescent="0.3">
      <c r="A2817">
        <v>2506632</v>
      </c>
      <c r="B2817">
        <v>1</v>
      </c>
      <c r="C2817" t="s">
        <v>80</v>
      </c>
      <c r="D2817" t="s">
        <v>83</v>
      </c>
      <c r="E2817" t="s">
        <v>207</v>
      </c>
      <c r="F2817" t="s">
        <v>6350</v>
      </c>
      <c r="G2817" t="s">
        <v>177</v>
      </c>
      <c r="H2817" t="s">
        <v>150</v>
      </c>
      <c r="I2817" t="s">
        <v>136</v>
      </c>
      <c r="J2817" t="s">
        <v>137</v>
      </c>
      <c r="K2817" t="s">
        <v>144</v>
      </c>
      <c r="L2817" t="s">
        <v>8331</v>
      </c>
      <c r="M2817" t="s">
        <v>8332</v>
      </c>
      <c r="N2817">
        <v>1.545833333</v>
      </c>
      <c r="O2817">
        <v>0</v>
      </c>
      <c r="P2817">
        <v>0</v>
      </c>
      <c r="Q2817">
        <v>0</v>
      </c>
      <c r="R2817">
        <v>0</v>
      </c>
      <c r="S2817">
        <v>0</v>
      </c>
      <c r="T2817">
        <v>40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34.750696670755993</v>
      </c>
      <c r="AC2817">
        <v>0</v>
      </c>
      <c r="AD2817">
        <v>0</v>
      </c>
      <c r="AE2817">
        <v>34.750696670755993</v>
      </c>
    </row>
    <row r="2818" spans="1:31" x14ac:dyDescent="0.3">
      <c r="A2818">
        <v>2506111</v>
      </c>
      <c r="B2818">
        <v>1</v>
      </c>
      <c r="C2818" t="s">
        <v>80</v>
      </c>
      <c r="D2818" t="s">
        <v>82</v>
      </c>
      <c r="E2818" t="s">
        <v>141</v>
      </c>
      <c r="F2818" t="s">
        <v>8333</v>
      </c>
      <c r="G2818" t="s">
        <v>143</v>
      </c>
      <c r="H2818" t="s">
        <v>135</v>
      </c>
      <c r="I2818" t="s">
        <v>136</v>
      </c>
      <c r="J2818" t="s">
        <v>137</v>
      </c>
      <c r="K2818" t="s">
        <v>144</v>
      </c>
      <c r="L2818" t="s">
        <v>8334</v>
      </c>
      <c r="M2818" t="s">
        <v>8335</v>
      </c>
      <c r="N2818">
        <v>0.98333333300000003</v>
      </c>
      <c r="O2818">
        <v>0</v>
      </c>
      <c r="P2818">
        <v>3493</v>
      </c>
      <c r="Q2818">
        <v>0</v>
      </c>
      <c r="R2818">
        <v>0</v>
      </c>
      <c r="S2818">
        <v>13</v>
      </c>
      <c r="T2818">
        <v>1402</v>
      </c>
      <c r="U2818">
        <v>0</v>
      </c>
      <c r="V2818">
        <v>4</v>
      </c>
      <c r="W2818">
        <v>0</v>
      </c>
      <c r="X2818">
        <v>918.08268504334796</v>
      </c>
      <c r="Y2818">
        <v>0</v>
      </c>
      <c r="Z2818">
        <v>0</v>
      </c>
      <c r="AA2818">
        <v>316.98963797411761</v>
      </c>
      <c r="AB2818">
        <v>1352.7252321683914</v>
      </c>
      <c r="AC2818">
        <v>0</v>
      </c>
      <c r="AD2818">
        <v>15.223589403531758</v>
      </c>
      <c r="AE2818">
        <v>2603.0211445893888</v>
      </c>
    </row>
    <row r="2819" spans="1:31" x14ac:dyDescent="0.3">
      <c r="A2819">
        <v>2505868</v>
      </c>
      <c r="B2819">
        <v>1</v>
      </c>
      <c r="C2819" t="s">
        <v>80</v>
      </c>
      <c r="D2819" t="s">
        <v>105</v>
      </c>
      <c r="E2819" t="s">
        <v>141</v>
      </c>
      <c r="F2819" t="s">
        <v>8171</v>
      </c>
      <c r="G2819" t="s">
        <v>143</v>
      </c>
      <c r="H2819" t="s">
        <v>135</v>
      </c>
      <c r="I2819" t="s">
        <v>136</v>
      </c>
      <c r="J2819" t="s">
        <v>137</v>
      </c>
      <c r="K2819" t="s">
        <v>144</v>
      </c>
      <c r="L2819" t="s">
        <v>8336</v>
      </c>
      <c r="M2819" t="s">
        <v>8337</v>
      </c>
      <c r="N2819">
        <v>1.483333333</v>
      </c>
      <c r="O2819">
        <v>6</v>
      </c>
      <c r="P2819">
        <v>5416</v>
      </c>
      <c r="Q2819">
        <v>7</v>
      </c>
      <c r="R2819">
        <v>19</v>
      </c>
      <c r="S2819">
        <v>32</v>
      </c>
      <c r="T2819">
        <v>486</v>
      </c>
      <c r="U2819">
        <v>5</v>
      </c>
      <c r="V2819">
        <v>0</v>
      </c>
      <c r="W2819">
        <v>7.7795301762604998</v>
      </c>
      <c r="X2819">
        <v>1848.7207472271352</v>
      </c>
      <c r="Y2819">
        <v>100.65332448590536</v>
      </c>
      <c r="Z2819">
        <v>11.2473697332087</v>
      </c>
      <c r="AA2819">
        <v>206.02153171203631</v>
      </c>
      <c r="AB2819">
        <v>571.55356962680344</v>
      </c>
      <c r="AC2819">
        <v>323.68966028550381</v>
      </c>
      <c r="AD2819">
        <v>0</v>
      </c>
      <c r="AE2819">
        <v>3069.6657332468531</v>
      </c>
    </row>
    <row r="2820" spans="1:31" x14ac:dyDescent="0.3">
      <c r="A2820">
        <v>2506054</v>
      </c>
      <c r="B2820">
        <v>1</v>
      </c>
      <c r="C2820" t="s">
        <v>80</v>
      </c>
      <c r="D2820" t="s">
        <v>84</v>
      </c>
      <c r="E2820" t="s">
        <v>167</v>
      </c>
      <c r="F2820" t="s">
        <v>709</v>
      </c>
      <c r="G2820" t="s">
        <v>234</v>
      </c>
      <c r="H2820" t="s">
        <v>150</v>
      </c>
      <c r="I2820" t="s">
        <v>136</v>
      </c>
      <c r="J2820" t="s">
        <v>137</v>
      </c>
      <c r="K2820" t="s">
        <v>144</v>
      </c>
      <c r="L2820" t="s">
        <v>8338</v>
      </c>
      <c r="M2820" t="s">
        <v>8339</v>
      </c>
      <c r="N2820">
        <v>4.8361111110000001</v>
      </c>
      <c r="O2820">
        <v>0</v>
      </c>
      <c r="P2820">
        <v>13</v>
      </c>
      <c r="Q2820">
        <v>0</v>
      </c>
      <c r="R2820">
        <v>0</v>
      </c>
      <c r="S2820">
        <v>0</v>
      </c>
      <c r="T2820">
        <v>0</v>
      </c>
      <c r="U2820">
        <v>0</v>
      </c>
      <c r="V2820">
        <v>0</v>
      </c>
      <c r="W2820">
        <v>0</v>
      </c>
      <c r="X2820">
        <v>13.637555477459236</v>
      </c>
      <c r="Y2820">
        <v>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13.637555477459236</v>
      </c>
    </row>
    <row r="2821" spans="1:31" x14ac:dyDescent="0.3">
      <c r="A2821">
        <v>2505862</v>
      </c>
      <c r="B2821">
        <v>1</v>
      </c>
      <c r="C2821" t="s">
        <v>80</v>
      </c>
      <c r="D2821" t="s">
        <v>108</v>
      </c>
      <c r="E2821" t="s">
        <v>187</v>
      </c>
      <c r="F2821" t="s">
        <v>8340</v>
      </c>
      <c r="G2821" t="s">
        <v>143</v>
      </c>
      <c r="H2821" t="s">
        <v>135</v>
      </c>
      <c r="I2821" t="s">
        <v>136</v>
      </c>
      <c r="J2821" t="s">
        <v>137</v>
      </c>
      <c r="K2821" t="s">
        <v>144</v>
      </c>
      <c r="L2821" t="s">
        <v>8341</v>
      </c>
      <c r="M2821" t="s">
        <v>8342</v>
      </c>
      <c r="N2821">
        <v>2.2991666660000001</v>
      </c>
      <c r="O2821">
        <v>0</v>
      </c>
      <c r="P2821">
        <v>732</v>
      </c>
      <c r="Q2821">
        <v>0</v>
      </c>
      <c r="R2821">
        <v>227</v>
      </c>
      <c r="S2821">
        <v>3</v>
      </c>
      <c r="T2821">
        <v>156</v>
      </c>
      <c r="U2821">
        <v>0</v>
      </c>
      <c r="V2821">
        <v>0</v>
      </c>
      <c r="W2821">
        <v>0</v>
      </c>
      <c r="X2821">
        <v>234.48449865994925</v>
      </c>
      <c r="Y2821">
        <v>0</v>
      </c>
      <c r="Z2821">
        <v>193.43485454299108</v>
      </c>
      <c r="AA2821">
        <v>13.485382054485092</v>
      </c>
      <c r="AB2821">
        <v>214.43257710184818</v>
      </c>
      <c r="AC2821">
        <v>0</v>
      </c>
      <c r="AD2821">
        <v>0</v>
      </c>
      <c r="AE2821">
        <v>655.8373123592736</v>
      </c>
    </row>
    <row r="2822" spans="1:31" x14ac:dyDescent="0.3">
      <c r="A2822">
        <v>2506695</v>
      </c>
      <c r="B2822">
        <v>1</v>
      </c>
      <c r="C2822" t="s">
        <v>81</v>
      </c>
      <c r="D2822" t="s">
        <v>120</v>
      </c>
      <c r="E2822" t="s">
        <v>141</v>
      </c>
      <c r="F2822" t="s">
        <v>7799</v>
      </c>
      <c r="G2822" t="s">
        <v>143</v>
      </c>
      <c r="H2822" t="s">
        <v>135</v>
      </c>
      <c r="I2822" t="s">
        <v>136</v>
      </c>
      <c r="J2822" t="s">
        <v>137</v>
      </c>
      <c r="K2822" t="s">
        <v>144</v>
      </c>
      <c r="L2822" t="s">
        <v>8343</v>
      </c>
      <c r="M2822" t="s">
        <v>8344</v>
      </c>
      <c r="N2822">
        <v>0.43111111099999999</v>
      </c>
      <c r="O2822">
        <v>3</v>
      </c>
      <c r="P2822">
        <v>880</v>
      </c>
      <c r="Q2822">
        <v>279</v>
      </c>
      <c r="R2822">
        <v>91</v>
      </c>
      <c r="S2822">
        <v>25</v>
      </c>
      <c r="T2822">
        <v>112</v>
      </c>
      <c r="U2822">
        <v>4</v>
      </c>
      <c r="V2822">
        <v>1</v>
      </c>
      <c r="W2822">
        <v>4.9168979178009602</v>
      </c>
      <c r="X2822">
        <v>86.960857661209602</v>
      </c>
      <c r="Y2822">
        <v>569.98053554256137</v>
      </c>
      <c r="Z2822">
        <v>18.193130924961604</v>
      </c>
      <c r="AA2822">
        <v>472.47758355359963</v>
      </c>
      <c r="AB2822">
        <v>22.760545453644241</v>
      </c>
      <c r="AC2822">
        <v>170.874978550186</v>
      </c>
      <c r="AD2822">
        <v>0.25059679206005331</v>
      </c>
      <c r="AE2822">
        <v>1346.4151263960234</v>
      </c>
    </row>
    <row r="2823" spans="1:31" x14ac:dyDescent="0.3">
      <c r="A2823">
        <v>2505948</v>
      </c>
      <c r="B2823">
        <v>1</v>
      </c>
      <c r="C2823" t="s">
        <v>81</v>
      </c>
      <c r="D2823" t="s">
        <v>119</v>
      </c>
      <c r="E2823" t="s">
        <v>207</v>
      </c>
      <c r="F2823" t="s">
        <v>8345</v>
      </c>
      <c r="G2823" t="s">
        <v>177</v>
      </c>
      <c r="H2823" t="s">
        <v>150</v>
      </c>
      <c r="I2823" t="s">
        <v>136</v>
      </c>
      <c r="J2823" t="s">
        <v>137</v>
      </c>
      <c r="K2823" t="s">
        <v>144</v>
      </c>
      <c r="L2823" t="s">
        <v>8346</v>
      </c>
      <c r="M2823" t="s">
        <v>8347</v>
      </c>
      <c r="N2823">
        <v>3.6375000000000002</v>
      </c>
      <c r="O2823">
        <v>0</v>
      </c>
      <c r="P2823">
        <v>2</v>
      </c>
      <c r="Q2823">
        <v>0</v>
      </c>
      <c r="R2823">
        <v>1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0.82333197036626249</v>
      </c>
      <c r="Y2823">
        <v>0</v>
      </c>
      <c r="Z2823">
        <v>2.5259941146791665</v>
      </c>
      <c r="AA2823">
        <v>0</v>
      </c>
      <c r="AB2823">
        <v>0</v>
      </c>
      <c r="AC2823">
        <v>0</v>
      </c>
      <c r="AD2823">
        <v>0</v>
      </c>
      <c r="AE2823">
        <v>3.3493260850454289</v>
      </c>
    </row>
    <row r="2824" spans="1:31" x14ac:dyDescent="0.3">
      <c r="A2824">
        <v>2506340</v>
      </c>
      <c r="B2824">
        <v>1</v>
      </c>
      <c r="C2824" t="s">
        <v>80</v>
      </c>
      <c r="D2824" t="s">
        <v>105</v>
      </c>
      <c r="E2824" t="s">
        <v>132</v>
      </c>
      <c r="F2824" t="s">
        <v>8348</v>
      </c>
      <c r="G2824" t="s">
        <v>674</v>
      </c>
      <c r="H2824" t="s">
        <v>135</v>
      </c>
      <c r="I2824" t="s">
        <v>136</v>
      </c>
      <c r="J2824" t="s">
        <v>137</v>
      </c>
      <c r="K2824" t="s">
        <v>144</v>
      </c>
      <c r="L2824" t="s">
        <v>8349</v>
      </c>
      <c r="M2824" t="s">
        <v>8350</v>
      </c>
      <c r="N2824">
        <v>1.987222222</v>
      </c>
      <c r="O2824">
        <v>0</v>
      </c>
      <c r="P2824">
        <v>0</v>
      </c>
      <c r="Q2824">
        <v>0</v>
      </c>
      <c r="R2824">
        <v>0</v>
      </c>
      <c r="S2824">
        <v>1</v>
      </c>
      <c r="T2824">
        <v>0</v>
      </c>
      <c r="U2824">
        <v>0</v>
      </c>
      <c r="V2824">
        <v>0</v>
      </c>
      <c r="W2824">
        <v>0</v>
      </c>
      <c r="X2824">
        <v>0</v>
      </c>
      <c r="Y2824">
        <v>0</v>
      </c>
      <c r="Z2824">
        <v>0</v>
      </c>
      <c r="AA2824">
        <v>12.889917077420002</v>
      </c>
      <c r="AB2824">
        <v>0</v>
      </c>
      <c r="AC2824">
        <v>0</v>
      </c>
      <c r="AD2824">
        <v>0</v>
      </c>
      <c r="AE2824">
        <v>12.889917077420002</v>
      </c>
    </row>
    <row r="2825" spans="1:31" x14ac:dyDescent="0.3">
      <c r="A2825">
        <v>2506303</v>
      </c>
      <c r="B2825">
        <v>1</v>
      </c>
      <c r="C2825" t="s">
        <v>81</v>
      </c>
      <c r="D2825" t="s">
        <v>123</v>
      </c>
      <c r="E2825" t="s">
        <v>141</v>
      </c>
      <c r="F2825" t="s">
        <v>8351</v>
      </c>
      <c r="G2825" t="s">
        <v>143</v>
      </c>
      <c r="H2825" t="s">
        <v>135</v>
      </c>
      <c r="I2825" t="s">
        <v>136</v>
      </c>
      <c r="J2825" t="s">
        <v>137</v>
      </c>
      <c r="K2825" t="s">
        <v>144</v>
      </c>
      <c r="L2825" t="s">
        <v>8352</v>
      </c>
      <c r="M2825" t="s">
        <v>8353</v>
      </c>
      <c r="N2825">
        <v>1.0436111109999999</v>
      </c>
      <c r="O2825">
        <v>0</v>
      </c>
      <c r="P2825">
        <v>947</v>
      </c>
      <c r="Q2825">
        <v>26</v>
      </c>
      <c r="R2825">
        <v>152</v>
      </c>
      <c r="S2825">
        <v>4</v>
      </c>
      <c r="T2825">
        <v>103</v>
      </c>
      <c r="U2825">
        <v>0</v>
      </c>
      <c r="V2825">
        <v>0</v>
      </c>
      <c r="W2825">
        <v>0</v>
      </c>
      <c r="X2825">
        <v>105.4152328241821</v>
      </c>
      <c r="Y2825">
        <v>1.9463421371858753</v>
      </c>
      <c r="Z2825">
        <v>33.026651494237711</v>
      </c>
      <c r="AA2825">
        <v>9.0491654358576685</v>
      </c>
      <c r="AB2825">
        <v>37.125037981368976</v>
      </c>
      <c r="AC2825">
        <v>0</v>
      </c>
      <c r="AD2825">
        <v>0</v>
      </c>
      <c r="AE2825">
        <v>186.56242987283235</v>
      </c>
    </row>
    <row r="2826" spans="1:31" x14ac:dyDescent="0.3">
      <c r="A2826">
        <v>2506589</v>
      </c>
      <c r="B2826">
        <v>1</v>
      </c>
      <c r="C2826" t="s">
        <v>80</v>
      </c>
      <c r="D2826" t="s">
        <v>100</v>
      </c>
      <c r="E2826" t="s">
        <v>141</v>
      </c>
      <c r="F2826" t="s">
        <v>8354</v>
      </c>
      <c r="G2826" t="s">
        <v>143</v>
      </c>
      <c r="H2826" t="s">
        <v>135</v>
      </c>
      <c r="I2826" t="s">
        <v>136</v>
      </c>
      <c r="J2826" t="s">
        <v>137</v>
      </c>
      <c r="K2826" t="s">
        <v>144</v>
      </c>
      <c r="L2826" t="s">
        <v>8355</v>
      </c>
      <c r="M2826" t="s">
        <v>8356</v>
      </c>
      <c r="N2826">
        <v>0.86555555500000003</v>
      </c>
      <c r="O2826">
        <v>0</v>
      </c>
      <c r="P2826">
        <v>483</v>
      </c>
      <c r="Q2826">
        <v>0</v>
      </c>
      <c r="R2826">
        <v>0</v>
      </c>
      <c r="S2826">
        <v>0</v>
      </c>
      <c r="T2826">
        <v>44</v>
      </c>
      <c r="U2826">
        <v>0</v>
      </c>
      <c r="V2826">
        <v>0</v>
      </c>
      <c r="W2826">
        <v>0</v>
      </c>
      <c r="X2826">
        <v>59.244383745434348</v>
      </c>
      <c r="Y2826">
        <v>0</v>
      </c>
      <c r="Z2826">
        <v>0</v>
      </c>
      <c r="AA2826">
        <v>0</v>
      </c>
      <c r="AB2826">
        <v>29.92366304889865</v>
      </c>
      <c r="AC2826">
        <v>0</v>
      </c>
      <c r="AD2826">
        <v>0</v>
      </c>
      <c r="AE2826">
        <v>89.168046794332994</v>
      </c>
    </row>
    <row r="2827" spans="1:31" x14ac:dyDescent="0.3">
      <c r="A2827">
        <v>2505805</v>
      </c>
      <c r="B2827">
        <v>1</v>
      </c>
      <c r="C2827" t="s">
        <v>80</v>
      </c>
      <c r="D2827" t="s">
        <v>101</v>
      </c>
      <c r="E2827" t="s">
        <v>141</v>
      </c>
      <c r="F2827" t="s">
        <v>8357</v>
      </c>
      <c r="G2827" t="s">
        <v>143</v>
      </c>
      <c r="H2827" t="s">
        <v>135</v>
      </c>
      <c r="I2827" t="s">
        <v>136</v>
      </c>
      <c r="J2827" t="s">
        <v>137</v>
      </c>
      <c r="K2827" t="s">
        <v>144</v>
      </c>
      <c r="L2827" t="s">
        <v>8358</v>
      </c>
      <c r="M2827" t="s">
        <v>8359</v>
      </c>
      <c r="N2827">
        <v>0.39111111100000001</v>
      </c>
      <c r="O2827">
        <v>6</v>
      </c>
      <c r="P2827">
        <v>7788</v>
      </c>
      <c r="Q2827">
        <v>2</v>
      </c>
      <c r="R2827">
        <v>3</v>
      </c>
      <c r="S2827">
        <v>32</v>
      </c>
      <c r="T2827">
        <v>898</v>
      </c>
      <c r="U2827">
        <v>0</v>
      </c>
      <c r="V2827">
        <v>0</v>
      </c>
      <c r="W2827">
        <v>2.772729493267267</v>
      </c>
      <c r="X2827">
        <v>1009.4500567458358</v>
      </c>
      <c r="Y2827">
        <v>0.69532750955921674</v>
      </c>
      <c r="Z2827">
        <v>6.0103012054125E-2</v>
      </c>
      <c r="AA2827">
        <v>309.83351051967134</v>
      </c>
      <c r="AB2827">
        <v>294.70426040690569</v>
      </c>
      <c r="AC2827">
        <v>0</v>
      </c>
      <c r="AD2827">
        <v>0</v>
      </c>
      <c r="AE2827">
        <v>1617.5159876872935</v>
      </c>
    </row>
    <row r="2828" spans="1:31" x14ac:dyDescent="0.3">
      <c r="A2828">
        <v>2506403</v>
      </c>
      <c r="B2828">
        <v>1</v>
      </c>
      <c r="C2828" t="s">
        <v>80</v>
      </c>
      <c r="D2828" t="s">
        <v>106</v>
      </c>
      <c r="E2828" t="s">
        <v>141</v>
      </c>
      <c r="F2828" t="s">
        <v>2628</v>
      </c>
      <c r="G2828" t="s">
        <v>143</v>
      </c>
      <c r="H2828" t="s">
        <v>135</v>
      </c>
      <c r="I2828" t="s">
        <v>136</v>
      </c>
      <c r="J2828" t="s">
        <v>137</v>
      </c>
      <c r="K2828" t="s">
        <v>144</v>
      </c>
      <c r="L2828" t="s">
        <v>8360</v>
      </c>
      <c r="M2828" t="s">
        <v>8361</v>
      </c>
      <c r="N2828">
        <v>7.3888888E-2</v>
      </c>
      <c r="O2828">
        <v>1</v>
      </c>
      <c r="P2828">
        <v>0</v>
      </c>
      <c r="Q2828">
        <v>11</v>
      </c>
      <c r="R2828">
        <v>123</v>
      </c>
      <c r="S2828">
        <v>4</v>
      </c>
      <c r="T2828">
        <v>39</v>
      </c>
      <c r="U2828">
        <v>0</v>
      </c>
      <c r="V2828">
        <v>0</v>
      </c>
      <c r="W2828">
        <v>0.27459785926720004</v>
      </c>
      <c r="X2828">
        <v>0</v>
      </c>
      <c r="Y2828">
        <v>0.16881923701216001</v>
      </c>
      <c r="Z2828">
        <v>6.1810318315368686</v>
      </c>
      <c r="AA2828">
        <v>4.6588882679593722</v>
      </c>
      <c r="AB2828">
        <v>3.4709947969958836</v>
      </c>
      <c r="AC2828">
        <v>0</v>
      </c>
      <c r="AD2828">
        <v>0</v>
      </c>
      <c r="AE2828">
        <v>14.754331992771485</v>
      </c>
    </row>
    <row r="2829" spans="1:31" x14ac:dyDescent="0.3">
      <c r="A2829">
        <v>2506449</v>
      </c>
      <c r="B2829">
        <v>1</v>
      </c>
      <c r="C2829" t="s">
        <v>81</v>
      </c>
      <c r="D2829" t="s">
        <v>123</v>
      </c>
      <c r="E2829" t="s">
        <v>132</v>
      </c>
      <c r="F2829" t="s">
        <v>8362</v>
      </c>
      <c r="G2829" t="s">
        <v>204</v>
      </c>
      <c r="H2829" t="s">
        <v>135</v>
      </c>
      <c r="I2829" t="s">
        <v>136</v>
      </c>
      <c r="J2829" t="s">
        <v>137</v>
      </c>
      <c r="K2829" t="s">
        <v>144</v>
      </c>
      <c r="L2829" t="s">
        <v>8363</v>
      </c>
      <c r="M2829" t="s">
        <v>8364</v>
      </c>
      <c r="N2829">
        <v>3.0211111110000002</v>
      </c>
      <c r="O2829">
        <v>0</v>
      </c>
      <c r="P2829">
        <v>156</v>
      </c>
      <c r="Q2829">
        <v>54</v>
      </c>
      <c r="R2829">
        <v>22</v>
      </c>
      <c r="S2829">
        <v>8</v>
      </c>
      <c r="T2829">
        <v>14</v>
      </c>
      <c r="U2829">
        <v>0</v>
      </c>
      <c r="V2829">
        <v>0</v>
      </c>
      <c r="W2829">
        <v>0</v>
      </c>
      <c r="X2829">
        <v>60.49858705996747</v>
      </c>
      <c r="Y2829">
        <v>51.862518724976525</v>
      </c>
      <c r="Z2829">
        <v>25.141559547528338</v>
      </c>
      <c r="AA2829">
        <v>7.6066225225368589</v>
      </c>
      <c r="AB2829">
        <v>21.722533451958615</v>
      </c>
      <c r="AC2829">
        <v>0</v>
      </c>
      <c r="AD2829">
        <v>0</v>
      </c>
      <c r="AE2829">
        <v>166.83182130696781</v>
      </c>
    </row>
    <row r="2830" spans="1:31" x14ac:dyDescent="0.3">
      <c r="A2830">
        <v>2505762</v>
      </c>
      <c r="B2830">
        <v>1</v>
      </c>
      <c r="C2830" t="s">
        <v>80</v>
      </c>
      <c r="D2830" t="s">
        <v>96</v>
      </c>
      <c r="E2830" t="s">
        <v>187</v>
      </c>
      <c r="F2830" t="s">
        <v>8365</v>
      </c>
      <c r="G2830" t="s">
        <v>143</v>
      </c>
      <c r="H2830" t="s">
        <v>135</v>
      </c>
      <c r="I2830" t="s">
        <v>136</v>
      </c>
      <c r="J2830" t="s">
        <v>137</v>
      </c>
      <c r="K2830" t="s">
        <v>144</v>
      </c>
      <c r="L2830" t="s">
        <v>8366</v>
      </c>
      <c r="M2830" t="s">
        <v>8367</v>
      </c>
      <c r="N2830">
        <v>1.3325</v>
      </c>
      <c r="O2830">
        <v>0</v>
      </c>
      <c r="P2830">
        <v>0</v>
      </c>
      <c r="Q2830">
        <v>0</v>
      </c>
      <c r="R2830">
        <v>0</v>
      </c>
      <c r="S2830">
        <v>2</v>
      </c>
      <c r="T2830">
        <v>0</v>
      </c>
      <c r="U2830">
        <v>1</v>
      </c>
      <c r="V2830">
        <v>0</v>
      </c>
      <c r="W2830">
        <v>0</v>
      </c>
      <c r="X2830">
        <v>0</v>
      </c>
      <c r="Y2830">
        <v>0</v>
      </c>
      <c r="Z2830">
        <v>0</v>
      </c>
      <c r="AA2830">
        <v>39.451492762496102</v>
      </c>
      <c r="AB2830">
        <v>0</v>
      </c>
      <c r="AC2830">
        <v>89.843207419745553</v>
      </c>
      <c r="AD2830">
        <v>0</v>
      </c>
      <c r="AE2830">
        <v>129.29470018224166</v>
      </c>
    </row>
    <row r="2831" spans="1:31" x14ac:dyDescent="0.3">
      <c r="A2831">
        <v>2506426</v>
      </c>
      <c r="B2831">
        <v>1</v>
      </c>
      <c r="C2831" t="s">
        <v>81</v>
      </c>
      <c r="D2831" t="s">
        <v>113</v>
      </c>
      <c r="E2831" t="s">
        <v>207</v>
      </c>
      <c r="F2831" t="s">
        <v>4723</v>
      </c>
      <c r="G2831" t="s">
        <v>177</v>
      </c>
      <c r="H2831" t="s">
        <v>150</v>
      </c>
      <c r="I2831" t="s">
        <v>136</v>
      </c>
      <c r="J2831" t="s">
        <v>137</v>
      </c>
      <c r="K2831" t="s">
        <v>144</v>
      </c>
      <c r="L2831" t="s">
        <v>8368</v>
      </c>
      <c r="M2831" t="s">
        <v>8369</v>
      </c>
      <c r="N2831">
        <v>0.42861111099999999</v>
      </c>
      <c r="O2831">
        <v>0</v>
      </c>
      <c r="P2831">
        <v>2</v>
      </c>
      <c r="Q2831">
        <v>0</v>
      </c>
      <c r="R2831">
        <v>2</v>
      </c>
      <c r="S2831">
        <v>0</v>
      </c>
      <c r="T2831">
        <v>1</v>
      </c>
      <c r="U2831">
        <v>0</v>
      </c>
      <c r="V2831">
        <v>0</v>
      </c>
      <c r="W2831">
        <v>0</v>
      </c>
      <c r="X2831">
        <v>0.14201604212320001</v>
      </c>
      <c r="Y2831">
        <v>0</v>
      </c>
      <c r="Z2831">
        <v>4.2410103681662495E-2</v>
      </c>
      <c r="AA2831">
        <v>0</v>
      </c>
      <c r="AB2831">
        <v>0.18220098609392169</v>
      </c>
      <c r="AC2831">
        <v>0</v>
      </c>
      <c r="AD2831">
        <v>0</v>
      </c>
      <c r="AE2831">
        <v>0.36662713189878415</v>
      </c>
    </row>
    <row r="2832" spans="1:31" x14ac:dyDescent="0.3">
      <c r="A2832">
        <v>2506263</v>
      </c>
      <c r="B2832">
        <v>1</v>
      </c>
      <c r="C2832" t="s">
        <v>81</v>
      </c>
      <c r="D2832" t="s">
        <v>120</v>
      </c>
      <c r="E2832" t="s">
        <v>187</v>
      </c>
      <c r="F2832" t="s">
        <v>8370</v>
      </c>
      <c r="G2832" t="s">
        <v>143</v>
      </c>
      <c r="H2832" t="s">
        <v>135</v>
      </c>
      <c r="I2832" t="s">
        <v>136</v>
      </c>
      <c r="J2832" t="s">
        <v>137</v>
      </c>
      <c r="K2832" t="s">
        <v>144</v>
      </c>
      <c r="L2832" t="s">
        <v>8371</v>
      </c>
      <c r="M2832" t="s">
        <v>8372</v>
      </c>
      <c r="N2832">
        <v>1.901944444</v>
      </c>
      <c r="O2832">
        <v>5</v>
      </c>
      <c r="P2832">
        <v>661</v>
      </c>
      <c r="Q2832">
        <v>41</v>
      </c>
      <c r="R2832">
        <v>16</v>
      </c>
      <c r="S2832">
        <v>13</v>
      </c>
      <c r="T2832">
        <v>42</v>
      </c>
      <c r="U2832">
        <v>6</v>
      </c>
      <c r="V2832">
        <v>0</v>
      </c>
      <c r="W2832">
        <v>1.5685609502510398</v>
      </c>
      <c r="X2832">
        <v>126.0399854420787</v>
      </c>
      <c r="Y2832">
        <v>270.91998577030239</v>
      </c>
      <c r="Z2832">
        <v>6.2570588375130143</v>
      </c>
      <c r="AA2832">
        <v>76.337365242550817</v>
      </c>
      <c r="AB2832">
        <v>29.889729629749322</v>
      </c>
      <c r="AC2832">
        <v>1827.1787762570564</v>
      </c>
      <c r="AD2832">
        <v>0</v>
      </c>
      <c r="AE2832">
        <v>2338.1914621295018</v>
      </c>
    </row>
    <row r="2833" spans="1:31" x14ac:dyDescent="0.3">
      <c r="A2833">
        <v>2506612</v>
      </c>
      <c r="B2833">
        <v>1</v>
      </c>
      <c r="C2833" t="s">
        <v>81</v>
      </c>
      <c r="D2833" t="s">
        <v>127</v>
      </c>
      <c r="E2833" t="s">
        <v>159</v>
      </c>
      <c r="F2833" t="s">
        <v>8373</v>
      </c>
      <c r="G2833" t="s">
        <v>181</v>
      </c>
      <c r="H2833" t="s">
        <v>150</v>
      </c>
      <c r="I2833" t="s">
        <v>136</v>
      </c>
      <c r="J2833" t="s">
        <v>137</v>
      </c>
      <c r="K2833" t="s">
        <v>144</v>
      </c>
      <c r="L2833" t="s">
        <v>8374</v>
      </c>
      <c r="M2833" t="s">
        <v>8375</v>
      </c>
      <c r="N2833">
        <v>3.8877777770000002</v>
      </c>
      <c r="O2833">
        <v>0</v>
      </c>
      <c r="P2833">
        <v>1</v>
      </c>
      <c r="Q2833">
        <v>0</v>
      </c>
      <c r="R2833">
        <v>9</v>
      </c>
      <c r="S2833">
        <v>0</v>
      </c>
      <c r="T2833">
        <v>1</v>
      </c>
      <c r="U2833">
        <v>0</v>
      </c>
      <c r="V2833">
        <v>0</v>
      </c>
      <c r="W2833">
        <v>0</v>
      </c>
      <c r="X2833">
        <v>1.25620658460492</v>
      </c>
      <c r="Y2833">
        <v>0</v>
      </c>
      <c r="Z2833">
        <v>9.8146117457893425</v>
      </c>
      <c r="AA2833">
        <v>0</v>
      </c>
      <c r="AB2833">
        <v>1.0189081131217399</v>
      </c>
      <c r="AC2833">
        <v>0</v>
      </c>
      <c r="AD2833">
        <v>0</v>
      </c>
      <c r="AE2833">
        <v>12.089726443516001</v>
      </c>
    </row>
    <row r="2834" spans="1:31" x14ac:dyDescent="0.3">
      <c r="A2834">
        <v>2506363</v>
      </c>
      <c r="B2834">
        <v>1</v>
      </c>
      <c r="C2834" t="s">
        <v>80</v>
      </c>
      <c r="D2834" t="s">
        <v>85</v>
      </c>
      <c r="E2834" t="s">
        <v>147</v>
      </c>
      <c r="F2834" t="s">
        <v>8309</v>
      </c>
      <c r="G2834" t="s">
        <v>149</v>
      </c>
      <c r="H2834" t="s">
        <v>150</v>
      </c>
      <c r="I2834" t="s">
        <v>136</v>
      </c>
      <c r="J2834" t="s">
        <v>137</v>
      </c>
      <c r="K2834" t="s">
        <v>144</v>
      </c>
      <c r="L2834" t="s">
        <v>8376</v>
      </c>
      <c r="M2834" t="s">
        <v>8377</v>
      </c>
      <c r="N2834">
        <v>3.360833333</v>
      </c>
      <c r="O2834">
        <v>0</v>
      </c>
      <c r="P2834">
        <v>20</v>
      </c>
      <c r="Q2834">
        <v>0</v>
      </c>
      <c r="R2834">
        <v>0</v>
      </c>
      <c r="S2834">
        <v>0</v>
      </c>
      <c r="T2834">
        <v>9</v>
      </c>
      <c r="U2834">
        <v>0</v>
      </c>
      <c r="V2834">
        <v>0</v>
      </c>
      <c r="W2834">
        <v>0</v>
      </c>
      <c r="X2834">
        <v>18.183151749429143</v>
      </c>
      <c r="Y2834">
        <v>0</v>
      </c>
      <c r="Z2834">
        <v>0</v>
      </c>
      <c r="AA2834">
        <v>0</v>
      </c>
      <c r="AB2834">
        <v>36.097473632971699</v>
      </c>
      <c r="AC2834">
        <v>0</v>
      </c>
      <c r="AD2834">
        <v>0</v>
      </c>
      <c r="AE2834">
        <v>54.280625382400842</v>
      </c>
    </row>
    <row r="2835" spans="1:31" x14ac:dyDescent="0.3">
      <c r="A2835">
        <v>2506217</v>
      </c>
      <c r="B2835">
        <v>1</v>
      </c>
      <c r="C2835" t="s">
        <v>80</v>
      </c>
      <c r="D2835" t="s">
        <v>86</v>
      </c>
      <c r="E2835" t="s">
        <v>159</v>
      </c>
      <c r="F2835" t="s">
        <v>8378</v>
      </c>
      <c r="G2835" t="s">
        <v>134</v>
      </c>
      <c r="H2835" t="s">
        <v>150</v>
      </c>
      <c r="I2835" t="s">
        <v>136</v>
      </c>
      <c r="J2835" t="s">
        <v>137</v>
      </c>
      <c r="K2835" t="s">
        <v>138</v>
      </c>
      <c r="L2835" t="s">
        <v>8379</v>
      </c>
      <c r="M2835" t="s">
        <v>8380</v>
      </c>
      <c r="N2835">
        <v>0.29166666600000002</v>
      </c>
      <c r="O2835">
        <v>0</v>
      </c>
      <c r="P2835">
        <v>476</v>
      </c>
      <c r="Q2835">
        <v>0</v>
      </c>
      <c r="R2835">
        <v>0</v>
      </c>
      <c r="S2835">
        <v>0</v>
      </c>
      <c r="T2835">
        <v>28</v>
      </c>
      <c r="U2835">
        <v>0</v>
      </c>
      <c r="V2835">
        <v>0</v>
      </c>
      <c r="W2835">
        <v>0</v>
      </c>
      <c r="X2835">
        <v>32.501757163957336</v>
      </c>
      <c r="Y2835">
        <v>0</v>
      </c>
      <c r="Z2835">
        <v>0</v>
      </c>
      <c r="AA2835">
        <v>0</v>
      </c>
      <c r="AB2835">
        <v>10.179394236790499</v>
      </c>
      <c r="AC2835">
        <v>0</v>
      </c>
      <c r="AD2835">
        <v>0</v>
      </c>
      <c r="AE2835">
        <v>42.681151400747837</v>
      </c>
    </row>
    <row r="2836" spans="1:31" x14ac:dyDescent="0.3">
      <c r="A2836">
        <v>2505825</v>
      </c>
      <c r="B2836">
        <v>1</v>
      </c>
      <c r="C2836" t="s">
        <v>80</v>
      </c>
      <c r="D2836" t="s">
        <v>95</v>
      </c>
      <c r="E2836" t="s">
        <v>275</v>
      </c>
      <c r="F2836" t="s">
        <v>8381</v>
      </c>
      <c r="G2836" t="s">
        <v>295</v>
      </c>
      <c r="H2836" t="s">
        <v>135</v>
      </c>
      <c r="I2836" t="s">
        <v>136</v>
      </c>
      <c r="J2836" t="s">
        <v>137</v>
      </c>
      <c r="K2836" t="s">
        <v>138</v>
      </c>
      <c r="L2836" t="s">
        <v>8382</v>
      </c>
      <c r="M2836" t="s">
        <v>8383</v>
      </c>
      <c r="N2836">
        <v>0.14638888799999999</v>
      </c>
      <c r="O2836">
        <v>7</v>
      </c>
      <c r="P2836">
        <v>766</v>
      </c>
      <c r="Q2836">
        <v>0</v>
      </c>
      <c r="R2836">
        <v>18</v>
      </c>
      <c r="S2836">
        <v>14</v>
      </c>
      <c r="T2836">
        <v>85</v>
      </c>
      <c r="U2836">
        <v>2</v>
      </c>
      <c r="V2836">
        <v>0</v>
      </c>
      <c r="W2836">
        <v>0.43029857776759728</v>
      </c>
      <c r="X2836">
        <v>20.837221270243081</v>
      </c>
      <c r="Y2836">
        <v>0</v>
      </c>
      <c r="Z2836">
        <v>0.91183772240817496</v>
      </c>
      <c r="AA2836">
        <v>11.715988372650113</v>
      </c>
      <c r="AB2836">
        <v>7.2424889842933782</v>
      </c>
      <c r="AC2836">
        <v>20.903490873430243</v>
      </c>
      <c r="AD2836">
        <v>0</v>
      </c>
      <c r="AE2836">
        <v>62.041325800792592</v>
      </c>
    </row>
    <row r="2837" spans="1:31" x14ac:dyDescent="0.3">
      <c r="A2837">
        <v>2506572</v>
      </c>
      <c r="B2837">
        <v>1</v>
      </c>
      <c r="C2837" t="s">
        <v>80</v>
      </c>
      <c r="D2837" t="s">
        <v>100</v>
      </c>
      <c r="E2837" t="s">
        <v>275</v>
      </c>
      <c r="F2837" t="s">
        <v>7705</v>
      </c>
      <c r="G2837" t="s">
        <v>143</v>
      </c>
      <c r="H2837" t="s">
        <v>135</v>
      </c>
      <c r="I2837" t="s">
        <v>277</v>
      </c>
      <c r="J2837" t="s">
        <v>137</v>
      </c>
      <c r="K2837" t="s">
        <v>144</v>
      </c>
      <c r="L2837" t="s">
        <v>8384</v>
      </c>
      <c r="M2837" t="s">
        <v>8385</v>
      </c>
      <c r="N2837">
        <v>3.9166666000000003E-2</v>
      </c>
      <c r="O2837">
        <v>6</v>
      </c>
      <c r="P2837">
        <v>13728</v>
      </c>
      <c r="Q2837">
        <v>5</v>
      </c>
      <c r="R2837">
        <v>309</v>
      </c>
      <c r="S2837">
        <v>31</v>
      </c>
      <c r="T2837">
        <v>1108</v>
      </c>
      <c r="U2837">
        <v>3</v>
      </c>
      <c r="V2837">
        <v>3</v>
      </c>
      <c r="W2837">
        <v>2.1044370624456601</v>
      </c>
      <c r="X2837">
        <v>97.511768975664666</v>
      </c>
      <c r="Y2837">
        <v>0.36693775677621254</v>
      </c>
      <c r="Z2837">
        <v>3.2626265438610833</v>
      </c>
      <c r="AA2837">
        <v>13.094957121814033</v>
      </c>
      <c r="AB2837">
        <v>30.85420898346436</v>
      </c>
      <c r="AC2837">
        <v>8.4938285023647371</v>
      </c>
      <c r="AD2837">
        <v>9.9760461822811379</v>
      </c>
      <c r="AE2837">
        <v>165.66481112867189</v>
      </c>
    </row>
    <row r="2838" spans="1:31" x14ac:dyDescent="0.3">
      <c r="A2838">
        <v>2505925</v>
      </c>
      <c r="B2838">
        <v>1</v>
      </c>
      <c r="C2838" t="s">
        <v>81</v>
      </c>
      <c r="D2838" t="s">
        <v>121</v>
      </c>
      <c r="E2838" t="s">
        <v>207</v>
      </c>
      <c r="F2838" t="s">
        <v>8386</v>
      </c>
      <c r="G2838" t="s">
        <v>177</v>
      </c>
      <c r="H2838" t="s">
        <v>150</v>
      </c>
      <c r="I2838" t="s">
        <v>136</v>
      </c>
      <c r="J2838" t="s">
        <v>137</v>
      </c>
      <c r="K2838" t="s">
        <v>144</v>
      </c>
      <c r="L2838" t="s">
        <v>8387</v>
      </c>
      <c r="M2838" t="s">
        <v>8388</v>
      </c>
      <c r="N2838">
        <v>2.443888888</v>
      </c>
      <c r="O2838">
        <v>0</v>
      </c>
      <c r="P2838">
        <v>9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2.4533967001929318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2.4533967001929318</v>
      </c>
    </row>
    <row r="2839" spans="1:31" x14ac:dyDescent="0.3">
      <c r="A2839">
        <v>2505822</v>
      </c>
      <c r="B2839">
        <v>1</v>
      </c>
      <c r="C2839" t="s">
        <v>80</v>
      </c>
      <c r="D2839" t="s">
        <v>94</v>
      </c>
      <c r="E2839" t="s">
        <v>275</v>
      </c>
      <c r="F2839" t="s">
        <v>8389</v>
      </c>
      <c r="G2839" t="s">
        <v>143</v>
      </c>
      <c r="H2839" t="s">
        <v>135</v>
      </c>
      <c r="I2839" t="s">
        <v>136</v>
      </c>
      <c r="J2839" t="s">
        <v>137</v>
      </c>
      <c r="K2839" t="s">
        <v>144</v>
      </c>
      <c r="L2839" t="s">
        <v>8390</v>
      </c>
      <c r="M2839" t="s">
        <v>8391</v>
      </c>
      <c r="N2839">
        <v>1.3925000000000001</v>
      </c>
      <c r="O2839">
        <v>2</v>
      </c>
      <c r="P2839">
        <v>2270</v>
      </c>
      <c r="Q2839">
        <v>116</v>
      </c>
      <c r="R2839">
        <v>616</v>
      </c>
      <c r="S2839">
        <v>47</v>
      </c>
      <c r="T2839">
        <v>326</v>
      </c>
      <c r="U2839">
        <v>17</v>
      </c>
      <c r="V2839">
        <v>0</v>
      </c>
      <c r="W2839">
        <v>2.4046133892000734</v>
      </c>
      <c r="X2839">
        <v>715.44327259937609</v>
      </c>
      <c r="Y2839">
        <v>45.252219049112085</v>
      </c>
      <c r="Z2839">
        <v>588.12659147001204</v>
      </c>
      <c r="AA2839">
        <v>473.3342390174372</v>
      </c>
      <c r="AB2839">
        <v>230.77886277853034</v>
      </c>
      <c r="AC2839">
        <v>1776.9759527904305</v>
      </c>
      <c r="AD2839">
        <v>0</v>
      </c>
      <c r="AE2839">
        <v>3832.3157510940982</v>
      </c>
    </row>
    <row r="2840" spans="1:31" x14ac:dyDescent="0.3">
      <c r="A2840">
        <v>2505845</v>
      </c>
      <c r="B2840">
        <v>1</v>
      </c>
      <c r="C2840" t="s">
        <v>80</v>
      </c>
      <c r="D2840" t="s">
        <v>105</v>
      </c>
      <c r="E2840" t="s">
        <v>141</v>
      </c>
      <c r="F2840" t="s">
        <v>8136</v>
      </c>
      <c r="G2840" t="s">
        <v>143</v>
      </c>
      <c r="H2840" t="s">
        <v>135</v>
      </c>
      <c r="I2840" t="s">
        <v>136</v>
      </c>
      <c r="J2840" t="s">
        <v>137</v>
      </c>
      <c r="K2840" t="s">
        <v>144</v>
      </c>
      <c r="L2840" t="s">
        <v>8392</v>
      </c>
      <c r="M2840" t="s">
        <v>8393</v>
      </c>
      <c r="N2840">
        <v>0.53916666599999996</v>
      </c>
      <c r="O2840">
        <v>6</v>
      </c>
      <c r="P2840">
        <v>6655</v>
      </c>
      <c r="Q2840">
        <v>8</v>
      </c>
      <c r="R2840">
        <v>19</v>
      </c>
      <c r="S2840">
        <v>33</v>
      </c>
      <c r="T2840">
        <v>605</v>
      </c>
      <c r="U2840">
        <v>5</v>
      </c>
      <c r="V2840">
        <v>0</v>
      </c>
      <c r="W2840">
        <v>2.7330540807015193</v>
      </c>
      <c r="X2840">
        <v>896.59894770526705</v>
      </c>
      <c r="Y2840">
        <v>35.695982004596708</v>
      </c>
      <c r="Z2840">
        <v>3.6890359743584744</v>
      </c>
      <c r="AA2840">
        <v>71.652751795744791</v>
      </c>
      <c r="AB2840">
        <v>242.80322936923366</v>
      </c>
      <c r="AC2840">
        <v>105.42218231056889</v>
      </c>
      <c r="AD2840">
        <v>0</v>
      </c>
      <c r="AE2840">
        <v>1358.595183240471</v>
      </c>
    </row>
    <row r="2841" spans="1:31" x14ac:dyDescent="0.3">
      <c r="A2841">
        <v>2506698</v>
      </c>
      <c r="B2841">
        <v>1</v>
      </c>
      <c r="C2841" t="s">
        <v>80</v>
      </c>
      <c r="D2841" t="s">
        <v>107</v>
      </c>
      <c r="E2841" t="s">
        <v>141</v>
      </c>
      <c r="F2841" t="s">
        <v>8394</v>
      </c>
      <c r="G2841" t="s">
        <v>143</v>
      </c>
      <c r="H2841" t="s">
        <v>135</v>
      </c>
      <c r="I2841" t="s">
        <v>136</v>
      </c>
      <c r="J2841" t="s">
        <v>137</v>
      </c>
      <c r="K2841" t="s">
        <v>144</v>
      </c>
      <c r="L2841" t="s">
        <v>8395</v>
      </c>
      <c r="M2841" t="s">
        <v>8396</v>
      </c>
      <c r="N2841">
        <v>0.28111111100000002</v>
      </c>
      <c r="O2841">
        <v>0</v>
      </c>
      <c r="P2841">
        <v>1</v>
      </c>
      <c r="Q2841">
        <v>13</v>
      </c>
      <c r="R2841">
        <v>51</v>
      </c>
      <c r="S2841">
        <v>1</v>
      </c>
      <c r="T2841">
        <v>6</v>
      </c>
      <c r="U2841">
        <v>0</v>
      </c>
      <c r="V2841">
        <v>0</v>
      </c>
      <c r="W2841">
        <v>0</v>
      </c>
      <c r="X2841">
        <v>6.6903217274108334E-2</v>
      </c>
      <c r="Y2841">
        <v>96.718034159556979</v>
      </c>
      <c r="Z2841">
        <v>3.7021929815886656</v>
      </c>
      <c r="AA2841">
        <v>0.34754106445055555</v>
      </c>
      <c r="AB2841">
        <v>1.2111321195383666</v>
      </c>
      <c r="AC2841">
        <v>0</v>
      </c>
      <c r="AD2841">
        <v>0</v>
      </c>
      <c r="AE2841">
        <v>102.04580354240866</v>
      </c>
    </row>
    <row r="2842" spans="1:31" x14ac:dyDescent="0.3">
      <c r="A2842">
        <v>2506131</v>
      </c>
      <c r="B2842">
        <v>1</v>
      </c>
      <c r="C2842" t="s">
        <v>80</v>
      </c>
      <c r="D2842" t="s">
        <v>82</v>
      </c>
      <c r="E2842" t="s">
        <v>159</v>
      </c>
      <c r="F2842" t="s">
        <v>8397</v>
      </c>
      <c r="G2842" t="s">
        <v>1512</v>
      </c>
      <c r="H2842" t="s">
        <v>150</v>
      </c>
      <c r="I2842" t="s">
        <v>136</v>
      </c>
      <c r="J2842" t="s">
        <v>137</v>
      </c>
      <c r="K2842" t="s">
        <v>144</v>
      </c>
      <c r="L2842" t="s">
        <v>8398</v>
      </c>
      <c r="M2842" t="s">
        <v>8399</v>
      </c>
      <c r="N2842">
        <v>2.395</v>
      </c>
      <c r="O2842">
        <v>0</v>
      </c>
      <c r="P2842">
        <v>284</v>
      </c>
      <c r="Q2842">
        <v>0</v>
      </c>
      <c r="R2842">
        <v>0</v>
      </c>
      <c r="S2842">
        <v>0</v>
      </c>
      <c r="T2842">
        <v>27</v>
      </c>
      <c r="U2842">
        <v>0</v>
      </c>
      <c r="V2842">
        <v>1</v>
      </c>
      <c r="W2842">
        <v>0</v>
      </c>
      <c r="X2842">
        <v>90.611449369042418</v>
      </c>
      <c r="Y2842">
        <v>0</v>
      </c>
      <c r="Z2842">
        <v>0</v>
      </c>
      <c r="AA2842">
        <v>0</v>
      </c>
      <c r="AB2842">
        <v>22.32758715945501</v>
      </c>
      <c r="AC2842">
        <v>0</v>
      </c>
      <c r="AD2842">
        <v>22.213526288167589</v>
      </c>
      <c r="AE2842">
        <v>135.15256281666501</v>
      </c>
    </row>
    <row r="2843" spans="1:31" x14ac:dyDescent="0.3">
      <c r="A2843">
        <v>2506721</v>
      </c>
      <c r="B2843">
        <v>1</v>
      </c>
      <c r="C2843" t="s">
        <v>81</v>
      </c>
      <c r="D2843" t="s">
        <v>128</v>
      </c>
      <c r="E2843" t="s">
        <v>167</v>
      </c>
      <c r="F2843" t="s">
        <v>8400</v>
      </c>
      <c r="G2843" t="s">
        <v>234</v>
      </c>
      <c r="H2843" t="s">
        <v>150</v>
      </c>
      <c r="I2843" t="s">
        <v>136</v>
      </c>
      <c r="J2843" t="s">
        <v>137</v>
      </c>
      <c r="K2843" t="s">
        <v>144</v>
      </c>
      <c r="L2843" t="s">
        <v>8401</v>
      </c>
      <c r="M2843" t="s">
        <v>8402</v>
      </c>
      <c r="N2843">
        <v>2.2688888880000002</v>
      </c>
      <c r="O2843">
        <v>0</v>
      </c>
      <c r="P2843">
        <v>26</v>
      </c>
      <c r="Q2843">
        <v>0</v>
      </c>
      <c r="R2843">
        <v>0</v>
      </c>
      <c r="S2843">
        <v>0</v>
      </c>
      <c r="T2843">
        <v>0</v>
      </c>
      <c r="U2843">
        <v>0</v>
      </c>
      <c r="V2843">
        <v>0</v>
      </c>
      <c r="W2843">
        <v>0</v>
      </c>
      <c r="X2843">
        <v>11.110553005772479</v>
      </c>
      <c r="Y2843">
        <v>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11.110553005772479</v>
      </c>
    </row>
    <row r="2844" spans="1:31" x14ac:dyDescent="0.3">
      <c r="A2844">
        <v>2505865</v>
      </c>
      <c r="B2844">
        <v>1</v>
      </c>
      <c r="C2844" t="s">
        <v>80</v>
      </c>
      <c r="D2844" t="s">
        <v>93</v>
      </c>
      <c r="E2844" t="s">
        <v>207</v>
      </c>
      <c r="F2844" t="s">
        <v>8403</v>
      </c>
      <c r="G2844" t="s">
        <v>177</v>
      </c>
      <c r="H2844" t="s">
        <v>150</v>
      </c>
      <c r="I2844" t="s">
        <v>136</v>
      </c>
      <c r="J2844" t="s">
        <v>137</v>
      </c>
      <c r="K2844" t="s">
        <v>144</v>
      </c>
      <c r="L2844" t="s">
        <v>8404</v>
      </c>
      <c r="M2844" t="s">
        <v>8405</v>
      </c>
      <c r="N2844">
        <v>5.4158333330000001</v>
      </c>
      <c r="O2844">
        <v>0</v>
      </c>
      <c r="P2844">
        <v>4</v>
      </c>
      <c r="Q2844">
        <v>0</v>
      </c>
      <c r="R2844">
        <v>2</v>
      </c>
      <c r="S2844">
        <v>0</v>
      </c>
      <c r="T2844">
        <v>1</v>
      </c>
      <c r="U2844">
        <v>0</v>
      </c>
      <c r="V2844">
        <v>0</v>
      </c>
      <c r="W2844">
        <v>0</v>
      </c>
      <c r="X2844">
        <v>2.18211292996439</v>
      </c>
      <c r="Y2844">
        <v>0</v>
      </c>
      <c r="Z2844">
        <v>7.3974248755692811</v>
      </c>
      <c r="AA2844">
        <v>0</v>
      </c>
      <c r="AB2844">
        <v>2.4740123368377898</v>
      </c>
      <c r="AC2844">
        <v>0</v>
      </c>
      <c r="AD2844">
        <v>0</v>
      </c>
      <c r="AE2844">
        <v>12.053550142371462</v>
      </c>
    </row>
    <row r="2845" spans="1:31" x14ac:dyDescent="0.3">
      <c r="A2845">
        <v>2505965</v>
      </c>
      <c r="B2845">
        <v>1</v>
      </c>
      <c r="C2845" t="s">
        <v>81</v>
      </c>
      <c r="D2845" t="s">
        <v>118</v>
      </c>
      <c r="E2845" t="s">
        <v>187</v>
      </c>
      <c r="F2845" t="s">
        <v>8406</v>
      </c>
      <c r="G2845" t="s">
        <v>143</v>
      </c>
      <c r="H2845" t="s">
        <v>135</v>
      </c>
      <c r="I2845" t="s">
        <v>277</v>
      </c>
      <c r="J2845" t="s">
        <v>137</v>
      </c>
      <c r="K2845" t="s">
        <v>144</v>
      </c>
      <c r="L2845" t="s">
        <v>8407</v>
      </c>
      <c r="M2845" t="s">
        <v>8408</v>
      </c>
      <c r="N2845">
        <v>4.2222221999999997E-2</v>
      </c>
      <c r="O2845">
        <v>2</v>
      </c>
      <c r="P2845">
        <v>8321</v>
      </c>
      <c r="Q2845">
        <v>192</v>
      </c>
      <c r="R2845">
        <v>1398</v>
      </c>
      <c r="S2845">
        <v>66</v>
      </c>
      <c r="T2845">
        <v>1037</v>
      </c>
      <c r="U2845">
        <v>1</v>
      </c>
      <c r="V2845">
        <v>2</v>
      </c>
      <c r="W2845">
        <v>2.5641283206220004E-2</v>
      </c>
      <c r="X2845">
        <v>41.517829300452817</v>
      </c>
      <c r="Y2845">
        <v>27.285319225651779</v>
      </c>
      <c r="Z2845">
        <v>11.584608991367251</v>
      </c>
      <c r="AA2845">
        <v>8.0331863711189602</v>
      </c>
      <c r="AB2845">
        <v>31.785034539519973</v>
      </c>
      <c r="AC2845">
        <v>0.18187691487093333</v>
      </c>
      <c r="AD2845">
        <v>0.81015692140682005</v>
      </c>
      <c r="AE2845">
        <v>121.22365354759474</v>
      </c>
    </row>
    <row r="2846" spans="1:31" x14ac:dyDescent="0.3">
      <c r="A2846">
        <v>2506492</v>
      </c>
      <c r="B2846">
        <v>1</v>
      </c>
      <c r="C2846" t="s">
        <v>81</v>
      </c>
      <c r="D2846" t="s">
        <v>113</v>
      </c>
      <c r="E2846" t="s">
        <v>207</v>
      </c>
      <c r="F2846" t="s">
        <v>8409</v>
      </c>
      <c r="G2846" t="s">
        <v>177</v>
      </c>
      <c r="H2846" t="s">
        <v>150</v>
      </c>
      <c r="I2846" t="s">
        <v>136</v>
      </c>
      <c r="J2846" t="s">
        <v>137</v>
      </c>
      <c r="K2846" t="s">
        <v>144</v>
      </c>
      <c r="L2846" t="s">
        <v>8410</v>
      </c>
      <c r="M2846" t="s">
        <v>8411</v>
      </c>
      <c r="N2846">
        <v>3.6272222219999999</v>
      </c>
      <c r="O2846">
        <v>0</v>
      </c>
      <c r="P2846">
        <v>0</v>
      </c>
      <c r="Q2846">
        <v>0</v>
      </c>
      <c r="R2846">
        <v>0</v>
      </c>
      <c r="S2846">
        <v>0</v>
      </c>
      <c r="T2846">
        <v>1</v>
      </c>
      <c r="U2846">
        <v>0</v>
      </c>
      <c r="V2846">
        <v>0</v>
      </c>
      <c r="W2846">
        <v>0</v>
      </c>
      <c r="X2846">
        <v>0</v>
      </c>
      <c r="Y2846">
        <v>0</v>
      </c>
      <c r="Z2846">
        <v>0</v>
      </c>
      <c r="AA2846">
        <v>0</v>
      </c>
      <c r="AB2846">
        <v>0</v>
      </c>
      <c r="AC2846">
        <v>0</v>
      </c>
      <c r="AD2846">
        <v>0</v>
      </c>
      <c r="AE2846">
        <v>0</v>
      </c>
    </row>
    <row r="2847" spans="1:31" x14ac:dyDescent="0.3">
      <c r="A2847">
        <v>2505945</v>
      </c>
      <c r="B2847">
        <v>1</v>
      </c>
      <c r="C2847" t="s">
        <v>80</v>
      </c>
      <c r="D2847" t="s">
        <v>105</v>
      </c>
      <c r="E2847" t="s">
        <v>147</v>
      </c>
      <c r="F2847" t="s">
        <v>5590</v>
      </c>
      <c r="G2847" t="s">
        <v>149</v>
      </c>
      <c r="H2847" t="s">
        <v>150</v>
      </c>
      <c r="I2847" t="s">
        <v>136</v>
      </c>
      <c r="J2847" t="s">
        <v>137</v>
      </c>
      <c r="K2847" t="s">
        <v>144</v>
      </c>
      <c r="L2847" t="s">
        <v>8412</v>
      </c>
      <c r="M2847" t="s">
        <v>8413</v>
      </c>
      <c r="N2847">
        <v>1.169166666</v>
      </c>
      <c r="O2847">
        <v>0</v>
      </c>
      <c r="P2847">
        <v>35</v>
      </c>
      <c r="Q2847">
        <v>0</v>
      </c>
      <c r="R2847">
        <v>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6.9565895110232887</v>
      </c>
      <c r="Y2847">
        <v>0</v>
      </c>
      <c r="Z2847">
        <v>0</v>
      </c>
      <c r="AA2847">
        <v>0</v>
      </c>
      <c r="AB2847">
        <v>0</v>
      </c>
      <c r="AC2847">
        <v>0</v>
      </c>
      <c r="AD2847">
        <v>0</v>
      </c>
      <c r="AE2847">
        <v>6.9565895110232887</v>
      </c>
    </row>
    <row r="2848" spans="1:31" x14ac:dyDescent="0.3">
      <c r="A2848">
        <v>2506635</v>
      </c>
      <c r="B2848">
        <v>1</v>
      </c>
      <c r="C2848" t="s">
        <v>80</v>
      </c>
      <c r="D2848" t="s">
        <v>93</v>
      </c>
      <c r="E2848" t="s">
        <v>159</v>
      </c>
      <c r="F2848" t="s">
        <v>8414</v>
      </c>
      <c r="G2848" t="s">
        <v>181</v>
      </c>
      <c r="H2848" t="s">
        <v>150</v>
      </c>
      <c r="I2848" t="s">
        <v>136</v>
      </c>
      <c r="J2848" t="s">
        <v>137</v>
      </c>
      <c r="K2848" t="s">
        <v>144</v>
      </c>
      <c r="L2848" t="s">
        <v>8415</v>
      </c>
      <c r="M2848" t="s">
        <v>8416</v>
      </c>
      <c r="N2848">
        <v>7.4791666660000002</v>
      </c>
      <c r="O2848">
        <v>0</v>
      </c>
      <c r="P2848">
        <v>4</v>
      </c>
      <c r="Q2848">
        <v>0</v>
      </c>
      <c r="R2848">
        <v>4</v>
      </c>
      <c r="S2848">
        <v>0</v>
      </c>
      <c r="T2848">
        <v>2</v>
      </c>
      <c r="U2848">
        <v>0</v>
      </c>
      <c r="V2848">
        <v>0</v>
      </c>
      <c r="W2848">
        <v>0</v>
      </c>
      <c r="X2848">
        <v>21.691588543432893</v>
      </c>
      <c r="Y2848">
        <v>0</v>
      </c>
      <c r="Z2848">
        <v>20.61681368114979</v>
      </c>
      <c r="AA2848">
        <v>0</v>
      </c>
      <c r="AB2848">
        <v>33.998286735794565</v>
      </c>
      <c r="AC2848">
        <v>0</v>
      </c>
      <c r="AD2848">
        <v>0</v>
      </c>
      <c r="AE2848">
        <v>76.306688960377244</v>
      </c>
    </row>
    <row r="2849" spans="1:31" x14ac:dyDescent="0.3">
      <c r="A2849">
        <v>2505908</v>
      </c>
      <c r="B2849">
        <v>1</v>
      </c>
      <c r="C2849" t="s">
        <v>80</v>
      </c>
      <c r="D2849" t="s">
        <v>92</v>
      </c>
      <c r="E2849" t="s">
        <v>141</v>
      </c>
      <c r="F2849" t="s">
        <v>8417</v>
      </c>
      <c r="G2849" t="s">
        <v>143</v>
      </c>
      <c r="H2849" t="s">
        <v>135</v>
      </c>
      <c r="I2849" t="s">
        <v>136</v>
      </c>
      <c r="J2849" t="s">
        <v>137</v>
      </c>
      <c r="K2849" t="s">
        <v>144</v>
      </c>
      <c r="L2849" t="s">
        <v>8418</v>
      </c>
      <c r="M2849" t="s">
        <v>8419</v>
      </c>
      <c r="N2849">
        <v>0.44055555499999999</v>
      </c>
      <c r="O2849">
        <v>0</v>
      </c>
      <c r="P2849">
        <v>966</v>
      </c>
      <c r="Q2849">
        <v>2</v>
      </c>
      <c r="R2849">
        <v>329</v>
      </c>
      <c r="S2849">
        <v>16</v>
      </c>
      <c r="T2849">
        <v>94</v>
      </c>
      <c r="U2849">
        <v>0</v>
      </c>
      <c r="V2849">
        <v>1</v>
      </c>
      <c r="W2849">
        <v>0</v>
      </c>
      <c r="X2849">
        <v>88.464660651317246</v>
      </c>
      <c r="Y2849">
        <v>0.31965818378849331</v>
      </c>
      <c r="Z2849">
        <v>24.072463956489571</v>
      </c>
      <c r="AA2849">
        <v>7.4558024178627242</v>
      </c>
      <c r="AB2849">
        <v>26.344684232149262</v>
      </c>
      <c r="AC2849">
        <v>0</v>
      </c>
      <c r="AD2849">
        <v>0.15088657164778166</v>
      </c>
      <c r="AE2849">
        <v>146.80815601325509</v>
      </c>
    </row>
    <row r="2850" spans="1:31" x14ac:dyDescent="0.3">
      <c r="A2850">
        <v>2505759</v>
      </c>
      <c r="B2850">
        <v>1</v>
      </c>
      <c r="C2850" t="s">
        <v>80</v>
      </c>
      <c r="D2850" t="s">
        <v>82</v>
      </c>
      <c r="E2850" t="s">
        <v>147</v>
      </c>
      <c r="F2850" t="s">
        <v>5836</v>
      </c>
      <c r="G2850" t="s">
        <v>134</v>
      </c>
      <c r="H2850" t="s">
        <v>150</v>
      </c>
      <c r="I2850" t="s">
        <v>136</v>
      </c>
      <c r="J2850" t="s">
        <v>137</v>
      </c>
      <c r="K2850" t="s">
        <v>138</v>
      </c>
      <c r="L2850" t="s">
        <v>8420</v>
      </c>
      <c r="M2850" t="s">
        <v>8421</v>
      </c>
      <c r="N2850">
        <v>5.9341666660000003</v>
      </c>
      <c r="O2850">
        <v>0</v>
      </c>
      <c r="P2850">
        <v>5</v>
      </c>
      <c r="Q2850">
        <v>0</v>
      </c>
      <c r="R2850">
        <v>0</v>
      </c>
      <c r="S2850">
        <v>0</v>
      </c>
      <c r="T2850">
        <v>87</v>
      </c>
      <c r="U2850">
        <v>0</v>
      </c>
      <c r="V2850">
        <v>0</v>
      </c>
      <c r="W2850">
        <v>0</v>
      </c>
      <c r="X2850">
        <v>0.20212351377611751</v>
      </c>
      <c r="Y2850">
        <v>0</v>
      </c>
      <c r="Z2850">
        <v>0</v>
      </c>
      <c r="AA2850">
        <v>0</v>
      </c>
      <c r="AB2850">
        <v>169.24402030359647</v>
      </c>
      <c r="AC2850">
        <v>0</v>
      </c>
      <c r="AD2850">
        <v>0</v>
      </c>
      <c r="AE2850">
        <v>169.44614381737259</v>
      </c>
    </row>
    <row r="2851" spans="1:31" x14ac:dyDescent="0.3">
      <c r="A2851">
        <v>2505951</v>
      </c>
      <c r="B2851">
        <v>1</v>
      </c>
      <c r="C2851" t="s">
        <v>81</v>
      </c>
      <c r="D2851" t="s">
        <v>122</v>
      </c>
      <c r="E2851" t="s">
        <v>141</v>
      </c>
      <c r="F2851" t="s">
        <v>8422</v>
      </c>
      <c r="G2851" t="s">
        <v>143</v>
      </c>
      <c r="H2851" t="s">
        <v>135</v>
      </c>
      <c r="I2851" t="s">
        <v>136</v>
      </c>
      <c r="J2851" t="s">
        <v>137</v>
      </c>
      <c r="K2851" t="s">
        <v>144</v>
      </c>
      <c r="L2851" t="s">
        <v>8423</v>
      </c>
      <c r="M2851" t="s">
        <v>8424</v>
      </c>
      <c r="N2851">
        <v>0.40083333300000001</v>
      </c>
      <c r="O2851">
        <v>6</v>
      </c>
      <c r="P2851">
        <v>3780</v>
      </c>
      <c r="Q2851">
        <v>97</v>
      </c>
      <c r="R2851">
        <v>150</v>
      </c>
      <c r="S2851">
        <v>52</v>
      </c>
      <c r="T2851">
        <v>379</v>
      </c>
      <c r="U2851">
        <v>3</v>
      </c>
      <c r="V2851">
        <v>1</v>
      </c>
      <c r="W2851">
        <v>0.71363863648326276</v>
      </c>
      <c r="X2851">
        <v>239.04168012171601</v>
      </c>
      <c r="Y2851">
        <v>38.108417358419814</v>
      </c>
      <c r="Z2851">
        <v>10.401377724191669</v>
      </c>
      <c r="AA2851">
        <v>84.493545564428956</v>
      </c>
      <c r="AB2851">
        <v>97.691078357420309</v>
      </c>
      <c r="AC2851">
        <v>72.342453786921055</v>
      </c>
      <c r="AD2851">
        <v>0.27156442626347421</v>
      </c>
      <c r="AE2851">
        <v>543.06375597584451</v>
      </c>
    </row>
    <row r="2852" spans="1:31" x14ac:dyDescent="0.3">
      <c r="A2852">
        <v>2507139</v>
      </c>
      <c r="B2852">
        <v>1</v>
      </c>
      <c r="C2852" t="s">
        <v>80</v>
      </c>
      <c r="D2852" t="s">
        <v>83</v>
      </c>
      <c r="E2852" t="s">
        <v>207</v>
      </c>
      <c r="F2852" t="s">
        <v>8425</v>
      </c>
      <c r="G2852" t="s">
        <v>177</v>
      </c>
      <c r="H2852" t="s">
        <v>150</v>
      </c>
      <c r="I2852" t="s">
        <v>136</v>
      </c>
      <c r="J2852" t="s">
        <v>137</v>
      </c>
      <c r="K2852" t="s">
        <v>144</v>
      </c>
      <c r="L2852" t="s">
        <v>8426</v>
      </c>
      <c r="M2852" t="s">
        <v>8427</v>
      </c>
      <c r="N2852">
        <v>2.4375</v>
      </c>
      <c r="O2852">
        <v>0</v>
      </c>
      <c r="P2852">
        <v>39</v>
      </c>
      <c r="Q2852">
        <v>0</v>
      </c>
      <c r="R2852">
        <v>4</v>
      </c>
      <c r="S2852">
        <v>0</v>
      </c>
      <c r="T2852">
        <v>2</v>
      </c>
      <c r="U2852">
        <v>0</v>
      </c>
      <c r="V2852">
        <v>0</v>
      </c>
      <c r="W2852">
        <v>0</v>
      </c>
      <c r="X2852">
        <v>31.85647415876511</v>
      </c>
      <c r="Y2852">
        <v>0</v>
      </c>
      <c r="Z2852">
        <v>8.8052938412777095</v>
      </c>
      <c r="AA2852">
        <v>0</v>
      </c>
      <c r="AB2852">
        <v>4.1334430019077129</v>
      </c>
      <c r="AC2852">
        <v>0</v>
      </c>
      <c r="AD2852">
        <v>0</v>
      </c>
      <c r="AE2852">
        <v>44.795211001950534</v>
      </c>
    </row>
    <row r="2853" spans="1:31" x14ac:dyDescent="0.3">
      <c r="A2853">
        <v>2506807</v>
      </c>
      <c r="B2853">
        <v>1</v>
      </c>
      <c r="C2853" t="s">
        <v>80</v>
      </c>
      <c r="D2853" t="s">
        <v>89</v>
      </c>
      <c r="E2853" t="s">
        <v>159</v>
      </c>
      <c r="F2853" t="s">
        <v>8428</v>
      </c>
      <c r="G2853" t="s">
        <v>181</v>
      </c>
      <c r="H2853" t="s">
        <v>150</v>
      </c>
      <c r="I2853" t="s">
        <v>136</v>
      </c>
      <c r="J2853" t="s">
        <v>137</v>
      </c>
      <c r="K2853" t="s">
        <v>144</v>
      </c>
      <c r="L2853" t="s">
        <v>8429</v>
      </c>
      <c r="M2853" t="s">
        <v>8430</v>
      </c>
      <c r="N2853">
        <v>1.2552777770000001</v>
      </c>
      <c r="O2853">
        <v>0</v>
      </c>
      <c r="P2853">
        <v>144</v>
      </c>
      <c r="Q2853">
        <v>0</v>
      </c>
      <c r="R2853">
        <v>9</v>
      </c>
      <c r="S2853">
        <v>0</v>
      </c>
      <c r="T2853">
        <v>20</v>
      </c>
      <c r="U2853">
        <v>0</v>
      </c>
      <c r="V2853">
        <v>0</v>
      </c>
      <c r="W2853">
        <v>0</v>
      </c>
      <c r="X2853">
        <v>39.598854757225972</v>
      </c>
      <c r="Y2853">
        <v>0</v>
      </c>
      <c r="Z2853">
        <v>3.0934438464860698</v>
      </c>
      <c r="AA2853">
        <v>0</v>
      </c>
      <c r="AB2853">
        <v>16.153649553613633</v>
      </c>
      <c r="AC2853">
        <v>0</v>
      </c>
      <c r="AD2853">
        <v>0</v>
      </c>
      <c r="AE2853">
        <v>58.845948157325672</v>
      </c>
    </row>
    <row r="2854" spans="1:31" x14ac:dyDescent="0.3">
      <c r="A2854">
        <v>2507371</v>
      </c>
      <c r="B2854">
        <v>1</v>
      </c>
      <c r="C2854" t="s">
        <v>80</v>
      </c>
      <c r="D2854" t="s">
        <v>110</v>
      </c>
      <c r="E2854" t="s">
        <v>207</v>
      </c>
      <c r="F2854" t="s">
        <v>8431</v>
      </c>
      <c r="G2854" t="s">
        <v>981</v>
      </c>
      <c r="H2854" t="s">
        <v>150</v>
      </c>
      <c r="I2854" t="s">
        <v>136</v>
      </c>
      <c r="J2854" t="s">
        <v>137</v>
      </c>
      <c r="K2854" t="s">
        <v>144</v>
      </c>
      <c r="L2854" t="s">
        <v>8432</v>
      </c>
      <c r="M2854" t="s">
        <v>8433</v>
      </c>
      <c r="N2854">
        <v>3.1583333329999999</v>
      </c>
      <c r="O2854">
        <v>0</v>
      </c>
      <c r="P2854">
        <v>313</v>
      </c>
      <c r="Q2854">
        <v>0</v>
      </c>
      <c r="R2854">
        <v>0</v>
      </c>
      <c r="S2854">
        <v>0</v>
      </c>
      <c r="T2854">
        <v>17</v>
      </c>
      <c r="U2854">
        <v>0</v>
      </c>
      <c r="V2854">
        <v>0</v>
      </c>
      <c r="W2854">
        <v>0</v>
      </c>
      <c r="X2854">
        <v>302.07957236358402</v>
      </c>
      <c r="Y2854">
        <v>0</v>
      </c>
      <c r="Z2854">
        <v>0</v>
      </c>
      <c r="AA2854">
        <v>0</v>
      </c>
      <c r="AB2854">
        <v>18.104953244633144</v>
      </c>
      <c r="AC2854">
        <v>0</v>
      </c>
      <c r="AD2854">
        <v>0</v>
      </c>
      <c r="AE2854">
        <v>320.18452560821714</v>
      </c>
    </row>
    <row r="2855" spans="1:31" x14ac:dyDescent="0.3">
      <c r="A2855">
        <v>2507394</v>
      </c>
      <c r="B2855">
        <v>1</v>
      </c>
      <c r="C2855" t="s">
        <v>80</v>
      </c>
      <c r="D2855" t="s">
        <v>99</v>
      </c>
      <c r="E2855" t="s">
        <v>207</v>
      </c>
      <c r="F2855" t="s">
        <v>8434</v>
      </c>
      <c r="G2855" t="s">
        <v>161</v>
      </c>
      <c r="H2855" t="s">
        <v>150</v>
      </c>
      <c r="I2855" t="s">
        <v>136</v>
      </c>
      <c r="J2855" t="s">
        <v>137</v>
      </c>
      <c r="K2855" t="s">
        <v>144</v>
      </c>
      <c r="L2855" t="s">
        <v>8435</v>
      </c>
      <c r="M2855" t="s">
        <v>8436</v>
      </c>
      <c r="N2855">
        <v>0.56666666600000004</v>
      </c>
      <c r="O2855">
        <v>0</v>
      </c>
      <c r="P2855">
        <v>28</v>
      </c>
      <c r="Q2855">
        <v>0</v>
      </c>
      <c r="R2855">
        <v>0</v>
      </c>
      <c r="S2855">
        <v>0</v>
      </c>
      <c r="T2855">
        <v>6</v>
      </c>
      <c r="U2855">
        <v>0</v>
      </c>
      <c r="V2855">
        <v>0</v>
      </c>
      <c r="W2855">
        <v>0</v>
      </c>
      <c r="X2855">
        <v>8.3729294276979189</v>
      </c>
      <c r="Y2855">
        <v>0</v>
      </c>
      <c r="Z2855">
        <v>0</v>
      </c>
      <c r="AA2855">
        <v>0</v>
      </c>
      <c r="AB2855">
        <v>1.4674814517130501</v>
      </c>
      <c r="AC2855">
        <v>0</v>
      </c>
      <c r="AD2855">
        <v>0</v>
      </c>
      <c r="AE2855">
        <v>9.8404108794109693</v>
      </c>
    </row>
    <row r="2856" spans="1:31" x14ac:dyDescent="0.3">
      <c r="A2856">
        <v>2506976</v>
      </c>
      <c r="B2856">
        <v>1</v>
      </c>
      <c r="C2856" t="s">
        <v>80</v>
      </c>
      <c r="D2856" t="s">
        <v>89</v>
      </c>
      <c r="E2856" t="s">
        <v>141</v>
      </c>
      <c r="F2856" t="s">
        <v>8437</v>
      </c>
      <c r="G2856" t="s">
        <v>143</v>
      </c>
      <c r="H2856" t="s">
        <v>135</v>
      </c>
      <c r="I2856" t="s">
        <v>136</v>
      </c>
      <c r="J2856" t="s">
        <v>137</v>
      </c>
      <c r="K2856" t="s">
        <v>144</v>
      </c>
      <c r="L2856" t="s">
        <v>8438</v>
      </c>
      <c r="M2856" t="s">
        <v>8439</v>
      </c>
      <c r="N2856">
        <v>0.198333333</v>
      </c>
      <c r="O2856">
        <v>0</v>
      </c>
      <c r="P2856">
        <v>291</v>
      </c>
      <c r="Q2856">
        <v>1</v>
      </c>
      <c r="R2856">
        <v>57</v>
      </c>
      <c r="S2856">
        <v>3</v>
      </c>
      <c r="T2856">
        <v>174</v>
      </c>
      <c r="U2856">
        <v>0</v>
      </c>
      <c r="V2856">
        <v>0</v>
      </c>
      <c r="W2856">
        <v>0</v>
      </c>
      <c r="X2856">
        <v>25.363204372779162</v>
      </c>
      <c r="Y2856">
        <v>1.4646158180785598</v>
      </c>
      <c r="Z2856">
        <v>3.2339388734127663</v>
      </c>
      <c r="AA2856">
        <v>1.1061083248235066</v>
      </c>
      <c r="AB2856">
        <v>30.77424919401086</v>
      </c>
      <c r="AC2856">
        <v>0</v>
      </c>
      <c r="AD2856">
        <v>0</v>
      </c>
      <c r="AE2856">
        <v>61.942116583104855</v>
      </c>
    </row>
    <row r="2857" spans="1:31" x14ac:dyDescent="0.3">
      <c r="A2857">
        <v>2507202</v>
      </c>
      <c r="B2857">
        <v>1</v>
      </c>
      <c r="C2857" t="s">
        <v>80</v>
      </c>
      <c r="D2857" t="s">
        <v>101</v>
      </c>
      <c r="E2857" t="s">
        <v>147</v>
      </c>
      <c r="F2857" t="s">
        <v>8440</v>
      </c>
      <c r="G2857" t="s">
        <v>161</v>
      </c>
      <c r="H2857" t="s">
        <v>150</v>
      </c>
      <c r="I2857" t="s">
        <v>136</v>
      </c>
      <c r="J2857" t="s">
        <v>137</v>
      </c>
      <c r="K2857" t="s">
        <v>144</v>
      </c>
      <c r="L2857" t="s">
        <v>8441</v>
      </c>
      <c r="M2857" t="s">
        <v>8442</v>
      </c>
      <c r="N2857">
        <v>0.60750000000000004</v>
      </c>
      <c r="O2857">
        <v>0</v>
      </c>
      <c r="P2857">
        <v>12</v>
      </c>
      <c r="Q2857">
        <v>0</v>
      </c>
      <c r="R2857">
        <v>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1.3641786822996618</v>
      </c>
      <c r="Y2857">
        <v>0</v>
      </c>
      <c r="Z2857">
        <v>0</v>
      </c>
      <c r="AA2857">
        <v>0</v>
      </c>
      <c r="AB2857">
        <v>0</v>
      </c>
      <c r="AC2857">
        <v>0</v>
      </c>
      <c r="AD2857">
        <v>0</v>
      </c>
      <c r="AE2857">
        <v>1.3641786822996618</v>
      </c>
    </row>
    <row r="2858" spans="1:31" x14ac:dyDescent="0.3">
      <c r="A2858">
        <v>2506767</v>
      </c>
      <c r="B2858">
        <v>1</v>
      </c>
      <c r="C2858" t="s">
        <v>80</v>
      </c>
      <c r="D2858" t="s">
        <v>85</v>
      </c>
      <c r="E2858" t="s">
        <v>167</v>
      </c>
      <c r="F2858" t="s">
        <v>8443</v>
      </c>
      <c r="G2858" t="s">
        <v>263</v>
      </c>
      <c r="H2858" t="s">
        <v>150</v>
      </c>
      <c r="I2858" t="s">
        <v>136</v>
      </c>
      <c r="J2858" t="s">
        <v>137</v>
      </c>
      <c r="K2858" t="s">
        <v>144</v>
      </c>
      <c r="L2858" t="s">
        <v>8444</v>
      </c>
      <c r="M2858" t="s">
        <v>8445</v>
      </c>
      <c r="N2858">
        <v>1.846666666</v>
      </c>
      <c r="O2858">
        <v>0</v>
      </c>
      <c r="P2858">
        <v>4</v>
      </c>
      <c r="Q2858">
        <v>0</v>
      </c>
      <c r="R2858">
        <v>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1.5645220533670303</v>
      </c>
      <c r="Y2858">
        <v>0</v>
      </c>
      <c r="Z2858">
        <v>0</v>
      </c>
      <c r="AA2858">
        <v>0</v>
      </c>
      <c r="AB2858">
        <v>0</v>
      </c>
      <c r="AC2858">
        <v>0</v>
      </c>
      <c r="AD2858">
        <v>0</v>
      </c>
      <c r="AE2858">
        <v>1.5645220533670303</v>
      </c>
    </row>
    <row r="2859" spans="1:31" x14ac:dyDescent="0.3">
      <c r="A2859">
        <v>2506916</v>
      </c>
      <c r="B2859">
        <v>1</v>
      </c>
      <c r="C2859" t="s">
        <v>80</v>
      </c>
      <c r="D2859" t="s">
        <v>106</v>
      </c>
      <c r="E2859" t="s">
        <v>132</v>
      </c>
      <c r="F2859" t="s">
        <v>8446</v>
      </c>
      <c r="G2859" t="s">
        <v>333</v>
      </c>
      <c r="H2859" t="s">
        <v>135</v>
      </c>
      <c r="I2859" t="s">
        <v>136</v>
      </c>
      <c r="J2859" t="s">
        <v>137</v>
      </c>
      <c r="K2859" t="s">
        <v>144</v>
      </c>
      <c r="L2859" t="s">
        <v>8447</v>
      </c>
      <c r="M2859" t="s">
        <v>8448</v>
      </c>
      <c r="N2859">
        <v>3.0233333330000001</v>
      </c>
      <c r="O2859">
        <v>0</v>
      </c>
      <c r="P2859">
        <v>1</v>
      </c>
      <c r="Q2859">
        <v>0</v>
      </c>
      <c r="R2859">
        <v>49</v>
      </c>
      <c r="S2859">
        <v>0</v>
      </c>
      <c r="T2859">
        <v>13</v>
      </c>
      <c r="U2859">
        <v>0</v>
      </c>
      <c r="V2859">
        <v>0</v>
      </c>
      <c r="W2859">
        <v>0</v>
      </c>
      <c r="X2859">
        <v>1.4602631530892851</v>
      </c>
      <c r="Y2859">
        <v>0</v>
      </c>
      <c r="Z2859">
        <v>107.82068573845844</v>
      </c>
      <c r="AA2859">
        <v>0</v>
      </c>
      <c r="AB2859">
        <v>125.07230926331412</v>
      </c>
      <c r="AC2859">
        <v>0</v>
      </c>
      <c r="AD2859">
        <v>0</v>
      </c>
      <c r="AE2859">
        <v>234.35325815486186</v>
      </c>
    </row>
    <row r="2860" spans="1:31" x14ac:dyDescent="0.3">
      <c r="A2860">
        <v>2507056</v>
      </c>
      <c r="B2860">
        <v>1</v>
      </c>
      <c r="C2860" t="s">
        <v>80</v>
      </c>
      <c r="D2860" t="s">
        <v>99</v>
      </c>
      <c r="E2860" t="s">
        <v>207</v>
      </c>
      <c r="F2860" t="s">
        <v>8449</v>
      </c>
      <c r="G2860" t="s">
        <v>161</v>
      </c>
      <c r="H2860" t="s">
        <v>150</v>
      </c>
      <c r="I2860" t="s">
        <v>136</v>
      </c>
      <c r="J2860" t="s">
        <v>137</v>
      </c>
      <c r="K2860" t="s">
        <v>144</v>
      </c>
      <c r="L2860" t="s">
        <v>8450</v>
      </c>
      <c r="M2860" t="s">
        <v>8451</v>
      </c>
      <c r="N2860">
        <v>0.73111111100000004</v>
      </c>
      <c r="O2860">
        <v>0</v>
      </c>
      <c r="P2860">
        <v>20</v>
      </c>
      <c r="Q2860">
        <v>0</v>
      </c>
      <c r="R2860">
        <v>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1.4953123207039241</v>
      </c>
      <c r="Y2860">
        <v>0</v>
      </c>
      <c r="Z2860">
        <v>0</v>
      </c>
      <c r="AA2860">
        <v>0</v>
      </c>
      <c r="AB2860">
        <v>0</v>
      </c>
      <c r="AC2860">
        <v>0</v>
      </c>
      <c r="AD2860">
        <v>0</v>
      </c>
      <c r="AE2860">
        <v>1.4953123207039241</v>
      </c>
    </row>
    <row r="2861" spans="1:31" x14ac:dyDescent="0.3">
      <c r="A2861">
        <v>2507229</v>
      </c>
      <c r="B2861">
        <v>2</v>
      </c>
      <c r="C2861" t="s">
        <v>80</v>
      </c>
      <c r="D2861" t="s">
        <v>83</v>
      </c>
      <c r="E2861" t="s">
        <v>132</v>
      </c>
      <c r="F2861" t="s">
        <v>8452</v>
      </c>
      <c r="G2861" t="s">
        <v>538</v>
      </c>
      <c r="H2861" t="s">
        <v>135</v>
      </c>
      <c r="I2861" t="s">
        <v>136</v>
      </c>
      <c r="J2861" t="s">
        <v>3</v>
      </c>
      <c r="K2861" t="s">
        <v>144</v>
      </c>
      <c r="L2861" t="s">
        <v>8453</v>
      </c>
      <c r="M2861" t="s">
        <v>8454</v>
      </c>
      <c r="N2861">
        <v>1.920833333</v>
      </c>
      <c r="O2861">
        <v>0</v>
      </c>
      <c r="P2861">
        <v>0</v>
      </c>
      <c r="Q2861">
        <v>1</v>
      </c>
      <c r="R2861">
        <v>0</v>
      </c>
      <c r="S2861">
        <v>2</v>
      </c>
      <c r="T2861">
        <v>0</v>
      </c>
      <c r="U2861">
        <v>1</v>
      </c>
      <c r="V2861">
        <v>0</v>
      </c>
      <c r="W2861">
        <v>0</v>
      </c>
      <c r="X2861">
        <v>0</v>
      </c>
      <c r="Y2861">
        <v>1.9307994790901002</v>
      </c>
      <c r="Z2861">
        <v>0</v>
      </c>
      <c r="AA2861">
        <v>36.246545956619165</v>
      </c>
      <c r="AB2861">
        <v>0</v>
      </c>
      <c r="AC2861">
        <v>35.762448381972007</v>
      </c>
      <c r="AD2861">
        <v>0</v>
      </c>
      <c r="AE2861">
        <v>73.939793817681277</v>
      </c>
    </row>
    <row r="2862" spans="1:31" x14ac:dyDescent="0.3">
      <c r="A2862">
        <v>2506750</v>
      </c>
      <c r="B2862">
        <v>1</v>
      </c>
      <c r="C2862" t="s">
        <v>80</v>
      </c>
      <c r="D2862" t="s">
        <v>96</v>
      </c>
      <c r="E2862" t="s">
        <v>167</v>
      </c>
      <c r="F2862" t="s">
        <v>8455</v>
      </c>
      <c r="G2862" t="s">
        <v>234</v>
      </c>
      <c r="H2862" t="s">
        <v>150</v>
      </c>
      <c r="I2862" t="s">
        <v>136</v>
      </c>
      <c r="J2862" t="s">
        <v>137</v>
      </c>
      <c r="K2862" t="s">
        <v>144</v>
      </c>
      <c r="L2862" t="s">
        <v>8456</v>
      </c>
      <c r="M2862" t="s">
        <v>8457</v>
      </c>
      <c r="N2862">
        <v>1.6544444439999999</v>
      </c>
      <c r="O2862">
        <v>0</v>
      </c>
      <c r="P2862">
        <v>1</v>
      </c>
      <c r="Q2862">
        <v>0</v>
      </c>
      <c r="R2862">
        <v>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0.37951994591333338</v>
      </c>
      <c r="Y2862">
        <v>0</v>
      </c>
      <c r="Z2862">
        <v>0</v>
      </c>
      <c r="AA2862">
        <v>0</v>
      </c>
      <c r="AB2862">
        <v>0</v>
      </c>
      <c r="AC2862">
        <v>0</v>
      </c>
      <c r="AD2862">
        <v>0</v>
      </c>
      <c r="AE2862">
        <v>0.37951994591333338</v>
      </c>
    </row>
    <row r="2863" spans="1:31" x14ac:dyDescent="0.3">
      <c r="A2863">
        <v>2507414</v>
      </c>
      <c r="B2863">
        <v>1</v>
      </c>
      <c r="C2863" t="s">
        <v>81</v>
      </c>
      <c r="D2863" t="s">
        <v>118</v>
      </c>
      <c r="E2863" t="s">
        <v>167</v>
      </c>
      <c r="F2863" t="s">
        <v>8458</v>
      </c>
      <c r="G2863" t="s">
        <v>169</v>
      </c>
      <c r="H2863" t="s">
        <v>150</v>
      </c>
      <c r="I2863" t="s">
        <v>136</v>
      </c>
      <c r="J2863" t="s">
        <v>137</v>
      </c>
      <c r="K2863" t="s">
        <v>144</v>
      </c>
      <c r="L2863" t="s">
        <v>8459</v>
      </c>
      <c r="M2863" t="s">
        <v>8460</v>
      </c>
      <c r="N2863">
        <v>3.463055555</v>
      </c>
      <c r="O2863">
        <v>0</v>
      </c>
      <c r="P2863">
        <v>0</v>
      </c>
      <c r="Q2863">
        <v>0</v>
      </c>
      <c r="R2863">
        <v>0</v>
      </c>
      <c r="S2863">
        <v>0</v>
      </c>
      <c r="T2863">
        <v>3</v>
      </c>
      <c r="U2863">
        <v>0</v>
      </c>
      <c r="V2863">
        <v>0</v>
      </c>
      <c r="W2863">
        <v>0</v>
      </c>
      <c r="X2863">
        <v>0</v>
      </c>
      <c r="Y2863">
        <v>0</v>
      </c>
      <c r="Z2863">
        <v>0</v>
      </c>
      <c r="AA2863">
        <v>0</v>
      </c>
      <c r="AB2863">
        <v>5.125121204123074</v>
      </c>
      <c r="AC2863">
        <v>0</v>
      </c>
      <c r="AD2863">
        <v>0</v>
      </c>
      <c r="AE2863">
        <v>5.125121204123074</v>
      </c>
    </row>
    <row r="2864" spans="1:31" x14ac:dyDescent="0.3">
      <c r="A2864">
        <v>2506930</v>
      </c>
      <c r="B2864">
        <v>1</v>
      </c>
      <c r="C2864" t="s">
        <v>81</v>
      </c>
      <c r="D2864" t="s">
        <v>128</v>
      </c>
      <c r="E2864" t="s">
        <v>187</v>
      </c>
      <c r="F2864" t="s">
        <v>8461</v>
      </c>
      <c r="G2864" t="s">
        <v>134</v>
      </c>
      <c r="H2864" t="s">
        <v>135</v>
      </c>
      <c r="I2864" t="s">
        <v>136</v>
      </c>
      <c r="J2864" t="s">
        <v>137</v>
      </c>
      <c r="K2864" t="s">
        <v>138</v>
      </c>
      <c r="L2864" t="s">
        <v>8462</v>
      </c>
      <c r="M2864" t="s">
        <v>8463</v>
      </c>
      <c r="N2864">
        <v>6.398055555</v>
      </c>
      <c r="O2864">
        <v>0</v>
      </c>
      <c r="P2864">
        <v>0</v>
      </c>
      <c r="Q2864">
        <v>0</v>
      </c>
      <c r="R2864">
        <v>0</v>
      </c>
      <c r="S2864">
        <v>2</v>
      </c>
      <c r="T2864">
        <v>0</v>
      </c>
      <c r="U2864">
        <v>0</v>
      </c>
      <c r="V2864">
        <v>0</v>
      </c>
      <c r="W2864">
        <v>0</v>
      </c>
      <c r="X2864">
        <v>0</v>
      </c>
      <c r="Y2864">
        <v>0</v>
      </c>
      <c r="Z2864">
        <v>0</v>
      </c>
      <c r="AA2864">
        <v>356.22378317652618</v>
      </c>
      <c r="AB2864">
        <v>0</v>
      </c>
      <c r="AC2864">
        <v>0</v>
      </c>
      <c r="AD2864">
        <v>0</v>
      </c>
      <c r="AE2864">
        <v>356.22378317652618</v>
      </c>
    </row>
    <row r="2865" spans="1:31" x14ac:dyDescent="0.3">
      <c r="A2865">
        <v>2507285</v>
      </c>
      <c r="B2865">
        <v>1</v>
      </c>
      <c r="C2865" t="s">
        <v>80</v>
      </c>
      <c r="D2865" t="s">
        <v>97</v>
      </c>
      <c r="E2865" t="s">
        <v>167</v>
      </c>
      <c r="F2865" t="s">
        <v>8464</v>
      </c>
      <c r="G2865" t="s">
        <v>169</v>
      </c>
      <c r="H2865" t="s">
        <v>150</v>
      </c>
      <c r="I2865" t="s">
        <v>136</v>
      </c>
      <c r="J2865" t="s">
        <v>137</v>
      </c>
      <c r="K2865" t="s">
        <v>144</v>
      </c>
      <c r="L2865" t="s">
        <v>8465</v>
      </c>
      <c r="M2865" t="s">
        <v>8466</v>
      </c>
      <c r="N2865">
        <v>1.2355555549999999</v>
      </c>
      <c r="O2865">
        <v>0</v>
      </c>
      <c r="P2865">
        <v>4</v>
      </c>
      <c r="Q2865">
        <v>0</v>
      </c>
      <c r="R2865">
        <v>0</v>
      </c>
      <c r="S2865">
        <v>0</v>
      </c>
      <c r="T2865">
        <v>1</v>
      </c>
      <c r="U2865">
        <v>0</v>
      </c>
      <c r="V2865">
        <v>0</v>
      </c>
      <c r="W2865">
        <v>0</v>
      </c>
      <c r="X2865">
        <v>2.0747293292808</v>
      </c>
      <c r="Y2865">
        <v>0</v>
      </c>
      <c r="Z2865">
        <v>0</v>
      </c>
      <c r="AA2865">
        <v>0</v>
      </c>
      <c r="AB2865">
        <v>0</v>
      </c>
      <c r="AC2865">
        <v>0</v>
      </c>
      <c r="AD2865">
        <v>0</v>
      </c>
      <c r="AE2865">
        <v>2.0747293292808</v>
      </c>
    </row>
    <row r="2866" spans="1:31" x14ac:dyDescent="0.3">
      <c r="A2866">
        <v>2506744</v>
      </c>
      <c r="B2866">
        <v>1</v>
      </c>
      <c r="C2866" t="s">
        <v>80</v>
      </c>
      <c r="D2866" t="s">
        <v>108</v>
      </c>
      <c r="E2866" t="s">
        <v>147</v>
      </c>
      <c r="F2866" t="s">
        <v>8467</v>
      </c>
      <c r="G2866" t="s">
        <v>161</v>
      </c>
      <c r="H2866" t="s">
        <v>150</v>
      </c>
      <c r="I2866" t="s">
        <v>136</v>
      </c>
      <c r="J2866" t="s">
        <v>137</v>
      </c>
      <c r="K2866" t="s">
        <v>144</v>
      </c>
      <c r="L2866" t="s">
        <v>8468</v>
      </c>
      <c r="M2866" t="s">
        <v>8469</v>
      </c>
      <c r="N2866">
        <v>3.4608333330000001</v>
      </c>
      <c r="O2866">
        <v>0</v>
      </c>
      <c r="P2866">
        <v>26</v>
      </c>
      <c r="Q2866">
        <v>0</v>
      </c>
      <c r="R2866">
        <v>0</v>
      </c>
      <c r="S2866">
        <v>0</v>
      </c>
      <c r="T2866">
        <v>13</v>
      </c>
      <c r="U2866">
        <v>0</v>
      </c>
      <c r="V2866">
        <v>0</v>
      </c>
      <c r="W2866">
        <v>0</v>
      </c>
      <c r="X2866">
        <v>21.482840618231979</v>
      </c>
      <c r="Y2866">
        <v>0</v>
      </c>
      <c r="Z2866">
        <v>0</v>
      </c>
      <c r="AA2866">
        <v>0</v>
      </c>
      <c r="AB2866">
        <v>23.154540660621464</v>
      </c>
      <c r="AC2866">
        <v>0</v>
      </c>
      <c r="AD2866">
        <v>0</v>
      </c>
      <c r="AE2866">
        <v>44.637381278853439</v>
      </c>
    </row>
    <row r="2867" spans="1:31" x14ac:dyDescent="0.3">
      <c r="A2867">
        <v>2507351</v>
      </c>
      <c r="B2867">
        <v>1</v>
      </c>
      <c r="C2867" t="s">
        <v>80</v>
      </c>
      <c r="D2867" t="s">
        <v>105</v>
      </c>
      <c r="E2867" t="s">
        <v>207</v>
      </c>
      <c r="F2867" t="s">
        <v>8470</v>
      </c>
      <c r="G2867" t="s">
        <v>161</v>
      </c>
      <c r="H2867" t="s">
        <v>150</v>
      </c>
      <c r="I2867" t="s">
        <v>136</v>
      </c>
      <c r="J2867" t="s">
        <v>137</v>
      </c>
      <c r="K2867" t="s">
        <v>144</v>
      </c>
      <c r="L2867" t="s">
        <v>8471</v>
      </c>
      <c r="M2867" t="s">
        <v>8472</v>
      </c>
      <c r="N2867">
        <v>1.1177777769999999</v>
      </c>
      <c r="O2867">
        <v>0</v>
      </c>
      <c r="P2867">
        <v>13</v>
      </c>
      <c r="Q2867">
        <v>0</v>
      </c>
      <c r="R2867">
        <v>0</v>
      </c>
      <c r="S2867">
        <v>0</v>
      </c>
      <c r="T2867">
        <v>2</v>
      </c>
      <c r="U2867">
        <v>0</v>
      </c>
      <c r="V2867">
        <v>0</v>
      </c>
      <c r="W2867">
        <v>0</v>
      </c>
      <c r="X2867">
        <v>3.8378694597694532</v>
      </c>
      <c r="Y2867">
        <v>0</v>
      </c>
      <c r="Z2867">
        <v>0</v>
      </c>
      <c r="AA2867">
        <v>0</v>
      </c>
      <c r="AB2867">
        <v>7.308676973200849</v>
      </c>
      <c r="AC2867">
        <v>0</v>
      </c>
      <c r="AD2867">
        <v>0</v>
      </c>
      <c r="AE2867">
        <v>11.146546432970302</v>
      </c>
    </row>
    <row r="2868" spans="1:31" x14ac:dyDescent="0.3">
      <c r="A2868">
        <v>2507328</v>
      </c>
      <c r="B2868">
        <v>1</v>
      </c>
      <c r="C2868" t="s">
        <v>81</v>
      </c>
      <c r="D2868" t="s">
        <v>121</v>
      </c>
      <c r="E2868" t="s">
        <v>207</v>
      </c>
      <c r="F2868" t="s">
        <v>8473</v>
      </c>
      <c r="G2868" t="s">
        <v>177</v>
      </c>
      <c r="H2868" t="s">
        <v>150</v>
      </c>
      <c r="I2868" t="s">
        <v>136</v>
      </c>
      <c r="J2868" t="s">
        <v>137</v>
      </c>
      <c r="K2868" t="s">
        <v>144</v>
      </c>
      <c r="L2868" t="s">
        <v>8474</v>
      </c>
      <c r="M2868" t="s">
        <v>8475</v>
      </c>
      <c r="N2868">
        <v>5.6952777770000003</v>
      </c>
      <c r="O2868">
        <v>0</v>
      </c>
      <c r="P2868">
        <v>5</v>
      </c>
      <c r="Q2868">
        <v>0</v>
      </c>
      <c r="R2868">
        <v>1</v>
      </c>
      <c r="S2868">
        <v>0</v>
      </c>
      <c r="T2868">
        <v>1</v>
      </c>
      <c r="U2868">
        <v>0</v>
      </c>
      <c r="V2868">
        <v>0</v>
      </c>
      <c r="W2868">
        <v>0</v>
      </c>
      <c r="X2868">
        <v>8.6018029907981379</v>
      </c>
      <c r="Y2868">
        <v>0</v>
      </c>
      <c r="Z2868">
        <v>0.82439118307568016</v>
      </c>
      <c r="AA2868">
        <v>0</v>
      </c>
      <c r="AB2868">
        <v>2.5241577058125002E-2</v>
      </c>
      <c r="AC2868">
        <v>0</v>
      </c>
      <c r="AD2868">
        <v>0</v>
      </c>
      <c r="AE2868">
        <v>9.4514357509319424</v>
      </c>
    </row>
    <row r="2869" spans="1:31" x14ac:dyDescent="0.3">
      <c r="A2869">
        <v>2506996</v>
      </c>
      <c r="B2869">
        <v>1</v>
      </c>
      <c r="C2869" t="s">
        <v>81</v>
      </c>
      <c r="D2869" t="s">
        <v>128</v>
      </c>
      <c r="E2869" t="s">
        <v>187</v>
      </c>
      <c r="F2869" t="s">
        <v>8476</v>
      </c>
      <c r="G2869" t="s">
        <v>143</v>
      </c>
      <c r="H2869" t="s">
        <v>135</v>
      </c>
      <c r="I2869" t="s">
        <v>136</v>
      </c>
      <c r="J2869" t="s">
        <v>137</v>
      </c>
      <c r="K2869" t="s">
        <v>144</v>
      </c>
      <c r="L2869" t="s">
        <v>8477</v>
      </c>
      <c r="M2869" t="s">
        <v>8478</v>
      </c>
      <c r="N2869">
        <v>2.6675</v>
      </c>
      <c r="O2869">
        <v>0</v>
      </c>
      <c r="P2869">
        <v>0</v>
      </c>
      <c r="Q2869">
        <v>0</v>
      </c>
      <c r="R2869">
        <v>0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0</v>
      </c>
      <c r="Y2869">
        <v>0</v>
      </c>
      <c r="Z2869">
        <v>0</v>
      </c>
      <c r="AA2869">
        <v>0</v>
      </c>
      <c r="AB2869">
        <v>0</v>
      </c>
      <c r="AC2869">
        <v>1511.5845291611877</v>
      </c>
      <c r="AD2869">
        <v>0</v>
      </c>
      <c r="AE2869">
        <v>1511.5845291611877</v>
      </c>
    </row>
    <row r="2870" spans="1:31" x14ac:dyDescent="0.3">
      <c r="A2870">
        <v>2506850</v>
      </c>
      <c r="B2870">
        <v>1</v>
      </c>
      <c r="C2870" t="s">
        <v>80</v>
      </c>
      <c r="D2870" t="s">
        <v>85</v>
      </c>
      <c r="E2870" t="s">
        <v>159</v>
      </c>
      <c r="F2870" t="s">
        <v>8479</v>
      </c>
      <c r="G2870" t="s">
        <v>134</v>
      </c>
      <c r="H2870" t="s">
        <v>150</v>
      </c>
      <c r="I2870" t="s">
        <v>136</v>
      </c>
      <c r="J2870" t="s">
        <v>137</v>
      </c>
      <c r="K2870" t="s">
        <v>138</v>
      </c>
      <c r="L2870" t="s">
        <v>8480</v>
      </c>
      <c r="M2870" t="s">
        <v>8481</v>
      </c>
      <c r="N2870">
        <v>0.66694444399999997</v>
      </c>
      <c r="O2870">
        <v>0</v>
      </c>
      <c r="P2870">
        <v>602</v>
      </c>
      <c r="Q2870">
        <v>0</v>
      </c>
      <c r="R2870">
        <v>0</v>
      </c>
      <c r="S2870">
        <v>0</v>
      </c>
      <c r="T2870">
        <v>22</v>
      </c>
      <c r="U2870">
        <v>0</v>
      </c>
      <c r="V2870">
        <v>0</v>
      </c>
      <c r="W2870">
        <v>0</v>
      </c>
      <c r="X2870">
        <v>84.541313429084482</v>
      </c>
      <c r="Y2870">
        <v>0</v>
      </c>
      <c r="Z2870">
        <v>0</v>
      </c>
      <c r="AA2870">
        <v>0</v>
      </c>
      <c r="AB2870">
        <v>6.5193872169870906</v>
      </c>
      <c r="AC2870">
        <v>0</v>
      </c>
      <c r="AD2870">
        <v>0</v>
      </c>
      <c r="AE2870">
        <v>91.060700646071567</v>
      </c>
    </row>
    <row r="2871" spans="1:31" x14ac:dyDescent="0.3">
      <c r="A2871">
        <v>2506873</v>
      </c>
      <c r="B2871">
        <v>1</v>
      </c>
      <c r="C2871" t="s">
        <v>80</v>
      </c>
      <c r="D2871" t="s">
        <v>100</v>
      </c>
      <c r="E2871" t="s">
        <v>167</v>
      </c>
      <c r="F2871" t="s">
        <v>8482</v>
      </c>
      <c r="G2871" t="s">
        <v>263</v>
      </c>
      <c r="H2871" t="s">
        <v>150</v>
      </c>
      <c r="I2871" t="s">
        <v>136</v>
      </c>
      <c r="J2871" t="s">
        <v>137</v>
      </c>
      <c r="K2871" t="s">
        <v>144</v>
      </c>
      <c r="L2871" t="s">
        <v>8483</v>
      </c>
      <c r="M2871" t="s">
        <v>8484</v>
      </c>
      <c r="N2871">
        <v>6.4361111109999998</v>
      </c>
      <c r="O2871">
        <v>0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0</v>
      </c>
      <c r="V2871">
        <v>0</v>
      </c>
      <c r="W2871">
        <v>0</v>
      </c>
      <c r="X2871">
        <v>0</v>
      </c>
      <c r="Y2871">
        <v>0</v>
      </c>
      <c r="Z2871">
        <v>8.8329372683440016E-2</v>
      </c>
      <c r="AA2871">
        <v>0</v>
      </c>
      <c r="AB2871">
        <v>0</v>
      </c>
      <c r="AC2871">
        <v>0</v>
      </c>
      <c r="AD2871">
        <v>0</v>
      </c>
      <c r="AE2871">
        <v>8.8329372683440016E-2</v>
      </c>
    </row>
    <row r="2872" spans="1:31" x14ac:dyDescent="0.3">
      <c r="A2872">
        <v>2506973</v>
      </c>
      <c r="B2872">
        <v>1</v>
      </c>
      <c r="C2872" t="s">
        <v>81</v>
      </c>
      <c r="D2872" t="s">
        <v>119</v>
      </c>
      <c r="E2872" t="s">
        <v>207</v>
      </c>
      <c r="F2872" t="s">
        <v>8485</v>
      </c>
      <c r="G2872" t="s">
        <v>588</v>
      </c>
      <c r="H2872" t="s">
        <v>150</v>
      </c>
      <c r="I2872" t="s">
        <v>136</v>
      </c>
      <c r="J2872" t="s">
        <v>137</v>
      </c>
      <c r="K2872" t="s">
        <v>144</v>
      </c>
      <c r="L2872" t="s">
        <v>8486</v>
      </c>
      <c r="M2872" t="s">
        <v>8487</v>
      </c>
      <c r="N2872">
        <v>2.0052777769999999</v>
      </c>
      <c r="O2872">
        <v>0</v>
      </c>
      <c r="P2872">
        <v>2</v>
      </c>
      <c r="Q2872">
        <v>0</v>
      </c>
      <c r="R2872">
        <v>1</v>
      </c>
      <c r="S2872">
        <v>0</v>
      </c>
      <c r="T2872">
        <v>0</v>
      </c>
      <c r="U2872">
        <v>0</v>
      </c>
      <c r="V2872">
        <v>0</v>
      </c>
      <c r="W2872">
        <v>0</v>
      </c>
      <c r="X2872">
        <v>0.68967579065130669</v>
      </c>
      <c r="Y2872">
        <v>0</v>
      </c>
      <c r="Z2872">
        <v>0.16440591938889917</v>
      </c>
      <c r="AA2872">
        <v>0</v>
      </c>
      <c r="AB2872">
        <v>0</v>
      </c>
      <c r="AC2872">
        <v>0</v>
      </c>
      <c r="AD2872">
        <v>0</v>
      </c>
      <c r="AE2872">
        <v>0.85408171004020583</v>
      </c>
    </row>
    <row r="2873" spans="1:31" x14ac:dyDescent="0.3">
      <c r="A2873">
        <v>2506827</v>
      </c>
      <c r="B2873">
        <v>1</v>
      </c>
      <c r="C2873" t="s">
        <v>81</v>
      </c>
      <c r="D2873" t="s">
        <v>127</v>
      </c>
      <c r="E2873" t="s">
        <v>147</v>
      </c>
      <c r="F2873" t="s">
        <v>7940</v>
      </c>
      <c r="G2873" t="s">
        <v>161</v>
      </c>
      <c r="H2873" t="s">
        <v>150</v>
      </c>
      <c r="I2873" t="s">
        <v>136</v>
      </c>
      <c r="J2873" t="s">
        <v>137</v>
      </c>
      <c r="K2873" t="s">
        <v>144</v>
      </c>
      <c r="L2873" t="s">
        <v>8488</v>
      </c>
      <c r="M2873" t="s">
        <v>8489</v>
      </c>
      <c r="N2873">
        <v>1.0233333330000001</v>
      </c>
      <c r="O2873">
        <v>0</v>
      </c>
      <c r="P2873">
        <v>44</v>
      </c>
      <c r="Q2873">
        <v>0</v>
      </c>
      <c r="R2873">
        <v>0</v>
      </c>
      <c r="S2873">
        <v>0</v>
      </c>
      <c r="T2873">
        <v>0</v>
      </c>
      <c r="U2873">
        <v>0</v>
      </c>
      <c r="V2873">
        <v>0</v>
      </c>
      <c r="W2873">
        <v>0</v>
      </c>
      <c r="X2873">
        <v>10.58452929105357</v>
      </c>
      <c r="Y2873">
        <v>0</v>
      </c>
      <c r="Z2873">
        <v>0</v>
      </c>
      <c r="AA2873">
        <v>0</v>
      </c>
      <c r="AB2873">
        <v>0</v>
      </c>
      <c r="AC2873">
        <v>0</v>
      </c>
      <c r="AD2873">
        <v>0</v>
      </c>
      <c r="AE2873">
        <v>10.58452929105357</v>
      </c>
    </row>
    <row r="2874" spans="1:31" x14ac:dyDescent="0.3">
      <c r="A2874">
        <v>2507311</v>
      </c>
      <c r="B2874">
        <v>1</v>
      </c>
      <c r="C2874" t="s">
        <v>80</v>
      </c>
      <c r="D2874" t="s">
        <v>105</v>
      </c>
      <c r="E2874" t="s">
        <v>167</v>
      </c>
      <c r="F2874" t="s">
        <v>8490</v>
      </c>
      <c r="G2874" t="s">
        <v>169</v>
      </c>
      <c r="H2874" t="s">
        <v>150</v>
      </c>
      <c r="I2874" t="s">
        <v>136</v>
      </c>
      <c r="J2874" t="s">
        <v>137</v>
      </c>
      <c r="K2874" t="s">
        <v>144</v>
      </c>
      <c r="L2874" t="s">
        <v>8491</v>
      </c>
      <c r="M2874" t="s">
        <v>8492</v>
      </c>
      <c r="N2874">
        <v>3.1041666659999998</v>
      </c>
      <c r="O2874">
        <v>0</v>
      </c>
      <c r="P2874">
        <v>2</v>
      </c>
      <c r="Q2874">
        <v>0</v>
      </c>
      <c r="R2874">
        <v>0</v>
      </c>
      <c r="S2874">
        <v>0</v>
      </c>
      <c r="T2874">
        <v>0</v>
      </c>
      <c r="U2874">
        <v>0</v>
      </c>
      <c r="V2874">
        <v>0</v>
      </c>
      <c r="W2874">
        <v>0</v>
      </c>
      <c r="X2874">
        <v>1.3565862183695225</v>
      </c>
      <c r="Y2874">
        <v>0</v>
      </c>
      <c r="Z2874">
        <v>0</v>
      </c>
      <c r="AA2874">
        <v>0</v>
      </c>
      <c r="AB2874">
        <v>0</v>
      </c>
      <c r="AC2874">
        <v>0</v>
      </c>
      <c r="AD2874">
        <v>0</v>
      </c>
      <c r="AE2874">
        <v>1.3565862183695225</v>
      </c>
    </row>
    <row r="2875" spans="1:31" x14ac:dyDescent="0.3">
      <c r="A2875">
        <v>2506770</v>
      </c>
      <c r="B2875">
        <v>1</v>
      </c>
      <c r="C2875" t="s">
        <v>80</v>
      </c>
      <c r="D2875" t="s">
        <v>92</v>
      </c>
      <c r="E2875" t="s">
        <v>141</v>
      </c>
      <c r="F2875" t="s">
        <v>8493</v>
      </c>
      <c r="G2875" t="s">
        <v>143</v>
      </c>
      <c r="H2875" t="s">
        <v>135</v>
      </c>
      <c r="I2875" t="s">
        <v>136</v>
      </c>
      <c r="J2875" t="s">
        <v>137</v>
      </c>
      <c r="K2875" t="s">
        <v>144</v>
      </c>
      <c r="L2875" t="s">
        <v>8494</v>
      </c>
      <c r="M2875" t="s">
        <v>8495</v>
      </c>
      <c r="N2875">
        <v>0.14333333300000001</v>
      </c>
      <c r="O2875">
        <v>1</v>
      </c>
      <c r="P2875">
        <v>3659</v>
      </c>
      <c r="Q2875">
        <v>0</v>
      </c>
      <c r="R2875">
        <v>7</v>
      </c>
      <c r="S2875">
        <v>7</v>
      </c>
      <c r="T2875">
        <v>223</v>
      </c>
      <c r="U2875">
        <v>0</v>
      </c>
      <c r="V2875">
        <v>0</v>
      </c>
      <c r="W2875">
        <v>0.70446695394799996</v>
      </c>
      <c r="X2875">
        <v>67.156636751305186</v>
      </c>
      <c r="Y2875">
        <v>0</v>
      </c>
      <c r="Z2875">
        <v>3.5741211884866661E-2</v>
      </c>
      <c r="AA2875">
        <v>13.609529203496651</v>
      </c>
      <c r="AB2875">
        <v>15.33515504186861</v>
      </c>
      <c r="AC2875">
        <v>0</v>
      </c>
      <c r="AD2875">
        <v>0</v>
      </c>
      <c r="AE2875">
        <v>96.841529162503321</v>
      </c>
    </row>
    <row r="2876" spans="1:31" x14ac:dyDescent="0.3">
      <c r="A2876">
        <v>2507268</v>
      </c>
      <c r="B2876">
        <v>1</v>
      </c>
      <c r="C2876" t="s">
        <v>80</v>
      </c>
      <c r="D2876" t="s">
        <v>90</v>
      </c>
      <c r="E2876" t="s">
        <v>159</v>
      </c>
      <c r="F2876" t="s">
        <v>8496</v>
      </c>
      <c r="G2876" t="s">
        <v>181</v>
      </c>
      <c r="H2876" t="s">
        <v>150</v>
      </c>
      <c r="I2876" t="s">
        <v>136</v>
      </c>
      <c r="J2876" t="s">
        <v>137</v>
      </c>
      <c r="K2876" t="s">
        <v>144</v>
      </c>
      <c r="L2876" t="s">
        <v>8497</v>
      </c>
      <c r="M2876" t="s">
        <v>8498</v>
      </c>
      <c r="N2876">
        <v>1.3361111109999999</v>
      </c>
      <c r="O2876">
        <v>0</v>
      </c>
      <c r="P2876">
        <v>429</v>
      </c>
      <c r="Q2876">
        <v>0</v>
      </c>
      <c r="R2876">
        <v>0</v>
      </c>
      <c r="S2876">
        <v>0</v>
      </c>
      <c r="T2876">
        <v>22</v>
      </c>
      <c r="U2876">
        <v>0</v>
      </c>
      <c r="V2876">
        <v>0</v>
      </c>
      <c r="W2876">
        <v>0</v>
      </c>
      <c r="X2876">
        <v>164.01496997793313</v>
      </c>
      <c r="Y2876">
        <v>0</v>
      </c>
      <c r="Z2876">
        <v>0</v>
      </c>
      <c r="AA2876">
        <v>0</v>
      </c>
      <c r="AB2876">
        <v>17.906045323012709</v>
      </c>
      <c r="AC2876">
        <v>0</v>
      </c>
      <c r="AD2876">
        <v>0</v>
      </c>
      <c r="AE2876">
        <v>181.92101530094584</v>
      </c>
    </row>
    <row r="2877" spans="1:31" x14ac:dyDescent="0.3">
      <c r="A2877">
        <v>2507388</v>
      </c>
      <c r="B2877">
        <v>1</v>
      </c>
      <c r="C2877" t="s">
        <v>81</v>
      </c>
      <c r="D2877" t="s">
        <v>128</v>
      </c>
      <c r="E2877" t="s">
        <v>207</v>
      </c>
      <c r="F2877" t="s">
        <v>8499</v>
      </c>
      <c r="G2877" t="s">
        <v>177</v>
      </c>
      <c r="H2877" t="s">
        <v>150</v>
      </c>
      <c r="I2877" t="s">
        <v>136</v>
      </c>
      <c r="J2877" t="s">
        <v>137</v>
      </c>
      <c r="K2877" t="s">
        <v>144</v>
      </c>
      <c r="L2877" t="s">
        <v>8500</v>
      </c>
      <c r="M2877" t="s">
        <v>8501</v>
      </c>
      <c r="N2877">
        <v>0.93916666599999998</v>
      </c>
      <c r="O2877">
        <v>0</v>
      </c>
      <c r="P2877">
        <v>104</v>
      </c>
      <c r="Q2877">
        <v>0</v>
      </c>
      <c r="R2877">
        <v>2</v>
      </c>
      <c r="S2877">
        <v>0</v>
      </c>
      <c r="T2877">
        <v>3</v>
      </c>
      <c r="U2877">
        <v>0</v>
      </c>
      <c r="V2877">
        <v>0</v>
      </c>
      <c r="W2877">
        <v>0</v>
      </c>
      <c r="X2877">
        <v>33.447030247320598</v>
      </c>
      <c r="Y2877">
        <v>0</v>
      </c>
      <c r="Z2877">
        <v>0.28318764591168333</v>
      </c>
      <c r="AA2877">
        <v>0</v>
      </c>
      <c r="AB2877">
        <v>0.57658999759596097</v>
      </c>
      <c r="AC2877">
        <v>0</v>
      </c>
      <c r="AD2877">
        <v>0</v>
      </c>
      <c r="AE2877">
        <v>34.306807890828239</v>
      </c>
    </row>
    <row r="2878" spans="1:31" x14ac:dyDescent="0.3">
      <c r="A2878">
        <v>2507411</v>
      </c>
      <c r="B2878">
        <v>1</v>
      </c>
      <c r="C2878" t="s">
        <v>80</v>
      </c>
      <c r="D2878" t="s">
        <v>84</v>
      </c>
      <c r="E2878" t="s">
        <v>167</v>
      </c>
      <c r="F2878" t="s">
        <v>8502</v>
      </c>
      <c r="G2878" t="s">
        <v>263</v>
      </c>
      <c r="H2878" t="s">
        <v>150</v>
      </c>
      <c r="I2878" t="s">
        <v>136</v>
      </c>
      <c r="J2878" t="s">
        <v>137</v>
      </c>
      <c r="K2878" t="s">
        <v>144</v>
      </c>
      <c r="L2878" t="s">
        <v>8503</v>
      </c>
      <c r="M2878" t="s">
        <v>8504</v>
      </c>
      <c r="N2878">
        <v>3.3358333330000001</v>
      </c>
      <c r="O2878">
        <v>0</v>
      </c>
      <c r="P2878">
        <v>0</v>
      </c>
      <c r="Q2878">
        <v>0</v>
      </c>
      <c r="R2878">
        <v>2</v>
      </c>
      <c r="S2878">
        <v>0</v>
      </c>
      <c r="T2878">
        <v>0</v>
      </c>
      <c r="U2878">
        <v>0</v>
      </c>
      <c r="V2878">
        <v>0</v>
      </c>
      <c r="W2878">
        <v>0</v>
      </c>
      <c r="X2878">
        <v>0</v>
      </c>
      <c r="Y2878">
        <v>0</v>
      </c>
      <c r="Z2878">
        <v>2.169875281221203</v>
      </c>
      <c r="AA2878">
        <v>0</v>
      </c>
      <c r="AB2878">
        <v>0</v>
      </c>
      <c r="AC2878">
        <v>0</v>
      </c>
      <c r="AD2878">
        <v>0</v>
      </c>
      <c r="AE2878">
        <v>2.169875281221203</v>
      </c>
    </row>
    <row r="2879" spans="1:31" x14ac:dyDescent="0.3">
      <c r="A2879">
        <v>2506747</v>
      </c>
      <c r="B2879">
        <v>1</v>
      </c>
      <c r="C2879" t="s">
        <v>81</v>
      </c>
      <c r="D2879" t="s">
        <v>122</v>
      </c>
      <c r="E2879" t="s">
        <v>159</v>
      </c>
      <c r="F2879" t="s">
        <v>8505</v>
      </c>
      <c r="G2879" t="s">
        <v>181</v>
      </c>
      <c r="H2879" t="s">
        <v>150</v>
      </c>
      <c r="I2879" t="s">
        <v>136</v>
      </c>
      <c r="J2879" t="s">
        <v>137</v>
      </c>
      <c r="K2879" t="s">
        <v>144</v>
      </c>
      <c r="L2879" t="s">
        <v>8506</v>
      </c>
      <c r="M2879" t="s">
        <v>8507</v>
      </c>
      <c r="N2879">
        <v>0.48166666600000002</v>
      </c>
      <c r="O2879">
        <v>0</v>
      </c>
      <c r="P2879">
        <v>147</v>
      </c>
      <c r="Q2879">
        <v>0</v>
      </c>
      <c r="R2879">
        <v>0</v>
      </c>
      <c r="S2879">
        <v>0</v>
      </c>
      <c r="T2879">
        <v>16</v>
      </c>
      <c r="U2879">
        <v>0</v>
      </c>
      <c r="V2879">
        <v>0</v>
      </c>
      <c r="W2879">
        <v>0</v>
      </c>
      <c r="X2879">
        <v>8.721722648561812</v>
      </c>
      <c r="Y2879">
        <v>0</v>
      </c>
      <c r="Z2879">
        <v>0</v>
      </c>
      <c r="AA2879">
        <v>0</v>
      </c>
      <c r="AB2879">
        <v>0.81489146385295008</v>
      </c>
      <c r="AC2879">
        <v>0</v>
      </c>
      <c r="AD2879">
        <v>0</v>
      </c>
      <c r="AE2879">
        <v>9.5366141124147621</v>
      </c>
    </row>
    <row r="2880" spans="1:31" x14ac:dyDescent="0.3">
      <c r="A2880">
        <v>2507145</v>
      </c>
      <c r="B2880">
        <v>1</v>
      </c>
      <c r="C2880" t="s">
        <v>80</v>
      </c>
      <c r="D2880" t="s">
        <v>83</v>
      </c>
      <c r="E2880" t="s">
        <v>132</v>
      </c>
      <c r="F2880" t="s">
        <v>8508</v>
      </c>
      <c r="G2880" t="s">
        <v>204</v>
      </c>
      <c r="H2880" t="s">
        <v>135</v>
      </c>
      <c r="I2880" t="s">
        <v>136</v>
      </c>
      <c r="J2880" t="s">
        <v>137</v>
      </c>
      <c r="K2880" t="s">
        <v>144</v>
      </c>
      <c r="L2880" t="s">
        <v>8509</v>
      </c>
      <c r="M2880" t="s">
        <v>8510</v>
      </c>
      <c r="N2880">
        <v>1.4397222220000001</v>
      </c>
      <c r="O2880">
        <v>0</v>
      </c>
      <c r="P2880">
        <v>0</v>
      </c>
      <c r="Q2880">
        <v>6</v>
      </c>
      <c r="R2880">
        <v>0</v>
      </c>
      <c r="S2880">
        <v>5</v>
      </c>
      <c r="T2880">
        <v>0</v>
      </c>
      <c r="U2880">
        <v>1</v>
      </c>
      <c r="V2880">
        <v>0</v>
      </c>
      <c r="W2880">
        <v>0</v>
      </c>
      <c r="X2880">
        <v>0</v>
      </c>
      <c r="Y2880">
        <v>4.1677111790775765</v>
      </c>
      <c r="Z2880">
        <v>0</v>
      </c>
      <c r="AA2880">
        <v>19.175675024919158</v>
      </c>
      <c r="AB2880">
        <v>0</v>
      </c>
      <c r="AC2880">
        <v>102.99186341707431</v>
      </c>
      <c r="AD2880">
        <v>0</v>
      </c>
      <c r="AE2880">
        <v>126.33524962107106</v>
      </c>
    </row>
    <row r="2881" spans="1:31" x14ac:dyDescent="0.3">
      <c r="A2881">
        <v>2507245</v>
      </c>
      <c r="B2881">
        <v>1</v>
      </c>
      <c r="C2881" t="s">
        <v>80</v>
      </c>
      <c r="D2881" t="s">
        <v>96</v>
      </c>
      <c r="E2881" t="s">
        <v>147</v>
      </c>
      <c r="F2881" t="s">
        <v>8511</v>
      </c>
      <c r="G2881" t="s">
        <v>538</v>
      </c>
      <c r="H2881" t="s">
        <v>150</v>
      </c>
      <c r="I2881" t="s">
        <v>136</v>
      </c>
      <c r="J2881" t="s">
        <v>3</v>
      </c>
      <c r="K2881" t="s">
        <v>144</v>
      </c>
      <c r="L2881" t="s">
        <v>8512</v>
      </c>
      <c r="M2881" t="s">
        <v>8513</v>
      </c>
      <c r="N2881">
        <v>2.7011111109999999</v>
      </c>
      <c r="O2881">
        <v>0</v>
      </c>
      <c r="P2881">
        <v>10</v>
      </c>
      <c r="Q2881">
        <v>0</v>
      </c>
      <c r="R2881">
        <v>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15.501406268903727</v>
      </c>
      <c r="Y2881">
        <v>0</v>
      </c>
      <c r="Z2881">
        <v>0</v>
      </c>
      <c r="AA2881">
        <v>0</v>
      </c>
      <c r="AB2881">
        <v>0</v>
      </c>
      <c r="AC2881">
        <v>0</v>
      </c>
      <c r="AD2881">
        <v>0</v>
      </c>
      <c r="AE2881">
        <v>15.501406268903727</v>
      </c>
    </row>
    <row r="2882" spans="1:31" x14ac:dyDescent="0.3">
      <c r="A2882">
        <v>2506847</v>
      </c>
      <c r="B2882">
        <v>1</v>
      </c>
      <c r="C2882" t="s">
        <v>80</v>
      </c>
      <c r="D2882" t="s">
        <v>93</v>
      </c>
      <c r="E2882" t="s">
        <v>141</v>
      </c>
      <c r="F2882" t="s">
        <v>8514</v>
      </c>
      <c r="G2882" t="s">
        <v>143</v>
      </c>
      <c r="H2882" t="s">
        <v>135</v>
      </c>
      <c r="I2882" t="s">
        <v>136</v>
      </c>
      <c r="J2882" t="s">
        <v>137</v>
      </c>
      <c r="K2882" t="s">
        <v>144</v>
      </c>
      <c r="L2882" t="s">
        <v>8515</v>
      </c>
      <c r="M2882" t="s">
        <v>8516</v>
      </c>
      <c r="N2882">
        <v>0.103333333</v>
      </c>
      <c r="O2882">
        <v>0</v>
      </c>
      <c r="P2882">
        <v>3629</v>
      </c>
      <c r="Q2882">
        <v>3</v>
      </c>
      <c r="R2882">
        <v>1</v>
      </c>
      <c r="S2882">
        <v>1</v>
      </c>
      <c r="T2882">
        <v>119</v>
      </c>
      <c r="U2882">
        <v>1</v>
      </c>
      <c r="V2882">
        <v>0</v>
      </c>
      <c r="W2882">
        <v>0</v>
      </c>
      <c r="X2882">
        <v>91.377216579340214</v>
      </c>
      <c r="Y2882">
        <v>2.1406542724345199</v>
      </c>
      <c r="Z2882">
        <v>0.2163422076706</v>
      </c>
      <c r="AA2882">
        <v>4.3807658151167894</v>
      </c>
      <c r="AB2882">
        <v>13.839034799528129</v>
      </c>
      <c r="AC2882">
        <v>3.8384458975258595</v>
      </c>
      <c r="AD2882">
        <v>0</v>
      </c>
      <c r="AE2882">
        <v>115.79245957161611</v>
      </c>
    </row>
    <row r="2883" spans="1:31" x14ac:dyDescent="0.3">
      <c r="A2883">
        <v>2507225</v>
      </c>
      <c r="B2883">
        <v>1</v>
      </c>
      <c r="C2883" t="s">
        <v>80</v>
      </c>
      <c r="D2883" t="s">
        <v>82</v>
      </c>
      <c r="E2883" t="s">
        <v>159</v>
      </c>
      <c r="F2883" t="s">
        <v>8517</v>
      </c>
      <c r="G2883" t="s">
        <v>161</v>
      </c>
      <c r="H2883" t="s">
        <v>150</v>
      </c>
      <c r="I2883" t="s">
        <v>136</v>
      </c>
      <c r="J2883" t="s">
        <v>137</v>
      </c>
      <c r="K2883" t="s">
        <v>144</v>
      </c>
      <c r="L2883" t="s">
        <v>8518</v>
      </c>
      <c r="M2883" t="s">
        <v>8519</v>
      </c>
      <c r="N2883">
        <v>0.30305555499999998</v>
      </c>
      <c r="O2883">
        <v>0</v>
      </c>
      <c r="P2883">
        <v>89</v>
      </c>
      <c r="Q2883">
        <v>0</v>
      </c>
      <c r="R2883">
        <v>0</v>
      </c>
      <c r="S2883">
        <v>0</v>
      </c>
      <c r="T2883">
        <v>9</v>
      </c>
      <c r="U2883">
        <v>0</v>
      </c>
      <c r="V2883">
        <v>0</v>
      </c>
      <c r="W2883">
        <v>0</v>
      </c>
      <c r="X2883">
        <v>3.8824570971248886</v>
      </c>
      <c r="Y2883">
        <v>0</v>
      </c>
      <c r="Z2883">
        <v>0</v>
      </c>
      <c r="AA2883">
        <v>0</v>
      </c>
      <c r="AB2883">
        <v>3.8158985614445378</v>
      </c>
      <c r="AC2883">
        <v>0</v>
      </c>
      <c r="AD2883">
        <v>0</v>
      </c>
      <c r="AE2883">
        <v>7.6983556585694259</v>
      </c>
    </row>
    <row r="2884" spans="1:31" x14ac:dyDescent="0.3">
      <c r="A2884">
        <v>2507431</v>
      </c>
      <c r="B2884">
        <v>1</v>
      </c>
      <c r="C2884" t="s">
        <v>81</v>
      </c>
      <c r="D2884" t="s">
        <v>113</v>
      </c>
      <c r="E2884" t="s">
        <v>159</v>
      </c>
      <c r="F2884" t="s">
        <v>8520</v>
      </c>
      <c r="G2884" t="s">
        <v>161</v>
      </c>
      <c r="H2884" t="s">
        <v>150</v>
      </c>
      <c r="I2884" t="s">
        <v>136</v>
      </c>
      <c r="J2884" t="s">
        <v>137</v>
      </c>
      <c r="K2884" t="s">
        <v>144</v>
      </c>
      <c r="L2884" t="s">
        <v>8521</v>
      </c>
      <c r="M2884" t="s">
        <v>8522</v>
      </c>
      <c r="N2884">
        <v>0.49555555499999998</v>
      </c>
      <c r="O2884">
        <v>0</v>
      </c>
      <c r="P2884">
        <v>356</v>
      </c>
      <c r="Q2884">
        <v>0</v>
      </c>
      <c r="R2884">
        <v>1</v>
      </c>
      <c r="S2884">
        <v>0</v>
      </c>
      <c r="T2884">
        <v>33</v>
      </c>
      <c r="U2884">
        <v>0</v>
      </c>
      <c r="V2884">
        <v>0</v>
      </c>
      <c r="W2884">
        <v>0</v>
      </c>
      <c r="X2884">
        <v>41.251503583584814</v>
      </c>
      <c r="Y2884">
        <v>0</v>
      </c>
      <c r="Z2884">
        <v>1.1335194016666667E-4</v>
      </c>
      <c r="AA2884">
        <v>0</v>
      </c>
      <c r="AB2884">
        <v>21.220163578279134</v>
      </c>
      <c r="AC2884">
        <v>0</v>
      </c>
      <c r="AD2884">
        <v>0</v>
      </c>
      <c r="AE2884">
        <v>62.471780513804113</v>
      </c>
    </row>
    <row r="2885" spans="1:31" x14ac:dyDescent="0.3">
      <c r="A2885">
        <v>2507082</v>
      </c>
      <c r="B2885">
        <v>1</v>
      </c>
      <c r="C2885" t="s">
        <v>80</v>
      </c>
      <c r="D2885" t="s">
        <v>104</v>
      </c>
      <c r="E2885" t="s">
        <v>141</v>
      </c>
      <c r="F2885" t="s">
        <v>868</v>
      </c>
      <c r="G2885" t="s">
        <v>143</v>
      </c>
      <c r="H2885" t="s">
        <v>135</v>
      </c>
      <c r="I2885" t="s">
        <v>136</v>
      </c>
      <c r="J2885" t="s">
        <v>137</v>
      </c>
      <c r="K2885" t="s">
        <v>144</v>
      </c>
      <c r="L2885" t="s">
        <v>8523</v>
      </c>
      <c r="M2885" t="s">
        <v>8524</v>
      </c>
      <c r="N2885">
        <v>1.7749999999999999</v>
      </c>
      <c r="O2885">
        <v>21</v>
      </c>
      <c r="P2885">
        <v>153</v>
      </c>
      <c r="Q2885">
        <v>144</v>
      </c>
      <c r="R2885">
        <v>317</v>
      </c>
      <c r="S2885">
        <v>48</v>
      </c>
      <c r="T2885">
        <v>94</v>
      </c>
      <c r="U2885">
        <v>16</v>
      </c>
      <c r="V2885">
        <v>0</v>
      </c>
      <c r="W2885">
        <v>8.2180427805444332</v>
      </c>
      <c r="X2885">
        <v>47.170584290729579</v>
      </c>
      <c r="Y2885">
        <v>266.07550416927683</v>
      </c>
      <c r="Z2885">
        <v>274.24151153069266</v>
      </c>
      <c r="AA2885">
        <v>586.22465933431795</v>
      </c>
      <c r="AB2885">
        <v>82.879242405840401</v>
      </c>
      <c r="AC2885">
        <v>4139.2413038060658</v>
      </c>
      <c r="AD2885">
        <v>0</v>
      </c>
      <c r="AE2885">
        <v>5404.0508483174672</v>
      </c>
    </row>
    <row r="2886" spans="1:31" x14ac:dyDescent="0.3">
      <c r="A2886">
        <v>2507039</v>
      </c>
      <c r="B2886">
        <v>1</v>
      </c>
      <c r="C2886" t="s">
        <v>81</v>
      </c>
      <c r="D2886" t="s">
        <v>119</v>
      </c>
      <c r="E2886" t="s">
        <v>159</v>
      </c>
      <c r="F2886" t="s">
        <v>8525</v>
      </c>
      <c r="G2886" t="s">
        <v>134</v>
      </c>
      <c r="H2886" t="s">
        <v>150</v>
      </c>
      <c r="I2886" t="s">
        <v>136</v>
      </c>
      <c r="J2886" t="s">
        <v>137</v>
      </c>
      <c r="K2886" t="s">
        <v>138</v>
      </c>
      <c r="L2886" t="s">
        <v>8526</v>
      </c>
      <c r="M2886" t="s">
        <v>8527</v>
      </c>
      <c r="N2886">
        <v>2.218611111</v>
      </c>
      <c r="O2886">
        <v>0</v>
      </c>
      <c r="P2886">
        <v>7</v>
      </c>
      <c r="Q2886">
        <v>0</v>
      </c>
      <c r="R2886">
        <v>11</v>
      </c>
      <c r="S2886">
        <v>0</v>
      </c>
      <c r="T2886">
        <v>1</v>
      </c>
      <c r="U2886">
        <v>0</v>
      </c>
      <c r="V2886">
        <v>0</v>
      </c>
      <c r="W2886">
        <v>0</v>
      </c>
      <c r="X2886">
        <v>1.9111997384584376</v>
      </c>
      <c r="Y2886">
        <v>0</v>
      </c>
      <c r="Z2886">
        <v>12.731663127231764</v>
      </c>
      <c r="AA2886">
        <v>0</v>
      </c>
      <c r="AB2886">
        <v>34.698604753408823</v>
      </c>
      <c r="AC2886">
        <v>0</v>
      </c>
      <c r="AD2886">
        <v>0</v>
      </c>
      <c r="AE2886">
        <v>49.341467619099021</v>
      </c>
    </row>
    <row r="2887" spans="1:31" x14ac:dyDescent="0.3">
      <c r="A2887">
        <v>2507331</v>
      </c>
      <c r="B2887">
        <v>1</v>
      </c>
      <c r="C2887" t="s">
        <v>80</v>
      </c>
      <c r="D2887" t="s">
        <v>102</v>
      </c>
      <c r="E2887" t="s">
        <v>159</v>
      </c>
      <c r="F2887" t="s">
        <v>8528</v>
      </c>
      <c r="G2887" t="s">
        <v>181</v>
      </c>
      <c r="H2887" t="s">
        <v>150</v>
      </c>
      <c r="I2887" t="s">
        <v>136</v>
      </c>
      <c r="J2887" t="s">
        <v>137</v>
      </c>
      <c r="K2887" t="s">
        <v>144</v>
      </c>
      <c r="L2887" t="s">
        <v>8529</v>
      </c>
      <c r="M2887" t="s">
        <v>8530</v>
      </c>
      <c r="N2887">
        <v>0.79194444399999997</v>
      </c>
      <c r="O2887">
        <v>0</v>
      </c>
      <c r="P2887">
        <v>0</v>
      </c>
      <c r="Q2887">
        <v>0</v>
      </c>
      <c r="R2887">
        <v>14</v>
      </c>
      <c r="S2887">
        <v>0</v>
      </c>
      <c r="T2887">
        <v>2</v>
      </c>
      <c r="U2887">
        <v>0</v>
      </c>
      <c r="V2887">
        <v>0</v>
      </c>
      <c r="W2887">
        <v>0</v>
      </c>
      <c r="X2887">
        <v>0</v>
      </c>
      <c r="Y2887">
        <v>0</v>
      </c>
      <c r="Z2887">
        <v>3.9832046544263604</v>
      </c>
      <c r="AA2887">
        <v>0</v>
      </c>
      <c r="AB2887">
        <v>5.5554254067000007E-2</v>
      </c>
      <c r="AC2887">
        <v>0</v>
      </c>
      <c r="AD2887">
        <v>0</v>
      </c>
      <c r="AE2887">
        <v>4.0387589084933602</v>
      </c>
    </row>
    <row r="2888" spans="1:31" x14ac:dyDescent="0.3">
      <c r="A2888">
        <v>2506790</v>
      </c>
      <c r="B2888">
        <v>1</v>
      </c>
      <c r="C2888" t="s">
        <v>80</v>
      </c>
      <c r="D2888" t="s">
        <v>103</v>
      </c>
      <c r="E2888" t="s">
        <v>275</v>
      </c>
      <c r="F2888" t="s">
        <v>8531</v>
      </c>
      <c r="G2888" t="s">
        <v>143</v>
      </c>
      <c r="H2888" t="s">
        <v>135</v>
      </c>
      <c r="I2888" t="s">
        <v>136</v>
      </c>
      <c r="J2888" t="s">
        <v>137</v>
      </c>
      <c r="K2888" t="s">
        <v>144</v>
      </c>
      <c r="L2888" t="s">
        <v>8532</v>
      </c>
      <c r="M2888" t="s">
        <v>8533</v>
      </c>
      <c r="N2888">
        <v>1.0947222219999999</v>
      </c>
      <c r="O2888">
        <v>15</v>
      </c>
      <c r="P2888">
        <v>6195</v>
      </c>
      <c r="Q2888">
        <v>57</v>
      </c>
      <c r="R2888">
        <v>122</v>
      </c>
      <c r="S2888">
        <v>43</v>
      </c>
      <c r="T2888">
        <v>826</v>
      </c>
      <c r="U2888">
        <v>19</v>
      </c>
      <c r="V2888">
        <v>4</v>
      </c>
      <c r="W2888">
        <v>11.411288883034951</v>
      </c>
      <c r="X2888">
        <v>1977.4411752929132</v>
      </c>
      <c r="Y2888">
        <v>106.25490394938875</v>
      </c>
      <c r="Z2888">
        <v>69.951327534305449</v>
      </c>
      <c r="AA2888">
        <v>754.34014617571029</v>
      </c>
      <c r="AB2888">
        <v>870.35881669618254</v>
      </c>
      <c r="AC2888">
        <v>4235.9604241311172</v>
      </c>
      <c r="AD2888">
        <v>328.58564590818969</v>
      </c>
      <c r="AE2888">
        <v>8354.3037285708415</v>
      </c>
    </row>
    <row r="2889" spans="1:31" x14ac:dyDescent="0.3">
      <c r="A2889">
        <v>2507068</v>
      </c>
      <c r="B2889">
        <v>1</v>
      </c>
      <c r="C2889" t="s">
        <v>80</v>
      </c>
      <c r="D2889" t="s">
        <v>94</v>
      </c>
      <c r="E2889" t="s">
        <v>141</v>
      </c>
      <c r="F2889" t="s">
        <v>8534</v>
      </c>
      <c r="G2889" t="s">
        <v>143</v>
      </c>
      <c r="H2889" t="s">
        <v>135</v>
      </c>
      <c r="I2889" t="s">
        <v>136</v>
      </c>
      <c r="J2889" t="s">
        <v>137</v>
      </c>
      <c r="K2889" t="s">
        <v>144</v>
      </c>
      <c r="L2889" t="s">
        <v>8535</v>
      </c>
      <c r="M2889" t="s">
        <v>8536</v>
      </c>
      <c r="N2889">
        <v>1.97</v>
      </c>
      <c r="O2889">
        <v>0</v>
      </c>
      <c r="P2889">
        <v>980</v>
      </c>
      <c r="Q2889">
        <v>0</v>
      </c>
      <c r="R2889">
        <v>8</v>
      </c>
      <c r="S2889">
        <v>6</v>
      </c>
      <c r="T2889">
        <v>205</v>
      </c>
      <c r="U2889">
        <v>0</v>
      </c>
      <c r="V2889">
        <v>0</v>
      </c>
      <c r="W2889">
        <v>0</v>
      </c>
      <c r="X2889">
        <v>304.21429032442967</v>
      </c>
      <c r="Y2889">
        <v>0</v>
      </c>
      <c r="Z2889">
        <v>8.0895170408000485</v>
      </c>
      <c r="AA2889">
        <v>36.985473811982075</v>
      </c>
      <c r="AB2889">
        <v>174.59109524845462</v>
      </c>
      <c r="AC2889">
        <v>0</v>
      </c>
      <c r="AD2889">
        <v>0</v>
      </c>
      <c r="AE2889">
        <v>523.88037642566644</v>
      </c>
    </row>
    <row r="2890" spans="1:31" x14ac:dyDescent="0.3">
      <c r="A2890">
        <v>2507400</v>
      </c>
      <c r="B2890">
        <v>1</v>
      </c>
      <c r="C2890" t="s">
        <v>80</v>
      </c>
      <c r="D2890" t="s">
        <v>101</v>
      </c>
      <c r="E2890" t="s">
        <v>207</v>
      </c>
      <c r="F2890" t="s">
        <v>8537</v>
      </c>
      <c r="G2890" t="s">
        <v>161</v>
      </c>
      <c r="H2890" t="s">
        <v>150</v>
      </c>
      <c r="I2890" t="s">
        <v>136</v>
      </c>
      <c r="J2890" t="s">
        <v>137</v>
      </c>
      <c r="K2890" t="s">
        <v>144</v>
      </c>
      <c r="L2890" t="s">
        <v>8538</v>
      </c>
      <c r="M2890" t="s">
        <v>8539</v>
      </c>
      <c r="N2890">
        <v>0.80722222200000004</v>
      </c>
      <c r="O2890">
        <v>0</v>
      </c>
      <c r="P2890">
        <v>66</v>
      </c>
      <c r="Q2890">
        <v>0</v>
      </c>
      <c r="R2890">
        <v>0</v>
      </c>
      <c r="S2890">
        <v>0</v>
      </c>
      <c r="T2890">
        <v>1</v>
      </c>
      <c r="U2890">
        <v>0</v>
      </c>
      <c r="V2890">
        <v>0</v>
      </c>
      <c r="W2890">
        <v>0</v>
      </c>
      <c r="X2890">
        <v>14.284479829630357</v>
      </c>
      <c r="Y2890">
        <v>0</v>
      </c>
      <c r="Z2890">
        <v>0</v>
      </c>
      <c r="AA2890">
        <v>0</v>
      </c>
      <c r="AB2890">
        <v>0.51711847064181837</v>
      </c>
      <c r="AC2890">
        <v>0</v>
      </c>
      <c r="AD2890">
        <v>0</v>
      </c>
      <c r="AE2890">
        <v>14.801598300272175</v>
      </c>
    </row>
    <row r="2891" spans="1:31" x14ac:dyDescent="0.3">
      <c r="A2891">
        <v>2506922</v>
      </c>
      <c r="B2891">
        <v>1</v>
      </c>
      <c r="C2891" t="s">
        <v>80</v>
      </c>
      <c r="D2891" t="s">
        <v>88</v>
      </c>
      <c r="E2891" t="s">
        <v>167</v>
      </c>
      <c r="F2891" t="s">
        <v>8540</v>
      </c>
      <c r="G2891" t="s">
        <v>234</v>
      </c>
      <c r="H2891" t="s">
        <v>150</v>
      </c>
      <c r="I2891" t="s">
        <v>136</v>
      </c>
      <c r="J2891" t="s">
        <v>137</v>
      </c>
      <c r="K2891" t="s">
        <v>144</v>
      </c>
      <c r="L2891" t="s">
        <v>8541</v>
      </c>
      <c r="M2891" t="s">
        <v>8542</v>
      </c>
      <c r="N2891">
        <v>1.3388888880000001</v>
      </c>
      <c r="O2891">
        <v>0</v>
      </c>
      <c r="P2891">
        <v>0</v>
      </c>
      <c r="Q2891">
        <v>0</v>
      </c>
      <c r="R2891">
        <v>0</v>
      </c>
      <c r="S2891">
        <v>0</v>
      </c>
      <c r="T2891">
        <v>1</v>
      </c>
      <c r="U2891">
        <v>0</v>
      </c>
      <c r="V2891">
        <v>0</v>
      </c>
      <c r="W2891">
        <v>0</v>
      </c>
      <c r="X2891">
        <v>0</v>
      </c>
      <c r="Y2891">
        <v>0</v>
      </c>
      <c r="Z2891">
        <v>0</v>
      </c>
      <c r="AA2891">
        <v>0</v>
      </c>
      <c r="AB2891">
        <v>0.3690816747956166</v>
      </c>
      <c r="AC2891">
        <v>0</v>
      </c>
      <c r="AD2891">
        <v>0</v>
      </c>
      <c r="AE2891">
        <v>0.3690816747956166</v>
      </c>
    </row>
    <row r="2892" spans="1:31" x14ac:dyDescent="0.3">
      <c r="A2892">
        <v>2506899</v>
      </c>
      <c r="B2892">
        <v>1</v>
      </c>
      <c r="C2892" t="s">
        <v>80</v>
      </c>
      <c r="D2892" t="s">
        <v>98</v>
      </c>
      <c r="E2892" t="s">
        <v>132</v>
      </c>
      <c r="F2892" t="s">
        <v>8543</v>
      </c>
      <c r="G2892" t="s">
        <v>204</v>
      </c>
      <c r="H2892" t="s">
        <v>135</v>
      </c>
      <c r="I2892" t="s">
        <v>136</v>
      </c>
      <c r="J2892" t="s">
        <v>137</v>
      </c>
      <c r="K2892" t="s">
        <v>144</v>
      </c>
      <c r="L2892" t="s">
        <v>8544</v>
      </c>
      <c r="M2892" t="s">
        <v>8545</v>
      </c>
      <c r="N2892">
        <v>2.0661111110000001</v>
      </c>
      <c r="O2892">
        <v>0</v>
      </c>
      <c r="P2892">
        <v>15</v>
      </c>
      <c r="Q2892">
        <v>0</v>
      </c>
      <c r="R2892">
        <v>11</v>
      </c>
      <c r="S2892">
        <v>0</v>
      </c>
      <c r="T2892">
        <v>30</v>
      </c>
      <c r="U2892">
        <v>0</v>
      </c>
      <c r="V2892">
        <v>0</v>
      </c>
      <c r="W2892">
        <v>0</v>
      </c>
      <c r="X2892">
        <v>13.454215430706409</v>
      </c>
      <c r="Y2892">
        <v>0</v>
      </c>
      <c r="Z2892">
        <v>15.985211190036347</v>
      </c>
      <c r="AA2892">
        <v>0</v>
      </c>
      <c r="AB2892">
        <v>59.658604154647406</v>
      </c>
      <c r="AC2892">
        <v>0</v>
      </c>
      <c r="AD2892">
        <v>0</v>
      </c>
      <c r="AE2892">
        <v>89.098030775390157</v>
      </c>
    </row>
    <row r="2893" spans="1:31" x14ac:dyDescent="0.3">
      <c r="A2893">
        <v>2506753</v>
      </c>
      <c r="B2893">
        <v>1</v>
      </c>
      <c r="C2893" t="s">
        <v>80</v>
      </c>
      <c r="D2893" t="s">
        <v>92</v>
      </c>
      <c r="E2893" t="s">
        <v>167</v>
      </c>
      <c r="F2893" t="s">
        <v>8546</v>
      </c>
      <c r="G2893" t="s">
        <v>169</v>
      </c>
      <c r="H2893" t="s">
        <v>150</v>
      </c>
      <c r="I2893" t="s">
        <v>136</v>
      </c>
      <c r="J2893" t="s">
        <v>137</v>
      </c>
      <c r="K2893" t="s">
        <v>144</v>
      </c>
      <c r="L2893" t="s">
        <v>8547</v>
      </c>
      <c r="M2893" t="s">
        <v>8548</v>
      </c>
      <c r="N2893">
        <v>2.4608333330000001</v>
      </c>
      <c r="O2893">
        <v>0</v>
      </c>
      <c r="P2893">
        <v>1</v>
      </c>
      <c r="Q2893">
        <v>0</v>
      </c>
      <c r="R2893">
        <v>0</v>
      </c>
      <c r="S2893">
        <v>0</v>
      </c>
      <c r="T2893">
        <v>0</v>
      </c>
      <c r="U2893">
        <v>0</v>
      </c>
      <c r="V2893">
        <v>0</v>
      </c>
      <c r="W2893">
        <v>0</v>
      </c>
      <c r="X2893">
        <v>0.43413620658387003</v>
      </c>
      <c r="Y2893">
        <v>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0.43413620658387003</v>
      </c>
    </row>
    <row r="2894" spans="1:31" x14ac:dyDescent="0.3">
      <c r="A2894">
        <v>2506776</v>
      </c>
      <c r="B2894">
        <v>1</v>
      </c>
      <c r="C2894" t="s">
        <v>81</v>
      </c>
      <c r="D2894" t="s">
        <v>116</v>
      </c>
      <c r="E2894" t="s">
        <v>187</v>
      </c>
      <c r="F2894" t="s">
        <v>6912</v>
      </c>
      <c r="G2894" t="s">
        <v>143</v>
      </c>
      <c r="H2894" t="s">
        <v>135</v>
      </c>
      <c r="I2894" t="s">
        <v>136</v>
      </c>
      <c r="J2894" t="s">
        <v>137</v>
      </c>
      <c r="K2894" t="s">
        <v>144</v>
      </c>
      <c r="L2894" t="s">
        <v>8549</v>
      </c>
      <c r="M2894" t="s">
        <v>8550</v>
      </c>
      <c r="N2894">
        <v>1.5166666660000001</v>
      </c>
      <c r="O2894">
        <v>0</v>
      </c>
      <c r="P2894">
        <v>900</v>
      </c>
      <c r="Q2894">
        <v>8</v>
      </c>
      <c r="R2894">
        <v>105</v>
      </c>
      <c r="S2894">
        <v>8</v>
      </c>
      <c r="T2894">
        <v>49</v>
      </c>
      <c r="U2894">
        <v>0</v>
      </c>
      <c r="V2894">
        <v>0</v>
      </c>
      <c r="W2894">
        <v>0</v>
      </c>
      <c r="X2894">
        <v>116.6158350793862</v>
      </c>
      <c r="Y2894">
        <v>6.9964179849154</v>
      </c>
      <c r="Z2894">
        <v>20.049486110921812</v>
      </c>
      <c r="AA2894">
        <v>49.809081055077328</v>
      </c>
      <c r="AB2894">
        <v>26.03084160731747</v>
      </c>
      <c r="AC2894">
        <v>0</v>
      </c>
      <c r="AD2894">
        <v>0</v>
      </c>
      <c r="AE2894">
        <v>219.5016618376182</v>
      </c>
    </row>
    <row r="2895" spans="1:31" x14ac:dyDescent="0.3">
      <c r="A2895">
        <v>2506859</v>
      </c>
      <c r="B2895">
        <v>1</v>
      </c>
      <c r="C2895" t="s">
        <v>81</v>
      </c>
      <c r="D2895" t="s">
        <v>113</v>
      </c>
      <c r="E2895" t="s">
        <v>187</v>
      </c>
      <c r="F2895" t="s">
        <v>8551</v>
      </c>
      <c r="G2895" t="s">
        <v>134</v>
      </c>
      <c r="H2895" t="s">
        <v>135</v>
      </c>
      <c r="I2895" t="s">
        <v>136</v>
      </c>
      <c r="J2895" t="s">
        <v>137</v>
      </c>
      <c r="K2895" t="s">
        <v>138</v>
      </c>
      <c r="L2895" t="s">
        <v>8552</v>
      </c>
      <c r="M2895" t="s">
        <v>8553</v>
      </c>
      <c r="N2895">
        <v>5.9969444440000004</v>
      </c>
      <c r="O2895">
        <v>0</v>
      </c>
      <c r="P2895">
        <v>1</v>
      </c>
      <c r="Q2895">
        <v>3</v>
      </c>
      <c r="R2895">
        <v>99</v>
      </c>
      <c r="S2895">
        <v>0</v>
      </c>
      <c r="T2895">
        <v>4</v>
      </c>
      <c r="U2895">
        <v>0</v>
      </c>
      <c r="V2895">
        <v>0</v>
      </c>
      <c r="W2895">
        <v>0</v>
      </c>
      <c r="X2895">
        <v>1.7374087290225001E-3</v>
      </c>
      <c r="Y2895">
        <v>31.3893838576329</v>
      </c>
      <c r="Z2895">
        <v>332.78240435142129</v>
      </c>
      <c r="AA2895">
        <v>0</v>
      </c>
      <c r="AB2895">
        <v>80.152929940101089</v>
      </c>
      <c r="AC2895">
        <v>0</v>
      </c>
      <c r="AD2895">
        <v>0</v>
      </c>
      <c r="AE2895">
        <v>444.32645555788429</v>
      </c>
    </row>
    <row r="2896" spans="1:31" x14ac:dyDescent="0.3">
      <c r="A2896">
        <v>2507108</v>
      </c>
      <c r="B2896">
        <v>1</v>
      </c>
      <c r="C2896" t="s">
        <v>81</v>
      </c>
      <c r="D2896" t="s">
        <v>113</v>
      </c>
      <c r="E2896" t="s">
        <v>141</v>
      </c>
      <c r="F2896" t="s">
        <v>2471</v>
      </c>
      <c r="G2896" t="s">
        <v>143</v>
      </c>
      <c r="H2896" t="s">
        <v>135</v>
      </c>
      <c r="I2896" t="s">
        <v>136</v>
      </c>
      <c r="J2896" t="s">
        <v>137</v>
      </c>
      <c r="K2896" t="s">
        <v>144</v>
      </c>
      <c r="L2896" t="s">
        <v>8554</v>
      </c>
      <c r="M2896" t="s">
        <v>8555</v>
      </c>
      <c r="N2896">
        <v>2.7063888880000002</v>
      </c>
      <c r="O2896">
        <v>16</v>
      </c>
      <c r="P2896">
        <v>373</v>
      </c>
      <c r="Q2896">
        <v>151</v>
      </c>
      <c r="R2896">
        <v>182</v>
      </c>
      <c r="S2896">
        <v>21</v>
      </c>
      <c r="T2896">
        <v>36</v>
      </c>
      <c r="U2896">
        <v>1</v>
      </c>
      <c r="V2896">
        <v>0</v>
      </c>
      <c r="W2896">
        <v>4.2900503282653712</v>
      </c>
      <c r="X2896">
        <v>204.89384479250245</v>
      </c>
      <c r="Y2896">
        <v>334.7458472176844</v>
      </c>
      <c r="Z2896">
        <v>131.36968927851166</v>
      </c>
      <c r="AA2896">
        <v>140.19267281796715</v>
      </c>
      <c r="AB2896">
        <v>44.093614497409249</v>
      </c>
      <c r="AC2896">
        <v>499.98692702637334</v>
      </c>
      <c r="AD2896">
        <v>0</v>
      </c>
      <c r="AE2896">
        <v>1359.5726459587136</v>
      </c>
    </row>
    <row r="2897" spans="1:31" x14ac:dyDescent="0.3">
      <c r="A2897">
        <v>2507214</v>
      </c>
      <c r="B2897">
        <v>1</v>
      </c>
      <c r="C2897" t="s">
        <v>80</v>
      </c>
      <c r="D2897" t="s">
        <v>103</v>
      </c>
      <c r="E2897" t="s">
        <v>167</v>
      </c>
      <c r="F2897" t="s">
        <v>8556</v>
      </c>
      <c r="G2897" t="s">
        <v>263</v>
      </c>
      <c r="H2897" t="s">
        <v>150</v>
      </c>
      <c r="I2897" t="s">
        <v>136</v>
      </c>
      <c r="J2897" t="s">
        <v>137</v>
      </c>
      <c r="K2897" t="s">
        <v>144</v>
      </c>
      <c r="L2897" t="s">
        <v>8557</v>
      </c>
      <c r="M2897" t="s">
        <v>8558</v>
      </c>
      <c r="N2897">
        <v>1.9980555550000001</v>
      </c>
      <c r="O2897">
        <v>0</v>
      </c>
      <c r="P2897">
        <v>1</v>
      </c>
      <c r="Q2897">
        <v>0</v>
      </c>
      <c r="R2897">
        <v>0</v>
      </c>
      <c r="S2897">
        <v>0</v>
      </c>
      <c r="T2897">
        <v>0</v>
      </c>
      <c r="U2897">
        <v>0</v>
      </c>
      <c r="V2897">
        <v>0</v>
      </c>
      <c r="W2897">
        <v>0</v>
      </c>
      <c r="X2897">
        <v>0.67768864745948254</v>
      </c>
      <c r="Y2897">
        <v>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0.67768864745948254</v>
      </c>
    </row>
    <row r="2898" spans="1:31" x14ac:dyDescent="0.3">
      <c r="A2898">
        <v>2507354</v>
      </c>
      <c r="B2898">
        <v>1</v>
      </c>
      <c r="C2898" t="s">
        <v>80</v>
      </c>
      <c r="D2898" t="s">
        <v>94</v>
      </c>
      <c r="E2898" t="s">
        <v>207</v>
      </c>
      <c r="F2898" t="s">
        <v>8559</v>
      </c>
      <c r="G2898" t="s">
        <v>177</v>
      </c>
      <c r="H2898" t="s">
        <v>150</v>
      </c>
      <c r="I2898" t="s">
        <v>136</v>
      </c>
      <c r="J2898" t="s">
        <v>137</v>
      </c>
      <c r="K2898" t="s">
        <v>144</v>
      </c>
      <c r="L2898" t="s">
        <v>8560</v>
      </c>
      <c r="M2898" t="s">
        <v>8561</v>
      </c>
      <c r="N2898">
        <v>0.49361111099999999</v>
      </c>
      <c r="O2898">
        <v>0</v>
      </c>
      <c r="P2898">
        <v>44</v>
      </c>
      <c r="Q2898">
        <v>0</v>
      </c>
      <c r="R2898">
        <v>0</v>
      </c>
      <c r="S2898">
        <v>0</v>
      </c>
      <c r="T2898">
        <v>2</v>
      </c>
      <c r="U2898">
        <v>0</v>
      </c>
      <c r="V2898">
        <v>0</v>
      </c>
      <c r="W2898">
        <v>0</v>
      </c>
      <c r="X2898">
        <v>7.0669455678555764</v>
      </c>
      <c r="Y2898">
        <v>0</v>
      </c>
      <c r="Z2898">
        <v>0</v>
      </c>
      <c r="AA2898">
        <v>0</v>
      </c>
      <c r="AB2898">
        <v>0</v>
      </c>
      <c r="AC2898">
        <v>0</v>
      </c>
      <c r="AD2898">
        <v>0</v>
      </c>
      <c r="AE2898">
        <v>7.0669455678555764</v>
      </c>
    </row>
    <row r="2899" spans="1:31" x14ac:dyDescent="0.3">
      <c r="A2899">
        <v>2507360</v>
      </c>
      <c r="B2899">
        <v>1</v>
      </c>
      <c r="C2899" t="s">
        <v>81</v>
      </c>
      <c r="D2899" t="s">
        <v>118</v>
      </c>
      <c r="E2899" t="s">
        <v>207</v>
      </c>
      <c r="F2899" t="s">
        <v>8562</v>
      </c>
      <c r="G2899" t="s">
        <v>981</v>
      </c>
      <c r="H2899" t="s">
        <v>150</v>
      </c>
      <c r="I2899" t="s">
        <v>136</v>
      </c>
      <c r="J2899" t="s">
        <v>137</v>
      </c>
      <c r="K2899" t="s">
        <v>144</v>
      </c>
      <c r="L2899" t="s">
        <v>8563</v>
      </c>
      <c r="M2899" t="s">
        <v>8564</v>
      </c>
      <c r="N2899">
        <v>1.6488888880000001</v>
      </c>
      <c r="O2899">
        <v>0</v>
      </c>
      <c r="P2899">
        <v>63</v>
      </c>
      <c r="Q2899">
        <v>0</v>
      </c>
      <c r="R2899">
        <v>0</v>
      </c>
      <c r="S2899">
        <v>0</v>
      </c>
      <c r="T2899">
        <v>32</v>
      </c>
      <c r="U2899">
        <v>0</v>
      </c>
      <c r="V2899">
        <v>0</v>
      </c>
      <c r="W2899">
        <v>0</v>
      </c>
      <c r="X2899">
        <v>26.001617762153035</v>
      </c>
      <c r="Y2899">
        <v>0</v>
      </c>
      <c r="Z2899">
        <v>0</v>
      </c>
      <c r="AA2899">
        <v>0</v>
      </c>
      <c r="AB2899">
        <v>14.878711181903368</v>
      </c>
      <c r="AC2899">
        <v>0</v>
      </c>
      <c r="AD2899">
        <v>0</v>
      </c>
      <c r="AE2899">
        <v>40.880328944056401</v>
      </c>
    </row>
    <row r="2900" spans="1:31" x14ac:dyDescent="0.3">
      <c r="A2900">
        <v>2507254</v>
      </c>
      <c r="B2900">
        <v>1</v>
      </c>
      <c r="C2900" t="s">
        <v>80</v>
      </c>
      <c r="D2900" t="s">
        <v>83</v>
      </c>
      <c r="E2900" t="s">
        <v>132</v>
      </c>
      <c r="F2900" t="s">
        <v>8565</v>
      </c>
      <c r="G2900" t="s">
        <v>143</v>
      </c>
      <c r="H2900" t="s">
        <v>135</v>
      </c>
      <c r="I2900" t="s">
        <v>136</v>
      </c>
      <c r="J2900" t="s">
        <v>137</v>
      </c>
      <c r="K2900" t="s">
        <v>144</v>
      </c>
      <c r="L2900" t="s">
        <v>8566</v>
      </c>
      <c r="M2900" t="s">
        <v>8567</v>
      </c>
      <c r="N2900">
        <v>1.166666666</v>
      </c>
      <c r="O2900">
        <v>0</v>
      </c>
      <c r="P2900">
        <v>162</v>
      </c>
      <c r="Q2900">
        <v>0</v>
      </c>
      <c r="R2900">
        <v>0</v>
      </c>
      <c r="S2900">
        <v>8</v>
      </c>
      <c r="T2900">
        <v>53</v>
      </c>
      <c r="U2900">
        <v>8</v>
      </c>
      <c r="V2900">
        <v>12</v>
      </c>
      <c r="W2900">
        <v>0</v>
      </c>
      <c r="X2900">
        <v>42.766581834495049</v>
      </c>
      <c r="Y2900">
        <v>0</v>
      </c>
      <c r="Z2900">
        <v>0</v>
      </c>
      <c r="AA2900">
        <v>138.82683167575999</v>
      </c>
      <c r="AB2900">
        <v>316.17928297932417</v>
      </c>
      <c r="AC2900">
        <v>3456.8949539870005</v>
      </c>
      <c r="AD2900">
        <v>415.17211268438172</v>
      </c>
      <c r="AE2900">
        <v>4369.8397631609614</v>
      </c>
    </row>
    <row r="2901" spans="1:31" x14ac:dyDescent="0.3">
      <c r="A2901">
        <v>2506813</v>
      </c>
      <c r="B2901">
        <v>1</v>
      </c>
      <c r="C2901" t="s">
        <v>81</v>
      </c>
      <c r="D2901" t="s">
        <v>121</v>
      </c>
      <c r="E2901" t="s">
        <v>207</v>
      </c>
      <c r="F2901" t="s">
        <v>8568</v>
      </c>
      <c r="G2901" t="s">
        <v>413</v>
      </c>
      <c r="H2901" t="s">
        <v>150</v>
      </c>
      <c r="I2901" t="s">
        <v>136</v>
      </c>
      <c r="J2901" t="s">
        <v>137</v>
      </c>
      <c r="K2901" t="s">
        <v>144</v>
      </c>
      <c r="L2901" t="s">
        <v>8569</v>
      </c>
      <c r="M2901" t="s">
        <v>8570</v>
      </c>
      <c r="N2901">
        <v>2.823611111</v>
      </c>
      <c r="O2901">
        <v>0</v>
      </c>
      <c r="P2901">
        <v>0</v>
      </c>
      <c r="Q2901">
        <v>0</v>
      </c>
      <c r="R2901">
        <v>10</v>
      </c>
      <c r="S2901">
        <v>0</v>
      </c>
      <c r="T2901">
        <v>2</v>
      </c>
      <c r="U2901">
        <v>0</v>
      </c>
      <c r="V2901">
        <v>0</v>
      </c>
      <c r="W2901">
        <v>0</v>
      </c>
      <c r="X2901">
        <v>0</v>
      </c>
      <c r="Y2901">
        <v>0</v>
      </c>
      <c r="Z2901">
        <v>2.1764867549391278</v>
      </c>
      <c r="AA2901">
        <v>0</v>
      </c>
      <c r="AB2901">
        <v>13.656334099107362</v>
      </c>
      <c r="AC2901">
        <v>0</v>
      </c>
      <c r="AD2901">
        <v>0</v>
      </c>
      <c r="AE2901">
        <v>15.832820854046489</v>
      </c>
    </row>
    <row r="2902" spans="1:31" x14ac:dyDescent="0.3">
      <c r="A2902">
        <v>2506962</v>
      </c>
      <c r="B2902">
        <v>1</v>
      </c>
      <c r="C2902" t="s">
        <v>80</v>
      </c>
      <c r="D2902" t="s">
        <v>93</v>
      </c>
      <c r="E2902" t="s">
        <v>159</v>
      </c>
      <c r="F2902" t="s">
        <v>8571</v>
      </c>
      <c r="G2902" t="s">
        <v>291</v>
      </c>
      <c r="H2902" t="s">
        <v>150</v>
      </c>
      <c r="I2902" t="s">
        <v>136</v>
      </c>
      <c r="J2902" t="s">
        <v>3</v>
      </c>
      <c r="K2902" t="s">
        <v>144</v>
      </c>
      <c r="L2902" t="s">
        <v>8572</v>
      </c>
      <c r="M2902" t="s">
        <v>8573</v>
      </c>
      <c r="N2902">
        <v>6.6508333329999996</v>
      </c>
      <c r="O2902">
        <v>0</v>
      </c>
      <c r="P2902">
        <v>41</v>
      </c>
      <c r="Q2902">
        <v>0</v>
      </c>
      <c r="R2902">
        <v>18</v>
      </c>
      <c r="S2902">
        <v>0</v>
      </c>
      <c r="T2902">
        <v>29</v>
      </c>
      <c r="U2902">
        <v>0</v>
      </c>
      <c r="V2902">
        <v>0</v>
      </c>
      <c r="W2902">
        <v>0</v>
      </c>
      <c r="X2902">
        <v>90.138372820305094</v>
      </c>
      <c r="Y2902">
        <v>0</v>
      </c>
      <c r="Z2902">
        <v>99.620644450608339</v>
      </c>
      <c r="AA2902">
        <v>0</v>
      </c>
      <c r="AB2902">
        <v>132.50874888456863</v>
      </c>
      <c r="AC2902">
        <v>0</v>
      </c>
      <c r="AD2902">
        <v>0</v>
      </c>
      <c r="AE2902">
        <v>322.26776615548204</v>
      </c>
    </row>
    <row r="2903" spans="1:31" x14ac:dyDescent="0.3">
      <c r="A2903">
        <v>2507208</v>
      </c>
      <c r="B2903">
        <v>1</v>
      </c>
      <c r="C2903" t="s">
        <v>80</v>
      </c>
      <c r="D2903" t="s">
        <v>91</v>
      </c>
      <c r="E2903" t="s">
        <v>141</v>
      </c>
      <c r="F2903" t="s">
        <v>8574</v>
      </c>
      <c r="G2903" t="s">
        <v>295</v>
      </c>
      <c r="H2903" t="s">
        <v>135</v>
      </c>
      <c r="I2903" t="s">
        <v>136</v>
      </c>
      <c r="J2903" t="s">
        <v>137</v>
      </c>
      <c r="K2903" t="s">
        <v>144</v>
      </c>
      <c r="L2903" t="s">
        <v>8575</v>
      </c>
      <c r="M2903" t="s">
        <v>8576</v>
      </c>
      <c r="N2903">
        <v>0.50305555499999999</v>
      </c>
      <c r="O2903">
        <v>1</v>
      </c>
      <c r="P2903">
        <v>43</v>
      </c>
      <c r="Q2903">
        <v>21</v>
      </c>
      <c r="R2903">
        <v>276</v>
      </c>
      <c r="S2903">
        <v>14</v>
      </c>
      <c r="T2903">
        <v>65</v>
      </c>
      <c r="U2903">
        <v>1</v>
      </c>
      <c r="V2903">
        <v>0</v>
      </c>
      <c r="W2903">
        <v>4.1496872100000005E-2</v>
      </c>
      <c r="X2903">
        <v>5.6005812128331751</v>
      </c>
      <c r="Y2903">
        <v>8.758085330647603</v>
      </c>
      <c r="Z2903">
        <v>25.853743843215547</v>
      </c>
      <c r="AA2903">
        <v>90.554005378616367</v>
      </c>
      <c r="AB2903">
        <v>19.169154176942328</v>
      </c>
      <c r="AC2903">
        <v>2.7817661039638724</v>
      </c>
      <c r="AD2903">
        <v>0</v>
      </c>
      <c r="AE2903">
        <v>152.75883291831889</v>
      </c>
    </row>
    <row r="2904" spans="1:31" x14ac:dyDescent="0.3">
      <c r="A2904">
        <v>2506793</v>
      </c>
      <c r="B2904">
        <v>1</v>
      </c>
      <c r="C2904" t="s">
        <v>80</v>
      </c>
      <c r="D2904" t="s">
        <v>95</v>
      </c>
      <c r="E2904" t="s">
        <v>167</v>
      </c>
      <c r="F2904" t="s">
        <v>8577</v>
      </c>
      <c r="G2904" t="s">
        <v>169</v>
      </c>
      <c r="H2904" t="s">
        <v>150</v>
      </c>
      <c r="I2904" t="s">
        <v>136</v>
      </c>
      <c r="J2904" t="s">
        <v>137</v>
      </c>
      <c r="K2904" t="s">
        <v>144</v>
      </c>
      <c r="L2904" t="s">
        <v>8578</v>
      </c>
      <c r="M2904" t="s">
        <v>8579</v>
      </c>
      <c r="N2904">
        <v>2.4836111110000001</v>
      </c>
      <c r="O2904">
        <v>0</v>
      </c>
      <c r="P2904">
        <v>11</v>
      </c>
      <c r="Q2904">
        <v>0</v>
      </c>
      <c r="R2904">
        <v>0</v>
      </c>
      <c r="S2904">
        <v>0</v>
      </c>
      <c r="T2904">
        <v>6</v>
      </c>
      <c r="U2904">
        <v>0</v>
      </c>
      <c r="V2904">
        <v>0</v>
      </c>
      <c r="W2904">
        <v>0</v>
      </c>
      <c r="X2904">
        <v>5.8549243511660638</v>
      </c>
      <c r="Y2904">
        <v>0</v>
      </c>
      <c r="Z2904">
        <v>0</v>
      </c>
      <c r="AA2904">
        <v>0</v>
      </c>
      <c r="AB2904">
        <v>15.03953815071808</v>
      </c>
      <c r="AC2904">
        <v>0</v>
      </c>
      <c r="AD2904">
        <v>0</v>
      </c>
      <c r="AE2904">
        <v>20.894462501884142</v>
      </c>
    </row>
    <row r="2905" spans="1:31" x14ac:dyDescent="0.3">
      <c r="A2905">
        <v>2507340</v>
      </c>
      <c r="B2905">
        <v>1</v>
      </c>
      <c r="C2905" t="s">
        <v>81</v>
      </c>
      <c r="D2905" t="s">
        <v>127</v>
      </c>
      <c r="E2905" t="s">
        <v>207</v>
      </c>
      <c r="F2905" t="s">
        <v>8580</v>
      </c>
      <c r="G2905" t="s">
        <v>981</v>
      </c>
      <c r="H2905" t="s">
        <v>150</v>
      </c>
      <c r="I2905" t="s">
        <v>136</v>
      </c>
      <c r="J2905" t="s">
        <v>137</v>
      </c>
      <c r="K2905" t="s">
        <v>144</v>
      </c>
      <c r="L2905" t="s">
        <v>8581</v>
      </c>
      <c r="M2905" t="s">
        <v>8582</v>
      </c>
      <c r="N2905">
        <v>4.4019444439999997</v>
      </c>
      <c r="O2905">
        <v>0</v>
      </c>
      <c r="P2905">
        <v>43</v>
      </c>
      <c r="Q2905">
        <v>0</v>
      </c>
      <c r="R2905">
        <v>0</v>
      </c>
      <c r="S2905">
        <v>0</v>
      </c>
      <c r="T2905">
        <v>2</v>
      </c>
      <c r="U2905">
        <v>0</v>
      </c>
      <c r="V2905">
        <v>0</v>
      </c>
      <c r="W2905">
        <v>0</v>
      </c>
      <c r="X2905">
        <v>51.345389399892198</v>
      </c>
      <c r="Y2905">
        <v>0</v>
      </c>
      <c r="Z2905">
        <v>0</v>
      </c>
      <c r="AA2905">
        <v>0</v>
      </c>
      <c r="AB2905">
        <v>1.127404423969395</v>
      </c>
      <c r="AC2905">
        <v>0</v>
      </c>
      <c r="AD2905">
        <v>0</v>
      </c>
      <c r="AE2905">
        <v>52.472793823861593</v>
      </c>
    </row>
    <row r="2906" spans="1:31" x14ac:dyDescent="0.3">
      <c r="A2906">
        <v>2507005</v>
      </c>
      <c r="B2906">
        <v>1</v>
      </c>
      <c r="C2906" t="s">
        <v>80</v>
      </c>
      <c r="D2906" t="s">
        <v>92</v>
      </c>
      <c r="E2906" t="s">
        <v>167</v>
      </c>
      <c r="F2906" t="s">
        <v>8583</v>
      </c>
      <c r="G2906" t="s">
        <v>263</v>
      </c>
      <c r="H2906" t="s">
        <v>150</v>
      </c>
      <c r="I2906" t="s">
        <v>136</v>
      </c>
      <c r="J2906" t="s">
        <v>137</v>
      </c>
      <c r="K2906" t="s">
        <v>144</v>
      </c>
      <c r="L2906" t="s">
        <v>8584</v>
      </c>
      <c r="M2906" t="s">
        <v>8585</v>
      </c>
      <c r="N2906">
        <v>3.5355555550000002</v>
      </c>
      <c r="O2906">
        <v>0</v>
      </c>
      <c r="P2906">
        <v>1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1.3419036869025418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1.3419036869025418</v>
      </c>
    </row>
    <row r="2907" spans="1:31" x14ac:dyDescent="0.3">
      <c r="A2907">
        <v>2507028</v>
      </c>
      <c r="B2907">
        <v>1</v>
      </c>
      <c r="C2907" t="s">
        <v>81</v>
      </c>
      <c r="D2907" t="s">
        <v>112</v>
      </c>
      <c r="E2907" t="s">
        <v>167</v>
      </c>
      <c r="F2907" t="s">
        <v>8586</v>
      </c>
      <c r="G2907" t="s">
        <v>161</v>
      </c>
      <c r="H2907" t="s">
        <v>150</v>
      </c>
      <c r="I2907" t="s">
        <v>136</v>
      </c>
      <c r="J2907" t="s">
        <v>137</v>
      </c>
      <c r="K2907" t="s">
        <v>144</v>
      </c>
      <c r="L2907" t="s">
        <v>8587</v>
      </c>
      <c r="M2907" t="s">
        <v>8588</v>
      </c>
      <c r="N2907">
        <v>0.31527777699999998</v>
      </c>
      <c r="O2907">
        <v>0</v>
      </c>
      <c r="P2907">
        <v>2</v>
      </c>
      <c r="Q2907">
        <v>0</v>
      </c>
      <c r="R2907">
        <v>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0.13093463520228751</v>
      </c>
      <c r="Y2907">
        <v>0</v>
      </c>
      <c r="Z2907">
        <v>0</v>
      </c>
      <c r="AA2907">
        <v>0</v>
      </c>
      <c r="AB2907">
        <v>0</v>
      </c>
      <c r="AC2907">
        <v>0</v>
      </c>
      <c r="AD2907">
        <v>0</v>
      </c>
      <c r="AE2907">
        <v>0.13093463520228751</v>
      </c>
    </row>
    <row r="2908" spans="1:31" x14ac:dyDescent="0.3">
      <c r="A2908">
        <v>2506836</v>
      </c>
      <c r="B2908">
        <v>1</v>
      </c>
      <c r="C2908" t="s">
        <v>81</v>
      </c>
      <c r="D2908" t="s">
        <v>128</v>
      </c>
      <c r="E2908" t="s">
        <v>167</v>
      </c>
      <c r="F2908" t="s">
        <v>8589</v>
      </c>
      <c r="G2908" t="s">
        <v>234</v>
      </c>
      <c r="H2908" t="s">
        <v>150</v>
      </c>
      <c r="I2908" t="s">
        <v>136</v>
      </c>
      <c r="J2908" t="s">
        <v>137</v>
      </c>
      <c r="K2908" t="s">
        <v>144</v>
      </c>
      <c r="L2908" t="s">
        <v>8590</v>
      </c>
      <c r="M2908" t="s">
        <v>8591</v>
      </c>
      <c r="N2908">
        <v>4.426388888</v>
      </c>
      <c r="O2908">
        <v>0</v>
      </c>
      <c r="P2908">
        <v>19</v>
      </c>
      <c r="Q2908">
        <v>0</v>
      </c>
      <c r="R2908">
        <v>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15.242264675066099</v>
      </c>
      <c r="Y2908">
        <v>0</v>
      </c>
      <c r="Z2908">
        <v>0</v>
      </c>
      <c r="AA2908">
        <v>0</v>
      </c>
      <c r="AB2908">
        <v>0</v>
      </c>
      <c r="AC2908">
        <v>0</v>
      </c>
      <c r="AD2908">
        <v>0</v>
      </c>
      <c r="AE2908">
        <v>15.242264675066099</v>
      </c>
    </row>
    <row r="2909" spans="1:31" x14ac:dyDescent="0.3">
      <c r="A2909">
        <v>2507277</v>
      </c>
      <c r="B2909">
        <v>1</v>
      </c>
      <c r="C2909" t="s">
        <v>80</v>
      </c>
      <c r="D2909" t="s">
        <v>83</v>
      </c>
      <c r="E2909" t="s">
        <v>187</v>
      </c>
      <c r="F2909" t="s">
        <v>8592</v>
      </c>
      <c r="G2909" t="s">
        <v>204</v>
      </c>
      <c r="H2909" t="s">
        <v>135</v>
      </c>
      <c r="I2909" t="s">
        <v>136</v>
      </c>
      <c r="J2909" t="s">
        <v>137</v>
      </c>
      <c r="K2909" t="s">
        <v>144</v>
      </c>
      <c r="L2909" t="s">
        <v>8566</v>
      </c>
      <c r="M2909" t="s">
        <v>8593</v>
      </c>
      <c r="N2909">
        <v>2.9602777769999999</v>
      </c>
      <c r="O2909">
        <v>0</v>
      </c>
      <c r="P2909">
        <v>263</v>
      </c>
      <c r="Q2909">
        <v>0</v>
      </c>
      <c r="R2909">
        <v>0</v>
      </c>
      <c r="S2909">
        <v>8</v>
      </c>
      <c r="T2909">
        <v>31</v>
      </c>
      <c r="U2909">
        <v>3</v>
      </c>
      <c r="V2909">
        <v>0</v>
      </c>
      <c r="W2909">
        <v>0</v>
      </c>
      <c r="X2909">
        <v>277.01817556627577</v>
      </c>
      <c r="Y2909">
        <v>0</v>
      </c>
      <c r="Z2909">
        <v>0</v>
      </c>
      <c r="AA2909">
        <v>106.87130932188751</v>
      </c>
      <c r="AB2909">
        <v>196.71445267919555</v>
      </c>
      <c r="AC2909">
        <v>764.49726990543775</v>
      </c>
      <c r="AD2909">
        <v>0</v>
      </c>
      <c r="AE2909">
        <v>1345.1012074727964</v>
      </c>
    </row>
    <row r="2910" spans="1:31" x14ac:dyDescent="0.3">
      <c r="A2910">
        <v>2506856</v>
      </c>
      <c r="B2910">
        <v>1</v>
      </c>
      <c r="C2910" t="s">
        <v>80</v>
      </c>
      <c r="D2910" t="s">
        <v>100</v>
      </c>
      <c r="E2910" t="s">
        <v>132</v>
      </c>
      <c r="F2910" t="s">
        <v>8594</v>
      </c>
      <c r="G2910" t="s">
        <v>204</v>
      </c>
      <c r="H2910" t="s">
        <v>135</v>
      </c>
      <c r="I2910" t="s">
        <v>136</v>
      </c>
      <c r="J2910" t="s">
        <v>137</v>
      </c>
      <c r="K2910" t="s">
        <v>144</v>
      </c>
      <c r="L2910" t="s">
        <v>8595</v>
      </c>
      <c r="M2910" t="s">
        <v>8596</v>
      </c>
      <c r="N2910">
        <v>1.135555555</v>
      </c>
      <c r="O2910">
        <v>0</v>
      </c>
      <c r="P2910">
        <v>0</v>
      </c>
      <c r="Q2910">
        <v>0</v>
      </c>
      <c r="R2910">
        <v>0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0</v>
      </c>
      <c r="Y2910">
        <v>0</v>
      </c>
      <c r="Z2910">
        <v>0</v>
      </c>
      <c r="AA2910">
        <v>0</v>
      </c>
      <c r="AB2910">
        <v>0</v>
      </c>
      <c r="AC2910">
        <v>50.271659826918402</v>
      </c>
      <c r="AD2910">
        <v>0</v>
      </c>
      <c r="AE2910">
        <v>50.271659826918402</v>
      </c>
    </row>
    <row r="2911" spans="1:31" x14ac:dyDescent="0.3">
      <c r="A2911">
        <v>2506879</v>
      </c>
      <c r="B2911">
        <v>1</v>
      </c>
      <c r="C2911" t="s">
        <v>80</v>
      </c>
      <c r="D2911" t="s">
        <v>99</v>
      </c>
      <c r="E2911" t="s">
        <v>159</v>
      </c>
      <c r="F2911" t="s">
        <v>8597</v>
      </c>
      <c r="G2911" t="s">
        <v>173</v>
      </c>
      <c r="H2911" t="s">
        <v>150</v>
      </c>
      <c r="I2911" t="s">
        <v>136</v>
      </c>
      <c r="J2911" t="s">
        <v>137</v>
      </c>
      <c r="K2911" t="s">
        <v>138</v>
      </c>
      <c r="L2911" t="s">
        <v>8598</v>
      </c>
      <c r="M2911" t="s">
        <v>8599</v>
      </c>
      <c r="N2911">
        <v>7.5158333329999998</v>
      </c>
      <c r="O2911">
        <v>0</v>
      </c>
      <c r="P2911">
        <v>25</v>
      </c>
      <c r="Q2911">
        <v>0</v>
      </c>
      <c r="R2911">
        <v>1</v>
      </c>
      <c r="S2911">
        <v>0</v>
      </c>
      <c r="T2911">
        <v>8</v>
      </c>
      <c r="U2911">
        <v>0</v>
      </c>
      <c r="V2911">
        <v>0</v>
      </c>
      <c r="W2911">
        <v>0</v>
      </c>
      <c r="X2911">
        <v>126.46489219002402</v>
      </c>
      <c r="Y2911">
        <v>0</v>
      </c>
      <c r="Z2911">
        <v>1.436730049846E-2</v>
      </c>
      <c r="AA2911">
        <v>0</v>
      </c>
      <c r="AB2911">
        <v>21.764424070594863</v>
      </c>
      <c r="AC2911">
        <v>0</v>
      </c>
      <c r="AD2911">
        <v>0</v>
      </c>
      <c r="AE2911">
        <v>148.24368356111734</v>
      </c>
    </row>
    <row r="2912" spans="1:31" x14ac:dyDescent="0.3">
      <c r="A2912">
        <v>2507048</v>
      </c>
      <c r="B2912">
        <v>1</v>
      </c>
      <c r="C2912" t="s">
        <v>81</v>
      </c>
      <c r="D2912" t="s">
        <v>118</v>
      </c>
      <c r="E2912" t="s">
        <v>187</v>
      </c>
      <c r="F2912" t="s">
        <v>2463</v>
      </c>
      <c r="G2912" t="s">
        <v>143</v>
      </c>
      <c r="H2912" t="s">
        <v>135</v>
      </c>
      <c r="I2912" t="s">
        <v>136</v>
      </c>
      <c r="J2912" t="s">
        <v>137</v>
      </c>
      <c r="K2912" t="s">
        <v>144</v>
      </c>
      <c r="L2912" t="s">
        <v>8600</v>
      </c>
      <c r="M2912" t="s">
        <v>8601</v>
      </c>
      <c r="N2912">
        <v>2.136666666</v>
      </c>
      <c r="O2912">
        <v>0</v>
      </c>
      <c r="P2912">
        <v>1</v>
      </c>
      <c r="Q2912">
        <v>0</v>
      </c>
      <c r="R2912">
        <v>88</v>
      </c>
      <c r="S2912">
        <v>0</v>
      </c>
      <c r="T2912">
        <v>5</v>
      </c>
      <c r="U2912">
        <v>0</v>
      </c>
      <c r="V2912">
        <v>0</v>
      </c>
      <c r="W2912">
        <v>0</v>
      </c>
      <c r="X2912">
        <v>0.13739253136167001</v>
      </c>
      <c r="Y2912">
        <v>0</v>
      </c>
      <c r="Z2912">
        <v>204.66857445430529</v>
      </c>
      <c r="AA2912">
        <v>0</v>
      </c>
      <c r="AB2912">
        <v>5.2107032960764172</v>
      </c>
      <c r="AC2912">
        <v>0</v>
      </c>
      <c r="AD2912">
        <v>0</v>
      </c>
      <c r="AE2912">
        <v>210.01667028174339</v>
      </c>
    </row>
    <row r="2913" spans="1:31" x14ac:dyDescent="0.3">
      <c r="A2913">
        <v>2506965</v>
      </c>
      <c r="B2913">
        <v>1</v>
      </c>
      <c r="C2913" t="s">
        <v>80</v>
      </c>
      <c r="D2913" t="s">
        <v>83</v>
      </c>
      <c r="E2913" t="s">
        <v>167</v>
      </c>
      <c r="F2913" t="s">
        <v>2733</v>
      </c>
      <c r="G2913" t="s">
        <v>538</v>
      </c>
      <c r="H2913" t="s">
        <v>150</v>
      </c>
      <c r="I2913" t="s">
        <v>136</v>
      </c>
      <c r="J2913" t="s">
        <v>3</v>
      </c>
      <c r="K2913" t="s">
        <v>144</v>
      </c>
      <c r="L2913" t="s">
        <v>8602</v>
      </c>
      <c r="M2913" t="s">
        <v>8603</v>
      </c>
      <c r="N2913">
        <v>7.670833333</v>
      </c>
      <c r="O2913">
        <v>0</v>
      </c>
      <c r="P2913">
        <v>0</v>
      </c>
      <c r="Q2913">
        <v>0</v>
      </c>
      <c r="R2913">
        <v>0</v>
      </c>
      <c r="S2913">
        <v>0</v>
      </c>
      <c r="T2913">
        <v>27</v>
      </c>
      <c r="U2913">
        <v>0</v>
      </c>
      <c r="V2913">
        <v>1</v>
      </c>
      <c r="W2913">
        <v>0</v>
      </c>
      <c r="X2913">
        <v>0</v>
      </c>
      <c r="Y2913">
        <v>0</v>
      </c>
      <c r="Z2913">
        <v>0</v>
      </c>
      <c r="AA2913">
        <v>0</v>
      </c>
      <c r="AB2913">
        <v>238.60676968620302</v>
      </c>
      <c r="AC2913">
        <v>0</v>
      </c>
      <c r="AD2913">
        <v>68.038950515997044</v>
      </c>
      <c r="AE2913">
        <v>306.6457202022001</v>
      </c>
    </row>
    <row r="2914" spans="1:31" x14ac:dyDescent="0.3">
      <c r="A2914">
        <v>2507297</v>
      </c>
      <c r="B2914">
        <v>1</v>
      </c>
      <c r="C2914" t="s">
        <v>80</v>
      </c>
      <c r="D2914" t="s">
        <v>107</v>
      </c>
      <c r="E2914" t="s">
        <v>167</v>
      </c>
      <c r="F2914" t="s">
        <v>8604</v>
      </c>
      <c r="G2914" t="s">
        <v>169</v>
      </c>
      <c r="H2914" t="s">
        <v>150</v>
      </c>
      <c r="I2914" t="s">
        <v>136</v>
      </c>
      <c r="J2914" t="s">
        <v>137</v>
      </c>
      <c r="K2914" t="s">
        <v>144</v>
      </c>
      <c r="L2914" t="s">
        <v>8605</v>
      </c>
      <c r="M2914" t="s">
        <v>8606</v>
      </c>
      <c r="N2914">
        <v>3.3558333330000001</v>
      </c>
      <c r="O2914">
        <v>0</v>
      </c>
      <c r="P2914">
        <v>1</v>
      </c>
      <c r="Q2914">
        <v>0</v>
      </c>
      <c r="R2914">
        <v>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0.82993206909888873</v>
      </c>
      <c r="Y2914">
        <v>0</v>
      </c>
      <c r="Z2914">
        <v>0</v>
      </c>
      <c r="AA2914">
        <v>0</v>
      </c>
      <c r="AB2914">
        <v>0</v>
      </c>
      <c r="AC2914">
        <v>0</v>
      </c>
      <c r="AD2914">
        <v>0</v>
      </c>
      <c r="AE2914">
        <v>0.82993206909888873</v>
      </c>
    </row>
    <row r="2915" spans="1:31" x14ac:dyDescent="0.3">
      <c r="A2915">
        <v>2507251</v>
      </c>
      <c r="B2915">
        <v>1</v>
      </c>
      <c r="C2915" t="s">
        <v>80</v>
      </c>
      <c r="D2915" t="s">
        <v>95</v>
      </c>
      <c r="E2915" t="s">
        <v>167</v>
      </c>
      <c r="F2915" t="s">
        <v>8607</v>
      </c>
      <c r="G2915" t="s">
        <v>169</v>
      </c>
      <c r="H2915" t="s">
        <v>150</v>
      </c>
      <c r="I2915" t="s">
        <v>136</v>
      </c>
      <c r="J2915" t="s">
        <v>137</v>
      </c>
      <c r="K2915" t="s">
        <v>144</v>
      </c>
      <c r="L2915" t="s">
        <v>8608</v>
      </c>
      <c r="M2915" t="s">
        <v>8609</v>
      </c>
      <c r="N2915">
        <v>1.9441666660000001</v>
      </c>
      <c r="O2915">
        <v>0</v>
      </c>
      <c r="P2915">
        <v>7</v>
      </c>
      <c r="Q2915">
        <v>0</v>
      </c>
      <c r="R2915">
        <v>0</v>
      </c>
      <c r="S2915">
        <v>0</v>
      </c>
      <c r="T2915">
        <v>3</v>
      </c>
      <c r="U2915">
        <v>0</v>
      </c>
      <c r="V2915">
        <v>0</v>
      </c>
      <c r="W2915">
        <v>0</v>
      </c>
      <c r="X2915">
        <v>1.9984498798041004</v>
      </c>
      <c r="Y2915">
        <v>0</v>
      </c>
      <c r="Z2915">
        <v>0</v>
      </c>
      <c r="AA2915">
        <v>0</v>
      </c>
      <c r="AB2915">
        <v>6.1416103631269863</v>
      </c>
      <c r="AC2915">
        <v>0</v>
      </c>
      <c r="AD2915">
        <v>0</v>
      </c>
      <c r="AE2915">
        <v>8.1400602429310869</v>
      </c>
    </row>
    <row r="2916" spans="1:31" x14ac:dyDescent="0.3">
      <c r="A2916">
        <v>2507105</v>
      </c>
      <c r="B2916">
        <v>1</v>
      </c>
      <c r="C2916" t="s">
        <v>80</v>
      </c>
      <c r="D2916" t="s">
        <v>94</v>
      </c>
      <c r="E2916" t="s">
        <v>159</v>
      </c>
      <c r="F2916" t="s">
        <v>3219</v>
      </c>
      <c r="G2916" t="s">
        <v>181</v>
      </c>
      <c r="H2916" t="s">
        <v>150</v>
      </c>
      <c r="I2916" t="s">
        <v>136</v>
      </c>
      <c r="J2916" t="s">
        <v>137</v>
      </c>
      <c r="K2916" t="s">
        <v>144</v>
      </c>
      <c r="L2916" t="s">
        <v>8610</v>
      </c>
      <c r="M2916" t="s">
        <v>8611</v>
      </c>
      <c r="N2916">
        <v>3.866666666</v>
      </c>
      <c r="O2916">
        <v>0</v>
      </c>
      <c r="P2916">
        <v>108</v>
      </c>
      <c r="Q2916">
        <v>0</v>
      </c>
      <c r="R2916">
        <v>0</v>
      </c>
      <c r="S2916">
        <v>0</v>
      </c>
      <c r="T2916">
        <v>4</v>
      </c>
      <c r="U2916">
        <v>0</v>
      </c>
      <c r="V2916">
        <v>0</v>
      </c>
      <c r="W2916">
        <v>0</v>
      </c>
      <c r="X2916">
        <v>32.676122146720274</v>
      </c>
      <c r="Y2916">
        <v>0</v>
      </c>
      <c r="Z2916">
        <v>0</v>
      </c>
      <c r="AA2916">
        <v>0</v>
      </c>
      <c r="AB2916">
        <v>4.2586406222400008E-2</v>
      </c>
      <c r="AC2916">
        <v>0</v>
      </c>
      <c r="AD2916">
        <v>0</v>
      </c>
      <c r="AE2916">
        <v>32.718708552942672</v>
      </c>
    </row>
    <row r="2917" spans="1:31" x14ac:dyDescent="0.3">
      <c r="A2917">
        <v>2507403</v>
      </c>
      <c r="B2917">
        <v>1</v>
      </c>
      <c r="C2917" t="s">
        <v>81</v>
      </c>
      <c r="D2917" t="s">
        <v>117</v>
      </c>
      <c r="E2917" t="s">
        <v>207</v>
      </c>
      <c r="F2917" t="s">
        <v>8612</v>
      </c>
      <c r="G2917" t="s">
        <v>177</v>
      </c>
      <c r="H2917" t="s">
        <v>150</v>
      </c>
      <c r="I2917" t="s">
        <v>136</v>
      </c>
      <c r="J2917" t="s">
        <v>137</v>
      </c>
      <c r="K2917" t="s">
        <v>144</v>
      </c>
      <c r="L2917" t="s">
        <v>8613</v>
      </c>
      <c r="M2917" t="s">
        <v>8614</v>
      </c>
      <c r="N2917">
        <v>2.0874999999999999</v>
      </c>
      <c r="O2917">
        <v>0</v>
      </c>
      <c r="P2917">
        <v>58</v>
      </c>
      <c r="Q2917">
        <v>0</v>
      </c>
      <c r="R2917">
        <v>0</v>
      </c>
      <c r="S2917">
        <v>0</v>
      </c>
      <c r="T2917">
        <v>1</v>
      </c>
      <c r="U2917">
        <v>0</v>
      </c>
      <c r="V2917">
        <v>0</v>
      </c>
      <c r="W2917">
        <v>0</v>
      </c>
      <c r="X2917">
        <v>20.719651724723199</v>
      </c>
      <c r="Y2917">
        <v>0</v>
      </c>
      <c r="Z2917">
        <v>0</v>
      </c>
      <c r="AA2917">
        <v>0</v>
      </c>
      <c r="AB2917">
        <v>7.365524309196167E-2</v>
      </c>
      <c r="AC2917">
        <v>0</v>
      </c>
      <c r="AD2917">
        <v>0</v>
      </c>
      <c r="AE2917">
        <v>20.793306967815163</v>
      </c>
    </row>
    <row r="2918" spans="1:31" x14ac:dyDescent="0.3">
      <c r="A2918">
        <v>2507317</v>
      </c>
      <c r="B2918">
        <v>1</v>
      </c>
      <c r="C2918" t="s">
        <v>81</v>
      </c>
      <c r="D2918" t="s">
        <v>113</v>
      </c>
      <c r="E2918" t="s">
        <v>132</v>
      </c>
      <c r="F2918" t="s">
        <v>8615</v>
      </c>
      <c r="G2918" t="s">
        <v>204</v>
      </c>
      <c r="H2918" t="s">
        <v>135</v>
      </c>
      <c r="I2918" t="s">
        <v>136</v>
      </c>
      <c r="J2918" t="s">
        <v>137</v>
      </c>
      <c r="K2918" t="s">
        <v>144</v>
      </c>
      <c r="L2918" t="s">
        <v>8616</v>
      </c>
      <c r="M2918" t="s">
        <v>8617</v>
      </c>
      <c r="N2918">
        <v>1.2691666660000001</v>
      </c>
      <c r="O2918">
        <v>0</v>
      </c>
      <c r="P2918">
        <v>0</v>
      </c>
      <c r="Q2918">
        <v>3</v>
      </c>
      <c r="R2918">
        <v>0</v>
      </c>
      <c r="S2918">
        <v>2</v>
      </c>
      <c r="T2918">
        <v>0</v>
      </c>
      <c r="U2918">
        <v>0</v>
      </c>
      <c r="V2918">
        <v>0</v>
      </c>
      <c r="W2918">
        <v>0</v>
      </c>
      <c r="X2918">
        <v>0</v>
      </c>
      <c r="Y2918">
        <v>1.6426221213365633</v>
      </c>
      <c r="Z2918">
        <v>0</v>
      </c>
      <c r="AA2918">
        <v>7.9485322797075568</v>
      </c>
      <c r="AB2918">
        <v>0</v>
      </c>
      <c r="AC2918">
        <v>0</v>
      </c>
      <c r="AD2918">
        <v>0</v>
      </c>
      <c r="AE2918">
        <v>9.5911544010441201</v>
      </c>
    </row>
    <row r="2919" spans="1:31" x14ac:dyDescent="0.3">
      <c r="A2919">
        <v>2507294</v>
      </c>
      <c r="B2919">
        <v>1</v>
      </c>
      <c r="C2919" t="s">
        <v>81</v>
      </c>
      <c r="D2919" t="s">
        <v>123</v>
      </c>
      <c r="E2919" t="s">
        <v>167</v>
      </c>
      <c r="F2919" t="s">
        <v>8618</v>
      </c>
      <c r="G2919" t="s">
        <v>263</v>
      </c>
      <c r="H2919" t="s">
        <v>150</v>
      </c>
      <c r="I2919" t="s">
        <v>136</v>
      </c>
      <c r="J2919" t="s">
        <v>137</v>
      </c>
      <c r="K2919" t="s">
        <v>144</v>
      </c>
      <c r="L2919" t="s">
        <v>8619</v>
      </c>
      <c r="M2919" t="s">
        <v>8620</v>
      </c>
      <c r="N2919">
        <v>1.0805555549999999</v>
      </c>
      <c r="O2919">
        <v>0</v>
      </c>
      <c r="P2919">
        <v>2</v>
      </c>
      <c r="Q2919">
        <v>0</v>
      </c>
      <c r="R2919">
        <v>0</v>
      </c>
      <c r="S2919">
        <v>0</v>
      </c>
      <c r="T2919">
        <v>0</v>
      </c>
      <c r="U2919">
        <v>0</v>
      </c>
      <c r="V2919">
        <v>0</v>
      </c>
      <c r="W2919">
        <v>0</v>
      </c>
      <c r="X2919">
        <v>0.49738643774275004</v>
      </c>
      <c r="Y2919">
        <v>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0.49738643774275004</v>
      </c>
    </row>
    <row r="2920" spans="1:31" x14ac:dyDescent="0.3">
      <c r="A2920">
        <v>2507025</v>
      </c>
      <c r="B2920">
        <v>1</v>
      </c>
      <c r="C2920" t="s">
        <v>81</v>
      </c>
      <c r="D2920" t="s">
        <v>118</v>
      </c>
      <c r="E2920" t="s">
        <v>207</v>
      </c>
      <c r="F2920" t="s">
        <v>8621</v>
      </c>
      <c r="G2920" t="s">
        <v>538</v>
      </c>
      <c r="H2920" t="s">
        <v>150</v>
      </c>
      <c r="I2920" t="s">
        <v>136</v>
      </c>
      <c r="J2920" t="s">
        <v>3</v>
      </c>
      <c r="K2920" t="s">
        <v>144</v>
      </c>
      <c r="L2920" t="s">
        <v>8622</v>
      </c>
      <c r="M2920" t="s">
        <v>8623</v>
      </c>
      <c r="N2920">
        <v>1.0408333329999999</v>
      </c>
      <c r="O2920">
        <v>0</v>
      </c>
      <c r="P2920">
        <v>11</v>
      </c>
      <c r="Q2920">
        <v>0</v>
      </c>
      <c r="R2920">
        <v>7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1.0433549641770832</v>
      </c>
      <c r="Y2920">
        <v>0</v>
      </c>
      <c r="Z2920">
        <v>1.6934243214066749</v>
      </c>
      <c r="AA2920">
        <v>0</v>
      </c>
      <c r="AB2920">
        <v>0</v>
      </c>
      <c r="AC2920">
        <v>0</v>
      </c>
      <c r="AD2920">
        <v>0</v>
      </c>
      <c r="AE2920">
        <v>2.7367792855837578</v>
      </c>
    </row>
    <row r="2921" spans="1:31" x14ac:dyDescent="0.3">
      <c r="A2921">
        <v>2507274</v>
      </c>
      <c r="B2921">
        <v>1</v>
      </c>
      <c r="C2921" t="s">
        <v>80</v>
      </c>
      <c r="D2921" t="s">
        <v>103</v>
      </c>
      <c r="E2921" t="s">
        <v>167</v>
      </c>
      <c r="F2921" t="s">
        <v>8624</v>
      </c>
      <c r="G2921" t="s">
        <v>263</v>
      </c>
      <c r="H2921" t="s">
        <v>150</v>
      </c>
      <c r="I2921" t="s">
        <v>136</v>
      </c>
      <c r="J2921" t="s">
        <v>137</v>
      </c>
      <c r="K2921" t="s">
        <v>144</v>
      </c>
      <c r="L2921" t="s">
        <v>8625</v>
      </c>
      <c r="M2921" t="s">
        <v>8626</v>
      </c>
      <c r="N2921">
        <v>2.1552777769999998</v>
      </c>
      <c r="O2921">
        <v>0</v>
      </c>
      <c r="P2921">
        <v>1</v>
      </c>
      <c r="Q2921">
        <v>0</v>
      </c>
      <c r="R2921">
        <v>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0.50520509727666663</v>
      </c>
      <c r="Y2921">
        <v>0</v>
      </c>
      <c r="Z2921">
        <v>0</v>
      </c>
      <c r="AA2921">
        <v>0</v>
      </c>
      <c r="AB2921">
        <v>0</v>
      </c>
      <c r="AC2921">
        <v>0</v>
      </c>
      <c r="AD2921">
        <v>0</v>
      </c>
      <c r="AE2921">
        <v>0.50520509727666663</v>
      </c>
    </row>
    <row r="2922" spans="1:31" x14ac:dyDescent="0.3">
      <c r="A2922">
        <v>2506882</v>
      </c>
      <c r="B2922">
        <v>1</v>
      </c>
      <c r="C2922" t="s">
        <v>80</v>
      </c>
      <c r="D2922" t="s">
        <v>93</v>
      </c>
      <c r="E2922" t="s">
        <v>207</v>
      </c>
      <c r="F2922" t="s">
        <v>8627</v>
      </c>
      <c r="G2922" t="s">
        <v>177</v>
      </c>
      <c r="H2922" t="s">
        <v>150</v>
      </c>
      <c r="I2922" t="s">
        <v>136</v>
      </c>
      <c r="J2922" t="s">
        <v>137</v>
      </c>
      <c r="K2922" t="s">
        <v>144</v>
      </c>
      <c r="L2922" t="s">
        <v>8628</v>
      </c>
      <c r="M2922" t="s">
        <v>8629</v>
      </c>
      <c r="N2922">
        <v>2.668055555</v>
      </c>
      <c r="O2922">
        <v>0</v>
      </c>
      <c r="P2922">
        <v>1</v>
      </c>
      <c r="Q2922">
        <v>0</v>
      </c>
      <c r="R2922">
        <v>7</v>
      </c>
      <c r="S2922">
        <v>0</v>
      </c>
      <c r="T2922">
        <v>7</v>
      </c>
      <c r="U2922">
        <v>0</v>
      </c>
      <c r="V2922">
        <v>0</v>
      </c>
      <c r="W2922">
        <v>0</v>
      </c>
      <c r="X2922">
        <v>5.8965722995724997E-3</v>
      </c>
      <c r="Y2922">
        <v>0</v>
      </c>
      <c r="Z2922">
        <v>2.0436035796551901</v>
      </c>
      <c r="AA2922">
        <v>0</v>
      </c>
      <c r="AB2922">
        <v>0.86229145486294245</v>
      </c>
      <c r="AC2922">
        <v>0</v>
      </c>
      <c r="AD2922">
        <v>0</v>
      </c>
      <c r="AE2922">
        <v>2.911791606817705</v>
      </c>
    </row>
    <row r="2923" spans="1:31" x14ac:dyDescent="0.3">
      <c r="A2923">
        <v>2506839</v>
      </c>
      <c r="B2923">
        <v>1</v>
      </c>
      <c r="C2923" t="s">
        <v>80</v>
      </c>
      <c r="D2923" t="s">
        <v>111</v>
      </c>
      <c r="E2923" t="s">
        <v>159</v>
      </c>
      <c r="F2923" t="s">
        <v>8630</v>
      </c>
      <c r="G2923" t="s">
        <v>173</v>
      </c>
      <c r="H2923" t="s">
        <v>150</v>
      </c>
      <c r="I2923" t="s">
        <v>136</v>
      </c>
      <c r="J2923" t="s">
        <v>137</v>
      </c>
      <c r="K2923" t="s">
        <v>138</v>
      </c>
      <c r="L2923" t="s">
        <v>8631</v>
      </c>
      <c r="M2923" t="s">
        <v>8632</v>
      </c>
      <c r="N2923">
        <v>7.369444444</v>
      </c>
      <c r="O2923">
        <v>0</v>
      </c>
      <c r="P2923">
        <v>394</v>
      </c>
      <c r="Q2923">
        <v>0</v>
      </c>
      <c r="R2923">
        <v>0</v>
      </c>
      <c r="S2923">
        <v>0</v>
      </c>
      <c r="T2923">
        <v>13</v>
      </c>
      <c r="U2923">
        <v>0</v>
      </c>
      <c r="V2923">
        <v>0</v>
      </c>
      <c r="W2923">
        <v>0</v>
      </c>
      <c r="X2923">
        <v>1224.9454090055831</v>
      </c>
      <c r="Y2923">
        <v>0</v>
      </c>
      <c r="Z2923">
        <v>0</v>
      </c>
      <c r="AA2923">
        <v>0</v>
      </c>
      <c r="AB2923">
        <v>109.0691387527323</v>
      </c>
      <c r="AC2923">
        <v>0</v>
      </c>
      <c r="AD2923">
        <v>0</v>
      </c>
      <c r="AE2923">
        <v>1334.0145477583153</v>
      </c>
    </row>
    <row r="2924" spans="1:31" x14ac:dyDescent="0.3">
      <c r="A2924">
        <v>2506782</v>
      </c>
      <c r="B2924">
        <v>1</v>
      </c>
      <c r="C2924" t="s">
        <v>80</v>
      </c>
      <c r="D2924" t="s">
        <v>98</v>
      </c>
      <c r="E2924" t="s">
        <v>187</v>
      </c>
      <c r="F2924" t="s">
        <v>8633</v>
      </c>
      <c r="G2924" t="s">
        <v>143</v>
      </c>
      <c r="H2924" t="s">
        <v>135</v>
      </c>
      <c r="I2924" t="s">
        <v>136</v>
      </c>
      <c r="J2924" t="s">
        <v>137</v>
      </c>
      <c r="K2924" t="s">
        <v>144</v>
      </c>
      <c r="L2924" t="s">
        <v>8634</v>
      </c>
      <c r="M2924" t="s">
        <v>8635</v>
      </c>
      <c r="N2924">
        <v>0.52777777699999995</v>
      </c>
      <c r="O2924">
        <v>0</v>
      </c>
      <c r="P2924">
        <v>441</v>
      </c>
      <c r="Q2924">
        <v>22</v>
      </c>
      <c r="R2924">
        <v>49</v>
      </c>
      <c r="S2924">
        <v>8</v>
      </c>
      <c r="T2924">
        <v>130</v>
      </c>
      <c r="U2924">
        <v>1</v>
      </c>
      <c r="V2924">
        <v>0</v>
      </c>
      <c r="W2924">
        <v>0</v>
      </c>
      <c r="X2924">
        <v>56.072404319618819</v>
      </c>
      <c r="Y2924">
        <v>10.602654610137577</v>
      </c>
      <c r="Z2924">
        <v>15.257502329182852</v>
      </c>
      <c r="AA2924">
        <v>21.506277680089973</v>
      </c>
      <c r="AB2924">
        <v>40.652201759910632</v>
      </c>
      <c r="AC2924">
        <v>1.3097317254224001</v>
      </c>
      <c r="AD2924">
        <v>0</v>
      </c>
      <c r="AE2924">
        <v>145.40077242436229</v>
      </c>
    </row>
    <row r="2925" spans="1:31" x14ac:dyDescent="0.3">
      <c r="A2925">
        <v>2507137</v>
      </c>
      <c r="B2925">
        <v>1</v>
      </c>
      <c r="C2925" t="s">
        <v>81</v>
      </c>
      <c r="D2925" t="s">
        <v>122</v>
      </c>
      <c r="E2925" t="s">
        <v>141</v>
      </c>
      <c r="F2925" t="s">
        <v>8636</v>
      </c>
      <c r="G2925" t="s">
        <v>143</v>
      </c>
      <c r="H2925" t="s">
        <v>135</v>
      </c>
      <c r="I2925" t="s">
        <v>136</v>
      </c>
      <c r="J2925" t="s">
        <v>137</v>
      </c>
      <c r="K2925" t="s">
        <v>144</v>
      </c>
      <c r="L2925" t="s">
        <v>8637</v>
      </c>
      <c r="M2925" t="s">
        <v>8638</v>
      </c>
      <c r="N2925">
        <v>0.90472222199999996</v>
      </c>
      <c r="O2925">
        <v>1</v>
      </c>
      <c r="P2925">
        <v>276</v>
      </c>
      <c r="Q2925">
        <v>1</v>
      </c>
      <c r="R2925">
        <v>13</v>
      </c>
      <c r="S2925">
        <v>16</v>
      </c>
      <c r="T2925">
        <v>52</v>
      </c>
      <c r="U2925">
        <v>8</v>
      </c>
      <c r="V2925">
        <v>0</v>
      </c>
      <c r="W2925">
        <v>9.4190827855533329E-2</v>
      </c>
      <c r="X2925">
        <v>50.03186038283858</v>
      </c>
      <c r="Y2925">
        <v>14.262680002734024</v>
      </c>
      <c r="Z2925">
        <v>1.1092070488172578</v>
      </c>
      <c r="AA2925">
        <v>79.904111566991148</v>
      </c>
      <c r="AB2925">
        <v>77.34728950777739</v>
      </c>
      <c r="AC2925">
        <v>5520.5572893354865</v>
      </c>
      <c r="AD2925">
        <v>0</v>
      </c>
      <c r="AE2925">
        <v>5743.3066286725007</v>
      </c>
    </row>
    <row r="2926" spans="1:31" x14ac:dyDescent="0.3">
      <c r="A2926">
        <v>2506759</v>
      </c>
      <c r="B2926">
        <v>1</v>
      </c>
      <c r="C2926" t="s">
        <v>80</v>
      </c>
      <c r="D2926" t="s">
        <v>101</v>
      </c>
      <c r="E2926" t="s">
        <v>207</v>
      </c>
      <c r="F2926" t="s">
        <v>8639</v>
      </c>
      <c r="G2926" t="s">
        <v>161</v>
      </c>
      <c r="H2926" t="s">
        <v>150</v>
      </c>
      <c r="I2926" t="s">
        <v>136</v>
      </c>
      <c r="J2926" t="s">
        <v>137</v>
      </c>
      <c r="K2926" t="s">
        <v>144</v>
      </c>
      <c r="L2926" t="s">
        <v>8640</v>
      </c>
      <c r="M2926" t="s">
        <v>8641</v>
      </c>
      <c r="N2926">
        <v>0.54305555500000002</v>
      </c>
      <c r="O2926">
        <v>0</v>
      </c>
      <c r="P2926">
        <v>53</v>
      </c>
      <c r="Q2926">
        <v>0</v>
      </c>
      <c r="R2926">
        <v>1</v>
      </c>
      <c r="S2926">
        <v>0</v>
      </c>
      <c r="T2926">
        <v>3</v>
      </c>
      <c r="U2926">
        <v>0</v>
      </c>
      <c r="V2926">
        <v>0</v>
      </c>
      <c r="W2926">
        <v>0</v>
      </c>
      <c r="X2926">
        <v>4.9916559521216399</v>
      </c>
      <c r="Y2926">
        <v>0</v>
      </c>
      <c r="Z2926">
        <v>2.9346340918479166E-2</v>
      </c>
      <c r="AA2926">
        <v>0</v>
      </c>
      <c r="AB2926">
        <v>1.6397704267411497</v>
      </c>
      <c r="AC2926">
        <v>0</v>
      </c>
      <c r="AD2926">
        <v>0</v>
      </c>
      <c r="AE2926">
        <v>6.6607727197812689</v>
      </c>
    </row>
    <row r="2927" spans="1:31" x14ac:dyDescent="0.3">
      <c r="A2927">
        <v>2506928</v>
      </c>
      <c r="B2927">
        <v>1</v>
      </c>
      <c r="C2927" t="s">
        <v>80</v>
      </c>
      <c r="D2927" t="s">
        <v>93</v>
      </c>
      <c r="E2927" t="s">
        <v>207</v>
      </c>
      <c r="F2927" t="s">
        <v>8642</v>
      </c>
      <c r="G2927" t="s">
        <v>173</v>
      </c>
      <c r="H2927" t="s">
        <v>150</v>
      </c>
      <c r="I2927" t="s">
        <v>136</v>
      </c>
      <c r="J2927" t="s">
        <v>137</v>
      </c>
      <c r="K2927" t="s">
        <v>138</v>
      </c>
      <c r="L2927" t="s">
        <v>8643</v>
      </c>
      <c r="M2927" t="s">
        <v>8644</v>
      </c>
      <c r="N2927">
        <v>7.7649999999999997</v>
      </c>
      <c r="O2927">
        <v>0</v>
      </c>
      <c r="P2927">
        <v>61</v>
      </c>
      <c r="Q2927">
        <v>0</v>
      </c>
      <c r="R2927">
        <v>0</v>
      </c>
      <c r="S2927">
        <v>0</v>
      </c>
      <c r="T2927">
        <v>0</v>
      </c>
      <c r="U2927">
        <v>0</v>
      </c>
      <c r="V2927">
        <v>0</v>
      </c>
      <c r="W2927">
        <v>0</v>
      </c>
      <c r="X2927">
        <v>79.936734737669042</v>
      </c>
      <c r="Y2927">
        <v>0</v>
      </c>
      <c r="Z2927">
        <v>0</v>
      </c>
      <c r="AA2927">
        <v>0</v>
      </c>
      <c r="AB2927">
        <v>0</v>
      </c>
      <c r="AC2927">
        <v>0</v>
      </c>
      <c r="AD2927">
        <v>0</v>
      </c>
      <c r="AE2927">
        <v>79.936734737669042</v>
      </c>
    </row>
    <row r="2928" spans="1:31" x14ac:dyDescent="0.3">
      <c r="A2928">
        <v>2506828</v>
      </c>
      <c r="B2928">
        <v>1</v>
      </c>
      <c r="C2928" t="s">
        <v>81</v>
      </c>
      <c r="D2928" t="s">
        <v>119</v>
      </c>
      <c r="E2928" t="s">
        <v>159</v>
      </c>
      <c r="F2928" t="s">
        <v>8645</v>
      </c>
      <c r="G2928" t="s">
        <v>134</v>
      </c>
      <c r="H2928" t="s">
        <v>150</v>
      </c>
      <c r="I2928" t="s">
        <v>136</v>
      </c>
      <c r="J2928" t="s">
        <v>137</v>
      </c>
      <c r="K2928" t="s">
        <v>138</v>
      </c>
      <c r="L2928" t="s">
        <v>8646</v>
      </c>
      <c r="M2928" t="s">
        <v>8647</v>
      </c>
      <c r="N2928">
        <v>1.356944444</v>
      </c>
      <c r="O2928">
        <v>0</v>
      </c>
      <c r="P2928">
        <v>322</v>
      </c>
      <c r="Q2928">
        <v>0</v>
      </c>
      <c r="R2928">
        <v>3</v>
      </c>
      <c r="S2928">
        <v>0</v>
      </c>
      <c r="T2928">
        <v>32</v>
      </c>
      <c r="U2928">
        <v>0</v>
      </c>
      <c r="V2928">
        <v>0</v>
      </c>
      <c r="W2928">
        <v>0</v>
      </c>
      <c r="X2928">
        <v>87.275958695964889</v>
      </c>
      <c r="Y2928">
        <v>0</v>
      </c>
      <c r="Z2928">
        <v>1.0491835189304499</v>
      </c>
      <c r="AA2928">
        <v>0</v>
      </c>
      <c r="AB2928">
        <v>19.685099924446295</v>
      </c>
      <c r="AC2928">
        <v>0</v>
      </c>
      <c r="AD2928">
        <v>0</v>
      </c>
      <c r="AE2928">
        <v>108.01024213934163</v>
      </c>
    </row>
    <row r="2929" spans="1:31" x14ac:dyDescent="0.3">
      <c r="A2929">
        <v>2506822</v>
      </c>
      <c r="B2929">
        <v>1</v>
      </c>
      <c r="C2929" t="s">
        <v>80</v>
      </c>
      <c r="D2929" t="s">
        <v>105</v>
      </c>
      <c r="E2929" t="s">
        <v>132</v>
      </c>
      <c r="F2929" t="s">
        <v>8648</v>
      </c>
      <c r="G2929" t="s">
        <v>134</v>
      </c>
      <c r="H2929" t="s">
        <v>135</v>
      </c>
      <c r="I2929" t="s">
        <v>136</v>
      </c>
      <c r="J2929" t="s">
        <v>137</v>
      </c>
      <c r="K2929" t="s">
        <v>138</v>
      </c>
      <c r="L2929" t="s">
        <v>8649</v>
      </c>
      <c r="M2929" t="s">
        <v>8650</v>
      </c>
      <c r="N2929">
        <v>0.49222222199999999</v>
      </c>
      <c r="O2929">
        <v>0</v>
      </c>
      <c r="P2929">
        <v>95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12.8884795633385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12.8884795633385</v>
      </c>
    </row>
    <row r="2930" spans="1:31" x14ac:dyDescent="0.3">
      <c r="A2930">
        <v>2506868</v>
      </c>
      <c r="B2930">
        <v>1</v>
      </c>
      <c r="C2930" t="s">
        <v>80</v>
      </c>
      <c r="D2930" t="s">
        <v>107</v>
      </c>
      <c r="E2930" t="s">
        <v>167</v>
      </c>
      <c r="F2930" t="s">
        <v>8651</v>
      </c>
      <c r="G2930" t="s">
        <v>169</v>
      </c>
      <c r="H2930" t="s">
        <v>150</v>
      </c>
      <c r="I2930" t="s">
        <v>136</v>
      </c>
      <c r="J2930" t="s">
        <v>137</v>
      </c>
      <c r="K2930" t="s">
        <v>144</v>
      </c>
      <c r="L2930" t="s">
        <v>8652</v>
      </c>
      <c r="M2930" t="s">
        <v>8653</v>
      </c>
      <c r="N2930">
        <v>2.7397222220000002</v>
      </c>
      <c r="O2930">
        <v>0</v>
      </c>
      <c r="P2930">
        <v>1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0.53667467727185003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0.53667467727185003</v>
      </c>
    </row>
    <row r="2931" spans="1:31" x14ac:dyDescent="0.3">
      <c r="A2931">
        <v>2507260</v>
      </c>
      <c r="B2931">
        <v>1</v>
      </c>
      <c r="C2931" t="s">
        <v>80</v>
      </c>
      <c r="D2931" t="s">
        <v>84</v>
      </c>
      <c r="E2931" t="s">
        <v>167</v>
      </c>
      <c r="F2931" t="s">
        <v>8654</v>
      </c>
      <c r="G2931" t="s">
        <v>263</v>
      </c>
      <c r="H2931" t="s">
        <v>150</v>
      </c>
      <c r="I2931" t="s">
        <v>136</v>
      </c>
      <c r="J2931" t="s">
        <v>137</v>
      </c>
      <c r="K2931" t="s">
        <v>144</v>
      </c>
      <c r="L2931" t="s">
        <v>8655</v>
      </c>
      <c r="M2931" t="s">
        <v>8656</v>
      </c>
      <c r="N2931">
        <v>3.3725000000000001</v>
      </c>
      <c r="O2931">
        <v>0</v>
      </c>
      <c r="P2931">
        <v>2</v>
      </c>
      <c r="Q2931">
        <v>0</v>
      </c>
      <c r="R2931">
        <v>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2.8743183921592199</v>
      </c>
      <c r="Y2931">
        <v>0</v>
      </c>
      <c r="Z2931">
        <v>0</v>
      </c>
      <c r="AA2931">
        <v>0</v>
      </c>
      <c r="AB2931">
        <v>0</v>
      </c>
      <c r="AC2931">
        <v>0</v>
      </c>
      <c r="AD2931">
        <v>0</v>
      </c>
      <c r="AE2931">
        <v>2.8743183921592199</v>
      </c>
    </row>
    <row r="2932" spans="1:31" x14ac:dyDescent="0.3">
      <c r="A2932">
        <v>2507406</v>
      </c>
      <c r="B2932">
        <v>1</v>
      </c>
      <c r="C2932" t="s">
        <v>81</v>
      </c>
      <c r="D2932" t="s">
        <v>117</v>
      </c>
      <c r="E2932" t="s">
        <v>207</v>
      </c>
      <c r="F2932" t="s">
        <v>8657</v>
      </c>
      <c r="G2932" t="s">
        <v>177</v>
      </c>
      <c r="H2932" t="s">
        <v>150</v>
      </c>
      <c r="I2932" t="s">
        <v>136</v>
      </c>
      <c r="J2932" t="s">
        <v>137</v>
      </c>
      <c r="K2932" t="s">
        <v>144</v>
      </c>
      <c r="L2932" t="s">
        <v>8658</v>
      </c>
      <c r="M2932" t="s">
        <v>8659</v>
      </c>
      <c r="N2932">
        <v>0.48055555500000002</v>
      </c>
      <c r="O2932">
        <v>0</v>
      </c>
      <c r="P2932">
        <v>9</v>
      </c>
      <c r="Q2932">
        <v>0</v>
      </c>
      <c r="R2932">
        <v>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0.44191172654712507</v>
      </c>
      <c r="Y2932">
        <v>0</v>
      </c>
      <c r="Z2932">
        <v>0</v>
      </c>
      <c r="AA2932">
        <v>0</v>
      </c>
      <c r="AB2932">
        <v>0</v>
      </c>
      <c r="AC2932">
        <v>0</v>
      </c>
      <c r="AD2932">
        <v>0</v>
      </c>
      <c r="AE2932">
        <v>0.44191172654712507</v>
      </c>
    </row>
    <row r="2933" spans="1:31" x14ac:dyDescent="0.3">
      <c r="A2933">
        <v>2507363</v>
      </c>
      <c r="B2933">
        <v>1</v>
      </c>
      <c r="C2933" t="s">
        <v>80</v>
      </c>
      <c r="D2933" t="s">
        <v>83</v>
      </c>
      <c r="E2933" t="s">
        <v>207</v>
      </c>
      <c r="F2933" t="s">
        <v>8660</v>
      </c>
      <c r="G2933" t="s">
        <v>177</v>
      </c>
      <c r="H2933" t="s">
        <v>150</v>
      </c>
      <c r="I2933" t="s">
        <v>136</v>
      </c>
      <c r="J2933" t="s">
        <v>137</v>
      </c>
      <c r="K2933" t="s">
        <v>144</v>
      </c>
      <c r="L2933" t="s">
        <v>8661</v>
      </c>
      <c r="M2933" t="s">
        <v>8662</v>
      </c>
      <c r="N2933">
        <v>2.3113888880000002</v>
      </c>
      <c r="O2933">
        <v>0</v>
      </c>
      <c r="P2933">
        <v>165</v>
      </c>
      <c r="Q2933">
        <v>0</v>
      </c>
      <c r="R2933">
        <v>0</v>
      </c>
      <c r="S2933">
        <v>0</v>
      </c>
      <c r="T2933">
        <v>1</v>
      </c>
      <c r="U2933">
        <v>0</v>
      </c>
      <c r="V2933">
        <v>0</v>
      </c>
      <c r="W2933">
        <v>0</v>
      </c>
      <c r="X2933">
        <v>135.11557371303365</v>
      </c>
      <c r="Y2933">
        <v>0</v>
      </c>
      <c r="Z2933">
        <v>0</v>
      </c>
      <c r="AA2933">
        <v>0</v>
      </c>
      <c r="AB2933">
        <v>2.7977008199121469</v>
      </c>
      <c r="AC2933">
        <v>0</v>
      </c>
      <c r="AD2933">
        <v>0</v>
      </c>
      <c r="AE2933">
        <v>137.91327453294579</v>
      </c>
    </row>
    <row r="2934" spans="1:31" x14ac:dyDescent="0.3">
      <c r="A2934">
        <v>2506842</v>
      </c>
      <c r="B2934">
        <v>1</v>
      </c>
      <c r="C2934" t="s">
        <v>81</v>
      </c>
      <c r="D2934" t="s">
        <v>118</v>
      </c>
      <c r="E2934" t="s">
        <v>132</v>
      </c>
      <c r="F2934" t="s">
        <v>8663</v>
      </c>
      <c r="G2934" t="s">
        <v>204</v>
      </c>
      <c r="H2934" t="s">
        <v>135</v>
      </c>
      <c r="I2934" t="s">
        <v>136</v>
      </c>
      <c r="J2934" t="s">
        <v>137</v>
      </c>
      <c r="K2934" t="s">
        <v>144</v>
      </c>
      <c r="L2934" t="s">
        <v>8664</v>
      </c>
      <c r="M2934" t="s">
        <v>8665</v>
      </c>
      <c r="N2934">
        <v>2.0758333329999998</v>
      </c>
      <c r="O2934">
        <v>0</v>
      </c>
      <c r="P2934">
        <v>167</v>
      </c>
      <c r="Q2934">
        <v>7</v>
      </c>
      <c r="R2934">
        <v>13</v>
      </c>
      <c r="S2934">
        <v>2</v>
      </c>
      <c r="T2934">
        <v>18</v>
      </c>
      <c r="U2934">
        <v>0</v>
      </c>
      <c r="V2934">
        <v>0</v>
      </c>
      <c r="W2934">
        <v>0</v>
      </c>
      <c r="X2934">
        <v>49.275880184132198</v>
      </c>
      <c r="Y2934">
        <v>16.440532450221212</v>
      </c>
      <c r="Z2934">
        <v>5.492172804981946</v>
      </c>
      <c r="AA2934">
        <v>19.821267667735501</v>
      </c>
      <c r="AB2934">
        <v>9.5256808893468357</v>
      </c>
      <c r="AC2934">
        <v>0</v>
      </c>
      <c r="AD2934">
        <v>0</v>
      </c>
      <c r="AE2934">
        <v>100.55553399641769</v>
      </c>
    </row>
    <row r="2935" spans="1:31" x14ac:dyDescent="0.3">
      <c r="A2935">
        <v>2507220</v>
      </c>
      <c r="B2935">
        <v>1</v>
      </c>
      <c r="C2935" t="s">
        <v>81</v>
      </c>
      <c r="D2935" t="s">
        <v>112</v>
      </c>
      <c r="E2935" t="s">
        <v>167</v>
      </c>
      <c r="F2935" t="s">
        <v>8666</v>
      </c>
      <c r="G2935" t="s">
        <v>263</v>
      </c>
      <c r="H2935" t="s">
        <v>150</v>
      </c>
      <c r="I2935" t="s">
        <v>136</v>
      </c>
      <c r="J2935" t="s">
        <v>137</v>
      </c>
      <c r="K2935" t="s">
        <v>144</v>
      </c>
      <c r="L2935" t="s">
        <v>8667</v>
      </c>
      <c r="M2935" t="s">
        <v>8668</v>
      </c>
      <c r="N2935">
        <v>2.8511111109999998</v>
      </c>
      <c r="O2935">
        <v>0</v>
      </c>
      <c r="P2935">
        <v>1</v>
      </c>
      <c r="Q2935">
        <v>0</v>
      </c>
      <c r="R2935">
        <v>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0.80401967623754</v>
      </c>
      <c r="Y2935">
        <v>0</v>
      </c>
      <c r="Z2935">
        <v>0</v>
      </c>
      <c r="AA2935">
        <v>0</v>
      </c>
      <c r="AB2935">
        <v>0</v>
      </c>
      <c r="AC2935">
        <v>0</v>
      </c>
      <c r="AD2935">
        <v>0</v>
      </c>
      <c r="AE2935">
        <v>0.80401967623754</v>
      </c>
    </row>
    <row r="2936" spans="1:31" x14ac:dyDescent="0.3">
      <c r="A2936">
        <v>2506848</v>
      </c>
      <c r="B2936">
        <v>1</v>
      </c>
      <c r="C2936" t="s">
        <v>81</v>
      </c>
      <c r="D2936" t="s">
        <v>127</v>
      </c>
      <c r="E2936" t="s">
        <v>132</v>
      </c>
      <c r="F2936" t="s">
        <v>8669</v>
      </c>
      <c r="G2936" t="s">
        <v>161</v>
      </c>
      <c r="H2936" t="s">
        <v>135</v>
      </c>
      <c r="I2936" t="s">
        <v>136</v>
      </c>
      <c r="J2936" t="s">
        <v>137</v>
      </c>
      <c r="K2936" t="s">
        <v>144</v>
      </c>
      <c r="L2936" t="s">
        <v>8670</v>
      </c>
      <c r="M2936" t="s">
        <v>8671</v>
      </c>
      <c r="N2936">
        <v>0.68333333299999999</v>
      </c>
      <c r="O2936">
        <v>0</v>
      </c>
      <c r="P2936">
        <v>682</v>
      </c>
      <c r="Q2936">
        <v>0</v>
      </c>
      <c r="R2936">
        <v>0</v>
      </c>
      <c r="S2936">
        <v>0</v>
      </c>
      <c r="T2936">
        <v>14</v>
      </c>
      <c r="U2936">
        <v>0</v>
      </c>
      <c r="V2936">
        <v>0</v>
      </c>
      <c r="W2936">
        <v>0</v>
      </c>
      <c r="X2936">
        <v>97.650986067805547</v>
      </c>
      <c r="Y2936">
        <v>0</v>
      </c>
      <c r="Z2936">
        <v>0</v>
      </c>
      <c r="AA2936">
        <v>0</v>
      </c>
      <c r="AB2936">
        <v>12.709829431144211</v>
      </c>
      <c r="AC2936">
        <v>0</v>
      </c>
      <c r="AD2936">
        <v>0</v>
      </c>
      <c r="AE2936">
        <v>110.36081549894976</v>
      </c>
    </row>
    <row r="2937" spans="1:31" x14ac:dyDescent="0.3">
      <c r="A2937">
        <v>2507240</v>
      </c>
      <c r="B2937">
        <v>1</v>
      </c>
      <c r="C2937" t="s">
        <v>81</v>
      </c>
      <c r="D2937" t="s">
        <v>119</v>
      </c>
      <c r="E2937" t="s">
        <v>132</v>
      </c>
      <c r="F2937" t="s">
        <v>6782</v>
      </c>
      <c r="G2937" t="s">
        <v>204</v>
      </c>
      <c r="H2937" t="s">
        <v>135</v>
      </c>
      <c r="I2937" t="s">
        <v>136</v>
      </c>
      <c r="J2937" t="s">
        <v>137</v>
      </c>
      <c r="K2937" t="s">
        <v>144</v>
      </c>
      <c r="L2937" t="s">
        <v>8672</v>
      </c>
      <c r="M2937" t="s">
        <v>8673</v>
      </c>
      <c r="N2937">
        <v>1.497777777</v>
      </c>
      <c r="O2937">
        <v>0</v>
      </c>
      <c r="P2937">
        <v>87</v>
      </c>
      <c r="Q2937">
        <v>59</v>
      </c>
      <c r="R2937">
        <v>6</v>
      </c>
      <c r="S2937">
        <v>3</v>
      </c>
      <c r="T2937">
        <v>2</v>
      </c>
      <c r="U2937">
        <v>0</v>
      </c>
      <c r="V2937">
        <v>0</v>
      </c>
      <c r="W2937">
        <v>0</v>
      </c>
      <c r="X2937">
        <v>14.84751263602908</v>
      </c>
      <c r="Y2937">
        <v>15.95282091511862</v>
      </c>
      <c r="Z2937">
        <v>1.7315833487208403</v>
      </c>
      <c r="AA2937">
        <v>4.4720719976567471</v>
      </c>
      <c r="AB2937">
        <v>0.95689463930185681</v>
      </c>
      <c r="AC2937">
        <v>0</v>
      </c>
      <c r="AD2937">
        <v>0</v>
      </c>
      <c r="AE2937">
        <v>37.960883536827147</v>
      </c>
    </row>
    <row r="2938" spans="1:31" x14ac:dyDescent="0.3">
      <c r="A2938">
        <v>2507177</v>
      </c>
      <c r="B2938">
        <v>1</v>
      </c>
      <c r="C2938" t="s">
        <v>80</v>
      </c>
      <c r="D2938" t="s">
        <v>105</v>
      </c>
      <c r="E2938" t="s">
        <v>207</v>
      </c>
      <c r="F2938" t="s">
        <v>8674</v>
      </c>
      <c r="G2938" t="s">
        <v>413</v>
      </c>
      <c r="H2938" t="s">
        <v>150</v>
      </c>
      <c r="I2938" t="s">
        <v>136</v>
      </c>
      <c r="J2938" t="s">
        <v>137</v>
      </c>
      <c r="K2938" t="s">
        <v>144</v>
      </c>
      <c r="L2938" t="s">
        <v>8675</v>
      </c>
      <c r="M2938" t="s">
        <v>8676</v>
      </c>
      <c r="N2938">
        <v>4.6341666659999996</v>
      </c>
      <c r="O2938">
        <v>0</v>
      </c>
      <c r="P2938">
        <v>182</v>
      </c>
      <c r="Q2938">
        <v>0</v>
      </c>
      <c r="R2938">
        <v>0</v>
      </c>
      <c r="S2938">
        <v>0</v>
      </c>
      <c r="T2938">
        <v>8</v>
      </c>
      <c r="U2938">
        <v>0</v>
      </c>
      <c r="V2938">
        <v>0</v>
      </c>
      <c r="W2938">
        <v>0</v>
      </c>
      <c r="X2938">
        <v>188.38095996937011</v>
      </c>
      <c r="Y2938">
        <v>0</v>
      </c>
      <c r="Z2938">
        <v>0</v>
      </c>
      <c r="AA2938">
        <v>0</v>
      </c>
      <c r="AB2938">
        <v>32.747614807838744</v>
      </c>
      <c r="AC2938">
        <v>0</v>
      </c>
      <c r="AD2938">
        <v>0</v>
      </c>
      <c r="AE2938">
        <v>221.12857477720885</v>
      </c>
    </row>
    <row r="2939" spans="1:31" x14ac:dyDescent="0.3">
      <c r="A2939">
        <v>2506785</v>
      </c>
      <c r="B2939">
        <v>1</v>
      </c>
      <c r="C2939" t="s">
        <v>81</v>
      </c>
      <c r="D2939" t="s">
        <v>117</v>
      </c>
      <c r="E2939" t="s">
        <v>141</v>
      </c>
      <c r="F2939" t="s">
        <v>8677</v>
      </c>
      <c r="G2939" t="s">
        <v>143</v>
      </c>
      <c r="H2939" t="s">
        <v>135</v>
      </c>
      <c r="I2939" t="s">
        <v>136</v>
      </c>
      <c r="J2939" t="s">
        <v>137</v>
      </c>
      <c r="K2939" t="s">
        <v>144</v>
      </c>
      <c r="L2939" t="s">
        <v>8678</v>
      </c>
      <c r="M2939" t="s">
        <v>8679</v>
      </c>
      <c r="N2939">
        <v>0.13972222200000001</v>
      </c>
      <c r="O2939">
        <v>2</v>
      </c>
      <c r="P2939">
        <v>552</v>
      </c>
      <c r="Q2939">
        <v>11</v>
      </c>
      <c r="R2939">
        <v>49</v>
      </c>
      <c r="S2939">
        <v>13</v>
      </c>
      <c r="T2939">
        <v>24</v>
      </c>
      <c r="U2939">
        <v>0</v>
      </c>
      <c r="V2939">
        <v>0</v>
      </c>
      <c r="W2939">
        <v>0.13036825258206503</v>
      </c>
      <c r="X2939">
        <v>7.4940378426914371</v>
      </c>
      <c r="Y2939">
        <v>0.51486831313619841</v>
      </c>
      <c r="Z2939">
        <v>0.88166502335384023</v>
      </c>
      <c r="AA2939">
        <v>2.4320623321434027</v>
      </c>
      <c r="AB2939">
        <v>0.79262265990463165</v>
      </c>
      <c r="AC2939">
        <v>0</v>
      </c>
      <c r="AD2939">
        <v>0</v>
      </c>
      <c r="AE2939">
        <v>12.245624423811575</v>
      </c>
    </row>
    <row r="2940" spans="1:31" x14ac:dyDescent="0.3">
      <c r="A2940">
        <v>2507283</v>
      </c>
      <c r="B2940">
        <v>1</v>
      </c>
      <c r="C2940" t="s">
        <v>80</v>
      </c>
      <c r="D2940" t="s">
        <v>106</v>
      </c>
      <c r="E2940" t="s">
        <v>207</v>
      </c>
      <c r="F2940" t="s">
        <v>8680</v>
      </c>
      <c r="G2940" t="s">
        <v>177</v>
      </c>
      <c r="H2940" t="s">
        <v>150</v>
      </c>
      <c r="I2940" t="s">
        <v>136</v>
      </c>
      <c r="J2940" t="s">
        <v>137</v>
      </c>
      <c r="K2940" t="s">
        <v>144</v>
      </c>
      <c r="L2940" t="s">
        <v>8681</v>
      </c>
      <c r="M2940" t="s">
        <v>8682</v>
      </c>
      <c r="N2940">
        <v>1.5844444440000001</v>
      </c>
      <c r="O2940">
        <v>0</v>
      </c>
      <c r="P2940">
        <v>0</v>
      </c>
      <c r="Q2940">
        <v>0</v>
      </c>
      <c r="R2940">
        <v>2</v>
      </c>
      <c r="S2940">
        <v>0</v>
      </c>
      <c r="T2940">
        <v>1</v>
      </c>
      <c r="U2940">
        <v>0</v>
      </c>
      <c r="V2940">
        <v>0</v>
      </c>
      <c r="W2940">
        <v>0</v>
      </c>
      <c r="X2940">
        <v>0</v>
      </c>
      <c r="Y2940">
        <v>0</v>
      </c>
      <c r="Z2940">
        <v>7.3618324670566819</v>
      </c>
      <c r="AA2940">
        <v>0</v>
      </c>
      <c r="AB2940">
        <v>6.5193589784600006E-2</v>
      </c>
      <c r="AC2940">
        <v>0</v>
      </c>
      <c r="AD2940">
        <v>0</v>
      </c>
      <c r="AE2940">
        <v>7.4270260568412816</v>
      </c>
    </row>
    <row r="2941" spans="1:31" x14ac:dyDescent="0.3">
      <c r="A2941">
        <v>2507383</v>
      </c>
      <c r="B2941">
        <v>1</v>
      </c>
      <c r="C2941" t="s">
        <v>80</v>
      </c>
      <c r="D2941" t="s">
        <v>82</v>
      </c>
      <c r="E2941" t="s">
        <v>167</v>
      </c>
      <c r="F2941" t="s">
        <v>8683</v>
      </c>
      <c r="G2941" t="s">
        <v>263</v>
      </c>
      <c r="H2941" t="s">
        <v>150</v>
      </c>
      <c r="I2941" t="s">
        <v>136</v>
      </c>
      <c r="J2941" t="s">
        <v>137</v>
      </c>
      <c r="K2941" t="s">
        <v>144</v>
      </c>
      <c r="L2941" t="s">
        <v>8684</v>
      </c>
      <c r="M2941" t="s">
        <v>8685</v>
      </c>
      <c r="N2941">
        <v>1.1219444439999999</v>
      </c>
      <c r="O2941">
        <v>0</v>
      </c>
      <c r="P2941">
        <v>3</v>
      </c>
      <c r="Q2941">
        <v>0</v>
      </c>
      <c r="R2941">
        <v>0</v>
      </c>
      <c r="S2941">
        <v>0</v>
      </c>
      <c r="T2941">
        <v>0</v>
      </c>
      <c r="U2941">
        <v>0</v>
      </c>
      <c r="V2941">
        <v>0</v>
      </c>
      <c r="W2941">
        <v>0</v>
      </c>
      <c r="X2941">
        <v>1.263174790430271</v>
      </c>
      <c r="Y2941">
        <v>0</v>
      </c>
      <c r="Z2941">
        <v>0</v>
      </c>
      <c r="AA2941">
        <v>0</v>
      </c>
      <c r="AB2941">
        <v>0</v>
      </c>
      <c r="AC2941">
        <v>0</v>
      </c>
      <c r="AD2941">
        <v>0</v>
      </c>
      <c r="AE2941">
        <v>1.263174790430271</v>
      </c>
    </row>
    <row r="2942" spans="1:31" x14ac:dyDescent="0.3">
      <c r="A2942">
        <v>2506948</v>
      </c>
      <c r="B2942">
        <v>1</v>
      </c>
      <c r="C2942" t="s">
        <v>81</v>
      </c>
      <c r="D2942" t="s">
        <v>119</v>
      </c>
      <c r="E2942" t="s">
        <v>141</v>
      </c>
      <c r="F2942" t="s">
        <v>1061</v>
      </c>
      <c r="G2942" t="s">
        <v>143</v>
      </c>
      <c r="H2942" t="s">
        <v>135</v>
      </c>
      <c r="I2942" t="s">
        <v>136</v>
      </c>
      <c r="J2942" t="s">
        <v>137</v>
      </c>
      <c r="K2942" t="s">
        <v>144</v>
      </c>
      <c r="L2942" t="s">
        <v>8686</v>
      </c>
      <c r="M2942" t="s">
        <v>8687</v>
      </c>
      <c r="N2942">
        <v>0.16916666599999999</v>
      </c>
      <c r="O2942">
        <v>0</v>
      </c>
      <c r="P2942">
        <v>2542</v>
      </c>
      <c r="Q2942">
        <v>143</v>
      </c>
      <c r="R2942">
        <v>329</v>
      </c>
      <c r="S2942">
        <v>9</v>
      </c>
      <c r="T2942">
        <v>195</v>
      </c>
      <c r="U2942">
        <v>0</v>
      </c>
      <c r="V2942">
        <v>0</v>
      </c>
      <c r="W2942">
        <v>0</v>
      </c>
      <c r="X2942">
        <v>74.251549210573089</v>
      </c>
      <c r="Y2942">
        <v>85.840842652622356</v>
      </c>
      <c r="Z2942">
        <v>68.552081283997666</v>
      </c>
      <c r="AA2942">
        <v>2.6676262741504604</v>
      </c>
      <c r="AB2942">
        <v>18.853763187619236</v>
      </c>
      <c r="AC2942">
        <v>0</v>
      </c>
      <c r="AD2942">
        <v>0</v>
      </c>
      <c r="AE2942">
        <v>250.16586260896281</v>
      </c>
    </row>
    <row r="2943" spans="1:31" x14ac:dyDescent="0.3">
      <c r="A2943">
        <v>2507280</v>
      </c>
      <c r="B2943">
        <v>1</v>
      </c>
      <c r="C2943" t="s">
        <v>80</v>
      </c>
      <c r="D2943" t="s">
        <v>96</v>
      </c>
      <c r="E2943" t="s">
        <v>167</v>
      </c>
      <c r="F2943" t="s">
        <v>8688</v>
      </c>
      <c r="G2943" t="s">
        <v>169</v>
      </c>
      <c r="H2943" t="s">
        <v>150</v>
      </c>
      <c r="I2943" t="s">
        <v>136</v>
      </c>
      <c r="J2943" t="s">
        <v>137</v>
      </c>
      <c r="K2943" t="s">
        <v>144</v>
      </c>
      <c r="L2943" t="s">
        <v>8689</v>
      </c>
      <c r="M2943" t="s">
        <v>8690</v>
      </c>
      <c r="N2943">
        <v>1.0208333329999999</v>
      </c>
      <c r="O2943">
        <v>0</v>
      </c>
      <c r="P2943">
        <v>1</v>
      </c>
      <c r="Q2943">
        <v>0</v>
      </c>
      <c r="R2943">
        <v>0</v>
      </c>
      <c r="S2943">
        <v>0</v>
      </c>
      <c r="T2943">
        <v>0</v>
      </c>
      <c r="U2943">
        <v>0</v>
      </c>
      <c r="V2943">
        <v>0</v>
      </c>
      <c r="W2943">
        <v>0</v>
      </c>
      <c r="X2943">
        <v>0.16966808394815</v>
      </c>
      <c r="Y2943">
        <v>0</v>
      </c>
      <c r="Z2943">
        <v>0</v>
      </c>
      <c r="AA2943">
        <v>0</v>
      </c>
      <c r="AB2943">
        <v>0</v>
      </c>
      <c r="AC2943">
        <v>0</v>
      </c>
      <c r="AD2943">
        <v>0</v>
      </c>
      <c r="AE2943">
        <v>0.16966808394815</v>
      </c>
    </row>
    <row r="2944" spans="1:31" x14ac:dyDescent="0.3">
      <c r="A2944">
        <v>2506971</v>
      </c>
      <c r="B2944">
        <v>1</v>
      </c>
      <c r="C2944" t="s">
        <v>80</v>
      </c>
      <c r="D2944" t="s">
        <v>105</v>
      </c>
      <c r="E2944" t="s">
        <v>132</v>
      </c>
      <c r="F2944" t="s">
        <v>8691</v>
      </c>
      <c r="G2944" t="s">
        <v>134</v>
      </c>
      <c r="H2944" t="s">
        <v>135</v>
      </c>
      <c r="I2944" t="s">
        <v>136</v>
      </c>
      <c r="J2944" t="s">
        <v>137</v>
      </c>
      <c r="K2944" t="s">
        <v>138</v>
      </c>
      <c r="L2944" t="s">
        <v>8692</v>
      </c>
      <c r="M2944" t="s">
        <v>8693</v>
      </c>
      <c r="N2944">
        <v>0.33916666600000001</v>
      </c>
      <c r="O2944">
        <v>0</v>
      </c>
      <c r="P2944">
        <v>312</v>
      </c>
      <c r="Q2944">
        <v>0</v>
      </c>
      <c r="R2944">
        <v>0</v>
      </c>
      <c r="S2944">
        <v>0</v>
      </c>
      <c r="T2944">
        <v>14</v>
      </c>
      <c r="U2944">
        <v>0</v>
      </c>
      <c r="V2944">
        <v>0</v>
      </c>
      <c r="W2944">
        <v>0</v>
      </c>
      <c r="X2944">
        <v>23.111974701610254</v>
      </c>
      <c r="Y2944">
        <v>0</v>
      </c>
      <c r="Z2944">
        <v>0</v>
      </c>
      <c r="AA2944">
        <v>0</v>
      </c>
      <c r="AB2944">
        <v>4.8862759627667698</v>
      </c>
      <c r="AC2944">
        <v>0</v>
      </c>
      <c r="AD2944">
        <v>0</v>
      </c>
      <c r="AE2944">
        <v>27.998250664377025</v>
      </c>
    </row>
    <row r="2945" spans="1:31" x14ac:dyDescent="0.3">
      <c r="A2945">
        <v>2507326</v>
      </c>
      <c r="B2945">
        <v>1</v>
      </c>
      <c r="C2945" t="s">
        <v>80</v>
      </c>
      <c r="D2945" t="s">
        <v>110</v>
      </c>
      <c r="E2945" t="s">
        <v>132</v>
      </c>
      <c r="F2945" t="s">
        <v>8694</v>
      </c>
      <c r="G2945" t="s">
        <v>1270</v>
      </c>
      <c r="H2945" t="s">
        <v>135</v>
      </c>
      <c r="I2945" t="s">
        <v>136</v>
      </c>
      <c r="J2945" t="s">
        <v>137</v>
      </c>
      <c r="K2945" t="s">
        <v>144</v>
      </c>
      <c r="L2945" t="s">
        <v>8695</v>
      </c>
      <c r="M2945" t="s">
        <v>8696</v>
      </c>
      <c r="N2945">
        <v>7.4555555550000001</v>
      </c>
      <c r="O2945">
        <v>0</v>
      </c>
      <c r="P2945">
        <v>342</v>
      </c>
      <c r="Q2945">
        <v>0</v>
      </c>
      <c r="R2945">
        <v>0</v>
      </c>
      <c r="S2945">
        <v>0</v>
      </c>
      <c r="T2945">
        <v>9</v>
      </c>
      <c r="U2945">
        <v>0</v>
      </c>
      <c r="V2945">
        <v>0</v>
      </c>
      <c r="W2945">
        <v>0</v>
      </c>
      <c r="X2945">
        <v>835.44065935926642</v>
      </c>
      <c r="Y2945">
        <v>0</v>
      </c>
      <c r="Z2945">
        <v>0</v>
      </c>
      <c r="AA2945">
        <v>0</v>
      </c>
      <c r="AB2945">
        <v>11.538972325404332</v>
      </c>
      <c r="AC2945">
        <v>0</v>
      </c>
      <c r="AD2945">
        <v>0</v>
      </c>
      <c r="AE2945">
        <v>846.97963168467072</v>
      </c>
    </row>
    <row r="2946" spans="1:31" x14ac:dyDescent="0.3">
      <c r="A2946">
        <v>2507094</v>
      </c>
      <c r="B2946">
        <v>1</v>
      </c>
      <c r="C2946" t="s">
        <v>80</v>
      </c>
      <c r="D2946" t="s">
        <v>84</v>
      </c>
      <c r="E2946" t="s">
        <v>167</v>
      </c>
      <c r="F2946" t="s">
        <v>8697</v>
      </c>
      <c r="G2946" t="s">
        <v>263</v>
      </c>
      <c r="H2946" t="s">
        <v>150</v>
      </c>
      <c r="I2946" t="s">
        <v>136</v>
      </c>
      <c r="J2946" t="s">
        <v>137</v>
      </c>
      <c r="K2946" t="s">
        <v>144</v>
      </c>
      <c r="L2946" t="s">
        <v>8698</v>
      </c>
      <c r="M2946" t="s">
        <v>8699</v>
      </c>
      <c r="N2946">
        <v>3.443888888</v>
      </c>
      <c r="O2946">
        <v>0</v>
      </c>
      <c r="P2946">
        <v>2</v>
      </c>
      <c r="Q2946">
        <v>0</v>
      </c>
      <c r="R2946">
        <v>0</v>
      </c>
      <c r="S2946">
        <v>0</v>
      </c>
      <c r="T2946">
        <v>0</v>
      </c>
      <c r="U2946">
        <v>0</v>
      </c>
      <c r="V2946">
        <v>0</v>
      </c>
      <c r="W2946">
        <v>0</v>
      </c>
      <c r="X2946">
        <v>2.3320125109615018</v>
      </c>
      <c r="Y2946">
        <v>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2.3320125109615018</v>
      </c>
    </row>
    <row r="2947" spans="1:31" x14ac:dyDescent="0.3">
      <c r="A2947">
        <v>2506825</v>
      </c>
      <c r="B2947">
        <v>1</v>
      </c>
      <c r="C2947" t="s">
        <v>80</v>
      </c>
      <c r="D2947" t="s">
        <v>91</v>
      </c>
      <c r="E2947" t="s">
        <v>159</v>
      </c>
      <c r="F2947" t="s">
        <v>8700</v>
      </c>
      <c r="G2947" t="s">
        <v>173</v>
      </c>
      <c r="H2947" t="s">
        <v>150</v>
      </c>
      <c r="I2947" t="s">
        <v>136</v>
      </c>
      <c r="J2947" t="s">
        <v>137</v>
      </c>
      <c r="K2947" t="s">
        <v>138</v>
      </c>
      <c r="L2947" t="s">
        <v>8701</v>
      </c>
      <c r="M2947" t="s">
        <v>8702</v>
      </c>
      <c r="N2947">
        <v>7.6891666660000002</v>
      </c>
      <c r="O2947">
        <v>0</v>
      </c>
      <c r="P2947">
        <v>62</v>
      </c>
      <c r="Q2947">
        <v>0</v>
      </c>
      <c r="R2947">
        <v>5</v>
      </c>
      <c r="S2947">
        <v>0</v>
      </c>
      <c r="T2947">
        <v>1</v>
      </c>
      <c r="U2947">
        <v>0</v>
      </c>
      <c r="V2947">
        <v>0</v>
      </c>
      <c r="W2947">
        <v>0</v>
      </c>
      <c r="X2947">
        <v>125.13657307263296</v>
      </c>
      <c r="Y2947">
        <v>0</v>
      </c>
      <c r="Z2947">
        <v>4.9985771370868735</v>
      </c>
      <c r="AA2947">
        <v>0</v>
      </c>
      <c r="AB2947">
        <v>0.10389993637635002</v>
      </c>
      <c r="AC2947">
        <v>0</v>
      </c>
      <c r="AD2947">
        <v>0</v>
      </c>
      <c r="AE2947">
        <v>130.23905014609616</v>
      </c>
    </row>
    <row r="2948" spans="1:31" x14ac:dyDescent="0.3">
      <c r="A2948">
        <v>2506925</v>
      </c>
      <c r="B2948">
        <v>1</v>
      </c>
      <c r="C2948" t="s">
        <v>80</v>
      </c>
      <c r="D2948" t="s">
        <v>106</v>
      </c>
      <c r="E2948" t="s">
        <v>207</v>
      </c>
      <c r="F2948" t="s">
        <v>8703</v>
      </c>
      <c r="G2948" t="s">
        <v>177</v>
      </c>
      <c r="H2948" t="s">
        <v>150</v>
      </c>
      <c r="I2948" t="s">
        <v>136</v>
      </c>
      <c r="J2948" t="s">
        <v>137</v>
      </c>
      <c r="K2948" t="s">
        <v>144</v>
      </c>
      <c r="L2948" t="s">
        <v>8704</v>
      </c>
      <c r="M2948" t="s">
        <v>8705</v>
      </c>
      <c r="N2948">
        <v>5.3019444440000001</v>
      </c>
      <c r="O2948">
        <v>0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0</v>
      </c>
      <c r="V2948">
        <v>0</v>
      </c>
      <c r="W2948">
        <v>0</v>
      </c>
      <c r="X2948">
        <v>0</v>
      </c>
      <c r="Y2948">
        <v>0</v>
      </c>
      <c r="Z2948">
        <v>0.11619159202500834</v>
      </c>
      <c r="AA2948">
        <v>0</v>
      </c>
      <c r="AB2948">
        <v>0</v>
      </c>
      <c r="AC2948">
        <v>0</v>
      </c>
      <c r="AD2948">
        <v>0</v>
      </c>
      <c r="AE2948">
        <v>0.11619159202500834</v>
      </c>
    </row>
    <row r="2949" spans="1:31" x14ac:dyDescent="0.3">
      <c r="A2949">
        <v>2507263</v>
      </c>
      <c r="B2949">
        <v>1</v>
      </c>
      <c r="C2949" t="s">
        <v>80</v>
      </c>
      <c r="D2949" t="s">
        <v>96</v>
      </c>
      <c r="E2949" t="s">
        <v>147</v>
      </c>
      <c r="F2949" t="s">
        <v>8706</v>
      </c>
      <c r="G2949" t="s">
        <v>538</v>
      </c>
      <c r="H2949" t="s">
        <v>150</v>
      </c>
      <c r="I2949" t="s">
        <v>136</v>
      </c>
      <c r="J2949" t="s">
        <v>3</v>
      </c>
      <c r="K2949" t="s">
        <v>144</v>
      </c>
      <c r="L2949" t="s">
        <v>8707</v>
      </c>
      <c r="M2949" t="s">
        <v>8708</v>
      </c>
      <c r="N2949">
        <v>1.9624999999999999</v>
      </c>
      <c r="O2949">
        <v>0</v>
      </c>
      <c r="P2949">
        <v>12</v>
      </c>
      <c r="Q2949">
        <v>0</v>
      </c>
      <c r="R2949">
        <v>0</v>
      </c>
      <c r="S2949">
        <v>0</v>
      </c>
      <c r="T2949">
        <v>48</v>
      </c>
      <c r="U2949">
        <v>0</v>
      </c>
      <c r="V2949">
        <v>0</v>
      </c>
      <c r="W2949">
        <v>0</v>
      </c>
      <c r="X2949">
        <v>20.927087502450942</v>
      </c>
      <c r="Y2949">
        <v>0</v>
      </c>
      <c r="Z2949">
        <v>0</v>
      </c>
      <c r="AA2949">
        <v>0</v>
      </c>
      <c r="AB2949">
        <v>188.77406821576864</v>
      </c>
      <c r="AC2949">
        <v>0</v>
      </c>
      <c r="AD2949">
        <v>0</v>
      </c>
      <c r="AE2949">
        <v>209.70115571821958</v>
      </c>
    </row>
    <row r="2950" spans="1:31" x14ac:dyDescent="0.3">
      <c r="A2950">
        <v>2506862</v>
      </c>
      <c r="B2950">
        <v>1</v>
      </c>
      <c r="C2950" t="s">
        <v>80</v>
      </c>
      <c r="D2950" t="s">
        <v>98</v>
      </c>
      <c r="E2950" t="s">
        <v>132</v>
      </c>
      <c r="F2950" t="s">
        <v>8709</v>
      </c>
      <c r="G2950" t="s">
        <v>173</v>
      </c>
      <c r="H2950" t="s">
        <v>135</v>
      </c>
      <c r="I2950" t="s">
        <v>136</v>
      </c>
      <c r="J2950" t="s">
        <v>137</v>
      </c>
      <c r="K2950" t="s">
        <v>138</v>
      </c>
      <c r="L2950" t="s">
        <v>8710</v>
      </c>
      <c r="M2950" t="s">
        <v>8711</v>
      </c>
      <c r="N2950">
        <v>8.0197222220000004</v>
      </c>
      <c r="O2950">
        <v>0</v>
      </c>
      <c r="P2950">
        <v>228</v>
      </c>
      <c r="Q2950">
        <v>0</v>
      </c>
      <c r="R2950">
        <v>52</v>
      </c>
      <c r="S2950">
        <v>0</v>
      </c>
      <c r="T2950">
        <v>38</v>
      </c>
      <c r="U2950">
        <v>0</v>
      </c>
      <c r="V2950">
        <v>0</v>
      </c>
      <c r="W2950">
        <v>0</v>
      </c>
      <c r="X2950">
        <v>266.69076005218039</v>
      </c>
      <c r="Y2950">
        <v>0</v>
      </c>
      <c r="Z2950">
        <v>50.836002073364945</v>
      </c>
      <c r="AA2950">
        <v>0</v>
      </c>
      <c r="AB2950">
        <v>249.03296072153225</v>
      </c>
      <c r="AC2950">
        <v>0</v>
      </c>
      <c r="AD2950">
        <v>0</v>
      </c>
      <c r="AE2950">
        <v>566.55972284707764</v>
      </c>
    </row>
    <row r="2951" spans="1:31" x14ac:dyDescent="0.3">
      <c r="A2951">
        <v>2506762</v>
      </c>
      <c r="B2951">
        <v>1</v>
      </c>
      <c r="C2951" t="s">
        <v>80</v>
      </c>
      <c r="D2951" t="s">
        <v>93</v>
      </c>
      <c r="E2951" t="s">
        <v>141</v>
      </c>
      <c r="F2951" t="s">
        <v>8712</v>
      </c>
      <c r="G2951" t="s">
        <v>333</v>
      </c>
      <c r="H2951" t="s">
        <v>135</v>
      </c>
      <c r="I2951" t="s">
        <v>136</v>
      </c>
      <c r="J2951" t="s">
        <v>137</v>
      </c>
      <c r="K2951" t="s">
        <v>144</v>
      </c>
      <c r="L2951" t="s">
        <v>8713</v>
      </c>
      <c r="M2951" t="s">
        <v>8714</v>
      </c>
      <c r="N2951">
        <v>0.56444444400000005</v>
      </c>
      <c r="O2951">
        <v>2</v>
      </c>
      <c r="P2951">
        <v>316</v>
      </c>
      <c r="Q2951">
        <v>35</v>
      </c>
      <c r="R2951">
        <v>83</v>
      </c>
      <c r="S2951">
        <v>6</v>
      </c>
      <c r="T2951">
        <v>70</v>
      </c>
      <c r="U2951">
        <v>0</v>
      </c>
      <c r="V2951">
        <v>0</v>
      </c>
      <c r="W2951">
        <v>0.95558746640485337</v>
      </c>
      <c r="X2951">
        <v>33.954216442724167</v>
      </c>
      <c r="Y2951">
        <v>51.562310421819262</v>
      </c>
      <c r="Z2951">
        <v>33.189502146870915</v>
      </c>
      <c r="AA2951">
        <v>7.7134992110606388</v>
      </c>
      <c r="AB2951">
        <v>12.55371415207839</v>
      </c>
      <c r="AC2951">
        <v>0</v>
      </c>
      <c r="AD2951">
        <v>0</v>
      </c>
      <c r="AE2951">
        <v>139.92882984095823</v>
      </c>
    </row>
    <row r="2952" spans="1:31" x14ac:dyDescent="0.3">
      <c r="A2952">
        <v>2507409</v>
      </c>
      <c r="B2952">
        <v>1</v>
      </c>
      <c r="C2952" t="s">
        <v>81</v>
      </c>
      <c r="D2952" t="s">
        <v>112</v>
      </c>
      <c r="E2952" t="s">
        <v>167</v>
      </c>
      <c r="F2952" t="s">
        <v>8715</v>
      </c>
      <c r="G2952" t="s">
        <v>263</v>
      </c>
      <c r="H2952" t="s">
        <v>150</v>
      </c>
      <c r="I2952" t="s">
        <v>136</v>
      </c>
      <c r="J2952" t="s">
        <v>137</v>
      </c>
      <c r="K2952" t="s">
        <v>144</v>
      </c>
      <c r="L2952" t="s">
        <v>8716</v>
      </c>
      <c r="M2952" t="s">
        <v>8717</v>
      </c>
      <c r="N2952">
        <v>1.156666666</v>
      </c>
      <c r="O2952">
        <v>0</v>
      </c>
      <c r="P2952">
        <v>2</v>
      </c>
      <c r="Q2952">
        <v>0</v>
      </c>
      <c r="R2952">
        <v>0</v>
      </c>
      <c r="S2952">
        <v>0</v>
      </c>
      <c r="T2952">
        <v>1</v>
      </c>
      <c r="U2952">
        <v>0</v>
      </c>
      <c r="V2952">
        <v>0</v>
      </c>
      <c r="W2952">
        <v>0</v>
      </c>
      <c r="X2952">
        <v>0.59451680107111127</v>
      </c>
      <c r="Y2952">
        <v>0</v>
      </c>
      <c r="Z2952">
        <v>0</v>
      </c>
      <c r="AA2952">
        <v>0</v>
      </c>
      <c r="AB2952">
        <v>0.30442812535784669</v>
      </c>
      <c r="AC2952">
        <v>0</v>
      </c>
      <c r="AD2952">
        <v>0</v>
      </c>
      <c r="AE2952">
        <v>0.89894492642895796</v>
      </c>
    </row>
    <row r="2953" spans="1:31" x14ac:dyDescent="0.3">
      <c r="A2953">
        <v>2507243</v>
      </c>
      <c r="B2953">
        <v>1</v>
      </c>
      <c r="C2953" t="s">
        <v>81</v>
      </c>
      <c r="D2953" t="s">
        <v>122</v>
      </c>
      <c r="E2953" t="s">
        <v>207</v>
      </c>
      <c r="F2953" t="s">
        <v>8718</v>
      </c>
      <c r="G2953" t="s">
        <v>177</v>
      </c>
      <c r="H2953" t="s">
        <v>150</v>
      </c>
      <c r="I2953" t="s">
        <v>136</v>
      </c>
      <c r="J2953" t="s">
        <v>137</v>
      </c>
      <c r="K2953" t="s">
        <v>144</v>
      </c>
      <c r="L2953" t="s">
        <v>8719</v>
      </c>
      <c r="M2953" t="s">
        <v>8720</v>
      </c>
      <c r="N2953">
        <v>3.2086111110000002</v>
      </c>
      <c r="O2953">
        <v>0</v>
      </c>
      <c r="P2953">
        <v>0</v>
      </c>
      <c r="Q2953">
        <v>0</v>
      </c>
      <c r="R2953">
        <v>0</v>
      </c>
      <c r="S2953">
        <v>0</v>
      </c>
      <c r="T2953">
        <v>1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4.5321564538299999</v>
      </c>
      <c r="AC2953">
        <v>0</v>
      </c>
      <c r="AD2953">
        <v>0</v>
      </c>
      <c r="AE2953">
        <v>4.5321564538299999</v>
      </c>
    </row>
    <row r="2954" spans="1:31" x14ac:dyDescent="0.3">
      <c r="A2954">
        <v>2507180</v>
      </c>
      <c r="B2954">
        <v>1</v>
      </c>
      <c r="C2954" t="s">
        <v>81</v>
      </c>
      <c r="D2954" t="s">
        <v>115</v>
      </c>
      <c r="E2954" t="s">
        <v>147</v>
      </c>
      <c r="F2954" t="s">
        <v>8721</v>
      </c>
      <c r="G2954" t="s">
        <v>161</v>
      </c>
      <c r="H2954" t="s">
        <v>150</v>
      </c>
      <c r="I2954" t="s">
        <v>136</v>
      </c>
      <c r="J2954" t="s">
        <v>137</v>
      </c>
      <c r="K2954" t="s">
        <v>144</v>
      </c>
      <c r="L2954" t="s">
        <v>8722</v>
      </c>
      <c r="M2954" t="s">
        <v>8723</v>
      </c>
      <c r="N2954">
        <v>0.82611111100000001</v>
      </c>
      <c r="O2954">
        <v>0</v>
      </c>
      <c r="P2954">
        <v>36</v>
      </c>
      <c r="Q2954">
        <v>0</v>
      </c>
      <c r="R2954">
        <v>0</v>
      </c>
      <c r="S2954">
        <v>0</v>
      </c>
      <c r="T2954">
        <v>18</v>
      </c>
      <c r="U2954">
        <v>0</v>
      </c>
      <c r="V2954">
        <v>0</v>
      </c>
      <c r="W2954">
        <v>0</v>
      </c>
      <c r="X2954">
        <v>4.9121267859335722</v>
      </c>
      <c r="Y2954">
        <v>0</v>
      </c>
      <c r="Z2954">
        <v>0</v>
      </c>
      <c r="AA2954">
        <v>0</v>
      </c>
      <c r="AB2954">
        <v>10.105252429855787</v>
      </c>
      <c r="AC2954">
        <v>0</v>
      </c>
      <c r="AD2954">
        <v>0</v>
      </c>
      <c r="AE2954">
        <v>15.017379215789358</v>
      </c>
    </row>
    <row r="2955" spans="1:31" x14ac:dyDescent="0.3">
      <c r="A2955">
        <v>2506845</v>
      </c>
      <c r="B2955">
        <v>1</v>
      </c>
      <c r="C2955" t="s">
        <v>80</v>
      </c>
      <c r="D2955" t="s">
        <v>105</v>
      </c>
      <c r="E2955" t="s">
        <v>141</v>
      </c>
      <c r="F2955" t="s">
        <v>8724</v>
      </c>
      <c r="G2955" t="s">
        <v>134</v>
      </c>
      <c r="H2955" t="s">
        <v>135</v>
      </c>
      <c r="I2955" t="s">
        <v>136</v>
      </c>
      <c r="J2955" t="s">
        <v>137</v>
      </c>
      <c r="K2955" t="s">
        <v>138</v>
      </c>
      <c r="L2955" t="s">
        <v>8725</v>
      </c>
      <c r="M2955" t="s">
        <v>8726</v>
      </c>
      <c r="N2955">
        <v>5.9124999999999996</v>
      </c>
      <c r="O2955">
        <v>0</v>
      </c>
      <c r="P2955">
        <v>1</v>
      </c>
      <c r="Q2955">
        <v>0</v>
      </c>
      <c r="R2955">
        <v>0</v>
      </c>
      <c r="S2955">
        <v>1</v>
      </c>
      <c r="T2955">
        <v>0</v>
      </c>
      <c r="U2955">
        <v>0</v>
      </c>
      <c r="V2955">
        <v>0</v>
      </c>
      <c r="W2955">
        <v>0</v>
      </c>
      <c r="X2955">
        <v>6.4572708889499994E-2</v>
      </c>
      <c r="Y2955">
        <v>0</v>
      </c>
      <c r="Z2955">
        <v>0</v>
      </c>
      <c r="AA2955">
        <v>446.73139091590195</v>
      </c>
      <c r="AB2955">
        <v>0</v>
      </c>
      <c r="AC2955">
        <v>0</v>
      </c>
      <c r="AD2955">
        <v>0</v>
      </c>
      <c r="AE2955">
        <v>446.79596362479145</v>
      </c>
    </row>
    <row r="2956" spans="1:31" x14ac:dyDescent="0.3">
      <c r="A2956">
        <v>2506739</v>
      </c>
      <c r="B2956">
        <v>1</v>
      </c>
      <c r="C2956" t="s">
        <v>80</v>
      </c>
      <c r="D2956" t="s">
        <v>93</v>
      </c>
      <c r="E2956" t="s">
        <v>141</v>
      </c>
      <c r="F2956" t="s">
        <v>4907</v>
      </c>
      <c r="G2956" t="s">
        <v>143</v>
      </c>
      <c r="H2956" t="s">
        <v>135</v>
      </c>
      <c r="I2956" t="s">
        <v>136</v>
      </c>
      <c r="J2956" t="s">
        <v>137</v>
      </c>
      <c r="K2956" t="s">
        <v>144</v>
      </c>
      <c r="L2956" t="s">
        <v>8727</v>
      </c>
      <c r="M2956" t="s">
        <v>8728</v>
      </c>
      <c r="N2956">
        <v>1.156111111</v>
      </c>
      <c r="O2956">
        <v>1</v>
      </c>
      <c r="P2956">
        <v>334</v>
      </c>
      <c r="Q2956">
        <v>37</v>
      </c>
      <c r="R2956">
        <v>198</v>
      </c>
      <c r="S2956">
        <v>9</v>
      </c>
      <c r="T2956">
        <v>93</v>
      </c>
      <c r="U2956">
        <v>0</v>
      </c>
      <c r="V2956">
        <v>0</v>
      </c>
      <c r="W2956">
        <v>1.2455318702046601</v>
      </c>
      <c r="X2956">
        <v>93.461755792480659</v>
      </c>
      <c r="Y2956">
        <v>139.58616484970796</v>
      </c>
      <c r="Z2956">
        <v>143.91380640073595</v>
      </c>
      <c r="AA2956">
        <v>16.975809215638833</v>
      </c>
      <c r="AB2956">
        <v>63.496335312303295</v>
      </c>
      <c r="AC2956">
        <v>0</v>
      </c>
      <c r="AD2956">
        <v>0</v>
      </c>
      <c r="AE2956">
        <v>458.67940344107137</v>
      </c>
    </row>
    <row r="2957" spans="1:31" x14ac:dyDescent="0.3">
      <c r="A2957">
        <v>2506888</v>
      </c>
      <c r="B2957">
        <v>1</v>
      </c>
      <c r="C2957" t="s">
        <v>80</v>
      </c>
      <c r="D2957" t="s">
        <v>107</v>
      </c>
      <c r="E2957" t="s">
        <v>207</v>
      </c>
      <c r="F2957" t="s">
        <v>8729</v>
      </c>
      <c r="G2957" t="s">
        <v>413</v>
      </c>
      <c r="H2957" t="s">
        <v>150</v>
      </c>
      <c r="I2957" t="s">
        <v>136</v>
      </c>
      <c r="J2957" t="s">
        <v>137</v>
      </c>
      <c r="K2957" t="s">
        <v>144</v>
      </c>
      <c r="L2957" t="s">
        <v>8730</v>
      </c>
      <c r="M2957" t="s">
        <v>8731</v>
      </c>
      <c r="N2957">
        <v>1.175277777</v>
      </c>
      <c r="O2957">
        <v>0</v>
      </c>
      <c r="P2957">
        <v>128</v>
      </c>
      <c r="Q2957">
        <v>0</v>
      </c>
      <c r="R2957">
        <v>0</v>
      </c>
      <c r="S2957">
        <v>0</v>
      </c>
      <c r="T2957">
        <v>12</v>
      </c>
      <c r="U2957">
        <v>0</v>
      </c>
      <c r="V2957">
        <v>1</v>
      </c>
      <c r="W2957">
        <v>0</v>
      </c>
      <c r="X2957">
        <v>21.567130506534475</v>
      </c>
      <c r="Y2957">
        <v>0</v>
      </c>
      <c r="Z2957">
        <v>0</v>
      </c>
      <c r="AA2957">
        <v>0</v>
      </c>
      <c r="AB2957">
        <v>8.8947966053997405</v>
      </c>
      <c r="AC2957">
        <v>0</v>
      </c>
      <c r="AD2957">
        <v>1.2737929701250352</v>
      </c>
      <c r="AE2957">
        <v>31.735720082059252</v>
      </c>
    </row>
    <row r="2958" spans="1:31" x14ac:dyDescent="0.3">
      <c r="A2958">
        <v>2507352</v>
      </c>
      <c r="B2958">
        <v>1</v>
      </c>
      <c r="C2958" t="s">
        <v>81</v>
      </c>
      <c r="D2958" t="s">
        <v>113</v>
      </c>
      <c r="E2958" t="s">
        <v>141</v>
      </c>
      <c r="F2958" t="s">
        <v>8732</v>
      </c>
      <c r="G2958" t="s">
        <v>295</v>
      </c>
      <c r="H2958" t="s">
        <v>135</v>
      </c>
      <c r="I2958" t="s">
        <v>136</v>
      </c>
      <c r="J2958" t="s">
        <v>137</v>
      </c>
      <c r="K2958" t="s">
        <v>144</v>
      </c>
      <c r="L2958" t="s">
        <v>8733</v>
      </c>
      <c r="M2958" t="s">
        <v>8734</v>
      </c>
      <c r="N2958">
        <v>1.229166666</v>
      </c>
      <c r="O2958">
        <v>16</v>
      </c>
      <c r="P2958">
        <v>362</v>
      </c>
      <c r="Q2958">
        <v>151</v>
      </c>
      <c r="R2958">
        <v>179</v>
      </c>
      <c r="S2958">
        <v>21</v>
      </c>
      <c r="T2958">
        <v>35</v>
      </c>
      <c r="U2958">
        <v>1</v>
      </c>
      <c r="V2958">
        <v>0</v>
      </c>
      <c r="W2958">
        <v>2.6314792904341622</v>
      </c>
      <c r="X2958">
        <v>98.126735055454787</v>
      </c>
      <c r="Y2958">
        <v>130.06109131064804</v>
      </c>
      <c r="Z2958">
        <v>61.106650994520386</v>
      </c>
      <c r="AA2958">
        <v>50.430937613515852</v>
      </c>
      <c r="AB2958">
        <v>16.658375952707505</v>
      </c>
      <c r="AC2958">
        <v>99.489822200403353</v>
      </c>
      <c r="AD2958">
        <v>0</v>
      </c>
      <c r="AE2958">
        <v>458.50509241768412</v>
      </c>
    </row>
    <row r="2959" spans="1:31" x14ac:dyDescent="0.3">
      <c r="A2959">
        <v>2507020</v>
      </c>
      <c r="B2959">
        <v>1</v>
      </c>
      <c r="C2959" t="s">
        <v>80</v>
      </c>
      <c r="D2959" t="s">
        <v>101</v>
      </c>
      <c r="E2959" t="s">
        <v>167</v>
      </c>
      <c r="F2959" t="s">
        <v>8735</v>
      </c>
      <c r="G2959" t="s">
        <v>234</v>
      </c>
      <c r="H2959" t="s">
        <v>150</v>
      </c>
      <c r="I2959" t="s">
        <v>136</v>
      </c>
      <c r="J2959" t="s">
        <v>137</v>
      </c>
      <c r="K2959" t="s">
        <v>144</v>
      </c>
      <c r="L2959" t="s">
        <v>8736</v>
      </c>
      <c r="M2959" t="s">
        <v>8737</v>
      </c>
      <c r="N2959">
        <v>0.54416666599999997</v>
      </c>
      <c r="O2959">
        <v>0</v>
      </c>
      <c r="P2959">
        <v>3</v>
      </c>
      <c r="Q2959">
        <v>0</v>
      </c>
      <c r="R2959">
        <v>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5.7233038041652501E-2</v>
      </c>
      <c r="Y2959">
        <v>0</v>
      </c>
      <c r="Z2959">
        <v>0</v>
      </c>
      <c r="AA2959">
        <v>0</v>
      </c>
      <c r="AB2959">
        <v>0</v>
      </c>
      <c r="AC2959">
        <v>0</v>
      </c>
      <c r="AD2959">
        <v>0</v>
      </c>
      <c r="AE2959">
        <v>5.7233038041652501E-2</v>
      </c>
    </row>
    <row r="2960" spans="1:31" x14ac:dyDescent="0.3">
      <c r="A2960">
        <v>2506851</v>
      </c>
      <c r="B2960">
        <v>1</v>
      </c>
      <c r="C2960" t="s">
        <v>80</v>
      </c>
      <c r="D2960" t="s">
        <v>83</v>
      </c>
      <c r="E2960" t="s">
        <v>167</v>
      </c>
      <c r="F2960" t="s">
        <v>8738</v>
      </c>
      <c r="G2960" t="s">
        <v>263</v>
      </c>
      <c r="H2960" t="s">
        <v>150</v>
      </c>
      <c r="I2960" t="s">
        <v>136</v>
      </c>
      <c r="J2960" t="s">
        <v>137</v>
      </c>
      <c r="K2960" t="s">
        <v>144</v>
      </c>
      <c r="L2960" t="s">
        <v>8739</v>
      </c>
      <c r="M2960" t="s">
        <v>8740</v>
      </c>
      <c r="N2960">
        <v>0.75555555500000005</v>
      </c>
      <c r="O2960">
        <v>0</v>
      </c>
      <c r="P2960">
        <v>0</v>
      </c>
      <c r="Q2960">
        <v>0</v>
      </c>
      <c r="R2960">
        <v>0</v>
      </c>
      <c r="S2960">
        <v>0</v>
      </c>
      <c r="T2960">
        <v>11</v>
      </c>
      <c r="U2960">
        <v>0</v>
      </c>
      <c r="V2960">
        <v>0</v>
      </c>
      <c r="W2960">
        <v>0</v>
      </c>
      <c r="X2960">
        <v>0</v>
      </c>
      <c r="Y2960">
        <v>0</v>
      </c>
      <c r="Z2960">
        <v>0</v>
      </c>
      <c r="AA2960">
        <v>0</v>
      </c>
      <c r="AB2960">
        <v>4.4396713521039297</v>
      </c>
      <c r="AC2960">
        <v>0</v>
      </c>
      <c r="AD2960">
        <v>0</v>
      </c>
      <c r="AE2960">
        <v>4.4396713521039297</v>
      </c>
    </row>
    <row r="2961" spans="1:31" x14ac:dyDescent="0.3">
      <c r="A2961">
        <v>2506811</v>
      </c>
      <c r="B2961">
        <v>1</v>
      </c>
      <c r="C2961" t="s">
        <v>81</v>
      </c>
      <c r="D2961" t="s">
        <v>128</v>
      </c>
      <c r="E2961" t="s">
        <v>167</v>
      </c>
      <c r="F2961" t="s">
        <v>8741</v>
      </c>
      <c r="G2961" t="s">
        <v>234</v>
      </c>
      <c r="H2961" t="s">
        <v>150</v>
      </c>
      <c r="I2961" t="s">
        <v>136</v>
      </c>
      <c r="J2961" t="s">
        <v>137</v>
      </c>
      <c r="K2961" t="s">
        <v>144</v>
      </c>
      <c r="L2961" t="s">
        <v>8742</v>
      </c>
      <c r="M2961" t="s">
        <v>8743</v>
      </c>
      <c r="N2961">
        <v>2.7949999999999999</v>
      </c>
      <c r="O2961">
        <v>0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0</v>
      </c>
      <c r="V2961">
        <v>0</v>
      </c>
      <c r="W2961">
        <v>0</v>
      </c>
      <c r="X2961">
        <v>0</v>
      </c>
      <c r="Y2961">
        <v>0</v>
      </c>
      <c r="Z2961">
        <v>0</v>
      </c>
      <c r="AA2961">
        <v>0</v>
      </c>
      <c r="AB2961">
        <v>0</v>
      </c>
      <c r="AC2961">
        <v>0</v>
      </c>
      <c r="AD2961">
        <v>0</v>
      </c>
      <c r="AE2961">
        <v>0</v>
      </c>
    </row>
    <row r="2962" spans="1:31" x14ac:dyDescent="0.3">
      <c r="A2962">
        <v>2507252</v>
      </c>
      <c r="B2962">
        <v>1</v>
      </c>
      <c r="C2962" t="s">
        <v>80</v>
      </c>
      <c r="D2962" t="s">
        <v>98</v>
      </c>
      <c r="E2962" t="s">
        <v>187</v>
      </c>
      <c r="F2962" t="s">
        <v>8744</v>
      </c>
      <c r="G2962" t="s">
        <v>134</v>
      </c>
      <c r="H2962" t="s">
        <v>135</v>
      </c>
      <c r="I2962" t="s">
        <v>136</v>
      </c>
      <c r="J2962" t="s">
        <v>137</v>
      </c>
      <c r="K2962" t="s">
        <v>138</v>
      </c>
      <c r="L2962" t="s">
        <v>8745</v>
      </c>
      <c r="M2962" t="s">
        <v>8746</v>
      </c>
      <c r="N2962">
        <v>1.2597222219999999</v>
      </c>
      <c r="O2962">
        <v>0</v>
      </c>
      <c r="P2962">
        <v>486</v>
      </c>
      <c r="Q2962">
        <v>15</v>
      </c>
      <c r="R2962">
        <v>121</v>
      </c>
      <c r="S2962">
        <v>15</v>
      </c>
      <c r="T2962">
        <v>109</v>
      </c>
      <c r="U2962">
        <v>0</v>
      </c>
      <c r="V2962">
        <v>0</v>
      </c>
      <c r="W2962">
        <v>0</v>
      </c>
      <c r="X2962">
        <v>75.199785717465062</v>
      </c>
      <c r="Y2962">
        <v>48.523632564665014</v>
      </c>
      <c r="Z2962">
        <v>25.218698154673433</v>
      </c>
      <c r="AA2962">
        <v>30.842897334007422</v>
      </c>
      <c r="AB2962">
        <v>67.232266439025977</v>
      </c>
      <c r="AC2962">
        <v>0</v>
      </c>
      <c r="AD2962">
        <v>0</v>
      </c>
      <c r="AE2962">
        <v>247.01728020983691</v>
      </c>
    </row>
    <row r="2963" spans="1:31" x14ac:dyDescent="0.3">
      <c r="A2963">
        <v>2506957</v>
      </c>
      <c r="B2963">
        <v>1</v>
      </c>
      <c r="C2963" t="s">
        <v>81</v>
      </c>
      <c r="D2963" t="s">
        <v>127</v>
      </c>
      <c r="E2963" t="s">
        <v>167</v>
      </c>
      <c r="F2963" t="s">
        <v>8747</v>
      </c>
      <c r="G2963" t="s">
        <v>234</v>
      </c>
      <c r="H2963" t="s">
        <v>150</v>
      </c>
      <c r="I2963" t="s">
        <v>136</v>
      </c>
      <c r="J2963" t="s">
        <v>137</v>
      </c>
      <c r="K2963" t="s">
        <v>144</v>
      </c>
      <c r="L2963" t="s">
        <v>8748</v>
      </c>
      <c r="M2963" t="s">
        <v>8749</v>
      </c>
      <c r="N2963">
        <v>2.9049999999999998</v>
      </c>
      <c r="O2963">
        <v>0</v>
      </c>
      <c r="P2963">
        <v>32</v>
      </c>
      <c r="Q2963">
        <v>0</v>
      </c>
      <c r="R2963">
        <v>0</v>
      </c>
      <c r="S2963">
        <v>0</v>
      </c>
      <c r="T2963">
        <v>0</v>
      </c>
      <c r="U2963">
        <v>0</v>
      </c>
      <c r="V2963">
        <v>0</v>
      </c>
      <c r="W2963">
        <v>0</v>
      </c>
      <c r="X2963">
        <v>18.818695570085534</v>
      </c>
      <c r="Y2963">
        <v>0</v>
      </c>
      <c r="Z2963">
        <v>0</v>
      </c>
      <c r="AA2963">
        <v>0</v>
      </c>
      <c r="AB2963">
        <v>0</v>
      </c>
      <c r="AC2963">
        <v>0</v>
      </c>
      <c r="AD2963">
        <v>0</v>
      </c>
      <c r="AE2963">
        <v>18.818695570085534</v>
      </c>
    </row>
    <row r="2964" spans="1:31" x14ac:dyDescent="0.3">
      <c r="A2964">
        <v>2507106</v>
      </c>
      <c r="B2964">
        <v>1</v>
      </c>
      <c r="C2964" t="s">
        <v>81</v>
      </c>
      <c r="D2964" t="s">
        <v>112</v>
      </c>
      <c r="E2964" t="s">
        <v>275</v>
      </c>
      <c r="F2964" t="s">
        <v>8750</v>
      </c>
      <c r="G2964" t="s">
        <v>143</v>
      </c>
      <c r="H2964" t="s">
        <v>135</v>
      </c>
      <c r="I2964" t="s">
        <v>136</v>
      </c>
      <c r="J2964" t="s">
        <v>137</v>
      </c>
      <c r="K2964" t="s">
        <v>144</v>
      </c>
      <c r="L2964" t="s">
        <v>8751</v>
      </c>
      <c r="M2964" t="s">
        <v>8752</v>
      </c>
      <c r="N2964">
        <v>0.11444444400000001</v>
      </c>
      <c r="O2964">
        <v>2</v>
      </c>
      <c r="P2964">
        <v>19349</v>
      </c>
      <c r="Q2964">
        <v>51</v>
      </c>
      <c r="R2964">
        <v>978</v>
      </c>
      <c r="S2964">
        <v>92</v>
      </c>
      <c r="T2964">
        <v>2187</v>
      </c>
      <c r="U2964">
        <v>7</v>
      </c>
      <c r="V2964">
        <v>2</v>
      </c>
      <c r="W2964">
        <v>6.4353641907296685E-2</v>
      </c>
      <c r="X2964">
        <v>218.54844115700556</v>
      </c>
      <c r="Y2964">
        <v>15.471508428313085</v>
      </c>
      <c r="Z2964">
        <v>27.929481291306544</v>
      </c>
      <c r="AA2964">
        <v>45.243648265805433</v>
      </c>
      <c r="AB2964">
        <v>126.56389675444244</v>
      </c>
      <c r="AC2964">
        <v>64.157910375735</v>
      </c>
      <c r="AD2964">
        <v>2.4159632581684001</v>
      </c>
      <c r="AE2964">
        <v>500.39520317268375</v>
      </c>
    </row>
    <row r="2965" spans="1:31" x14ac:dyDescent="0.3">
      <c r="A2965">
        <v>2507126</v>
      </c>
      <c r="B2965">
        <v>1</v>
      </c>
      <c r="C2965" t="s">
        <v>80</v>
      </c>
      <c r="D2965" t="s">
        <v>82</v>
      </c>
      <c r="E2965" t="s">
        <v>167</v>
      </c>
      <c r="F2965" t="s">
        <v>8753</v>
      </c>
      <c r="G2965" t="s">
        <v>263</v>
      </c>
      <c r="H2965" t="s">
        <v>150</v>
      </c>
      <c r="I2965" t="s">
        <v>136</v>
      </c>
      <c r="J2965" t="s">
        <v>137</v>
      </c>
      <c r="K2965" t="s">
        <v>144</v>
      </c>
      <c r="L2965" t="s">
        <v>8754</v>
      </c>
      <c r="M2965" t="s">
        <v>8755</v>
      </c>
      <c r="N2965">
        <v>1.575555555</v>
      </c>
      <c r="O2965">
        <v>0</v>
      </c>
      <c r="P2965">
        <v>1</v>
      </c>
      <c r="Q2965">
        <v>0</v>
      </c>
      <c r="R2965">
        <v>0</v>
      </c>
      <c r="S2965">
        <v>0</v>
      </c>
      <c r="T2965">
        <v>0</v>
      </c>
      <c r="U2965">
        <v>0</v>
      </c>
      <c r="V2965">
        <v>0</v>
      </c>
      <c r="W2965">
        <v>0</v>
      </c>
      <c r="X2965">
        <v>0.83775433018150003</v>
      </c>
      <c r="Y2965">
        <v>0</v>
      </c>
      <c r="Z2965">
        <v>0</v>
      </c>
      <c r="AA2965">
        <v>0</v>
      </c>
      <c r="AB2965">
        <v>0</v>
      </c>
      <c r="AC2965">
        <v>0</v>
      </c>
      <c r="AD2965">
        <v>0</v>
      </c>
      <c r="AE2965">
        <v>0.83775433018150003</v>
      </c>
    </row>
    <row r="2966" spans="1:31" x14ac:dyDescent="0.3">
      <c r="A2966">
        <v>2507103</v>
      </c>
      <c r="B2966">
        <v>1</v>
      </c>
      <c r="C2966" t="s">
        <v>81</v>
      </c>
      <c r="D2966" t="s">
        <v>123</v>
      </c>
      <c r="E2966" t="s">
        <v>167</v>
      </c>
      <c r="F2966" t="s">
        <v>8756</v>
      </c>
      <c r="G2966" t="s">
        <v>263</v>
      </c>
      <c r="H2966" t="s">
        <v>150</v>
      </c>
      <c r="I2966" t="s">
        <v>136</v>
      </c>
      <c r="J2966" t="s">
        <v>137</v>
      </c>
      <c r="K2966" t="s">
        <v>144</v>
      </c>
      <c r="L2966" t="s">
        <v>8757</v>
      </c>
      <c r="M2966" t="s">
        <v>8758</v>
      </c>
      <c r="N2966">
        <v>1.422222222</v>
      </c>
      <c r="O2966">
        <v>0</v>
      </c>
      <c r="P2966">
        <v>2</v>
      </c>
      <c r="Q2966">
        <v>0</v>
      </c>
      <c r="R2966">
        <v>0</v>
      </c>
      <c r="S2966">
        <v>0</v>
      </c>
      <c r="T2966">
        <v>0</v>
      </c>
      <c r="U2966">
        <v>0</v>
      </c>
      <c r="V2966">
        <v>0</v>
      </c>
      <c r="W2966">
        <v>0</v>
      </c>
      <c r="X2966">
        <v>0.70991593018862342</v>
      </c>
      <c r="Y2966">
        <v>0</v>
      </c>
      <c r="Z2966">
        <v>0</v>
      </c>
      <c r="AA2966">
        <v>0</v>
      </c>
      <c r="AB2966">
        <v>0</v>
      </c>
      <c r="AC2966">
        <v>0</v>
      </c>
      <c r="AD2966">
        <v>0</v>
      </c>
      <c r="AE2966">
        <v>0.70991593018862342</v>
      </c>
    </row>
    <row r="2967" spans="1:31" x14ac:dyDescent="0.3">
      <c r="A2967">
        <v>2507289</v>
      </c>
      <c r="B2967">
        <v>1</v>
      </c>
      <c r="C2967" t="s">
        <v>81</v>
      </c>
      <c r="D2967" t="s">
        <v>118</v>
      </c>
      <c r="E2967" t="s">
        <v>132</v>
      </c>
      <c r="F2967" t="s">
        <v>8759</v>
      </c>
      <c r="G2967" t="s">
        <v>143</v>
      </c>
      <c r="H2967" t="s">
        <v>135</v>
      </c>
      <c r="I2967" t="s">
        <v>136</v>
      </c>
      <c r="J2967" t="s">
        <v>137</v>
      </c>
      <c r="K2967" t="s">
        <v>144</v>
      </c>
      <c r="L2967" t="s">
        <v>8760</v>
      </c>
      <c r="M2967" t="s">
        <v>8761</v>
      </c>
      <c r="N2967">
        <v>0.8075</v>
      </c>
      <c r="O2967">
        <v>1</v>
      </c>
      <c r="P2967">
        <v>0</v>
      </c>
      <c r="Q2967">
        <v>14</v>
      </c>
      <c r="R2967">
        <v>3</v>
      </c>
      <c r="S2967">
        <v>7</v>
      </c>
      <c r="T2967">
        <v>23</v>
      </c>
      <c r="U2967">
        <v>1</v>
      </c>
      <c r="V2967">
        <v>0</v>
      </c>
      <c r="W2967">
        <v>0.69233303796534995</v>
      </c>
      <c r="X2967">
        <v>0</v>
      </c>
      <c r="Y2967">
        <v>12.599551475778167</v>
      </c>
      <c r="Z2967">
        <v>4.6270720046537228</v>
      </c>
      <c r="AA2967">
        <v>44.018946284913078</v>
      </c>
      <c r="AB2967">
        <v>6.2969475134506947</v>
      </c>
      <c r="AC2967">
        <v>17.196091541420934</v>
      </c>
      <c r="AD2967">
        <v>0</v>
      </c>
      <c r="AE2967">
        <v>85.430941858181939</v>
      </c>
    </row>
    <row r="2968" spans="1:31" x14ac:dyDescent="0.3">
      <c r="A2968">
        <v>2507246</v>
      </c>
      <c r="B2968">
        <v>1</v>
      </c>
      <c r="C2968" t="s">
        <v>81</v>
      </c>
      <c r="D2968" t="s">
        <v>113</v>
      </c>
      <c r="E2968" t="s">
        <v>207</v>
      </c>
      <c r="F2968" t="s">
        <v>8762</v>
      </c>
      <c r="G2968" t="s">
        <v>700</v>
      </c>
      <c r="H2968" t="s">
        <v>150</v>
      </c>
      <c r="I2968" t="s">
        <v>136</v>
      </c>
      <c r="J2968" t="s">
        <v>137</v>
      </c>
      <c r="K2968" t="s">
        <v>144</v>
      </c>
      <c r="L2968" t="s">
        <v>8763</v>
      </c>
      <c r="M2968" t="s">
        <v>8764</v>
      </c>
      <c r="N2968">
        <v>1.5069444439999999</v>
      </c>
      <c r="O2968">
        <v>0</v>
      </c>
      <c r="P2968">
        <v>24</v>
      </c>
      <c r="Q2968">
        <v>0</v>
      </c>
      <c r="R2968">
        <v>0</v>
      </c>
      <c r="S2968">
        <v>0</v>
      </c>
      <c r="T2968">
        <v>3</v>
      </c>
      <c r="U2968">
        <v>0</v>
      </c>
      <c r="V2968">
        <v>0</v>
      </c>
      <c r="W2968">
        <v>0</v>
      </c>
      <c r="X2968">
        <v>8.758902891574559</v>
      </c>
      <c r="Y2968">
        <v>0</v>
      </c>
      <c r="Z2968">
        <v>0</v>
      </c>
      <c r="AA2968">
        <v>0</v>
      </c>
      <c r="AB2968">
        <v>6.7100407096971075</v>
      </c>
      <c r="AC2968">
        <v>0</v>
      </c>
      <c r="AD2968">
        <v>0</v>
      </c>
      <c r="AE2968">
        <v>15.468943601271667</v>
      </c>
    </row>
    <row r="2969" spans="1:31" x14ac:dyDescent="0.3">
      <c r="A2969">
        <v>2507146</v>
      </c>
      <c r="B2969">
        <v>1</v>
      </c>
      <c r="C2969" t="s">
        <v>80</v>
      </c>
      <c r="D2969" t="s">
        <v>96</v>
      </c>
      <c r="E2969" t="s">
        <v>159</v>
      </c>
      <c r="F2969" t="s">
        <v>8765</v>
      </c>
      <c r="G2969" t="s">
        <v>134</v>
      </c>
      <c r="H2969" t="s">
        <v>150</v>
      </c>
      <c r="I2969" t="s">
        <v>136</v>
      </c>
      <c r="J2969" t="s">
        <v>137</v>
      </c>
      <c r="K2969" t="s">
        <v>138</v>
      </c>
      <c r="L2969" t="s">
        <v>8766</v>
      </c>
      <c r="M2969" t="s">
        <v>8767</v>
      </c>
      <c r="N2969">
        <v>1.2905555550000001</v>
      </c>
      <c r="O2969">
        <v>0</v>
      </c>
      <c r="P2969">
        <v>130</v>
      </c>
      <c r="Q2969">
        <v>0</v>
      </c>
      <c r="R2969">
        <v>0</v>
      </c>
      <c r="S2969">
        <v>0</v>
      </c>
      <c r="T2969">
        <v>149</v>
      </c>
      <c r="U2969">
        <v>0</v>
      </c>
      <c r="V2969">
        <v>0</v>
      </c>
      <c r="W2969">
        <v>0</v>
      </c>
      <c r="X2969">
        <v>117.34840688658703</v>
      </c>
      <c r="Y2969">
        <v>0</v>
      </c>
      <c r="Z2969">
        <v>0</v>
      </c>
      <c r="AA2969">
        <v>0</v>
      </c>
      <c r="AB2969">
        <v>389.08363818267657</v>
      </c>
      <c r="AC2969">
        <v>0</v>
      </c>
      <c r="AD2969">
        <v>0</v>
      </c>
      <c r="AE2969">
        <v>506.43204506926361</v>
      </c>
    </row>
    <row r="2970" spans="1:31" x14ac:dyDescent="0.3">
      <c r="A2970">
        <v>2506791</v>
      </c>
      <c r="B2970">
        <v>1</v>
      </c>
      <c r="C2970" t="s">
        <v>80</v>
      </c>
      <c r="D2970" t="s">
        <v>94</v>
      </c>
      <c r="E2970" t="s">
        <v>141</v>
      </c>
      <c r="F2970" t="s">
        <v>8768</v>
      </c>
      <c r="G2970" t="s">
        <v>143</v>
      </c>
      <c r="H2970" t="s">
        <v>135</v>
      </c>
      <c r="I2970" t="s">
        <v>136</v>
      </c>
      <c r="J2970" t="s">
        <v>137</v>
      </c>
      <c r="K2970" t="s">
        <v>144</v>
      </c>
      <c r="L2970" t="s">
        <v>8769</v>
      </c>
      <c r="M2970" t="s">
        <v>8770</v>
      </c>
      <c r="N2970">
        <v>0.83472222200000001</v>
      </c>
      <c r="O2970">
        <v>0</v>
      </c>
      <c r="P2970">
        <v>810</v>
      </c>
      <c r="Q2970">
        <v>0</v>
      </c>
      <c r="R2970">
        <v>58</v>
      </c>
      <c r="S2970">
        <v>1</v>
      </c>
      <c r="T2970">
        <v>153</v>
      </c>
      <c r="U2970">
        <v>2</v>
      </c>
      <c r="V2970">
        <v>1</v>
      </c>
      <c r="W2970">
        <v>0</v>
      </c>
      <c r="X2970">
        <v>119.55466659899191</v>
      </c>
      <c r="Y2970">
        <v>0</v>
      </c>
      <c r="Z2970">
        <v>23.026892681837552</v>
      </c>
      <c r="AA2970">
        <v>3.4714350700963506</v>
      </c>
      <c r="AB2970">
        <v>63.944383874882533</v>
      </c>
      <c r="AC2970">
        <v>3.4452309779875341</v>
      </c>
      <c r="AD2970">
        <v>4.6630488537283334E-2</v>
      </c>
      <c r="AE2970">
        <v>213.4892396923332</v>
      </c>
    </row>
    <row r="2971" spans="1:31" x14ac:dyDescent="0.3">
      <c r="A2971">
        <v>2507040</v>
      </c>
      <c r="B2971">
        <v>1</v>
      </c>
      <c r="C2971" t="s">
        <v>81</v>
      </c>
      <c r="D2971" t="s">
        <v>112</v>
      </c>
      <c r="E2971" t="s">
        <v>187</v>
      </c>
      <c r="F2971" t="s">
        <v>8771</v>
      </c>
      <c r="G2971" t="s">
        <v>143</v>
      </c>
      <c r="H2971" t="s">
        <v>135</v>
      </c>
      <c r="I2971" t="s">
        <v>136</v>
      </c>
      <c r="J2971" t="s">
        <v>137</v>
      </c>
      <c r="K2971" t="s">
        <v>144</v>
      </c>
      <c r="L2971" t="s">
        <v>8772</v>
      </c>
      <c r="M2971" t="s">
        <v>8773</v>
      </c>
      <c r="N2971">
        <v>1.0663888880000001</v>
      </c>
      <c r="O2971">
        <v>0</v>
      </c>
      <c r="P2971">
        <v>75</v>
      </c>
      <c r="Q2971">
        <v>194</v>
      </c>
      <c r="R2971">
        <v>24</v>
      </c>
      <c r="S2971">
        <v>13</v>
      </c>
      <c r="T2971">
        <v>5</v>
      </c>
      <c r="U2971">
        <v>0</v>
      </c>
      <c r="V2971">
        <v>0</v>
      </c>
      <c r="W2971">
        <v>0</v>
      </c>
      <c r="X2971">
        <v>10.143116729455549</v>
      </c>
      <c r="Y2971">
        <v>34.930348107368694</v>
      </c>
      <c r="Z2971">
        <v>10.815825050734761</v>
      </c>
      <c r="AA2971">
        <v>38.287038252725004</v>
      </c>
      <c r="AB2971">
        <v>2.410045727557673</v>
      </c>
      <c r="AC2971">
        <v>0</v>
      </c>
      <c r="AD2971">
        <v>0</v>
      </c>
      <c r="AE2971">
        <v>96.586373867841672</v>
      </c>
    </row>
    <row r="2972" spans="1:31" x14ac:dyDescent="0.3">
      <c r="A2972">
        <v>2506934</v>
      </c>
      <c r="B2972">
        <v>1</v>
      </c>
      <c r="C2972" t="s">
        <v>80</v>
      </c>
      <c r="D2972" t="s">
        <v>107</v>
      </c>
      <c r="E2972" t="s">
        <v>147</v>
      </c>
      <c r="F2972" t="s">
        <v>8774</v>
      </c>
      <c r="G2972" t="s">
        <v>224</v>
      </c>
      <c r="H2972" t="s">
        <v>150</v>
      </c>
      <c r="I2972" t="s">
        <v>136</v>
      </c>
      <c r="J2972" t="s">
        <v>137</v>
      </c>
      <c r="K2972" t="s">
        <v>144</v>
      </c>
      <c r="L2972" t="s">
        <v>8775</v>
      </c>
      <c r="M2972" t="s">
        <v>8776</v>
      </c>
      <c r="N2972">
        <v>3.3905555550000002</v>
      </c>
      <c r="O2972">
        <v>0</v>
      </c>
      <c r="P2972">
        <v>19</v>
      </c>
      <c r="Q2972">
        <v>0</v>
      </c>
      <c r="R2972">
        <v>0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3.6057181164633776</v>
      </c>
      <c r="Y2972">
        <v>0</v>
      </c>
      <c r="Z2972">
        <v>0</v>
      </c>
      <c r="AA2972">
        <v>0</v>
      </c>
      <c r="AB2972">
        <v>0</v>
      </c>
      <c r="AC2972">
        <v>0</v>
      </c>
      <c r="AD2972">
        <v>0</v>
      </c>
      <c r="AE2972">
        <v>3.6057181164633776</v>
      </c>
    </row>
    <row r="2973" spans="1:31" x14ac:dyDescent="0.3">
      <c r="A2973">
        <v>2507083</v>
      </c>
      <c r="B2973">
        <v>1</v>
      </c>
      <c r="C2973" t="s">
        <v>80</v>
      </c>
      <c r="D2973" t="s">
        <v>94</v>
      </c>
      <c r="E2973" t="s">
        <v>141</v>
      </c>
      <c r="F2973" t="s">
        <v>8768</v>
      </c>
      <c r="G2973" t="s">
        <v>143</v>
      </c>
      <c r="H2973" t="s">
        <v>135</v>
      </c>
      <c r="I2973" t="s">
        <v>136</v>
      </c>
      <c r="J2973" t="s">
        <v>137</v>
      </c>
      <c r="K2973" t="s">
        <v>144</v>
      </c>
      <c r="L2973" t="s">
        <v>8777</v>
      </c>
      <c r="M2973" t="s">
        <v>8778</v>
      </c>
      <c r="N2973">
        <v>0.828333333</v>
      </c>
      <c r="O2973">
        <v>0</v>
      </c>
      <c r="P2973">
        <v>810</v>
      </c>
      <c r="Q2973">
        <v>0</v>
      </c>
      <c r="R2973">
        <v>58</v>
      </c>
      <c r="S2973">
        <v>1</v>
      </c>
      <c r="T2973">
        <v>153</v>
      </c>
      <c r="U2973">
        <v>2</v>
      </c>
      <c r="V2973">
        <v>1</v>
      </c>
      <c r="W2973">
        <v>0</v>
      </c>
      <c r="X2973">
        <v>117.21314571401156</v>
      </c>
      <c r="Y2973">
        <v>0</v>
      </c>
      <c r="Z2973">
        <v>25.044938315152503</v>
      </c>
      <c r="AA2973">
        <v>3.6912396006927004</v>
      </c>
      <c r="AB2973">
        <v>74.608502902470249</v>
      </c>
      <c r="AC2973">
        <v>3.6396452925071472</v>
      </c>
      <c r="AD2973">
        <v>4.8943602523693334E-2</v>
      </c>
      <c r="AE2973">
        <v>224.24641542735785</v>
      </c>
    </row>
    <row r="2974" spans="1:31" x14ac:dyDescent="0.3">
      <c r="A2974">
        <v>2506877</v>
      </c>
      <c r="B2974">
        <v>1</v>
      </c>
      <c r="C2974" t="s">
        <v>80</v>
      </c>
      <c r="D2974" t="s">
        <v>96</v>
      </c>
      <c r="E2974" t="s">
        <v>159</v>
      </c>
      <c r="F2974" t="s">
        <v>8779</v>
      </c>
      <c r="G2974" t="s">
        <v>161</v>
      </c>
      <c r="H2974" t="s">
        <v>150</v>
      </c>
      <c r="I2974" t="s">
        <v>136</v>
      </c>
      <c r="J2974" t="s">
        <v>137</v>
      </c>
      <c r="K2974" t="s">
        <v>144</v>
      </c>
      <c r="L2974" t="s">
        <v>8780</v>
      </c>
      <c r="M2974" t="s">
        <v>8781</v>
      </c>
      <c r="N2974">
        <v>0.384722222</v>
      </c>
      <c r="O2974">
        <v>0</v>
      </c>
      <c r="P2974">
        <v>88</v>
      </c>
      <c r="Q2974">
        <v>0</v>
      </c>
      <c r="R2974">
        <v>0</v>
      </c>
      <c r="S2974">
        <v>0</v>
      </c>
      <c r="T2974">
        <v>4</v>
      </c>
      <c r="U2974">
        <v>0</v>
      </c>
      <c r="V2974">
        <v>0</v>
      </c>
      <c r="W2974">
        <v>0</v>
      </c>
      <c r="X2974">
        <v>7.4332242552585246</v>
      </c>
      <c r="Y2974">
        <v>0</v>
      </c>
      <c r="Z2974">
        <v>0</v>
      </c>
      <c r="AA2974">
        <v>0</v>
      </c>
      <c r="AB2974">
        <v>1.3189724668398561</v>
      </c>
      <c r="AC2974">
        <v>0</v>
      </c>
      <c r="AD2974">
        <v>0</v>
      </c>
      <c r="AE2974">
        <v>8.7521967220983807</v>
      </c>
    </row>
    <row r="2975" spans="1:31" x14ac:dyDescent="0.3">
      <c r="A2975">
        <v>2507186</v>
      </c>
      <c r="B2975">
        <v>1</v>
      </c>
      <c r="C2975" t="s">
        <v>80</v>
      </c>
      <c r="D2975" t="s">
        <v>88</v>
      </c>
      <c r="E2975" t="s">
        <v>207</v>
      </c>
      <c r="F2975" t="s">
        <v>1049</v>
      </c>
      <c r="G2975" t="s">
        <v>177</v>
      </c>
      <c r="H2975" t="s">
        <v>150</v>
      </c>
      <c r="I2975" t="s">
        <v>136</v>
      </c>
      <c r="J2975" t="s">
        <v>137</v>
      </c>
      <c r="K2975" t="s">
        <v>144</v>
      </c>
      <c r="L2975" t="s">
        <v>8782</v>
      </c>
      <c r="M2975" t="s">
        <v>8783</v>
      </c>
      <c r="N2975">
        <v>2.2766666660000001</v>
      </c>
      <c r="O2975">
        <v>0</v>
      </c>
      <c r="P2975">
        <v>65</v>
      </c>
      <c r="Q2975">
        <v>0</v>
      </c>
      <c r="R2975">
        <v>0</v>
      </c>
      <c r="S2975">
        <v>0</v>
      </c>
      <c r="T2975">
        <v>6</v>
      </c>
      <c r="U2975">
        <v>0</v>
      </c>
      <c r="V2975">
        <v>0</v>
      </c>
      <c r="W2975">
        <v>0</v>
      </c>
      <c r="X2975">
        <v>28.25435610963715</v>
      </c>
      <c r="Y2975">
        <v>0</v>
      </c>
      <c r="Z2975">
        <v>0</v>
      </c>
      <c r="AA2975">
        <v>0</v>
      </c>
      <c r="AB2975">
        <v>24.736785416387221</v>
      </c>
      <c r="AC2975">
        <v>0</v>
      </c>
      <c r="AD2975">
        <v>0</v>
      </c>
      <c r="AE2975">
        <v>52.991141526024371</v>
      </c>
    </row>
    <row r="2976" spans="1:31" x14ac:dyDescent="0.3">
      <c r="A2976">
        <v>2507163</v>
      </c>
      <c r="B2976">
        <v>1</v>
      </c>
      <c r="C2976" t="s">
        <v>81</v>
      </c>
      <c r="D2976" t="s">
        <v>115</v>
      </c>
      <c r="E2976" t="s">
        <v>167</v>
      </c>
      <c r="F2976" t="s">
        <v>8784</v>
      </c>
      <c r="G2976" t="s">
        <v>263</v>
      </c>
      <c r="H2976" t="s">
        <v>150</v>
      </c>
      <c r="I2976" t="s">
        <v>136</v>
      </c>
      <c r="J2976" t="s">
        <v>137</v>
      </c>
      <c r="K2976" t="s">
        <v>144</v>
      </c>
      <c r="L2976" t="s">
        <v>8785</v>
      </c>
      <c r="M2976" t="s">
        <v>8786</v>
      </c>
      <c r="N2976">
        <v>1.091388888</v>
      </c>
      <c r="O2976">
        <v>0</v>
      </c>
      <c r="P2976">
        <v>1</v>
      </c>
      <c r="Q2976">
        <v>0</v>
      </c>
      <c r="R2976">
        <v>0</v>
      </c>
      <c r="S2976">
        <v>0</v>
      </c>
      <c r="T2976">
        <v>0</v>
      </c>
      <c r="U2976">
        <v>0</v>
      </c>
      <c r="V2976">
        <v>0</v>
      </c>
      <c r="W2976">
        <v>0</v>
      </c>
      <c r="X2976">
        <v>1.8062997684200003E-2</v>
      </c>
      <c r="Y2976">
        <v>0</v>
      </c>
      <c r="Z2976">
        <v>0</v>
      </c>
      <c r="AA2976">
        <v>0</v>
      </c>
      <c r="AB2976">
        <v>0</v>
      </c>
      <c r="AC2976">
        <v>0</v>
      </c>
      <c r="AD2976">
        <v>0</v>
      </c>
      <c r="AE2976">
        <v>1.8062997684200003E-2</v>
      </c>
    </row>
    <row r="2977" spans="1:31" x14ac:dyDescent="0.3">
      <c r="A2977">
        <v>2507372</v>
      </c>
      <c r="B2977">
        <v>1</v>
      </c>
      <c r="C2977" t="s">
        <v>81</v>
      </c>
      <c r="D2977" t="s">
        <v>115</v>
      </c>
      <c r="E2977" t="s">
        <v>167</v>
      </c>
      <c r="F2977" t="s">
        <v>8787</v>
      </c>
      <c r="G2977" t="s">
        <v>263</v>
      </c>
      <c r="H2977" t="s">
        <v>150</v>
      </c>
      <c r="I2977" t="s">
        <v>136</v>
      </c>
      <c r="J2977" t="s">
        <v>137</v>
      </c>
      <c r="K2977" t="s">
        <v>144</v>
      </c>
      <c r="L2977" t="s">
        <v>8788</v>
      </c>
      <c r="M2977" t="s">
        <v>8789</v>
      </c>
      <c r="N2977">
        <v>1.8869444440000001</v>
      </c>
      <c r="O2977">
        <v>0</v>
      </c>
      <c r="P2977">
        <v>1</v>
      </c>
      <c r="Q2977">
        <v>0</v>
      </c>
      <c r="R2977">
        <v>0</v>
      </c>
      <c r="S2977">
        <v>0</v>
      </c>
      <c r="T2977">
        <v>0</v>
      </c>
      <c r="U2977">
        <v>0</v>
      </c>
      <c r="V2977">
        <v>0</v>
      </c>
      <c r="W2977">
        <v>0</v>
      </c>
      <c r="X2977">
        <v>6.5395312727500003E-5</v>
      </c>
      <c r="Y2977">
        <v>0</v>
      </c>
      <c r="Z2977">
        <v>0</v>
      </c>
      <c r="AA2977">
        <v>0</v>
      </c>
      <c r="AB2977">
        <v>0</v>
      </c>
      <c r="AC2977">
        <v>0</v>
      </c>
      <c r="AD2977">
        <v>0</v>
      </c>
      <c r="AE2977">
        <v>6.5395312727500003E-5</v>
      </c>
    </row>
    <row r="2978" spans="1:31" x14ac:dyDescent="0.3">
      <c r="A2978">
        <v>2506871</v>
      </c>
      <c r="B2978">
        <v>1</v>
      </c>
      <c r="C2978" t="s">
        <v>81</v>
      </c>
      <c r="D2978" t="s">
        <v>122</v>
      </c>
      <c r="E2978" t="s">
        <v>167</v>
      </c>
      <c r="F2978" t="s">
        <v>8790</v>
      </c>
      <c r="G2978" t="s">
        <v>538</v>
      </c>
      <c r="H2978" t="s">
        <v>150</v>
      </c>
      <c r="I2978" t="s">
        <v>136</v>
      </c>
      <c r="J2978" t="s">
        <v>3</v>
      </c>
      <c r="K2978" t="s">
        <v>144</v>
      </c>
      <c r="L2978" t="s">
        <v>8791</v>
      </c>
      <c r="M2978" t="s">
        <v>8792</v>
      </c>
      <c r="N2978">
        <v>5.3255555550000002</v>
      </c>
      <c r="O2978">
        <v>0</v>
      </c>
      <c r="P2978">
        <v>3</v>
      </c>
      <c r="Q2978">
        <v>0</v>
      </c>
      <c r="R2978">
        <v>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3.4098688508098838</v>
      </c>
      <c r="Y2978">
        <v>0</v>
      </c>
      <c r="Z2978">
        <v>0</v>
      </c>
      <c r="AA2978">
        <v>0</v>
      </c>
      <c r="AB2978">
        <v>0</v>
      </c>
      <c r="AC2978">
        <v>0</v>
      </c>
      <c r="AD2978">
        <v>0</v>
      </c>
      <c r="AE2978">
        <v>3.4098688508098838</v>
      </c>
    </row>
    <row r="2979" spans="1:31" x14ac:dyDescent="0.3">
      <c r="A2979">
        <v>2507309</v>
      </c>
      <c r="B2979">
        <v>1</v>
      </c>
      <c r="C2979" t="s">
        <v>80</v>
      </c>
      <c r="D2979" t="s">
        <v>98</v>
      </c>
      <c r="E2979" t="s">
        <v>159</v>
      </c>
      <c r="F2979" t="s">
        <v>8793</v>
      </c>
      <c r="G2979" t="s">
        <v>161</v>
      </c>
      <c r="H2979" t="s">
        <v>150</v>
      </c>
      <c r="I2979" t="s">
        <v>136</v>
      </c>
      <c r="J2979" t="s">
        <v>137</v>
      </c>
      <c r="K2979" t="s">
        <v>144</v>
      </c>
      <c r="L2979" t="s">
        <v>8794</v>
      </c>
      <c r="M2979" t="s">
        <v>8795</v>
      </c>
      <c r="N2979">
        <v>0.65</v>
      </c>
      <c r="O2979">
        <v>0</v>
      </c>
      <c r="P2979">
        <v>10</v>
      </c>
      <c r="Q2979">
        <v>0</v>
      </c>
      <c r="R2979">
        <v>5</v>
      </c>
      <c r="S2979">
        <v>0</v>
      </c>
      <c r="T2979">
        <v>9</v>
      </c>
      <c r="U2979">
        <v>0</v>
      </c>
      <c r="V2979">
        <v>0</v>
      </c>
      <c r="W2979">
        <v>0</v>
      </c>
      <c r="X2979">
        <v>0.19720793634750003</v>
      </c>
      <c r="Y2979">
        <v>0</v>
      </c>
      <c r="Z2979">
        <v>0.25428691273440007</v>
      </c>
      <c r="AA2979">
        <v>0</v>
      </c>
      <c r="AB2979">
        <v>0.16068169854360001</v>
      </c>
      <c r="AC2979">
        <v>0</v>
      </c>
      <c r="AD2979">
        <v>0</v>
      </c>
      <c r="AE2979">
        <v>0.61217654762550011</v>
      </c>
    </row>
    <row r="2980" spans="1:31" x14ac:dyDescent="0.3">
      <c r="A2980">
        <v>2506768</v>
      </c>
      <c r="B2980">
        <v>1</v>
      </c>
      <c r="C2980" t="s">
        <v>81</v>
      </c>
      <c r="D2980" t="s">
        <v>125</v>
      </c>
      <c r="E2980" t="s">
        <v>187</v>
      </c>
      <c r="F2980" t="s">
        <v>1144</v>
      </c>
      <c r="G2980" t="s">
        <v>143</v>
      </c>
      <c r="H2980" t="s">
        <v>135</v>
      </c>
      <c r="I2980" t="s">
        <v>136</v>
      </c>
      <c r="J2980" t="s">
        <v>137</v>
      </c>
      <c r="K2980" t="s">
        <v>144</v>
      </c>
      <c r="L2980" t="s">
        <v>8796</v>
      </c>
      <c r="M2980" t="s">
        <v>8797</v>
      </c>
      <c r="N2980">
        <v>1.94</v>
      </c>
      <c r="O2980">
        <v>0</v>
      </c>
      <c r="P2980">
        <v>419</v>
      </c>
      <c r="Q2980">
        <v>25</v>
      </c>
      <c r="R2980">
        <v>56</v>
      </c>
      <c r="S2980">
        <v>1</v>
      </c>
      <c r="T2980">
        <v>38</v>
      </c>
      <c r="U2980">
        <v>0</v>
      </c>
      <c r="V2980">
        <v>0</v>
      </c>
      <c r="W2980">
        <v>0</v>
      </c>
      <c r="X2980">
        <v>131.84755255407211</v>
      </c>
      <c r="Y2980">
        <v>58.5535059095184</v>
      </c>
      <c r="Z2980">
        <v>33.311175915073406</v>
      </c>
      <c r="AA2980">
        <v>52.372795122801719</v>
      </c>
      <c r="AB2980">
        <v>27.709424454859878</v>
      </c>
      <c r="AC2980">
        <v>0</v>
      </c>
      <c r="AD2980">
        <v>0</v>
      </c>
      <c r="AE2980">
        <v>303.79445395632553</v>
      </c>
    </row>
    <row r="2981" spans="1:31" x14ac:dyDescent="0.3">
      <c r="A2981">
        <v>2507355</v>
      </c>
      <c r="B2981">
        <v>1</v>
      </c>
      <c r="C2981" t="s">
        <v>81</v>
      </c>
      <c r="D2981" t="s">
        <v>118</v>
      </c>
      <c r="E2981" t="s">
        <v>132</v>
      </c>
      <c r="F2981" t="s">
        <v>8798</v>
      </c>
      <c r="G2981" t="s">
        <v>143</v>
      </c>
      <c r="H2981" t="s">
        <v>135</v>
      </c>
      <c r="I2981" t="s">
        <v>136</v>
      </c>
      <c r="J2981" t="s">
        <v>137</v>
      </c>
      <c r="K2981" t="s">
        <v>144</v>
      </c>
      <c r="L2981" t="s">
        <v>8799</v>
      </c>
      <c r="M2981" t="s">
        <v>8800</v>
      </c>
      <c r="N2981">
        <v>0.80888888800000003</v>
      </c>
      <c r="O2981">
        <v>0</v>
      </c>
      <c r="P2981">
        <v>0</v>
      </c>
      <c r="Q2981">
        <v>0</v>
      </c>
      <c r="R2981">
        <v>2</v>
      </c>
      <c r="S2981">
        <v>1</v>
      </c>
      <c r="T2981">
        <v>1</v>
      </c>
      <c r="U2981">
        <v>1</v>
      </c>
      <c r="V2981">
        <v>0</v>
      </c>
      <c r="W2981">
        <v>0</v>
      </c>
      <c r="X2981">
        <v>0</v>
      </c>
      <c r="Y2981">
        <v>0</v>
      </c>
      <c r="Z2981">
        <v>1.0557300854178968</v>
      </c>
      <c r="AA2981">
        <v>5.2571659779829663</v>
      </c>
      <c r="AB2981">
        <v>1.0789014311044445</v>
      </c>
      <c r="AC2981">
        <v>3.8937154550404931</v>
      </c>
      <c r="AD2981">
        <v>0</v>
      </c>
      <c r="AE2981">
        <v>11.285512949545801</v>
      </c>
    </row>
    <row r="2982" spans="1:31" x14ac:dyDescent="0.3">
      <c r="A2982">
        <v>2506794</v>
      </c>
      <c r="B2982">
        <v>1</v>
      </c>
      <c r="C2982" t="s">
        <v>81</v>
      </c>
      <c r="D2982" t="s">
        <v>115</v>
      </c>
      <c r="E2982" t="s">
        <v>207</v>
      </c>
      <c r="F2982" t="s">
        <v>8801</v>
      </c>
      <c r="G2982" t="s">
        <v>177</v>
      </c>
      <c r="H2982" t="s">
        <v>150</v>
      </c>
      <c r="I2982" t="s">
        <v>136</v>
      </c>
      <c r="J2982" t="s">
        <v>137</v>
      </c>
      <c r="K2982" t="s">
        <v>144</v>
      </c>
      <c r="L2982" t="s">
        <v>8802</v>
      </c>
      <c r="M2982" t="s">
        <v>8803</v>
      </c>
      <c r="N2982">
        <v>1.2422222220000001</v>
      </c>
      <c r="O2982">
        <v>0</v>
      </c>
      <c r="P2982">
        <v>33</v>
      </c>
      <c r="Q2982">
        <v>0</v>
      </c>
      <c r="R2982">
        <v>0</v>
      </c>
      <c r="S2982">
        <v>0</v>
      </c>
      <c r="T2982">
        <v>4</v>
      </c>
      <c r="U2982">
        <v>0</v>
      </c>
      <c r="V2982">
        <v>0</v>
      </c>
      <c r="W2982">
        <v>0</v>
      </c>
      <c r="X2982">
        <v>3.4996151673012941</v>
      </c>
      <c r="Y2982">
        <v>0</v>
      </c>
      <c r="Z2982">
        <v>0</v>
      </c>
      <c r="AA2982">
        <v>0</v>
      </c>
      <c r="AB2982">
        <v>0.78786598576693345</v>
      </c>
      <c r="AC2982">
        <v>0</v>
      </c>
      <c r="AD2982">
        <v>0</v>
      </c>
      <c r="AE2982">
        <v>4.287481153068228</v>
      </c>
    </row>
    <row r="2983" spans="1:31" x14ac:dyDescent="0.3">
      <c r="A2983">
        <v>2507123</v>
      </c>
      <c r="B2983">
        <v>1</v>
      </c>
      <c r="C2983" t="s">
        <v>81</v>
      </c>
      <c r="D2983" t="s">
        <v>127</v>
      </c>
      <c r="E2983" t="s">
        <v>141</v>
      </c>
      <c r="F2983" t="s">
        <v>8804</v>
      </c>
      <c r="G2983" t="s">
        <v>143</v>
      </c>
      <c r="H2983" t="s">
        <v>135</v>
      </c>
      <c r="I2983" t="s">
        <v>136</v>
      </c>
      <c r="J2983" t="s">
        <v>137</v>
      </c>
      <c r="K2983" t="s">
        <v>144</v>
      </c>
      <c r="L2983" t="s">
        <v>8805</v>
      </c>
      <c r="M2983" t="s">
        <v>8806</v>
      </c>
      <c r="N2983">
        <v>1.416666666</v>
      </c>
      <c r="O2983">
        <v>0</v>
      </c>
      <c r="P2983">
        <v>3517</v>
      </c>
      <c r="Q2983">
        <v>0</v>
      </c>
      <c r="R2983">
        <v>0</v>
      </c>
      <c r="S2983">
        <v>1</v>
      </c>
      <c r="T2983">
        <v>218</v>
      </c>
      <c r="U2983">
        <v>0</v>
      </c>
      <c r="V2983">
        <v>0</v>
      </c>
      <c r="W2983">
        <v>0</v>
      </c>
      <c r="X2983">
        <v>965.74787408045916</v>
      </c>
      <c r="Y2983">
        <v>0</v>
      </c>
      <c r="Z2983">
        <v>0</v>
      </c>
      <c r="AA2983">
        <v>287.1085842658</v>
      </c>
      <c r="AB2983">
        <v>262.61252054509578</v>
      </c>
      <c r="AC2983">
        <v>0</v>
      </c>
      <c r="AD2983">
        <v>0</v>
      </c>
      <c r="AE2983">
        <v>1515.4689788913549</v>
      </c>
    </row>
    <row r="2984" spans="1:31" x14ac:dyDescent="0.3">
      <c r="A2984">
        <v>2507266</v>
      </c>
      <c r="B2984">
        <v>1</v>
      </c>
      <c r="C2984" t="s">
        <v>80</v>
      </c>
      <c r="D2984" t="s">
        <v>85</v>
      </c>
      <c r="E2984" t="s">
        <v>167</v>
      </c>
      <c r="F2984" t="s">
        <v>8807</v>
      </c>
      <c r="G2984" t="s">
        <v>169</v>
      </c>
      <c r="H2984" t="s">
        <v>150</v>
      </c>
      <c r="I2984" t="s">
        <v>136</v>
      </c>
      <c r="J2984" t="s">
        <v>137</v>
      </c>
      <c r="K2984" t="s">
        <v>144</v>
      </c>
      <c r="L2984" t="s">
        <v>8808</v>
      </c>
      <c r="M2984" t="s">
        <v>8809</v>
      </c>
      <c r="N2984">
        <v>0.59416666600000001</v>
      </c>
      <c r="O2984">
        <v>0</v>
      </c>
      <c r="P2984">
        <v>9</v>
      </c>
      <c r="Q2984">
        <v>0</v>
      </c>
      <c r="R2984">
        <v>0</v>
      </c>
      <c r="S2984">
        <v>0</v>
      </c>
      <c r="T2984">
        <v>4</v>
      </c>
      <c r="U2984">
        <v>0</v>
      </c>
      <c r="V2984">
        <v>0</v>
      </c>
      <c r="W2984">
        <v>0</v>
      </c>
      <c r="X2984">
        <v>1.0819684900935049</v>
      </c>
      <c r="Y2984">
        <v>0</v>
      </c>
      <c r="Z2984">
        <v>0</v>
      </c>
      <c r="AA2984">
        <v>0</v>
      </c>
      <c r="AB2984">
        <v>1.5264192086996415</v>
      </c>
      <c r="AC2984">
        <v>0</v>
      </c>
      <c r="AD2984">
        <v>0</v>
      </c>
      <c r="AE2984">
        <v>2.6083876987931465</v>
      </c>
    </row>
    <row r="2985" spans="1:31" x14ac:dyDescent="0.3">
      <c r="A2985">
        <v>2507415</v>
      </c>
      <c r="B2985">
        <v>1</v>
      </c>
      <c r="C2985" t="s">
        <v>80</v>
      </c>
      <c r="D2985" t="s">
        <v>105</v>
      </c>
      <c r="E2985" t="s">
        <v>167</v>
      </c>
      <c r="F2985" t="s">
        <v>8810</v>
      </c>
      <c r="G2985" t="s">
        <v>169</v>
      </c>
      <c r="H2985" t="s">
        <v>150</v>
      </c>
      <c r="I2985" t="s">
        <v>136</v>
      </c>
      <c r="J2985" t="s">
        <v>137</v>
      </c>
      <c r="K2985" t="s">
        <v>144</v>
      </c>
      <c r="L2985" t="s">
        <v>8811</v>
      </c>
      <c r="M2985" t="s">
        <v>8812</v>
      </c>
      <c r="N2985">
        <v>2.3811111110000001</v>
      </c>
      <c r="O2985">
        <v>0</v>
      </c>
      <c r="P2985">
        <v>4</v>
      </c>
      <c r="Q2985">
        <v>0</v>
      </c>
      <c r="R2985">
        <v>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2.2404999990399999</v>
      </c>
      <c r="Y2985">
        <v>0</v>
      </c>
      <c r="Z2985">
        <v>0</v>
      </c>
      <c r="AA2985">
        <v>0</v>
      </c>
      <c r="AB2985">
        <v>0</v>
      </c>
      <c r="AC2985">
        <v>0</v>
      </c>
      <c r="AD2985">
        <v>0</v>
      </c>
      <c r="AE2985">
        <v>2.2404999990399999</v>
      </c>
    </row>
    <row r="2986" spans="1:31" x14ac:dyDescent="0.3">
      <c r="A2986">
        <v>2507392</v>
      </c>
      <c r="B2986">
        <v>1</v>
      </c>
      <c r="C2986" t="s">
        <v>80</v>
      </c>
      <c r="D2986" t="s">
        <v>83</v>
      </c>
      <c r="E2986" t="s">
        <v>141</v>
      </c>
      <c r="F2986" t="s">
        <v>8813</v>
      </c>
      <c r="G2986" t="s">
        <v>295</v>
      </c>
      <c r="H2986" t="s">
        <v>135</v>
      </c>
      <c r="I2986" t="s">
        <v>277</v>
      </c>
      <c r="J2986" t="s">
        <v>137</v>
      </c>
      <c r="K2986" t="s">
        <v>144</v>
      </c>
      <c r="L2986" t="s">
        <v>8814</v>
      </c>
      <c r="M2986" t="s">
        <v>8815</v>
      </c>
      <c r="N2986">
        <v>2.0277777E-2</v>
      </c>
      <c r="O2986">
        <v>0</v>
      </c>
      <c r="P2986">
        <v>1746</v>
      </c>
      <c r="Q2986">
        <v>0</v>
      </c>
      <c r="R2986">
        <v>0</v>
      </c>
      <c r="S2986">
        <v>1</v>
      </c>
      <c r="T2986">
        <v>579</v>
      </c>
      <c r="U2986">
        <v>0</v>
      </c>
      <c r="V2986">
        <v>0</v>
      </c>
      <c r="W2986">
        <v>0</v>
      </c>
      <c r="X2986">
        <v>12.325221833833028</v>
      </c>
      <c r="Y2986">
        <v>0</v>
      </c>
      <c r="Z2986">
        <v>0</v>
      </c>
      <c r="AA2986">
        <v>2.5841894271666666E-2</v>
      </c>
      <c r="AB2986">
        <v>14.814240705447308</v>
      </c>
      <c r="AC2986">
        <v>0</v>
      </c>
      <c r="AD2986">
        <v>0</v>
      </c>
      <c r="AE2986">
        <v>27.165304433552002</v>
      </c>
    </row>
    <row r="2987" spans="1:31" x14ac:dyDescent="0.3">
      <c r="A2987">
        <v>2507286</v>
      </c>
      <c r="B2987">
        <v>1</v>
      </c>
      <c r="C2987" t="s">
        <v>81</v>
      </c>
      <c r="D2987" t="s">
        <v>127</v>
      </c>
      <c r="E2987" t="s">
        <v>187</v>
      </c>
      <c r="F2987" t="s">
        <v>8816</v>
      </c>
      <c r="G2987" t="s">
        <v>143</v>
      </c>
      <c r="H2987" t="s">
        <v>135</v>
      </c>
      <c r="I2987" t="s">
        <v>136</v>
      </c>
      <c r="J2987" t="s">
        <v>137</v>
      </c>
      <c r="K2987" t="s">
        <v>144</v>
      </c>
      <c r="L2987" t="s">
        <v>8817</v>
      </c>
      <c r="M2987" t="s">
        <v>8818</v>
      </c>
      <c r="N2987">
        <v>1.4869444439999999</v>
      </c>
      <c r="O2987">
        <v>0</v>
      </c>
      <c r="P2987">
        <v>0</v>
      </c>
      <c r="Q2987">
        <v>5</v>
      </c>
      <c r="R2987">
        <v>9</v>
      </c>
      <c r="S2987">
        <v>1</v>
      </c>
      <c r="T2987">
        <v>2</v>
      </c>
      <c r="U2987">
        <v>0</v>
      </c>
      <c r="V2987">
        <v>0</v>
      </c>
      <c r="W2987">
        <v>0</v>
      </c>
      <c r="X2987">
        <v>0</v>
      </c>
      <c r="Y2987">
        <v>10.604559772919126</v>
      </c>
      <c r="Z2987">
        <v>8.4236261105925667</v>
      </c>
      <c r="AA2987">
        <v>1.805782524988889</v>
      </c>
      <c r="AB2987">
        <v>3.0501353037551602</v>
      </c>
      <c r="AC2987">
        <v>0</v>
      </c>
      <c r="AD2987">
        <v>0</v>
      </c>
      <c r="AE2987">
        <v>23.88410371225574</v>
      </c>
    </row>
    <row r="2988" spans="1:31" x14ac:dyDescent="0.3">
      <c r="A2988">
        <v>2507143</v>
      </c>
      <c r="B2988">
        <v>1</v>
      </c>
      <c r="C2988" t="s">
        <v>81</v>
      </c>
      <c r="D2988" t="s">
        <v>112</v>
      </c>
      <c r="E2988" t="s">
        <v>132</v>
      </c>
      <c r="F2988" t="s">
        <v>8819</v>
      </c>
      <c r="G2988" t="s">
        <v>143</v>
      </c>
      <c r="H2988" t="s">
        <v>135</v>
      </c>
      <c r="I2988" t="s">
        <v>136</v>
      </c>
      <c r="J2988" t="s">
        <v>137</v>
      </c>
      <c r="K2988" t="s">
        <v>144</v>
      </c>
      <c r="L2988" t="s">
        <v>8820</v>
      </c>
      <c r="M2988" t="s">
        <v>8821</v>
      </c>
      <c r="N2988">
        <v>0.83666666599999995</v>
      </c>
      <c r="O2988">
        <v>0</v>
      </c>
      <c r="P2988">
        <v>133</v>
      </c>
      <c r="Q2988">
        <v>4</v>
      </c>
      <c r="R2988">
        <v>140</v>
      </c>
      <c r="S2988">
        <v>3</v>
      </c>
      <c r="T2988">
        <v>13</v>
      </c>
      <c r="U2988">
        <v>2</v>
      </c>
      <c r="V2988">
        <v>0</v>
      </c>
      <c r="W2988">
        <v>0</v>
      </c>
      <c r="X2988">
        <v>11.354759050070657</v>
      </c>
      <c r="Y2988">
        <v>63.361343354762973</v>
      </c>
      <c r="Z2988">
        <v>16.948816477910643</v>
      </c>
      <c r="AA2988">
        <v>10.479209273265425</v>
      </c>
      <c r="AB2988">
        <v>19.653605033535548</v>
      </c>
      <c r="AC2988">
        <v>322.12296056194663</v>
      </c>
      <c r="AD2988">
        <v>0</v>
      </c>
      <c r="AE2988">
        <v>443.92069375149185</v>
      </c>
    </row>
    <row r="2989" spans="1:31" x14ac:dyDescent="0.3">
      <c r="A2989">
        <v>2506894</v>
      </c>
      <c r="B2989">
        <v>1</v>
      </c>
      <c r="C2989" t="s">
        <v>80</v>
      </c>
      <c r="D2989" t="s">
        <v>101</v>
      </c>
      <c r="E2989" t="s">
        <v>167</v>
      </c>
      <c r="F2989" t="s">
        <v>8822</v>
      </c>
      <c r="G2989" t="s">
        <v>234</v>
      </c>
      <c r="H2989" t="s">
        <v>150</v>
      </c>
      <c r="I2989" t="s">
        <v>136</v>
      </c>
      <c r="J2989" t="s">
        <v>137</v>
      </c>
      <c r="K2989" t="s">
        <v>144</v>
      </c>
      <c r="L2989" t="s">
        <v>8823</v>
      </c>
      <c r="M2989" t="s">
        <v>8824</v>
      </c>
      <c r="N2989">
        <v>2.4386111110000002</v>
      </c>
      <c r="O2989">
        <v>0</v>
      </c>
      <c r="P2989">
        <v>1</v>
      </c>
      <c r="Q2989">
        <v>0</v>
      </c>
      <c r="R2989">
        <v>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0.4889604140938183</v>
      </c>
      <c r="Y2989">
        <v>0</v>
      </c>
      <c r="Z2989">
        <v>0</v>
      </c>
      <c r="AA2989">
        <v>0</v>
      </c>
      <c r="AB2989">
        <v>0</v>
      </c>
      <c r="AC2989">
        <v>0</v>
      </c>
      <c r="AD2989">
        <v>0</v>
      </c>
      <c r="AE2989">
        <v>0.4889604140938183</v>
      </c>
    </row>
    <row r="2990" spans="1:31" x14ac:dyDescent="0.3">
      <c r="A2990">
        <v>2507229</v>
      </c>
      <c r="B2990">
        <v>1</v>
      </c>
      <c r="C2990" t="s">
        <v>80</v>
      </c>
      <c r="D2990" t="s">
        <v>83</v>
      </c>
      <c r="E2990" t="s">
        <v>187</v>
      </c>
      <c r="F2990" t="s">
        <v>3669</v>
      </c>
      <c r="G2990" t="s">
        <v>538</v>
      </c>
      <c r="H2990" t="s">
        <v>135</v>
      </c>
      <c r="I2990" t="s">
        <v>136</v>
      </c>
      <c r="J2990" t="s">
        <v>3</v>
      </c>
      <c r="K2990" t="s">
        <v>144</v>
      </c>
      <c r="L2990" t="s">
        <v>8825</v>
      </c>
      <c r="M2990" t="s">
        <v>8453</v>
      </c>
      <c r="N2990">
        <v>0.61138888800000002</v>
      </c>
      <c r="O2990">
        <v>0</v>
      </c>
      <c r="P2990">
        <v>858</v>
      </c>
      <c r="Q2990">
        <v>1</v>
      </c>
      <c r="R2990">
        <v>0</v>
      </c>
      <c r="S2990">
        <v>3</v>
      </c>
      <c r="T2990">
        <v>236</v>
      </c>
      <c r="U2990">
        <v>6</v>
      </c>
      <c r="V2990">
        <v>8</v>
      </c>
      <c r="W2990">
        <v>0</v>
      </c>
      <c r="X2990">
        <v>172.1166945874231</v>
      </c>
      <c r="Y2990">
        <v>0.64801701713482351</v>
      </c>
      <c r="Z2990">
        <v>0</v>
      </c>
      <c r="AA2990">
        <v>24.676672828125039</v>
      </c>
      <c r="AB2990">
        <v>274.26911629089443</v>
      </c>
      <c r="AC2990">
        <v>375.06679490405031</v>
      </c>
      <c r="AD2990">
        <v>94.028617451580217</v>
      </c>
      <c r="AE2990">
        <v>940.80591307920793</v>
      </c>
    </row>
    <row r="2991" spans="1:31" x14ac:dyDescent="0.3">
      <c r="A2991">
        <v>2506734</v>
      </c>
      <c r="B2991">
        <v>1</v>
      </c>
      <c r="C2991" t="s">
        <v>80</v>
      </c>
      <c r="D2991" t="s">
        <v>82</v>
      </c>
      <c r="E2991" t="s">
        <v>147</v>
      </c>
      <c r="F2991" t="s">
        <v>8826</v>
      </c>
      <c r="G2991" t="s">
        <v>134</v>
      </c>
      <c r="H2991" t="s">
        <v>150</v>
      </c>
      <c r="I2991" t="s">
        <v>136</v>
      </c>
      <c r="J2991" t="s">
        <v>137</v>
      </c>
      <c r="K2991" t="s">
        <v>138</v>
      </c>
      <c r="L2991" t="s">
        <v>8827</v>
      </c>
      <c r="M2991" t="s">
        <v>8828</v>
      </c>
      <c r="N2991">
        <v>1.6775</v>
      </c>
      <c r="O2991">
        <v>0</v>
      </c>
      <c r="P2991">
        <v>3</v>
      </c>
      <c r="Q2991">
        <v>0</v>
      </c>
      <c r="R2991">
        <v>0</v>
      </c>
      <c r="S2991">
        <v>0</v>
      </c>
      <c r="T2991">
        <v>142</v>
      </c>
      <c r="U2991">
        <v>0</v>
      </c>
      <c r="V2991">
        <v>0</v>
      </c>
      <c r="W2991">
        <v>0</v>
      </c>
      <c r="X2991">
        <v>1.1168791494658483</v>
      </c>
      <c r="Y2991">
        <v>0</v>
      </c>
      <c r="Z2991">
        <v>0</v>
      </c>
      <c r="AA2991">
        <v>0</v>
      </c>
      <c r="AB2991">
        <v>82.832275045575898</v>
      </c>
      <c r="AC2991">
        <v>0</v>
      </c>
      <c r="AD2991">
        <v>0</v>
      </c>
      <c r="AE2991">
        <v>83.949154195041743</v>
      </c>
    </row>
    <row r="2992" spans="1:31" x14ac:dyDescent="0.3">
      <c r="A2992">
        <v>2506926</v>
      </c>
      <c r="B2992">
        <v>1</v>
      </c>
      <c r="C2992" t="s">
        <v>80</v>
      </c>
      <c r="D2992" t="s">
        <v>85</v>
      </c>
      <c r="E2992" t="s">
        <v>159</v>
      </c>
      <c r="F2992" t="s">
        <v>8829</v>
      </c>
      <c r="G2992" t="s">
        <v>134</v>
      </c>
      <c r="H2992" t="s">
        <v>150</v>
      </c>
      <c r="I2992" t="s">
        <v>136</v>
      </c>
      <c r="J2992" t="s">
        <v>137</v>
      </c>
      <c r="K2992" t="s">
        <v>138</v>
      </c>
      <c r="L2992" t="s">
        <v>8830</v>
      </c>
      <c r="M2992" t="s">
        <v>8831</v>
      </c>
      <c r="N2992">
        <v>1.3533333329999999</v>
      </c>
      <c r="O2992">
        <v>0</v>
      </c>
      <c r="P2992">
        <v>502</v>
      </c>
      <c r="Q2992">
        <v>0</v>
      </c>
      <c r="R2992">
        <v>0</v>
      </c>
      <c r="S2992">
        <v>0</v>
      </c>
      <c r="T2992">
        <v>14</v>
      </c>
      <c r="U2992">
        <v>0</v>
      </c>
      <c r="V2992">
        <v>0</v>
      </c>
      <c r="W2992">
        <v>0</v>
      </c>
      <c r="X2992">
        <v>153.11223352805592</v>
      </c>
      <c r="Y2992">
        <v>0</v>
      </c>
      <c r="Z2992">
        <v>0</v>
      </c>
      <c r="AA2992">
        <v>0</v>
      </c>
      <c r="AB2992">
        <v>11.822379142919893</v>
      </c>
      <c r="AC2992">
        <v>0</v>
      </c>
      <c r="AD2992">
        <v>0</v>
      </c>
      <c r="AE2992">
        <v>164.93461267097581</v>
      </c>
    </row>
    <row r="2993" spans="1:31" x14ac:dyDescent="0.3">
      <c r="A2993">
        <v>2507072</v>
      </c>
      <c r="B2993">
        <v>1</v>
      </c>
      <c r="C2993" t="s">
        <v>80</v>
      </c>
      <c r="D2993" t="s">
        <v>111</v>
      </c>
      <c r="E2993" t="s">
        <v>132</v>
      </c>
      <c r="F2993" t="s">
        <v>8832</v>
      </c>
      <c r="G2993" t="s">
        <v>295</v>
      </c>
      <c r="H2993" t="s">
        <v>135</v>
      </c>
      <c r="I2993" t="s">
        <v>136</v>
      </c>
      <c r="J2993" t="s">
        <v>137</v>
      </c>
      <c r="K2993" t="s">
        <v>144</v>
      </c>
      <c r="L2993" t="s">
        <v>8833</v>
      </c>
      <c r="M2993" t="s">
        <v>8834</v>
      </c>
      <c r="N2993">
        <v>0.37305555499999998</v>
      </c>
      <c r="O2993">
        <v>0</v>
      </c>
      <c r="P2993">
        <v>947</v>
      </c>
      <c r="Q2993">
        <v>0</v>
      </c>
      <c r="R2993">
        <v>0</v>
      </c>
      <c r="S2993">
        <v>0</v>
      </c>
      <c r="T2993">
        <v>47</v>
      </c>
      <c r="U2993">
        <v>0</v>
      </c>
      <c r="V2993">
        <v>0</v>
      </c>
      <c r="W2993">
        <v>0</v>
      </c>
      <c r="X2993">
        <v>112.58339969701267</v>
      </c>
      <c r="Y2993">
        <v>0</v>
      </c>
      <c r="Z2993">
        <v>0</v>
      </c>
      <c r="AA2993">
        <v>0</v>
      </c>
      <c r="AB2993">
        <v>12.540447782768275</v>
      </c>
      <c r="AC2993">
        <v>0</v>
      </c>
      <c r="AD2993">
        <v>0</v>
      </c>
      <c r="AE2993">
        <v>125.12384747978095</v>
      </c>
    </row>
    <row r="2994" spans="1:31" x14ac:dyDescent="0.3">
      <c r="A2994">
        <v>2507049</v>
      </c>
      <c r="B2994">
        <v>1</v>
      </c>
      <c r="C2994" t="s">
        <v>81</v>
      </c>
      <c r="D2994" t="s">
        <v>118</v>
      </c>
      <c r="E2994" t="s">
        <v>132</v>
      </c>
      <c r="F2994" t="s">
        <v>2686</v>
      </c>
      <c r="G2994" t="s">
        <v>204</v>
      </c>
      <c r="H2994" t="s">
        <v>135</v>
      </c>
      <c r="I2994" t="s">
        <v>136</v>
      </c>
      <c r="J2994" t="s">
        <v>137</v>
      </c>
      <c r="K2994" t="s">
        <v>144</v>
      </c>
      <c r="L2994" t="s">
        <v>8835</v>
      </c>
      <c r="M2994" t="s">
        <v>8836</v>
      </c>
      <c r="N2994">
        <v>2.031111111</v>
      </c>
      <c r="O2994">
        <v>0</v>
      </c>
      <c r="P2994">
        <v>0</v>
      </c>
      <c r="Q2994">
        <v>2</v>
      </c>
      <c r="R2994">
        <v>4</v>
      </c>
      <c r="S2994">
        <v>2</v>
      </c>
      <c r="T2994">
        <v>0</v>
      </c>
      <c r="U2994">
        <v>0</v>
      </c>
      <c r="V2994">
        <v>0</v>
      </c>
      <c r="W2994">
        <v>0</v>
      </c>
      <c r="X2994">
        <v>0</v>
      </c>
      <c r="Y2994">
        <v>4.8644990189490009</v>
      </c>
      <c r="Z2994">
        <v>8.0406534009592949</v>
      </c>
      <c r="AA2994">
        <v>442.00454280636302</v>
      </c>
      <c r="AB2994">
        <v>0</v>
      </c>
      <c r="AC2994">
        <v>0</v>
      </c>
      <c r="AD2994">
        <v>0</v>
      </c>
      <c r="AE2994">
        <v>454.90969522627131</v>
      </c>
    </row>
    <row r="2995" spans="1:31" x14ac:dyDescent="0.3">
      <c r="A2995">
        <v>2506920</v>
      </c>
      <c r="B2995">
        <v>1</v>
      </c>
      <c r="C2995" t="s">
        <v>80</v>
      </c>
      <c r="D2995" t="s">
        <v>100</v>
      </c>
      <c r="E2995" t="s">
        <v>141</v>
      </c>
      <c r="F2995" t="s">
        <v>8837</v>
      </c>
      <c r="G2995" t="s">
        <v>173</v>
      </c>
      <c r="H2995" t="s">
        <v>135</v>
      </c>
      <c r="I2995" t="s">
        <v>136</v>
      </c>
      <c r="J2995" t="s">
        <v>137</v>
      </c>
      <c r="K2995" t="s">
        <v>138</v>
      </c>
      <c r="L2995" t="s">
        <v>8838</v>
      </c>
      <c r="M2995" t="s">
        <v>8839</v>
      </c>
      <c r="N2995">
        <v>7.4372222219999999</v>
      </c>
      <c r="O2995">
        <v>10</v>
      </c>
      <c r="P2995">
        <v>5056</v>
      </c>
      <c r="Q2995">
        <v>4</v>
      </c>
      <c r="R2995">
        <v>101</v>
      </c>
      <c r="S2995">
        <v>13</v>
      </c>
      <c r="T2995">
        <v>323</v>
      </c>
      <c r="U2995">
        <v>4</v>
      </c>
      <c r="V2995">
        <v>1</v>
      </c>
      <c r="W2995">
        <v>155.52510562710714</v>
      </c>
      <c r="X2995">
        <v>6306.3396180203772</v>
      </c>
      <c r="Y2995">
        <v>95.663345321174404</v>
      </c>
      <c r="Z2995">
        <v>114.22201530193063</v>
      </c>
      <c r="AA2995">
        <v>431.71533036496015</v>
      </c>
      <c r="AB2995">
        <v>1538.6542665248605</v>
      </c>
      <c r="AC2995">
        <v>2627.2098703195184</v>
      </c>
      <c r="AD2995">
        <v>0</v>
      </c>
      <c r="AE2995">
        <v>11269.329551479928</v>
      </c>
    </row>
    <row r="2996" spans="1:31" x14ac:dyDescent="0.3">
      <c r="A2996">
        <v>2506857</v>
      </c>
      <c r="B2996">
        <v>1</v>
      </c>
      <c r="C2996" t="s">
        <v>81</v>
      </c>
      <c r="D2996" t="s">
        <v>128</v>
      </c>
      <c r="E2996" t="s">
        <v>187</v>
      </c>
      <c r="F2996" t="s">
        <v>8840</v>
      </c>
      <c r="G2996" t="s">
        <v>134</v>
      </c>
      <c r="H2996" t="s">
        <v>135</v>
      </c>
      <c r="I2996" t="s">
        <v>136</v>
      </c>
      <c r="J2996" t="s">
        <v>137</v>
      </c>
      <c r="K2996" t="s">
        <v>138</v>
      </c>
      <c r="L2996" t="s">
        <v>8841</v>
      </c>
      <c r="M2996" t="s">
        <v>8842</v>
      </c>
      <c r="N2996">
        <v>0.72972222200000003</v>
      </c>
      <c r="O2996">
        <v>0</v>
      </c>
      <c r="P2996">
        <v>0</v>
      </c>
      <c r="Q2996">
        <v>0</v>
      </c>
      <c r="R2996">
        <v>0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0</v>
      </c>
      <c r="Y2996">
        <v>0</v>
      </c>
      <c r="Z2996">
        <v>0</v>
      </c>
      <c r="AA2996">
        <v>0</v>
      </c>
      <c r="AB2996">
        <v>0</v>
      </c>
      <c r="AC2996">
        <v>253.18809993364866</v>
      </c>
      <c r="AD2996">
        <v>0</v>
      </c>
      <c r="AE2996">
        <v>253.18809993364866</v>
      </c>
    </row>
    <row r="2997" spans="1:31" x14ac:dyDescent="0.3">
      <c r="A2997">
        <v>2507175</v>
      </c>
      <c r="B2997">
        <v>1</v>
      </c>
      <c r="C2997" t="s">
        <v>80</v>
      </c>
      <c r="D2997" t="s">
        <v>103</v>
      </c>
      <c r="E2997" t="s">
        <v>132</v>
      </c>
      <c r="F2997" t="s">
        <v>8843</v>
      </c>
      <c r="G2997" t="s">
        <v>134</v>
      </c>
      <c r="H2997" t="s">
        <v>135</v>
      </c>
      <c r="I2997" t="s">
        <v>136</v>
      </c>
      <c r="J2997" t="s">
        <v>137</v>
      </c>
      <c r="K2997" t="s">
        <v>138</v>
      </c>
      <c r="L2997" t="s">
        <v>8844</v>
      </c>
      <c r="M2997" t="s">
        <v>8845</v>
      </c>
      <c r="N2997">
        <v>1.8630555550000001</v>
      </c>
      <c r="O2997">
        <v>0</v>
      </c>
      <c r="P2997">
        <v>0</v>
      </c>
      <c r="Q2997">
        <v>0</v>
      </c>
      <c r="R2997">
        <v>0</v>
      </c>
      <c r="S2997">
        <v>0</v>
      </c>
      <c r="T2997">
        <v>1</v>
      </c>
      <c r="U2997">
        <v>0</v>
      </c>
      <c r="V2997">
        <v>2</v>
      </c>
      <c r="W2997">
        <v>0</v>
      </c>
      <c r="X2997">
        <v>0</v>
      </c>
      <c r="Y2997">
        <v>0</v>
      </c>
      <c r="Z2997">
        <v>0</v>
      </c>
      <c r="AA2997">
        <v>0</v>
      </c>
      <c r="AB2997">
        <v>13.102501274153921</v>
      </c>
      <c r="AC2997">
        <v>0</v>
      </c>
      <c r="AD2997">
        <v>116.7627207592584</v>
      </c>
      <c r="AE2997">
        <v>129.86522203341232</v>
      </c>
    </row>
    <row r="2998" spans="1:31" x14ac:dyDescent="0.3">
      <c r="A2998">
        <v>2506820</v>
      </c>
      <c r="B2998">
        <v>1</v>
      </c>
      <c r="C2998" t="s">
        <v>81</v>
      </c>
      <c r="D2998" t="s">
        <v>115</v>
      </c>
      <c r="E2998" t="s">
        <v>187</v>
      </c>
      <c r="F2998" t="s">
        <v>8846</v>
      </c>
      <c r="G2998" t="s">
        <v>134</v>
      </c>
      <c r="H2998" t="s">
        <v>135</v>
      </c>
      <c r="I2998" t="s">
        <v>136</v>
      </c>
      <c r="J2998" t="s">
        <v>137</v>
      </c>
      <c r="K2998" t="s">
        <v>138</v>
      </c>
      <c r="L2998" t="s">
        <v>8847</v>
      </c>
      <c r="M2998" t="s">
        <v>8848</v>
      </c>
      <c r="N2998">
        <v>3.9175</v>
      </c>
      <c r="O2998">
        <v>0</v>
      </c>
      <c r="P2998">
        <v>584</v>
      </c>
      <c r="Q2998">
        <v>3</v>
      </c>
      <c r="R2998">
        <v>27</v>
      </c>
      <c r="S2998">
        <v>5</v>
      </c>
      <c r="T2998">
        <v>39</v>
      </c>
      <c r="U2998">
        <v>0</v>
      </c>
      <c r="V2998">
        <v>0</v>
      </c>
      <c r="W2998">
        <v>0</v>
      </c>
      <c r="X2998">
        <v>237.72186627009501</v>
      </c>
      <c r="Y2998">
        <v>40.124911445630062</v>
      </c>
      <c r="Z2998">
        <v>66.159708150715034</v>
      </c>
      <c r="AA2998">
        <v>130.90036090997751</v>
      </c>
      <c r="AB2998">
        <v>90.081178085181776</v>
      </c>
      <c r="AC2998">
        <v>0</v>
      </c>
      <c r="AD2998">
        <v>0</v>
      </c>
      <c r="AE2998">
        <v>564.98802486159946</v>
      </c>
    </row>
    <row r="2999" spans="1:31" x14ac:dyDescent="0.3">
      <c r="A2999">
        <v>2507169</v>
      </c>
      <c r="B2999">
        <v>1</v>
      </c>
      <c r="C2999" t="s">
        <v>80</v>
      </c>
      <c r="D2999" t="s">
        <v>96</v>
      </c>
      <c r="E2999" t="s">
        <v>167</v>
      </c>
      <c r="F2999" t="s">
        <v>8849</v>
      </c>
      <c r="G2999" t="s">
        <v>169</v>
      </c>
      <c r="H2999" t="s">
        <v>150</v>
      </c>
      <c r="I2999" t="s">
        <v>136</v>
      </c>
      <c r="J2999" t="s">
        <v>137</v>
      </c>
      <c r="K2999" t="s">
        <v>144</v>
      </c>
      <c r="L2999" t="s">
        <v>8850</v>
      </c>
      <c r="M2999" t="s">
        <v>8851</v>
      </c>
      <c r="N2999">
        <v>2.8777777769999999</v>
      </c>
      <c r="O2999">
        <v>0</v>
      </c>
      <c r="P2999">
        <v>1</v>
      </c>
      <c r="Q2999">
        <v>0</v>
      </c>
      <c r="R2999">
        <v>0</v>
      </c>
      <c r="S2999">
        <v>0</v>
      </c>
      <c r="T2999">
        <v>1</v>
      </c>
      <c r="U2999">
        <v>0</v>
      </c>
      <c r="V2999">
        <v>0</v>
      </c>
      <c r="W2999">
        <v>0</v>
      </c>
      <c r="X2999">
        <v>0.2741626085908217</v>
      </c>
      <c r="Y2999">
        <v>0</v>
      </c>
      <c r="Z2999">
        <v>0</v>
      </c>
      <c r="AA2999">
        <v>0</v>
      </c>
      <c r="AB2999">
        <v>4.474250993268333</v>
      </c>
      <c r="AC2999">
        <v>0</v>
      </c>
      <c r="AD2999">
        <v>0</v>
      </c>
      <c r="AE2999">
        <v>4.7484136018591547</v>
      </c>
    </row>
    <row r="3000" spans="1:31" x14ac:dyDescent="0.3">
      <c r="A3000">
        <v>2507318</v>
      </c>
      <c r="B3000">
        <v>1</v>
      </c>
      <c r="C3000" t="s">
        <v>80</v>
      </c>
      <c r="D3000" t="s">
        <v>107</v>
      </c>
      <c r="E3000" t="s">
        <v>207</v>
      </c>
      <c r="F3000" t="s">
        <v>8852</v>
      </c>
      <c r="G3000" t="s">
        <v>161</v>
      </c>
      <c r="H3000" t="s">
        <v>150</v>
      </c>
      <c r="I3000" t="s">
        <v>136</v>
      </c>
      <c r="J3000" t="s">
        <v>137</v>
      </c>
      <c r="K3000" t="s">
        <v>144</v>
      </c>
      <c r="L3000" t="s">
        <v>8853</v>
      </c>
      <c r="M3000" t="s">
        <v>8854</v>
      </c>
      <c r="N3000">
        <v>1.4824999999999999</v>
      </c>
      <c r="O3000">
        <v>0</v>
      </c>
      <c r="P3000">
        <v>69</v>
      </c>
      <c r="Q3000">
        <v>0</v>
      </c>
      <c r="R3000">
        <v>0</v>
      </c>
      <c r="S3000">
        <v>0</v>
      </c>
      <c r="T3000">
        <v>2</v>
      </c>
      <c r="U3000">
        <v>0</v>
      </c>
      <c r="V3000">
        <v>0</v>
      </c>
      <c r="W3000">
        <v>0</v>
      </c>
      <c r="X3000">
        <v>7.1001739542410842</v>
      </c>
      <c r="Y3000">
        <v>0</v>
      </c>
      <c r="Z3000">
        <v>0</v>
      </c>
      <c r="AA3000">
        <v>0</v>
      </c>
      <c r="AB3000">
        <v>3.9942269506755559</v>
      </c>
      <c r="AC3000">
        <v>0</v>
      </c>
      <c r="AD3000">
        <v>0</v>
      </c>
      <c r="AE3000">
        <v>11.09440090491664</v>
      </c>
    </row>
    <row r="3001" spans="1:31" x14ac:dyDescent="0.3">
      <c r="A3001">
        <v>2507381</v>
      </c>
      <c r="B3001">
        <v>1</v>
      </c>
      <c r="C3001" t="s">
        <v>81</v>
      </c>
      <c r="D3001" t="s">
        <v>118</v>
      </c>
      <c r="E3001" t="s">
        <v>159</v>
      </c>
      <c r="F3001" t="s">
        <v>8855</v>
      </c>
      <c r="G3001" t="s">
        <v>181</v>
      </c>
      <c r="H3001" t="s">
        <v>150</v>
      </c>
      <c r="I3001" t="s">
        <v>136</v>
      </c>
      <c r="J3001" t="s">
        <v>137</v>
      </c>
      <c r="K3001" t="s">
        <v>144</v>
      </c>
      <c r="L3001" t="s">
        <v>8856</v>
      </c>
      <c r="M3001" t="s">
        <v>8857</v>
      </c>
      <c r="N3001">
        <v>3.5636111110000002</v>
      </c>
      <c r="O3001">
        <v>0</v>
      </c>
      <c r="P3001">
        <v>8</v>
      </c>
      <c r="Q3001">
        <v>0</v>
      </c>
      <c r="R3001">
        <v>6</v>
      </c>
      <c r="S3001">
        <v>0</v>
      </c>
      <c r="T3001">
        <v>3</v>
      </c>
      <c r="U3001">
        <v>0</v>
      </c>
      <c r="V3001">
        <v>1</v>
      </c>
      <c r="W3001">
        <v>0</v>
      </c>
      <c r="X3001">
        <v>18.397742711959118</v>
      </c>
      <c r="Y3001">
        <v>0</v>
      </c>
      <c r="Z3001">
        <v>14.816052542344638</v>
      </c>
      <c r="AA3001">
        <v>0</v>
      </c>
      <c r="AB3001">
        <v>7.584399662163805</v>
      </c>
      <c r="AC3001">
        <v>0</v>
      </c>
      <c r="AD3001">
        <v>1.0566474198609983</v>
      </c>
      <c r="AE3001">
        <v>41.854842336328559</v>
      </c>
    </row>
    <row r="3002" spans="1:31" x14ac:dyDescent="0.3">
      <c r="A3002">
        <v>2507275</v>
      </c>
      <c r="B3002">
        <v>1</v>
      </c>
      <c r="C3002" t="s">
        <v>81</v>
      </c>
      <c r="D3002" t="s">
        <v>123</v>
      </c>
      <c r="E3002" t="s">
        <v>141</v>
      </c>
      <c r="F3002" t="s">
        <v>7518</v>
      </c>
      <c r="G3002" t="s">
        <v>143</v>
      </c>
      <c r="H3002" t="s">
        <v>135</v>
      </c>
      <c r="I3002" t="s">
        <v>136</v>
      </c>
      <c r="J3002" t="s">
        <v>137</v>
      </c>
      <c r="K3002" t="s">
        <v>144</v>
      </c>
      <c r="L3002" t="s">
        <v>8858</v>
      </c>
      <c r="M3002" t="s">
        <v>8859</v>
      </c>
      <c r="N3002">
        <v>0.32527777699999999</v>
      </c>
      <c r="O3002">
        <v>4</v>
      </c>
      <c r="P3002">
        <v>1312</v>
      </c>
      <c r="Q3002">
        <v>127</v>
      </c>
      <c r="R3002">
        <v>137</v>
      </c>
      <c r="S3002">
        <v>18</v>
      </c>
      <c r="T3002">
        <v>189</v>
      </c>
      <c r="U3002">
        <v>0</v>
      </c>
      <c r="V3002">
        <v>1</v>
      </c>
      <c r="W3002">
        <v>0.14692074798103</v>
      </c>
      <c r="X3002">
        <v>69.170376561293267</v>
      </c>
      <c r="Y3002">
        <v>17.74717184659082</v>
      </c>
      <c r="Z3002">
        <v>13.808758750746149</v>
      </c>
      <c r="AA3002">
        <v>8.5914149457919642</v>
      </c>
      <c r="AB3002">
        <v>30.953185324843428</v>
      </c>
      <c r="AC3002">
        <v>0</v>
      </c>
      <c r="AD3002">
        <v>0.48252407429860833</v>
      </c>
      <c r="AE3002">
        <v>140.90035225154526</v>
      </c>
    </row>
    <row r="3003" spans="1:31" x14ac:dyDescent="0.3">
      <c r="A3003">
        <v>2507238</v>
      </c>
      <c r="B3003">
        <v>1</v>
      </c>
      <c r="C3003" t="s">
        <v>80</v>
      </c>
      <c r="D3003" t="s">
        <v>104</v>
      </c>
      <c r="E3003" t="s">
        <v>207</v>
      </c>
      <c r="F3003" t="s">
        <v>8860</v>
      </c>
      <c r="G3003" t="s">
        <v>413</v>
      </c>
      <c r="H3003" t="s">
        <v>150</v>
      </c>
      <c r="I3003" t="s">
        <v>136</v>
      </c>
      <c r="J3003" t="s">
        <v>137</v>
      </c>
      <c r="K3003" t="s">
        <v>144</v>
      </c>
      <c r="L3003" t="s">
        <v>8861</v>
      </c>
      <c r="M3003" t="s">
        <v>8862</v>
      </c>
      <c r="N3003">
        <v>3.2</v>
      </c>
      <c r="O3003">
        <v>0</v>
      </c>
      <c r="P3003">
        <v>0</v>
      </c>
      <c r="Q3003">
        <v>0</v>
      </c>
      <c r="R3003">
        <v>1</v>
      </c>
      <c r="S3003">
        <v>0</v>
      </c>
      <c r="T3003">
        <v>3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6.0641640311966671E-2</v>
      </c>
      <c r="AA3003">
        <v>0</v>
      </c>
      <c r="AB3003">
        <v>0.54106471411687329</v>
      </c>
      <c r="AC3003">
        <v>0</v>
      </c>
      <c r="AD3003">
        <v>0</v>
      </c>
      <c r="AE3003">
        <v>0.60170635442883991</v>
      </c>
    </row>
    <row r="3004" spans="1:31" x14ac:dyDescent="0.3">
      <c r="A3004">
        <v>2506940</v>
      </c>
      <c r="B3004">
        <v>1</v>
      </c>
      <c r="C3004" t="s">
        <v>80</v>
      </c>
      <c r="D3004" t="s">
        <v>103</v>
      </c>
      <c r="E3004" t="s">
        <v>187</v>
      </c>
      <c r="F3004" t="s">
        <v>8863</v>
      </c>
      <c r="G3004" t="s">
        <v>134</v>
      </c>
      <c r="H3004" t="s">
        <v>135</v>
      </c>
      <c r="I3004" t="s">
        <v>136</v>
      </c>
      <c r="J3004" t="s">
        <v>137</v>
      </c>
      <c r="K3004" t="s">
        <v>138</v>
      </c>
      <c r="L3004" t="s">
        <v>8864</v>
      </c>
      <c r="M3004" t="s">
        <v>8865</v>
      </c>
      <c r="N3004">
        <v>0.54916666599999997</v>
      </c>
      <c r="O3004">
        <v>0</v>
      </c>
      <c r="P3004">
        <v>0</v>
      </c>
      <c r="Q3004">
        <v>0</v>
      </c>
      <c r="R3004">
        <v>0</v>
      </c>
      <c r="S3004">
        <v>3</v>
      </c>
      <c r="T3004">
        <v>6</v>
      </c>
      <c r="U3004">
        <v>5</v>
      </c>
      <c r="V3004">
        <v>0</v>
      </c>
      <c r="W3004">
        <v>0</v>
      </c>
      <c r="X3004">
        <v>0</v>
      </c>
      <c r="Y3004">
        <v>0</v>
      </c>
      <c r="Z3004">
        <v>0</v>
      </c>
      <c r="AA3004">
        <v>9.3671297695136939</v>
      </c>
      <c r="AB3004">
        <v>18.093013458092905</v>
      </c>
      <c r="AC3004">
        <v>361.17490973933957</v>
      </c>
      <c r="AD3004">
        <v>0</v>
      </c>
      <c r="AE3004">
        <v>388.63505296694615</v>
      </c>
    </row>
    <row r="3005" spans="1:31" x14ac:dyDescent="0.3">
      <c r="A3005">
        <v>2507092</v>
      </c>
      <c r="B3005">
        <v>1</v>
      </c>
      <c r="C3005" t="s">
        <v>81</v>
      </c>
      <c r="D3005" t="s">
        <v>123</v>
      </c>
      <c r="E3005" t="s">
        <v>147</v>
      </c>
      <c r="F3005" t="s">
        <v>8866</v>
      </c>
      <c r="G3005" t="s">
        <v>161</v>
      </c>
      <c r="H3005" t="s">
        <v>150</v>
      </c>
      <c r="I3005" t="s">
        <v>136</v>
      </c>
      <c r="J3005" t="s">
        <v>137</v>
      </c>
      <c r="K3005" t="s">
        <v>144</v>
      </c>
      <c r="L3005" t="s">
        <v>8867</v>
      </c>
      <c r="M3005" t="s">
        <v>8868</v>
      </c>
      <c r="N3005">
        <v>0.76777777700000005</v>
      </c>
      <c r="O3005">
        <v>0</v>
      </c>
      <c r="P3005">
        <v>98</v>
      </c>
      <c r="Q3005">
        <v>0</v>
      </c>
      <c r="R3005">
        <v>0</v>
      </c>
      <c r="S3005">
        <v>0</v>
      </c>
      <c r="T3005">
        <v>27</v>
      </c>
      <c r="U3005">
        <v>0</v>
      </c>
      <c r="V3005">
        <v>0</v>
      </c>
      <c r="W3005">
        <v>0</v>
      </c>
      <c r="X3005">
        <v>16.581284511803446</v>
      </c>
      <c r="Y3005">
        <v>0</v>
      </c>
      <c r="Z3005">
        <v>0</v>
      </c>
      <c r="AA3005">
        <v>0</v>
      </c>
      <c r="AB3005">
        <v>37.482649856571001</v>
      </c>
      <c r="AC3005">
        <v>0</v>
      </c>
      <c r="AD3005">
        <v>0</v>
      </c>
      <c r="AE3005">
        <v>54.063934368374447</v>
      </c>
    </row>
    <row r="3006" spans="1:31" x14ac:dyDescent="0.3">
      <c r="A3006">
        <v>2507046</v>
      </c>
      <c r="B3006">
        <v>1</v>
      </c>
      <c r="C3006" t="s">
        <v>80</v>
      </c>
      <c r="D3006" t="s">
        <v>100</v>
      </c>
      <c r="E3006" t="s">
        <v>167</v>
      </c>
      <c r="F3006" t="s">
        <v>8869</v>
      </c>
      <c r="G3006" t="s">
        <v>263</v>
      </c>
      <c r="H3006" t="s">
        <v>150</v>
      </c>
      <c r="I3006" t="s">
        <v>136</v>
      </c>
      <c r="J3006" t="s">
        <v>137</v>
      </c>
      <c r="K3006" t="s">
        <v>144</v>
      </c>
      <c r="L3006" t="s">
        <v>8870</v>
      </c>
      <c r="M3006" t="s">
        <v>8871</v>
      </c>
      <c r="N3006">
        <v>1.780277777</v>
      </c>
      <c r="O3006">
        <v>0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0</v>
      </c>
      <c r="Y3006">
        <v>0</v>
      </c>
      <c r="Z3006">
        <v>0</v>
      </c>
      <c r="AA3006">
        <v>0</v>
      </c>
      <c r="AB3006">
        <v>0</v>
      </c>
      <c r="AC3006">
        <v>0</v>
      </c>
      <c r="AD3006">
        <v>0</v>
      </c>
      <c r="AE3006">
        <v>0</v>
      </c>
    </row>
    <row r="3007" spans="1:31" x14ac:dyDescent="0.3">
      <c r="A3007">
        <v>2506754</v>
      </c>
      <c r="B3007">
        <v>1</v>
      </c>
      <c r="C3007" t="s">
        <v>80</v>
      </c>
      <c r="D3007" t="s">
        <v>84</v>
      </c>
      <c r="E3007" t="s">
        <v>167</v>
      </c>
      <c r="F3007" t="s">
        <v>5374</v>
      </c>
      <c r="G3007" t="s">
        <v>234</v>
      </c>
      <c r="H3007" t="s">
        <v>150</v>
      </c>
      <c r="I3007" t="s">
        <v>136</v>
      </c>
      <c r="J3007" t="s">
        <v>137</v>
      </c>
      <c r="K3007" t="s">
        <v>144</v>
      </c>
      <c r="L3007" t="s">
        <v>8872</v>
      </c>
      <c r="M3007" t="s">
        <v>8873</v>
      </c>
      <c r="N3007">
        <v>0.96861111099999997</v>
      </c>
      <c r="O3007">
        <v>0</v>
      </c>
      <c r="P3007">
        <v>10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1.9325678433014202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1.9325678433014202</v>
      </c>
    </row>
    <row r="3008" spans="1:31" x14ac:dyDescent="0.3">
      <c r="A3008">
        <v>2506777</v>
      </c>
      <c r="B3008">
        <v>1</v>
      </c>
      <c r="C3008" t="s">
        <v>80</v>
      </c>
      <c r="D3008" t="s">
        <v>107</v>
      </c>
      <c r="E3008" t="s">
        <v>187</v>
      </c>
      <c r="F3008" t="s">
        <v>7584</v>
      </c>
      <c r="G3008" t="s">
        <v>693</v>
      </c>
      <c r="H3008" t="s">
        <v>135</v>
      </c>
      <c r="I3008" t="s">
        <v>136</v>
      </c>
      <c r="J3008" t="s">
        <v>137</v>
      </c>
      <c r="K3008" t="s">
        <v>144</v>
      </c>
      <c r="L3008" t="s">
        <v>8874</v>
      </c>
      <c r="M3008" t="s">
        <v>8875</v>
      </c>
      <c r="N3008">
        <v>6.1794444439999996</v>
      </c>
      <c r="O3008">
        <v>1</v>
      </c>
      <c r="P3008">
        <v>1308</v>
      </c>
      <c r="Q3008">
        <v>15</v>
      </c>
      <c r="R3008">
        <v>34</v>
      </c>
      <c r="S3008">
        <v>4</v>
      </c>
      <c r="T3008">
        <v>38</v>
      </c>
      <c r="U3008">
        <v>0</v>
      </c>
      <c r="V3008">
        <v>3</v>
      </c>
      <c r="W3008">
        <v>4.8485580441256753</v>
      </c>
      <c r="X3008">
        <v>936.37493425625723</v>
      </c>
      <c r="Y3008">
        <v>121.27503645237653</v>
      </c>
      <c r="Z3008">
        <v>161.82238553897017</v>
      </c>
      <c r="AA3008">
        <v>243.81492987531962</v>
      </c>
      <c r="AB3008">
        <v>512.9465106447268</v>
      </c>
      <c r="AC3008">
        <v>0</v>
      </c>
      <c r="AD3008">
        <v>20.581952341773544</v>
      </c>
      <c r="AE3008">
        <v>2001.6643071535495</v>
      </c>
    </row>
    <row r="3009" spans="1:31" x14ac:dyDescent="0.3">
      <c r="A3009">
        <v>2507215</v>
      </c>
      <c r="B3009">
        <v>1</v>
      </c>
      <c r="C3009" t="s">
        <v>80</v>
      </c>
      <c r="D3009" t="s">
        <v>89</v>
      </c>
      <c r="E3009" t="s">
        <v>167</v>
      </c>
      <c r="F3009" t="s">
        <v>541</v>
      </c>
      <c r="G3009" t="s">
        <v>169</v>
      </c>
      <c r="H3009" t="s">
        <v>150</v>
      </c>
      <c r="I3009" t="s">
        <v>136</v>
      </c>
      <c r="J3009" t="s">
        <v>137</v>
      </c>
      <c r="K3009" t="s">
        <v>144</v>
      </c>
      <c r="L3009" t="s">
        <v>8876</v>
      </c>
      <c r="M3009" t="s">
        <v>8877</v>
      </c>
      <c r="N3009">
        <v>3.6669444439999999</v>
      </c>
      <c r="O3009">
        <v>0</v>
      </c>
      <c r="P3009">
        <v>1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2.449800194655944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2.449800194655944</v>
      </c>
    </row>
    <row r="3010" spans="1:31" x14ac:dyDescent="0.3">
      <c r="A3010">
        <v>2506860</v>
      </c>
      <c r="B3010">
        <v>1</v>
      </c>
      <c r="C3010" t="s">
        <v>81</v>
      </c>
      <c r="D3010" t="s">
        <v>112</v>
      </c>
      <c r="E3010" t="s">
        <v>207</v>
      </c>
      <c r="F3010" t="s">
        <v>1714</v>
      </c>
      <c r="G3010" t="s">
        <v>177</v>
      </c>
      <c r="H3010" t="s">
        <v>150</v>
      </c>
      <c r="I3010" t="s">
        <v>136</v>
      </c>
      <c r="J3010" t="s">
        <v>137</v>
      </c>
      <c r="K3010" t="s">
        <v>144</v>
      </c>
      <c r="L3010" t="s">
        <v>8878</v>
      </c>
      <c r="M3010" t="s">
        <v>8879</v>
      </c>
      <c r="N3010">
        <v>3.2455555550000001</v>
      </c>
      <c r="O3010">
        <v>0</v>
      </c>
      <c r="P3010">
        <v>108</v>
      </c>
      <c r="Q3010">
        <v>0</v>
      </c>
      <c r="R3010">
        <v>1</v>
      </c>
      <c r="S3010">
        <v>0</v>
      </c>
      <c r="T3010">
        <v>8</v>
      </c>
      <c r="U3010">
        <v>0</v>
      </c>
      <c r="V3010">
        <v>0</v>
      </c>
      <c r="W3010">
        <v>0</v>
      </c>
      <c r="X3010">
        <v>26.442650786609725</v>
      </c>
      <c r="Y3010">
        <v>0</v>
      </c>
      <c r="Z3010">
        <v>1.135625290504E-2</v>
      </c>
      <c r="AA3010">
        <v>0</v>
      </c>
      <c r="AB3010">
        <v>8.0967094938210451</v>
      </c>
      <c r="AC3010">
        <v>0</v>
      </c>
      <c r="AD3010">
        <v>0</v>
      </c>
      <c r="AE3010">
        <v>34.550716533335809</v>
      </c>
    </row>
    <row r="3011" spans="1:31" x14ac:dyDescent="0.3">
      <c r="A3011">
        <v>2507401</v>
      </c>
      <c r="B3011">
        <v>1</v>
      </c>
      <c r="C3011" t="s">
        <v>81</v>
      </c>
      <c r="D3011" t="s">
        <v>118</v>
      </c>
      <c r="E3011" t="s">
        <v>167</v>
      </c>
      <c r="F3011" t="s">
        <v>8880</v>
      </c>
      <c r="G3011" t="s">
        <v>263</v>
      </c>
      <c r="H3011" t="s">
        <v>150</v>
      </c>
      <c r="I3011" t="s">
        <v>136</v>
      </c>
      <c r="J3011" t="s">
        <v>137</v>
      </c>
      <c r="K3011" t="s">
        <v>144</v>
      </c>
      <c r="L3011" t="s">
        <v>8881</v>
      </c>
      <c r="M3011" t="s">
        <v>8882</v>
      </c>
      <c r="N3011">
        <v>5.6849999999999996</v>
      </c>
      <c r="O3011">
        <v>0</v>
      </c>
      <c r="P3011">
        <v>1</v>
      </c>
      <c r="Q3011">
        <v>0</v>
      </c>
      <c r="R3011">
        <v>0</v>
      </c>
      <c r="S3011">
        <v>0</v>
      </c>
      <c r="T3011">
        <v>0</v>
      </c>
      <c r="U3011">
        <v>0</v>
      </c>
      <c r="V3011">
        <v>0</v>
      </c>
      <c r="W3011">
        <v>0</v>
      </c>
      <c r="X3011">
        <v>0</v>
      </c>
      <c r="Y3011">
        <v>0</v>
      </c>
      <c r="Z3011">
        <v>0</v>
      </c>
      <c r="AA3011">
        <v>0</v>
      </c>
      <c r="AB3011">
        <v>0</v>
      </c>
      <c r="AC3011">
        <v>0</v>
      </c>
      <c r="AD3011">
        <v>0</v>
      </c>
      <c r="AE3011">
        <v>0</v>
      </c>
    </row>
    <row r="3012" spans="1:31" x14ac:dyDescent="0.3">
      <c r="A3012">
        <v>2507009</v>
      </c>
      <c r="B3012">
        <v>1</v>
      </c>
      <c r="C3012" t="s">
        <v>81</v>
      </c>
      <c r="D3012" t="s">
        <v>112</v>
      </c>
      <c r="E3012" t="s">
        <v>132</v>
      </c>
      <c r="F3012" t="s">
        <v>8883</v>
      </c>
      <c r="G3012" t="s">
        <v>333</v>
      </c>
      <c r="H3012" t="s">
        <v>135</v>
      </c>
      <c r="I3012" t="s">
        <v>136</v>
      </c>
      <c r="J3012" t="s">
        <v>137</v>
      </c>
      <c r="K3012" t="s">
        <v>144</v>
      </c>
      <c r="L3012" t="s">
        <v>8884</v>
      </c>
      <c r="M3012" t="s">
        <v>8885</v>
      </c>
      <c r="N3012">
        <v>4.7594444439999997</v>
      </c>
      <c r="O3012">
        <v>0</v>
      </c>
      <c r="P3012">
        <v>136</v>
      </c>
      <c r="Q3012">
        <v>0</v>
      </c>
      <c r="R3012">
        <v>27</v>
      </c>
      <c r="S3012">
        <v>0</v>
      </c>
      <c r="T3012">
        <v>19</v>
      </c>
      <c r="U3012">
        <v>0</v>
      </c>
      <c r="V3012">
        <v>0</v>
      </c>
      <c r="W3012">
        <v>0</v>
      </c>
      <c r="X3012">
        <v>110.16386588144863</v>
      </c>
      <c r="Y3012">
        <v>0</v>
      </c>
      <c r="Z3012">
        <v>27.371517568931313</v>
      </c>
      <c r="AA3012">
        <v>0</v>
      </c>
      <c r="AB3012">
        <v>48.237600254269481</v>
      </c>
      <c r="AC3012">
        <v>0</v>
      </c>
      <c r="AD3012">
        <v>0</v>
      </c>
      <c r="AE3012">
        <v>185.77298370464945</v>
      </c>
    </row>
    <row r="3013" spans="1:31" x14ac:dyDescent="0.3">
      <c r="A3013">
        <v>2506817</v>
      </c>
      <c r="B3013">
        <v>1</v>
      </c>
      <c r="C3013" t="s">
        <v>81</v>
      </c>
      <c r="D3013" t="s">
        <v>128</v>
      </c>
      <c r="E3013" t="s">
        <v>207</v>
      </c>
      <c r="F3013" t="s">
        <v>8886</v>
      </c>
      <c r="G3013" t="s">
        <v>177</v>
      </c>
      <c r="H3013" t="s">
        <v>150</v>
      </c>
      <c r="I3013" t="s">
        <v>136</v>
      </c>
      <c r="J3013" t="s">
        <v>137</v>
      </c>
      <c r="K3013" t="s">
        <v>144</v>
      </c>
      <c r="L3013" t="s">
        <v>8887</v>
      </c>
      <c r="M3013" t="s">
        <v>8888</v>
      </c>
      <c r="N3013">
        <v>3.3730555550000001</v>
      </c>
      <c r="O3013">
        <v>0</v>
      </c>
      <c r="P3013">
        <v>28</v>
      </c>
      <c r="Q3013">
        <v>0</v>
      </c>
      <c r="R3013">
        <v>0</v>
      </c>
      <c r="S3013">
        <v>0</v>
      </c>
      <c r="T3013">
        <v>1</v>
      </c>
      <c r="U3013">
        <v>0</v>
      </c>
      <c r="V3013">
        <v>0</v>
      </c>
      <c r="W3013">
        <v>0</v>
      </c>
      <c r="X3013">
        <v>14.325836301085486</v>
      </c>
      <c r="Y3013">
        <v>0</v>
      </c>
      <c r="Z3013">
        <v>0</v>
      </c>
      <c r="AA3013">
        <v>0</v>
      </c>
      <c r="AB3013">
        <v>1.2243835258891318</v>
      </c>
      <c r="AC3013">
        <v>0</v>
      </c>
      <c r="AD3013">
        <v>0</v>
      </c>
      <c r="AE3013">
        <v>15.550219826974619</v>
      </c>
    </row>
    <row r="3014" spans="1:31" x14ac:dyDescent="0.3">
      <c r="A3014">
        <v>2507315</v>
      </c>
      <c r="B3014">
        <v>1</v>
      </c>
      <c r="C3014" t="s">
        <v>80</v>
      </c>
      <c r="D3014" t="s">
        <v>83</v>
      </c>
      <c r="E3014" t="s">
        <v>167</v>
      </c>
      <c r="F3014" t="s">
        <v>8889</v>
      </c>
      <c r="G3014" t="s">
        <v>263</v>
      </c>
      <c r="H3014" t="s">
        <v>150</v>
      </c>
      <c r="I3014" t="s">
        <v>136</v>
      </c>
      <c r="J3014" t="s">
        <v>137</v>
      </c>
      <c r="K3014" t="s">
        <v>144</v>
      </c>
      <c r="L3014" t="s">
        <v>8890</v>
      </c>
      <c r="M3014" t="s">
        <v>8891</v>
      </c>
      <c r="N3014">
        <v>4.3488888880000003</v>
      </c>
      <c r="O3014">
        <v>0</v>
      </c>
      <c r="P3014">
        <v>3</v>
      </c>
      <c r="Q3014">
        <v>0</v>
      </c>
      <c r="R3014">
        <v>0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4.0145713515507602</v>
      </c>
      <c r="Y3014">
        <v>0</v>
      </c>
      <c r="Z3014">
        <v>0</v>
      </c>
      <c r="AA3014">
        <v>0</v>
      </c>
      <c r="AB3014">
        <v>0</v>
      </c>
      <c r="AC3014">
        <v>0</v>
      </c>
      <c r="AD3014">
        <v>0</v>
      </c>
      <c r="AE3014">
        <v>4.0145713515507602</v>
      </c>
    </row>
    <row r="3015" spans="1:31" x14ac:dyDescent="0.3">
      <c r="A3015">
        <v>2507006</v>
      </c>
      <c r="B3015">
        <v>1</v>
      </c>
      <c r="C3015" t="s">
        <v>80</v>
      </c>
      <c r="D3015" t="s">
        <v>104</v>
      </c>
      <c r="E3015" t="s">
        <v>141</v>
      </c>
      <c r="F3015" t="s">
        <v>7557</v>
      </c>
      <c r="G3015" t="s">
        <v>143</v>
      </c>
      <c r="H3015" t="s">
        <v>135</v>
      </c>
      <c r="I3015" t="s">
        <v>136</v>
      </c>
      <c r="J3015" t="s">
        <v>137</v>
      </c>
      <c r="K3015" t="s">
        <v>144</v>
      </c>
      <c r="L3015" t="s">
        <v>8892</v>
      </c>
      <c r="M3015" t="s">
        <v>8893</v>
      </c>
      <c r="N3015">
        <v>0.54027777700000001</v>
      </c>
      <c r="O3015">
        <v>39</v>
      </c>
      <c r="P3015">
        <v>2901</v>
      </c>
      <c r="Q3015">
        <v>125</v>
      </c>
      <c r="R3015">
        <v>207</v>
      </c>
      <c r="S3015">
        <v>60</v>
      </c>
      <c r="T3015">
        <v>399</v>
      </c>
      <c r="U3015">
        <v>2</v>
      </c>
      <c r="V3015">
        <v>1</v>
      </c>
      <c r="W3015">
        <v>33.46714638615363</v>
      </c>
      <c r="X3015">
        <v>467.62837917074194</v>
      </c>
      <c r="Y3015">
        <v>22.834488054985613</v>
      </c>
      <c r="Z3015">
        <v>34.186615195603977</v>
      </c>
      <c r="AA3015">
        <v>98.784938030480262</v>
      </c>
      <c r="AB3015">
        <v>169.70139879923886</v>
      </c>
      <c r="AC3015">
        <v>1.9016263205469248</v>
      </c>
      <c r="AD3015">
        <v>2.1560639965347366</v>
      </c>
      <c r="AE3015">
        <v>830.66065595428586</v>
      </c>
    </row>
    <row r="3016" spans="1:31" x14ac:dyDescent="0.3">
      <c r="A3016">
        <v>2506843</v>
      </c>
      <c r="B3016">
        <v>1</v>
      </c>
      <c r="C3016" t="s">
        <v>80</v>
      </c>
      <c r="D3016" t="s">
        <v>93</v>
      </c>
      <c r="E3016" t="s">
        <v>207</v>
      </c>
      <c r="F3016" t="s">
        <v>8894</v>
      </c>
      <c r="G3016" t="s">
        <v>173</v>
      </c>
      <c r="H3016" t="s">
        <v>150</v>
      </c>
      <c r="I3016" t="s">
        <v>136</v>
      </c>
      <c r="J3016" t="s">
        <v>137</v>
      </c>
      <c r="K3016" t="s">
        <v>138</v>
      </c>
      <c r="L3016" t="s">
        <v>8895</v>
      </c>
      <c r="M3016" t="s">
        <v>8896</v>
      </c>
      <c r="N3016">
        <v>6.4566666660000003</v>
      </c>
      <c r="O3016">
        <v>0</v>
      </c>
      <c r="P3016">
        <v>131</v>
      </c>
      <c r="Q3016">
        <v>0</v>
      </c>
      <c r="R3016">
        <v>0</v>
      </c>
      <c r="S3016">
        <v>0</v>
      </c>
      <c r="T3016">
        <v>1</v>
      </c>
      <c r="U3016">
        <v>0</v>
      </c>
      <c r="V3016">
        <v>0</v>
      </c>
      <c r="W3016">
        <v>0</v>
      </c>
      <c r="X3016">
        <v>198.31142136282284</v>
      </c>
      <c r="Y3016">
        <v>0</v>
      </c>
      <c r="Z3016">
        <v>0</v>
      </c>
      <c r="AA3016">
        <v>0</v>
      </c>
      <c r="AB3016">
        <v>0.23926791437822167</v>
      </c>
      <c r="AC3016">
        <v>0</v>
      </c>
      <c r="AD3016">
        <v>0</v>
      </c>
      <c r="AE3016">
        <v>198.55068927720106</v>
      </c>
    </row>
    <row r="3017" spans="1:31" x14ac:dyDescent="0.3">
      <c r="A3017">
        <v>2507341</v>
      </c>
      <c r="B3017">
        <v>1</v>
      </c>
      <c r="C3017" t="s">
        <v>80</v>
      </c>
      <c r="D3017" t="s">
        <v>104</v>
      </c>
      <c r="E3017" t="s">
        <v>141</v>
      </c>
      <c r="F3017" t="s">
        <v>8897</v>
      </c>
      <c r="G3017" t="s">
        <v>143</v>
      </c>
      <c r="H3017" t="s">
        <v>135</v>
      </c>
      <c r="I3017" t="s">
        <v>136</v>
      </c>
      <c r="J3017" t="s">
        <v>137</v>
      </c>
      <c r="K3017" t="s">
        <v>144</v>
      </c>
      <c r="L3017" t="s">
        <v>8898</v>
      </c>
      <c r="M3017" t="s">
        <v>8899</v>
      </c>
      <c r="N3017">
        <v>0.45</v>
      </c>
      <c r="O3017">
        <v>0</v>
      </c>
      <c r="P3017">
        <v>0</v>
      </c>
      <c r="Q3017">
        <v>1</v>
      </c>
      <c r="R3017">
        <v>0</v>
      </c>
      <c r="S3017">
        <v>31</v>
      </c>
      <c r="T3017">
        <v>21</v>
      </c>
      <c r="U3017">
        <v>16</v>
      </c>
      <c r="V3017">
        <v>0</v>
      </c>
      <c r="W3017">
        <v>0</v>
      </c>
      <c r="X3017">
        <v>0</v>
      </c>
      <c r="Y3017">
        <v>2.2761833471999997E-2</v>
      </c>
      <c r="Z3017">
        <v>0</v>
      </c>
      <c r="AA3017">
        <v>85.330515848814997</v>
      </c>
      <c r="AB3017">
        <v>6.6056822332095004</v>
      </c>
      <c r="AC3017">
        <v>542.94958218359739</v>
      </c>
      <c r="AD3017">
        <v>0</v>
      </c>
      <c r="AE3017">
        <v>634.90854209909389</v>
      </c>
    </row>
    <row r="3018" spans="1:31" x14ac:dyDescent="0.3">
      <c r="A3018">
        <v>2506800</v>
      </c>
      <c r="B3018">
        <v>1</v>
      </c>
      <c r="C3018" t="s">
        <v>81</v>
      </c>
      <c r="D3018" t="s">
        <v>121</v>
      </c>
      <c r="E3018" t="s">
        <v>207</v>
      </c>
      <c r="F3018" t="s">
        <v>8900</v>
      </c>
      <c r="G3018" t="s">
        <v>177</v>
      </c>
      <c r="H3018" t="s">
        <v>150</v>
      </c>
      <c r="I3018" t="s">
        <v>136</v>
      </c>
      <c r="J3018" t="s">
        <v>137</v>
      </c>
      <c r="K3018" t="s">
        <v>144</v>
      </c>
      <c r="L3018" t="s">
        <v>8901</v>
      </c>
      <c r="M3018" t="s">
        <v>8902</v>
      </c>
      <c r="N3018">
        <v>1.421944444</v>
      </c>
      <c r="O3018">
        <v>0</v>
      </c>
      <c r="P3018">
        <v>22</v>
      </c>
      <c r="Q3018">
        <v>0</v>
      </c>
      <c r="R3018">
        <v>1</v>
      </c>
      <c r="S3018">
        <v>0</v>
      </c>
      <c r="T3018">
        <v>0</v>
      </c>
      <c r="U3018">
        <v>0</v>
      </c>
      <c r="V3018">
        <v>0</v>
      </c>
      <c r="W3018">
        <v>0</v>
      </c>
      <c r="X3018">
        <v>3.3833276791586737</v>
      </c>
      <c r="Y3018">
        <v>0</v>
      </c>
      <c r="Z3018">
        <v>0.18922842848580002</v>
      </c>
      <c r="AA3018">
        <v>0</v>
      </c>
      <c r="AB3018">
        <v>0</v>
      </c>
      <c r="AC3018">
        <v>0</v>
      </c>
      <c r="AD3018">
        <v>0</v>
      </c>
      <c r="AE3018">
        <v>3.5725561076444738</v>
      </c>
    </row>
    <row r="3019" spans="1:31" x14ac:dyDescent="0.3">
      <c r="A3019">
        <v>2506737</v>
      </c>
      <c r="B3019">
        <v>1</v>
      </c>
      <c r="C3019" t="s">
        <v>80</v>
      </c>
      <c r="D3019" t="s">
        <v>82</v>
      </c>
      <c r="E3019" t="s">
        <v>167</v>
      </c>
      <c r="F3019" t="s">
        <v>8903</v>
      </c>
      <c r="G3019" t="s">
        <v>234</v>
      </c>
      <c r="H3019" t="s">
        <v>150</v>
      </c>
      <c r="I3019" t="s">
        <v>136</v>
      </c>
      <c r="J3019" t="s">
        <v>137</v>
      </c>
      <c r="K3019" t="s">
        <v>144</v>
      </c>
      <c r="L3019" t="s">
        <v>8904</v>
      </c>
      <c r="M3019" t="s">
        <v>8905</v>
      </c>
      <c r="N3019">
        <v>0.73750000000000004</v>
      </c>
      <c r="O3019">
        <v>0</v>
      </c>
      <c r="P3019">
        <v>22</v>
      </c>
      <c r="Q3019">
        <v>0</v>
      </c>
      <c r="R3019">
        <v>0</v>
      </c>
      <c r="S3019">
        <v>0</v>
      </c>
      <c r="T3019">
        <v>0</v>
      </c>
      <c r="U3019">
        <v>0</v>
      </c>
      <c r="V3019">
        <v>0</v>
      </c>
      <c r="W3019">
        <v>0</v>
      </c>
      <c r="X3019">
        <v>4.1825719816077749</v>
      </c>
      <c r="Y3019">
        <v>0</v>
      </c>
      <c r="Z3019">
        <v>0</v>
      </c>
      <c r="AA3019">
        <v>0</v>
      </c>
      <c r="AB3019">
        <v>0</v>
      </c>
      <c r="AC3019">
        <v>0</v>
      </c>
      <c r="AD3019">
        <v>0</v>
      </c>
      <c r="AE3019">
        <v>4.1825719816077749</v>
      </c>
    </row>
    <row r="3020" spans="1:31" x14ac:dyDescent="0.3">
      <c r="A3020">
        <v>2507086</v>
      </c>
      <c r="B3020">
        <v>1</v>
      </c>
      <c r="C3020" t="s">
        <v>80</v>
      </c>
      <c r="D3020" t="s">
        <v>94</v>
      </c>
      <c r="E3020" t="s">
        <v>132</v>
      </c>
      <c r="F3020" t="s">
        <v>8906</v>
      </c>
      <c r="G3020" t="s">
        <v>204</v>
      </c>
      <c r="H3020" t="s">
        <v>135</v>
      </c>
      <c r="I3020" t="s">
        <v>136</v>
      </c>
      <c r="J3020" t="s">
        <v>137</v>
      </c>
      <c r="K3020" t="s">
        <v>144</v>
      </c>
      <c r="L3020" t="s">
        <v>8907</v>
      </c>
      <c r="M3020" t="s">
        <v>8908</v>
      </c>
      <c r="N3020">
        <v>3.99</v>
      </c>
      <c r="O3020">
        <v>0</v>
      </c>
      <c r="P3020">
        <v>0</v>
      </c>
      <c r="Q3020">
        <v>0</v>
      </c>
      <c r="R3020">
        <v>0</v>
      </c>
      <c r="S3020">
        <v>0</v>
      </c>
      <c r="T3020">
        <v>199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332.32520028492826</v>
      </c>
      <c r="AC3020">
        <v>0</v>
      </c>
      <c r="AD3020">
        <v>0</v>
      </c>
      <c r="AE3020">
        <v>332.32520028492826</v>
      </c>
    </row>
    <row r="3021" spans="1:31" x14ac:dyDescent="0.3">
      <c r="A3021">
        <v>2506837</v>
      </c>
      <c r="B3021">
        <v>1</v>
      </c>
      <c r="C3021" t="s">
        <v>80</v>
      </c>
      <c r="D3021" t="s">
        <v>107</v>
      </c>
      <c r="E3021" t="s">
        <v>167</v>
      </c>
      <c r="F3021" t="s">
        <v>8909</v>
      </c>
      <c r="G3021" t="s">
        <v>234</v>
      </c>
      <c r="H3021" t="s">
        <v>150</v>
      </c>
      <c r="I3021" t="s">
        <v>136</v>
      </c>
      <c r="J3021" t="s">
        <v>137</v>
      </c>
      <c r="K3021" t="s">
        <v>144</v>
      </c>
      <c r="L3021" t="s">
        <v>8910</v>
      </c>
      <c r="M3021" t="s">
        <v>8911</v>
      </c>
      <c r="N3021">
        <v>5.3080555550000001</v>
      </c>
      <c r="O3021">
        <v>0</v>
      </c>
      <c r="P3021">
        <v>1</v>
      </c>
      <c r="Q3021">
        <v>0</v>
      </c>
      <c r="R3021">
        <v>0</v>
      </c>
      <c r="S3021">
        <v>0</v>
      </c>
      <c r="T3021">
        <v>0</v>
      </c>
      <c r="U3021">
        <v>0</v>
      </c>
      <c r="V3021">
        <v>0</v>
      </c>
      <c r="W3021">
        <v>0</v>
      </c>
      <c r="X3021">
        <v>1.0419750867156192</v>
      </c>
      <c r="Y3021">
        <v>0</v>
      </c>
      <c r="Z3021">
        <v>0</v>
      </c>
      <c r="AA3021">
        <v>0</v>
      </c>
      <c r="AB3021">
        <v>0</v>
      </c>
      <c r="AC3021">
        <v>0</v>
      </c>
      <c r="AD3021">
        <v>0</v>
      </c>
      <c r="AE3021">
        <v>1.0419750867156192</v>
      </c>
    </row>
    <row r="3022" spans="1:31" x14ac:dyDescent="0.3">
      <c r="A3022">
        <v>2506986</v>
      </c>
      <c r="B3022">
        <v>1</v>
      </c>
      <c r="C3022" t="s">
        <v>80</v>
      </c>
      <c r="D3022" t="s">
        <v>98</v>
      </c>
      <c r="E3022" t="s">
        <v>187</v>
      </c>
      <c r="F3022" t="s">
        <v>8633</v>
      </c>
      <c r="G3022" t="s">
        <v>143</v>
      </c>
      <c r="H3022" t="s">
        <v>135</v>
      </c>
      <c r="I3022" t="s">
        <v>136</v>
      </c>
      <c r="J3022" t="s">
        <v>137</v>
      </c>
      <c r="K3022" t="s">
        <v>144</v>
      </c>
      <c r="L3022" t="s">
        <v>8912</v>
      </c>
      <c r="M3022" t="s">
        <v>8913</v>
      </c>
      <c r="N3022">
        <v>0.764444444</v>
      </c>
      <c r="O3022">
        <v>0</v>
      </c>
      <c r="P3022">
        <v>441</v>
      </c>
      <c r="Q3022">
        <v>22</v>
      </c>
      <c r="R3022">
        <v>49</v>
      </c>
      <c r="S3022">
        <v>8</v>
      </c>
      <c r="T3022">
        <v>130</v>
      </c>
      <c r="U3022">
        <v>1</v>
      </c>
      <c r="V3022">
        <v>0</v>
      </c>
      <c r="W3022">
        <v>0</v>
      </c>
      <c r="X3022">
        <v>82.756691298480177</v>
      </c>
      <c r="Y3022">
        <v>17.27110881318929</v>
      </c>
      <c r="Z3022">
        <v>25.652005021592647</v>
      </c>
      <c r="AA3022">
        <v>38.314054571545498</v>
      </c>
      <c r="AB3022">
        <v>76.594932286261709</v>
      </c>
      <c r="AC3022">
        <v>2.6481943266688002</v>
      </c>
      <c r="AD3022">
        <v>0</v>
      </c>
      <c r="AE3022">
        <v>243.23698631773814</v>
      </c>
    </row>
    <row r="3023" spans="1:31" x14ac:dyDescent="0.3">
      <c r="A3023">
        <v>2507327</v>
      </c>
      <c r="B3023">
        <v>1</v>
      </c>
      <c r="C3023" t="s">
        <v>81</v>
      </c>
      <c r="D3023" t="s">
        <v>121</v>
      </c>
      <c r="E3023" t="s">
        <v>207</v>
      </c>
      <c r="F3023" t="s">
        <v>4514</v>
      </c>
      <c r="G3023" t="s">
        <v>538</v>
      </c>
      <c r="H3023" t="s">
        <v>150</v>
      </c>
      <c r="I3023" t="s">
        <v>136</v>
      </c>
      <c r="J3023" t="s">
        <v>3</v>
      </c>
      <c r="K3023" t="s">
        <v>144</v>
      </c>
      <c r="L3023" t="s">
        <v>8914</v>
      </c>
      <c r="M3023" t="s">
        <v>8915</v>
      </c>
      <c r="N3023">
        <v>8.2372222219999998</v>
      </c>
      <c r="O3023">
        <v>0</v>
      </c>
      <c r="P3023">
        <v>27</v>
      </c>
      <c r="Q3023">
        <v>0</v>
      </c>
      <c r="R3023">
        <v>0</v>
      </c>
      <c r="S3023">
        <v>0</v>
      </c>
      <c r="T3023">
        <v>1</v>
      </c>
      <c r="U3023">
        <v>0</v>
      </c>
      <c r="V3023">
        <v>0</v>
      </c>
      <c r="W3023">
        <v>0</v>
      </c>
      <c r="X3023">
        <v>19.945776722973672</v>
      </c>
      <c r="Y3023">
        <v>0</v>
      </c>
      <c r="Z3023">
        <v>0</v>
      </c>
      <c r="AA3023">
        <v>0</v>
      </c>
      <c r="AB3023">
        <v>5.8934194569000009E-3</v>
      </c>
      <c r="AC3023">
        <v>0</v>
      </c>
      <c r="AD3023">
        <v>0</v>
      </c>
      <c r="AE3023">
        <v>19.951670142430572</v>
      </c>
    </row>
    <row r="3024" spans="1:31" x14ac:dyDescent="0.3">
      <c r="A3024">
        <v>2507141</v>
      </c>
      <c r="B3024">
        <v>1</v>
      </c>
      <c r="C3024" t="s">
        <v>80</v>
      </c>
      <c r="D3024" t="s">
        <v>100</v>
      </c>
      <c r="E3024" t="s">
        <v>141</v>
      </c>
      <c r="F3024" t="s">
        <v>6529</v>
      </c>
      <c r="G3024" t="s">
        <v>143</v>
      </c>
      <c r="H3024" t="s">
        <v>135</v>
      </c>
      <c r="I3024" t="s">
        <v>136</v>
      </c>
      <c r="J3024" t="s">
        <v>137</v>
      </c>
      <c r="K3024" t="s">
        <v>144</v>
      </c>
      <c r="L3024" t="s">
        <v>8916</v>
      </c>
      <c r="M3024" t="s">
        <v>8917</v>
      </c>
      <c r="N3024">
        <v>0.28972222199999997</v>
      </c>
      <c r="O3024">
        <v>2</v>
      </c>
      <c r="P3024">
        <v>1457</v>
      </c>
      <c r="Q3024">
        <v>14</v>
      </c>
      <c r="R3024">
        <v>152</v>
      </c>
      <c r="S3024">
        <v>29</v>
      </c>
      <c r="T3024">
        <v>140</v>
      </c>
      <c r="U3024">
        <v>1</v>
      </c>
      <c r="V3024">
        <v>0</v>
      </c>
      <c r="W3024">
        <v>0.12582002946256332</v>
      </c>
      <c r="X3024">
        <v>161.89773444824726</v>
      </c>
      <c r="Y3024">
        <v>19.012236603537676</v>
      </c>
      <c r="Z3024">
        <v>29.626864104360028</v>
      </c>
      <c r="AA3024">
        <v>52.212036374006601</v>
      </c>
      <c r="AB3024">
        <v>78.486342931426492</v>
      </c>
      <c r="AC3024">
        <v>25.700965733642146</v>
      </c>
      <c r="AD3024">
        <v>0</v>
      </c>
      <c r="AE3024">
        <v>367.06200022468278</v>
      </c>
    </row>
    <row r="3025" spans="1:31" x14ac:dyDescent="0.3">
      <c r="A3025">
        <v>2507058</v>
      </c>
      <c r="B3025">
        <v>1</v>
      </c>
      <c r="C3025" t="s">
        <v>80</v>
      </c>
      <c r="D3025" t="s">
        <v>104</v>
      </c>
      <c r="E3025" t="s">
        <v>207</v>
      </c>
      <c r="F3025" t="s">
        <v>8918</v>
      </c>
      <c r="G3025" t="s">
        <v>177</v>
      </c>
      <c r="H3025" t="s">
        <v>150</v>
      </c>
      <c r="I3025" t="s">
        <v>136</v>
      </c>
      <c r="J3025" t="s">
        <v>137</v>
      </c>
      <c r="K3025" t="s">
        <v>144</v>
      </c>
      <c r="L3025" t="s">
        <v>8919</v>
      </c>
      <c r="M3025" t="s">
        <v>8920</v>
      </c>
      <c r="N3025">
        <v>2.2791666660000001</v>
      </c>
      <c r="O3025">
        <v>0</v>
      </c>
      <c r="P3025">
        <v>32</v>
      </c>
      <c r="Q3025">
        <v>0</v>
      </c>
      <c r="R3025">
        <v>1</v>
      </c>
      <c r="S3025">
        <v>0</v>
      </c>
      <c r="T3025">
        <v>3</v>
      </c>
      <c r="U3025">
        <v>0</v>
      </c>
      <c r="V3025">
        <v>0</v>
      </c>
      <c r="W3025">
        <v>0</v>
      </c>
      <c r="X3025">
        <v>36.958373887326708</v>
      </c>
      <c r="Y3025">
        <v>0</v>
      </c>
      <c r="Z3025">
        <v>0.28445798428825997</v>
      </c>
      <c r="AA3025">
        <v>0</v>
      </c>
      <c r="AB3025">
        <v>4.6662839355199379</v>
      </c>
      <c r="AC3025">
        <v>0</v>
      </c>
      <c r="AD3025">
        <v>0</v>
      </c>
      <c r="AE3025">
        <v>41.909115807134903</v>
      </c>
    </row>
    <row r="3026" spans="1:31" x14ac:dyDescent="0.3">
      <c r="A3026">
        <v>2506909</v>
      </c>
      <c r="B3026">
        <v>1</v>
      </c>
      <c r="C3026" t="s">
        <v>81</v>
      </c>
      <c r="D3026" t="s">
        <v>128</v>
      </c>
      <c r="E3026" t="s">
        <v>187</v>
      </c>
      <c r="F3026" t="s">
        <v>8921</v>
      </c>
      <c r="G3026" t="s">
        <v>173</v>
      </c>
      <c r="H3026" t="s">
        <v>135</v>
      </c>
      <c r="I3026" t="s">
        <v>136</v>
      </c>
      <c r="J3026" t="s">
        <v>137</v>
      </c>
      <c r="K3026" t="s">
        <v>138</v>
      </c>
      <c r="L3026" t="s">
        <v>8922</v>
      </c>
      <c r="M3026" t="s">
        <v>8923</v>
      </c>
      <c r="N3026">
        <v>6.6463888879999997</v>
      </c>
      <c r="O3026">
        <v>3</v>
      </c>
      <c r="P3026">
        <v>583</v>
      </c>
      <c r="Q3026">
        <v>99</v>
      </c>
      <c r="R3026">
        <v>29</v>
      </c>
      <c r="S3026">
        <v>8</v>
      </c>
      <c r="T3026">
        <v>67</v>
      </c>
      <c r="U3026">
        <v>0</v>
      </c>
      <c r="V3026">
        <v>0</v>
      </c>
      <c r="W3026">
        <v>7.3107782023656673</v>
      </c>
      <c r="X3026">
        <v>705.20589139054505</v>
      </c>
      <c r="Y3026">
        <v>366.86372154533308</v>
      </c>
      <c r="Z3026">
        <v>43.003321000065299</v>
      </c>
      <c r="AA3026">
        <v>947.17011767239694</v>
      </c>
      <c r="AB3026">
        <v>263.9059623969568</v>
      </c>
      <c r="AC3026">
        <v>0</v>
      </c>
      <c r="AD3026">
        <v>0</v>
      </c>
      <c r="AE3026">
        <v>2333.4597922076632</v>
      </c>
    </row>
    <row r="3027" spans="1:31" x14ac:dyDescent="0.3">
      <c r="A3027">
        <v>2507012</v>
      </c>
      <c r="B3027">
        <v>1</v>
      </c>
      <c r="C3027" t="s">
        <v>81</v>
      </c>
      <c r="D3027" t="s">
        <v>122</v>
      </c>
      <c r="E3027" t="s">
        <v>132</v>
      </c>
      <c r="F3027" t="s">
        <v>8924</v>
      </c>
      <c r="G3027" t="s">
        <v>3081</v>
      </c>
      <c r="H3027" t="s">
        <v>135</v>
      </c>
      <c r="I3027" t="s">
        <v>136</v>
      </c>
      <c r="J3027" t="s">
        <v>137</v>
      </c>
      <c r="K3027" t="s">
        <v>144</v>
      </c>
      <c r="L3027" t="s">
        <v>8925</v>
      </c>
      <c r="M3027" t="s">
        <v>8926</v>
      </c>
      <c r="N3027">
        <v>0.99722222199999999</v>
      </c>
      <c r="O3027">
        <v>0</v>
      </c>
      <c r="P3027">
        <v>123</v>
      </c>
      <c r="Q3027">
        <v>0</v>
      </c>
      <c r="R3027">
        <v>1</v>
      </c>
      <c r="S3027">
        <v>8</v>
      </c>
      <c r="T3027">
        <v>13</v>
      </c>
      <c r="U3027">
        <v>5</v>
      </c>
      <c r="V3027">
        <v>0</v>
      </c>
      <c r="W3027">
        <v>0</v>
      </c>
      <c r="X3027">
        <v>22.860898902839779</v>
      </c>
      <c r="Y3027">
        <v>0</v>
      </c>
      <c r="Z3027">
        <v>9.6104803002847503E-2</v>
      </c>
      <c r="AA3027">
        <v>49.88203282296984</v>
      </c>
      <c r="AB3027">
        <v>29.622674338283232</v>
      </c>
      <c r="AC3027">
        <v>206.51114752865544</v>
      </c>
      <c r="AD3027">
        <v>0</v>
      </c>
      <c r="AE3027">
        <v>308.97285839575113</v>
      </c>
    </row>
    <row r="3028" spans="1:31" x14ac:dyDescent="0.3">
      <c r="A3028">
        <v>2507224</v>
      </c>
      <c r="B3028">
        <v>1</v>
      </c>
      <c r="C3028" t="s">
        <v>81</v>
      </c>
      <c r="D3028" t="s">
        <v>121</v>
      </c>
      <c r="E3028" t="s">
        <v>132</v>
      </c>
      <c r="F3028" t="s">
        <v>8927</v>
      </c>
      <c r="G3028" t="s">
        <v>143</v>
      </c>
      <c r="H3028" t="s">
        <v>135</v>
      </c>
      <c r="I3028" t="s">
        <v>136</v>
      </c>
      <c r="J3028" t="s">
        <v>137</v>
      </c>
      <c r="K3028" t="s">
        <v>144</v>
      </c>
      <c r="L3028" t="s">
        <v>8928</v>
      </c>
      <c r="M3028" t="s">
        <v>8929</v>
      </c>
      <c r="N3028">
        <v>2.4769444439999999</v>
      </c>
      <c r="O3028">
        <v>0</v>
      </c>
      <c r="P3028">
        <v>178</v>
      </c>
      <c r="Q3028">
        <v>0</v>
      </c>
      <c r="R3028">
        <v>10</v>
      </c>
      <c r="S3028">
        <v>0</v>
      </c>
      <c r="T3028">
        <v>12</v>
      </c>
      <c r="U3028">
        <v>0</v>
      </c>
      <c r="V3028">
        <v>0</v>
      </c>
      <c r="W3028">
        <v>0</v>
      </c>
      <c r="X3028">
        <v>54.465015113924693</v>
      </c>
      <c r="Y3028">
        <v>0</v>
      </c>
      <c r="Z3028">
        <v>0.76584435314076249</v>
      </c>
      <c r="AA3028">
        <v>0</v>
      </c>
      <c r="AB3028">
        <v>39.838171139671246</v>
      </c>
      <c r="AC3028">
        <v>0</v>
      </c>
      <c r="AD3028">
        <v>0</v>
      </c>
      <c r="AE3028">
        <v>95.069030606736703</v>
      </c>
    </row>
    <row r="3029" spans="1:31" x14ac:dyDescent="0.3">
      <c r="A3029">
        <v>2507267</v>
      </c>
      <c r="B3029">
        <v>1</v>
      </c>
      <c r="C3029" t="s">
        <v>81</v>
      </c>
      <c r="D3029" t="s">
        <v>112</v>
      </c>
      <c r="E3029" t="s">
        <v>167</v>
      </c>
      <c r="F3029" t="s">
        <v>8930</v>
      </c>
      <c r="G3029" t="s">
        <v>263</v>
      </c>
      <c r="H3029" t="s">
        <v>150</v>
      </c>
      <c r="I3029" t="s">
        <v>136</v>
      </c>
      <c r="J3029" t="s">
        <v>137</v>
      </c>
      <c r="K3029" t="s">
        <v>144</v>
      </c>
      <c r="L3029" t="s">
        <v>8931</v>
      </c>
      <c r="M3029" t="s">
        <v>8932</v>
      </c>
      <c r="N3029">
        <v>1.545833333</v>
      </c>
      <c r="O3029">
        <v>0</v>
      </c>
      <c r="P3029">
        <v>0</v>
      </c>
      <c r="Q3029">
        <v>0</v>
      </c>
      <c r="R3029">
        <v>0</v>
      </c>
      <c r="S3029">
        <v>0</v>
      </c>
      <c r="T3029">
        <v>1</v>
      </c>
      <c r="U3029">
        <v>0</v>
      </c>
      <c r="V3029">
        <v>0</v>
      </c>
      <c r="W3029">
        <v>0</v>
      </c>
      <c r="X3029">
        <v>0</v>
      </c>
      <c r="Y3029">
        <v>0</v>
      </c>
      <c r="Z3029">
        <v>0</v>
      </c>
      <c r="AA3029">
        <v>0</v>
      </c>
      <c r="AB3029">
        <v>4.4560212052892254</v>
      </c>
      <c r="AC3029">
        <v>0</v>
      </c>
      <c r="AD3029">
        <v>0</v>
      </c>
      <c r="AE3029">
        <v>4.4560212052892254</v>
      </c>
    </row>
    <row r="3030" spans="1:31" x14ac:dyDescent="0.3">
      <c r="A3030">
        <v>2507367</v>
      </c>
      <c r="B3030">
        <v>1</v>
      </c>
      <c r="C3030" t="s">
        <v>80</v>
      </c>
      <c r="D3030" t="s">
        <v>83</v>
      </c>
      <c r="E3030" t="s">
        <v>167</v>
      </c>
      <c r="F3030" t="s">
        <v>8933</v>
      </c>
      <c r="G3030" t="s">
        <v>263</v>
      </c>
      <c r="H3030" t="s">
        <v>150</v>
      </c>
      <c r="I3030" t="s">
        <v>136</v>
      </c>
      <c r="J3030" t="s">
        <v>137</v>
      </c>
      <c r="K3030" t="s">
        <v>144</v>
      </c>
      <c r="L3030" t="s">
        <v>8934</v>
      </c>
      <c r="M3030" t="s">
        <v>8935</v>
      </c>
      <c r="N3030">
        <v>1.0958333330000001</v>
      </c>
      <c r="O3030">
        <v>0</v>
      </c>
      <c r="P3030">
        <v>4</v>
      </c>
      <c r="Q3030">
        <v>0</v>
      </c>
      <c r="R3030">
        <v>0</v>
      </c>
      <c r="S3030">
        <v>0</v>
      </c>
      <c r="T3030">
        <v>1</v>
      </c>
      <c r="U3030">
        <v>0</v>
      </c>
      <c r="V3030">
        <v>0</v>
      </c>
      <c r="W3030">
        <v>0</v>
      </c>
      <c r="X3030">
        <v>0.88615805056403174</v>
      </c>
      <c r="Y3030">
        <v>0</v>
      </c>
      <c r="Z3030">
        <v>0</v>
      </c>
      <c r="AA3030">
        <v>0</v>
      </c>
      <c r="AB3030">
        <v>0.89195636172473747</v>
      </c>
      <c r="AC3030">
        <v>0</v>
      </c>
      <c r="AD3030">
        <v>0</v>
      </c>
      <c r="AE3030">
        <v>1.7781144122887693</v>
      </c>
    </row>
    <row r="3031" spans="1:31" x14ac:dyDescent="0.3">
      <c r="A3031">
        <v>2507038</v>
      </c>
      <c r="B3031">
        <v>1</v>
      </c>
      <c r="C3031" t="s">
        <v>81</v>
      </c>
      <c r="D3031" t="s">
        <v>112</v>
      </c>
      <c r="E3031" t="s">
        <v>141</v>
      </c>
      <c r="F3031" t="s">
        <v>394</v>
      </c>
      <c r="G3031" t="s">
        <v>143</v>
      </c>
      <c r="H3031" t="s">
        <v>135</v>
      </c>
      <c r="I3031" t="s">
        <v>136</v>
      </c>
      <c r="J3031" t="s">
        <v>137</v>
      </c>
      <c r="K3031" t="s">
        <v>144</v>
      </c>
      <c r="L3031" t="s">
        <v>8936</v>
      </c>
      <c r="M3031" t="s">
        <v>8937</v>
      </c>
      <c r="N3031">
        <v>0.5</v>
      </c>
      <c r="O3031">
        <v>1</v>
      </c>
      <c r="P3031">
        <v>4929</v>
      </c>
      <c r="Q3031">
        <v>678</v>
      </c>
      <c r="R3031">
        <v>734</v>
      </c>
      <c r="S3031">
        <v>92</v>
      </c>
      <c r="T3031">
        <v>894</v>
      </c>
      <c r="U3031">
        <v>14</v>
      </c>
      <c r="V3031">
        <v>6</v>
      </c>
      <c r="W3031">
        <v>1.7697354426000001E-2</v>
      </c>
      <c r="X3031">
        <v>364.3705128339177</v>
      </c>
      <c r="Y3031">
        <v>84.490979194316992</v>
      </c>
      <c r="Z3031">
        <v>62.456181037524011</v>
      </c>
      <c r="AA3031">
        <v>218.00450887427459</v>
      </c>
      <c r="AB3031">
        <v>211.17661246537241</v>
      </c>
      <c r="AC3031">
        <v>489.621694912973</v>
      </c>
      <c r="AD3031">
        <v>28.408385340845999</v>
      </c>
      <c r="AE3031">
        <v>1458.5465720136508</v>
      </c>
    </row>
    <row r="3032" spans="1:31" x14ac:dyDescent="0.3">
      <c r="A3032">
        <v>2506932</v>
      </c>
      <c r="B3032">
        <v>1</v>
      </c>
      <c r="C3032" t="s">
        <v>80</v>
      </c>
      <c r="D3032" t="s">
        <v>93</v>
      </c>
      <c r="E3032" t="s">
        <v>159</v>
      </c>
      <c r="F3032" t="s">
        <v>2048</v>
      </c>
      <c r="G3032" t="s">
        <v>173</v>
      </c>
      <c r="H3032" t="s">
        <v>150</v>
      </c>
      <c r="I3032" t="s">
        <v>136</v>
      </c>
      <c r="J3032" t="s">
        <v>137</v>
      </c>
      <c r="K3032" t="s">
        <v>138</v>
      </c>
      <c r="L3032" t="s">
        <v>8938</v>
      </c>
      <c r="M3032" t="s">
        <v>8939</v>
      </c>
      <c r="N3032">
        <v>7.0475000000000003</v>
      </c>
      <c r="O3032">
        <v>0</v>
      </c>
      <c r="P3032">
        <v>81</v>
      </c>
      <c r="Q3032">
        <v>0</v>
      </c>
      <c r="R3032">
        <v>22</v>
      </c>
      <c r="S3032">
        <v>0</v>
      </c>
      <c r="T3032">
        <v>19</v>
      </c>
      <c r="U3032">
        <v>0</v>
      </c>
      <c r="V3032">
        <v>0</v>
      </c>
      <c r="W3032">
        <v>0</v>
      </c>
      <c r="X3032">
        <v>116.3561913041782</v>
      </c>
      <c r="Y3032">
        <v>0</v>
      </c>
      <c r="Z3032">
        <v>114.03620887109088</v>
      </c>
      <c r="AA3032">
        <v>0</v>
      </c>
      <c r="AB3032">
        <v>128.9732223087581</v>
      </c>
      <c r="AC3032">
        <v>0</v>
      </c>
      <c r="AD3032">
        <v>0</v>
      </c>
      <c r="AE3032">
        <v>359.3656224840272</v>
      </c>
    </row>
    <row r="3033" spans="1:31" x14ac:dyDescent="0.3">
      <c r="A3033">
        <v>2507330</v>
      </c>
      <c r="B3033">
        <v>1</v>
      </c>
      <c r="C3033" t="s">
        <v>80</v>
      </c>
      <c r="D3033" t="s">
        <v>108</v>
      </c>
      <c r="E3033" t="s">
        <v>187</v>
      </c>
      <c r="F3033" t="s">
        <v>8940</v>
      </c>
      <c r="G3033" t="s">
        <v>143</v>
      </c>
      <c r="H3033" t="s">
        <v>135</v>
      </c>
      <c r="I3033" t="s">
        <v>136</v>
      </c>
      <c r="J3033" t="s">
        <v>137</v>
      </c>
      <c r="K3033" t="s">
        <v>144</v>
      </c>
      <c r="L3033" t="s">
        <v>8941</v>
      </c>
      <c r="M3033" t="s">
        <v>8942</v>
      </c>
      <c r="N3033">
        <v>0.79722222200000004</v>
      </c>
      <c r="O3033">
        <v>0</v>
      </c>
      <c r="P3033">
        <v>3259</v>
      </c>
      <c r="Q3033">
        <v>3</v>
      </c>
      <c r="R3033">
        <v>729</v>
      </c>
      <c r="S3033">
        <v>23</v>
      </c>
      <c r="T3033">
        <v>547</v>
      </c>
      <c r="U3033">
        <v>0</v>
      </c>
      <c r="V3033">
        <v>0</v>
      </c>
      <c r="W3033">
        <v>0</v>
      </c>
      <c r="X3033">
        <v>343.82852775981007</v>
      </c>
      <c r="Y3033">
        <v>39.411253798556402</v>
      </c>
      <c r="Z3033">
        <v>103.69295898088811</v>
      </c>
      <c r="AA3033">
        <v>87.459991609871523</v>
      </c>
      <c r="AB3033">
        <v>245.77982977931231</v>
      </c>
      <c r="AC3033">
        <v>0</v>
      </c>
      <c r="AD3033">
        <v>0</v>
      </c>
      <c r="AE3033">
        <v>820.17256192843843</v>
      </c>
    </row>
    <row r="3034" spans="1:31" x14ac:dyDescent="0.3">
      <c r="A3034">
        <v>2507281</v>
      </c>
      <c r="B3034">
        <v>1</v>
      </c>
      <c r="C3034" t="s">
        <v>80</v>
      </c>
      <c r="D3034" t="s">
        <v>104</v>
      </c>
      <c r="E3034" t="s">
        <v>207</v>
      </c>
      <c r="F3034" t="s">
        <v>8943</v>
      </c>
      <c r="G3034" t="s">
        <v>161</v>
      </c>
      <c r="H3034" t="s">
        <v>150</v>
      </c>
      <c r="I3034" t="s">
        <v>136</v>
      </c>
      <c r="J3034" t="s">
        <v>137</v>
      </c>
      <c r="K3034" t="s">
        <v>144</v>
      </c>
      <c r="L3034" t="s">
        <v>8944</v>
      </c>
      <c r="M3034" t="s">
        <v>8945</v>
      </c>
      <c r="N3034">
        <v>0.56277777699999998</v>
      </c>
      <c r="O3034">
        <v>0</v>
      </c>
      <c r="P3034">
        <v>203</v>
      </c>
      <c r="Q3034">
        <v>0</v>
      </c>
      <c r="R3034">
        <v>2</v>
      </c>
      <c r="S3034">
        <v>0</v>
      </c>
      <c r="T3034">
        <v>7</v>
      </c>
      <c r="U3034">
        <v>0</v>
      </c>
      <c r="V3034">
        <v>0</v>
      </c>
      <c r="W3034">
        <v>0</v>
      </c>
      <c r="X3034">
        <v>37.837685575059986</v>
      </c>
      <c r="Y3034">
        <v>0</v>
      </c>
      <c r="Z3034">
        <v>0.86912207755348658</v>
      </c>
      <c r="AA3034">
        <v>0</v>
      </c>
      <c r="AB3034">
        <v>1.41200137182657</v>
      </c>
      <c r="AC3034">
        <v>0</v>
      </c>
      <c r="AD3034">
        <v>0</v>
      </c>
      <c r="AE3034">
        <v>40.11880902444004</v>
      </c>
    </row>
    <row r="3035" spans="1:31" x14ac:dyDescent="0.3">
      <c r="A3035">
        <v>2506829</v>
      </c>
      <c r="B3035">
        <v>1</v>
      </c>
      <c r="C3035" t="s">
        <v>80</v>
      </c>
      <c r="D3035" t="s">
        <v>84</v>
      </c>
      <c r="E3035" t="s">
        <v>207</v>
      </c>
      <c r="F3035" t="s">
        <v>8946</v>
      </c>
      <c r="G3035" t="s">
        <v>1512</v>
      </c>
      <c r="H3035" t="s">
        <v>150</v>
      </c>
      <c r="I3035" t="s">
        <v>136</v>
      </c>
      <c r="J3035" t="s">
        <v>137</v>
      </c>
      <c r="K3035" t="s">
        <v>144</v>
      </c>
      <c r="L3035" t="s">
        <v>8947</v>
      </c>
      <c r="M3035" t="s">
        <v>8948</v>
      </c>
      <c r="N3035">
        <v>5.1519444439999997</v>
      </c>
      <c r="O3035">
        <v>0</v>
      </c>
      <c r="P3035">
        <v>55</v>
      </c>
      <c r="Q3035">
        <v>0</v>
      </c>
      <c r="R3035">
        <v>20</v>
      </c>
      <c r="S3035">
        <v>0</v>
      </c>
      <c r="T3035">
        <v>8</v>
      </c>
      <c r="U3035">
        <v>0</v>
      </c>
      <c r="V3035">
        <v>0</v>
      </c>
      <c r="W3035">
        <v>0</v>
      </c>
      <c r="X3035">
        <v>64.281183660587914</v>
      </c>
      <c r="Y3035">
        <v>0</v>
      </c>
      <c r="Z3035">
        <v>47.519027720010698</v>
      </c>
      <c r="AA3035">
        <v>0</v>
      </c>
      <c r="AB3035">
        <v>28.321992678021843</v>
      </c>
      <c r="AC3035">
        <v>0</v>
      </c>
      <c r="AD3035">
        <v>0</v>
      </c>
      <c r="AE3035">
        <v>140.12220405862047</v>
      </c>
    </row>
    <row r="3036" spans="1:31" x14ac:dyDescent="0.3">
      <c r="A3036">
        <v>2507115</v>
      </c>
      <c r="B3036">
        <v>1</v>
      </c>
      <c r="C3036" t="s">
        <v>80</v>
      </c>
      <c r="D3036" t="s">
        <v>111</v>
      </c>
      <c r="E3036" t="s">
        <v>132</v>
      </c>
      <c r="F3036" t="s">
        <v>8949</v>
      </c>
      <c r="G3036" t="s">
        <v>460</v>
      </c>
      <c r="H3036" t="s">
        <v>135</v>
      </c>
      <c r="I3036" t="s">
        <v>136</v>
      </c>
      <c r="J3036" t="s">
        <v>137</v>
      </c>
      <c r="K3036" t="s">
        <v>144</v>
      </c>
      <c r="L3036" t="s">
        <v>8950</v>
      </c>
      <c r="M3036" t="s">
        <v>8951</v>
      </c>
      <c r="N3036">
        <v>3.5649999999999999</v>
      </c>
      <c r="O3036">
        <v>0</v>
      </c>
      <c r="P3036">
        <v>678</v>
      </c>
      <c r="Q3036">
        <v>0</v>
      </c>
      <c r="R3036">
        <v>0</v>
      </c>
      <c r="S3036">
        <v>0</v>
      </c>
      <c r="T3036">
        <v>46</v>
      </c>
      <c r="U3036">
        <v>0</v>
      </c>
      <c r="V3036">
        <v>0</v>
      </c>
      <c r="W3036">
        <v>0</v>
      </c>
      <c r="X3036">
        <v>824.35645403275669</v>
      </c>
      <c r="Y3036">
        <v>0</v>
      </c>
      <c r="Z3036">
        <v>0</v>
      </c>
      <c r="AA3036">
        <v>0</v>
      </c>
      <c r="AB3036">
        <v>119.86206818003672</v>
      </c>
      <c r="AC3036">
        <v>0</v>
      </c>
      <c r="AD3036">
        <v>0</v>
      </c>
      <c r="AE3036">
        <v>944.21852221279346</v>
      </c>
    </row>
    <row r="3037" spans="1:31" x14ac:dyDescent="0.3">
      <c r="A3037">
        <v>2506975</v>
      </c>
      <c r="B3037">
        <v>1</v>
      </c>
      <c r="C3037" t="s">
        <v>80</v>
      </c>
      <c r="D3037" t="s">
        <v>104</v>
      </c>
      <c r="E3037" t="s">
        <v>207</v>
      </c>
      <c r="F3037" t="s">
        <v>8952</v>
      </c>
      <c r="G3037" t="s">
        <v>177</v>
      </c>
      <c r="H3037" t="s">
        <v>150</v>
      </c>
      <c r="I3037" t="s">
        <v>136</v>
      </c>
      <c r="J3037" t="s">
        <v>137</v>
      </c>
      <c r="K3037" t="s">
        <v>144</v>
      </c>
      <c r="L3037" t="s">
        <v>8953</v>
      </c>
      <c r="M3037" t="s">
        <v>8954</v>
      </c>
      <c r="N3037">
        <v>1.275555555</v>
      </c>
      <c r="O3037">
        <v>0</v>
      </c>
      <c r="P3037">
        <v>77</v>
      </c>
      <c r="Q3037">
        <v>0</v>
      </c>
      <c r="R3037">
        <v>0</v>
      </c>
      <c r="S3037">
        <v>0</v>
      </c>
      <c r="T3037">
        <v>9</v>
      </c>
      <c r="U3037">
        <v>0</v>
      </c>
      <c r="V3037">
        <v>0</v>
      </c>
      <c r="W3037">
        <v>0</v>
      </c>
      <c r="X3037">
        <v>19.100806894701009</v>
      </c>
      <c r="Y3037">
        <v>0</v>
      </c>
      <c r="Z3037">
        <v>0</v>
      </c>
      <c r="AA3037">
        <v>0</v>
      </c>
      <c r="AB3037">
        <v>13.244661326130936</v>
      </c>
      <c r="AC3037">
        <v>0</v>
      </c>
      <c r="AD3037">
        <v>0</v>
      </c>
      <c r="AE3037">
        <v>32.345468220831947</v>
      </c>
    </row>
    <row r="3038" spans="1:31" x14ac:dyDescent="0.3">
      <c r="A3038">
        <v>2507015</v>
      </c>
      <c r="B3038">
        <v>1</v>
      </c>
      <c r="C3038" t="s">
        <v>80</v>
      </c>
      <c r="D3038" t="s">
        <v>85</v>
      </c>
      <c r="E3038" t="s">
        <v>132</v>
      </c>
      <c r="F3038" t="s">
        <v>8955</v>
      </c>
      <c r="G3038" t="s">
        <v>134</v>
      </c>
      <c r="H3038" t="s">
        <v>135</v>
      </c>
      <c r="I3038" t="s">
        <v>136</v>
      </c>
      <c r="J3038" t="s">
        <v>137</v>
      </c>
      <c r="K3038" t="s">
        <v>138</v>
      </c>
      <c r="L3038" t="s">
        <v>8956</v>
      </c>
      <c r="M3038" t="s">
        <v>8957</v>
      </c>
      <c r="N3038">
        <v>2.0244444439999998</v>
      </c>
      <c r="O3038">
        <v>0</v>
      </c>
      <c r="P3038">
        <v>185</v>
      </c>
      <c r="Q3038">
        <v>0</v>
      </c>
      <c r="R3038">
        <v>0</v>
      </c>
      <c r="S3038">
        <v>0</v>
      </c>
      <c r="T3038">
        <v>40</v>
      </c>
      <c r="U3038">
        <v>0</v>
      </c>
      <c r="V3038">
        <v>0</v>
      </c>
      <c r="W3038">
        <v>0</v>
      </c>
      <c r="X3038">
        <v>114.96543544101752</v>
      </c>
      <c r="Y3038">
        <v>0</v>
      </c>
      <c r="Z3038">
        <v>0</v>
      </c>
      <c r="AA3038">
        <v>0</v>
      </c>
      <c r="AB3038">
        <v>58.922246347678609</v>
      </c>
      <c r="AC3038">
        <v>0</v>
      </c>
      <c r="AD3038">
        <v>0</v>
      </c>
      <c r="AE3038">
        <v>173.88768178869611</v>
      </c>
    </row>
    <row r="3039" spans="1:31" x14ac:dyDescent="0.3">
      <c r="A3039">
        <v>2507261</v>
      </c>
      <c r="B3039">
        <v>1</v>
      </c>
      <c r="C3039" t="s">
        <v>81</v>
      </c>
      <c r="D3039" t="s">
        <v>124</v>
      </c>
      <c r="E3039" t="s">
        <v>167</v>
      </c>
      <c r="F3039" t="s">
        <v>8958</v>
      </c>
      <c r="G3039" t="s">
        <v>234</v>
      </c>
      <c r="H3039" t="s">
        <v>150</v>
      </c>
      <c r="I3039" t="s">
        <v>136</v>
      </c>
      <c r="J3039" t="s">
        <v>137</v>
      </c>
      <c r="K3039" t="s">
        <v>144</v>
      </c>
      <c r="L3039" t="s">
        <v>8959</v>
      </c>
      <c r="M3039" t="s">
        <v>8960</v>
      </c>
      <c r="N3039">
        <v>0.83472222200000001</v>
      </c>
      <c r="O3039">
        <v>0</v>
      </c>
      <c r="P3039">
        <v>2</v>
      </c>
      <c r="Q3039">
        <v>0</v>
      </c>
      <c r="R3039">
        <v>0</v>
      </c>
      <c r="S3039">
        <v>0</v>
      </c>
      <c r="T3039">
        <v>1</v>
      </c>
      <c r="U3039">
        <v>0</v>
      </c>
      <c r="V3039">
        <v>0</v>
      </c>
      <c r="W3039">
        <v>0</v>
      </c>
      <c r="X3039">
        <v>0.19412842202705832</v>
      </c>
      <c r="Y3039">
        <v>0</v>
      </c>
      <c r="Z3039">
        <v>0</v>
      </c>
      <c r="AA3039">
        <v>0</v>
      </c>
      <c r="AB3039">
        <v>0.59564697222206664</v>
      </c>
      <c r="AC3039">
        <v>0</v>
      </c>
      <c r="AD3039">
        <v>0</v>
      </c>
      <c r="AE3039">
        <v>0.78977539424912502</v>
      </c>
    </row>
    <row r="3040" spans="1:31" x14ac:dyDescent="0.3">
      <c r="A3040">
        <v>2506869</v>
      </c>
      <c r="B3040">
        <v>1</v>
      </c>
      <c r="C3040" t="s">
        <v>81</v>
      </c>
      <c r="D3040" t="s">
        <v>118</v>
      </c>
      <c r="E3040" t="s">
        <v>132</v>
      </c>
      <c r="F3040" t="s">
        <v>2410</v>
      </c>
      <c r="G3040" t="s">
        <v>143</v>
      </c>
      <c r="H3040" t="s">
        <v>135</v>
      </c>
      <c r="I3040" t="s">
        <v>136</v>
      </c>
      <c r="J3040" t="s">
        <v>137</v>
      </c>
      <c r="K3040" t="s">
        <v>144</v>
      </c>
      <c r="L3040" t="s">
        <v>8961</v>
      </c>
      <c r="M3040" t="s">
        <v>8962</v>
      </c>
      <c r="N3040">
        <v>0.96388888800000005</v>
      </c>
      <c r="O3040">
        <v>0</v>
      </c>
      <c r="P3040">
        <v>0</v>
      </c>
      <c r="Q3040">
        <v>0</v>
      </c>
      <c r="R3040">
        <v>2</v>
      </c>
      <c r="S3040">
        <v>1</v>
      </c>
      <c r="T3040">
        <v>1</v>
      </c>
      <c r="U3040">
        <v>1</v>
      </c>
      <c r="V3040">
        <v>0</v>
      </c>
      <c r="W3040">
        <v>0</v>
      </c>
      <c r="X3040">
        <v>0</v>
      </c>
      <c r="Y3040">
        <v>0</v>
      </c>
      <c r="Z3040">
        <v>1.1948183037739648</v>
      </c>
      <c r="AA3040">
        <v>8.5662950338809249</v>
      </c>
      <c r="AB3040">
        <v>1.5387543612494445</v>
      </c>
      <c r="AC3040">
        <v>10.901976945603312</v>
      </c>
      <c r="AD3040">
        <v>0</v>
      </c>
      <c r="AE3040">
        <v>22.201844644507648</v>
      </c>
    </row>
    <row r="3041" spans="1:31" x14ac:dyDescent="0.3">
      <c r="A3041">
        <v>2507307</v>
      </c>
      <c r="B3041">
        <v>1</v>
      </c>
      <c r="C3041" t="s">
        <v>81</v>
      </c>
      <c r="D3041" t="s">
        <v>121</v>
      </c>
      <c r="E3041" t="s">
        <v>132</v>
      </c>
      <c r="F3041" t="s">
        <v>8963</v>
      </c>
      <c r="G3041" t="s">
        <v>1270</v>
      </c>
      <c r="H3041" t="s">
        <v>135</v>
      </c>
      <c r="I3041" t="s">
        <v>136</v>
      </c>
      <c r="J3041" t="s">
        <v>137</v>
      </c>
      <c r="K3041" t="s">
        <v>144</v>
      </c>
      <c r="L3041" t="s">
        <v>8964</v>
      </c>
      <c r="M3041" t="s">
        <v>8965</v>
      </c>
      <c r="N3041">
        <v>11.883055555</v>
      </c>
      <c r="O3041">
        <v>0</v>
      </c>
      <c r="P3041">
        <v>19</v>
      </c>
      <c r="Q3041">
        <v>0</v>
      </c>
      <c r="R3041">
        <v>0</v>
      </c>
      <c r="S3041">
        <v>0</v>
      </c>
      <c r="T3041">
        <v>0</v>
      </c>
      <c r="U3041">
        <v>0</v>
      </c>
      <c r="V3041">
        <v>0</v>
      </c>
      <c r="W3041">
        <v>0</v>
      </c>
      <c r="X3041">
        <v>19.593194264309265</v>
      </c>
      <c r="Y3041">
        <v>0</v>
      </c>
      <c r="Z3041">
        <v>0</v>
      </c>
      <c r="AA3041">
        <v>0</v>
      </c>
      <c r="AB3041">
        <v>0</v>
      </c>
      <c r="AC3041">
        <v>0</v>
      </c>
      <c r="AD3041">
        <v>0</v>
      </c>
      <c r="AE3041">
        <v>19.593194264309265</v>
      </c>
    </row>
    <row r="3042" spans="1:31" x14ac:dyDescent="0.3">
      <c r="A3042">
        <v>2506866</v>
      </c>
      <c r="B3042">
        <v>1</v>
      </c>
      <c r="C3042" t="s">
        <v>80</v>
      </c>
      <c r="D3042" t="s">
        <v>101</v>
      </c>
      <c r="E3042" t="s">
        <v>207</v>
      </c>
      <c r="F3042" t="s">
        <v>8966</v>
      </c>
      <c r="G3042" t="s">
        <v>1512</v>
      </c>
      <c r="H3042" t="s">
        <v>150</v>
      </c>
      <c r="I3042" t="s">
        <v>136</v>
      </c>
      <c r="J3042" t="s">
        <v>137</v>
      </c>
      <c r="K3042" t="s">
        <v>144</v>
      </c>
      <c r="L3042" t="s">
        <v>8967</v>
      </c>
      <c r="M3042" t="s">
        <v>8968</v>
      </c>
      <c r="N3042">
        <v>1.6125</v>
      </c>
      <c r="O3042">
        <v>0</v>
      </c>
      <c r="P3042">
        <v>15</v>
      </c>
      <c r="Q3042">
        <v>0</v>
      </c>
      <c r="R3042">
        <v>0</v>
      </c>
      <c r="S3042">
        <v>0</v>
      </c>
      <c r="T3042">
        <v>6</v>
      </c>
      <c r="U3042">
        <v>0</v>
      </c>
      <c r="V3042">
        <v>0</v>
      </c>
      <c r="W3042">
        <v>0</v>
      </c>
      <c r="X3042">
        <v>11.204628004124364</v>
      </c>
      <c r="Y3042">
        <v>0</v>
      </c>
      <c r="Z3042">
        <v>0</v>
      </c>
      <c r="AA3042">
        <v>0</v>
      </c>
      <c r="AB3042">
        <v>5.6478628244183469</v>
      </c>
      <c r="AC3042">
        <v>0</v>
      </c>
      <c r="AD3042">
        <v>0</v>
      </c>
      <c r="AE3042">
        <v>16.852490828542713</v>
      </c>
    </row>
    <row r="3043" spans="1:31" x14ac:dyDescent="0.3">
      <c r="A3043">
        <v>2507241</v>
      </c>
      <c r="B3043">
        <v>1</v>
      </c>
      <c r="C3043" t="s">
        <v>80</v>
      </c>
      <c r="D3043" t="s">
        <v>96</v>
      </c>
      <c r="E3043" t="s">
        <v>167</v>
      </c>
      <c r="F3043" t="s">
        <v>8969</v>
      </c>
      <c r="G3043" t="s">
        <v>169</v>
      </c>
      <c r="H3043" t="s">
        <v>150</v>
      </c>
      <c r="I3043" t="s">
        <v>136</v>
      </c>
      <c r="J3043" t="s">
        <v>137</v>
      </c>
      <c r="K3043" t="s">
        <v>144</v>
      </c>
      <c r="L3043" t="s">
        <v>8970</v>
      </c>
      <c r="M3043" t="s">
        <v>8971</v>
      </c>
      <c r="N3043">
        <v>5.04</v>
      </c>
      <c r="O3043">
        <v>0</v>
      </c>
      <c r="P3043">
        <v>1</v>
      </c>
      <c r="Q3043">
        <v>0</v>
      </c>
      <c r="R3043">
        <v>0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6.2449197700595829E-2</v>
      </c>
      <c r="Y3043">
        <v>0</v>
      </c>
      <c r="Z3043">
        <v>0</v>
      </c>
      <c r="AA3043">
        <v>0</v>
      </c>
      <c r="AB3043">
        <v>0</v>
      </c>
      <c r="AC3043">
        <v>0</v>
      </c>
      <c r="AD3043">
        <v>0</v>
      </c>
      <c r="AE3043">
        <v>6.2449197700595829E-2</v>
      </c>
    </row>
    <row r="3044" spans="1:31" x14ac:dyDescent="0.3">
      <c r="A3044">
        <v>2506892</v>
      </c>
      <c r="B3044">
        <v>1</v>
      </c>
      <c r="C3044" t="s">
        <v>81</v>
      </c>
      <c r="D3044" t="s">
        <v>120</v>
      </c>
      <c r="E3044" t="s">
        <v>187</v>
      </c>
      <c r="F3044" t="s">
        <v>2587</v>
      </c>
      <c r="G3044" t="s">
        <v>134</v>
      </c>
      <c r="H3044" t="s">
        <v>135</v>
      </c>
      <c r="I3044" t="s">
        <v>136</v>
      </c>
      <c r="J3044" t="s">
        <v>137</v>
      </c>
      <c r="K3044" t="s">
        <v>138</v>
      </c>
      <c r="L3044" t="s">
        <v>8972</v>
      </c>
      <c r="M3044" t="s">
        <v>8973</v>
      </c>
      <c r="N3044">
        <v>6.3605555550000004</v>
      </c>
      <c r="O3044">
        <v>0</v>
      </c>
      <c r="P3044">
        <v>96</v>
      </c>
      <c r="Q3044">
        <v>50</v>
      </c>
      <c r="R3044">
        <v>1</v>
      </c>
      <c r="S3044">
        <v>12</v>
      </c>
      <c r="T3044">
        <v>5</v>
      </c>
      <c r="U3044">
        <v>0</v>
      </c>
      <c r="V3044">
        <v>0</v>
      </c>
      <c r="W3044">
        <v>0</v>
      </c>
      <c r="X3044">
        <v>188.46072921320913</v>
      </c>
      <c r="Y3044">
        <v>281.80434636197145</v>
      </c>
      <c r="Z3044">
        <v>0.12398538264951586</v>
      </c>
      <c r="AA3044">
        <v>273.60856669269299</v>
      </c>
      <c r="AB3044">
        <v>23.337402122643056</v>
      </c>
      <c r="AC3044">
        <v>0</v>
      </c>
      <c r="AD3044">
        <v>0</v>
      </c>
      <c r="AE3044">
        <v>767.33502977316618</v>
      </c>
    </row>
    <row r="3045" spans="1:31" x14ac:dyDescent="0.3">
      <c r="A3045">
        <v>2506786</v>
      </c>
      <c r="B3045">
        <v>1</v>
      </c>
      <c r="C3045" t="s">
        <v>80</v>
      </c>
      <c r="D3045" t="s">
        <v>103</v>
      </c>
      <c r="E3045" t="s">
        <v>187</v>
      </c>
      <c r="F3045" t="s">
        <v>8974</v>
      </c>
      <c r="G3045" t="s">
        <v>143</v>
      </c>
      <c r="H3045" t="s">
        <v>135</v>
      </c>
      <c r="I3045" t="s">
        <v>136</v>
      </c>
      <c r="J3045" t="s">
        <v>137</v>
      </c>
      <c r="K3045" t="s">
        <v>144</v>
      </c>
      <c r="L3045" t="s">
        <v>8975</v>
      </c>
      <c r="M3045" t="s">
        <v>8976</v>
      </c>
      <c r="N3045">
        <v>1.095555555</v>
      </c>
      <c r="O3045">
        <v>0</v>
      </c>
      <c r="P3045">
        <v>0</v>
      </c>
      <c r="Q3045">
        <v>6</v>
      </c>
      <c r="R3045">
        <v>21</v>
      </c>
      <c r="S3045">
        <v>12</v>
      </c>
      <c r="T3045">
        <v>4</v>
      </c>
      <c r="U3045">
        <v>5</v>
      </c>
      <c r="V3045">
        <v>1</v>
      </c>
      <c r="W3045">
        <v>0</v>
      </c>
      <c r="X3045">
        <v>0</v>
      </c>
      <c r="Y3045">
        <v>2.5534521533638808</v>
      </c>
      <c r="Z3045">
        <v>37.177323378426863</v>
      </c>
      <c r="AA3045">
        <v>61.375203191277144</v>
      </c>
      <c r="AB3045">
        <v>24.046360525447533</v>
      </c>
      <c r="AC3045">
        <v>243.98144155757757</v>
      </c>
      <c r="AD3045">
        <v>5.5156901340508941</v>
      </c>
      <c r="AE3045">
        <v>374.64947094014389</v>
      </c>
    </row>
    <row r="3046" spans="1:31" x14ac:dyDescent="0.3">
      <c r="A3046">
        <v>2507035</v>
      </c>
      <c r="B3046">
        <v>1</v>
      </c>
      <c r="C3046" t="s">
        <v>81</v>
      </c>
      <c r="D3046" t="s">
        <v>118</v>
      </c>
      <c r="E3046" t="s">
        <v>207</v>
      </c>
      <c r="F3046" t="s">
        <v>8977</v>
      </c>
      <c r="G3046" t="s">
        <v>177</v>
      </c>
      <c r="H3046" t="s">
        <v>150</v>
      </c>
      <c r="I3046" t="s">
        <v>136</v>
      </c>
      <c r="J3046" t="s">
        <v>137</v>
      </c>
      <c r="K3046" t="s">
        <v>144</v>
      </c>
      <c r="L3046" t="s">
        <v>8978</v>
      </c>
      <c r="M3046" t="s">
        <v>8979</v>
      </c>
      <c r="N3046">
        <v>2.0608333330000002</v>
      </c>
      <c r="O3046">
        <v>0</v>
      </c>
      <c r="P3046">
        <v>0</v>
      </c>
      <c r="Q3046">
        <v>0</v>
      </c>
      <c r="R3046">
        <v>0</v>
      </c>
      <c r="S3046">
        <v>0</v>
      </c>
      <c r="T3046">
        <v>59</v>
      </c>
      <c r="U3046">
        <v>0</v>
      </c>
      <c r="V3046">
        <v>2</v>
      </c>
      <c r="W3046">
        <v>0</v>
      </c>
      <c r="X3046">
        <v>0</v>
      </c>
      <c r="Y3046">
        <v>0</v>
      </c>
      <c r="Z3046">
        <v>0</v>
      </c>
      <c r="AA3046">
        <v>0</v>
      </c>
      <c r="AB3046">
        <v>87.882224245248565</v>
      </c>
      <c r="AC3046">
        <v>0</v>
      </c>
      <c r="AD3046">
        <v>82.792994426445603</v>
      </c>
      <c r="AE3046">
        <v>170.67521867169415</v>
      </c>
    </row>
    <row r="3047" spans="1:31" x14ac:dyDescent="0.3">
      <c r="A3047">
        <v>2507233</v>
      </c>
      <c r="B3047">
        <v>1</v>
      </c>
      <c r="C3047" t="s">
        <v>80</v>
      </c>
      <c r="D3047" t="s">
        <v>99</v>
      </c>
      <c r="E3047" t="s">
        <v>207</v>
      </c>
      <c r="F3047" t="s">
        <v>6437</v>
      </c>
      <c r="G3047" t="s">
        <v>538</v>
      </c>
      <c r="H3047" t="s">
        <v>150</v>
      </c>
      <c r="I3047" t="s">
        <v>136</v>
      </c>
      <c r="J3047" t="s">
        <v>3</v>
      </c>
      <c r="K3047" t="s">
        <v>144</v>
      </c>
      <c r="L3047" t="s">
        <v>8980</v>
      </c>
      <c r="M3047" t="s">
        <v>8981</v>
      </c>
      <c r="N3047">
        <v>2.4608333330000001</v>
      </c>
      <c r="O3047">
        <v>0</v>
      </c>
      <c r="P3047">
        <v>142</v>
      </c>
      <c r="Q3047">
        <v>0</v>
      </c>
      <c r="R3047">
        <v>2</v>
      </c>
      <c r="S3047">
        <v>0</v>
      </c>
      <c r="T3047">
        <v>2</v>
      </c>
      <c r="U3047">
        <v>0</v>
      </c>
      <c r="V3047">
        <v>0</v>
      </c>
      <c r="W3047">
        <v>0</v>
      </c>
      <c r="X3047">
        <v>40.287697913441498</v>
      </c>
      <c r="Y3047">
        <v>0</v>
      </c>
      <c r="Z3047">
        <v>5.0030953251578643</v>
      </c>
      <c r="AA3047">
        <v>0</v>
      </c>
      <c r="AB3047">
        <v>3.6213766615016665</v>
      </c>
      <c r="AC3047">
        <v>0</v>
      </c>
      <c r="AD3047">
        <v>0</v>
      </c>
      <c r="AE3047">
        <v>48.912169900101027</v>
      </c>
    </row>
    <row r="3048" spans="1:31" x14ac:dyDescent="0.3">
      <c r="A3048">
        <v>2506878</v>
      </c>
      <c r="B3048">
        <v>1</v>
      </c>
      <c r="C3048" t="s">
        <v>80</v>
      </c>
      <c r="D3048" t="s">
        <v>84</v>
      </c>
      <c r="E3048" t="s">
        <v>187</v>
      </c>
      <c r="F3048" t="s">
        <v>2888</v>
      </c>
      <c r="G3048" t="s">
        <v>143</v>
      </c>
      <c r="H3048" t="s">
        <v>135</v>
      </c>
      <c r="I3048" t="s">
        <v>136</v>
      </c>
      <c r="J3048" t="s">
        <v>137</v>
      </c>
      <c r="K3048" t="s">
        <v>144</v>
      </c>
      <c r="L3048" t="s">
        <v>8982</v>
      </c>
      <c r="M3048" t="s">
        <v>8983</v>
      </c>
      <c r="N3048">
        <v>0.32527777699999999</v>
      </c>
      <c r="O3048">
        <v>7</v>
      </c>
      <c r="P3048">
        <v>1548</v>
      </c>
      <c r="Q3048">
        <v>13</v>
      </c>
      <c r="R3048">
        <v>297</v>
      </c>
      <c r="S3048">
        <v>33</v>
      </c>
      <c r="T3048">
        <v>275</v>
      </c>
      <c r="U3048">
        <v>1</v>
      </c>
      <c r="V3048">
        <v>0</v>
      </c>
      <c r="W3048">
        <v>1.1224006160716089</v>
      </c>
      <c r="X3048">
        <v>178.03731702015125</v>
      </c>
      <c r="Y3048">
        <v>5.890707205945569</v>
      </c>
      <c r="Z3048">
        <v>35.955680382143385</v>
      </c>
      <c r="AA3048">
        <v>57.363298079438039</v>
      </c>
      <c r="AB3048">
        <v>99.529219551099317</v>
      </c>
      <c r="AC3048">
        <v>10.432777478799066</v>
      </c>
      <c r="AD3048">
        <v>0</v>
      </c>
      <c r="AE3048">
        <v>388.33140033364828</v>
      </c>
    </row>
    <row r="3049" spans="1:31" x14ac:dyDescent="0.3">
      <c r="A3049">
        <v>2507187</v>
      </c>
      <c r="B3049">
        <v>1</v>
      </c>
      <c r="C3049" t="s">
        <v>80</v>
      </c>
      <c r="D3049" t="s">
        <v>103</v>
      </c>
      <c r="E3049" t="s">
        <v>167</v>
      </c>
      <c r="F3049" t="s">
        <v>8984</v>
      </c>
      <c r="G3049" t="s">
        <v>263</v>
      </c>
      <c r="H3049" t="s">
        <v>150</v>
      </c>
      <c r="I3049" t="s">
        <v>136</v>
      </c>
      <c r="J3049" t="s">
        <v>137</v>
      </c>
      <c r="K3049" t="s">
        <v>144</v>
      </c>
      <c r="L3049" t="s">
        <v>8985</v>
      </c>
      <c r="M3049" t="s">
        <v>8986</v>
      </c>
      <c r="N3049">
        <v>2.7027777770000001</v>
      </c>
      <c r="O3049">
        <v>0</v>
      </c>
      <c r="P3049">
        <v>1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1.0244474944599997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1.0244474944599997</v>
      </c>
    </row>
    <row r="3050" spans="1:31" x14ac:dyDescent="0.3">
      <c r="A3050">
        <v>2507041</v>
      </c>
      <c r="B3050">
        <v>1</v>
      </c>
      <c r="C3050" t="s">
        <v>81</v>
      </c>
      <c r="D3050" t="s">
        <v>125</v>
      </c>
      <c r="E3050" t="s">
        <v>187</v>
      </c>
      <c r="F3050" t="s">
        <v>1144</v>
      </c>
      <c r="G3050" t="s">
        <v>143</v>
      </c>
      <c r="H3050" t="s">
        <v>135</v>
      </c>
      <c r="I3050" t="s">
        <v>136</v>
      </c>
      <c r="J3050" t="s">
        <v>137</v>
      </c>
      <c r="K3050" t="s">
        <v>144</v>
      </c>
      <c r="L3050" t="s">
        <v>8987</v>
      </c>
      <c r="M3050" t="s">
        <v>8988</v>
      </c>
      <c r="N3050">
        <v>0.63694444400000005</v>
      </c>
      <c r="O3050">
        <v>0</v>
      </c>
      <c r="P3050">
        <v>419</v>
      </c>
      <c r="Q3050">
        <v>25</v>
      </c>
      <c r="R3050">
        <v>56</v>
      </c>
      <c r="S3050">
        <v>1</v>
      </c>
      <c r="T3050">
        <v>38</v>
      </c>
      <c r="U3050">
        <v>0</v>
      </c>
      <c r="V3050">
        <v>0</v>
      </c>
      <c r="W3050">
        <v>0</v>
      </c>
      <c r="X3050">
        <v>44.790945353063222</v>
      </c>
      <c r="Y3050">
        <v>22.81404553434373</v>
      </c>
      <c r="Z3050">
        <v>12.23328187554934</v>
      </c>
      <c r="AA3050">
        <v>22.052308157478478</v>
      </c>
      <c r="AB3050">
        <v>13.024079366603701</v>
      </c>
      <c r="AC3050">
        <v>0</v>
      </c>
      <c r="AD3050">
        <v>0</v>
      </c>
      <c r="AE3050">
        <v>114.91466028703847</v>
      </c>
    </row>
    <row r="3051" spans="1:31" x14ac:dyDescent="0.3">
      <c r="A3051">
        <v>2507396</v>
      </c>
      <c r="B3051">
        <v>1</v>
      </c>
      <c r="C3051" t="s">
        <v>80</v>
      </c>
      <c r="D3051" t="s">
        <v>90</v>
      </c>
      <c r="E3051" t="s">
        <v>159</v>
      </c>
      <c r="F3051" t="s">
        <v>8989</v>
      </c>
      <c r="G3051" t="s">
        <v>161</v>
      </c>
      <c r="H3051" t="s">
        <v>150</v>
      </c>
      <c r="I3051" t="s">
        <v>136</v>
      </c>
      <c r="J3051" t="s">
        <v>137</v>
      </c>
      <c r="K3051" t="s">
        <v>144</v>
      </c>
      <c r="L3051" t="s">
        <v>8990</v>
      </c>
      <c r="M3051" t="s">
        <v>8991</v>
      </c>
      <c r="N3051">
        <v>0.42777777700000003</v>
      </c>
      <c r="O3051">
        <v>0</v>
      </c>
      <c r="P3051">
        <v>341</v>
      </c>
      <c r="Q3051">
        <v>0</v>
      </c>
      <c r="R3051">
        <v>0</v>
      </c>
      <c r="S3051">
        <v>0</v>
      </c>
      <c r="T3051">
        <v>12</v>
      </c>
      <c r="U3051">
        <v>0</v>
      </c>
      <c r="V3051">
        <v>0</v>
      </c>
      <c r="W3051">
        <v>0</v>
      </c>
      <c r="X3051">
        <v>49.310770794790614</v>
      </c>
      <c r="Y3051">
        <v>0</v>
      </c>
      <c r="Z3051">
        <v>0</v>
      </c>
      <c r="AA3051">
        <v>0</v>
      </c>
      <c r="AB3051">
        <v>2.4865173741408002</v>
      </c>
      <c r="AC3051">
        <v>0</v>
      </c>
      <c r="AD3051">
        <v>0</v>
      </c>
      <c r="AE3051">
        <v>51.797288168931416</v>
      </c>
    </row>
    <row r="3052" spans="1:31" x14ac:dyDescent="0.3">
      <c r="A3052">
        <v>2506755</v>
      </c>
      <c r="B3052">
        <v>1</v>
      </c>
      <c r="C3052" t="s">
        <v>81</v>
      </c>
      <c r="D3052" t="s">
        <v>122</v>
      </c>
      <c r="E3052" t="s">
        <v>141</v>
      </c>
      <c r="F3052" t="s">
        <v>8992</v>
      </c>
      <c r="G3052" t="s">
        <v>143</v>
      </c>
      <c r="H3052" t="s">
        <v>135</v>
      </c>
      <c r="I3052" t="s">
        <v>136</v>
      </c>
      <c r="J3052" t="s">
        <v>137</v>
      </c>
      <c r="K3052" t="s">
        <v>144</v>
      </c>
      <c r="L3052" t="s">
        <v>8993</v>
      </c>
      <c r="M3052" t="s">
        <v>8994</v>
      </c>
      <c r="N3052">
        <v>0.60805555499999997</v>
      </c>
      <c r="O3052">
        <v>0</v>
      </c>
      <c r="P3052">
        <v>4719</v>
      </c>
      <c r="Q3052">
        <v>0</v>
      </c>
      <c r="R3052">
        <v>1</v>
      </c>
      <c r="S3052">
        <v>0</v>
      </c>
      <c r="T3052">
        <v>379</v>
      </c>
      <c r="U3052">
        <v>0</v>
      </c>
      <c r="V3052">
        <v>0</v>
      </c>
      <c r="W3052">
        <v>0</v>
      </c>
      <c r="X3052">
        <v>587.72395381036245</v>
      </c>
      <c r="Y3052">
        <v>0</v>
      </c>
      <c r="Z3052">
        <v>3.4780215229100004E-3</v>
      </c>
      <c r="AA3052">
        <v>0</v>
      </c>
      <c r="AB3052">
        <v>114.59270357529746</v>
      </c>
      <c r="AC3052">
        <v>0</v>
      </c>
      <c r="AD3052">
        <v>0</v>
      </c>
      <c r="AE3052">
        <v>702.32013540718287</v>
      </c>
    </row>
    <row r="3053" spans="1:31" x14ac:dyDescent="0.3">
      <c r="A3053">
        <v>2507024</v>
      </c>
      <c r="B3053">
        <v>1</v>
      </c>
      <c r="C3053" t="s">
        <v>80</v>
      </c>
      <c r="D3053" t="s">
        <v>95</v>
      </c>
      <c r="E3053" t="s">
        <v>167</v>
      </c>
      <c r="F3053" t="s">
        <v>8995</v>
      </c>
      <c r="G3053" t="s">
        <v>538</v>
      </c>
      <c r="H3053" t="s">
        <v>150</v>
      </c>
      <c r="I3053" t="s">
        <v>136</v>
      </c>
      <c r="J3053" t="s">
        <v>3</v>
      </c>
      <c r="K3053" t="s">
        <v>144</v>
      </c>
      <c r="L3053" t="s">
        <v>8996</v>
      </c>
      <c r="M3053" t="s">
        <v>8997</v>
      </c>
      <c r="N3053">
        <v>2.3513888879999998</v>
      </c>
      <c r="O3053">
        <v>0</v>
      </c>
      <c r="P3053">
        <v>12</v>
      </c>
      <c r="Q3053">
        <v>0</v>
      </c>
      <c r="R3053">
        <v>0</v>
      </c>
      <c r="S3053">
        <v>0</v>
      </c>
      <c r="T3053">
        <v>2</v>
      </c>
      <c r="U3053">
        <v>0</v>
      </c>
      <c r="V3053">
        <v>0</v>
      </c>
      <c r="W3053">
        <v>0</v>
      </c>
      <c r="X3053">
        <v>6.7429869652940848</v>
      </c>
      <c r="Y3053">
        <v>0</v>
      </c>
      <c r="Z3053">
        <v>0</v>
      </c>
      <c r="AA3053">
        <v>0</v>
      </c>
      <c r="AB3053">
        <v>9.4230001316957921</v>
      </c>
      <c r="AC3053">
        <v>0</v>
      </c>
      <c r="AD3053">
        <v>0</v>
      </c>
      <c r="AE3053">
        <v>16.165987096989877</v>
      </c>
    </row>
    <row r="3054" spans="1:31" x14ac:dyDescent="0.3">
      <c r="A3054">
        <v>2506918</v>
      </c>
      <c r="B3054">
        <v>1</v>
      </c>
      <c r="C3054" t="s">
        <v>80</v>
      </c>
      <c r="D3054" t="s">
        <v>105</v>
      </c>
      <c r="E3054" t="s">
        <v>132</v>
      </c>
      <c r="F3054" t="s">
        <v>8998</v>
      </c>
      <c r="G3054" t="s">
        <v>134</v>
      </c>
      <c r="H3054" t="s">
        <v>135</v>
      </c>
      <c r="I3054" t="s">
        <v>136</v>
      </c>
      <c r="J3054" t="s">
        <v>137</v>
      </c>
      <c r="K3054" t="s">
        <v>138</v>
      </c>
      <c r="L3054" t="s">
        <v>8999</v>
      </c>
      <c r="M3054" t="s">
        <v>9000</v>
      </c>
      <c r="N3054">
        <v>0.35277777700000001</v>
      </c>
      <c r="O3054">
        <v>0</v>
      </c>
      <c r="P3054">
        <v>58</v>
      </c>
      <c r="Q3054">
        <v>0</v>
      </c>
      <c r="R3054">
        <v>0</v>
      </c>
      <c r="S3054">
        <v>0</v>
      </c>
      <c r="T3054">
        <v>0</v>
      </c>
      <c r="U3054">
        <v>0</v>
      </c>
      <c r="V3054">
        <v>0</v>
      </c>
      <c r="W3054">
        <v>0</v>
      </c>
      <c r="X3054">
        <v>4.2271339383467303</v>
      </c>
      <c r="Y3054">
        <v>0</v>
      </c>
      <c r="Z3054">
        <v>0</v>
      </c>
      <c r="AA3054">
        <v>0</v>
      </c>
      <c r="AB3054">
        <v>0</v>
      </c>
      <c r="AC3054">
        <v>0</v>
      </c>
      <c r="AD3054">
        <v>0</v>
      </c>
      <c r="AE3054">
        <v>4.2271339383467303</v>
      </c>
    </row>
    <row r="3055" spans="1:31" x14ac:dyDescent="0.3">
      <c r="A3055">
        <v>2506815</v>
      </c>
      <c r="B3055">
        <v>1</v>
      </c>
      <c r="C3055" t="s">
        <v>81</v>
      </c>
      <c r="D3055" t="s">
        <v>113</v>
      </c>
      <c r="E3055" t="s">
        <v>207</v>
      </c>
      <c r="F3055" t="s">
        <v>9001</v>
      </c>
      <c r="G3055" t="s">
        <v>177</v>
      </c>
      <c r="H3055" t="s">
        <v>150</v>
      </c>
      <c r="I3055" t="s">
        <v>136</v>
      </c>
      <c r="J3055" t="s">
        <v>137</v>
      </c>
      <c r="K3055" t="s">
        <v>144</v>
      </c>
      <c r="L3055" t="s">
        <v>9002</v>
      </c>
      <c r="M3055" t="s">
        <v>9003</v>
      </c>
      <c r="N3055">
        <v>0.64777777700000005</v>
      </c>
      <c r="O3055">
        <v>0</v>
      </c>
      <c r="P3055">
        <v>28</v>
      </c>
      <c r="Q3055">
        <v>0</v>
      </c>
      <c r="R3055">
        <v>1</v>
      </c>
      <c r="S3055">
        <v>0</v>
      </c>
      <c r="T3055">
        <v>3</v>
      </c>
      <c r="U3055">
        <v>0</v>
      </c>
      <c r="V3055">
        <v>0</v>
      </c>
      <c r="W3055">
        <v>0</v>
      </c>
      <c r="X3055">
        <v>1.8010876400255773</v>
      </c>
      <c r="Y3055">
        <v>0</v>
      </c>
      <c r="Z3055">
        <v>2.4301806776280001E-2</v>
      </c>
      <c r="AA3055">
        <v>0</v>
      </c>
      <c r="AB3055">
        <v>8.6331504123141653E-2</v>
      </c>
      <c r="AC3055">
        <v>0</v>
      </c>
      <c r="AD3055">
        <v>0</v>
      </c>
      <c r="AE3055">
        <v>1.9117209509249988</v>
      </c>
    </row>
    <row r="3056" spans="1:31" x14ac:dyDescent="0.3">
      <c r="A3056">
        <v>2507064</v>
      </c>
      <c r="B3056">
        <v>1</v>
      </c>
      <c r="C3056" t="s">
        <v>80</v>
      </c>
      <c r="D3056" t="s">
        <v>100</v>
      </c>
      <c r="E3056" t="s">
        <v>167</v>
      </c>
      <c r="F3056" t="s">
        <v>9004</v>
      </c>
      <c r="G3056" t="s">
        <v>263</v>
      </c>
      <c r="H3056" t="s">
        <v>150</v>
      </c>
      <c r="I3056" t="s">
        <v>136</v>
      </c>
      <c r="J3056" t="s">
        <v>137</v>
      </c>
      <c r="K3056" t="s">
        <v>144</v>
      </c>
      <c r="L3056" t="s">
        <v>9005</v>
      </c>
      <c r="M3056" t="s">
        <v>9006</v>
      </c>
      <c r="N3056">
        <v>5.8305555550000001</v>
      </c>
      <c r="O3056">
        <v>0</v>
      </c>
      <c r="P3056">
        <v>1</v>
      </c>
      <c r="Q3056">
        <v>0</v>
      </c>
      <c r="R3056">
        <v>0</v>
      </c>
      <c r="S3056">
        <v>0</v>
      </c>
      <c r="T3056">
        <v>0</v>
      </c>
      <c r="U3056">
        <v>0</v>
      </c>
      <c r="V3056">
        <v>0</v>
      </c>
      <c r="W3056">
        <v>0</v>
      </c>
      <c r="X3056">
        <v>0.66433687146046339</v>
      </c>
      <c r="Y3056">
        <v>0</v>
      </c>
      <c r="Z3056">
        <v>0</v>
      </c>
      <c r="AA3056">
        <v>0</v>
      </c>
      <c r="AB3056">
        <v>0</v>
      </c>
      <c r="AC3056">
        <v>0</v>
      </c>
      <c r="AD3056">
        <v>0</v>
      </c>
      <c r="AE3056">
        <v>0.66433687146046339</v>
      </c>
    </row>
    <row r="3057" spans="1:31" x14ac:dyDescent="0.3">
      <c r="A3057">
        <v>2541419</v>
      </c>
      <c r="B3057">
        <v>1</v>
      </c>
      <c r="C3057" t="s">
        <v>81</v>
      </c>
      <c r="D3057" t="s">
        <v>114</v>
      </c>
      <c r="E3057" t="s">
        <v>132</v>
      </c>
      <c r="F3057" t="s">
        <v>9007</v>
      </c>
      <c r="G3057" t="s">
        <v>143</v>
      </c>
      <c r="H3057" t="s">
        <v>135</v>
      </c>
      <c r="I3057" t="s">
        <v>136</v>
      </c>
      <c r="J3057" t="s">
        <v>137</v>
      </c>
      <c r="K3057" t="s">
        <v>144</v>
      </c>
      <c r="L3057" t="s">
        <v>9008</v>
      </c>
      <c r="M3057" t="s">
        <v>9009</v>
      </c>
      <c r="N3057">
        <v>5.3611111000000003E-2</v>
      </c>
      <c r="O3057">
        <v>0</v>
      </c>
      <c r="P3057">
        <v>365</v>
      </c>
      <c r="Q3057">
        <v>0</v>
      </c>
      <c r="R3057">
        <v>0</v>
      </c>
      <c r="S3057">
        <v>0</v>
      </c>
      <c r="T3057">
        <v>34</v>
      </c>
      <c r="U3057">
        <v>0</v>
      </c>
      <c r="V3057">
        <v>0</v>
      </c>
      <c r="W3057">
        <v>0</v>
      </c>
      <c r="X3057">
        <v>2.0601704962222338</v>
      </c>
      <c r="Y3057">
        <v>0</v>
      </c>
      <c r="Z3057">
        <v>0</v>
      </c>
      <c r="AA3057">
        <v>0</v>
      </c>
      <c r="AB3057">
        <v>0.40640080503870357</v>
      </c>
      <c r="AC3057">
        <v>0</v>
      </c>
      <c r="AD3057">
        <v>0</v>
      </c>
      <c r="AE3057">
        <v>2.4665713012609372</v>
      </c>
    </row>
    <row r="3058" spans="1:31" x14ac:dyDescent="0.3">
      <c r="A3058">
        <v>2506775</v>
      </c>
      <c r="B3058">
        <v>1</v>
      </c>
      <c r="C3058" t="s">
        <v>81</v>
      </c>
      <c r="D3058" t="s">
        <v>123</v>
      </c>
      <c r="E3058" t="s">
        <v>207</v>
      </c>
      <c r="F3058" t="s">
        <v>3853</v>
      </c>
      <c r="G3058" t="s">
        <v>224</v>
      </c>
      <c r="H3058" t="s">
        <v>150</v>
      </c>
      <c r="I3058" t="s">
        <v>136</v>
      </c>
      <c r="J3058" t="s">
        <v>137</v>
      </c>
      <c r="K3058" t="s">
        <v>144</v>
      </c>
      <c r="L3058" t="s">
        <v>9010</v>
      </c>
      <c r="M3058" t="s">
        <v>9011</v>
      </c>
      <c r="N3058">
        <v>5.3622222219999998</v>
      </c>
      <c r="O3058">
        <v>0</v>
      </c>
      <c r="P3058">
        <v>66</v>
      </c>
      <c r="Q3058">
        <v>0</v>
      </c>
      <c r="R3058">
        <v>0</v>
      </c>
      <c r="S3058">
        <v>0</v>
      </c>
      <c r="T3058">
        <v>0</v>
      </c>
      <c r="U3058">
        <v>0</v>
      </c>
      <c r="V3058">
        <v>0</v>
      </c>
      <c r="W3058">
        <v>0</v>
      </c>
      <c r="X3058">
        <v>72.044227855599175</v>
      </c>
      <c r="Y3058">
        <v>0</v>
      </c>
      <c r="Z3058">
        <v>0</v>
      </c>
      <c r="AA3058">
        <v>0</v>
      </c>
      <c r="AB3058">
        <v>0</v>
      </c>
      <c r="AC3058">
        <v>0</v>
      </c>
      <c r="AD3058">
        <v>0</v>
      </c>
      <c r="AE3058">
        <v>72.044227855599175</v>
      </c>
    </row>
    <row r="3059" spans="1:31" x14ac:dyDescent="0.3">
      <c r="A3059">
        <v>2507416</v>
      </c>
      <c r="B3059">
        <v>1</v>
      </c>
      <c r="C3059" t="s">
        <v>80</v>
      </c>
      <c r="D3059" t="s">
        <v>85</v>
      </c>
      <c r="E3059" t="s">
        <v>147</v>
      </c>
      <c r="F3059" t="s">
        <v>4014</v>
      </c>
      <c r="G3059" t="s">
        <v>177</v>
      </c>
      <c r="H3059" t="s">
        <v>150</v>
      </c>
      <c r="I3059" t="s">
        <v>136</v>
      </c>
      <c r="J3059" t="s">
        <v>137</v>
      </c>
      <c r="K3059" t="s">
        <v>144</v>
      </c>
      <c r="L3059" t="s">
        <v>9012</v>
      </c>
      <c r="M3059" t="s">
        <v>9013</v>
      </c>
      <c r="N3059">
        <v>0.47055555500000001</v>
      </c>
      <c r="O3059">
        <v>0</v>
      </c>
      <c r="P3059">
        <v>64</v>
      </c>
      <c r="Q3059">
        <v>0</v>
      </c>
      <c r="R3059">
        <v>0</v>
      </c>
      <c r="S3059">
        <v>0</v>
      </c>
      <c r="T3059">
        <v>14</v>
      </c>
      <c r="U3059">
        <v>0</v>
      </c>
      <c r="V3059">
        <v>0</v>
      </c>
      <c r="W3059">
        <v>0</v>
      </c>
      <c r="X3059">
        <v>8.3214904333126931</v>
      </c>
      <c r="Y3059">
        <v>0</v>
      </c>
      <c r="Z3059">
        <v>0</v>
      </c>
      <c r="AA3059">
        <v>0</v>
      </c>
      <c r="AB3059">
        <v>5.1437691648668267</v>
      </c>
      <c r="AC3059">
        <v>0</v>
      </c>
      <c r="AD3059">
        <v>0</v>
      </c>
      <c r="AE3059">
        <v>13.46525959817952</v>
      </c>
    </row>
    <row r="3060" spans="1:31" x14ac:dyDescent="0.3">
      <c r="A3060">
        <v>2507273</v>
      </c>
      <c r="B3060">
        <v>1</v>
      </c>
      <c r="C3060" t="s">
        <v>80</v>
      </c>
      <c r="D3060" t="s">
        <v>103</v>
      </c>
      <c r="E3060" t="s">
        <v>167</v>
      </c>
      <c r="F3060" t="s">
        <v>9014</v>
      </c>
      <c r="G3060" t="s">
        <v>263</v>
      </c>
      <c r="H3060" t="s">
        <v>150</v>
      </c>
      <c r="I3060" t="s">
        <v>136</v>
      </c>
      <c r="J3060" t="s">
        <v>137</v>
      </c>
      <c r="K3060" t="s">
        <v>144</v>
      </c>
      <c r="L3060" t="s">
        <v>9015</v>
      </c>
      <c r="M3060" t="s">
        <v>9016</v>
      </c>
      <c r="N3060">
        <v>1.2424999999999999</v>
      </c>
      <c r="O3060">
        <v>0</v>
      </c>
      <c r="P3060">
        <v>9</v>
      </c>
      <c r="Q3060">
        <v>0</v>
      </c>
      <c r="R3060">
        <v>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2.3068220040514844</v>
      </c>
      <c r="Y3060">
        <v>0</v>
      </c>
      <c r="Z3060">
        <v>0</v>
      </c>
      <c r="AA3060">
        <v>0</v>
      </c>
      <c r="AB3060">
        <v>0</v>
      </c>
      <c r="AC3060">
        <v>0</v>
      </c>
      <c r="AD3060">
        <v>0</v>
      </c>
      <c r="AE3060">
        <v>2.3068220040514844</v>
      </c>
    </row>
    <row r="3061" spans="1:31" x14ac:dyDescent="0.3">
      <c r="A3061">
        <v>2506981</v>
      </c>
      <c r="B3061">
        <v>1</v>
      </c>
      <c r="C3061" t="s">
        <v>81</v>
      </c>
      <c r="D3061" t="s">
        <v>117</v>
      </c>
      <c r="E3061" t="s">
        <v>187</v>
      </c>
      <c r="F3061" t="s">
        <v>630</v>
      </c>
      <c r="G3061" t="s">
        <v>143</v>
      </c>
      <c r="H3061" t="s">
        <v>135</v>
      </c>
      <c r="I3061" t="s">
        <v>136</v>
      </c>
      <c r="J3061" t="s">
        <v>137</v>
      </c>
      <c r="K3061" t="s">
        <v>144</v>
      </c>
      <c r="L3061" t="s">
        <v>9017</v>
      </c>
      <c r="M3061" t="s">
        <v>9018</v>
      </c>
      <c r="N3061">
        <v>3.0791666659999999</v>
      </c>
      <c r="O3061">
        <v>0</v>
      </c>
      <c r="P3061">
        <v>1044</v>
      </c>
      <c r="Q3061">
        <v>9</v>
      </c>
      <c r="R3061">
        <v>54</v>
      </c>
      <c r="S3061">
        <v>6</v>
      </c>
      <c r="T3061">
        <v>125</v>
      </c>
      <c r="U3061">
        <v>2</v>
      </c>
      <c r="V3061">
        <v>0</v>
      </c>
      <c r="W3061">
        <v>0</v>
      </c>
      <c r="X3061">
        <v>381.89191215547851</v>
      </c>
      <c r="Y3061">
        <v>399.2558134506246</v>
      </c>
      <c r="Z3061">
        <v>29.573094410905089</v>
      </c>
      <c r="AA3061">
        <v>89.844082155162795</v>
      </c>
      <c r="AB3061">
        <v>304.97795944637221</v>
      </c>
      <c r="AC3061">
        <v>793.81550080289605</v>
      </c>
      <c r="AD3061">
        <v>0</v>
      </c>
      <c r="AE3061">
        <v>1999.3583624214393</v>
      </c>
    </row>
    <row r="3062" spans="1:31" x14ac:dyDescent="0.3">
      <c r="A3062">
        <v>2506838</v>
      </c>
      <c r="B3062">
        <v>1</v>
      </c>
      <c r="C3062" t="s">
        <v>81</v>
      </c>
      <c r="D3062" t="s">
        <v>112</v>
      </c>
      <c r="E3062" t="s">
        <v>207</v>
      </c>
      <c r="F3062" t="s">
        <v>9019</v>
      </c>
      <c r="G3062" t="s">
        <v>173</v>
      </c>
      <c r="H3062" t="s">
        <v>150</v>
      </c>
      <c r="I3062" t="s">
        <v>136</v>
      </c>
      <c r="J3062" t="s">
        <v>137</v>
      </c>
      <c r="K3062" t="s">
        <v>138</v>
      </c>
      <c r="L3062" t="s">
        <v>9020</v>
      </c>
      <c r="M3062" t="s">
        <v>9021</v>
      </c>
      <c r="N3062">
        <v>1.534166666</v>
      </c>
      <c r="O3062">
        <v>0</v>
      </c>
      <c r="P3062">
        <v>8</v>
      </c>
      <c r="Q3062">
        <v>0</v>
      </c>
      <c r="R3062">
        <v>8</v>
      </c>
      <c r="S3062">
        <v>0</v>
      </c>
      <c r="T3062">
        <v>71</v>
      </c>
      <c r="U3062">
        <v>0</v>
      </c>
      <c r="V3062">
        <v>0</v>
      </c>
      <c r="W3062">
        <v>0</v>
      </c>
      <c r="X3062">
        <v>1.5410696368265748</v>
      </c>
      <c r="Y3062">
        <v>0</v>
      </c>
      <c r="Z3062">
        <v>0.23167464819601499</v>
      </c>
      <c r="AA3062">
        <v>0</v>
      </c>
      <c r="AB3062">
        <v>173.17359212145902</v>
      </c>
      <c r="AC3062">
        <v>0</v>
      </c>
      <c r="AD3062">
        <v>0</v>
      </c>
      <c r="AE3062">
        <v>174.94633640648161</v>
      </c>
    </row>
    <row r="3063" spans="1:31" x14ac:dyDescent="0.3">
      <c r="A3063">
        <v>2506898</v>
      </c>
      <c r="B3063">
        <v>1</v>
      </c>
      <c r="C3063" t="s">
        <v>80</v>
      </c>
      <c r="D3063" t="s">
        <v>97</v>
      </c>
      <c r="E3063" t="s">
        <v>275</v>
      </c>
      <c r="F3063" t="s">
        <v>9022</v>
      </c>
      <c r="G3063" t="s">
        <v>143</v>
      </c>
      <c r="H3063" t="s">
        <v>135</v>
      </c>
      <c r="I3063" t="s">
        <v>136</v>
      </c>
      <c r="J3063" t="s">
        <v>137</v>
      </c>
      <c r="K3063" t="s">
        <v>144</v>
      </c>
      <c r="L3063" t="s">
        <v>9023</v>
      </c>
      <c r="M3063" t="s">
        <v>9024</v>
      </c>
      <c r="N3063">
        <v>1.1602777769999999</v>
      </c>
      <c r="O3063">
        <v>2</v>
      </c>
      <c r="P3063">
        <v>909</v>
      </c>
      <c r="Q3063">
        <v>5</v>
      </c>
      <c r="R3063">
        <v>0</v>
      </c>
      <c r="S3063">
        <v>10</v>
      </c>
      <c r="T3063">
        <v>12</v>
      </c>
      <c r="U3063">
        <v>1</v>
      </c>
      <c r="V3063">
        <v>0</v>
      </c>
      <c r="W3063">
        <v>54.171550125556344</v>
      </c>
      <c r="X3063">
        <v>174.02625094674303</v>
      </c>
      <c r="Y3063">
        <v>51.363327836791754</v>
      </c>
      <c r="Z3063">
        <v>0</v>
      </c>
      <c r="AA3063">
        <v>350.14801574775629</v>
      </c>
      <c r="AB3063">
        <v>32.127492144787198</v>
      </c>
      <c r="AC3063">
        <v>11.913871572509221</v>
      </c>
      <c r="AD3063">
        <v>0</v>
      </c>
      <c r="AE3063">
        <v>673.75050837414392</v>
      </c>
    </row>
    <row r="3064" spans="1:31" x14ac:dyDescent="0.3">
      <c r="A3064">
        <v>2506852</v>
      </c>
      <c r="B3064">
        <v>1</v>
      </c>
      <c r="C3064" t="s">
        <v>80</v>
      </c>
      <c r="D3064" t="s">
        <v>98</v>
      </c>
      <c r="E3064" t="s">
        <v>187</v>
      </c>
      <c r="F3064" t="s">
        <v>8744</v>
      </c>
      <c r="G3064" t="s">
        <v>134</v>
      </c>
      <c r="H3064" t="s">
        <v>135</v>
      </c>
      <c r="I3064" t="s">
        <v>136</v>
      </c>
      <c r="J3064" t="s">
        <v>137</v>
      </c>
      <c r="K3064" t="s">
        <v>138</v>
      </c>
      <c r="L3064" t="s">
        <v>9025</v>
      </c>
      <c r="M3064" t="s">
        <v>9026</v>
      </c>
      <c r="N3064">
        <v>0.63166666599999999</v>
      </c>
      <c r="O3064">
        <v>0</v>
      </c>
      <c r="P3064">
        <v>413</v>
      </c>
      <c r="Q3064">
        <v>15</v>
      </c>
      <c r="R3064">
        <v>97</v>
      </c>
      <c r="S3064">
        <v>15</v>
      </c>
      <c r="T3064">
        <v>94</v>
      </c>
      <c r="U3064">
        <v>0</v>
      </c>
      <c r="V3064">
        <v>0</v>
      </c>
      <c r="W3064">
        <v>0</v>
      </c>
      <c r="X3064">
        <v>31.916488103407644</v>
      </c>
      <c r="Y3064">
        <v>23.93716030524477</v>
      </c>
      <c r="Z3064">
        <v>10.950694894910125</v>
      </c>
      <c r="AA3064">
        <v>17.705950825446532</v>
      </c>
      <c r="AB3064">
        <v>30.892010058992518</v>
      </c>
      <c r="AC3064">
        <v>0</v>
      </c>
      <c r="AD3064">
        <v>0</v>
      </c>
      <c r="AE3064">
        <v>115.40230418800161</v>
      </c>
    </row>
    <row r="3065" spans="1:31" x14ac:dyDescent="0.3">
      <c r="A3065">
        <v>2507021</v>
      </c>
      <c r="B3065">
        <v>1</v>
      </c>
      <c r="C3065" t="s">
        <v>80</v>
      </c>
      <c r="D3065" t="s">
        <v>91</v>
      </c>
      <c r="E3065" t="s">
        <v>132</v>
      </c>
      <c r="F3065" t="s">
        <v>9027</v>
      </c>
      <c r="G3065" t="s">
        <v>204</v>
      </c>
      <c r="H3065" t="s">
        <v>135</v>
      </c>
      <c r="I3065" t="s">
        <v>136</v>
      </c>
      <c r="J3065" t="s">
        <v>137</v>
      </c>
      <c r="K3065" t="s">
        <v>144</v>
      </c>
      <c r="L3065" t="s">
        <v>8925</v>
      </c>
      <c r="M3065" t="s">
        <v>9028</v>
      </c>
      <c r="N3065">
        <v>3.9113888879999998</v>
      </c>
      <c r="O3065">
        <v>0</v>
      </c>
      <c r="P3065">
        <v>0</v>
      </c>
      <c r="Q3065">
        <v>0</v>
      </c>
      <c r="R3065">
        <v>10</v>
      </c>
      <c r="S3065">
        <v>0</v>
      </c>
      <c r="T3065">
        <v>1</v>
      </c>
      <c r="U3065">
        <v>0</v>
      </c>
      <c r="V3065">
        <v>0</v>
      </c>
      <c r="W3065">
        <v>0</v>
      </c>
      <c r="X3065">
        <v>0</v>
      </c>
      <c r="Y3065">
        <v>0</v>
      </c>
      <c r="Z3065">
        <v>6.1330921122498694</v>
      </c>
      <c r="AA3065">
        <v>0</v>
      </c>
      <c r="AB3065">
        <v>0.10940245160682001</v>
      </c>
      <c r="AC3065">
        <v>0</v>
      </c>
      <c r="AD3065">
        <v>0</v>
      </c>
      <c r="AE3065">
        <v>6.2424945638566891</v>
      </c>
    </row>
    <row r="3066" spans="1:31" x14ac:dyDescent="0.3">
      <c r="A3066">
        <v>2506998</v>
      </c>
      <c r="B3066">
        <v>1</v>
      </c>
      <c r="C3066" t="s">
        <v>80</v>
      </c>
      <c r="D3066" t="s">
        <v>99</v>
      </c>
      <c r="E3066" t="s">
        <v>207</v>
      </c>
      <c r="F3066" t="s">
        <v>9029</v>
      </c>
      <c r="G3066" t="s">
        <v>177</v>
      </c>
      <c r="H3066" t="s">
        <v>150</v>
      </c>
      <c r="I3066" t="s">
        <v>136</v>
      </c>
      <c r="J3066" t="s">
        <v>137</v>
      </c>
      <c r="K3066" t="s">
        <v>144</v>
      </c>
      <c r="L3066" t="s">
        <v>9030</v>
      </c>
      <c r="M3066" t="s">
        <v>9031</v>
      </c>
      <c r="N3066">
        <v>0.941111111</v>
      </c>
      <c r="O3066">
        <v>0</v>
      </c>
      <c r="P3066">
        <v>9</v>
      </c>
      <c r="Q3066">
        <v>0</v>
      </c>
      <c r="R3066">
        <v>0</v>
      </c>
      <c r="S3066">
        <v>0</v>
      </c>
      <c r="T3066">
        <v>6</v>
      </c>
      <c r="U3066">
        <v>0</v>
      </c>
      <c r="V3066">
        <v>0</v>
      </c>
      <c r="W3066">
        <v>0</v>
      </c>
      <c r="X3066">
        <v>2.3340436673386669</v>
      </c>
      <c r="Y3066">
        <v>0</v>
      </c>
      <c r="Z3066">
        <v>0</v>
      </c>
      <c r="AA3066">
        <v>0</v>
      </c>
      <c r="AB3066">
        <v>14.345823820910054</v>
      </c>
      <c r="AC3066">
        <v>0</v>
      </c>
      <c r="AD3066">
        <v>0</v>
      </c>
      <c r="AE3066">
        <v>16.679867488248721</v>
      </c>
    </row>
    <row r="3067" spans="1:31" x14ac:dyDescent="0.3">
      <c r="A3067">
        <v>2507393</v>
      </c>
      <c r="B3067">
        <v>1</v>
      </c>
      <c r="C3067" t="s">
        <v>80</v>
      </c>
      <c r="D3067" t="s">
        <v>97</v>
      </c>
      <c r="E3067" t="s">
        <v>167</v>
      </c>
      <c r="F3067" t="s">
        <v>9032</v>
      </c>
      <c r="G3067" t="s">
        <v>263</v>
      </c>
      <c r="H3067" t="s">
        <v>150</v>
      </c>
      <c r="I3067" t="s">
        <v>136</v>
      </c>
      <c r="J3067" t="s">
        <v>137</v>
      </c>
      <c r="K3067" t="s">
        <v>144</v>
      </c>
      <c r="L3067" t="s">
        <v>9033</v>
      </c>
      <c r="M3067" t="s">
        <v>9034</v>
      </c>
      <c r="N3067">
        <v>1.4241666660000001</v>
      </c>
      <c r="O3067">
        <v>0</v>
      </c>
      <c r="P3067">
        <v>2</v>
      </c>
      <c r="Q3067">
        <v>0</v>
      </c>
      <c r="R3067">
        <v>0</v>
      </c>
      <c r="S3067">
        <v>0</v>
      </c>
      <c r="T3067">
        <v>1</v>
      </c>
      <c r="U3067">
        <v>0</v>
      </c>
      <c r="V3067">
        <v>0</v>
      </c>
      <c r="W3067">
        <v>0</v>
      </c>
      <c r="X3067">
        <v>0.268142102910295</v>
      </c>
      <c r="Y3067">
        <v>0</v>
      </c>
      <c r="Z3067">
        <v>0</v>
      </c>
      <c r="AA3067">
        <v>0</v>
      </c>
      <c r="AB3067">
        <v>2.1179897629062805</v>
      </c>
      <c r="AC3067">
        <v>0</v>
      </c>
      <c r="AD3067">
        <v>0</v>
      </c>
      <c r="AE3067">
        <v>2.3861318658165755</v>
      </c>
    </row>
    <row r="3068" spans="1:31" x14ac:dyDescent="0.3">
      <c r="A3068">
        <v>2507061</v>
      </c>
      <c r="B3068">
        <v>1</v>
      </c>
      <c r="C3068" t="s">
        <v>80</v>
      </c>
      <c r="D3068" t="s">
        <v>93</v>
      </c>
      <c r="E3068" t="s">
        <v>207</v>
      </c>
      <c r="F3068" t="s">
        <v>9035</v>
      </c>
      <c r="G3068" t="s">
        <v>177</v>
      </c>
      <c r="H3068" t="s">
        <v>150</v>
      </c>
      <c r="I3068" t="s">
        <v>136</v>
      </c>
      <c r="J3068" t="s">
        <v>137</v>
      </c>
      <c r="K3068" t="s">
        <v>144</v>
      </c>
      <c r="L3068" t="s">
        <v>9036</v>
      </c>
      <c r="M3068" t="s">
        <v>9037</v>
      </c>
      <c r="N3068">
        <v>2.1777777770000002</v>
      </c>
      <c r="O3068">
        <v>0</v>
      </c>
      <c r="P3068">
        <v>0</v>
      </c>
      <c r="Q3068">
        <v>0</v>
      </c>
      <c r="R3068">
        <v>0</v>
      </c>
      <c r="S3068">
        <v>0</v>
      </c>
      <c r="T3068">
        <v>1</v>
      </c>
      <c r="U3068">
        <v>0</v>
      </c>
      <c r="V3068">
        <v>0</v>
      </c>
      <c r="W3068">
        <v>0</v>
      </c>
      <c r="X3068">
        <v>0</v>
      </c>
      <c r="Y3068">
        <v>0</v>
      </c>
      <c r="Z3068">
        <v>0</v>
      </c>
      <c r="AA3068">
        <v>0</v>
      </c>
      <c r="AB3068">
        <v>1.9432753424570768</v>
      </c>
      <c r="AC3068">
        <v>0</v>
      </c>
      <c r="AD3068">
        <v>0</v>
      </c>
      <c r="AE3068">
        <v>1.9432753424570768</v>
      </c>
    </row>
    <row r="3069" spans="1:31" x14ac:dyDescent="0.3">
      <c r="A3069">
        <v>2507167</v>
      </c>
      <c r="B3069">
        <v>1</v>
      </c>
      <c r="C3069" t="s">
        <v>81</v>
      </c>
      <c r="D3069" t="s">
        <v>121</v>
      </c>
      <c r="E3069" t="s">
        <v>132</v>
      </c>
      <c r="F3069" t="s">
        <v>9038</v>
      </c>
      <c r="G3069" t="s">
        <v>143</v>
      </c>
      <c r="H3069" t="s">
        <v>135</v>
      </c>
      <c r="I3069" t="s">
        <v>136</v>
      </c>
      <c r="J3069" t="s">
        <v>137</v>
      </c>
      <c r="K3069" t="s">
        <v>144</v>
      </c>
      <c r="L3069" t="s">
        <v>9039</v>
      </c>
      <c r="M3069" t="s">
        <v>9040</v>
      </c>
      <c r="N3069">
        <v>8.3450000000000006</v>
      </c>
      <c r="O3069">
        <v>0</v>
      </c>
      <c r="P3069">
        <v>23</v>
      </c>
      <c r="Q3069">
        <v>1</v>
      </c>
      <c r="R3069">
        <v>1</v>
      </c>
      <c r="S3069">
        <v>1</v>
      </c>
      <c r="T3069">
        <v>0</v>
      </c>
      <c r="U3069">
        <v>0</v>
      </c>
      <c r="V3069">
        <v>0</v>
      </c>
      <c r="W3069">
        <v>0</v>
      </c>
      <c r="X3069">
        <v>20.91980001609679</v>
      </c>
      <c r="Y3069">
        <v>5.4217438065841659</v>
      </c>
      <c r="Z3069">
        <v>4.9277157822639284</v>
      </c>
      <c r="AA3069">
        <v>26.161711472233588</v>
      </c>
      <c r="AB3069">
        <v>0</v>
      </c>
      <c r="AC3069">
        <v>0</v>
      </c>
      <c r="AD3069">
        <v>0</v>
      </c>
      <c r="AE3069">
        <v>57.430971077178469</v>
      </c>
    </row>
    <row r="3070" spans="1:31" x14ac:dyDescent="0.3">
      <c r="A3070">
        <v>2506858</v>
      </c>
      <c r="B3070">
        <v>1</v>
      </c>
      <c r="C3070" t="s">
        <v>80</v>
      </c>
      <c r="D3070" t="s">
        <v>94</v>
      </c>
      <c r="E3070" t="s">
        <v>167</v>
      </c>
      <c r="F3070" t="s">
        <v>9041</v>
      </c>
      <c r="G3070" t="s">
        <v>263</v>
      </c>
      <c r="H3070" t="s">
        <v>150</v>
      </c>
      <c r="I3070" t="s">
        <v>136</v>
      </c>
      <c r="J3070" t="s">
        <v>137</v>
      </c>
      <c r="K3070" t="s">
        <v>144</v>
      </c>
      <c r="L3070" t="s">
        <v>9042</v>
      </c>
      <c r="M3070" t="s">
        <v>9043</v>
      </c>
      <c r="N3070">
        <v>3.068333333</v>
      </c>
      <c r="O3070">
        <v>0</v>
      </c>
      <c r="P3070">
        <v>1</v>
      </c>
      <c r="Q3070">
        <v>0</v>
      </c>
      <c r="R3070">
        <v>0</v>
      </c>
      <c r="S3070">
        <v>0</v>
      </c>
      <c r="T3070">
        <v>0</v>
      </c>
      <c r="U3070">
        <v>0</v>
      </c>
      <c r="V3070">
        <v>0</v>
      </c>
      <c r="W3070">
        <v>0</v>
      </c>
      <c r="X3070">
        <v>0.16251198080626666</v>
      </c>
      <c r="Y3070">
        <v>0</v>
      </c>
      <c r="Z3070">
        <v>0</v>
      </c>
      <c r="AA3070">
        <v>0</v>
      </c>
      <c r="AB3070">
        <v>0</v>
      </c>
      <c r="AC3070">
        <v>0</v>
      </c>
      <c r="AD3070">
        <v>0</v>
      </c>
      <c r="AE3070">
        <v>0.16251198080626666</v>
      </c>
    </row>
    <row r="3071" spans="1:31" x14ac:dyDescent="0.3">
      <c r="A3071">
        <v>2507004</v>
      </c>
      <c r="B3071">
        <v>1</v>
      </c>
      <c r="C3071" t="s">
        <v>80</v>
      </c>
      <c r="D3071" t="s">
        <v>97</v>
      </c>
      <c r="E3071" t="s">
        <v>167</v>
      </c>
      <c r="F3071" t="s">
        <v>9044</v>
      </c>
      <c r="G3071" t="s">
        <v>263</v>
      </c>
      <c r="H3071" t="s">
        <v>150</v>
      </c>
      <c r="I3071" t="s">
        <v>136</v>
      </c>
      <c r="J3071" t="s">
        <v>137</v>
      </c>
      <c r="K3071" t="s">
        <v>144</v>
      </c>
      <c r="L3071" t="s">
        <v>9045</v>
      </c>
      <c r="M3071" t="s">
        <v>9046</v>
      </c>
      <c r="N3071">
        <v>0.84777777700000001</v>
      </c>
      <c r="O3071">
        <v>0</v>
      </c>
      <c r="P3071">
        <v>2</v>
      </c>
      <c r="Q3071">
        <v>0</v>
      </c>
      <c r="R3071">
        <v>0</v>
      </c>
      <c r="S3071">
        <v>0</v>
      </c>
      <c r="T3071">
        <v>0</v>
      </c>
      <c r="U3071">
        <v>0</v>
      </c>
      <c r="V3071">
        <v>0</v>
      </c>
      <c r="W3071">
        <v>0</v>
      </c>
      <c r="X3071">
        <v>0.28221266403264</v>
      </c>
      <c r="Y3071">
        <v>0</v>
      </c>
      <c r="Z3071">
        <v>0</v>
      </c>
      <c r="AA3071">
        <v>0</v>
      </c>
      <c r="AB3071">
        <v>0</v>
      </c>
      <c r="AC3071">
        <v>0</v>
      </c>
      <c r="AD3071">
        <v>0</v>
      </c>
      <c r="AE3071">
        <v>0.28221266403264</v>
      </c>
    </row>
    <row r="3072" spans="1:31" x14ac:dyDescent="0.3">
      <c r="A3072">
        <v>2507213</v>
      </c>
      <c r="B3072">
        <v>1</v>
      </c>
      <c r="C3072" t="s">
        <v>80</v>
      </c>
      <c r="D3072" t="s">
        <v>83</v>
      </c>
      <c r="E3072" t="s">
        <v>167</v>
      </c>
      <c r="F3072" t="s">
        <v>9047</v>
      </c>
      <c r="G3072" t="s">
        <v>538</v>
      </c>
      <c r="H3072" t="s">
        <v>150</v>
      </c>
      <c r="I3072" t="s">
        <v>136</v>
      </c>
      <c r="J3072" t="s">
        <v>3</v>
      </c>
      <c r="K3072" t="s">
        <v>144</v>
      </c>
      <c r="L3072" t="s">
        <v>9048</v>
      </c>
      <c r="M3072" t="s">
        <v>9049</v>
      </c>
      <c r="N3072">
        <v>2.1613888879999998</v>
      </c>
      <c r="O3072">
        <v>0</v>
      </c>
      <c r="P3072">
        <v>0</v>
      </c>
      <c r="Q3072">
        <v>0</v>
      </c>
      <c r="R3072">
        <v>0</v>
      </c>
      <c r="S3072">
        <v>0</v>
      </c>
      <c r="T3072">
        <v>3</v>
      </c>
      <c r="U3072">
        <v>0</v>
      </c>
      <c r="V3072">
        <v>1</v>
      </c>
      <c r="W3072">
        <v>0</v>
      </c>
      <c r="X3072">
        <v>0</v>
      </c>
      <c r="Y3072">
        <v>0</v>
      </c>
      <c r="Z3072">
        <v>0</v>
      </c>
      <c r="AA3072">
        <v>0</v>
      </c>
      <c r="AB3072">
        <v>1.0179277615467219</v>
      </c>
      <c r="AC3072">
        <v>0</v>
      </c>
      <c r="AD3072">
        <v>17.77771895099707</v>
      </c>
      <c r="AE3072">
        <v>18.795646712543792</v>
      </c>
    </row>
    <row r="3073" spans="1:31" x14ac:dyDescent="0.3">
      <c r="A3073">
        <v>2507353</v>
      </c>
      <c r="B3073">
        <v>1</v>
      </c>
      <c r="C3073" t="s">
        <v>80</v>
      </c>
      <c r="D3073" t="s">
        <v>88</v>
      </c>
      <c r="E3073" t="s">
        <v>147</v>
      </c>
      <c r="F3073" t="s">
        <v>9050</v>
      </c>
      <c r="G3073" t="s">
        <v>177</v>
      </c>
      <c r="H3073" t="s">
        <v>150</v>
      </c>
      <c r="I3073" t="s">
        <v>136</v>
      </c>
      <c r="J3073" t="s">
        <v>137</v>
      </c>
      <c r="K3073" t="s">
        <v>144</v>
      </c>
      <c r="L3073" t="s">
        <v>9051</v>
      </c>
      <c r="M3073" t="s">
        <v>9052</v>
      </c>
      <c r="N3073">
        <v>3.1349999999999998</v>
      </c>
      <c r="O3073">
        <v>0</v>
      </c>
      <c r="P3073">
        <v>107</v>
      </c>
      <c r="Q3073">
        <v>0</v>
      </c>
      <c r="R3073">
        <v>0</v>
      </c>
      <c r="S3073">
        <v>0</v>
      </c>
      <c r="T3073">
        <v>1</v>
      </c>
      <c r="U3073">
        <v>0</v>
      </c>
      <c r="V3073">
        <v>0</v>
      </c>
      <c r="W3073">
        <v>0</v>
      </c>
      <c r="X3073">
        <v>76.426447285162141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76.426447285162141</v>
      </c>
    </row>
    <row r="3074" spans="1:31" x14ac:dyDescent="0.3">
      <c r="A3074">
        <v>2507107</v>
      </c>
      <c r="B3074">
        <v>1</v>
      </c>
      <c r="C3074" t="s">
        <v>81</v>
      </c>
      <c r="D3074" t="s">
        <v>114</v>
      </c>
      <c r="E3074" t="s">
        <v>207</v>
      </c>
      <c r="F3074" t="s">
        <v>9053</v>
      </c>
      <c r="G3074" t="s">
        <v>177</v>
      </c>
      <c r="H3074" t="s">
        <v>150</v>
      </c>
      <c r="I3074" t="s">
        <v>136</v>
      </c>
      <c r="J3074" t="s">
        <v>137</v>
      </c>
      <c r="K3074" t="s">
        <v>144</v>
      </c>
      <c r="L3074" t="s">
        <v>9054</v>
      </c>
      <c r="M3074" t="s">
        <v>9055</v>
      </c>
      <c r="N3074">
        <v>0.73722222199999998</v>
      </c>
      <c r="O3074">
        <v>0</v>
      </c>
      <c r="P3074">
        <v>42</v>
      </c>
      <c r="Q3074">
        <v>0</v>
      </c>
      <c r="R3074">
        <v>1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3.0026593196853071</v>
      </c>
      <c r="Y3074">
        <v>0</v>
      </c>
      <c r="Z3074">
        <v>3.4401879546666673E-3</v>
      </c>
      <c r="AA3074">
        <v>0</v>
      </c>
      <c r="AB3074">
        <v>0</v>
      </c>
      <c r="AC3074">
        <v>0</v>
      </c>
      <c r="AD3074">
        <v>0</v>
      </c>
      <c r="AE3074">
        <v>3.0060995076399739</v>
      </c>
    </row>
    <row r="3075" spans="1:31" x14ac:dyDescent="0.3">
      <c r="A3075">
        <v>2506961</v>
      </c>
      <c r="B3075">
        <v>1</v>
      </c>
      <c r="C3075" t="s">
        <v>80</v>
      </c>
      <c r="D3075" t="s">
        <v>88</v>
      </c>
      <c r="E3075" t="s">
        <v>147</v>
      </c>
      <c r="F3075" t="s">
        <v>9050</v>
      </c>
      <c r="G3075" t="s">
        <v>177</v>
      </c>
      <c r="H3075" t="s">
        <v>150</v>
      </c>
      <c r="I3075" t="s">
        <v>136</v>
      </c>
      <c r="J3075" t="s">
        <v>137</v>
      </c>
      <c r="K3075" t="s">
        <v>144</v>
      </c>
      <c r="L3075" t="s">
        <v>9056</v>
      </c>
      <c r="M3075" t="s">
        <v>9057</v>
      </c>
      <c r="N3075">
        <v>1.8077777770000001</v>
      </c>
      <c r="O3075">
        <v>0</v>
      </c>
      <c r="P3075">
        <v>107</v>
      </c>
      <c r="Q3075">
        <v>0</v>
      </c>
      <c r="R3075">
        <v>0</v>
      </c>
      <c r="S3075">
        <v>0</v>
      </c>
      <c r="T3075">
        <v>1</v>
      </c>
      <c r="U3075">
        <v>0</v>
      </c>
      <c r="V3075">
        <v>0</v>
      </c>
      <c r="W3075">
        <v>0</v>
      </c>
      <c r="X3075">
        <v>39.597797757481494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39.597797757481494</v>
      </c>
    </row>
    <row r="3076" spans="1:31" x14ac:dyDescent="0.3">
      <c r="A3076">
        <v>2506772</v>
      </c>
      <c r="B3076">
        <v>1</v>
      </c>
      <c r="C3076" t="s">
        <v>80</v>
      </c>
      <c r="D3076" t="s">
        <v>100</v>
      </c>
      <c r="E3076" t="s">
        <v>141</v>
      </c>
      <c r="F3076" t="s">
        <v>9058</v>
      </c>
      <c r="G3076" t="s">
        <v>143</v>
      </c>
      <c r="H3076" t="s">
        <v>135</v>
      </c>
      <c r="I3076" t="s">
        <v>136</v>
      </c>
      <c r="J3076" t="s">
        <v>137</v>
      </c>
      <c r="K3076" t="s">
        <v>144</v>
      </c>
      <c r="L3076" t="s">
        <v>9059</v>
      </c>
      <c r="M3076" t="s">
        <v>9060</v>
      </c>
      <c r="N3076">
        <v>0.55583333300000004</v>
      </c>
      <c r="O3076">
        <v>0</v>
      </c>
      <c r="P3076">
        <v>1010</v>
      </c>
      <c r="Q3076">
        <v>14</v>
      </c>
      <c r="R3076">
        <v>23</v>
      </c>
      <c r="S3076">
        <v>2</v>
      </c>
      <c r="T3076">
        <v>134</v>
      </c>
      <c r="U3076">
        <v>0</v>
      </c>
      <c r="V3076">
        <v>0</v>
      </c>
      <c r="W3076">
        <v>0</v>
      </c>
      <c r="X3076">
        <v>178.85023228644104</v>
      </c>
      <c r="Y3076">
        <v>0.98579101642528721</v>
      </c>
      <c r="Z3076">
        <v>3.3253298427643792</v>
      </c>
      <c r="AA3076">
        <v>3.9603512885045595</v>
      </c>
      <c r="AB3076">
        <v>55.262341428860097</v>
      </c>
      <c r="AC3076">
        <v>0</v>
      </c>
      <c r="AD3076">
        <v>0</v>
      </c>
      <c r="AE3076">
        <v>242.38404586299538</v>
      </c>
    </row>
    <row r="3077" spans="1:31" x14ac:dyDescent="0.3">
      <c r="A3077">
        <v>2507104</v>
      </c>
      <c r="B3077">
        <v>1</v>
      </c>
      <c r="C3077" t="s">
        <v>81</v>
      </c>
      <c r="D3077" t="s">
        <v>127</v>
      </c>
      <c r="E3077" t="s">
        <v>207</v>
      </c>
      <c r="F3077" t="s">
        <v>7031</v>
      </c>
      <c r="G3077" t="s">
        <v>177</v>
      </c>
      <c r="H3077" t="s">
        <v>150</v>
      </c>
      <c r="I3077" t="s">
        <v>136</v>
      </c>
      <c r="J3077" t="s">
        <v>137</v>
      </c>
      <c r="K3077" t="s">
        <v>144</v>
      </c>
      <c r="L3077" t="s">
        <v>9061</v>
      </c>
      <c r="M3077" t="s">
        <v>9062</v>
      </c>
      <c r="N3077">
        <v>0.46555555500000001</v>
      </c>
      <c r="O3077">
        <v>0</v>
      </c>
      <c r="P3077">
        <v>0</v>
      </c>
      <c r="Q3077">
        <v>0</v>
      </c>
      <c r="R3077">
        <v>0</v>
      </c>
      <c r="S3077">
        <v>0</v>
      </c>
      <c r="T3077">
        <v>6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5.2138889967843065</v>
      </c>
      <c r="AC3077">
        <v>0</v>
      </c>
      <c r="AD3077">
        <v>0</v>
      </c>
      <c r="AE3077">
        <v>5.2138889967843065</v>
      </c>
    </row>
    <row r="3078" spans="1:31" x14ac:dyDescent="0.3">
      <c r="A3078">
        <v>2507296</v>
      </c>
      <c r="B3078">
        <v>1</v>
      </c>
      <c r="C3078" t="s">
        <v>81</v>
      </c>
      <c r="D3078" t="s">
        <v>122</v>
      </c>
      <c r="E3078" t="s">
        <v>141</v>
      </c>
      <c r="F3078" t="s">
        <v>9063</v>
      </c>
      <c r="G3078" t="s">
        <v>161</v>
      </c>
      <c r="H3078" t="s">
        <v>135</v>
      </c>
      <c r="I3078" t="s">
        <v>136</v>
      </c>
      <c r="J3078" t="s">
        <v>137</v>
      </c>
      <c r="K3078" t="s">
        <v>144</v>
      </c>
      <c r="L3078" t="s">
        <v>9064</v>
      </c>
      <c r="M3078" t="s">
        <v>9065</v>
      </c>
      <c r="N3078">
        <v>0.88111111099999995</v>
      </c>
      <c r="O3078">
        <v>14</v>
      </c>
      <c r="P3078">
        <v>859</v>
      </c>
      <c r="Q3078">
        <v>2</v>
      </c>
      <c r="R3078">
        <v>25</v>
      </c>
      <c r="S3078">
        <v>3</v>
      </c>
      <c r="T3078">
        <v>64</v>
      </c>
      <c r="U3078">
        <v>1</v>
      </c>
      <c r="V3078">
        <v>0</v>
      </c>
      <c r="W3078">
        <v>1.6590658200730535</v>
      </c>
      <c r="X3078">
        <v>80.336096928165773</v>
      </c>
      <c r="Y3078">
        <v>0.61629508187774662</v>
      </c>
      <c r="Z3078">
        <v>3.9747988906676266</v>
      </c>
      <c r="AA3078">
        <v>3.17029901045</v>
      </c>
      <c r="AB3078">
        <v>21.328369076094781</v>
      </c>
      <c r="AC3078">
        <v>2.8520158377025404</v>
      </c>
      <c r="AD3078">
        <v>0</v>
      </c>
      <c r="AE3078">
        <v>113.93694064503151</v>
      </c>
    </row>
    <row r="3079" spans="1:31" x14ac:dyDescent="0.3">
      <c r="A3079">
        <v>2506749</v>
      </c>
      <c r="B3079">
        <v>1</v>
      </c>
      <c r="C3079" t="s">
        <v>80</v>
      </c>
      <c r="D3079" t="s">
        <v>83</v>
      </c>
      <c r="E3079" t="s">
        <v>132</v>
      </c>
      <c r="F3079" t="s">
        <v>7454</v>
      </c>
      <c r="G3079" t="s">
        <v>143</v>
      </c>
      <c r="H3079" t="s">
        <v>135</v>
      </c>
      <c r="I3079" t="s">
        <v>136</v>
      </c>
      <c r="J3079" t="s">
        <v>137</v>
      </c>
      <c r="K3079" t="s">
        <v>144</v>
      </c>
      <c r="L3079" t="s">
        <v>9066</v>
      </c>
      <c r="M3079" t="s">
        <v>9067</v>
      </c>
      <c r="N3079">
        <v>0.64444444400000001</v>
      </c>
      <c r="O3079">
        <v>0</v>
      </c>
      <c r="P3079">
        <v>0</v>
      </c>
      <c r="Q3079">
        <v>6</v>
      </c>
      <c r="R3079">
        <v>0</v>
      </c>
      <c r="S3079">
        <v>5</v>
      </c>
      <c r="T3079">
        <v>0</v>
      </c>
      <c r="U3079">
        <v>1</v>
      </c>
      <c r="V3079">
        <v>0</v>
      </c>
      <c r="W3079">
        <v>0</v>
      </c>
      <c r="X3079">
        <v>0</v>
      </c>
      <c r="Y3079">
        <v>1.2087603956969335</v>
      </c>
      <c r="Z3079">
        <v>0</v>
      </c>
      <c r="AA3079">
        <v>5.8171018088017785</v>
      </c>
      <c r="AB3079">
        <v>0</v>
      </c>
      <c r="AC3079">
        <v>16.546425389349803</v>
      </c>
      <c r="AD3079">
        <v>0</v>
      </c>
      <c r="AE3079">
        <v>23.572287593848515</v>
      </c>
    </row>
    <row r="3080" spans="1:31" x14ac:dyDescent="0.3">
      <c r="A3080">
        <v>2507270</v>
      </c>
      <c r="B3080">
        <v>1</v>
      </c>
      <c r="C3080" t="s">
        <v>80</v>
      </c>
      <c r="D3080" t="s">
        <v>94</v>
      </c>
      <c r="E3080" t="s">
        <v>132</v>
      </c>
      <c r="F3080" t="s">
        <v>9068</v>
      </c>
      <c r="G3080" t="s">
        <v>204</v>
      </c>
      <c r="H3080" t="s">
        <v>135</v>
      </c>
      <c r="I3080" t="s">
        <v>136</v>
      </c>
      <c r="J3080" t="s">
        <v>137</v>
      </c>
      <c r="K3080" t="s">
        <v>144</v>
      </c>
      <c r="L3080" t="s">
        <v>9069</v>
      </c>
      <c r="M3080" t="s">
        <v>9070</v>
      </c>
      <c r="N3080">
        <v>1.9302777769999999</v>
      </c>
      <c r="O3080">
        <v>0</v>
      </c>
      <c r="P3080">
        <v>220</v>
      </c>
      <c r="Q3080">
        <v>0</v>
      </c>
      <c r="R3080">
        <v>0</v>
      </c>
      <c r="S3080">
        <v>1</v>
      </c>
      <c r="T3080">
        <v>6</v>
      </c>
      <c r="U3080">
        <v>0</v>
      </c>
      <c r="V3080">
        <v>0</v>
      </c>
      <c r="W3080">
        <v>0</v>
      </c>
      <c r="X3080">
        <v>35.459086576248424</v>
      </c>
      <c r="Y3080">
        <v>0</v>
      </c>
      <c r="Z3080">
        <v>0</v>
      </c>
      <c r="AA3080">
        <v>9.7545237813581522</v>
      </c>
      <c r="AB3080">
        <v>3.1430016061237134</v>
      </c>
      <c r="AC3080">
        <v>0</v>
      </c>
      <c r="AD3080">
        <v>0</v>
      </c>
      <c r="AE3080">
        <v>48.356611963730288</v>
      </c>
    </row>
    <row r="3081" spans="1:31" x14ac:dyDescent="0.3">
      <c r="A3081">
        <v>2506835</v>
      </c>
      <c r="B3081">
        <v>1</v>
      </c>
      <c r="C3081" t="s">
        <v>81</v>
      </c>
      <c r="D3081" t="s">
        <v>112</v>
      </c>
      <c r="E3081" t="s">
        <v>132</v>
      </c>
      <c r="F3081" t="s">
        <v>6909</v>
      </c>
      <c r="G3081" t="s">
        <v>134</v>
      </c>
      <c r="H3081" t="s">
        <v>135</v>
      </c>
      <c r="I3081" t="s">
        <v>136</v>
      </c>
      <c r="J3081" t="s">
        <v>137</v>
      </c>
      <c r="K3081" t="s">
        <v>138</v>
      </c>
      <c r="L3081" t="s">
        <v>9071</v>
      </c>
      <c r="M3081" t="s">
        <v>9072</v>
      </c>
      <c r="N3081">
        <v>8.6744444440000006</v>
      </c>
      <c r="O3081">
        <v>0</v>
      </c>
      <c r="P3081">
        <v>110</v>
      </c>
      <c r="Q3081">
        <v>0</v>
      </c>
      <c r="R3081">
        <v>27</v>
      </c>
      <c r="S3081">
        <v>0</v>
      </c>
      <c r="T3081">
        <v>17</v>
      </c>
      <c r="U3081">
        <v>0</v>
      </c>
      <c r="V3081">
        <v>0</v>
      </c>
      <c r="W3081">
        <v>0</v>
      </c>
      <c r="X3081">
        <v>146.93383685785807</v>
      </c>
      <c r="Y3081">
        <v>0</v>
      </c>
      <c r="Z3081">
        <v>2.2232168059417603</v>
      </c>
      <c r="AA3081">
        <v>0</v>
      </c>
      <c r="AB3081">
        <v>48.391587169606154</v>
      </c>
      <c r="AC3081">
        <v>0</v>
      </c>
      <c r="AD3081">
        <v>0</v>
      </c>
      <c r="AE3081">
        <v>197.54864083340601</v>
      </c>
    </row>
    <row r="3082" spans="1:31" x14ac:dyDescent="0.3">
      <c r="A3082">
        <v>2506935</v>
      </c>
      <c r="B3082">
        <v>1</v>
      </c>
      <c r="C3082" t="s">
        <v>80</v>
      </c>
      <c r="D3082" t="s">
        <v>83</v>
      </c>
      <c r="E3082" t="s">
        <v>167</v>
      </c>
      <c r="F3082" t="s">
        <v>9073</v>
      </c>
      <c r="G3082" t="s">
        <v>263</v>
      </c>
      <c r="H3082" t="s">
        <v>150</v>
      </c>
      <c r="I3082" t="s">
        <v>136</v>
      </c>
      <c r="J3082" t="s">
        <v>137</v>
      </c>
      <c r="K3082" t="s">
        <v>144</v>
      </c>
      <c r="L3082" t="s">
        <v>9074</v>
      </c>
      <c r="M3082" t="s">
        <v>9075</v>
      </c>
      <c r="N3082">
        <v>4.1072222219999999</v>
      </c>
      <c r="O3082">
        <v>0</v>
      </c>
      <c r="P3082">
        <v>2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1.9389786992912832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1.9389786992912832</v>
      </c>
    </row>
    <row r="3083" spans="1:31" x14ac:dyDescent="0.3">
      <c r="A3083">
        <v>2507084</v>
      </c>
      <c r="B3083">
        <v>1</v>
      </c>
      <c r="C3083" t="s">
        <v>80</v>
      </c>
      <c r="D3083" t="s">
        <v>103</v>
      </c>
      <c r="E3083" t="s">
        <v>132</v>
      </c>
      <c r="F3083" t="s">
        <v>9076</v>
      </c>
      <c r="G3083" t="s">
        <v>134</v>
      </c>
      <c r="H3083" t="s">
        <v>135</v>
      </c>
      <c r="I3083" t="s">
        <v>136</v>
      </c>
      <c r="J3083" t="s">
        <v>137</v>
      </c>
      <c r="K3083" t="s">
        <v>138</v>
      </c>
      <c r="L3083" t="s">
        <v>9077</v>
      </c>
      <c r="M3083" t="s">
        <v>9078</v>
      </c>
      <c r="N3083">
        <v>0.61666666599999997</v>
      </c>
      <c r="O3083">
        <v>0</v>
      </c>
      <c r="P3083">
        <v>0</v>
      </c>
      <c r="Q3083">
        <v>0</v>
      </c>
      <c r="R3083">
        <v>0</v>
      </c>
      <c r="S3083">
        <v>0</v>
      </c>
      <c r="T3083">
        <v>3</v>
      </c>
      <c r="U3083">
        <v>1</v>
      </c>
      <c r="V3083">
        <v>2</v>
      </c>
      <c r="W3083">
        <v>0</v>
      </c>
      <c r="X3083">
        <v>0</v>
      </c>
      <c r="Y3083">
        <v>0</v>
      </c>
      <c r="Z3083">
        <v>0</v>
      </c>
      <c r="AA3083">
        <v>0</v>
      </c>
      <c r="AB3083">
        <v>0.70988869794535014</v>
      </c>
      <c r="AC3083">
        <v>135.0520720037</v>
      </c>
      <c r="AD3083">
        <v>16.188657843168201</v>
      </c>
      <c r="AE3083">
        <v>151.95061854481355</v>
      </c>
    </row>
    <row r="3084" spans="1:31" x14ac:dyDescent="0.3">
      <c r="A3084">
        <v>2507093</v>
      </c>
      <c r="B3084">
        <v>1</v>
      </c>
      <c r="C3084" t="s">
        <v>80</v>
      </c>
      <c r="D3084" t="s">
        <v>105</v>
      </c>
      <c r="E3084" t="s">
        <v>132</v>
      </c>
      <c r="F3084" t="s">
        <v>9079</v>
      </c>
      <c r="G3084" t="s">
        <v>173</v>
      </c>
      <c r="H3084" t="s">
        <v>135</v>
      </c>
      <c r="I3084" t="s">
        <v>136</v>
      </c>
      <c r="J3084" t="s">
        <v>137</v>
      </c>
      <c r="K3084" t="s">
        <v>138</v>
      </c>
      <c r="L3084" t="s">
        <v>9080</v>
      </c>
      <c r="M3084" t="s">
        <v>9081</v>
      </c>
      <c r="N3084">
        <v>4.1097222220000003</v>
      </c>
      <c r="O3084">
        <v>0</v>
      </c>
      <c r="P3084">
        <v>476</v>
      </c>
      <c r="Q3084">
        <v>0</v>
      </c>
      <c r="R3084">
        <v>0</v>
      </c>
      <c r="S3084">
        <v>0</v>
      </c>
      <c r="T3084">
        <v>48</v>
      </c>
      <c r="U3084">
        <v>0</v>
      </c>
      <c r="V3084">
        <v>0</v>
      </c>
      <c r="W3084">
        <v>0</v>
      </c>
      <c r="X3084">
        <v>521.77607664515597</v>
      </c>
      <c r="Y3084">
        <v>0</v>
      </c>
      <c r="Z3084">
        <v>0</v>
      </c>
      <c r="AA3084">
        <v>0</v>
      </c>
      <c r="AB3084">
        <v>164.05930508950198</v>
      </c>
      <c r="AC3084">
        <v>0</v>
      </c>
      <c r="AD3084">
        <v>0</v>
      </c>
      <c r="AE3084">
        <v>685.83538173465797</v>
      </c>
    </row>
    <row r="3085" spans="1:31" x14ac:dyDescent="0.3">
      <c r="A3085">
        <v>2506778</v>
      </c>
      <c r="B3085">
        <v>1</v>
      </c>
      <c r="C3085" t="s">
        <v>80</v>
      </c>
      <c r="D3085" t="s">
        <v>107</v>
      </c>
      <c r="E3085" t="s">
        <v>187</v>
      </c>
      <c r="F3085" t="s">
        <v>9082</v>
      </c>
      <c r="G3085" t="s">
        <v>143</v>
      </c>
      <c r="H3085" t="s">
        <v>135</v>
      </c>
      <c r="I3085" t="s">
        <v>136</v>
      </c>
      <c r="J3085" t="s">
        <v>137</v>
      </c>
      <c r="K3085" t="s">
        <v>144</v>
      </c>
      <c r="L3085" t="s">
        <v>9083</v>
      </c>
      <c r="M3085" t="s">
        <v>9084</v>
      </c>
      <c r="N3085">
        <v>1.9838888880000001</v>
      </c>
      <c r="O3085">
        <v>9</v>
      </c>
      <c r="P3085">
        <v>1300</v>
      </c>
      <c r="Q3085">
        <v>23</v>
      </c>
      <c r="R3085">
        <v>76</v>
      </c>
      <c r="S3085">
        <v>9</v>
      </c>
      <c r="T3085">
        <v>117</v>
      </c>
      <c r="U3085">
        <v>1</v>
      </c>
      <c r="V3085">
        <v>1</v>
      </c>
      <c r="W3085">
        <v>11.718602253648026</v>
      </c>
      <c r="X3085">
        <v>570.87709702472205</v>
      </c>
      <c r="Y3085">
        <v>107.76157015031396</v>
      </c>
      <c r="Z3085">
        <v>31.84011233601219</v>
      </c>
      <c r="AA3085">
        <v>345.11489136858785</v>
      </c>
      <c r="AB3085">
        <v>237.64004023451633</v>
      </c>
      <c r="AC3085">
        <v>216.94077189943084</v>
      </c>
      <c r="AD3085">
        <v>8.3475532041865304</v>
      </c>
      <c r="AE3085">
        <v>1530.2406384714182</v>
      </c>
    </row>
    <row r="3086" spans="1:31" x14ac:dyDescent="0.3">
      <c r="A3086">
        <v>2506924</v>
      </c>
      <c r="B3086">
        <v>1</v>
      </c>
      <c r="C3086" t="s">
        <v>81</v>
      </c>
      <c r="D3086" t="s">
        <v>127</v>
      </c>
      <c r="E3086" t="s">
        <v>159</v>
      </c>
      <c r="F3086" t="s">
        <v>9085</v>
      </c>
      <c r="G3086" t="s">
        <v>161</v>
      </c>
      <c r="H3086" t="s">
        <v>150</v>
      </c>
      <c r="I3086" t="s">
        <v>136</v>
      </c>
      <c r="J3086" t="s">
        <v>137</v>
      </c>
      <c r="K3086" t="s">
        <v>144</v>
      </c>
      <c r="L3086" t="s">
        <v>9086</v>
      </c>
      <c r="M3086" t="s">
        <v>9087</v>
      </c>
      <c r="N3086">
        <v>1.3358333330000001</v>
      </c>
      <c r="O3086">
        <v>0</v>
      </c>
      <c r="P3086">
        <v>1328</v>
      </c>
      <c r="Q3086">
        <v>0</v>
      </c>
      <c r="R3086">
        <v>0</v>
      </c>
      <c r="S3086">
        <v>0</v>
      </c>
      <c r="T3086">
        <v>115</v>
      </c>
      <c r="U3086">
        <v>0</v>
      </c>
      <c r="V3086">
        <v>0</v>
      </c>
      <c r="W3086">
        <v>0</v>
      </c>
      <c r="X3086">
        <v>348.81615960104301</v>
      </c>
      <c r="Y3086">
        <v>0</v>
      </c>
      <c r="Z3086">
        <v>0</v>
      </c>
      <c r="AA3086">
        <v>0</v>
      </c>
      <c r="AB3086">
        <v>126.05527243372677</v>
      </c>
      <c r="AC3086">
        <v>0</v>
      </c>
      <c r="AD3086">
        <v>0</v>
      </c>
      <c r="AE3086">
        <v>474.87143203476978</v>
      </c>
    </row>
    <row r="3087" spans="1:31" x14ac:dyDescent="0.3">
      <c r="A3087">
        <v>2507156</v>
      </c>
      <c r="B3087">
        <v>1</v>
      </c>
      <c r="C3087" t="s">
        <v>81</v>
      </c>
      <c r="D3087" t="s">
        <v>114</v>
      </c>
      <c r="E3087" t="s">
        <v>132</v>
      </c>
      <c r="F3087" t="s">
        <v>9088</v>
      </c>
      <c r="G3087" t="s">
        <v>143</v>
      </c>
      <c r="H3087" t="s">
        <v>135</v>
      </c>
      <c r="I3087" t="s">
        <v>136</v>
      </c>
      <c r="J3087" t="s">
        <v>137</v>
      </c>
      <c r="K3087" t="s">
        <v>144</v>
      </c>
      <c r="L3087" t="s">
        <v>9089</v>
      </c>
      <c r="M3087" t="s">
        <v>9090</v>
      </c>
      <c r="N3087">
        <v>3.5563888879999999</v>
      </c>
      <c r="O3087">
        <v>0</v>
      </c>
      <c r="P3087">
        <v>196</v>
      </c>
      <c r="Q3087">
        <v>0</v>
      </c>
      <c r="R3087">
        <v>1</v>
      </c>
      <c r="S3087">
        <v>0</v>
      </c>
      <c r="T3087">
        <v>29</v>
      </c>
      <c r="U3087">
        <v>0</v>
      </c>
      <c r="V3087">
        <v>0</v>
      </c>
      <c r="W3087">
        <v>0</v>
      </c>
      <c r="X3087">
        <v>61.379155779720975</v>
      </c>
      <c r="Y3087">
        <v>0</v>
      </c>
      <c r="Z3087">
        <v>5.7210250015225011E-3</v>
      </c>
      <c r="AA3087">
        <v>0</v>
      </c>
      <c r="AB3087">
        <v>18.546059584157593</v>
      </c>
      <c r="AC3087">
        <v>0</v>
      </c>
      <c r="AD3087">
        <v>0</v>
      </c>
      <c r="AE3087">
        <v>79.930936388880085</v>
      </c>
    </row>
    <row r="3088" spans="1:31" x14ac:dyDescent="0.3">
      <c r="A3088">
        <v>2506824</v>
      </c>
      <c r="B3088">
        <v>1</v>
      </c>
      <c r="C3088" t="s">
        <v>80</v>
      </c>
      <c r="D3088" t="s">
        <v>103</v>
      </c>
      <c r="E3088" t="s">
        <v>132</v>
      </c>
      <c r="F3088" t="s">
        <v>9091</v>
      </c>
      <c r="G3088" t="s">
        <v>134</v>
      </c>
      <c r="H3088" t="s">
        <v>135</v>
      </c>
      <c r="I3088" t="s">
        <v>136</v>
      </c>
      <c r="J3088" t="s">
        <v>137</v>
      </c>
      <c r="K3088" t="s">
        <v>138</v>
      </c>
      <c r="L3088" t="s">
        <v>9092</v>
      </c>
      <c r="M3088" t="s">
        <v>9093</v>
      </c>
      <c r="N3088">
        <v>0.53194444399999996</v>
      </c>
      <c r="O3088">
        <v>0</v>
      </c>
      <c r="P3088">
        <v>9970</v>
      </c>
      <c r="Q3088">
        <v>0</v>
      </c>
      <c r="R3088">
        <v>15</v>
      </c>
      <c r="S3088">
        <v>4</v>
      </c>
      <c r="T3088">
        <v>577</v>
      </c>
      <c r="U3088">
        <v>0</v>
      </c>
      <c r="V3088">
        <v>1</v>
      </c>
      <c r="W3088">
        <v>0</v>
      </c>
      <c r="X3088">
        <v>1379.8747235452138</v>
      </c>
      <c r="Y3088">
        <v>0</v>
      </c>
      <c r="Z3088">
        <v>14.293104689963853</v>
      </c>
      <c r="AA3088">
        <v>20.824515272270499</v>
      </c>
      <c r="AB3088">
        <v>645.91006640901378</v>
      </c>
      <c r="AC3088">
        <v>0</v>
      </c>
      <c r="AD3088">
        <v>0</v>
      </c>
      <c r="AE3088">
        <v>2060.9024099164617</v>
      </c>
    </row>
    <row r="3089" spans="1:31" x14ac:dyDescent="0.3">
      <c r="A3089">
        <v>2506907</v>
      </c>
      <c r="B3089">
        <v>1</v>
      </c>
      <c r="C3089" t="s">
        <v>80</v>
      </c>
      <c r="D3089" t="s">
        <v>85</v>
      </c>
      <c r="E3089" t="s">
        <v>159</v>
      </c>
      <c r="F3089" t="s">
        <v>9094</v>
      </c>
      <c r="G3089" t="s">
        <v>134</v>
      </c>
      <c r="H3089" t="s">
        <v>150</v>
      </c>
      <c r="I3089" t="s">
        <v>136</v>
      </c>
      <c r="J3089" t="s">
        <v>137</v>
      </c>
      <c r="K3089" t="s">
        <v>138</v>
      </c>
      <c r="L3089" t="s">
        <v>9095</v>
      </c>
      <c r="M3089" t="s">
        <v>9096</v>
      </c>
      <c r="N3089">
        <v>1.896111111</v>
      </c>
      <c r="O3089">
        <v>0</v>
      </c>
      <c r="P3089">
        <v>767</v>
      </c>
      <c r="Q3089">
        <v>0</v>
      </c>
      <c r="R3089">
        <v>0</v>
      </c>
      <c r="S3089">
        <v>0</v>
      </c>
      <c r="T3089">
        <v>38</v>
      </c>
      <c r="U3089">
        <v>0</v>
      </c>
      <c r="V3089">
        <v>0</v>
      </c>
      <c r="W3089">
        <v>0</v>
      </c>
      <c r="X3089">
        <v>290.1937252178069</v>
      </c>
      <c r="Y3089">
        <v>0</v>
      </c>
      <c r="Z3089">
        <v>0</v>
      </c>
      <c r="AA3089">
        <v>0</v>
      </c>
      <c r="AB3089">
        <v>34.832136364152923</v>
      </c>
      <c r="AC3089">
        <v>0</v>
      </c>
      <c r="AD3089">
        <v>0</v>
      </c>
      <c r="AE3089">
        <v>325.02586158195982</v>
      </c>
    </row>
    <row r="3090" spans="1:31" x14ac:dyDescent="0.3">
      <c r="A3090">
        <v>2507216</v>
      </c>
      <c r="B3090">
        <v>1</v>
      </c>
      <c r="C3090" t="s">
        <v>80</v>
      </c>
      <c r="D3090" t="s">
        <v>94</v>
      </c>
      <c r="E3090" t="s">
        <v>167</v>
      </c>
      <c r="F3090" t="s">
        <v>9097</v>
      </c>
      <c r="G3090" t="s">
        <v>538</v>
      </c>
      <c r="H3090" t="s">
        <v>150</v>
      </c>
      <c r="I3090" t="s">
        <v>136</v>
      </c>
      <c r="J3090" t="s">
        <v>3</v>
      </c>
      <c r="K3090" t="s">
        <v>144</v>
      </c>
      <c r="L3090" t="s">
        <v>9098</v>
      </c>
      <c r="M3090" t="s">
        <v>9099</v>
      </c>
      <c r="N3090">
        <v>2.8222222220000002</v>
      </c>
      <c r="O3090">
        <v>0</v>
      </c>
      <c r="P3090">
        <v>0</v>
      </c>
      <c r="Q3090">
        <v>0</v>
      </c>
      <c r="R3090">
        <v>0</v>
      </c>
      <c r="S3090">
        <v>0</v>
      </c>
      <c r="T3090">
        <v>1</v>
      </c>
      <c r="U3090">
        <v>0</v>
      </c>
      <c r="V3090">
        <v>0</v>
      </c>
      <c r="W3090">
        <v>0</v>
      </c>
      <c r="X3090">
        <v>0</v>
      </c>
      <c r="Y3090">
        <v>0</v>
      </c>
      <c r="Z3090">
        <v>0</v>
      </c>
      <c r="AA3090">
        <v>0</v>
      </c>
      <c r="AB3090">
        <v>4.2190719746333336</v>
      </c>
      <c r="AC3090">
        <v>0</v>
      </c>
      <c r="AD3090">
        <v>0</v>
      </c>
      <c r="AE3090">
        <v>4.2190719746333336</v>
      </c>
    </row>
    <row r="3091" spans="1:31" x14ac:dyDescent="0.3">
      <c r="A3091">
        <v>2507262</v>
      </c>
      <c r="B3091">
        <v>1</v>
      </c>
      <c r="C3091" t="s">
        <v>80</v>
      </c>
      <c r="D3091" t="s">
        <v>101</v>
      </c>
      <c r="E3091" t="s">
        <v>132</v>
      </c>
      <c r="F3091" t="s">
        <v>9100</v>
      </c>
      <c r="G3091" t="s">
        <v>143</v>
      </c>
      <c r="H3091" t="s">
        <v>135</v>
      </c>
      <c r="I3091" t="s">
        <v>136</v>
      </c>
      <c r="J3091" t="s">
        <v>137</v>
      </c>
      <c r="K3091" t="s">
        <v>144</v>
      </c>
      <c r="L3091" t="s">
        <v>9101</v>
      </c>
      <c r="M3091" t="s">
        <v>9102</v>
      </c>
      <c r="N3091">
        <v>0.57166666600000005</v>
      </c>
      <c r="O3091">
        <v>0</v>
      </c>
      <c r="P3091">
        <v>124</v>
      </c>
      <c r="Q3091">
        <v>0</v>
      </c>
      <c r="R3091">
        <v>0</v>
      </c>
      <c r="S3091">
        <v>0</v>
      </c>
      <c r="T3091">
        <v>2</v>
      </c>
      <c r="U3091">
        <v>0</v>
      </c>
      <c r="V3091">
        <v>0</v>
      </c>
      <c r="W3091">
        <v>0</v>
      </c>
      <c r="X3091">
        <v>16.393682172786537</v>
      </c>
      <c r="Y3091">
        <v>0</v>
      </c>
      <c r="Z3091">
        <v>0</v>
      </c>
      <c r="AA3091">
        <v>0</v>
      </c>
      <c r="AB3091">
        <v>1.6697904599233331</v>
      </c>
      <c r="AC3091">
        <v>0</v>
      </c>
      <c r="AD3091">
        <v>0</v>
      </c>
      <c r="AE3091">
        <v>18.063472632709871</v>
      </c>
    </row>
    <row r="3092" spans="1:31" x14ac:dyDescent="0.3">
      <c r="A3092">
        <v>2507402</v>
      </c>
      <c r="B3092">
        <v>1</v>
      </c>
      <c r="C3092" t="s">
        <v>80</v>
      </c>
      <c r="D3092" t="s">
        <v>97</v>
      </c>
      <c r="E3092" t="s">
        <v>207</v>
      </c>
      <c r="F3092" t="s">
        <v>9103</v>
      </c>
      <c r="G3092" t="s">
        <v>161</v>
      </c>
      <c r="H3092" t="s">
        <v>150</v>
      </c>
      <c r="I3092" t="s">
        <v>136</v>
      </c>
      <c r="J3092" t="s">
        <v>137</v>
      </c>
      <c r="K3092" t="s">
        <v>144</v>
      </c>
      <c r="L3092" t="s">
        <v>9104</v>
      </c>
      <c r="M3092" t="s">
        <v>9105</v>
      </c>
      <c r="N3092">
        <v>0.57138888799999998</v>
      </c>
      <c r="O3092">
        <v>0</v>
      </c>
      <c r="P3092">
        <v>63</v>
      </c>
      <c r="Q3092">
        <v>0</v>
      </c>
      <c r="R3092">
        <v>1</v>
      </c>
      <c r="S3092">
        <v>0</v>
      </c>
      <c r="T3092">
        <v>8</v>
      </c>
      <c r="U3092">
        <v>0</v>
      </c>
      <c r="V3092">
        <v>0</v>
      </c>
      <c r="W3092">
        <v>0</v>
      </c>
      <c r="X3092">
        <v>17.462793597725746</v>
      </c>
      <c r="Y3092">
        <v>0</v>
      </c>
      <c r="Z3092">
        <v>1.6451225510499998E-3</v>
      </c>
      <c r="AA3092">
        <v>0</v>
      </c>
      <c r="AB3092">
        <v>2.0724227954768253</v>
      </c>
      <c r="AC3092">
        <v>0</v>
      </c>
      <c r="AD3092">
        <v>0</v>
      </c>
      <c r="AE3092">
        <v>19.536861515753621</v>
      </c>
    </row>
    <row r="3093" spans="1:31" x14ac:dyDescent="0.3">
      <c r="A3093">
        <v>2506964</v>
      </c>
      <c r="B3093">
        <v>1</v>
      </c>
      <c r="C3093" t="s">
        <v>81</v>
      </c>
      <c r="D3093" t="s">
        <v>122</v>
      </c>
      <c r="E3093" t="s">
        <v>141</v>
      </c>
      <c r="F3093" t="s">
        <v>9106</v>
      </c>
      <c r="G3093" t="s">
        <v>143</v>
      </c>
      <c r="H3093" t="s">
        <v>135</v>
      </c>
      <c r="I3093" t="s">
        <v>136</v>
      </c>
      <c r="J3093" t="s">
        <v>137</v>
      </c>
      <c r="K3093" t="s">
        <v>144</v>
      </c>
      <c r="L3093" t="s">
        <v>9107</v>
      </c>
      <c r="M3093" t="s">
        <v>9108</v>
      </c>
      <c r="N3093">
        <v>0.55000000000000004</v>
      </c>
      <c r="O3093">
        <v>1</v>
      </c>
      <c r="P3093">
        <v>5702</v>
      </c>
      <c r="Q3093">
        <v>1</v>
      </c>
      <c r="R3093">
        <v>13</v>
      </c>
      <c r="S3093">
        <v>20</v>
      </c>
      <c r="T3093">
        <v>1108</v>
      </c>
      <c r="U3093">
        <v>8</v>
      </c>
      <c r="V3093">
        <v>0</v>
      </c>
      <c r="W3093">
        <v>6.2922328592466673E-2</v>
      </c>
      <c r="X3093">
        <v>673.9514831956493</v>
      </c>
      <c r="Y3093">
        <v>8.4587912752797649</v>
      </c>
      <c r="Z3093">
        <v>0.74795261289326676</v>
      </c>
      <c r="AA3093">
        <v>68.562058132049614</v>
      </c>
      <c r="AB3093">
        <v>397.10396790055154</v>
      </c>
      <c r="AC3093">
        <v>3478.6936682475148</v>
      </c>
      <c r="AD3093">
        <v>0</v>
      </c>
      <c r="AE3093">
        <v>4627.5808436925308</v>
      </c>
    </row>
    <row r="3094" spans="1:31" x14ac:dyDescent="0.3">
      <c r="A3094">
        <v>2506761</v>
      </c>
      <c r="B3094">
        <v>1</v>
      </c>
      <c r="C3094" t="s">
        <v>81</v>
      </c>
      <c r="D3094" t="s">
        <v>127</v>
      </c>
      <c r="E3094" t="s">
        <v>147</v>
      </c>
      <c r="F3094" t="s">
        <v>7278</v>
      </c>
      <c r="G3094" t="s">
        <v>177</v>
      </c>
      <c r="H3094" t="s">
        <v>150</v>
      </c>
      <c r="I3094" t="s">
        <v>136</v>
      </c>
      <c r="J3094" t="s">
        <v>137</v>
      </c>
      <c r="K3094" t="s">
        <v>144</v>
      </c>
      <c r="L3094" t="s">
        <v>9109</v>
      </c>
      <c r="M3094" t="s">
        <v>9110</v>
      </c>
      <c r="N3094">
        <v>0.76722222200000001</v>
      </c>
      <c r="O3094">
        <v>0</v>
      </c>
      <c r="P3094">
        <v>26</v>
      </c>
      <c r="Q3094">
        <v>0</v>
      </c>
      <c r="R3094">
        <v>0</v>
      </c>
      <c r="S3094">
        <v>0</v>
      </c>
      <c r="T3094">
        <v>6</v>
      </c>
      <c r="U3094">
        <v>0</v>
      </c>
      <c r="V3094">
        <v>0</v>
      </c>
      <c r="W3094">
        <v>0</v>
      </c>
      <c r="X3094">
        <v>4.3569447449434673</v>
      </c>
      <c r="Y3094">
        <v>0</v>
      </c>
      <c r="Z3094">
        <v>0</v>
      </c>
      <c r="AA3094">
        <v>0</v>
      </c>
      <c r="AB3094">
        <v>0.95644963368728841</v>
      </c>
      <c r="AC3094">
        <v>0</v>
      </c>
      <c r="AD3094">
        <v>0</v>
      </c>
      <c r="AE3094">
        <v>5.3133943786307558</v>
      </c>
    </row>
    <row r="3095" spans="1:31" x14ac:dyDescent="0.3">
      <c r="A3095">
        <v>2507010</v>
      </c>
      <c r="B3095">
        <v>1</v>
      </c>
      <c r="C3095" t="s">
        <v>81</v>
      </c>
      <c r="D3095" t="s">
        <v>120</v>
      </c>
      <c r="E3095" t="s">
        <v>141</v>
      </c>
      <c r="F3095" t="s">
        <v>142</v>
      </c>
      <c r="G3095" t="s">
        <v>143</v>
      </c>
      <c r="H3095" t="s">
        <v>135</v>
      </c>
      <c r="I3095" t="s">
        <v>136</v>
      </c>
      <c r="J3095" t="s">
        <v>137</v>
      </c>
      <c r="K3095" t="s">
        <v>144</v>
      </c>
      <c r="L3095" t="s">
        <v>9111</v>
      </c>
      <c r="M3095" t="s">
        <v>9112</v>
      </c>
      <c r="N3095">
        <v>0.5675</v>
      </c>
      <c r="O3095">
        <v>1</v>
      </c>
      <c r="P3095">
        <v>1070</v>
      </c>
      <c r="Q3095">
        <v>94</v>
      </c>
      <c r="R3095">
        <v>54</v>
      </c>
      <c r="S3095">
        <v>25</v>
      </c>
      <c r="T3095">
        <v>57</v>
      </c>
      <c r="U3095">
        <v>2</v>
      </c>
      <c r="V3095">
        <v>0</v>
      </c>
      <c r="W3095">
        <v>2.6181216702603333E-2</v>
      </c>
      <c r="X3095">
        <v>94.171655367882323</v>
      </c>
      <c r="Y3095">
        <v>25.673869882856728</v>
      </c>
      <c r="Z3095">
        <v>5.4665718379984325</v>
      </c>
      <c r="AA3095">
        <v>67.167600210510386</v>
      </c>
      <c r="AB3095">
        <v>17.507234926497105</v>
      </c>
      <c r="AC3095">
        <v>48.204027141189627</v>
      </c>
      <c r="AD3095">
        <v>0</v>
      </c>
      <c r="AE3095">
        <v>258.21714058363716</v>
      </c>
    </row>
    <row r="3096" spans="1:31" x14ac:dyDescent="0.3">
      <c r="A3096">
        <v>2506818</v>
      </c>
      <c r="B3096">
        <v>1</v>
      </c>
      <c r="C3096" t="s">
        <v>80</v>
      </c>
      <c r="D3096" t="s">
        <v>92</v>
      </c>
      <c r="E3096" t="s">
        <v>167</v>
      </c>
      <c r="F3096" t="s">
        <v>9113</v>
      </c>
      <c r="G3096" t="s">
        <v>161</v>
      </c>
      <c r="H3096" t="s">
        <v>150</v>
      </c>
      <c r="I3096" t="s">
        <v>136</v>
      </c>
      <c r="J3096" t="s">
        <v>137</v>
      </c>
      <c r="K3096" t="s">
        <v>144</v>
      </c>
      <c r="L3096" t="s">
        <v>9114</v>
      </c>
      <c r="M3096" t="s">
        <v>9115</v>
      </c>
      <c r="N3096">
        <v>1.691944444</v>
      </c>
      <c r="O3096">
        <v>0</v>
      </c>
      <c r="P3096">
        <v>26</v>
      </c>
      <c r="Q3096">
        <v>0</v>
      </c>
      <c r="R3096">
        <v>0</v>
      </c>
      <c r="S3096">
        <v>0</v>
      </c>
      <c r="T3096">
        <v>0</v>
      </c>
      <c r="U3096">
        <v>0</v>
      </c>
      <c r="V3096">
        <v>0</v>
      </c>
      <c r="W3096">
        <v>0</v>
      </c>
      <c r="X3096">
        <v>10.35795949378643</v>
      </c>
      <c r="Y3096">
        <v>0</v>
      </c>
      <c r="Z3096">
        <v>0</v>
      </c>
      <c r="AA3096">
        <v>0</v>
      </c>
      <c r="AB3096">
        <v>0</v>
      </c>
      <c r="AC3096">
        <v>0</v>
      </c>
      <c r="AD3096">
        <v>0</v>
      </c>
      <c r="AE3096">
        <v>10.35795949378643</v>
      </c>
    </row>
    <row r="3097" spans="1:31" x14ac:dyDescent="0.3">
      <c r="A3097">
        <v>2507030</v>
      </c>
      <c r="B3097">
        <v>1</v>
      </c>
      <c r="C3097" t="s">
        <v>80</v>
      </c>
      <c r="D3097" t="s">
        <v>107</v>
      </c>
      <c r="E3097" t="s">
        <v>159</v>
      </c>
      <c r="F3097" t="s">
        <v>9116</v>
      </c>
      <c r="G3097" t="s">
        <v>287</v>
      </c>
      <c r="H3097" t="s">
        <v>150</v>
      </c>
      <c r="I3097" t="s">
        <v>136</v>
      </c>
      <c r="J3097" t="s">
        <v>137</v>
      </c>
      <c r="K3097" t="s">
        <v>144</v>
      </c>
      <c r="L3097" t="s">
        <v>9117</v>
      </c>
      <c r="M3097" t="s">
        <v>9118</v>
      </c>
      <c r="N3097">
        <v>0.59972222200000003</v>
      </c>
      <c r="O3097">
        <v>0</v>
      </c>
      <c r="P3097">
        <v>199</v>
      </c>
      <c r="Q3097">
        <v>0</v>
      </c>
      <c r="R3097">
        <v>0</v>
      </c>
      <c r="S3097">
        <v>0</v>
      </c>
      <c r="T3097">
        <v>13</v>
      </c>
      <c r="U3097">
        <v>0</v>
      </c>
      <c r="V3097">
        <v>0</v>
      </c>
      <c r="W3097">
        <v>0</v>
      </c>
      <c r="X3097">
        <v>14.22131382632042</v>
      </c>
      <c r="Y3097">
        <v>0</v>
      </c>
      <c r="Z3097">
        <v>0</v>
      </c>
      <c r="AA3097">
        <v>0</v>
      </c>
      <c r="AB3097">
        <v>12.226804794911164</v>
      </c>
      <c r="AC3097">
        <v>0</v>
      </c>
      <c r="AD3097">
        <v>0</v>
      </c>
      <c r="AE3097">
        <v>26.448118621231586</v>
      </c>
    </row>
    <row r="3098" spans="1:31" x14ac:dyDescent="0.3">
      <c r="A3098">
        <v>2506844</v>
      </c>
      <c r="B3098">
        <v>1</v>
      </c>
      <c r="C3098" t="s">
        <v>81</v>
      </c>
      <c r="D3098" t="s">
        <v>118</v>
      </c>
      <c r="E3098" t="s">
        <v>132</v>
      </c>
      <c r="F3098" t="s">
        <v>9119</v>
      </c>
      <c r="G3098" t="s">
        <v>204</v>
      </c>
      <c r="H3098" t="s">
        <v>135</v>
      </c>
      <c r="I3098" t="s">
        <v>136</v>
      </c>
      <c r="J3098" t="s">
        <v>137</v>
      </c>
      <c r="K3098" t="s">
        <v>144</v>
      </c>
      <c r="L3098" t="s">
        <v>9120</v>
      </c>
      <c r="M3098" t="s">
        <v>9121</v>
      </c>
      <c r="N3098">
        <v>0.79749999999999999</v>
      </c>
      <c r="O3098">
        <v>0</v>
      </c>
      <c r="P3098">
        <v>0</v>
      </c>
      <c r="Q3098">
        <v>1</v>
      </c>
      <c r="R3098">
        <v>0</v>
      </c>
      <c r="S3098">
        <v>2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6.9266064287172826</v>
      </c>
      <c r="Z3098">
        <v>0</v>
      </c>
      <c r="AA3098">
        <v>61.727823614470324</v>
      </c>
      <c r="AB3098">
        <v>0</v>
      </c>
      <c r="AC3098">
        <v>0</v>
      </c>
      <c r="AD3098">
        <v>0</v>
      </c>
      <c r="AE3098">
        <v>68.654430043187602</v>
      </c>
    </row>
    <row r="3099" spans="1:31" x14ac:dyDescent="0.3">
      <c r="A3099">
        <v>2507322</v>
      </c>
      <c r="B3099">
        <v>1</v>
      </c>
      <c r="C3099" t="s">
        <v>81</v>
      </c>
      <c r="D3099" t="s">
        <v>118</v>
      </c>
      <c r="E3099" t="s">
        <v>132</v>
      </c>
      <c r="F3099" t="s">
        <v>9122</v>
      </c>
      <c r="G3099" t="s">
        <v>693</v>
      </c>
      <c r="H3099" t="s">
        <v>135</v>
      </c>
      <c r="I3099" t="s">
        <v>136</v>
      </c>
      <c r="J3099" t="s">
        <v>137</v>
      </c>
      <c r="K3099" t="s">
        <v>144</v>
      </c>
      <c r="L3099" t="s">
        <v>9123</v>
      </c>
      <c r="M3099" t="s">
        <v>9124</v>
      </c>
      <c r="N3099">
        <v>2.0519444440000001</v>
      </c>
      <c r="O3099">
        <v>0</v>
      </c>
      <c r="P3099">
        <v>0</v>
      </c>
      <c r="Q3099">
        <v>0</v>
      </c>
      <c r="R3099">
        <v>16</v>
      </c>
      <c r="S3099">
        <v>0</v>
      </c>
      <c r="T3099">
        <v>3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1.9141083992875099</v>
      </c>
      <c r="AA3099">
        <v>0</v>
      </c>
      <c r="AB3099">
        <v>3.1724503613181825</v>
      </c>
      <c r="AC3099">
        <v>0</v>
      </c>
      <c r="AD3099">
        <v>0</v>
      </c>
      <c r="AE3099">
        <v>5.0865587606056923</v>
      </c>
    </row>
    <row r="3100" spans="1:31" x14ac:dyDescent="0.3">
      <c r="A3100">
        <v>2507073</v>
      </c>
      <c r="B3100">
        <v>1</v>
      </c>
      <c r="C3100" t="s">
        <v>81</v>
      </c>
      <c r="D3100" t="s">
        <v>118</v>
      </c>
      <c r="E3100" t="s">
        <v>207</v>
      </c>
      <c r="F3100" t="s">
        <v>9125</v>
      </c>
      <c r="G3100" t="s">
        <v>177</v>
      </c>
      <c r="H3100" t="s">
        <v>150</v>
      </c>
      <c r="I3100" t="s">
        <v>136</v>
      </c>
      <c r="J3100" t="s">
        <v>137</v>
      </c>
      <c r="K3100" t="s">
        <v>144</v>
      </c>
      <c r="L3100" t="s">
        <v>9126</v>
      </c>
      <c r="M3100" t="s">
        <v>9127</v>
      </c>
      <c r="N3100">
        <v>0.78249999999999997</v>
      </c>
      <c r="O3100">
        <v>0</v>
      </c>
      <c r="P3100">
        <v>161</v>
      </c>
      <c r="Q3100">
        <v>0</v>
      </c>
      <c r="R3100">
        <v>0</v>
      </c>
      <c r="S3100">
        <v>0</v>
      </c>
      <c r="T3100">
        <v>7</v>
      </c>
      <c r="U3100">
        <v>0</v>
      </c>
      <c r="V3100">
        <v>0</v>
      </c>
      <c r="W3100">
        <v>0</v>
      </c>
      <c r="X3100">
        <v>26.998001247876832</v>
      </c>
      <c r="Y3100">
        <v>0</v>
      </c>
      <c r="Z3100">
        <v>0</v>
      </c>
      <c r="AA3100">
        <v>0</v>
      </c>
      <c r="AB3100">
        <v>2.2406854815256696</v>
      </c>
      <c r="AC3100">
        <v>0</v>
      </c>
      <c r="AD3100">
        <v>0</v>
      </c>
      <c r="AE3100">
        <v>29.238686729402502</v>
      </c>
    </row>
    <row r="3101" spans="1:31" x14ac:dyDescent="0.3">
      <c r="A3101">
        <v>2506881</v>
      </c>
      <c r="B3101">
        <v>1</v>
      </c>
      <c r="C3101" t="s">
        <v>81</v>
      </c>
      <c r="D3101" t="s">
        <v>112</v>
      </c>
      <c r="E3101" t="s">
        <v>159</v>
      </c>
      <c r="F3101" t="s">
        <v>9128</v>
      </c>
      <c r="G3101" t="s">
        <v>181</v>
      </c>
      <c r="H3101" t="s">
        <v>150</v>
      </c>
      <c r="I3101" t="s">
        <v>136</v>
      </c>
      <c r="J3101" t="s">
        <v>137</v>
      </c>
      <c r="K3101" t="s">
        <v>144</v>
      </c>
      <c r="L3101" t="s">
        <v>9129</v>
      </c>
      <c r="M3101" t="s">
        <v>9130</v>
      </c>
      <c r="N3101">
        <v>3.906666666</v>
      </c>
      <c r="O3101">
        <v>0</v>
      </c>
      <c r="P3101">
        <v>38</v>
      </c>
      <c r="Q3101">
        <v>0</v>
      </c>
      <c r="R3101">
        <v>2</v>
      </c>
      <c r="S3101">
        <v>0</v>
      </c>
      <c r="T3101">
        <v>0</v>
      </c>
      <c r="U3101">
        <v>0</v>
      </c>
      <c r="V3101">
        <v>0</v>
      </c>
      <c r="W3101">
        <v>0</v>
      </c>
      <c r="X3101">
        <v>6.3289702680804014</v>
      </c>
      <c r="Y3101">
        <v>0</v>
      </c>
      <c r="Z3101">
        <v>8.3294544107695836E-2</v>
      </c>
      <c r="AA3101">
        <v>0</v>
      </c>
      <c r="AB3101">
        <v>0</v>
      </c>
      <c r="AC3101">
        <v>0</v>
      </c>
      <c r="AD3101">
        <v>0</v>
      </c>
      <c r="AE3101">
        <v>6.4122648121880976</v>
      </c>
    </row>
    <row r="3102" spans="1:31" x14ac:dyDescent="0.3">
      <c r="A3102">
        <v>2506987</v>
      </c>
      <c r="B3102">
        <v>1</v>
      </c>
      <c r="C3102" t="s">
        <v>81</v>
      </c>
      <c r="D3102" t="s">
        <v>112</v>
      </c>
      <c r="E3102" t="s">
        <v>187</v>
      </c>
      <c r="F3102" t="s">
        <v>9131</v>
      </c>
      <c r="G3102" t="s">
        <v>143</v>
      </c>
      <c r="H3102" t="s">
        <v>135</v>
      </c>
      <c r="I3102" t="s">
        <v>136</v>
      </c>
      <c r="J3102" t="s">
        <v>137</v>
      </c>
      <c r="K3102" t="s">
        <v>144</v>
      </c>
      <c r="L3102" t="s">
        <v>9132</v>
      </c>
      <c r="M3102" t="s">
        <v>9133</v>
      </c>
      <c r="N3102">
        <v>2.207777777</v>
      </c>
      <c r="O3102">
        <v>0</v>
      </c>
      <c r="P3102">
        <v>586</v>
      </c>
      <c r="Q3102">
        <v>29</v>
      </c>
      <c r="R3102">
        <v>22</v>
      </c>
      <c r="S3102">
        <v>1</v>
      </c>
      <c r="T3102">
        <v>211</v>
      </c>
      <c r="U3102">
        <v>0</v>
      </c>
      <c r="V3102">
        <v>1</v>
      </c>
      <c r="W3102">
        <v>0</v>
      </c>
      <c r="X3102">
        <v>227.20076619471803</v>
      </c>
      <c r="Y3102">
        <v>7.5211039809986246</v>
      </c>
      <c r="Z3102">
        <v>9.7695289011417099</v>
      </c>
      <c r="AA3102">
        <v>0.10855804699675001</v>
      </c>
      <c r="AB3102">
        <v>203.86615005867759</v>
      </c>
      <c r="AC3102">
        <v>0</v>
      </c>
      <c r="AD3102">
        <v>6.4053849085450967</v>
      </c>
      <c r="AE3102">
        <v>454.87149209107781</v>
      </c>
    </row>
    <row r="3103" spans="1:31" x14ac:dyDescent="0.3">
      <c r="A3103">
        <v>2506887</v>
      </c>
      <c r="B3103">
        <v>1</v>
      </c>
      <c r="C3103" t="s">
        <v>80</v>
      </c>
      <c r="D3103" t="s">
        <v>84</v>
      </c>
      <c r="E3103" t="s">
        <v>132</v>
      </c>
      <c r="F3103" t="s">
        <v>9134</v>
      </c>
      <c r="G3103" t="s">
        <v>173</v>
      </c>
      <c r="H3103" t="s">
        <v>135</v>
      </c>
      <c r="I3103" t="s">
        <v>136</v>
      </c>
      <c r="J3103" t="s">
        <v>137</v>
      </c>
      <c r="K3103" t="s">
        <v>138</v>
      </c>
      <c r="L3103" t="s">
        <v>9135</v>
      </c>
      <c r="M3103" t="s">
        <v>9136</v>
      </c>
      <c r="N3103">
        <v>7.6722222220000003</v>
      </c>
      <c r="O3103">
        <v>0</v>
      </c>
      <c r="P3103">
        <v>616</v>
      </c>
      <c r="Q3103">
        <v>0</v>
      </c>
      <c r="R3103">
        <v>0</v>
      </c>
      <c r="S3103">
        <v>0</v>
      </c>
      <c r="T3103">
        <v>5</v>
      </c>
      <c r="U3103">
        <v>0</v>
      </c>
      <c r="V3103">
        <v>0</v>
      </c>
      <c r="W3103">
        <v>0</v>
      </c>
      <c r="X3103">
        <v>975.80192082964106</v>
      </c>
      <c r="Y3103">
        <v>0</v>
      </c>
      <c r="Z3103">
        <v>0</v>
      </c>
      <c r="AA3103">
        <v>0</v>
      </c>
      <c r="AB3103">
        <v>17.992304460992347</v>
      </c>
      <c r="AC3103">
        <v>0</v>
      </c>
      <c r="AD3103">
        <v>0</v>
      </c>
      <c r="AE3103">
        <v>993.79422529063345</v>
      </c>
    </row>
    <row r="3104" spans="1:31" x14ac:dyDescent="0.3">
      <c r="A3104">
        <v>2506781</v>
      </c>
      <c r="B3104">
        <v>1</v>
      </c>
      <c r="C3104" t="s">
        <v>80</v>
      </c>
      <c r="D3104" t="s">
        <v>92</v>
      </c>
      <c r="E3104" t="s">
        <v>141</v>
      </c>
      <c r="F3104" t="s">
        <v>8493</v>
      </c>
      <c r="G3104" t="s">
        <v>143</v>
      </c>
      <c r="H3104" t="s">
        <v>135</v>
      </c>
      <c r="I3104" t="s">
        <v>136</v>
      </c>
      <c r="J3104" t="s">
        <v>137</v>
      </c>
      <c r="K3104" t="s">
        <v>144</v>
      </c>
      <c r="L3104" t="s">
        <v>9137</v>
      </c>
      <c r="M3104" t="s">
        <v>9138</v>
      </c>
      <c r="N3104">
        <v>0.13500000000000001</v>
      </c>
      <c r="O3104">
        <v>1</v>
      </c>
      <c r="P3104">
        <v>3659</v>
      </c>
      <c r="Q3104">
        <v>0</v>
      </c>
      <c r="R3104">
        <v>7</v>
      </c>
      <c r="S3104">
        <v>7</v>
      </c>
      <c r="T3104">
        <v>223</v>
      </c>
      <c r="U3104">
        <v>0</v>
      </c>
      <c r="V3104">
        <v>0</v>
      </c>
      <c r="W3104">
        <v>0.69694143612480008</v>
      </c>
      <c r="X3104">
        <v>65.445791252411311</v>
      </c>
      <c r="Y3104">
        <v>0</v>
      </c>
      <c r="Z3104">
        <v>3.5937042292800002E-2</v>
      </c>
      <c r="AA3104">
        <v>13.543622152296484</v>
      </c>
      <c r="AB3104">
        <v>15.778994375730393</v>
      </c>
      <c r="AC3104">
        <v>0</v>
      </c>
      <c r="AD3104">
        <v>0</v>
      </c>
      <c r="AE3104">
        <v>95.501286258855785</v>
      </c>
    </row>
    <row r="3105" spans="1:31" x14ac:dyDescent="0.3">
      <c r="A3105">
        <v>2507113</v>
      </c>
      <c r="B3105">
        <v>1</v>
      </c>
      <c r="C3105" t="s">
        <v>80</v>
      </c>
      <c r="D3105" t="s">
        <v>82</v>
      </c>
      <c r="E3105" t="s">
        <v>207</v>
      </c>
      <c r="F3105" t="s">
        <v>9139</v>
      </c>
      <c r="G3105" t="s">
        <v>177</v>
      </c>
      <c r="H3105" t="s">
        <v>150</v>
      </c>
      <c r="I3105" t="s">
        <v>136</v>
      </c>
      <c r="J3105" t="s">
        <v>137</v>
      </c>
      <c r="K3105" t="s">
        <v>144</v>
      </c>
      <c r="L3105" t="s">
        <v>9140</v>
      </c>
      <c r="M3105" t="s">
        <v>9141</v>
      </c>
      <c r="N3105">
        <v>2.230277777</v>
      </c>
      <c r="O3105">
        <v>0</v>
      </c>
      <c r="P3105">
        <v>89</v>
      </c>
      <c r="Q3105">
        <v>0</v>
      </c>
      <c r="R3105">
        <v>0</v>
      </c>
      <c r="S3105">
        <v>0</v>
      </c>
      <c r="T3105">
        <v>9</v>
      </c>
      <c r="U3105">
        <v>0</v>
      </c>
      <c r="V3105">
        <v>0</v>
      </c>
      <c r="W3105">
        <v>0</v>
      </c>
      <c r="X3105">
        <v>28.738219956210617</v>
      </c>
      <c r="Y3105">
        <v>0</v>
      </c>
      <c r="Z3105">
        <v>0</v>
      </c>
      <c r="AA3105">
        <v>0</v>
      </c>
      <c r="AB3105">
        <v>28.405411840547835</v>
      </c>
      <c r="AC3105">
        <v>0</v>
      </c>
      <c r="AD3105">
        <v>0</v>
      </c>
      <c r="AE3105">
        <v>57.143631796758456</v>
      </c>
    </row>
    <row r="3106" spans="1:31" x14ac:dyDescent="0.3">
      <c r="A3106">
        <v>2507090</v>
      </c>
      <c r="B3106">
        <v>1</v>
      </c>
      <c r="C3106" t="s">
        <v>81</v>
      </c>
      <c r="D3106" t="s">
        <v>120</v>
      </c>
      <c r="E3106" t="s">
        <v>187</v>
      </c>
      <c r="F3106" t="s">
        <v>9142</v>
      </c>
      <c r="G3106" t="s">
        <v>143</v>
      </c>
      <c r="H3106" t="s">
        <v>135</v>
      </c>
      <c r="I3106" t="s">
        <v>136</v>
      </c>
      <c r="J3106" t="s">
        <v>137</v>
      </c>
      <c r="K3106" t="s">
        <v>144</v>
      </c>
      <c r="L3106" t="s">
        <v>9143</v>
      </c>
      <c r="M3106" t="s">
        <v>9144</v>
      </c>
      <c r="N3106">
        <v>0.81388888800000003</v>
      </c>
      <c r="O3106">
        <v>1</v>
      </c>
      <c r="P3106">
        <v>135</v>
      </c>
      <c r="Q3106">
        <v>36</v>
      </c>
      <c r="R3106">
        <v>11</v>
      </c>
      <c r="S3106">
        <v>1</v>
      </c>
      <c r="T3106">
        <v>20</v>
      </c>
      <c r="U3106">
        <v>0</v>
      </c>
      <c r="V3106">
        <v>0</v>
      </c>
      <c r="W3106">
        <v>0</v>
      </c>
      <c r="X3106">
        <v>17.961855701715844</v>
      </c>
      <c r="Y3106">
        <v>8.5733349010033617</v>
      </c>
      <c r="Z3106">
        <v>5.3712829761146725</v>
      </c>
      <c r="AA3106">
        <v>0.12158686874174666</v>
      </c>
      <c r="AB3106">
        <v>4.3753857474326692</v>
      </c>
      <c r="AC3106">
        <v>0</v>
      </c>
      <c r="AD3106">
        <v>0</v>
      </c>
      <c r="AE3106">
        <v>36.403446195008286</v>
      </c>
    </row>
    <row r="3107" spans="1:31" x14ac:dyDescent="0.3">
      <c r="A3107">
        <v>2506758</v>
      </c>
      <c r="B3107">
        <v>1</v>
      </c>
      <c r="C3107" t="s">
        <v>80</v>
      </c>
      <c r="D3107" t="s">
        <v>93</v>
      </c>
      <c r="E3107" t="s">
        <v>187</v>
      </c>
      <c r="F3107" t="s">
        <v>9145</v>
      </c>
      <c r="G3107" t="s">
        <v>143</v>
      </c>
      <c r="H3107" t="s">
        <v>135</v>
      </c>
      <c r="I3107" t="s">
        <v>136</v>
      </c>
      <c r="J3107" t="s">
        <v>137</v>
      </c>
      <c r="K3107" t="s">
        <v>144</v>
      </c>
      <c r="L3107" t="s">
        <v>9146</v>
      </c>
      <c r="M3107" t="s">
        <v>9147</v>
      </c>
      <c r="N3107">
        <v>2.196388888</v>
      </c>
      <c r="O3107">
        <v>1</v>
      </c>
      <c r="P3107">
        <v>286</v>
      </c>
      <c r="Q3107">
        <v>21</v>
      </c>
      <c r="R3107">
        <v>130</v>
      </c>
      <c r="S3107">
        <v>6</v>
      </c>
      <c r="T3107">
        <v>70</v>
      </c>
      <c r="U3107">
        <v>0</v>
      </c>
      <c r="V3107">
        <v>0</v>
      </c>
      <c r="W3107">
        <v>2.02258756476225</v>
      </c>
      <c r="X3107">
        <v>137.20447830058373</v>
      </c>
      <c r="Y3107">
        <v>185.22126087826419</v>
      </c>
      <c r="Z3107">
        <v>160.0987574799712</v>
      </c>
      <c r="AA3107">
        <v>17.787727656939033</v>
      </c>
      <c r="AB3107">
        <v>86.230820642696457</v>
      </c>
      <c r="AC3107">
        <v>0</v>
      </c>
      <c r="AD3107">
        <v>0</v>
      </c>
      <c r="AE3107">
        <v>588.56563252321689</v>
      </c>
    </row>
    <row r="3108" spans="1:31" x14ac:dyDescent="0.3">
      <c r="A3108">
        <v>2506927</v>
      </c>
      <c r="B3108">
        <v>1</v>
      </c>
      <c r="C3108" t="s">
        <v>81</v>
      </c>
      <c r="D3108" t="s">
        <v>119</v>
      </c>
      <c r="E3108" t="s">
        <v>159</v>
      </c>
      <c r="F3108" t="s">
        <v>9148</v>
      </c>
      <c r="G3108" t="s">
        <v>134</v>
      </c>
      <c r="H3108" t="s">
        <v>150</v>
      </c>
      <c r="I3108" t="s">
        <v>136</v>
      </c>
      <c r="J3108" t="s">
        <v>137</v>
      </c>
      <c r="K3108" t="s">
        <v>138</v>
      </c>
      <c r="L3108" t="s">
        <v>9149</v>
      </c>
      <c r="M3108" t="s">
        <v>9150</v>
      </c>
      <c r="N3108">
        <v>1.0155555549999999</v>
      </c>
      <c r="O3108">
        <v>0</v>
      </c>
      <c r="P3108">
        <v>86</v>
      </c>
      <c r="Q3108">
        <v>0</v>
      </c>
      <c r="R3108">
        <v>6</v>
      </c>
      <c r="S3108">
        <v>0</v>
      </c>
      <c r="T3108">
        <v>6</v>
      </c>
      <c r="U3108">
        <v>0</v>
      </c>
      <c r="V3108">
        <v>0</v>
      </c>
      <c r="W3108">
        <v>0</v>
      </c>
      <c r="X3108">
        <v>15.232817179379355</v>
      </c>
      <c r="Y3108">
        <v>0</v>
      </c>
      <c r="Z3108">
        <v>2.9442595356413856</v>
      </c>
      <c r="AA3108">
        <v>0</v>
      </c>
      <c r="AB3108">
        <v>4.837065322889595</v>
      </c>
      <c r="AC3108">
        <v>0</v>
      </c>
      <c r="AD3108">
        <v>0</v>
      </c>
      <c r="AE3108">
        <v>23.014142037910332</v>
      </c>
    </row>
    <row r="3109" spans="1:31" x14ac:dyDescent="0.3">
      <c r="A3109">
        <v>2506804</v>
      </c>
      <c r="B3109">
        <v>1</v>
      </c>
      <c r="C3109" t="s">
        <v>80</v>
      </c>
      <c r="D3109" t="s">
        <v>83</v>
      </c>
      <c r="E3109" t="s">
        <v>187</v>
      </c>
      <c r="F3109" t="s">
        <v>3769</v>
      </c>
      <c r="G3109" t="s">
        <v>134</v>
      </c>
      <c r="H3109" t="s">
        <v>135</v>
      </c>
      <c r="I3109" t="s">
        <v>136</v>
      </c>
      <c r="J3109" t="s">
        <v>137</v>
      </c>
      <c r="K3109" t="s">
        <v>138</v>
      </c>
      <c r="L3109" t="s">
        <v>9151</v>
      </c>
      <c r="M3109" t="s">
        <v>9152</v>
      </c>
      <c r="N3109">
        <v>1.8888888880000001</v>
      </c>
      <c r="O3109">
        <v>10</v>
      </c>
      <c r="P3109">
        <v>795</v>
      </c>
      <c r="Q3109">
        <v>13</v>
      </c>
      <c r="R3109">
        <v>52</v>
      </c>
      <c r="S3109">
        <v>30</v>
      </c>
      <c r="T3109">
        <v>69</v>
      </c>
      <c r="U3109">
        <v>1</v>
      </c>
      <c r="V3109">
        <v>0</v>
      </c>
      <c r="W3109">
        <v>18.940400860715961</v>
      </c>
      <c r="X3109">
        <v>389.59282262880447</v>
      </c>
      <c r="Y3109">
        <v>29.504607337318777</v>
      </c>
      <c r="Z3109">
        <v>28.810060523770392</v>
      </c>
      <c r="AA3109">
        <v>338.82025860731034</v>
      </c>
      <c r="AB3109">
        <v>84.364770416536714</v>
      </c>
      <c r="AC3109">
        <v>59.277639130758786</v>
      </c>
      <c r="AD3109">
        <v>0</v>
      </c>
      <c r="AE3109">
        <v>949.31055950521534</v>
      </c>
    </row>
    <row r="3110" spans="1:31" x14ac:dyDescent="0.3">
      <c r="A3110">
        <v>2506950</v>
      </c>
      <c r="B3110">
        <v>1</v>
      </c>
      <c r="C3110" t="s">
        <v>80</v>
      </c>
      <c r="D3110" t="s">
        <v>108</v>
      </c>
      <c r="E3110" t="s">
        <v>187</v>
      </c>
      <c r="F3110" t="s">
        <v>9153</v>
      </c>
      <c r="G3110" t="s">
        <v>143</v>
      </c>
      <c r="H3110" t="s">
        <v>135</v>
      </c>
      <c r="I3110" t="s">
        <v>136</v>
      </c>
      <c r="J3110" t="s">
        <v>137</v>
      </c>
      <c r="K3110" t="s">
        <v>144</v>
      </c>
      <c r="L3110" t="s">
        <v>9154</v>
      </c>
      <c r="M3110" t="s">
        <v>9155</v>
      </c>
      <c r="N3110">
        <v>1.3774999999999999</v>
      </c>
      <c r="O3110">
        <v>0</v>
      </c>
      <c r="P3110">
        <v>1364</v>
      </c>
      <c r="Q3110">
        <v>1</v>
      </c>
      <c r="R3110">
        <v>328</v>
      </c>
      <c r="S3110">
        <v>9</v>
      </c>
      <c r="T3110">
        <v>272</v>
      </c>
      <c r="U3110">
        <v>0</v>
      </c>
      <c r="V3110">
        <v>0</v>
      </c>
      <c r="W3110">
        <v>0</v>
      </c>
      <c r="X3110">
        <v>261.22283272654715</v>
      </c>
      <c r="Y3110">
        <v>0.99391066914249993</v>
      </c>
      <c r="Z3110">
        <v>129.68840722063661</v>
      </c>
      <c r="AA3110">
        <v>72.436396291117703</v>
      </c>
      <c r="AB3110">
        <v>303.63857365562149</v>
      </c>
      <c r="AC3110">
        <v>0</v>
      </c>
      <c r="AD3110">
        <v>0</v>
      </c>
      <c r="AE3110">
        <v>767.9801205630655</v>
      </c>
    </row>
    <row r="3111" spans="1:31" x14ac:dyDescent="0.3">
      <c r="A3111">
        <v>2506864</v>
      </c>
      <c r="B3111">
        <v>1</v>
      </c>
      <c r="C3111" t="s">
        <v>80</v>
      </c>
      <c r="D3111" t="s">
        <v>105</v>
      </c>
      <c r="E3111" t="s">
        <v>159</v>
      </c>
      <c r="F3111" t="s">
        <v>9156</v>
      </c>
      <c r="G3111" t="s">
        <v>173</v>
      </c>
      <c r="H3111" t="s">
        <v>150</v>
      </c>
      <c r="I3111" t="s">
        <v>136</v>
      </c>
      <c r="J3111" t="s">
        <v>137</v>
      </c>
      <c r="K3111" t="s">
        <v>138</v>
      </c>
      <c r="L3111" t="s">
        <v>9157</v>
      </c>
      <c r="M3111" t="s">
        <v>9158</v>
      </c>
      <c r="N3111">
        <v>4.5608333329999997</v>
      </c>
      <c r="O3111">
        <v>0</v>
      </c>
      <c r="P3111">
        <v>358</v>
      </c>
      <c r="Q3111">
        <v>0</v>
      </c>
      <c r="R3111">
        <v>0</v>
      </c>
      <c r="S3111">
        <v>0</v>
      </c>
      <c r="T3111">
        <v>50</v>
      </c>
      <c r="U3111">
        <v>0</v>
      </c>
      <c r="V3111">
        <v>0</v>
      </c>
      <c r="W3111">
        <v>0</v>
      </c>
      <c r="X3111">
        <v>437.74652494472605</v>
      </c>
      <c r="Y3111">
        <v>0</v>
      </c>
      <c r="Z3111">
        <v>0</v>
      </c>
      <c r="AA3111">
        <v>0</v>
      </c>
      <c r="AB3111">
        <v>206.09733127707935</v>
      </c>
      <c r="AC3111">
        <v>0</v>
      </c>
      <c r="AD3111">
        <v>0</v>
      </c>
      <c r="AE3111">
        <v>643.84385622180537</v>
      </c>
    </row>
    <row r="3112" spans="1:31" x14ac:dyDescent="0.3">
      <c r="A3112">
        <v>2507339</v>
      </c>
      <c r="B3112">
        <v>1</v>
      </c>
      <c r="C3112" t="s">
        <v>81</v>
      </c>
      <c r="D3112" t="s">
        <v>112</v>
      </c>
      <c r="E3112" t="s">
        <v>207</v>
      </c>
      <c r="F3112" t="s">
        <v>9159</v>
      </c>
      <c r="G3112" t="s">
        <v>177</v>
      </c>
      <c r="H3112" t="s">
        <v>150</v>
      </c>
      <c r="I3112" t="s">
        <v>136</v>
      </c>
      <c r="J3112" t="s">
        <v>137</v>
      </c>
      <c r="K3112" t="s">
        <v>144</v>
      </c>
      <c r="L3112" t="s">
        <v>9160</v>
      </c>
      <c r="M3112" t="s">
        <v>9161</v>
      </c>
      <c r="N3112">
        <v>1.931944444</v>
      </c>
      <c r="O3112">
        <v>0</v>
      </c>
      <c r="P3112">
        <v>1</v>
      </c>
      <c r="Q3112">
        <v>0</v>
      </c>
      <c r="R3112">
        <v>18</v>
      </c>
      <c r="S3112">
        <v>0</v>
      </c>
      <c r="T3112">
        <v>5</v>
      </c>
      <c r="U3112">
        <v>0</v>
      </c>
      <c r="V3112">
        <v>0</v>
      </c>
      <c r="W3112">
        <v>0</v>
      </c>
      <c r="X3112">
        <v>4.8997876954694999E-2</v>
      </c>
      <c r="Y3112">
        <v>0</v>
      </c>
      <c r="Z3112">
        <v>8.5121440723055688</v>
      </c>
      <c r="AA3112">
        <v>0</v>
      </c>
      <c r="AB3112">
        <v>1.5570790870335001</v>
      </c>
      <c r="AC3112">
        <v>0</v>
      </c>
      <c r="AD3112">
        <v>0</v>
      </c>
      <c r="AE3112">
        <v>10.118221036293765</v>
      </c>
    </row>
    <row r="3113" spans="1:31" x14ac:dyDescent="0.3">
      <c r="A3113">
        <v>2506821</v>
      </c>
      <c r="B3113">
        <v>1</v>
      </c>
      <c r="C3113" t="s">
        <v>80</v>
      </c>
      <c r="D3113" t="s">
        <v>95</v>
      </c>
      <c r="E3113" t="s">
        <v>207</v>
      </c>
      <c r="F3113" t="s">
        <v>9162</v>
      </c>
      <c r="G3113" t="s">
        <v>161</v>
      </c>
      <c r="H3113" t="s">
        <v>150</v>
      </c>
      <c r="I3113" t="s">
        <v>136</v>
      </c>
      <c r="J3113" t="s">
        <v>137</v>
      </c>
      <c r="K3113" t="s">
        <v>144</v>
      </c>
      <c r="L3113" t="s">
        <v>9163</v>
      </c>
      <c r="M3113" t="s">
        <v>9164</v>
      </c>
      <c r="N3113">
        <v>0.60666666599999997</v>
      </c>
      <c r="O3113">
        <v>0</v>
      </c>
      <c r="P3113">
        <v>84</v>
      </c>
      <c r="Q3113">
        <v>0</v>
      </c>
      <c r="R3113">
        <v>0</v>
      </c>
      <c r="S3113">
        <v>0</v>
      </c>
      <c r="T3113">
        <v>3</v>
      </c>
      <c r="U3113">
        <v>0</v>
      </c>
      <c r="V3113">
        <v>0</v>
      </c>
      <c r="W3113">
        <v>0</v>
      </c>
      <c r="X3113">
        <v>9.2223869488367267</v>
      </c>
      <c r="Y3113">
        <v>0</v>
      </c>
      <c r="Z3113">
        <v>0</v>
      </c>
      <c r="AA3113">
        <v>0</v>
      </c>
      <c r="AB3113">
        <v>4.6922776356123785</v>
      </c>
      <c r="AC3113">
        <v>0</v>
      </c>
      <c r="AD3113">
        <v>0</v>
      </c>
      <c r="AE3113">
        <v>13.914664584449106</v>
      </c>
    </row>
    <row r="3114" spans="1:31" x14ac:dyDescent="0.3">
      <c r="A3114">
        <v>2507319</v>
      </c>
      <c r="B3114">
        <v>1</v>
      </c>
      <c r="C3114" t="s">
        <v>81</v>
      </c>
      <c r="D3114" t="s">
        <v>116</v>
      </c>
      <c r="E3114" t="s">
        <v>159</v>
      </c>
      <c r="F3114" t="s">
        <v>9165</v>
      </c>
      <c r="G3114" t="s">
        <v>181</v>
      </c>
      <c r="H3114" t="s">
        <v>150</v>
      </c>
      <c r="I3114" t="s">
        <v>136</v>
      </c>
      <c r="J3114" t="s">
        <v>137</v>
      </c>
      <c r="K3114" t="s">
        <v>144</v>
      </c>
      <c r="L3114" t="s">
        <v>9166</v>
      </c>
      <c r="M3114" t="s">
        <v>9167</v>
      </c>
      <c r="N3114">
        <v>0.50833333300000005</v>
      </c>
      <c r="O3114">
        <v>0</v>
      </c>
      <c r="P3114">
        <v>150</v>
      </c>
      <c r="Q3114">
        <v>0</v>
      </c>
      <c r="R3114">
        <v>6</v>
      </c>
      <c r="S3114">
        <v>0</v>
      </c>
      <c r="T3114">
        <v>10</v>
      </c>
      <c r="U3114">
        <v>0</v>
      </c>
      <c r="V3114">
        <v>0</v>
      </c>
      <c r="W3114">
        <v>0</v>
      </c>
      <c r="X3114">
        <v>11.701128078999377</v>
      </c>
      <c r="Y3114">
        <v>0</v>
      </c>
      <c r="Z3114">
        <v>0.77870931560940004</v>
      </c>
      <c r="AA3114">
        <v>0</v>
      </c>
      <c r="AB3114">
        <v>1.23327170567855</v>
      </c>
      <c r="AC3114">
        <v>0</v>
      </c>
      <c r="AD3114">
        <v>0</v>
      </c>
      <c r="AE3114">
        <v>13.713109100287326</v>
      </c>
    </row>
    <row r="3115" spans="1:31" x14ac:dyDescent="0.3">
      <c r="A3115">
        <v>2506884</v>
      </c>
      <c r="B3115">
        <v>1</v>
      </c>
      <c r="C3115" t="s">
        <v>80</v>
      </c>
      <c r="D3115" t="s">
        <v>84</v>
      </c>
      <c r="E3115" t="s">
        <v>159</v>
      </c>
      <c r="F3115" t="s">
        <v>9168</v>
      </c>
      <c r="G3115" t="s">
        <v>1242</v>
      </c>
      <c r="H3115" t="s">
        <v>150</v>
      </c>
      <c r="I3115" t="s">
        <v>136</v>
      </c>
      <c r="J3115" t="s">
        <v>3</v>
      </c>
      <c r="K3115" t="s">
        <v>144</v>
      </c>
      <c r="L3115" t="s">
        <v>9169</v>
      </c>
      <c r="M3115" t="s">
        <v>9170</v>
      </c>
      <c r="N3115">
        <v>4.3613888879999996</v>
      </c>
      <c r="O3115">
        <v>0</v>
      </c>
      <c r="P3115">
        <v>27</v>
      </c>
      <c r="Q3115">
        <v>0</v>
      </c>
      <c r="R3115">
        <v>0</v>
      </c>
      <c r="S3115">
        <v>0</v>
      </c>
      <c r="T3115">
        <v>2</v>
      </c>
      <c r="U3115">
        <v>0</v>
      </c>
      <c r="V3115">
        <v>0</v>
      </c>
      <c r="W3115">
        <v>0</v>
      </c>
      <c r="X3115">
        <v>8.5193419146550156</v>
      </c>
      <c r="Y3115">
        <v>0</v>
      </c>
      <c r="Z3115">
        <v>0</v>
      </c>
      <c r="AA3115">
        <v>0</v>
      </c>
      <c r="AB3115">
        <v>7.5968614960375511</v>
      </c>
      <c r="AC3115">
        <v>0</v>
      </c>
      <c r="AD3115">
        <v>0</v>
      </c>
      <c r="AE3115">
        <v>16.116203410692567</v>
      </c>
    </row>
    <row r="3116" spans="1:31" x14ac:dyDescent="0.3">
      <c r="A3116">
        <v>2507276</v>
      </c>
      <c r="B3116">
        <v>1</v>
      </c>
      <c r="C3116" t="s">
        <v>81</v>
      </c>
      <c r="D3116" t="s">
        <v>127</v>
      </c>
      <c r="E3116" t="s">
        <v>167</v>
      </c>
      <c r="F3116" t="s">
        <v>9171</v>
      </c>
      <c r="G3116" t="s">
        <v>263</v>
      </c>
      <c r="H3116" t="s">
        <v>150</v>
      </c>
      <c r="I3116" t="s">
        <v>136</v>
      </c>
      <c r="J3116" t="s">
        <v>137</v>
      </c>
      <c r="K3116" t="s">
        <v>144</v>
      </c>
      <c r="L3116" t="s">
        <v>9172</v>
      </c>
      <c r="M3116" t="s">
        <v>9173</v>
      </c>
      <c r="N3116">
        <v>0.91916666599999997</v>
      </c>
      <c r="O3116">
        <v>0</v>
      </c>
      <c r="P3116">
        <v>1</v>
      </c>
      <c r="Q3116">
        <v>0</v>
      </c>
      <c r="R3116">
        <v>0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1.08541877277075E-2</v>
      </c>
      <c r="Y3116">
        <v>0</v>
      </c>
      <c r="Z3116">
        <v>0</v>
      </c>
      <c r="AA3116">
        <v>0</v>
      </c>
      <c r="AB3116">
        <v>0</v>
      </c>
      <c r="AC3116">
        <v>0</v>
      </c>
      <c r="AD3116">
        <v>0</v>
      </c>
      <c r="AE3116">
        <v>1.08541877277075E-2</v>
      </c>
    </row>
    <row r="3117" spans="1:31" x14ac:dyDescent="0.3">
      <c r="A3117">
        <v>2507686</v>
      </c>
      <c r="B3117">
        <v>1</v>
      </c>
      <c r="C3117" t="s">
        <v>80</v>
      </c>
      <c r="D3117" t="s">
        <v>99</v>
      </c>
      <c r="E3117" t="s">
        <v>159</v>
      </c>
      <c r="F3117" t="s">
        <v>9174</v>
      </c>
      <c r="G3117" t="s">
        <v>161</v>
      </c>
      <c r="H3117" t="s">
        <v>150</v>
      </c>
      <c r="I3117" t="s">
        <v>136</v>
      </c>
      <c r="J3117" t="s">
        <v>137</v>
      </c>
      <c r="K3117" t="s">
        <v>144</v>
      </c>
      <c r="L3117" t="s">
        <v>9175</v>
      </c>
      <c r="M3117" t="s">
        <v>9176</v>
      </c>
      <c r="N3117">
        <v>0.568333333</v>
      </c>
      <c r="O3117">
        <v>0</v>
      </c>
      <c r="P3117">
        <v>86</v>
      </c>
      <c r="Q3117">
        <v>0</v>
      </c>
      <c r="R3117">
        <v>0</v>
      </c>
      <c r="S3117">
        <v>0</v>
      </c>
      <c r="T3117">
        <v>3</v>
      </c>
      <c r="U3117">
        <v>0</v>
      </c>
      <c r="V3117">
        <v>0</v>
      </c>
      <c r="W3117">
        <v>0</v>
      </c>
      <c r="X3117">
        <v>7.9916273605835855</v>
      </c>
      <c r="Y3117">
        <v>0</v>
      </c>
      <c r="Z3117">
        <v>0</v>
      </c>
      <c r="AA3117">
        <v>0</v>
      </c>
      <c r="AB3117">
        <v>0.46187912898281752</v>
      </c>
      <c r="AC3117">
        <v>0</v>
      </c>
      <c r="AD3117">
        <v>0</v>
      </c>
      <c r="AE3117">
        <v>8.4535064895664025</v>
      </c>
    </row>
    <row r="3118" spans="1:31" x14ac:dyDescent="0.3">
      <c r="A3118">
        <v>2508035</v>
      </c>
      <c r="B3118">
        <v>1</v>
      </c>
      <c r="C3118" t="s">
        <v>81</v>
      </c>
      <c r="D3118" t="s">
        <v>112</v>
      </c>
      <c r="E3118" t="s">
        <v>167</v>
      </c>
      <c r="F3118" t="s">
        <v>9177</v>
      </c>
      <c r="G3118" t="s">
        <v>263</v>
      </c>
      <c r="H3118" t="s">
        <v>150</v>
      </c>
      <c r="I3118" t="s">
        <v>136</v>
      </c>
      <c r="J3118" t="s">
        <v>137</v>
      </c>
      <c r="K3118" t="s">
        <v>144</v>
      </c>
      <c r="L3118" t="s">
        <v>9178</v>
      </c>
      <c r="M3118" t="s">
        <v>9179</v>
      </c>
      <c r="N3118">
        <v>1.389444444</v>
      </c>
      <c r="O3118">
        <v>0</v>
      </c>
      <c r="P3118">
        <v>0</v>
      </c>
      <c r="Q3118">
        <v>0</v>
      </c>
      <c r="R3118">
        <v>0</v>
      </c>
      <c r="S3118">
        <v>0</v>
      </c>
      <c r="T3118">
        <v>1</v>
      </c>
      <c r="U3118">
        <v>0</v>
      </c>
      <c r="V3118">
        <v>0</v>
      </c>
      <c r="W3118">
        <v>0</v>
      </c>
      <c r="X3118">
        <v>0</v>
      </c>
      <c r="Y3118">
        <v>0</v>
      </c>
      <c r="Z3118">
        <v>0</v>
      </c>
      <c r="AA3118">
        <v>0</v>
      </c>
      <c r="AB3118">
        <v>0.5462735577939325</v>
      </c>
      <c r="AC3118">
        <v>0</v>
      </c>
      <c r="AD3118">
        <v>0</v>
      </c>
      <c r="AE3118">
        <v>0.5462735577939325</v>
      </c>
    </row>
    <row r="3119" spans="1:31" x14ac:dyDescent="0.3">
      <c r="A3119">
        <v>2508058</v>
      </c>
      <c r="B3119">
        <v>1</v>
      </c>
      <c r="C3119" t="s">
        <v>80</v>
      </c>
      <c r="D3119" t="s">
        <v>89</v>
      </c>
      <c r="E3119" t="s">
        <v>207</v>
      </c>
      <c r="F3119" t="s">
        <v>9180</v>
      </c>
      <c r="G3119" t="s">
        <v>413</v>
      </c>
      <c r="H3119" t="s">
        <v>150</v>
      </c>
      <c r="I3119" t="s">
        <v>136</v>
      </c>
      <c r="J3119" t="s">
        <v>137</v>
      </c>
      <c r="K3119" t="s">
        <v>144</v>
      </c>
      <c r="L3119" t="s">
        <v>9181</v>
      </c>
      <c r="M3119" t="s">
        <v>9182</v>
      </c>
      <c r="N3119">
        <v>3.8888888879999999</v>
      </c>
      <c r="O3119">
        <v>0</v>
      </c>
      <c r="P3119">
        <v>62</v>
      </c>
      <c r="Q3119">
        <v>0</v>
      </c>
      <c r="R3119">
        <v>0</v>
      </c>
      <c r="S3119">
        <v>0</v>
      </c>
      <c r="T3119">
        <v>2</v>
      </c>
      <c r="U3119">
        <v>0</v>
      </c>
      <c r="V3119">
        <v>0</v>
      </c>
      <c r="W3119">
        <v>0</v>
      </c>
      <c r="X3119">
        <v>268.36007840016197</v>
      </c>
      <c r="Y3119">
        <v>0</v>
      </c>
      <c r="Z3119">
        <v>0</v>
      </c>
      <c r="AA3119">
        <v>0</v>
      </c>
      <c r="AB3119">
        <v>5.3225445530188038</v>
      </c>
      <c r="AC3119">
        <v>0</v>
      </c>
      <c r="AD3119">
        <v>0</v>
      </c>
      <c r="AE3119">
        <v>273.68262295318078</v>
      </c>
    </row>
    <row r="3120" spans="1:31" x14ac:dyDescent="0.3">
      <c r="A3120">
        <v>2508081</v>
      </c>
      <c r="B3120">
        <v>1</v>
      </c>
      <c r="C3120" t="s">
        <v>80</v>
      </c>
      <c r="D3120" t="s">
        <v>83</v>
      </c>
      <c r="E3120" t="s">
        <v>167</v>
      </c>
      <c r="F3120" t="s">
        <v>9183</v>
      </c>
      <c r="G3120" t="s">
        <v>263</v>
      </c>
      <c r="H3120" t="s">
        <v>150</v>
      </c>
      <c r="I3120" t="s">
        <v>136</v>
      </c>
      <c r="J3120" t="s">
        <v>137</v>
      </c>
      <c r="K3120" t="s">
        <v>144</v>
      </c>
      <c r="L3120" t="s">
        <v>9184</v>
      </c>
      <c r="M3120" t="s">
        <v>9185</v>
      </c>
      <c r="N3120">
        <v>3.3388888880000001</v>
      </c>
      <c r="O3120">
        <v>0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0</v>
      </c>
      <c r="V3120">
        <v>0</v>
      </c>
      <c r="W3120">
        <v>0</v>
      </c>
      <c r="X3120">
        <v>0</v>
      </c>
      <c r="Y3120">
        <v>0</v>
      </c>
      <c r="Z3120">
        <v>6.8850938057999994E-2</v>
      </c>
      <c r="AA3120">
        <v>0</v>
      </c>
      <c r="AB3120">
        <v>0</v>
      </c>
      <c r="AC3120">
        <v>0</v>
      </c>
      <c r="AD3120">
        <v>0</v>
      </c>
      <c r="AE3120">
        <v>6.8850938057999994E-2</v>
      </c>
    </row>
    <row r="3121" spans="1:31" x14ac:dyDescent="0.3">
      <c r="A3121">
        <v>2507703</v>
      </c>
      <c r="B3121">
        <v>1</v>
      </c>
      <c r="C3121" t="s">
        <v>80</v>
      </c>
      <c r="D3121" t="s">
        <v>96</v>
      </c>
      <c r="E3121" t="s">
        <v>159</v>
      </c>
      <c r="F3121" t="s">
        <v>9186</v>
      </c>
      <c r="G3121" t="s">
        <v>134</v>
      </c>
      <c r="H3121" t="s">
        <v>150</v>
      </c>
      <c r="I3121" t="s">
        <v>136</v>
      </c>
      <c r="J3121" t="s">
        <v>137</v>
      </c>
      <c r="K3121" t="s">
        <v>138</v>
      </c>
      <c r="L3121" t="s">
        <v>9187</v>
      </c>
      <c r="M3121" t="s">
        <v>9188</v>
      </c>
      <c r="N3121">
        <v>1.552777777</v>
      </c>
      <c r="O3121">
        <v>0</v>
      </c>
      <c r="P3121">
        <v>1072</v>
      </c>
      <c r="Q3121">
        <v>0</v>
      </c>
      <c r="R3121">
        <v>0</v>
      </c>
      <c r="S3121">
        <v>0</v>
      </c>
      <c r="T3121">
        <v>104</v>
      </c>
      <c r="U3121">
        <v>0</v>
      </c>
      <c r="V3121">
        <v>0</v>
      </c>
      <c r="W3121">
        <v>0</v>
      </c>
      <c r="X3121">
        <v>800.29498995499614</v>
      </c>
      <c r="Y3121">
        <v>0</v>
      </c>
      <c r="Z3121">
        <v>0</v>
      </c>
      <c r="AA3121">
        <v>0</v>
      </c>
      <c r="AB3121">
        <v>143.52538877073908</v>
      </c>
      <c r="AC3121">
        <v>0</v>
      </c>
      <c r="AD3121">
        <v>0</v>
      </c>
      <c r="AE3121">
        <v>943.82037872573528</v>
      </c>
    </row>
    <row r="3122" spans="1:31" x14ac:dyDescent="0.3">
      <c r="A3122">
        <v>2508141</v>
      </c>
      <c r="B3122">
        <v>1</v>
      </c>
      <c r="C3122" t="s">
        <v>80</v>
      </c>
      <c r="D3122" t="s">
        <v>93</v>
      </c>
      <c r="E3122" t="s">
        <v>147</v>
      </c>
      <c r="F3122" t="s">
        <v>9189</v>
      </c>
      <c r="G3122" t="s">
        <v>149</v>
      </c>
      <c r="H3122" t="s">
        <v>150</v>
      </c>
      <c r="I3122" t="s">
        <v>136</v>
      </c>
      <c r="J3122" t="s">
        <v>137</v>
      </c>
      <c r="K3122" t="s">
        <v>144</v>
      </c>
      <c r="L3122" t="s">
        <v>9190</v>
      </c>
      <c r="M3122" t="s">
        <v>9191</v>
      </c>
      <c r="N3122">
        <v>2.665277777</v>
      </c>
      <c r="O3122">
        <v>0</v>
      </c>
      <c r="P3122">
        <v>122</v>
      </c>
      <c r="Q3122">
        <v>0</v>
      </c>
      <c r="R3122">
        <v>0</v>
      </c>
      <c r="S3122">
        <v>0</v>
      </c>
      <c r="T3122">
        <v>20</v>
      </c>
      <c r="U3122">
        <v>0</v>
      </c>
      <c r="V3122">
        <v>0</v>
      </c>
      <c r="W3122">
        <v>0</v>
      </c>
      <c r="X3122">
        <v>84.432375969497045</v>
      </c>
      <c r="Y3122">
        <v>0</v>
      </c>
      <c r="Z3122">
        <v>0</v>
      </c>
      <c r="AA3122">
        <v>0</v>
      </c>
      <c r="AB3122">
        <v>35.344676242662175</v>
      </c>
      <c r="AC3122">
        <v>0</v>
      </c>
      <c r="AD3122">
        <v>0</v>
      </c>
      <c r="AE3122">
        <v>119.77705221215922</v>
      </c>
    </row>
    <row r="3123" spans="1:31" x14ac:dyDescent="0.3">
      <c r="A3123">
        <v>2507454</v>
      </c>
      <c r="B3123">
        <v>1</v>
      </c>
      <c r="C3123" t="s">
        <v>80</v>
      </c>
      <c r="D3123" t="s">
        <v>82</v>
      </c>
      <c r="E3123" t="s">
        <v>159</v>
      </c>
      <c r="F3123" t="s">
        <v>9192</v>
      </c>
      <c r="G3123" t="s">
        <v>1242</v>
      </c>
      <c r="H3123" t="s">
        <v>150</v>
      </c>
      <c r="I3123" t="s">
        <v>136</v>
      </c>
      <c r="J3123" t="s">
        <v>3</v>
      </c>
      <c r="K3123" t="s">
        <v>144</v>
      </c>
      <c r="L3123" t="s">
        <v>9193</v>
      </c>
      <c r="M3123" t="s">
        <v>9194</v>
      </c>
      <c r="N3123">
        <v>1.8472222220000001</v>
      </c>
      <c r="O3123">
        <v>0</v>
      </c>
      <c r="P3123">
        <v>238</v>
      </c>
      <c r="Q3123">
        <v>0</v>
      </c>
      <c r="R3123">
        <v>0</v>
      </c>
      <c r="S3123">
        <v>0</v>
      </c>
      <c r="T3123">
        <v>138</v>
      </c>
      <c r="U3123">
        <v>0</v>
      </c>
      <c r="V3123">
        <v>0</v>
      </c>
      <c r="W3123">
        <v>0</v>
      </c>
      <c r="X3123">
        <v>114.86030009807413</v>
      </c>
      <c r="Y3123">
        <v>0</v>
      </c>
      <c r="Z3123">
        <v>0</v>
      </c>
      <c r="AA3123">
        <v>0</v>
      </c>
      <c r="AB3123">
        <v>186.77675421663994</v>
      </c>
      <c r="AC3123">
        <v>0</v>
      </c>
      <c r="AD3123">
        <v>0</v>
      </c>
      <c r="AE3123">
        <v>301.63705431471408</v>
      </c>
    </row>
    <row r="3124" spans="1:31" x14ac:dyDescent="0.3">
      <c r="A3124">
        <v>2507434</v>
      </c>
      <c r="B3124">
        <v>1</v>
      </c>
      <c r="C3124" t="s">
        <v>80</v>
      </c>
      <c r="D3124" t="s">
        <v>88</v>
      </c>
      <c r="E3124" t="s">
        <v>147</v>
      </c>
      <c r="F3124" t="s">
        <v>9050</v>
      </c>
      <c r="G3124" t="s">
        <v>177</v>
      </c>
      <c r="H3124" t="s">
        <v>150</v>
      </c>
      <c r="I3124" t="s">
        <v>136</v>
      </c>
      <c r="J3124" t="s">
        <v>137</v>
      </c>
      <c r="K3124" t="s">
        <v>144</v>
      </c>
      <c r="L3124" t="s">
        <v>9195</v>
      </c>
      <c r="M3124" t="s">
        <v>9196</v>
      </c>
      <c r="N3124">
        <v>1.659444444</v>
      </c>
      <c r="O3124">
        <v>0</v>
      </c>
      <c r="P3124">
        <v>107</v>
      </c>
      <c r="Q3124">
        <v>0</v>
      </c>
      <c r="R3124">
        <v>0</v>
      </c>
      <c r="S3124">
        <v>0</v>
      </c>
      <c r="T3124">
        <v>1</v>
      </c>
      <c r="U3124">
        <v>0</v>
      </c>
      <c r="V3124">
        <v>0</v>
      </c>
      <c r="W3124">
        <v>0</v>
      </c>
      <c r="X3124">
        <v>33.057281343533653</v>
      </c>
      <c r="Y3124">
        <v>0</v>
      </c>
      <c r="Z3124">
        <v>0</v>
      </c>
      <c r="AA3124">
        <v>0</v>
      </c>
      <c r="AB3124">
        <v>0</v>
      </c>
      <c r="AC3124">
        <v>0</v>
      </c>
      <c r="AD3124">
        <v>0</v>
      </c>
      <c r="AE3124">
        <v>33.057281343533653</v>
      </c>
    </row>
    <row r="3125" spans="1:31" x14ac:dyDescent="0.3">
      <c r="A3125">
        <v>2507955</v>
      </c>
      <c r="B3125">
        <v>1</v>
      </c>
      <c r="C3125" t="s">
        <v>80</v>
      </c>
      <c r="D3125" t="s">
        <v>95</v>
      </c>
      <c r="E3125" t="s">
        <v>207</v>
      </c>
      <c r="F3125" t="s">
        <v>9197</v>
      </c>
      <c r="G3125" t="s">
        <v>161</v>
      </c>
      <c r="H3125" t="s">
        <v>150</v>
      </c>
      <c r="I3125" t="s">
        <v>136</v>
      </c>
      <c r="J3125" t="s">
        <v>137</v>
      </c>
      <c r="K3125" t="s">
        <v>144</v>
      </c>
      <c r="L3125" t="s">
        <v>9198</v>
      </c>
      <c r="M3125" t="s">
        <v>9199</v>
      </c>
      <c r="N3125">
        <v>0.82388888800000004</v>
      </c>
      <c r="O3125">
        <v>0</v>
      </c>
      <c r="P3125">
        <v>106</v>
      </c>
      <c r="Q3125">
        <v>0</v>
      </c>
      <c r="R3125">
        <v>0</v>
      </c>
      <c r="S3125">
        <v>0</v>
      </c>
      <c r="T3125">
        <v>21</v>
      </c>
      <c r="U3125">
        <v>0</v>
      </c>
      <c r="V3125">
        <v>0</v>
      </c>
      <c r="W3125">
        <v>0</v>
      </c>
      <c r="X3125">
        <v>19.757707932301219</v>
      </c>
      <c r="Y3125">
        <v>0</v>
      </c>
      <c r="Z3125">
        <v>0</v>
      </c>
      <c r="AA3125">
        <v>0</v>
      </c>
      <c r="AB3125">
        <v>24.995356634808793</v>
      </c>
      <c r="AC3125">
        <v>0</v>
      </c>
      <c r="AD3125">
        <v>0</v>
      </c>
      <c r="AE3125">
        <v>44.753064567110016</v>
      </c>
    </row>
    <row r="3126" spans="1:31" x14ac:dyDescent="0.3">
      <c r="A3126">
        <v>2508075</v>
      </c>
      <c r="B3126">
        <v>1</v>
      </c>
      <c r="C3126" t="s">
        <v>80</v>
      </c>
      <c r="D3126" t="s">
        <v>103</v>
      </c>
      <c r="E3126" t="s">
        <v>207</v>
      </c>
      <c r="F3126" t="s">
        <v>9200</v>
      </c>
      <c r="G3126" t="s">
        <v>177</v>
      </c>
      <c r="H3126" t="s">
        <v>150</v>
      </c>
      <c r="I3126" t="s">
        <v>136</v>
      </c>
      <c r="J3126" t="s">
        <v>137</v>
      </c>
      <c r="K3126" t="s">
        <v>144</v>
      </c>
      <c r="L3126" t="s">
        <v>9201</v>
      </c>
      <c r="M3126" t="s">
        <v>9202</v>
      </c>
      <c r="N3126">
        <v>1.635555555</v>
      </c>
      <c r="O3126">
        <v>0</v>
      </c>
      <c r="P3126">
        <v>0</v>
      </c>
      <c r="Q3126">
        <v>0</v>
      </c>
      <c r="R3126">
        <v>1</v>
      </c>
      <c r="S3126">
        <v>0</v>
      </c>
      <c r="T3126">
        <v>1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2.01115117164E-2</v>
      </c>
      <c r="AA3126">
        <v>0</v>
      </c>
      <c r="AB3126">
        <v>4.3735585210151733</v>
      </c>
      <c r="AC3126">
        <v>0</v>
      </c>
      <c r="AD3126">
        <v>0</v>
      </c>
      <c r="AE3126">
        <v>4.3936700327315732</v>
      </c>
    </row>
    <row r="3127" spans="1:31" x14ac:dyDescent="0.3">
      <c r="A3127">
        <v>2508018</v>
      </c>
      <c r="B3127">
        <v>1</v>
      </c>
      <c r="C3127" t="s">
        <v>80</v>
      </c>
      <c r="D3127" t="s">
        <v>85</v>
      </c>
      <c r="E3127" t="s">
        <v>207</v>
      </c>
      <c r="F3127" t="s">
        <v>9203</v>
      </c>
      <c r="G3127" t="s">
        <v>177</v>
      </c>
      <c r="H3127" t="s">
        <v>150</v>
      </c>
      <c r="I3127" t="s">
        <v>136</v>
      </c>
      <c r="J3127" t="s">
        <v>137</v>
      </c>
      <c r="K3127" t="s">
        <v>144</v>
      </c>
      <c r="L3127" t="s">
        <v>9204</v>
      </c>
      <c r="M3127" t="s">
        <v>9205</v>
      </c>
      <c r="N3127">
        <v>1.6555555550000001</v>
      </c>
      <c r="O3127">
        <v>0</v>
      </c>
      <c r="P3127">
        <v>269</v>
      </c>
      <c r="Q3127">
        <v>0</v>
      </c>
      <c r="R3127">
        <v>0</v>
      </c>
      <c r="S3127">
        <v>0</v>
      </c>
      <c r="T3127">
        <v>39</v>
      </c>
      <c r="U3127">
        <v>0</v>
      </c>
      <c r="V3127">
        <v>0</v>
      </c>
      <c r="W3127">
        <v>0</v>
      </c>
      <c r="X3127">
        <v>98.060392913616667</v>
      </c>
      <c r="Y3127">
        <v>0</v>
      </c>
      <c r="Z3127">
        <v>0</v>
      </c>
      <c r="AA3127">
        <v>0</v>
      </c>
      <c r="AB3127">
        <v>23.50154285080654</v>
      </c>
      <c r="AC3127">
        <v>0</v>
      </c>
      <c r="AD3127">
        <v>0</v>
      </c>
      <c r="AE3127">
        <v>121.56193576442321</v>
      </c>
    </row>
    <row r="3128" spans="1:31" x14ac:dyDescent="0.3">
      <c r="A3128">
        <v>2507726</v>
      </c>
      <c r="B3128">
        <v>1</v>
      </c>
      <c r="C3128" t="s">
        <v>80</v>
      </c>
      <c r="D3128" t="s">
        <v>108</v>
      </c>
      <c r="E3128" t="s">
        <v>187</v>
      </c>
      <c r="F3128" t="s">
        <v>8940</v>
      </c>
      <c r="G3128" t="s">
        <v>143</v>
      </c>
      <c r="H3128" t="s">
        <v>135</v>
      </c>
      <c r="I3128" t="s">
        <v>136</v>
      </c>
      <c r="J3128" t="s">
        <v>137</v>
      </c>
      <c r="K3128" t="s">
        <v>144</v>
      </c>
      <c r="L3128" t="s">
        <v>9206</v>
      </c>
      <c r="M3128" t="s">
        <v>9207</v>
      </c>
      <c r="N3128">
        <v>0.78416666599999996</v>
      </c>
      <c r="O3128">
        <v>0</v>
      </c>
      <c r="P3128">
        <v>3390</v>
      </c>
      <c r="Q3128">
        <v>3</v>
      </c>
      <c r="R3128">
        <v>752</v>
      </c>
      <c r="S3128">
        <v>23</v>
      </c>
      <c r="T3128">
        <v>555</v>
      </c>
      <c r="U3128">
        <v>0</v>
      </c>
      <c r="V3128">
        <v>0</v>
      </c>
      <c r="W3128">
        <v>0</v>
      </c>
      <c r="X3128">
        <v>340.95625859247605</v>
      </c>
      <c r="Y3128">
        <v>42.297174770874307</v>
      </c>
      <c r="Z3128">
        <v>106.23390764926587</v>
      </c>
      <c r="AA3128">
        <v>113.25086614025895</v>
      </c>
      <c r="AB3128">
        <v>289.90680283395233</v>
      </c>
      <c r="AC3128">
        <v>0</v>
      </c>
      <c r="AD3128">
        <v>0</v>
      </c>
      <c r="AE3128">
        <v>892.64500998682752</v>
      </c>
    </row>
    <row r="3129" spans="1:31" x14ac:dyDescent="0.3">
      <c r="A3129">
        <v>2508118</v>
      </c>
      <c r="B3129">
        <v>1</v>
      </c>
      <c r="C3129" t="s">
        <v>80</v>
      </c>
      <c r="D3129" t="s">
        <v>103</v>
      </c>
      <c r="E3129" t="s">
        <v>132</v>
      </c>
      <c r="F3129" t="s">
        <v>9208</v>
      </c>
      <c r="G3129" t="s">
        <v>333</v>
      </c>
      <c r="H3129" t="s">
        <v>135</v>
      </c>
      <c r="I3129" t="s">
        <v>136</v>
      </c>
      <c r="J3129" t="s">
        <v>137</v>
      </c>
      <c r="K3129" t="s">
        <v>144</v>
      </c>
      <c r="L3129" t="s">
        <v>9209</v>
      </c>
      <c r="M3129" t="s">
        <v>9210</v>
      </c>
      <c r="N3129">
        <v>2.3344444439999998</v>
      </c>
      <c r="O3129">
        <v>0</v>
      </c>
      <c r="P3129">
        <v>0</v>
      </c>
      <c r="Q3129">
        <v>0</v>
      </c>
      <c r="R3129">
        <v>0</v>
      </c>
      <c r="S3129">
        <v>1</v>
      </c>
      <c r="T3129">
        <v>0</v>
      </c>
      <c r="U3129">
        <v>0</v>
      </c>
      <c r="V3129">
        <v>0</v>
      </c>
      <c r="W3129">
        <v>0</v>
      </c>
      <c r="X3129">
        <v>0</v>
      </c>
      <c r="Y3129">
        <v>0</v>
      </c>
      <c r="Z3129">
        <v>0</v>
      </c>
      <c r="AA3129">
        <v>2.0595464245724902</v>
      </c>
      <c r="AB3129">
        <v>0</v>
      </c>
      <c r="AC3129">
        <v>0</v>
      </c>
      <c r="AD3129">
        <v>0</v>
      </c>
      <c r="AE3129">
        <v>2.0595464245724902</v>
      </c>
    </row>
    <row r="3130" spans="1:31" x14ac:dyDescent="0.3">
      <c r="A3130">
        <v>2507683</v>
      </c>
      <c r="B3130">
        <v>1</v>
      </c>
      <c r="C3130" t="s">
        <v>80</v>
      </c>
      <c r="D3130" t="s">
        <v>107</v>
      </c>
      <c r="E3130" t="s">
        <v>167</v>
      </c>
      <c r="F3130" t="s">
        <v>9211</v>
      </c>
      <c r="G3130" t="s">
        <v>234</v>
      </c>
      <c r="H3130" t="s">
        <v>150</v>
      </c>
      <c r="I3130" t="s">
        <v>136</v>
      </c>
      <c r="J3130" t="s">
        <v>137</v>
      </c>
      <c r="K3130" t="s">
        <v>144</v>
      </c>
      <c r="L3130" t="s">
        <v>9212</v>
      </c>
      <c r="M3130" t="s">
        <v>9213</v>
      </c>
      <c r="N3130">
        <v>2.3525</v>
      </c>
      <c r="O3130">
        <v>0</v>
      </c>
      <c r="P3130">
        <v>4</v>
      </c>
      <c r="Q3130">
        <v>0</v>
      </c>
      <c r="R3130">
        <v>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0.40893108272054257</v>
      </c>
      <c r="Y3130">
        <v>0</v>
      </c>
      <c r="Z3130">
        <v>0</v>
      </c>
      <c r="AA3130">
        <v>0</v>
      </c>
      <c r="AB3130">
        <v>0</v>
      </c>
      <c r="AC3130">
        <v>0</v>
      </c>
      <c r="AD3130">
        <v>0</v>
      </c>
      <c r="AE3130">
        <v>0.40893108272054257</v>
      </c>
    </row>
    <row r="3131" spans="1:31" x14ac:dyDescent="0.3">
      <c r="A3131">
        <v>2507992</v>
      </c>
      <c r="B3131">
        <v>1</v>
      </c>
      <c r="C3131" t="s">
        <v>81</v>
      </c>
      <c r="D3131" t="s">
        <v>113</v>
      </c>
      <c r="E3131" t="s">
        <v>167</v>
      </c>
      <c r="F3131" t="s">
        <v>9214</v>
      </c>
      <c r="G3131" t="s">
        <v>263</v>
      </c>
      <c r="H3131" t="s">
        <v>150</v>
      </c>
      <c r="I3131" t="s">
        <v>136</v>
      </c>
      <c r="J3131" t="s">
        <v>137</v>
      </c>
      <c r="K3131" t="s">
        <v>144</v>
      </c>
      <c r="L3131" t="s">
        <v>9215</v>
      </c>
      <c r="M3131" t="s">
        <v>9216</v>
      </c>
      <c r="N3131">
        <v>0.92583333300000004</v>
      </c>
      <c r="O3131">
        <v>0</v>
      </c>
      <c r="P3131">
        <v>2</v>
      </c>
      <c r="Q3131">
        <v>0</v>
      </c>
      <c r="R3131">
        <v>0</v>
      </c>
      <c r="S3131">
        <v>0</v>
      </c>
      <c r="T3131">
        <v>0</v>
      </c>
      <c r="U3131">
        <v>0</v>
      </c>
      <c r="V3131">
        <v>0</v>
      </c>
      <c r="W3131">
        <v>0</v>
      </c>
      <c r="X3131">
        <v>4.8204079115591672E-2</v>
      </c>
      <c r="Y3131">
        <v>0</v>
      </c>
      <c r="Z3131">
        <v>0</v>
      </c>
      <c r="AA3131">
        <v>0</v>
      </c>
      <c r="AB3131">
        <v>0</v>
      </c>
      <c r="AC3131">
        <v>0</v>
      </c>
      <c r="AD3131">
        <v>0</v>
      </c>
      <c r="AE3131">
        <v>4.8204079115591672E-2</v>
      </c>
    </row>
    <row r="3132" spans="1:31" x14ac:dyDescent="0.3">
      <c r="A3132">
        <v>2507706</v>
      </c>
      <c r="B3132">
        <v>1</v>
      </c>
      <c r="C3132" t="s">
        <v>80</v>
      </c>
      <c r="D3132" t="s">
        <v>107</v>
      </c>
      <c r="E3132" t="s">
        <v>159</v>
      </c>
      <c r="F3132" t="s">
        <v>9217</v>
      </c>
      <c r="G3132" t="s">
        <v>161</v>
      </c>
      <c r="H3132" t="s">
        <v>150</v>
      </c>
      <c r="I3132" t="s">
        <v>136</v>
      </c>
      <c r="J3132" t="s">
        <v>137</v>
      </c>
      <c r="K3132" t="s">
        <v>144</v>
      </c>
      <c r="L3132" t="s">
        <v>9218</v>
      </c>
      <c r="M3132" t="s">
        <v>9219</v>
      </c>
      <c r="N3132">
        <v>0.88749999999999996</v>
      </c>
      <c r="O3132">
        <v>0</v>
      </c>
      <c r="P3132">
        <v>94</v>
      </c>
      <c r="Q3132">
        <v>0</v>
      </c>
      <c r="R3132">
        <v>0</v>
      </c>
      <c r="S3132">
        <v>0</v>
      </c>
      <c r="T3132">
        <v>39</v>
      </c>
      <c r="U3132">
        <v>0</v>
      </c>
      <c r="V3132">
        <v>0</v>
      </c>
      <c r="W3132">
        <v>0</v>
      </c>
      <c r="X3132">
        <v>12.716991284324848</v>
      </c>
      <c r="Y3132">
        <v>0</v>
      </c>
      <c r="Z3132">
        <v>0</v>
      </c>
      <c r="AA3132">
        <v>0</v>
      </c>
      <c r="AB3132">
        <v>23.11270651093924</v>
      </c>
      <c r="AC3132">
        <v>0</v>
      </c>
      <c r="AD3132">
        <v>0</v>
      </c>
      <c r="AE3132">
        <v>35.829697795264089</v>
      </c>
    </row>
    <row r="3133" spans="1:31" x14ac:dyDescent="0.3">
      <c r="A3133">
        <v>2508038</v>
      </c>
      <c r="B3133">
        <v>1</v>
      </c>
      <c r="C3133" t="s">
        <v>81</v>
      </c>
      <c r="D3133" t="s">
        <v>127</v>
      </c>
      <c r="E3133" t="s">
        <v>159</v>
      </c>
      <c r="F3133" t="s">
        <v>9220</v>
      </c>
      <c r="G3133" t="s">
        <v>181</v>
      </c>
      <c r="H3133" t="s">
        <v>150</v>
      </c>
      <c r="I3133" t="s">
        <v>136</v>
      </c>
      <c r="J3133" t="s">
        <v>137</v>
      </c>
      <c r="K3133" t="s">
        <v>144</v>
      </c>
      <c r="L3133" t="s">
        <v>9221</v>
      </c>
      <c r="M3133" t="s">
        <v>9222</v>
      </c>
      <c r="N3133">
        <v>0.50472222200000005</v>
      </c>
      <c r="O3133">
        <v>0</v>
      </c>
      <c r="P3133">
        <v>102</v>
      </c>
      <c r="Q3133">
        <v>0</v>
      </c>
      <c r="R3133">
        <v>3</v>
      </c>
      <c r="S3133">
        <v>0</v>
      </c>
      <c r="T3133">
        <v>10</v>
      </c>
      <c r="U3133">
        <v>0</v>
      </c>
      <c r="V3133">
        <v>1</v>
      </c>
      <c r="W3133">
        <v>0</v>
      </c>
      <c r="X3133">
        <v>16.398615623785922</v>
      </c>
      <c r="Y3133">
        <v>0</v>
      </c>
      <c r="Z3133">
        <v>0.20396376200250838</v>
      </c>
      <c r="AA3133">
        <v>0</v>
      </c>
      <c r="AB3133">
        <v>2.9935553218978996</v>
      </c>
      <c r="AC3133">
        <v>0</v>
      </c>
      <c r="AD3133">
        <v>5.9715820107027007</v>
      </c>
      <c r="AE3133">
        <v>25.567716718389033</v>
      </c>
    </row>
    <row r="3134" spans="1:31" x14ac:dyDescent="0.3">
      <c r="A3134">
        <v>2507514</v>
      </c>
      <c r="B3134">
        <v>1</v>
      </c>
      <c r="C3134" t="s">
        <v>81</v>
      </c>
      <c r="D3134" t="s">
        <v>120</v>
      </c>
      <c r="E3134" t="s">
        <v>187</v>
      </c>
      <c r="F3134" t="s">
        <v>188</v>
      </c>
      <c r="G3134" t="s">
        <v>143</v>
      </c>
      <c r="H3134" t="s">
        <v>135</v>
      </c>
      <c r="I3134" t="s">
        <v>136</v>
      </c>
      <c r="J3134" t="s">
        <v>137</v>
      </c>
      <c r="K3134" t="s">
        <v>144</v>
      </c>
      <c r="L3134" t="s">
        <v>9223</v>
      </c>
      <c r="M3134" t="s">
        <v>9224</v>
      </c>
      <c r="N3134">
        <v>1.0055555549999999</v>
      </c>
      <c r="O3134">
        <v>1</v>
      </c>
      <c r="P3134">
        <v>135</v>
      </c>
      <c r="Q3134">
        <v>36</v>
      </c>
      <c r="R3134">
        <v>11</v>
      </c>
      <c r="S3134">
        <v>1</v>
      </c>
      <c r="T3134">
        <v>20</v>
      </c>
      <c r="U3134">
        <v>0</v>
      </c>
      <c r="V3134">
        <v>0</v>
      </c>
      <c r="W3134">
        <v>0</v>
      </c>
      <c r="X3134">
        <v>22.790754541018185</v>
      </c>
      <c r="Y3134">
        <v>10.093449904806306</v>
      </c>
      <c r="Z3134">
        <v>6.3250265604553357</v>
      </c>
      <c r="AA3134">
        <v>0.158440370701875</v>
      </c>
      <c r="AB3134">
        <v>5.3470338977992817</v>
      </c>
      <c r="AC3134">
        <v>0</v>
      </c>
      <c r="AD3134">
        <v>0</v>
      </c>
      <c r="AE3134">
        <v>44.714705274780982</v>
      </c>
    </row>
    <row r="3135" spans="1:31" x14ac:dyDescent="0.3">
      <c r="A3135">
        <v>2507520</v>
      </c>
      <c r="B3135">
        <v>1</v>
      </c>
      <c r="C3135" t="s">
        <v>81</v>
      </c>
      <c r="D3135" t="s">
        <v>118</v>
      </c>
      <c r="E3135" t="s">
        <v>132</v>
      </c>
      <c r="F3135" t="s">
        <v>9225</v>
      </c>
      <c r="G3135" t="s">
        <v>173</v>
      </c>
      <c r="H3135" t="s">
        <v>135</v>
      </c>
      <c r="I3135" t="s">
        <v>136</v>
      </c>
      <c r="J3135" t="s">
        <v>137</v>
      </c>
      <c r="K3135" t="s">
        <v>138</v>
      </c>
      <c r="L3135" t="s">
        <v>9226</v>
      </c>
      <c r="M3135" t="s">
        <v>9227</v>
      </c>
      <c r="N3135">
        <v>8.2888888880000007</v>
      </c>
      <c r="O3135">
        <v>0</v>
      </c>
      <c r="P3135">
        <v>0</v>
      </c>
      <c r="Q3135">
        <v>0</v>
      </c>
      <c r="R3135">
        <v>0</v>
      </c>
      <c r="S3135">
        <v>2</v>
      </c>
      <c r="T3135">
        <v>0</v>
      </c>
      <c r="U3135">
        <v>0</v>
      </c>
      <c r="V3135">
        <v>0</v>
      </c>
      <c r="W3135">
        <v>0</v>
      </c>
      <c r="X3135">
        <v>0</v>
      </c>
      <c r="Y3135">
        <v>0</v>
      </c>
      <c r="Z3135">
        <v>0</v>
      </c>
      <c r="AA3135">
        <v>49.859961990945074</v>
      </c>
      <c r="AB3135">
        <v>0</v>
      </c>
      <c r="AC3135">
        <v>0</v>
      </c>
      <c r="AD3135">
        <v>0</v>
      </c>
      <c r="AE3135">
        <v>49.859961990945074</v>
      </c>
    </row>
    <row r="3136" spans="1:31" x14ac:dyDescent="0.3">
      <c r="A3136">
        <v>2507998</v>
      </c>
      <c r="B3136">
        <v>1</v>
      </c>
      <c r="C3136" t="s">
        <v>80</v>
      </c>
      <c r="D3136" t="s">
        <v>104</v>
      </c>
      <c r="E3136" t="s">
        <v>207</v>
      </c>
      <c r="F3136" t="s">
        <v>9228</v>
      </c>
      <c r="G3136" t="s">
        <v>161</v>
      </c>
      <c r="H3136" t="s">
        <v>150</v>
      </c>
      <c r="I3136" t="s">
        <v>136</v>
      </c>
      <c r="J3136" t="s">
        <v>137</v>
      </c>
      <c r="K3136" t="s">
        <v>144</v>
      </c>
      <c r="L3136" t="s">
        <v>9229</v>
      </c>
      <c r="M3136" t="s">
        <v>9230</v>
      </c>
      <c r="N3136">
        <v>1.7580555550000001</v>
      </c>
      <c r="O3136">
        <v>0</v>
      </c>
      <c r="P3136">
        <v>34</v>
      </c>
      <c r="Q3136">
        <v>0</v>
      </c>
      <c r="R3136">
        <v>0</v>
      </c>
      <c r="S3136">
        <v>0</v>
      </c>
      <c r="T3136">
        <v>1</v>
      </c>
      <c r="U3136">
        <v>0</v>
      </c>
      <c r="V3136">
        <v>0</v>
      </c>
      <c r="W3136">
        <v>0</v>
      </c>
      <c r="X3136">
        <v>18.04552905660881</v>
      </c>
      <c r="Y3136">
        <v>0</v>
      </c>
      <c r="Z3136">
        <v>0</v>
      </c>
      <c r="AA3136">
        <v>0</v>
      </c>
      <c r="AB3136">
        <v>3.428521933062719</v>
      </c>
      <c r="AC3136">
        <v>0</v>
      </c>
      <c r="AD3136">
        <v>0</v>
      </c>
      <c r="AE3136">
        <v>21.474050989671529</v>
      </c>
    </row>
    <row r="3137" spans="1:31" x14ac:dyDescent="0.3">
      <c r="A3137">
        <v>2508138</v>
      </c>
      <c r="B3137">
        <v>1</v>
      </c>
      <c r="C3137" t="s">
        <v>81</v>
      </c>
      <c r="D3137" t="s">
        <v>116</v>
      </c>
      <c r="E3137" t="s">
        <v>167</v>
      </c>
      <c r="F3137" t="s">
        <v>9231</v>
      </c>
      <c r="G3137" t="s">
        <v>263</v>
      </c>
      <c r="H3137" t="s">
        <v>150</v>
      </c>
      <c r="I3137" t="s">
        <v>136</v>
      </c>
      <c r="J3137" t="s">
        <v>137</v>
      </c>
      <c r="K3137" t="s">
        <v>144</v>
      </c>
      <c r="L3137" t="s">
        <v>9232</v>
      </c>
      <c r="M3137" t="s">
        <v>9233</v>
      </c>
      <c r="N3137">
        <v>1.209166666</v>
      </c>
      <c r="O3137">
        <v>0</v>
      </c>
      <c r="P3137">
        <v>1</v>
      </c>
      <c r="Q3137">
        <v>0</v>
      </c>
      <c r="R3137">
        <v>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0.24462990286828498</v>
      </c>
      <c r="Y3137">
        <v>0</v>
      </c>
      <c r="Z3137">
        <v>0</v>
      </c>
      <c r="AA3137">
        <v>0</v>
      </c>
      <c r="AB3137">
        <v>0</v>
      </c>
      <c r="AC3137">
        <v>0</v>
      </c>
      <c r="AD3137">
        <v>0</v>
      </c>
      <c r="AE3137">
        <v>0.24462990286828498</v>
      </c>
    </row>
    <row r="3138" spans="1:31" x14ac:dyDescent="0.3">
      <c r="A3138">
        <v>2507952</v>
      </c>
      <c r="B3138">
        <v>1</v>
      </c>
      <c r="C3138" t="s">
        <v>80</v>
      </c>
      <c r="D3138" t="s">
        <v>110</v>
      </c>
      <c r="E3138" t="s">
        <v>159</v>
      </c>
      <c r="F3138" t="s">
        <v>4410</v>
      </c>
      <c r="G3138" t="s">
        <v>287</v>
      </c>
      <c r="H3138" t="s">
        <v>150</v>
      </c>
      <c r="I3138" t="s">
        <v>136</v>
      </c>
      <c r="J3138" t="s">
        <v>137</v>
      </c>
      <c r="K3138" t="s">
        <v>144</v>
      </c>
      <c r="L3138" t="s">
        <v>9234</v>
      </c>
      <c r="M3138" t="s">
        <v>9235</v>
      </c>
      <c r="N3138">
        <v>0.56444444400000005</v>
      </c>
      <c r="O3138">
        <v>0</v>
      </c>
      <c r="P3138">
        <v>445</v>
      </c>
      <c r="Q3138">
        <v>0</v>
      </c>
      <c r="R3138">
        <v>0</v>
      </c>
      <c r="S3138">
        <v>0</v>
      </c>
      <c r="T3138">
        <v>27</v>
      </c>
      <c r="U3138">
        <v>0</v>
      </c>
      <c r="V3138">
        <v>0</v>
      </c>
      <c r="W3138">
        <v>0</v>
      </c>
      <c r="X3138">
        <v>60.492011575369112</v>
      </c>
      <c r="Y3138">
        <v>0</v>
      </c>
      <c r="Z3138">
        <v>0</v>
      </c>
      <c r="AA3138">
        <v>0</v>
      </c>
      <c r="AB3138">
        <v>79.916724106665043</v>
      </c>
      <c r="AC3138">
        <v>0</v>
      </c>
      <c r="AD3138">
        <v>0</v>
      </c>
      <c r="AE3138">
        <v>140.40873568203415</v>
      </c>
    </row>
    <row r="3139" spans="1:31" x14ac:dyDescent="0.3">
      <c r="A3139">
        <v>2507746</v>
      </c>
      <c r="B3139">
        <v>1</v>
      </c>
      <c r="C3139" t="s">
        <v>80</v>
      </c>
      <c r="D3139" t="s">
        <v>103</v>
      </c>
      <c r="E3139" t="s">
        <v>275</v>
      </c>
      <c r="F3139" t="s">
        <v>9236</v>
      </c>
      <c r="G3139" t="s">
        <v>295</v>
      </c>
      <c r="H3139" t="s">
        <v>135</v>
      </c>
      <c r="I3139" t="s">
        <v>277</v>
      </c>
      <c r="J3139" t="s">
        <v>137</v>
      </c>
      <c r="K3139" t="s">
        <v>144</v>
      </c>
      <c r="L3139" t="s">
        <v>9237</v>
      </c>
      <c r="M3139" t="s">
        <v>9238</v>
      </c>
      <c r="N3139">
        <v>3.7084166000000002E-2</v>
      </c>
      <c r="O3139">
        <v>0</v>
      </c>
      <c r="P3139">
        <v>273</v>
      </c>
      <c r="Q3139">
        <v>1</v>
      </c>
      <c r="R3139">
        <v>53</v>
      </c>
      <c r="S3139">
        <v>20</v>
      </c>
      <c r="T3139">
        <v>79</v>
      </c>
      <c r="U3139">
        <v>24</v>
      </c>
      <c r="V3139">
        <v>2</v>
      </c>
      <c r="W3139">
        <v>0</v>
      </c>
      <c r="X3139">
        <v>2.47420497288577</v>
      </c>
      <c r="Y3139">
        <v>1.0611248858000001E-2</v>
      </c>
      <c r="Z3139">
        <v>1.549646970501817</v>
      </c>
      <c r="AA3139">
        <v>12.50863350697546</v>
      </c>
      <c r="AB3139">
        <v>5.3231763877167495</v>
      </c>
      <c r="AC3139">
        <v>486.30267916352631</v>
      </c>
      <c r="AD3139">
        <v>7.2863491340010356</v>
      </c>
      <c r="AE3139">
        <v>515.45530138446509</v>
      </c>
    </row>
    <row r="3140" spans="1:31" x14ac:dyDescent="0.3">
      <c r="A3140">
        <v>2507554</v>
      </c>
      <c r="B3140">
        <v>1</v>
      </c>
      <c r="C3140" t="s">
        <v>80</v>
      </c>
      <c r="D3140" t="s">
        <v>103</v>
      </c>
      <c r="E3140" t="s">
        <v>187</v>
      </c>
      <c r="F3140" t="s">
        <v>9239</v>
      </c>
      <c r="G3140" t="s">
        <v>134</v>
      </c>
      <c r="H3140" t="s">
        <v>135</v>
      </c>
      <c r="I3140" t="s">
        <v>136</v>
      </c>
      <c r="J3140" t="s">
        <v>137</v>
      </c>
      <c r="K3140" t="s">
        <v>138</v>
      </c>
      <c r="L3140" t="s">
        <v>9240</v>
      </c>
      <c r="M3140" t="s">
        <v>9241</v>
      </c>
      <c r="N3140">
        <v>2.1675</v>
      </c>
      <c r="O3140">
        <v>0</v>
      </c>
      <c r="P3140">
        <v>0</v>
      </c>
      <c r="Q3140">
        <v>3</v>
      </c>
      <c r="R3140">
        <v>0</v>
      </c>
      <c r="S3140">
        <v>1</v>
      </c>
      <c r="T3140">
        <v>0</v>
      </c>
      <c r="U3140">
        <v>0</v>
      </c>
      <c r="V3140">
        <v>0</v>
      </c>
      <c r="W3140">
        <v>0</v>
      </c>
      <c r="X3140">
        <v>0</v>
      </c>
      <c r="Y3140">
        <v>17.998168555353608</v>
      </c>
      <c r="Z3140">
        <v>0</v>
      </c>
      <c r="AA3140">
        <v>4.1296705228359532</v>
      </c>
      <c r="AB3140">
        <v>0</v>
      </c>
      <c r="AC3140">
        <v>0</v>
      </c>
      <c r="AD3140">
        <v>0</v>
      </c>
      <c r="AE3140">
        <v>22.12783907818956</v>
      </c>
    </row>
    <row r="3141" spans="1:31" x14ac:dyDescent="0.3">
      <c r="A3141">
        <v>2508144</v>
      </c>
      <c r="B3141">
        <v>1</v>
      </c>
      <c r="C3141" t="s">
        <v>81</v>
      </c>
      <c r="D3141" t="s">
        <v>123</v>
      </c>
      <c r="E3141" t="s">
        <v>207</v>
      </c>
      <c r="F3141" t="s">
        <v>9242</v>
      </c>
      <c r="G3141" t="s">
        <v>413</v>
      </c>
      <c r="H3141" t="s">
        <v>150</v>
      </c>
      <c r="I3141" t="s">
        <v>136</v>
      </c>
      <c r="J3141" t="s">
        <v>137</v>
      </c>
      <c r="K3141" t="s">
        <v>144</v>
      </c>
      <c r="L3141" t="s">
        <v>9243</v>
      </c>
      <c r="M3141" t="s">
        <v>9244</v>
      </c>
      <c r="N3141">
        <v>1.4424999999999999</v>
      </c>
      <c r="O3141">
        <v>0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0</v>
      </c>
      <c r="Y3141">
        <v>0</v>
      </c>
      <c r="Z3141">
        <v>0</v>
      </c>
      <c r="AA3141">
        <v>0</v>
      </c>
      <c r="AB3141">
        <v>0</v>
      </c>
      <c r="AC3141">
        <v>0</v>
      </c>
      <c r="AD3141">
        <v>0</v>
      </c>
      <c r="AE3141">
        <v>0</v>
      </c>
    </row>
    <row r="3142" spans="1:31" x14ac:dyDescent="0.3">
      <c r="A3142">
        <v>2507700</v>
      </c>
      <c r="B3142">
        <v>1</v>
      </c>
      <c r="C3142" t="s">
        <v>81</v>
      </c>
      <c r="D3142" t="s">
        <v>116</v>
      </c>
      <c r="E3142" t="s">
        <v>187</v>
      </c>
      <c r="F3142" t="s">
        <v>6912</v>
      </c>
      <c r="G3142" t="s">
        <v>143</v>
      </c>
      <c r="H3142" t="s">
        <v>135</v>
      </c>
      <c r="I3142" t="s">
        <v>136</v>
      </c>
      <c r="J3142" t="s">
        <v>137</v>
      </c>
      <c r="K3142" t="s">
        <v>144</v>
      </c>
      <c r="L3142" t="s">
        <v>9245</v>
      </c>
      <c r="M3142" t="s">
        <v>9246</v>
      </c>
      <c r="N3142">
        <v>0.22083333299999999</v>
      </c>
      <c r="O3142">
        <v>0</v>
      </c>
      <c r="P3142">
        <v>900</v>
      </c>
      <c r="Q3142">
        <v>8</v>
      </c>
      <c r="R3142">
        <v>105</v>
      </c>
      <c r="S3142">
        <v>8</v>
      </c>
      <c r="T3142">
        <v>49</v>
      </c>
      <c r="U3142">
        <v>0</v>
      </c>
      <c r="V3142">
        <v>0</v>
      </c>
      <c r="W3142">
        <v>0</v>
      </c>
      <c r="X3142">
        <v>17.757132576355424</v>
      </c>
      <c r="Y3142">
        <v>1.2249856486059503</v>
      </c>
      <c r="Z3142">
        <v>3.1746855611834985</v>
      </c>
      <c r="AA3142">
        <v>9.7775098157169946</v>
      </c>
      <c r="AB3142">
        <v>5.7476417996623077</v>
      </c>
      <c r="AC3142">
        <v>0</v>
      </c>
      <c r="AD3142">
        <v>0</v>
      </c>
      <c r="AE3142">
        <v>37.681955401524178</v>
      </c>
    </row>
    <row r="3143" spans="1:31" x14ac:dyDescent="0.3">
      <c r="A3143">
        <v>2507935</v>
      </c>
      <c r="B3143">
        <v>1</v>
      </c>
      <c r="C3143" t="s">
        <v>80</v>
      </c>
      <c r="D3143" t="s">
        <v>106</v>
      </c>
      <c r="E3143" t="s">
        <v>207</v>
      </c>
      <c r="F3143" t="s">
        <v>9247</v>
      </c>
      <c r="G3143" t="s">
        <v>161</v>
      </c>
      <c r="H3143" t="s">
        <v>150</v>
      </c>
      <c r="I3143" t="s">
        <v>136</v>
      </c>
      <c r="J3143" t="s">
        <v>137</v>
      </c>
      <c r="K3143" t="s">
        <v>144</v>
      </c>
      <c r="L3143" t="s">
        <v>9248</v>
      </c>
      <c r="M3143" t="s">
        <v>9249</v>
      </c>
      <c r="N3143">
        <v>0.87083333299999999</v>
      </c>
      <c r="O3143">
        <v>0</v>
      </c>
      <c r="P3143">
        <v>29</v>
      </c>
      <c r="Q3143">
        <v>0</v>
      </c>
      <c r="R3143">
        <v>0</v>
      </c>
      <c r="S3143">
        <v>0</v>
      </c>
      <c r="T3143">
        <v>15</v>
      </c>
      <c r="U3143">
        <v>0</v>
      </c>
      <c r="V3143">
        <v>0</v>
      </c>
      <c r="W3143">
        <v>0</v>
      </c>
      <c r="X3143">
        <v>5.6475110048321993</v>
      </c>
      <c r="Y3143">
        <v>0</v>
      </c>
      <c r="Z3143">
        <v>0</v>
      </c>
      <c r="AA3143">
        <v>0</v>
      </c>
      <c r="AB3143">
        <v>8.8629906722866352</v>
      </c>
      <c r="AC3143">
        <v>0</v>
      </c>
      <c r="AD3143">
        <v>0</v>
      </c>
      <c r="AE3143">
        <v>14.510501677118835</v>
      </c>
    </row>
    <row r="3144" spans="1:31" x14ac:dyDescent="0.3">
      <c r="A3144">
        <v>2507929</v>
      </c>
      <c r="B3144">
        <v>1</v>
      </c>
      <c r="C3144" t="s">
        <v>80</v>
      </c>
      <c r="D3144" t="s">
        <v>103</v>
      </c>
      <c r="E3144" t="s">
        <v>141</v>
      </c>
      <c r="F3144" t="s">
        <v>9250</v>
      </c>
      <c r="G3144" t="s">
        <v>143</v>
      </c>
      <c r="H3144" t="s">
        <v>135</v>
      </c>
      <c r="I3144" t="s">
        <v>136</v>
      </c>
      <c r="J3144" t="s">
        <v>137</v>
      </c>
      <c r="K3144" t="s">
        <v>144</v>
      </c>
      <c r="L3144" t="s">
        <v>9251</v>
      </c>
      <c r="M3144" t="s">
        <v>9252</v>
      </c>
      <c r="N3144">
        <v>0.145277777</v>
      </c>
      <c r="O3144">
        <v>0</v>
      </c>
      <c r="P3144">
        <v>0</v>
      </c>
      <c r="Q3144">
        <v>0</v>
      </c>
      <c r="R3144">
        <v>0</v>
      </c>
      <c r="S3144">
        <v>26</v>
      </c>
      <c r="T3144">
        <v>6</v>
      </c>
      <c r="U3144">
        <v>32</v>
      </c>
      <c r="V3144">
        <v>0</v>
      </c>
      <c r="W3144">
        <v>0</v>
      </c>
      <c r="X3144">
        <v>0</v>
      </c>
      <c r="Y3144">
        <v>0</v>
      </c>
      <c r="Z3144">
        <v>0</v>
      </c>
      <c r="AA3144">
        <v>17.087021753827557</v>
      </c>
      <c r="AB3144">
        <v>4.4963516079409978</v>
      </c>
      <c r="AC3144">
        <v>868.82479557713827</v>
      </c>
      <c r="AD3144">
        <v>0</v>
      </c>
      <c r="AE3144">
        <v>890.40816893890678</v>
      </c>
    </row>
    <row r="3145" spans="1:31" x14ac:dyDescent="0.3">
      <c r="A3145">
        <v>2508101</v>
      </c>
      <c r="B3145">
        <v>1</v>
      </c>
      <c r="C3145" t="s">
        <v>80</v>
      </c>
      <c r="D3145" t="s">
        <v>97</v>
      </c>
      <c r="E3145" t="s">
        <v>167</v>
      </c>
      <c r="F3145" t="s">
        <v>9253</v>
      </c>
      <c r="G3145" t="s">
        <v>234</v>
      </c>
      <c r="H3145" t="s">
        <v>150</v>
      </c>
      <c r="I3145" t="s">
        <v>136</v>
      </c>
      <c r="J3145" t="s">
        <v>137</v>
      </c>
      <c r="K3145" t="s">
        <v>144</v>
      </c>
      <c r="L3145" t="s">
        <v>9254</v>
      </c>
      <c r="M3145" t="s">
        <v>9255</v>
      </c>
      <c r="N3145">
        <v>1.0549999999999999</v>
      </c>
      <c r="O3145">
        <v>0</v>
      </c>
      <c r="P3145">
        <v>1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1.0533972470189998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1.0533972470189998</v>
      </c>
    </row>
    <row r="3146" spans="1:31" x14ac:dyDescent="0.3">
      <c r="A3146">
        <v>2507809</v>
      </c>
      <c r="B3146">
        <v>1</v>
      </c>
      <c r="C3146" t="s">
        <v>80</v>
      </c>
      <c r="D3146" t="s">
        <v>103</v>
      </c>
      <c r="E3146" t="s">
        <v>167</v>
      </c>
      <c r="F3146" t="s">
        <v>9256</v>
      </c>
      <c r="G3146" t="s">
        <v>169</v>
      </c>
      <c r="H3146" t="s">
        <v>150</v>
      </c>
      <c r="I3146" t="s">
        <v>136</v>
      </c>
      <c r="J3146" t="s">
        <v>137</v>
      </c>
      <c r="K3146" t="s">
        <v>144</v>
      </c>
      <c r="L3146" t="s">
        <v>9257</v>
      </c>
      <c r="M3146" t="s">
        <v>9258</v>
      </c>
      <c r="N3146">
        <v>4.0936111110000004</v>
      </c>
      <c r="O3146">
        <v>0</v>
      </c>
      <c r="P3146">
        <v>0</v>
      </c>
      <c r="Q3146">
        <v>0</v>
      </c>
      <c r="R3146">
        <v>0</v>
      </c>
      <c r="S3146">
        <v>0</v>
      </c>
      <c r="T3146">
        <v>1</v>
      </c>
      <c r="U3146">
        <v>0</v>
      </c>
      <c r="V3146">
        <v>0</v>
      </c>
      <c r="W3146">
        <v>0</v>
      </c>
      <c r="X3146">
        <v>0</v>
      </c>
      <c r="Y3146">
        <v>0</v>
      </c>
      <c r="Z3146">
        <v>0</v>
      </c>
      <c r="AA3146">
        <v>0</v>
      </c>
      <c r="AB3146">
        <v>0.80853367384868002</v>
      </c>
      <c r="AC3146">
        <v>0</v>
      </c>
      <c r="AD3146">
        <v>0</v>
      </c>
      <c r="AE3146">
        <v>0.80853367384868002</v>
      </c>
    </row>
    <row r="3147" spans="1:31" x14ac:dyDescent="0.3">
      <c r="A3147">
        <v>2508164</v>
      </c>
      <c r="B3147">
        <v>1</v>
      </c>
      <c r="C3147" t="s">
        <v>80</v>
      </c>
      <c r="D3147" t="s">
        <v>96</v>
      </c>
      <c r="E3147" t="s">
        <v>141</v>
      </c>
      <c r="F3147" t="s">
        <v>9259</v>
      </c>
      <c r="G3147" t="s">
        <v>143</v>
      </c>
      <c r="H3147" t="s">
        <v>135</v>
      </c>
      <c r="I3147" t="s">
        <v>136</v>
      </c>
      <c r="J3147" t="s">
        <v>137</v>
      </c>
      <c r="K3147" t="s">
        <v>144</v>
      </c>
      <c r="L3147" t="s">
        <v>9260</v>
      </c>
      <c r="M3147" t="s">
        <v>9261</v>
      </c>
      <c r="N3147">
        <v>0.82805555500000005</v>
      </c>
      <c r="O3147">
        <v>6</v>
      </c>
      <c r="P3147">
        <v>1154</v>
      </c>
      <c r="Q3147">
        <v>6</v>
      </c>
      <c r="R3147">
        <v>55</v>
      </c>
      <c r="S3147">
        <v>12</v>
      </c>
      <c r="T3147">
        <v>29</v>
      </c>
      <c r="U3147">
        <v>0</v>
      </c>
      <c r="V3147">
        <v>1</v>
      </c>
      <c r="W3147">
        <v>17.062583475140823</v>
      </c>
      <c r="X3147">
        <v>146.07015040446217</v>
      </c>
      <c r="Y3147">
        <v>9.1516410369306112</v>
      </c>
      <c r="Z3147">
        <v>17.006803690180636</v>
      </c>
      <c r="AA3147">
        <v>15.275033345085367</v>
      </c>
      <c r="AB3147">
        <v>15.149333132815713</v>
      </c>
      <c r="AC3147">
        <v>0</v>
      </c>
      <c r="AD3147">
        <v>0.13404224318565666</v>
      </c>
      <c r="AE3147">
        <v>219.849587327801</v>
      </c>
    </row>
    <row r="3148" spans="1:31" x14ac:dyDescent="0.3">
      <c r="A3148">
        <v>2507474</v>
      </c>
      <c r="B3148">
        <v>1</v>
      </c>
      <c r="C3148" t="s">
        <v>80</v>
      </c>
      <c r="D3148" t="s">
        <v>104</v>
      </c>
      <c r="E3148" t="s">
        <v>275</v>
      </c>
      <c r="F3148" t="s">
        <v>9262</v>
      </c>
      <c r="G3148" t="s">
        <v>143</v>
      </c>
      <c r="H3148" t="s">
        <v>135</v>
      </c>
      <c r="I3148" t="s">
        <v>277</v>
      </c>
      <c r="J3148" t="s">
        <v>137</v>
      </c>
      <c r="K3148" t="s">
        <v>144</v>
      </c>
      <c r="L3148" t="s">
        <v>9263</v>
      </c>
      <c r="M3148" t="s">
        <v>9264</v>
      </c>
      <c r="N3148">
        <v>2.5294443999999999E-2</v>
      </c>
      <c r="O3148">
        <v>3</v>
      </c>
      <c r="P3148">
        <v>233</v>
      </c>
      <c r="Q3148">
        <v>21</v>
      </c>
      <c r="R3148">
        <v>290</v>
      </c>
      <c r="S3148">
        <v>57</v>
      </c>
      <c r="T3148">
        <v>87</v>
      </c>
      <c r="U3148">
        <v>20</v>
      </c>
      <c r="V3148">
        <v>2</v>
      </c>
      <c r="W3148">
        <v>0.32388054597398508</v>
      </c>
      <c r="X3148">
        <v>2.918729012927455</v>
      </c>
      <c r="Y3148">
        <v>0.16660763573143084</v>
      </c>
      <c r="Z3148">
        <v>2.5490764430586741</v>
      </c>
      <c r="AA3148">
        <v>27.573673126593107</v>
      </c>
      <c r="AB3148">
        <v>2.0463192447459129</v>
      </c>
      <c r="AC3148">
        <v>167.1173569559632</v>
      </c>
      <c r="AD3148">
        <v>0.3602141049507</v>
      </c>
      <c r="AE3148">
        <v>203.05585706994447</v>
      </c>
    </row>
    <row r="3149" spans="1:31" x14ac:dyDescent="0.3">
      <c r="A3149">
        <v>2507723</v>
      </c>
      <c r="B3149">
        <v>1</v>
      </c>
      <c r="C3149" t="s">
        <v>80</v>
      </c>
      <c r="D3149" t="s">
        <v>96</v>
      </c>
      <c r="E3149" t="s">
        <v>207</v>
      </c>
      <c r="F3149" t="s">
        <v>9265</v>
      </c>
      <c r="G3149" t="s">
        <v>177</v>
      </c>
      <c r="H3149" t="s">
        <v>150</v>
      </c>
      <c r="I3149" t="s">
        <v>136</v>
      </c>
      <c r="J3149" t="s">
        <v>137</v>
      </c>
      <c r="K3149" t="s">
        <v>144</v>
      </c>
      <c r="L3149" t="s">
        <v>9266</v>
      </c>
      <c r="M3149" t="s">
        <v>9267</v>
      </c>
      <c r="N3149">
        <v>7.4055555550000003</v>
      </c>
      <c r="O3149">
        <v>0</v>
      </c>
      <c r="P3149">
        <v>16</v>
      </c>
      <c r="Q3149">
        <v>0</v>
      </c>
      <c r="R3149">
        <v>1</v>
      </c>
      <c r="S3149">
        <v>0</v>
      </c>
      <c r="T3149">
        <v>3</v>
      </c>
      <c r="U3149">
        <v>0</v>
      </c>
      <c r="V3149">
        <v>0</v>
      </c>
      <c r="W3149">
        <v>0</v>
      </c>
      <c r="X3149">
        <v>85.29837811272543</v>
      </c>
      <c r="Y3149">
        <v>0</v>
      </c>
      <c r="Z3149">
        <v>4.7971104653272949</v>
      </c>
      <c r="AA3149">
        <v>0</v>
      </c>
      <c r="AB3149">
        <v>60.497426417314394</v>
      </c>
      <c r="AC3149">
        <v>0</v>
      </c>
      <c r="AD3149">
        <v>0</v>
      </c>
      <c r="AE3149">
        <v>150.59291499536712</v>
      </c>
    </row>
    <row r="3150" spans="1:31" x14ac:dyDescent="0.3">
      <c r="A3150">
        <v>2507732</v>
      </c>
      <c r="B3150">
        <v>1</v>
      </c>
      <c r="C3150" t="s">
        <v>80</v>
      </c>
      <c r="D3150" t="s">
        <v>94</v>
      </c>
      <c r="E3150" t="s">
        <v>207</v>
      </c>
      <c r="F3150" t="s">
        <v>9268</v>
      </c>
      <c r="G3150" t="s">
        <v>161</v>
      </c>
      <c r="H3150" t="s">
        <v>150</v>
      </c>
      <c r="I3150" t="s">
        <v>136</v>
      </c>
      <c r="J3150" t="s">
        <v>137</v>
      </c>
      <c r="K3150" t="s">
        <v>144</v>
      </c>
      <c r="L3150" t="s">
        <v>9269</v>
      </c>
      <c r="M3150" t="s">
        <v>9270</v>
      </c>
      <c r="N3150">
        <v>0.54055555499999997</v>
      </c>
      <c r="O3150">
        <v>0</v>
      </c>
      <c r="P3150">
        <v>59</v>
      </c>
      <c r="Q3150">
        <v>0</v>
      </c>
      <c r="R3150">
        <v>0</v>
      </c>
      <c r="S3150">
        <v>0</v>
      </c>
      <c r="T3150">
        <v>16</v>
      </c>
      <c r="U3150">
        <v>0</v>
      </c>
      <c r="V3150">
        <v>0</v>
      </c>
      <c r="W3150">
        <v>0</v>
      </c>
      <c r="X3150">
        <v>12.25610703520212</v>
      </c>
      <c r="Y3150">
        <v>0</v>
      </c>
      <c r="Z3150">
        <v>0</v>
      </c>
      <c r="AA3150">
        <v>0</v>
      </c>
      <c r="AB3150">
        <v>21.520062600626755</v>
      </c>
      <c r="AC3150">
        <v>0</v>
      </c>
      <c r="AD3150">
        <v>0</v>
      </c>
      <c r="AE3150">
        <v>33.776169635828879</v>
      </c>
    </row>
    <row r="3151" spans="1:31" x14ac:dyDescent="0.3">
      <c r="A3151">
        <v>2508087</v>
      </c>
      <c r="B3151">
        <v>1</v>
      </c>
      <c r="C3151" t="s">
        <v>80</v>
      </c>
      <c r="D3151" t="s">
        <v>101</v>
      </c>
      <c r="E3151" t="s">
        <v>207</v>
      </c>
      <c r="F3151" t="s">
        <v>9271</v>
      </c>
      <c r="G3151" t="s">
        <v>161</v>
      </c>
      <c r="H3151" t="s">
        <v>150</v>
      </c>
      <c r="I3151" t="s">
        <v>136</v>
      </c>
      <c r="J3151" t="s">
        <v>137</v>
      </c>
      <c r="K3151" t="s">
        <v>144</v>
      </c>
      <c r="L3151" t="s">
        <v>9272</v>
      </c>
      <c r="M3151" t="s">
        <v>9273</v>
      </c>
      <c r="N3151">
        <v>0.68388888800000003</v>
      </c>
      <c r="O3151">
        <v>0</v>
      </c>
      <c r="P3151">
        <v>92</v>
      </c>
      <c r="Q3151">
        <v>0</v>
      </c>
      <c r="R3151">
        <v>0</v>
      </c>
      <c r="S3151">
        <v>0</v>
      </c>
      <c r="T3151">
        <v>1</v>
      </c>
      <c r="U3151">
        <v>0</v>
      </c>
      <c r="V3151">
        <v>0</v>
      </c>
      <c r="W3151">
        <v>0</v>
      </c>
      <c r="X3151">
        <v>21.422046683336465</v>
      </c>
      <c r="Y3151">
        <v>0</v>
      </c>
      <c r="Z3151">
        <v>0</v>
      </c>
      <c r="AA3151">
        <v>0</v>
      </c>
      <c r="AB3151">
        <v>0.89807119396722213</v>
      </c>
      <c r="AC3151">
        <v>0</v>
      </c>
      <c r="AD3151">
        <v>0</v>
      </c>
      <c r="AE3151">
        <v>22.320117877303687</v>
      </c>
    </row>
    <row r="3152" spans="1:31" x14ac:dyDescent="0.3">
      <c r="A3152">
        <v>2507423</v>
      </c>
      <c r="B3152">
        <v>1</v>
      </c>
      <c r="C3152" t="s">
        <v>80</v>
      </c>
      <c r="D3152" t="s">
        <v>83</v>
      </c>
      <c r="E3152" t="s">
        <v>207</v>
      </c>
      <c r="F3152" t="s">
        <v>8660</v>
      </c>
      <c r="G3152" t="s">
        <v>161</v>
      </c>
      <c r="H3152" t="s">
        <v>150</v>
      </c>
      <c r="I3152" t="s">
        <v>136</v>
      </c>
      <c r="J3152" t="s">
        <v>137</v>
      </c>
      <c r="K3152" t="s">
        <v>144</v>
      </c>
      <c r="L3152" t="s">
        <v>9274</v>
      </c>
      <c r="M3152" t="s">
        <v>9275</v>
      </c>
      <c r="N3152">
        <v>1.9597222219999999</v>
      </c>
      <c r="O3152">
        <v>0</v>
      </c>
      <c r="P3152">
        <v>165</v>
      </c>
      <c r="Q3152">
        <v>0</v>
      </c>
      <c r="R3152">
        <v>0</v>
      </c>
      <c r="S3152">
        <v>0</v>
      </c>
      <c r="T3152">
        <v>1</v>
      </c>
      <c r="U3152">
        <v>0</v>
      </c>
      <c r="V3152">
        <v>0</v>
      </c>
      <c r="W3152">
        <v>0</v>
      </c>
      <c r="X3152">
        <v>92.783679594023027</v>
      </c>
      <c r="Y3152">
        <v>0</v>
      </c>
      <c r="Z3152">
        <v>0</v>
      </c>
      <c r="AA3152">
        <v>0</v>
      </c>
      <c r="AB3152">
        <v>1.6441810792168468</v>
      </c>
      <c r="AC3152">
        <v>0</v>
      </c>
      <c r="AD3152">
        <v>0</v>
      </c>
      <c r="AE3152">
        <v>94.427860673239877</v>
      </c>
    </row>
    <row r="3153" spans="1:31" x14ac:dyDescent="0.3">
      <c r="A3153">
        <v>2507609</v>
      </c>
      <c r="B3153">
        <v>1</v>
      </c>
      <c r="C3153" t="s">
        <v>80</v>
      </c>
      <c r="D3153" t="s">
        <v>95</v>
      </c>
      <c r="E3153" t="s">
        <v>132</v>
      </c>
      <c r="F3153" t="s">
        <v>9276</v>
      </c>
      <c r="G3153" t="s">
        <v>134</v>
      </c>
      <c r="H3153" t="s">
        <v>135</v>
      </c>
      <c r="I3153" t="s">
        <v>136</v>
      </c>
      <c r="J3153" t="s">
        <v>137</v>
      </c>
      <c r="K3153" t="s">
        <v>138</v>
      </c>
      <c r="L3153" t="s">
        <v>9277</v>
      </c>
      <c r="M3153" t="s">
        <v>9278</v>
      </c>
      <c r="N3153">
        <v>0.34972222200000003</v>
      </c>
      <c r="O3153">
        <v>0</v>
      </c>
      <c r="P3153">
        <v>67</v>
      </c>
      <c r="Q3153">
        <v>0</v>
      </c>
      <c r="R3153">
        <v>0</v>
      </c>
      <c r="S3153">
        <v>0</v>
      </c>
      <c r="T3153">
        <v>4</v>
      </c>
      <c r="U3153">
        <v>0</v>
      </c>
      <c r="V3153">
        <v>0</v>
      </c>
      <c r="W3153">
        <v>0</v>
      </c>
      <c r="X3153">
        <v>4.4019689716046226</v>
      </c>
      <c r="Y3153">
        <v>0</v>
      </c>
      <c r="Z3153">
        <v>0</v>
      </c>
      <c r="AA3153">
        <v>0</v>
      </c>
      <c r="AB3153">
        <v>4.7435263576797864</v>
      </c>
      <c r="AC3153">
        <v>0</v>
      </c>
      <c r="AD3153">
        <v>0</v>
      </c>
      <c r="AE3153">
        <v>9.1454953292844081</v>
      </c>
    </row>
    <row r="3154" spans="1:31" x14ac:dyDescent="0.3">
      <c r="A3154">
        <v>2507563</v>
      </c>
      <c r="B3154">
        <v>1</v>
      </c>
      <c r="C3154" t="s">
        <v>80</v>
      </c>
      <c r="D3154" t="s">
        <v>105</v>
      </c>
      <c r="E3154" t="s">
        <v>141</v>
      </c>
      <c r="F3154" t="s">
        <v>4200</v>
      </c>
      <c r="G3154" t="s">
        <v>134</v>
      </c>
      <c r="H3154" t="s">
        <v>135</v>
      </c>
      <c r="I3154" t="s">
        <v>136</v>
      </c>
      <c r="J3154" t="s">
        <v>137</v>
      </c>
      <c r="K3154" t="s">
        <v>138</v>
      </c>
      <c r="L3154" t="s">
        <v>9279</v>
      </c>
      <c r="M3154" t="s">
        <v>9280</v>
      </c>
      <c r="N3154">
        <v>1.8858333329999999</v>
      </c>
      <c r="O3154">
        <v>2</v>
      </c>
      <c r="P3154">
        <v>307</v>
      </c>
      <c r="Q3154">
        <v>2</v>
      </c>
      <c r="R3154">
        <v>20</v>
      </c>
      <c r="S3154">
        <v>15</v>
      </c>
      <c r="T3154">
        <v>65</v>
      </c>
      <c r="U3154">
        <v>3</v>
      </c>
      <c r="V3154">
        <v>0</v>
      </c>
      <c r="W3154">
        <v>1.703234200449167</v>
      </c>
      <c r="X3154">
        <v>171.63681300793246</v>
      </c>
      <c r="Y3154">
        <v>4.592105647795</v>
      </c>
      <c r="Z3154">
        <v>9.9879843012141993</v>
      </c>
      <c r="AA3154">
        <v>131.58829201749472</v>
      </c>
      <c r="AB3154">
        <v>106.77728297478173</v>
      </c>
      <c r="AC3154">
        <v>160.86165741379727</v>
      </c>
      <c r="AD3154">
        <v>0</v>
      </c>
      <c r="AE3154">
        <v>587.14736956346451</v>
      </c>
    </row>
    <row r="3155" spans="1:31" x14ac:dyDescent="0.3">
      <c r="A3155">
        <v>2507855</v>
      </c>
      <c r="B3155">
        <v>1</v>
      </c>
      <c r="C3155" t="s">
        <v>80</v>
      </c>
      <c r="D3155" t="s">
        <v>88</v>
      </c>
      <c r="E3155" t="s">
        <v>207</v>
      </c>
      <c r="F3155" t="s">
        <v>1049</v>
      </c>
      <c r="G3155" t="s">
        <v>177</v>
      </c>
      <c r="H3155" t="s">
        <v>150</v>
      </c>
      <c r="I3155" t="s">
        <v>136</v>
      </c>
      <c r="J3155" t="s">
        <v>137</v>
      </c>
      <c r="K3155" t="s">
        <v>144</v>
      </c>
      <c r="L3155" t="s">
        <v>9281</v>
      </c>
      <c r="M3155" t="s">
        <v>9282</v>
      </c>
      <c r="N3155">
        <v>2.4536111109999998</v>
      </c>
      <c r="O3155">
        <v>0</v>
      </c>
      <c r="P3155">
        <v>65</v>
      </c>
      <c r="Q3155">
        <v>0</v>
      </c>
      <c r="R3155">
        <v>0</v>
      </c>
      <c r="S3155">
        <v>0</v>
      </c>
      <c r="T3155">
        <v>6</v>
      </c>
      <c r="U3155">
        <v>0</v>
      </c>
      <c r="V3155">
        <v>0</v>
      </c>
      <c r="W3155">
        <v>0</v>
      </c>
      <c r="X3155">
        <v>30.145273394377806</v>
      </c>
      <c r="Y3155">
        <v>0</v>
      </c>
      <c r="Z3155">
        <v>0</v>
      </c>
      <c r="AA3155">
        <v>0</v>
      </c>
      <c r="AB3155">
        <v>26.151402766959194</v>
      </c>
      <c r="AC3155">
        <v>0</v>
      </c>
      <c r="AD3155">
        <v>0</v>
      </c>
      <c r="AE3155">
        <v>56.296676161337004</v>
      </c>
    </row>
    <row r="3156" spans="1:31" x14ac:dyDescent="0.3">
      <c r="A3156">
        <v>2507463</v>
      </c>
      <c r="B3156">
        <v>1</v>
      </c>
      <c r="C3156" t="s">
        <v>80</v>
      </c>
      <c r="D3156" t="s">
        <v>97</v>
      </c>
      <c r="E3156" t="s">
        <v>275</v>
      </c>
      <c r="F3156" t="s">
        <v>9283</v>
      </c>
      <c r="G3156" t="s">
        <v>143</v>
      </c>
      <c r="H3156" t="s">
        <v>135</v>
      </c>
      <c r="I3156" t="s">
        <v>136</v>
      </c>
      <c r="J3156" t="s">
        <v>137</v>
      </c>
      <c r="K3156" t="s">
        <v>144</v>
      </c>
      <c r="L3156" t="s">
        <v>9284</v>
      </c>
      <c r="M3156" t="s">
        <v>9285</v>
      </c>
      <c r="N3156">
        <v>6.2414721999999999E-2</v>
      </c>
      <c r="O3156">
        <v>45</v>
      </c>
      <c r="P3156">
        <v>255</v>
      </c>
      <c r="Q3156">
        <v>0</v>
      </c>
      <c r="R3156">
        <v>50</v>
      </c>
      <c r="S3156">
        <v>7</v>
      </c>
      <c r="T3156">
        <v>38</v>
      </c>
      <c r="U3156">
        <v>0</v>
      </c>
      <c r="V3156">
        <v>0</v>
      </c>
      <c r="W3156">
        <v>12.144075496754017</v>
      </c>
      <c r="X3156">
        <v>36.461530789831151</v>
      </c>
      <c r="Y3156">
        <v>0</v>
      </c>
      <c r="Z3156">
        <v>1.7311917292958403</v>
      </c>
      <c r="AA3156">
        <v>1.1063998430394313</v>
      </c>
      <c r="AB3156">
        <v>3.0367227522329605</v>
      </c>
      <c r="AC3156">
        <v>0</v>
      </c>
      <c r="AD3156">
        <v>0</v>
      </c>
      <c r="AE3156">
        <v>54.479920611153403</v>
      </c>
    </row>
    <row r="3157" spans="1:31" x14ac:dyDescent="0.3">
      <c r="A3157">
        <v>2507901</v>
      </c>
      <c r="B3157">
        <v>1</v>
      </c>
      <c r="C3157" t="s">
        <v>80</v>
      </c>
      <c r="D3157" t="s">
        <v>96</v>
      </c>
      <c r="E3157" t="s">
        <v>141</v>
      </c>
      <c r="F3157" t="s">
        <v>9259</v>
      </c>
      <c r="G3157" t="s">
        <v>143</v>
      </c>
      <c r="H3157" t="s">
        <v>135</v>
      </c>
      <c r="I3157" t="s">
        <v>136</v>
      </c>
      <c r="J3157" t="s">
        <v>137</v>
      </c>
      <c r="K3157" t="s">
        <v>144</v>
      </c>
      <c r="L3157" t="s">
        <v>9286</v>
      </c>
      <c r="M3157" t="s">
        <v>9287</v>
      </c>
      <c r="N3157">
        <v>0.71250000000000002</v>
      </c>
      <c r="O3157">
        <v>6</v>
      </c>
      <c r="P3157">
        <v>1154</v>
      </c>
      <c r="Q3157">
        <v>6</v>
      </c>
      <c r="R3157">
        <v>55</v>
      </c>
      <c r="S3157">
        <v>12</v>
      </c>
      <c r="T3157">
        <v>29</v>
      </c>
      <c r="U3157">
        <v>0</v>
      </c>
      <c r="V3157">
        <v>1</v>
      </c>
      <c r="W3157">
        <v>11.356820152821227</v>
      </c>
      <c r="X3157">
        <v>117.22015006102579</v>
      </c>
      <c r="Y3157">
        <v>11.674314218324138</v>
      </c>
      <c r="Z3157">
        <v>23.95558980030308</v>
      </c>
      <c r="AA3157">
        <v>17.274452739352203</v>
      </c>
      <c r="AB3157">
        <v>20.311528338653922</v>
      </c>
      <c r="AC3157">
        <v>0</v>
      </c>
      <c r="AD3157">
        <v>0.2919538324036125</v>
      </c>
      <c r="AE3157">
        <v>202.08480914288393</v>
      </c>
    </row>
    <row r="3158" spans="1:31" x14ac:dyDescent="0.3">
      <c r="A3158">
        <v>2507941</v>
      </c>
      <c r="B3158">
        <v>1</v>
      </c>
      <c r="C3158" t="s">
        <v>80</v>
      </c>
      <c r="D3158" t="s">
        <v>100</v>
      </c>
      <c r="E3158" t="s">
        <v>187</v>
      </c>
      <c r="F3158" t="s">
        <v>724</v>
      </c>
      <c r="G3158" t="s">
        <v>143</v>
      </c>
      <c r="H3158" t="s">
        <v>135</v>
      </c>
      <c r="I3158" t="s">
        <v>136</v>
      </c>
      <c r="J3158" t="s">
        <v>137</v>
      </c>
      <c r="K3158" t="s">
        <v>144</v>
      </c>
      <c r="L3158" t="s">
        <v>9288</v>
      </c>
      <c r="M3158" t="s">
        <v>9289</v>
      </c>
      <c r="N3158">
        <v>0.47861111099999998</v>
      </c>
      <c r="O3158">
        <v>1</v>
      </c>
      <c r="P3158">
        <v>386</v>
      </c>
      <c r="Q3158">
        <v>119</v>
      </c>
      <c r="R3158">
        <v>133</v>
      </c>
      <c r="S3158">
        <v>9</v>
      </c>
      <c r="T3158">
        <v>45</v>
      </c>
      <c r="U3158">
        <v>1</v>
      </c>
      <c r="V3158">
        <v>0</v>
      </c>
      <c r="W3158">
        <v>0.54226399830440253</v>
      </c>
      <c r="X3158">
        <v>58.196264112223005</v>
      </c>
      <c r="Y3158">
        <v>114.92516986997553</v>
      </c>
      <c r="Z3158">
        <v>132.84332451101898</v>
      </c>
      <c r="AA3158">
        <v>18.007543481419425</v>
      </c>
      <c r="AB3158">
        <v>15.690056090559029</v>
      </c>
      <c r="AC3158">
        <v>97.679834764549298</v>
      </c>
      <c r="AD3158">
        <v>0</v>
      </c>
      <c r="AE3158">
        <v>437.88445682804968</v>
      </c>
    </row>
    <row r="3159" spans="1:31" x14ac:dyDescent="0.3">
      <c r="A3159">
        <v>2508020</v>
      </c>
      <c r="B3159">
        <v>2</v>
      </c>
      <c r="C3159" t="s">
        <v>80</v>
      </c>
      <c r="D3159" t="s">
        <v>100</v>
      </c>
      <c r="E3159" t="s">
        <v>159</v>
      </c>
      <c r="F3159" t="s">
        <v>9290</v>
      </c>
      <c r="G3159" t="s">
        <v>161</v>
      </c>
      <c r="H3159" t="s">
        <v>150</v>
      </c>
      <c r="I3159" t="s">
        <v>136</v>
      </c>
      <c r="J3159" t="s">
        <v>137</v>
      </c>
      <c r="K3159" t="s">
        <v>144</v>
      </c>
      <c r="L3159" t="s">
        <v>9291</v>
      </c>
      <c r="M3159" t="s">
        <v>9292</v>
      </c>
      <c r="N3159">
        <v>0.230833333</v>
      </c>
      <c r="O3159">
        <v>0</v>
      </c>
      <c r="P3159">
        <v>168</v>
      </c>
      <c r="Q3159">
        <v>0</v>
      </c>
      <c r="R3159">
        <v>4</v>
      </c>
      <c r="S3159">
        <v>0</v>
      </c>
      <c r="T3159">
        <v>30</v>
      </c>
      <c r="U3159">
        <v>0</v>
      </c>
      <c r="V3159">
        <v>1</v>
      </c>
      <c r="W3159">
        <v>0</v>
      </c>
      <c r="X3159">
        <v>12.282167887757192</v>
      </c>
      <c r="Y3159">
        <v>0</v>
      </c>
      <c r="Z3159">
        <v>0.33508307108579832</v>
      </c>
      <c r="AA3159">
        <v>0</v>
      </c>
      <c r="AB3159">
        <v>6.983683645257817</v>
      </c>
      <c r="AC3159">
        <v>0</v>
      </c>
      <c r="AD3159">
        <v>9.895199671622315</v>
      </c>
      <c r="AE3159">
        <v>29.496134275723122</v>
      </c>
    </row>
    <row r="3160" spans="1:31" x14ac:dyDescent="0.3">
      <c r="A3160">
        <v>2507749</v>
      </c>
      <c r="B3160">
        <v>1</v>
      </c>
      <c r="C3160" t="s">
        <v>80</v>
      </c>
      <c r="D3160" t="s">
        <v>96</v>
      </c>
      <c r="E3160" t="s">
        <v>159</v>
      </c>
      <c r="F3160" t="s">
        <v>9293</v>
      </c>
      <c r="G3160" t="s">
        <v>181</v>
      </c>
      <c r="H3160" t="s">
        <v>150</v>
      </c>
      <c r="I3160" t="s">
        <v>136</v>
      </c>
      <c r="J3160" t="s">
        <v>137</v>
      </c>
      <c r="K3160" t="s">
        <v>144</v>
      </c>
      <c r="L3160" t="s">
        <v>9294</v>
      </c>
      <c r="M3160" t="s">
        <v>9295</v>
      </c>
      <c r="N3160">
        <v>1.335555555</v>
      </c>
      <c r="O3160">
        <v>0</v>
      </c>
      <c r="P3160">
        <v>154</v>
      </c>
      <c r="Q3160">
        <v>0</v>
      </c>
      <c r="R3160">
        <v>1</v>
      </c>
      <c r="S3160">
        <v>0</v>
      </c>
      <c r="T3160">
        <v>14</v>
      </c>
      <c r="U3160">
        <v>0</v>
      </c>
      <c r="V3160">
        <v>0</v>
      </c>
      <c r="W3160">
        <v>0</v>
      </c>
      <c r="X3160">
        <v>111.55448405590656</v>
      </c>
      <c r="Y3160">
        <v>0</v>
      </c>
      <c r="Z3160">
        <v>1.820763162053685</v>
      </c>
      <c r="AA3160">
        <v>0</v>
      </c>
      <c r="AB3160">
        <v>26.322008040776801</v>
      </c>
      <c r="AC3160">
        <v>0</v>
      </c>
      <c r="AD3160">
        <v>0</v>
      </c>
      <c r="AE3160">
        <v>139.69725525873704</v>
      </c>
    </row>
    <row r="3161" spans="1:31" x14ac:dyDescent="0.3">
      <c r="A3161">
        <v>2507506</v>
      </c>
      <c r="B3161">
        <v>1</v>
      </c>
      <c r="C3161" t="s">
        <v>81</v>
      </c>
      <c r="D3161" t="s">
        <v>118</v>
      </c>
      <c r="E3161" t="s">
        <v>132</v>
      </c>
      <c r="F3161" t="s">
        <v>9296</v>
      </c>
      <c r="G3161" t="s">
        <v>173</v>
      </c>
      <c r="H3161" t="s">
        <v>135</v>
      </c>
      <c r="I3161" t="s">
        <v>136</v>
      </c>
      <c r="J3161" t="s">
        <v>137</v>
      </c>
      <c r="K3161" t="s">
        <v>138</v>
      </c>
      <c r="L3161" t="s">
        <v>9297</v>
      </c>
      <c r="M3161" t="s">
        <v>9298</v>
      </c>
      <c r="N3161">
        <v>8.4822222220000008</v>
      </c>
      <c r="O3161">
        <v>0</v>
      </c>
      <c r="P3161">
        <v>0</v>
      </c>
      <c r="Q3161">
        <v>5</v>
      </c>
      <c r="R3161">
        <v>0</v>
      </c>
      <c r="S3161">
        <v>1</v>
      </c>
      <c r="T3161">
        <v>0</v>
      </c>
      <c r="U3161">
        <v>0</v>
      </c>
      <c r="V3161">
        <v>0</v>
      </c>
      <c r="W3161">
        <v>0</v>
      </c>
      <c r="X3161">
        <v>0</v>
      </c>
      <c r="Y3161">
        <v>381.21865188003977</v>
      </c>
      <c r="Z3161">
        <v>0</v>
      </c>
      <c r="AA3161">
        <v>14.28078951703824</v>
      </c>
      <c r="AB3161">
        <v>0</v>
      </c>
      <c r="AC3161">
        <v>0</v>
      </c>
      <c r="AD3161">
        <v>0</v>
      </c>
      <c r="AE3161">
        <v>395.49944139707799</v>
      </c>
    </row>
    <row r="3162" spans="1:31" x14ac:dyDescent="0.3">
      <c r="A3162">
        <v>2507440</v>
      </c>
      <c r="B3162">
        <v>1</v>
      </c>
      <c r="C3162" t="s">
        <v>80</v>
      </c>
      <c r="D3162" t="s">
        <v>104</v>
      </c>
      <c r="E3162" t="s">
        <v>207</v>
      </c>
      <c r="F3162" t="s">
        <v>9299</v>
      </c>
      <c r="G3162" t="s">
        <v>1242</v>
      </c>
      <c r="H3162" t="s">
        <v>150</v>
      </c>
      <c r="I3162" t="s">
        <v>136</v>
      </c>
      <c r="J3162" t="s">
        <v>3</v>
      </c>
      <c r="K3162" t="s">
        <v>144</v>
      </c>
      <c r="L3162" t="s">
        <v>9300</v>
      </c>
      <c r="M3162" t="s">
        <v>9301</v>
      </c>
      <c r="N3162">
        <v>4.909444444</v>
      </c>
      <c r="O3162">
        <v>0</v>
      </c>
      <c r="P3162">
        <v>2</v>
      </c>
      <c r="Q3162">
        <v>0</v>
      </c>
      <c r="R3162">
        <v>0</v>
      </c>
      <c r="S3162">
        <v>0</v>
      </c>
      <c r="T3162">
        <v>1</v>
      </c>
      <c r="U3162">
        <v>0</v>
      </c>
      <c r="V3162">
        <v>0</v>
      </c>
      <c r="W3162">
        <v>0</v>
      </c>
      <c r="X3162">
        <v>15.218357605334781</v>
      </c>
      <c r="Y3162">
        <v>0</v>
      </c>
      <c r="Z3162">
        <v>0</v>
      </c>
      <c r="AA3162">
        <v>0</v>
      </c>
      <c r="AB3162">
        <v>0.28033445958208003</v>
      </c>
      <c r="AC3162">
        <v>0</v>
      </c>
      <c r="AD3162">
        <v>0</v>
      </c>
      <c r="AE3162">
        <v>15.498692064916861</v>
      </c>
    </row>
    <row r="3163" spans="1:31" x14ac:dyDescent="0.3">
      <c r="A3163">
        <v>2507875</v>
      </c>
      <c r="B3163">
        <v>1</v>
      </c>
      <c r="C3163" t="s">
        <v>80</v>
      </c>
      <c r="D3163" t="s">
        <v>106</v>
      </c>
      <c r="E3163" t="s">
        <v>132</v>
      </c>
      <c r="F3163" t="s">
        <v>9302</v>
      </c>
      <c r="G3163" t="s">
        <v>693</v>
      </c>
      <c r="H3163" t="s">
        <v>135</v>
      </c>
      <c r="I3163" t="s">
        <v>136</v>
      </c>
      <c r="J3163" t="s">
        <v>137</v>
      </c>
      <c r="K3163" t="s">
        <v>144</v>
      </c>
      <c r="L3163" t="s">
        <v>9303</v>
      </c>
      <c r="M3163" t="s">
        <v>9304</v>
      </c>
      <c r="N3163">
        <v>2.7402777770000002</v>
      </c>
      <c r="O3163">
        <v>0</v>
      </c>
      <c r="P3163">
        <v>88</v>
      </c>
      <c r="Q3163">
        <v>0</v>
      </c>
      <c r="R3163">
        <v>9</v>
      </c>
      <c r="S3163">
        <v>3</v>
      </c>
      <c r="T3163">
        <v>12</v>
      </c>
      <c r="U3163">
        <v>0</v>
      </c>
      <c r="V3163">
        <v>0</v>
      </c>
      <c r="W3163">
        <v>0</v>
      </c>
      <c r="X3163">
        <v>22.168031425575844</v>
      </c>
      <c r="Y3163">
        <v>0</v>
      </c>
      <c r="Z3163">
        <v>3.0916949173154804</v>
      </c>
      <c r="AA3163">
        <v>59.723917256770427</v>
      </c>
      <c r="AB3163">
        <v>15.042300551371278</v>
      </c>
      <c r="AC3163">
        <v>0</v>
      </c>
      <c r="AD3163">
        <v>0</v>
      </c>
      <c r="AE3163">
        <v>100.02594415103303</v>
      </c>
    </row>
    <row r="3164" spans="1:31" x14ac:dyDescent="0.3">
      <c r="A3164">
        <v>2507918</v>
      </c>
      <c r="B3164">
        <v>1</v>
      </c>
      <c r="C3164" t="s">
        <v>80</v>
      </c>
      <c r="D3164" t="s">
        <v>83</v>
      </c>
      <c r="E3164" t="s">
        <v>167</v>
      </c>
      <c r="F3164" t="s">
        <v>9305</v>
      </c>
      <c r="G3164" t="s">
        <v>263</v>
      </c>
      <c r="H3164" t="s">
        <v>150</v>
      </c>
      <c r="I3164" t="s">
        <v>136</v>
      </c>
      <c r="J3164" t="s">
        <v>137</v>
      </c>
      <c r="K3164" t="s">
        <v>144</v>
      </c>
      <c r="L3164" t="s">
        <v>9306</v>
      </c>
      <c r="M3164" t="s">
        <v>9307</v>
      </c>
      <c r="N3164">
        <v>1.2547222220000001</v>
      </c>
      <c r="O3164">
        <v>0</v>
      </c>
      <c r="P3164">
        <v>1</v>
      </c>
      <c r="Q3164">
        <v>0</v>
      </c>
      <c r="R3164">
        <v>0</v>
      </c>
      <c r="S3164">
        <v>0</v>
      </c>
      <c r="T3164">
        <v>0</v>
      </c>
      <c r="U3164">
        <v>0</v>
      </c>
      <c r="V3164">
        <v>0</v>
      </c>
      <c r="W3164">
        <v>0</v>
      </c>
      <c r="X3164">
        <v>0.82395265800457995</v>
      </c>
      <c r="Y3164">
        <v>0</v>
      </c>
      <c r="Z3164">
        <v>0</v>
      </c>
      <c r="AA3164">
        <v>0</v>
      </c>
      <c r="AB3164">
        <v>0</v>
      </c>
      <c r="AC3164">
        <v>0</v>
      </c>
      <c r="AD3164">
        <v>0</v>
      </c>
      <c r="AE3164">
        <v>0.82395265800457995</v>
      </c>
    </row>
    <row r="3165" spans="1:31" x14ac:dyDescent="0.3">
      <c r="A3165">
        <v>2508084</v>
      </c>
      <c r="B3165">
        <v>1</v>
      </c>
      <c r="C3165" t="s">
        <v>81</v>
      </c>
      <c r="D3165" t="s">
        <v>113</v>
      </c>
      <c r="E3165" t="s">
        <v>159</v>
      </c>
      <c r="F3165" t="s">
        <v>9308</v>
      </c>
      <c r="G3165" t="s">
        <v>161</v>
      </c>
      <c r="H3165" t="s">
        <v>150</v>
      </c>
      <c r="I3165" t="s">
        <v>136</v>
      </c>
      <c r="J3165" t="s">
        <v>137</v>
      </c>
      <c r="K3165" t="s">
        <v>144</v>
      </c>
      <c r="L3165" t="s">
        <v>9309</v>
      </c>
      <c r="M3165" t="s">
        <v>9310</v>
      </c>
      <c r="N3165">
        <v>0.73527777699999997</v>
      </c>
      <c r="O3165">
        <v>0</v>
      </c>
      <c r="P3165">
        <v>51</v>
      </c>
      <c r="Q3165">
        <v>0</v>
      </c>
      <c r="R3165">
        <v>11</v>
      </c>
      <c r="S3165">
        <v>0</v>
      </c>
      <c r="T3165">
        <v>58</v>
      </c>
      <c r="U3165">
        <v>0</v>
      </c>
      <c r="V3165">
        <v>0</v>
      </c>
      <c r="W3165">
        <v>0</v>
      </c>
      <c r="X3165">
        <v>8.8573567315278066</v>
      </c>
      <c r="Y3165">
        <v>0</v>
      </c>
      <c r="Z3165">
        <v>15.935232588610896</v>
      </c>
      <c r="AA3165">
        <v>0</v>
      </c>
      <c r="AB3165">
        <v>16.453802282214713</v>
      </c>
      <c r="AC3165">
        <v>0</v>
      </c>
      <c r="AD3165">
        <v>0</v>
      </c>
      <c r="AE3165">
        <v>41.246391602353413</v>
      </c>
    </row>
    <row r="3166" spans="1:31" x14ac:dyDescent="0.3">
      <c r="A3166">
        <v>2507566</v>
      </c>
      <c r="B3166">
        <v>1</v>
      </c>
      <c r="C3166" t="s">
        <v>80</v>
      </c>
      <c r="D3166" t="s">
        <v>100</v>
      </c>
      <c r="E3166" t="s">
        <v>187</v>
      </c>
      <c r="F3166" t="s">
        <v>9311</v>
      </c>
      <c r="G3166" t="s">
        <v>134</v>
      </c>
      <c r="H3166" t="s">
        <v>135</v>
      </c>
      <c r="I3166" t="s">
        <v>136</v>
      </c>
      <c r="J3166" t="s">
        <v>137</v>
      </c>
      <c r="K3166" t="s">
        <v>138</v>
      </c>
      <c r="L3166" t="s">
        <v>9312</v>
      </c>
      <c r="M3166" t="s">
        <v>9313</v>
      </c>
      <c r="N3166">
        <v>2.883611111</v>
      </c>
      <c r="O3166">
        <v>1</v>
      </c>
      <c r="P3166">
        <v>558</v>
      </c>
      <c r="Q3166">
        <v>1</v>
      </c>
      <c r="R3166">
        <v>16</v>
      </c>
      <c r="S3166">
        <v>2</v>
      </c>
      <c r="T3166">
        <v>38</v>
      </c>
      <c r="U3166">
        <v>0</v>
      </c>
      <c r="V3166">
        <v>0</v>
      </c>
      <c r="W3166">
        <v>3.8464860039760702</v>
      </c>
      <c r="X3166">
        <v>522.40539405795187</v>
      </c>
      <c r="Y3166">
        <v>1.1521241966760002E-2</v>
      </c>
      <c r="Z3166">
        <v>22.567662557325306</v>
      </c>
      <c r="AA3166">
        <v>62.145171080787179</v>
      </c>
      <c r="AB3166">
        <v>108.65507768500029</v>
      </c>
      <c r="AC3166">
        <v>0</v>
      </c>
      <c r="AD3166">
        <v>0</v>
      </c>
      <c r="AE3166">
        <v>719.63131262700756</v>
      </c>
    </row>
    <row r="3167" spans="1:31" x14ac:dyDescent="0.3">
      <c r="A3167">
        <v>2507689</v>
      </c>
      <c r="B3167">
        <v>1</v>
      </c>
      <c r="C3167" t="s">
        <v>80</v>
      </c>
      <c r="D3167" t="s">
        <v>94</v>
      </c>
      <c r="E3167" t="s">
        <v>167</v>
      </c>
      <c r="F3167" t="s">
        <v>9314</v>
      </c>
      <c r="G3167" t="s">
        <v>263</v>
      </c>
      <c r="H3167" t="s">
        <v>150</v>
      </c>
      <c r="I3167" t="s">
        <v>136</v>
      </c>
      <c r="J3167" t="s">
        <v>137</v>
      </c>
      <c r="K3167" t="s">
        <v>144</v>
      </c>
      <c r="L3167" t="s">
        <v>9315</v>
      </c>
      <c r="M3167" t="s">
        <v>9316</v>
      </c>
      <c r="N3167">
        <v>1.5591666660000001</v>
      </c>
      <c r="O3167">
        <v>0</v>
      </c>
      <c r="P3167">
        <v>2</v>
      </c>
      <c r="Q3167">
        <v>0</v>
      </c>
      <c r="R3167">
        <v>0</v>
      </c>
      <c r="S3167">
        <v>0</v>
      </c>
      <c r="T3167">
        <v>0</v>
      </c>
      <c r="U3167">
        <v>0</v>
      </c>
      <c r="V3167">
        <v>0</v>
      </c>
      <c r="W3167">
        <v>0</v>
      </c>
      <c r="X3167">
        <v>2.0132183749099104</v>
      </c>
      <c r="Y3167">
        <v>0</v>
      </c>
      <c r="Z3167">
        <v>0</v>
      </c>
      <c r="AA3167">
        <v>0</v>
      </c>
      <c r="AB3167">
        <v>0</v>
      </c>
      <c r="AC3167">
        <v>0</v>
      </c>
      <c r="AD3167">
        <v>0</v>
      </c>
      <c r="AE3167">
        <v>2.0132183749099104</v>
      </c>
    </row>
    <row r="3168" spans="1:31" x14ac:dyDescent="0.3">
      <c r="A3168">
        <v>2507798</v>
      </c>
      <c r="B3168">
        <v>1</v>
      </c>
      <c r="C3168" t="s">
        <v>80</v>
      </c>
      <c r="D3168" t="s">
        <v>93</v>
      </c>
      <c r="E3168" t="s">
        <v>207</v>
      </c>
      <c r="F3168" t="s">
        <v>9317</v>
      </c>
      <c r="G3168" t="s">
        <v>161</v>
      </c>
      <c r="H3168" t="s">
        <v>150</v>
      </c>
      <c r="I3168" t="s">
        <v>136</v>
      </c>
      <c r="J3168" t="s">
        <v>137</v>
      </c>
      <c r="K3168" t="s">
        <v>144</v>
      </c>
      <c r="L3168" t="s">
        <v>9318</v>
      </c>
      <c r="M3168" t="s">
        <v>9319</v>
      </c>
      <c r="N3168">
        <v>0.54555555499999997</v>
      </c>
      <c r="O3168">
        <v>0</v>
      </c>
      <c r="P3168">
        <v>10</v>
      </c>
      <c r="Q3168">
        <v>0</v>
      </c>
      <c r="R3168">
        <v>5</v>
      </c>
      <c r="S3168">
        <v>0</v>
      </c>
      <c r="T3168">
        <v>9</v>
      </c>
      <c r="U3168">
        <v>0</v>
      </c>
      <c r="V3168">
        <v>0</v>
      </c>
      <c r="W3168">
        <v>0</v>
      </c>
      <c r="X3168">
        <v>2.2986790011985168</v>
      </c>
      <c r="Y3168">
        <v>0</v>
      </c>
      <c r="Z3168">
        <v>3.7416997432696268</v>
      </c>
      <c r="AA3168">
        <v>0</v>
      </c>
      <c r="AB3168">
        <v>5.2847352172147</v>
      </c>
      <c r="AC3168">
        <v>0</v>
      </c>
      <c r="AD3168">
        <v>0</v>
      </c>
      <c r="AE3168">
        <v>11.325113961682844</v>
      </c>
    </row>
    <row r="3169" spans="1:31" x14ac:dyDescent="0.3">
      <c r="A3169">
        <v>2508027</v>
      </c>
      <c r="B3169">
        <v>1</v>
      </c>
      <c r="C3169" t="s">
        <v>81</v>
      </c>
      <c r="D3169" t="s">
        <v>118</v>
      </c>
      <c r="E3169" t="s">
        <v>187</v>
      </c>
      <c r="F3169" t="s">
        <v>9320</v>
      </c>
      <c r="G3169" t="s">
        <v>143</v>
      </c>
      <c r="H3169" t="s">
        <v>135</v>
      </c>
      <c r="I3169" t="s">
        <v>136</v>
      </c>
      <c r="J3169" t="s">
        <v>137</v>
      </c>
      <c r="K3169" t="s">
        <v>144</v>
      </c>
      <c r="L3169" t="s">
        <v>9321</v>
      </c>
      <c r="M3169" t="s">
        <v>9322</v>
      </c>
      <c r="N3169">
        <v>2.3741666659999998</v>
      </c>
      <c r="O3169">
        <v>0</v>
      </c>
      <c r="P3169">
        <v>0</v>
      </c>
      <c r="Q3169">
        <v>0</v>
      </c>
      <c r="R3169">
        <v>80</v>
      </c>
      <c r="S3169">
        <v>0</v>
      </c>
      <c r="T3169">
        <v>5</v>
      </c>
      <c r="U3169">
        <v>0</v>
      </c>
      <c r="V3169">
        <v>0</v>
      </c>
      <c r="W3169">
        <v>0</v>
      </c>
      <c r="X3169">
        <v>0</v>
      </c>
      <c r="Y3169">
        <v>0</v>
      </c>
      <c r="Z3169">
        <v>228.65585982506863</v>
      </c>
      <c r="AA3169">
        <v>0</v>
      </c>
      <c r="AB3169">
        <v>4.7953727788243334</v>
      </c>
      <c r="AC3169">
        <v>0</v>
      </c>
      <c r="AD3169">
        <v>0</v>
      </c>
      <c r="AE3169">
        <v>233.45123260389298</v>
      </c>
    </row>
    <row r="3170" spans="1:31" x14ac:dyDescent="0.3">
      <c r="A3170">
        <v>2508001</v>
      </c>
      <c r="B3170">
        <v>1</v>
      </c>
      <c r="C3170" t="s">
        <v>80</v>
      </c>
      <c r="D3170" t="s">
        <v>93</v>
      </c>
      <c r="E3170" t="s">
        <v>159</v>
      </c>
      <c r="F3170" t="s">
        <v>9323</v>
      </c>
      <c r="G3170" t="s">
        <v>181</v>
      </c>
      <c r="H3170" t="s">
        <v>150</v>
      </c>
      <c r="I3170" t="s">
        <v>136</v>
      </c>
      <c r="J3170" t="s">
        <v>137</v>
      </c>
      <c r="K3170" t="s">
        <v>144</v>
      </c>
      <c r="L3170" t="s">
        <v>9324</v>
      </c>
      <c r="M3170" t="s">
        <v>9325</v>
      </c>
      <c r="N3170">
        <v>5.5319444439999996</v>
      </c>
      <c r="O3170">
        <v>0</v>
      </c>
      <c r="P3170">
        <v>9</v>
      </c>
      <c r="Q3170">
        <v>0</v>
      </c>
      <c r="R3170">
        <v>7</v>
      </c>
      <c r="S3170">
        <v>0</v>
      </c>
      <c r="T3170">
        <v>5</v>
      </c>
      <c r="U3170">
        <v>0</v>
      </c>
      <c r="V3170">
        <v>0</v>
      </c>
      <c r="W3170">
        <v>0</v>
      </c>
      <c r="X3170">
        <v>4.2539813365847001</v>
      </c>
      <c r="Y3170">
        <v>0</v>
      </c>
      <c r="Z3170">
        <v>17.258875041137227</v>
      </c>
      <c r="AA3170">
        <v>0</v>
      </c>
      <c r="AB3170">
        <v>1.3926592757795733</v>
      </c>
      <c r="AC3170">
        <v>0</v>
      </c>
      <c r="AD3170">
        <v>0</v>
      </c>
      <c r="AE3170">
        <v>22.905515653501499</v>
      </c>
    </row>
    <row r="3171" spans="1:31" x14ac:dyDescent="0.3">
      <c r="A3171">
        <v>2507792</v>
      </c>
      <c r="B3171">
        <v>1</v>
      </c>
      <c r="C3171" t="s">
        <v>80</v>
      </c>
      <c r="D3171" t="s">
        <v>85</v>
      </c>
      <c r="E3171" t="s">
        <v>159</v>
      </c>
      <c r="F3171" t="s">
        <v>9326</v>
      </c>
      <c r="G3171" t="s">
        <v>134</v>
      </c>
      <c r="H3171" t="s">
        <v>150</v>
      </c>
      <c r="I3171" t="s">
        <v>136</v>
      </c>
      <c r="J3171" t="s">
        <v>137</v>
      </c>
      <c r="K3171" t="s">
        <v>138</v>
      </c>
      <c r="L3171" t="s">
        <v>9327</v>
      </c>
      <c r="M3171" t="s">
        <v>9328</v>
      </c>
      <c r="N3171">
        <v>0.758611111</v>
      </c>
      <c r="O3171">
        <v>0</v>
      </c>
      <c r="P3171">
        <v>1087</v>
      </c>
      <c r="Q3171">
        <v>0</v>
      </c>
      <c r="R3171">
        <v>0</v>
      </c>
      <c r="S3171">
        <v>0</v>
      </c>
      <c r="T3171">
        <v>93</v>
      </c>
      <c r="U3171">
        <v>0</v>
      </c>
      <c r="V3171">
        <v>1</v>
      </c>
      <c r="W3171">
        <v>0</v>
      </c>
      <c r="X3171">
        <v>180.81291242236821</v>
      </c>
      <c r="Y3171">
        <v>0</v>
      </c>
      <c r="Z3171">
        <v>0</v>
      </c>
      <c r="AA3171">
        <v>0</v>
      </c>
      <c r="AB3171">
        <v>73.65920170804975</v>
      </c>
      <c r="AC3171">
        <v>0</v>
      </c>
      <c r="AD3171">
        <v>0</v>
      </c>
      <c r="AE3171">
        <v>254.47211413041796</v>
      </c>
    </row>
    <row r="3172" spans="1:31" x14ac:dyDescent="0.3">
      <c r="A3172">
        <v>2507692</v>
      </c>
      <c r="B3172">
        <v>1</v>
      </c>
      <c r="C3172" t="s">
        <v>80</v>
      </c>
      <c r="D3172" t="s">
        <v>96</v>
      </c>
      <c r="E3172" t="s">
        <v>132</v>
      </c>
      <c r="F3172" t="s">
        <v>9329</v>
      </c>
      <c r="G3172" t="s">
        <v>204</v>
      </c>
      <c r="H3172" t="s">
        <v>135</v>
      </c>
      <c r="I3172" t="s">
        <v>136</v>
      </c>
      <c r="J3172" t="s">
        <v>137</v>
      </c>
      <c r="K3172" t="s">
        <v>144</v>
      </c>
      <c r="L3172" t="s">
        <v>9330</v>
      </c>
      <c r="M3172" t="s">
        <v>9331</v>
      </c>
      <c r="N3172">
        <v>5.7541666659999997</v>
      </c>
      <c r="O3172">
        <v>1</v>
      </c>
      <c r="P3172">
        <v>268</v>
      </c>
      <c r="Q3172">
        <v>2</v>
      </c>
      <c r="R3172">
        <v>0</v>
      </c>
      <c r="S3172">
        <v>5</v>
      </c>
      <c r="T3172">
        <v>4</v>
      </c>
      <c r="U3172">
        <v>0</v>
      </c>
      <c r="V3172">
        <v>0</v>
      </c>
      <c r="W3172">
        <v>77.484693271401596</v>
      </c>
      <c r="X3172">
        <v>235.93717197586045</v>
      </c>
      <c r="Y3172">
        <v>103.99078828047942</v>
      </c>
      <c r="Z3172">
        <v>0</v>
      </c>
      <c r="AA3172">
        <v>191.98232782366361</v>
      </c>
      <c r="AB3172">
        <v>49.711820173652448</v>
      </c>
      <c r="AC3172">
        <v>0</v>
      </c>
      <c r="AD3172">
        <v>0</v>
      </c>
      <c r="AE3172">
        <v>659.10680152505756</v>
      </c>
    </row>
    <row r="3173" spans="1:31" x14ac:dyDescent="0.3">
      <c r="A3173">
        <v>2507715</v>
      </c>
      <c r="B3173">
        <v>1</v>
      </c>
      <c r="C3173" t="s">
        <v>80</v>
      </c>
      <c r="D3173" t="s">
        <v>95</v>
      </c>
      <c r="E3173" t="s">
        <v>141</v>
      </c>
      <c r="F3173" t="s">
        <v>3087</v>
      </c>
      <c r="G3173" t="s">
        <v>134</v>
      </c>
      <c r="H3173" t="s">
        <v>135</v>
      </c>
      <c r="I3173" t="s">
        <v>136</v>
      </c>
      <c r="J3173" t="s">
        <v>137</v>
      </c>
      <c r="K3173" t="s">
        <v>138</v>
      </c>
      <c r="L3173" t="s">
        <v>9332</v>
      </c>
      <c r="M3173" t="s">
        <v>9333</v>
      </c>
      <c r="N3173">
        <v>1.1658333329999999</v>
      </c>
      <c r="O3173">
        <v>0</v>
      </c>
      <c r="P3173">
        <v>560</v>
      </c>
      <c r="Q3173">
        <v>0</v>
      </c>
      <c r="R3173">
        <v>0</v>
      </c>
      <c r="S3173">
        <v>3</v>
      </c>
      <c r="T3173">
        <v>34</v>
      </c>
      <c r="U3173">
        <v>1</v>
      </c>
      <c r="V3173">
        <v>0</v>
      </c>
      <c r="W3173">
        <v>0</v>
      </c>
      <c r="X3173">
        <v>132.23570088482526</v>
      </c>
      <c r="Y3173">
        <v>0</v>
      </c>
      <c r="Z3173">
        <v>0</v>
      </c>
      <c r="AA3173">
        <v>13.937211229214189</v>
      </c>
      <c r="AB3173">
        <v>44.720469934491732</v>
      </c>
      <c r="AC3173">
        <v>198.85866218141609</v>
      </c>
      <c r="AD3173">
        <v>0</v>
      </c>
      <c r="AE3173">
        <v>389.75204422994727</v>
      </c>
    </row>
    <row r="3174" spans="1:31" x14ac:dyDescent="0.3">
      <c r="A3174">
        <v>2507835</v>
      </c>
      <c r="B3174">
        <v>1</v>
      </c>
      <c r="C3174" t="s">
        <v>80</v>
      </c>
      <c r="D3174" t="s">
        <v>88</v>
      </c>
      <c r="E3174" t="s">
        <v>147</v>
      </c>
      <c r="F3174" t="s">
        <v>9050</v>
      </c>
      <c r="G3174" t="s">
        <v>224</v>
      </c>
      <c r="H3174" t="s">
        <v>150</v>
      </c>
      <c r="I3174" t="s">
        <v>136</v>
      </c>
      <c r="J3174" t="s">
        <v>137</v>
      </c>
      <c r="K3174" t="s">
        <v>144</v>
      </c>
      <c r="L3174" t="s">
        <v>9334</v>
      </c>
      <c r="M3174" t="s">
        <v>9335</v>
      </c>
      <c r="N3174">
        <v>1.360833333</v>
      </c>
      <c r="O3174">
        <v>0</v>
      </c>
      <c r="P3174">
        <v>107</v>
      </c>
      <c r="Q3174">
        <v>0</v>
      </c>
      <c r="R3174">
        <v>0</v>
      </c>
      <c r="S3174">
        <v>0</v>
      </c>
      <c r="T3174">
        <v>1</v>
      </c>
      <c r="U3174">
        <v>0</v>
      </c>
      <c r="V3174">
        <v>0</v>
      </c>
      <c r="W3174">
        <v>0</v>
      </c>
      <c r="X3174">
        <v>28.951958088904838</v>
      </c>
      <c r="Y3174">
        <v>0</v>
      </c>
      <c r="Z3174">
        <v>0</v>
      </c>
      <c r="AA3174">
        <v>0</v>
      </c>
      <c r="AB3174">
        <v>0</v>
      </c>
      <c r="AC3174">
        <v>0</v>
      </c>
      <c r="AD3174">
        <v>0</v>
      </c>
      <c r="AE3174">
        <v>28.951958088904838</v>
      </c>
    </row>
    <row r="3175" spans="1:31" x14ac:dyDescent="0.3">
      <c r="A3175">
        <v>2508021</v>
      </c>
      <c r="B3175">
        <v>1</v>
      </c>
      <c r="C3175" t="s">
        <v>80</v>
      </c>
      <c r="D3175" t="s">
        <v>84</v>
      </c>
      <c r="E3175" t="s">
        <v>207</v>
      </c>
      <c r="F3175" t="s">
        <v>9336</v>
      </c>
      <c r="G3175" t="s">
        <v>1512</v>
      </c>
      <c r="H3175" t="s">
        <v>150</v>
      </c>
      <c r="I3175" t="s">
        <v>136</v>
      </c>
      <c r="J3175" t="s">
        <v>137</v>
      </c>
      <c r="K3175" t="s">
        <v>144</v>
      </c>
      <c r="L3175" t="s">
        <v>9337</v>
      </c>
      <c r="M3175" t="s">
        <v>9338</v>
      </c>
      <c r="N3175">
        <v>1.0405555550000001</v>
      </c>
      <c r="O3175">
        <v>0</v>
      </c>
      <c r="P3175">
        <v>4</v>
      </c>
      <c r="Q3175">
        <v>0</v>
      </c>
      <c r="R3175">
        <v>0</v>
      </c>
      <c r="S3175">
        <v>0</v>
      </c>
      <c r="T3175">
        <v>73</v>
      </c>
      <c r="U3175">
        <v>0</v>
      </c>
      <c r="V3175">
        <v>0</v>
      </c>
      <c r="W3175">
        <v>0</v>
      </c>
      <c r="X3175">
        <v>0.56802314271211163</v>
      </c>
      <c r="Y3175">
        <v>0</v>
      </c>
      <c r="Z3175">
        <v>0</v>
      </c>
      <c r="AA3175">
        <v>0</v>
      </c>
      <c r="AB3175">
        <v>44.625217167586065</v>
      </c>
      <c r="AC3175">
        <v>0</v>
      </c>
      <c r="AD3175">
        <v>0</v>
      </c>
      <c r="AE3175">
        <v>45.193240310298179</v>
      </c>
    </row>
    <row r="3176" spans="1:31" x14ac:dyDescent="0.3">
      <c r="A3176">
        <v>2507523</v>
      </c>
      <c r="B3176">
        <v>1</v>
      </c>
      <c r="C3176" t="s">
        <v>80</v>
      </c>
      <c r="D3176" t="s">
        <v>91</v>
      </c>
      <c r="E3176" t="s">
        <v>141</v>
      </c>
      <c r="F3176" t="s">
        <v>9339</v>
      </c>
      <c r="G3176" t="s">
        <v>173</v>
      </c>
      <c r="H3176" t="s">
        <v>135</v>
      </c>
      <c r="I3176" t="s">
        <v>136</v>
      </c>
      <c r="J3176" t="s">
        <v>137</v>
      </c>
      <c r="K3176" t="s">
        <v>138</v>
      </c>
      <c r="L3176" t="s">
        <v>9340</v>
      </c>
      <c r="M3176" t="s">
        <v>9341</v>
      </c>
      <c r="N3176">
        <v>6.5677777769999999</v>
      </c>
      <c r="O3176">
        <v>0</v>
      </c>
      <c r="P3176">
        <v>776</v>
      </c>
      <c r="Q3176">
        <v>0</v>
      </c>
      <c r="R3176">
        <v>21</v>
      </c>
      <c r="S3176">
        <v>0</v>
      </c>
      <c r="T3176">
        <v>121</v>
      </c>
      <c r="U3176">
        <v>0</v>
      </c>
      <c r="V3176">
        <v>0</v>
      </c>
      <c r="W3176">
        <v>0</v>
      </c>
      <c r="X3176">
        <v>1116.7120588460527</v>
      </c>
      <c r="Y3176">
        <v>0</v>
      </c>
      <c r="Z3176">
        <v>66.406103872342641</v>
      </c>
      <c r="AA3176">
        <v>0</v>
      </c>
      <c r="AB3176">
        <v>460.99195847914149</v>
      </c>
      <c r="AC3176">
        <v>0</v>
      </c>
      <c r="AD3176">
        <v>0</v>
      </c>
      <c r="AE3176">
        <v>1644.1101211975367</v>
      </c>
    </row>
    <row r="3177" spans="1:31" x14ac:dyDescent="0.3">
      <c r="A3177">
        <v>2507666</v>
      </c>
      <c r="B3177">
        <v>1</v>
      </c>
      <c r="C3177" t="s">
        <v>81</v>
      </c>
      <c r="D3177" t="s">
        <v>114</v>
      </c>
      <c r="E3177" t="s">
        <v>167</v>
      </c>
      <c r="F3177" t="s">
        <v>9342</v>
      </c>
      <c r="G3177" t="s">
        <v>538</v>
      </c>
      <c r="H3177" t="s">
        <v>150</v>
      </c>
      <c r="I3177" t="s">
        <v>136</v>
      </c>
      <c r="J3177" t="s">
        <v>3</v>
      </c>
      <c r="K3177" t="s">
        <v>144</v>
      </c>
      <c r="L3177" t="s">
        <v>9343</v>
      </c>
      <c r="M3177" t="s">
        <v>9344</v>
      </c>
      <c r="N3177">
        <v>1.4855555549999999</v>
      </c>
      <c r="O3177">
        <v>0</v>
      </c>
      <c r="P3177">
        <v>4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0.21511324326404332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0.21511324326404332</v>
      </c>
    </row>
    <row r="3178" spans="1:31" x14ac:dyDescent="0.3">
      <c r="A3178">
        <v>2507964</v>
      </c>
      <c r="B3178">
        <v>1</v>
      </c>
      <c r="C3178" t="s">
        <v>80</v>
      </c>
      <c r="D3178" t="s">
        <v>84</v>
      </c>
      <c r="E3178" t="s">
        <v>167</v>
      </c>
      <c r="F3178" t="s">
        <v>9345</v>
      </c>
      <c r="G3178" t="s">
        <v>263</v>
      </c>
      <c r="H3178" t="s">
        <v>150</v>
      </c>
      <c r="I3178" t="s">
        <v>136</v>
      </c>
      <c r="J3178" t="s">
        <v>137</v>
      </c>
      <c r="K3178" t="s">
        <v>144</v>
      </c>
      <c r="L3178" t="s">
        <v>9346</v>
      </c>
      <c r="M3178" t="s">
        <v>9347</v>
      </c>
      <c r="N3178">
        <v>4.6694444439999998</v>
      </c>
      <c r="O3178">
        <v>0</v>
      </c>
      <c r="P3178">
        <v>2</v>
      </c>
      <c r="Q3178">
        <v>0</v>
      </c>
      <c r="R3178">
        <v>0</v>
      </c>
      <c r="S3178">
        <v>0</v>
      </c>
      <c r="T3178">
        <v>1</v>
      </c>
      <c r="U3178">
        <v>0</v>
      </c>
      <c r="V3178">
        <v>0</v>
      </c>
      <c r="W3178">
        <v>0</v>
      </c>
      <c r="X3178">
        <v>1.11957699703089</v>
      </c>
      <c r="Y3178">
        <v>0</v>
      </c>
      <c r="Z3178">
        <v>0</v>
      </c>
      <c r="AA3178">
        <v>0</v>
      </c>
      <c r="AB3178">
        <v>1.1451619447971819</v>
      </c>
      <c r="AC3178">
        <v>0</v>
      </c>
      <c r="AD3178">
        <v>0</v>
      </c>
      <c r="AE3178">
        <v>2.2647389418280719</v>
      </c>
    </row>
    <row r="3179" spans="1:31" x14ac:dyDescent="0.3">
      <c r="A3179">
        <v>2507921</v>
      </c>
      <c r="B3179">
        <v>1</v>
      </c>
      <c r="C3179" t="s">
        <v>80</v>
      </c>
      <c r="D3179" t="s">
        <v>96</v>
      </c>
      <c r="E3179" t="s">
        <v>207</v>
      </c>
      <c r="F3179" t="s">
        <v>9348</v>
      </c>
      <c r="G3179" t="s">
        <v>134</v>
      </c>
      <c r="H3179" t="s">
        <v>150</v>
      </c>
      <c r="I3179" t="s">
        <v>136</v>
      </c>
      <c r="J3179" t="s">
        <v>137</v>
      </c>
      <c r="K3179" t="s">
        <v>138</v>
      </c>
      <c r="L3179" t="s">
        <v>9349</v>
      </c>
      <c r="M3179" t="s">
        <v>9350</v>
      </c>
      <c r="N3179">
        <v>0.77305555500000001</v>
      </c>
      <c r="O3179">
        <v>0</v>
      </c>
      <c r="P3179">
        <v>146</v>
      </c>
      <c r="Q3179">
        <v>0</v>
      </c>
      <c r="R3179">
        <v>0</v>
      </c>
      <c r="S3179">
        <v>0</v>
      </c>
      <c r="T3179">
        <v>19</v>
      </c>
      <c r="U3179">
        <v>0</v>
      </c>
      <c r="V3179">
        <v>0</v>
      </c>
      <c r="W3179">
        <v>0</v>
      </c>
      <c r="X3179">
        <v>36.729083187232732</v>
      </c>
      <c r="Y3179">
        <v>0</v>
      </c>
      <c r="Z3179">
        <v>0</v>
      </c>
      <c r="AA3179">
        <v>0</v>
      </c>
      <c r="AB3179">
        <v>16.372892377689652</v>
      </c>
      <c r="AC3179">
        <v>0</v>
      </c>
      <c r="AD3179">
        <v>0</v>
      </c>
      <c r="AE3179">
        <v>53.101975564922384</v>
      </c>
    </row>
    <row r="3180" spans="1:31" x14ac:dyDescent="0.3">
      <c r="A3180">
        <v>2507446</v>
      </c>
      <c r="B3180">
        <v>1</v>
      </c>
      <c r="C3180" t="s">
        <v>81</v>
      </c>
      <c r="D3180" t="s">
        <v>118</v>
      </c>
      <c r="E3180" t="s">
        <v>187</v>
      </c>
      <c r="F3180" t="s">
        <v>9351</v>
      </c>
      <c r="G3180" t="s">
        <v>204</v>
      </c>
      <c r="H3180" t="s">
        <v>135</v>
      </c>
      <c r="I3180" t="s">
        <v>136</v>
      </c>
      <c r="J3180" t="s">
        <v>137</v>
      </c>
      <c r="K3180" t="s">
        <v>144</v>
      </c>
      <c r="L3180" t="s">
        <v>9352</v>
      </c>
      <c r="M3180" t="s">
        <v>9353</v>
      </c>
      <c r="N3180">
        <v>4.2441666659999999</v>
      </c>
      <c r="O3180">
        <v>0</v>
      </c>
      <c r="P3180">
        <v>70</v>
      </c>
      <c r="Q3180">
        <v>32</v>
      </c>
      <c r="R3180">
        <v>42</v>
      </c>
      <c r="S3180">
        <v>0</v>
      </c>
      <c r="T3180">
        <v>8</v>
      </c>
      <c r="U3180">
        <v>0</v>
      </c>
      <c r="V3180">
        <v>1</v>
      </c>
      <c r="W3180">
        <v>0</v>
      </c>
      <c r="X3180">
        <v>61.620217375324337</v>
      </c>
      <c r="Y3180">
        <v>115.22929305470781</v>
      </c>
      <c r="Z3180">
        <v>121.66832258399562</v>
      </c>
      <c r="AA3180">
        <v>0</v>
      </c>
      <c r="AB3180">
        <v>13.36816588972062</v>
      </c>
      <c r="AC3180">
        <v>0</v>
      </c>
      <c r="AD3180">
        <v>108.65534029781003</v>
      </c>
      <c r="AE3180">
        <v>420.5413392015584</v>
      </c>
    </row>
    <row r="3181" spans="1:31" x14ac:dyDescent="0.3">
      <c r="A3181">
        <v>2508133</v>
      </c>
      <c r="B3181">
        <v>1</v>
      </c>
      <c r="C3181" t="s">
        <v>80</v>
      </c>
      <c r="D3181" t="s">
        <v>108</v>
      </c>
      <c r="E3181" t="s">
        <v>187</v>
      </c>
      <c r="F3181" t="s">
        <v>9354</v>
      </c>
      <c r="G3181" t="s">
        <v>143</v>
      </c>
      <c r="H3181" t="s">
        <v>135</v>
      </c>
      <c r="I3181" t="s">
        <v>136</v>
      </c>
      <c r="J3181" t="s">
        <v>137</v>
      </c>
      <c r="K3181" t="s">
        <v>144</v>
      </c>
      <c r="L3181" t="s">
        <v>9355</v>
      </c>
      <c r="M3181" t="s">
        <v>9356</v>
      </c>
      <c r="N3181">
        <v>0.59361111099999997</v>
      </c>
      <c r="O3181">
        <v>0</v>
      </c>
      <c r="P3181">
        <v>638</v>
      </c>
      <c r="Q3181">
        <v>0</v>
      </c>
      <c r="R3181">
        <v>406</v>
      </c>
      <c r="S3181">
        <v>4</v>
      </c>
      <c r="T3181">
        <v>221</v>
      </c>
      <c r="U3181">
        <v>1</v>
      </c>
      <c r="V3181">
        <v>0</v>
      </c>
      <c r="W3181">
        <v>0</v>
      </c>
      <c r="X3181">
        <v>88.020837700961337</v>
      </c>
      <c r="Y3181">
        <v>0</v>
      </c>
      <c r="Z3181">
        <v>76.448130514285396</v>
      </c>
      <c r="AA3181">
        <v>26.900234277218612</v>
      </c>
      <c r="AB3181">
        <v>77.669749913497611</v>
      </c>
      <c r="AC3181">
        <v>17.137781594735841</v>
      </c>
      <c r="AD3181">
        <v>0</v>
      </c>
      <c r="AE3181">
        <v>286.17673400069879</v>
      </c>
    </row>
    <row r="3182" spans="1:31" x14ac:dyDescent="0.3">
      <c r="A3182">
        <v>2507592</v>
      </c>
      <c r="B3182">
        <v>1</v>
      </c>
      <c r="C3182" t="s">
        <v>81</v>
      </c>
      <c r="D3182" t="s">
        <v>123</v>
      </c>
      <c r="E3182" t="s">
        <v>141</v>
      </c>
      <c r="F3182" t="s">
        <v>5731</v>
      </c>
      <c r="G3182" t="s">
        <v>693</v>
      </c>
      <c r="H3182" t="s">
        <v>135</v>
      </c>
      <c r="I3182" t="s">
        <v>136</v>
      </c>
      <c r="J3182" t="s">
        <v>137</v>
      </c>
      <c r="K3182" t="s">
        <v>144</v>
      </c>
      <c r="L3182" t="s">
        <v>9357</v>
      </c>
      <c r="M3182" t="s">
        <v>9358</v>
      </c>
      <c r="N3182">
        <v>2.6444444439999999</v>
      </c>
      <c r="O3182">
        <v>0</v>
      </c>
      <c r="P3182">
        <v>13</v>
      </c>
      <c r="Q3182">
        <v>0</v>
      </c>
      <c r="R3182">
        <v>36</v>
      </c>
      <c r="S3182">
        <v>15</v>
      </c>
      <c r="T3182">
        <v>419</v>
      </c>
      <c r="U3182">
        <v>15</v>
      </c>
      <c r="V3182">
        <v>17</v>
      </c>
      <c r="W3182">
        <v>0</v>
      </c>
      <c r="X3182">
        <v>8.6585108442434748</v>
      </c>
      <c r="Y3182">
        <v>0</v>
      </c>
      <c r="Z3182">
        <v>36.690674424578575</v>
      </c>
      <c r="AA3182">
        <v>478.60970173052243</v>
      </c>
      <c r="AB3182">
        <v>1467.149929992464</v>
      </c>
      <c r="AC3182">
        <v>9327.6730288783328</v>
      </c>
      <c r="AD3182">
        <v>1309.6453988126045</v>
      </c>
      <c r="AE3182">
        <v>12628.427244682745</v>
      </c>
    </row>
    <row r="3183" spans="1:31" x14ac:dyDescent="0.3">
      <c r="A3183">
        <v>2507492</v>
      </c>
      <c r="B3183">
        <v>1</v>
      </c>
      <c r="C3183" t="s">
        <v>80</v>
      </c>
      <c r="D3183" t="s">
        <v>95</v>
      </c>
      <c r="E3183" t="s">
        <v>187</v>
      </c>
      <c r="F3183" t="s">
        <v>9359</v>
      </c>
      <c r="G3183" t="s">
        <v>143</v>
      </c>
      <c r="H3183" t="s">
        <v>135</v>
      </c>
      <c r="I3183" t="s">
        <v>136</v>
      </c>
      <c r="J3183" t="s">
        <v>137</v>
      </c>
      <c r="K3183" t="s">
        <v>144</v>
      </c>
      <c r="L3183" t="s">
        <v>9360</v>
      </c>
      <c r="M3183" t="s">
        <v>9361</v>
      </c>
      <c r="N3183">
        <v>0.53444444400000002</v>
      </c>
      <c r="O3183">
        <v>5</v>
      </c>
      <c r="P3183">
        <v>401</v>
      </c>
      <c r="Q3183">
        <v>8</v>
      </c>
      <c r="R3183">
        <v>1</v>
      </c>
      <c r="S3183">
        <v>38</v>
      </c>
      <c r="T3183">
        <v>18</v>
      </c>
      <c r="U3183">
        <v>4</v>
      </c>
      <c r="V3183">
        <v>0</v>
      </c>
      <c r="W3183">
        <v>0.81159097349016551</v>
      </c>
      <c r="X3183">
        <v>53.403766120418979</v>
      </c>
      <c r="Y3183">
        <v>65.429964295495083</v>
      </c>
      <c r="Z3183">
        <v>1.0595033281734751</v>
      </c>
      <c r="AA3183">
        <v>288.44774806243896</v>
      </c>
      <c r="AB3183">
        <v>6.4063304855616856</v>
      </c>
      <c r="AC3183">
        <v>355.20079754589932</v>
      </c>
      <c r="AD3183">
        <v>0</v>
      </c>
      <c r="AE3183">
        <v>770.75970081147761</v>
      </c>
    </row>
    <row r="3184" spans="1:31" x14ac:dyDescent="0.3">
      <c r="A3184">
        <v>2507655</v>
      </c>
      <c r="B3184">
        <v>1</v>
      </c>
      <c r="C3184" t="s">
        <v>80</v>
      </c>
      <c r="D3184" t="s">
        <v>101</v>
      </c>
      <c r="E3184" t="s">
        <v>167</v>
      </c>
      <c r="F3184" t="s">
        <v>8822</v>
      </c>
      <c r="G3184" t="s">
        <v>169</v>
      </c>
      <c r="H3184" t="s">
        <v>150</v>
      </c>
      <c r="I3184" t="s">
        <v>136</v>
      </c>
      <c r="J3184" t="s">
        <v>137</v>
      </c>
      <c r="K3184" t="s">
        <v>144</v>
      </c>
      <c r="L3184" t="s">
        <v>9362</v>
      </c>
      <c r="M3184" t="s">
        <v>9363</v>
      </c>
      <c r="N3184">
        <v>6.6058333329999996</v>
      </c>
      <c r="O3184">
        <v>0</v>
      </c>
      <c r="P3184">
        <v>1</v>
      </c>
      <c r="Q3184">
        <v>0</v>
      </c>
      <c r="R3184">
        <v>0</v>
      </c>
      <c r="S3184">
        <v>0</v>
      </c>
      <c r="T3184">
        <v>0</v>
      </c>
      <c r="U3184">
        <v>0</v>
      </c>
      <c r="V3184">
        <v>0</v>
      </c>
      <c r="W3184">
        <v>0</v>
      </c>
      <c r="X3184">
        <v>1.2914705584514068</v>
      </c>
      <c r="Y3184">
        <v>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1.2914705584514068</v>
      </c>
    </row>
    <row r="3185" spans="1:31" x14ac:dyDescent="0.3">
      <c r="A3185">
        <v>2507841</v>
      </c>
      <c r="B3185">
        <v>1</v>
      </c>
      <c r="C3185" t="s">
        <v>80</v>
      </c>
      <c r="D3185" t="s">
        <v>109</v>
      </c>
      <c r="E3185" t="s">
        <v>167</v>
      </c>
      <c r="F3185" t="s">
        <v>9364</v>
      </c>
      <c r="G3185" t="s">
        <v>263</v>
      </c>
      <c r="H3185" t="s">
        <v>150</v>
      </c>
      <c r="I3185" t="s">
        <v>136</v>
      </c>
      <c r="J3185" t="s">
        <v>137</v>
      </c>
      <c r="K3185" t="s">
        <v>144</v>
      </c>
      <c r="L3185" t="s">
        <v>9365</v>
      </c>
      <c r="M3185" t="s">
        <v>9366</v>
      </c>
      <c r="N3185">
        <v>0.90777777699999995</v>
      </c>
      <c r="O3185">
        <v>0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0</v>
      </c>
      <c r="Y3185">
        <v>0</v>
      </c>
      <c r="Z3185">
        <v>1.3266647304402566</v>
      </c>
      <c r="AA3185">
        <v>0</v>
      </c>
      <c r="AB3185">
        <v>0</v>
      </c>
      <c r="AC3185">
        <v>0</v>
      </c>
      <c r="AD3185">
        <v>0</v>
      </c>
      <c r="AE3185">
        <v>1.3266647304402566</v>
      </c>
    </row>
    <row r="3186" spans="1:31" x14ac:dyDescent="0.3">
      <c r="A3186">
        <v>2507555</v>
      </c>
      <c r="B3186">
        <v>1</v>
      </c>
      <c r="C3186" t="s">
        <v>80</v>
      </c>
      <c r="D3186" t="s">
        <v>84</v>
      </c>
      <c r="E3186" t="s">
        <v>207</v>
      </c>
      <c r="F3186" t="s">
        <v>9367</v>
      </c>
      <c r="G3186" t="s">
        <v>161</v>
      </c>
      <c r="H3186" t="s">
        <v>150</v>
      </c>
      <c r="I3186" t="s">
        <v>136</v>
      </c>
      <c r="J3186" t="s">
        <v>137</v>
      </c>
      <c r="K3186" t="s">
        <v>144</v>
      </c>
      <c r="L3186" t="s">
        <v>9368</v>
      </c>
      <c r="M3186" t="s">
        <v>9369</v>
      </c>
      <c r="N3186">
        <v>1.095555555</v>
      </c>
      <c r="O3186">
        <v>0</v>
      </c>
      <c r="P3186">
        <v>167</v>
      </c>
      <c r="Q3186">
        <v>0</v>
      </c>
      <c r="R3186">
        <v>0</v>
      </c>
      <c r="S3186">
        <v>0</v>
      </c>
      <c r="T3186">
        <v>17</v>
      </c>
      <c r="U3186">
        <v>0</v>
      </c>
      <c r="V3186">
        <v>0</v>
      </c>
      <c r="W3186">
        <v>0</v>
      </c>
      <c r="X3186">
        <v>42.784385412262594</v>
      </c>
      <c r="Y3186">
        <v>0</v>
      </c>
      <c r="Z3186">
        <v>0</v>
      </c>
      <c r="AA3186">
        <v>0</v>
      </c>
      <c r="AB3186">
        <v>11.084339145443906</v>
      </c>
      <c r="AC3186">
        <v>0</v>
      </c>
      <c r="AD3186">
        <v>0</v>
      </c>
      <c r="AE3186">
        <v>53.8687245577065</v>
      </c>
    </row>
    <row r="3187" spans="1:31" x14ac:dyDescent="0.3">
      <c r="A3187">
        <v>2507993</v>
      </c>
      <c r="B3187">
        <v>1</v>
      </c>
      <c r="C3187" t="s">
        <v>80</v>
      </c>
      <c r="D3187" t="s">
        <v>111</v>
      </c>
      <c r="E3187" t="s">
        <v>159</v>
      </c>
      <c r="F3187" t="s">
        <v>9370</v>
      </c>
      <c r="G3187" t="s">
        <v>538</v>
      </c>
      <c r="H3187" t="s">
        <v>150</v>
      </c>
      <c r="I3187" t="s">
        <v>136</v>
      </c>
      <c r="J3187" t="s">
        <v>3</v>
      </c>
      <c r="K3187" t="s">
        <v>144</v>
      </c>
      <c r="L3187" t="s">
        <v>9371</v>
      </c>
      <c r="M3187" t="s">
        <v>9372</v>
      </c>
      <c r="N3187">
        <v>10.84</v>
      </c>
      <c r="O3187">
        <v>0</v>
      </c>
      <c r="P3187">
        <v>10</v>
      </c>
      <c r="Q3187">
        <v>0</v>
      </c>
      <c r="R3187">
        <v>12</v>
      </c>
      <c r="S3187">
        <v>0</v>
      </c>
      <c r="T3187">
        <v>11</v>
      </c>
      <c r="U3187">
        <v>0</v>
      </c>
      <c r="V3187">
        <v>0</v>
      </c>
      <c r="W3187">
        <v>0</v>
      </c>
      <c r="X3187">
        <v>31.020141529251696</v>
      </c>
      <c r="Y3187">
        <v>0</v>
      </c>
      <c r="Z3187">
        <v>72.066380461025631</v>
      </c>
      <c r="AA3187">
        <v>0</v>
      </c>
      <c r="AB3187">
        <v>241.7909269237424</v>
      </c>
      <c r="AC3187">
        <v>0</v>
      </c>
      <c r="AD3187">
        <v>0</v>
      </c>
      <c r="AE3187">
        <v>344.87744891401974</v>
      </c>
    </row>
    <row r="3188" spans="1:31" x14ac:dyDescent="0.3">
      <c r="A3188">
        <v>2507552</v>
      </c>
      <c r="B3188">
        <v>1</v>
      </c>
      <c r="C3188" t="s">
        <v>81</v>
      </c>
      <c r="D3188" t="s">
        <v>116</v>
      </c>
      <c r="E3188" t="s">
        <v>187</v>
      </c>
      <c r="F3188" t="s">
        <v>9373</v>
      </c>
      <c r="G3188" t="s">
        <v>134</v>
      </c>
      <c r="H3188" t="s">
        <v>135</v>
      </c>
      <c r="I3188" t="s">
        <v>136</v>
      </c>
      <c r="J3188" t="s">
        <v>137</v>
      </c>
      <c r="K3188" t="s">
        <v>138</v>
      </c>
      <c r="L3188" t="s">
        <v>9374</v>
      </c>
      <c r="M3188" t="s">
        <v>9375</v>
      </c>
      <c r="N3188">
        <v>2.0386111109999998</v>
      </c>
      <c r="O3188">
        <v>2</v>
      </c>
      <c r="P3188">
        <v>400</v>
      </c>
      <c r="Q3188">
        <v>6</v>
      </c>
      <c r="R3188">
        <v>1</v>
      </c>
      <c r="S3188">
        <v>2</v>
      </c>
      <c r="T3188">
        <v>18</v>
      </c>
      <c r="U3188">
        <v>0</v>
      </c>
      <c r="V3188">
        <v>0</v>
      </c>
      <c r="W3188">
        <v>5.5359071191940084</v>
      </c>
      <c r="X3188">
        <v>79.385455438245856</v>
      </c>
      <c r="Y3188">
        <v>165.34267177964284</v>
      </c>
      <c r="Z3188">
        <v>1.5328407220558335</v>
      </c>
      <c r="AA3188">
        <v>4.3228792906591975</v>
      </c>
      <c r="AB3188">
        <v>25.692921782429831</v>
      </c>
      <c r="AC3188">
        <v>0</v>
      </c>
      <c r="AD3188">
        <v>0</v>
      </c>
      <c r="AE3188">
        <v>281.81267613222758</v>
      </c>
    </row>
    <row r="3189" spans="1:31" x14ac:dyDescent="0.3">
      <c r="A3189">
        <v>2508073</v>
      </c>
      <c r="B3189">
        <v>1</v>
      </c>
      <c r="C3189" t="s">
        <v>80</v>
      </c>
      <c r="D3189" t="s">
        <v>107</v>
      </c>
      <c r="E3189" t="s">
        <v>207</v>
      </c>
      <c r="F3189" t="s">
        <v>9376</v>
      </c>
      <c r="G3189" t="s">
        <v>177</v>
      </c>
      <c r="H3189" t="s">
        <v>150</v>
      </c>
      <c r="I3189" t="s">
        <v>136</v>
      </c>
      <c r="J3189" t="s">
        <v>137</v>
      </c>
      <c r="K3189" t="s">
        <v>144</v>
      </c>
      <c r="L3189" t="s">
        <v>9377</v>
      </c>
      <c r="M3189" t="s">
        <v>9378</v>
      </c>
      <c r="N3189">
        <v>2.1936111110000001</v>
      </c>
      <c r="O3189">
        <v>0</v>
      </c>
      <c r="P3189">
        <v>79</v>
      </c>
      <c r="Q3189">
        <v>0</v>
      </c>
      <c r="R3189">
        <v>0</v>
      </c>
      <c r="S3189">
        <v>0</v>
      </c>
      <c r="T3189">
        <v>8</v>
      </c>
      <c r="U3189">
        <v>0</v>
      </c>
      <c r="V3189">
        <v>0</v>
      </c>
      <c r="W3189">
        <v>0</v>
      </c>
      <c r="X3189">
        <v>28.065628557616989</v>
      </c>
      <c r="Y3189">
        <v>0</v>
      </c>
      <c r="Z3189">
        <v>0</v>
      </c>
      <c r="AA3189">
        <v>0</v>
      </c>
      <c r="AB3189">
        <v>8.5924895605688274</v>
      </c>
      <c r="AC3189">
        <v>0</v>
      </c>
      <c r="AD3189">
        <v>0</v>
      </c>
      <c r="AE3189">
        <v>36.658118118185818</v>
      </c>
    </row>
    <row r="3190" spans="1:31" x14ac:dyDescent="0.3">
      <c r="A3190">
        <v>2507718</v>
      </c>
      <c r="B3190">
        <v>1</v>
      </c>
      <c r="C3190" t="s">
        <v>80</v>
      </c>
      <c r="D3190" t="s">
        <v>83</v>
      </c>
      <c r="E3190" t="s">
        <v>167</v>
      </c>
      <c r="F3190" t="s">
        <v>9379</v>
      </c>
      <c r="G3190" t="s">
        <v>234</v>
      </c>
      <c r="H3190" t="s">
        <v>150</v>
      </c>
      <c r="I3190" t="s">
        <v>136</v>
      </c>
      <c r="J3190" t="s">
        <v>137</v>
      </c>
      <c r="K3190" t="s">
        <v>144</v>
      </c>
      <c r="L3190" t="s">
        <v>9380</v>
      </c>
      <c r="M3190" t="s">
        <v>9381</v>
      </c>
      <c r="N3190">
        <v>2.096666666</v>
      </c>
      <c r="O3190">
        <v>0</v>
      </c>
      <c r="P3190">
        <v>37</v>
      </c>
      <c r="Q3190">
        <v>0</v>
      </c>
      <c r="R3190">
        <v>0</v>
      </c>
      <c r="S3190">
        <v>0</v>
      </c>
      <c r="T3190">
        <v>0</v>
      </c>
      <c r="U3190">
        <v>0</v>
      </c>
      <c r="V3190">
        <v>0</v>
      </c>
      <c r="W3190">
        <v>0</v>
      </c>
      <c r="X3190">
        <v>23.535748531016626</v>
      </c>
      <c r="Y3190">
        <v>0</v>
      </c>
      <c r="Z3190">
        <v>0</v>
      </c>
      <c r="AA3190">
        <v>0</v>
      </c>
      <c r="AB3190">
        <v>0</v>
      </c>
      <c r="AC3190">
        <v>0</v>
      </c>
      <c r="AD3190">
        <v>0</v>
      </c>
      <c r="AE3190">
        <v>23.535748531016626</v>
      </c>
    </row>
    <row r="3191" spans="1:31" x14ac:dyDescent="0.3">
      <c r="A3191">
        <v>2507930</v>
      </c>
      <c r="B3191">
        <v>1</v>
      </c>
      <c r="C3191" t="s">
        <v>80</v>
      </c>
      <c r="D3191" t="s">
        <v>103</v>
      </c>
      <c r="E3191" t="s">
        <v>141</v>
      </c>
      <c r="F3191" t="s">
        <v>9382</v>
      </c>
      <c r="G3191" t="s">
        <v>143</v>
      </c>
      <c r="H3191" t="s">
        <v>135</v>
      </c>
      <c r="I3191" t="s">
        <v>136</v>
      </c>
      <c r="J3191" t="s">
        <v>137</v>
      </c>
      <c r="K3191" t="s">
        <v>144</v>
      </c>
      <c r="L3191" t="s">
        <v>9251</v>
      </c>
      <c r="M3191" t="s">
        <v>9383</v>
      </c>
      <c r="N3191">
        <v>0.16916666599999999</v>
      </c>
      <c r="O3191">
        <v>0</v>
      </c>
      <c r="P3191">
        <v>1069</v>
      </c>
      <c r="Q3191">
        <v>1</v>
      </c>
      <c r="R3191">
        <v>11</v>
      </c>
      <c r="S3191">
        <v>0</v>
      </c>
      <c r="T3191">
        <v>131</v>
      </c>
      <c r="U3191">
        <v>0</v>
      </c>
      <c r="V3191">
        <v>0</v>
      </c>
      <c r="W3191">
        <v>0</v>
      </c>
      <c r="X3191">
        <v>47.149008145437357</v>
      </c>
      <c r="Y3191">
        <v>0.12312715360750001</v>
      </c>
      <c r="Z3191">
        <v>0.66210963518899513</v>
      </c>
      <c r="AA3191">
        <v>0</v>
      </c>
      <c r="AB3191">
        <v>18.110207637155352</v>
      </c>
      <c r="AC3191">
        <v>0</v>
      </c>
      <c r="AD3191">
        <v>0</v>
      </c>
      <c r="AE3191">
        <v>66.044452571389201</v>
      </c>
    </row>
    <row r="3192" spans="1:31" x14ac:dyDescent="0.3">
      <c r="A3192">
        <v>2507910</v>
      </c>
      <c r="B3192">
        <v>1</v>
      </c>
      <c r="C3192" t="s">
        <v>81</v>
      </c>
      <c r="D3192" t="s">
        <v>123</v>
      </c>
      <c r="E3192" t="s">
        <v>187</v>
      </c>
      <c r="F3192" t="s">
        <v>7814</v>
      </c>
      <c r="G3192" t="s">
        <v>143</v>
      </c>
      <c r="H3192" t="s">
        <v>135</v>
      </c>
      <c r="I3192" t="s">
        <v>136</v>
      </c>
      <c r="J3192" t="s">
        <v>137</v>
      </c>
      <c r="K3192" t="s">
        <v>144</v>
      </c>
      <c r="L3192" t="s">
        <v>9384</v>
      </c>
      <c r="M3192" t="s">
        <v>9385</v>
      </c>
      <c r="N3192">
        <v>0.70861111099999996</v>
      </c>
      <c r="O3192">
        <v>0</v>
      </c>
      <c r="P3192">
        <v>626</v>
      </c>
      <c r="Q3192">
        <v>6</v>
      </c>
      <c r="R3192">
        <v>19</v>
      </c>
      <c r="S3192">
        <v>4</v>
      </c>
      <c r="T3192">
        <v>45</v>
      </c>
      <c r="U3192">
        <v>0</v>
      </c>
      <c r="V3192">
        <v>0</v>
      </c>
      <c r="W3192">
        <v>0</v>
      </c>
      <c r="X3192">
        <v>51.862836196765372</v>
      </c>
      <c r="Y3192">
        <v>2.026997758911584</v>
      </c>
      <c r="Z3192">
        <v>0.21816037880164665</v>
      </c>
      <c r="AA3192">
        <v>9.3602789226684209</v>
      </c>
      <c r="AB3192">
        <v>15.038275425069118</v>
      </c>
      <c r="AC3192">
        <v>0</v>
      </c>
      <c r="AD3192">
        <v>0</v>
      </c>
      <c r="AE3192">
        <v>78.506548682216149</v>
      </c>
    </row>
    <row r="3193" spans="1:31" x14ac:dyDescent="0.3">
      <c r="A3193">
        <v>2507867</v>
      </c>
      <c r="B3193">
        <v>1</v>
      </c>
      <c r="C3193" t="s">
        <v>80</v>
      </c>
      <c r="D3193" t="s">
        <v>103</v>
      </c>
      <c r="E3193" t="s">
        <v>275</v>
      </c>
      <c r="F3193" t="s">
        <v>9386</v>
      </c>
      <c r="G3193" t="s">
        <v>143</v>
      </c>
      <c r="H3193" t="s">
        <v>135</v>
      </c>
      <c r="I3193" t="s">
        <v>136</v>
      </c>
      <c r="J3193" t="s">
        <v>137</v>
      </c>
      <c r="K3193" t="s">
        <v>144</v>
      </c>
      <c r="L3193" t="s">
        <v>9387</v>
      </c>
      <c r="M3193" t="s">
        <v>9388</v>
      </c>
      <c r="N3193">
        <v>0.276388888</v>
      </c>
      <c r="O3193">
        <v>0</v>
      </c>
      <c r="P3193">
        <v>2693</v>
      </c>
      <c r="Q3193">
        <v>1</v>
      </c>
      <c r="R3193">
        <v>21</v>
      </c>
      <c r="S3193">
        <v>35</v>
      </c>
      <c r="T3193">
        <v>248</v>
      </c>
      <c r="U3193">
        <v>29</v>
      </c>
      <c r="V3193">
        <v>2</v>
      </c>
      <c r="W3193">
        <v>0</v>
      </c>
      <c r="X3193">
        <v>187.7469874316433</v>
      </c>
      <c r="Y3193">
        <v>0.20561731880833334</v>
      </c>
      <c r="Z3193">
        <v>2.027683667087921</v>
      </c>
      <c r="AA3193">
        <v>246.66742688429571</v>
      </c>
      <c r="AB3193">
        <v>61.683810896746373</v>
      </c>
      <c r="AC3193">
        <v>2426.7268075566121</v>
      </c>
      <c r="AD3193">
        <v>7.8385766550575262</v>
      </c>
      <c r="AE3193">
        <v>2932.8969104102516</v>
      </c>
    </row>
    <row r="3194" spans="1:31" x14ac:dyDescent="0.3">
      <c r="A3194">
        <v>2508116</v>
      </c>
      <c r="B3194">
        <v>1</v>
      </c>
      <c r="C3194" t="s">
        <v>80</v>
      </c>
      <c r="D3194" t="s">
        <v>105</v>
      </c>
      <c r="E3194" t="s">
        <v>159</v>
      </c>
      <c r="F3194" t="s">
        <v>9389</v>
      </c>
      <c r="G3194" t="s">
        <v>181</v>
      </c>
      <c r="H3194" t="s">
        <v>150</v>
      </c>
      <c r="I3194" t="s">
        <v>136</v>
      </c>
      <c r="J3194" t="s">
        <v>137</v>
      </c>
      <c r="K3194" t="s">
        <v>144</v>
      </c>
      <c r="L3194" t="s">
        <v>9390</v>
      </c>
      <c r="M3194" t="s">
        <v>9391</v>
      </c>
      <c r="N3194">
        <v>0.61</v>
      </c>
      <c r="O3194">
        <v>0</v>
      </c>
      <c r="P3194">
        <v>0</v>
      </c>
      <c r="Q3194">
        <v>0</v>
      </c>
      <c r="R3194">
        <v>0</v>
      </c>
      <c r="S3194">
        <v>0</v>
      </c>
      <c r="T3194">
        <v>4</v>
      </c>
      <c r="U3194">
        <v>0</v>
      </c>
      <c r="V3194">
        <v>0</v>
      </c>
      <c r="W3194">
        <v>0</v>
      </c>
      <c r="X3194">
        <v>0</v>
      </c>
      <c r="Y3194">
        <v>0</v>
      </c>
      <c r="Z3194">
        <v>0</v>
      </c>
      <c r="AA3194">
        <v>0</v>
      </c>
      <c r="AB3194">
        <v>12.4622654099754</v>
      </c>
      <c r="AC3194">
        <v>0</v>
      </c>
      <c r="AD3194">
        <v>0</v>
      </c>
      <c r="AE3194">
        <v>12.4622654099754</v>
      </c>
    </row>
    <row r="3195" spans="1:31" x14ac:dyDescent="0.3">
      <c r="A3195">
        <v>2508173</v>
      </c>
      <c r="B3195">
        <v>1</v>
      </c>
      <c r="C3195" t="s">
        <v>80</v>
      </c>
      <c r="D3195" t="s">
        <v>88</v>
      </c>
      <c r="E3195" t="s">
        <v>147</v>
      </c>
      <c r="F3195" t="s">
        <v>9392</v>
      </c>
      <c r="G3195" t="s">
        <v>177</v>
      </c>
      <c r="H3195" t="s">
        <v>150</v>
      </c>
      <c r="I3195" t="s">
        <v>136</v>
      </c>
      <c r="J3195" t="s">
        <v>137</v>
      </c>
      <c r="K3195" t="s">
        <v>144</v>
      </c>
      <c r="L3195" t="s">
        <v>9393</v>
      </c>
      <c r="M3195" t="s">
        <v>9394</v>
      </c>
      <c r="N3195">
        <v>1.936666666</v>
      </c>
      <c r="O3195">
        <v>0</v>
      </c>
      <c r="P3195">
        <v>18</v>
      </c>
      <c r="Q3195">
        <v>0</v>
      </c>
      <c r="R3195">
        <v>0</v>
      </c>
      <c r="S3195">
        <v>0</v>
      </c>
      <c r="T3195">
        <v>5</v>
      </c>
      <c r="U3195">
        <v>0</v>
      </c>
      <c r="V3195">
        <v>0</v>
      </c>
      <c r="W3195">
        <v>0</v>
      </c>
      <c r="X3195">
        <v>8.2138411277872816</v>
      </c>
      <c r="Y3195">
        <v>0</v>
      </c>
      <c r="Z3195">
        <v>0</v>
      </c>
      <c r="AA3195">
        <v>0</v>
      </c>
      <c r="AB3195">
        <v>5.0524039217878576</v>
      </c>
      <c r="AC3195">
        <v>0</v>
      </c>
      <c r="AD3195">
        <v>0</v>
      </c>
      <c r="AE3195">
        <v>13.26624504957514</v>
      </c>
    </row>
    <row r="3196" spans="1:31" x14ac:dyDescent="0.3">
      <c r="A3196">
        <v>2550214</v>
      </c>
      <c r="B3196">
        <v>1</v>
      </c>
      <c r="C3196" t="s">
        <v>80</v>
      </c>
      <c r="D3196" t="s">
        <v>103</v>
      </c>
      <c r="E3196" t="s">
        <v>141</v>
      </c>
      <c r="F3196" t="s">
        <v>9395</v>
      </c>
      <c r="G3196" t="s">
        <v>143</v>
      </c>
      <c r="H3196" t="s">
        <v>135</v>
      </c>
      <c r="I3196" t="s">
        <v>136</v>
      </c>
      <c r="J3196" t="s">
        <v>137</v>
      </c>
      <c r="K3196" t="s">
        <v>144</v>
      </c>
      <c r="L3196" t="s">
        <v>9396</v>
      </c>
      <c r="M3196" t="s">
        <v>9397</v>
      </c>
      <c r="N3196">
        <v>0.43888888799999998</v>
      </c>
      <c r="O3196">
        <v>5</v>
      </c>
      <c r="P3196">
        <v>2519</v>
      </c>
      <c r="Q3196">
        <v>5</v>
      </c>
      <c r="R3196">
        <v>4</v>
      </c>
      <c r="S3196">
        <v>5</v>
      </c>
      <c r="T3196">
        <v>136</v>
      </c>
      <c r="U3196">
        <v>0</v>
      </c>
      <c r="V3196">
        <v>0</v>
      </c>
      <c r="W3196">
        <v>0.42522130546949999</v>
      </c>
      <c r="X3196">
        <v>274.33111635733979</v>
      </c>
      <c r="Y3196">
        <v>132.19605989012425</v>
      </c>
      <c r="Z3196">
        <v>2.4757133263958995</v>
      </c>
      <c r="AA3196">
        <v>6.3198340290413224</v>
      </c>
      <c r="AB3196">
        <v>67.891650622358512</v>
      </c>
      <c r="AC3196">
        <v>0</v>
      </c>
      <c r="AD3196">
        <v>0</v>
      </c>
      <c r="AE3196">
        <v>483.63959553072931</v>
      </c>
    </row>
    <row r="3197" spans="1:31" x14ac:dyDescent="0.3">
      <c r="A3197">
        <v>2507635</v>
      </c>
      <c r="B3197">
        <v>1</v>
      </c>
      <c r="C3197" t="s">
        <v>81</v>
      </c>
      <c r="D3197" t="s">
        <v>128</v>
      </c>
      <c r="E3197" t="s">
        <v>207</v>
      </c>
      <c r="F3197" t="s">
        <v>9398</v>
      </c>
      <c r="G3197" t="s">
        <v>177</v>
      </c>
      <c r="H3197" t="s">
        <v>150</v>
      </c>
      <c r="I3197" t="s">
        <v>136</v>
      </c>
      <c r="J3197" t="s">
        <v>137</v>
      </c>
      <c r="K3197" t="s">
        <v>144</v>
      </c>
      <c r="L3197" t="s">
        <v>9399</v>
      </c>
      <c r="M3197" t="s">
        <v>9400</v>
      </c>
      <c r="N3197">
        <v>1.906111111</v>
      </c>
      <c r="O3197">
        <v>0</v>
      </c>
      <c r="P3197">
        <v>43</v>
      </c>
      <c r="Q3197">
        <v>0</v>
      </c>
      <c r="R3197">
        <v>0</v>
      </c>
      <c r="S3197">
        <v>0</v>
      </c>
      <c r="T3197">
        <v>1</v>
      </c>
      <c r="U3197">
        <v>0</v>
      </c>
      <c r="V3197">
        <v>0</v>
      </c>
      <c r="W3197">
        <v>0</v>
      </c>
      <c r="X3197">
        <v>23.945986819702597</v>
      </c>
      <c r="Y3197">
        <v>0</v>
      </c>
      <c r="Z3197">
        <v>0</v>
      </c>
      <c r="AA3197">
        <v>0</v>
      </c>
      <c r="AB3197">
        <v>0</v>
      </c>
      <c r="AC3197">
        <v>0</v>
      </c>
      <c r="AD3197">
        <v>0</v>
      </c>
      <c r="AE3197">
        <v>23.945986819702597</v>
      </c>
    </row>
    <row r="3198" spans="1:31" x14ac:dyDescent="0.3">
      <c r="A3198">
        <v>2507967</v>
      </c>
      <c r="B3198">
        <v>1</v>
      </c>
      <c r="C3198" t="s">
        <v>80</v>
      </c>
      <c r="D3198" t="s">
        <v>105</v>
      </c>
      <c r="E3198" t="s">
        <v>167</v>
      </c>
      <c r="F3198" t="s">
        <v>9401</v>
      </c>
      <c r="G3198" t="s">
        <v>234</v>
      </c>
      <c r="H3198" t="s">
        <v>150</v>
      </c>
      <c r="I3198" t="s">
        <v>136</v>
      </c>
      <c r="J3198" t="s">
        <v>137</v>
      </c>
      <c r="K3198" t="s">
        <v>144</v>
      </c>
      <c r="L3198" t="s">
        <v>9402</v>
      </c>
      <c r="M3198" t="s">
        <v>9403</v>
      </c>
      <c r="N3198">
        <v>1.2275</v>
      </c>
      <c r="O3198">
        <v>0</v>
      </c>
      <c r="P3198">
        <v>19</v>
      </c>
      <c r="Q3198">
        <v>0</v>
      </c>
      <c r="R3198">
        <v>0</v>
      </c>
      <c r="S3198">
        <v>0</v>
      </c>
      <c r="T3198">
        <v>1</v>
      </c>
      <c r="U3198">
        <v>0</v>
      </c>
      <c r="V3198">
        <v>0</v>
      </c>
      <c r="W3198">
        <v>0</v>
      </c>
      <c r="X3198">
        <v>4.8393852074100181</v>
      </c>
      <c r="Y3198">
        <v>0</v>
      </c>
      <c r="Z3198">
        <v>0</v>
      </c>
      <c r="AA3198">
        <v>0</v>
      </c>
      <c r="AB3198">
        <v>8.8827137051185154</v>
      </c>
      <c r="AC3198">
        <v>0</v>
      </c>
      <c r="AD3198">
        <v>0</v>
      </c>
      <c r="AE3198">
        <v>13.722098912528534</v>
      </c>
    </row>
    <row r="3199" spans="1:31" x14ac:dyDescent="0.3">
      <c r="A3199">
        <v>2507990</v>
      </c>
      <c r="B3199">
        <v>1</v>
      </c>
      <c r="C3199" t="s">
        <v>80</v>
      </c>
      <c r="D3199" t="s">
        <v>96</v>
      </c>
      <c r="E3199" t="s">
        <v>207</v>
      </c>
      <c r="F3199" t="s">
        <v>9404</v>
      </c>
      <c r="G3199" t="s">
        <v>551</v>
      </c>
      <c r="H3199" t="s">
        <v>150</v>
      </c>
      <c r="I3199" t="s">
        <v>136</v>
      </c>
      <c r="J3199" t="s">
        <v>137</v>
      </c>
      <c r="K3199" t="s">
        <v>144</v>
      </c>
      <c r="L3199" t="s">
        <v>9405</v>
      </c>
      <c r="M3199" t="s">
        <v>9406</v>
      </c>
      <c r="N3199">
        <v>3.1863888880000002</v>
      </c>
      <c r="O3199">
        <v>0</v>
      </c>
      <c r="P3199">
        <v>51</v>
      </c>
      <c r="Q3199">
        <v>0</v>
      </c>
      <c r="R3199">
        <v>0</v>
      </c>
      <c r="S3199">
        <v>0</v>
      </c>
      <c r="T3199">
        <v>1</v>
      </c>
      <c r="U3199">
        <v>0</v>
      </c>
      <c r="V3199">
        <v>0</v>
      </c>
      <c r="W3199">
        <v>0</v>
      </c>
      <c r="X3199">
        <v>16.945837519652716</v>
      </c>
      <c r="Y3199">
        <v>0</v>
      </c>
      <c r="Z3199">
        <v>0</v>
      </c>
      <c r="AA3199">
        <v>0</v>
      </c>
      <c r="AB3199">
        <v>0.2703952789551875</v>
      </c>
      <c r="AC3199">
        <v>0</v>
      </c>
      <c r="AD3199">
        <v>0</v>
      </c>
      <c r="AE3199">
        <v>17.216232798607905</v>
      </c>
    </row>
    <row r="3200" spans="1:31" x14ac:dyDescent="0.3">
      <c r="A3200">
        <v>2508159</v>
      </c>
      <c r="B3200">
        <v>1</v>
      </c>
      <c r="C3200" t="s">
        <v>81</v>
      </c>
      <c r="D3200" t="s">
        <v>118</v>
      </c>
      <c r="E3200" t="s">
        <v>187</v>
      </c>
      <c r="F3200" t="s">
        <v>9407</v>
      </c>
      <c r="G3200" t="s">
        <v>143</v>
      </c>
      <c r="H3200" t="s">
        <v>135</v>
      </c>
      <c r="I3200" t="s">
        <v>136</v>
      </c>
      <c r="J3200" t="s">
        <v>137</v>
      </c>
      <c r="K3200" t="s">
        <v>144</v>
      </c>
      <c r="L3200" t="s">
        <v>9408</v>
      </c>
      <c r="M3200" t="s">
        <v>9409</v>
      </c>
      <c r="N3200">
        <v>1.314166666</v>
      </c>
      <c r="O3200">
        <v>0</v>
      </c>
      <c r="P3200">
        <v>23</v>
      </c>
      <c r="Q3200">
        <v>0</v>
      </c>
      <c r="R3200">
        <v>1</v>
      </c>
      <c r="S3200">
        <v>10</v>
      </c>
      <c r="T3200">
        <v>7</v>
      </c>
      <c r="U3200">
        <v>0</v>
      </c>
      <c r="V3200">
        <v>0</v>
      </c>
      <c r="W3200">
        <v>0</v>
      </c>
      <c r="X3200">
        <v>5.6324496164452142</v>
      </c>
      <c r="Y3200">
        <v>0</v>
      </c>
      <c r="Z3200">
        <v>0.25910154478967251</v>
      </c>
      <c r="AA3200">
        <v>351.7904073272083</v>
      </c>
      <c r="AB3200">
        <v>14.879085301732667</v>
      </c>
      <c r="AC3200">
        <v>0</v>
      </c>
      <c r="AD3200">
        <v>0</v>
      </c>
      <c r="AE3200">
        <v>372.56104379017586</v>
      </c>
    </row>
    <row r="3201" spans="1:31" x14ac:dyDescent="0.3">
      <c r="A3201">
        <v>2507681</v>
      </c>
      <c r="B3201">
        <v>1</v>
      </c>
      <c r="C3201" t="s">
        <v>80</v>
      </c>
      <c r="D3201" t="s">
        <v>95</v>
      </c>
      <c r="E3201" t="s">
        <v>132</v>
      </c>
      <c r="F3201" t="s">
        <v>9410</v>
      </c>
      <c r="G3201" t="s">
        <v>134</v>
      </c>
      <c r="H3201" t="s">
        <v>135</v>
      </c>
      <c r="I3201" t="s">
        <v>136</v>
      </c>
      <c r="J3201" t="s">
        <v>137</v>
      </c>
      <c r="K3201" t="s">
        <v>138</v>
      </c>
      <c r="L3201" t="s">
        <v>9411</v>
      </c>
      <c r="M3201" t="s">
        <v>9412</v>
      </c>
      <c r="N3201">
        <v>0.62416666600000004</v>
      </c>
      <c r="O3201">
        <v>0</v>
      </c>
      <c r="P3201">
        <v>44</v>
      </c>
      <c r="Q3201">
        <v>0</v>
      </c>
      <c r="R3201">
        <v>0</v>
      </c>
      <c r="S3201">
        <v>0</v>
      </c>
      <c r="T3201">
        <v>1</v>
      </c>
      <c r="U3201">
        <v>0</v>
      </c>
      <c r="V3201">
        <v>0</v>
      </c>
      <c r="W3201">
        <v>0</v>
      </c>
      <c r="X3201">
        <v>7.3777807561500746</v>
      </c>
      <c r="Y3201">
        <v>0</v>
      </c>
      <c r="Z3201">
        <v>0</v>
      </c>
      <c r="AA3201">
        <v>0</v>
      </c>
      <c r="AB3201">
        <v>1.0339385646799999</v>
      </c>
      <c r="AC3201">
        <v>0</v>
      </c>
      <c r="AD3201">
        <v>0</v>
      </c>
      <c r="AE3201">
        <v>8.4117193208300751</v>
      </c>
    </row>
    <row r="3202" spans="1:31" x14ac:dyDescent="0.3">
      <c r="A3202">
        <v>2507472</v>
      </c>
      <c r="B3202">
        <v>1</v>
      </c>
      <c r="C3202" t="s">
        <v>80</v>
      </c>
      <c r="D3202" t="s">
        <v>97</v>
      </c>
      <c r="E3202" t="s">
        <v>132</v>
      </c>
      <c r="F3202" t="s">
        <v>9413</v>
      </c>
      <c r="G3202" t="s">
        <v>204</v>
      </c>
      <c r="H3202" t="s">
        <v>135</v>
      </c>
      <c r="I3202" t="s">
        <v>136</v>
      </c>
      <c r="J3202" t="s">
        <v>137</v>
      </c>
      <c r="K3202" t="s">
        <v>144</v>
      </c>
      <c r="L3202" t="s">
        <v>9414</v>
      </c>
      <c r="M3202" t="s">
        <v>9415</v>
      </c>
      <c r="N3202">
        <v>2.9330555550000001</v>
      </c>
      <c r="O3202">
        <v>4</v>
      </c>
      <c r="P3202">
        <v>434</v>
      </c>
      <c r="Q3202">
        <v>0</v>
      </c>
      <c r="R3202">
        <v>6</v>
      </c>
      <c r="S3202">
        <v>1</v>
      </c>
      <c r="T3202">
        <v>15</v>
      </c>
      <c r="U3202">
        <v>0</v>
      </c>
      <c r="V3202">
        <v>0</v>
      </c>
      <c r="W3202">
        <v>161.73130074739743</v>
      </c>
      <c r="X3202">
        <v>739.93068211213438</v>
      </c>
      <c r="Y3202">
        <v>0</v>
      </c>
      <c r="Z3202">
        <v>25.834022603264202</v>
      </c>
      <c r="AA3202">
        <v>0</v>
      </c>
      <c r="AB3202">
        <v>47.614663902446075</v>
      </c>
      <c r="AC3202">
        <v>0</v>
      </c>
      <c r="AD3202">
        <v>0</v>
      </c>
      <c r="AE3202">
        <v>975.11066936524207</v>
      </c>
    </row>
    <row r="3203" spans="1:31" x14ac:dyDescent="0.3">
      <c r="A3203">
        <v>2507781</v>
      </c>
      <c r="B3203">
        <v>1</v>
      </c>
      <c r="C3203" t="s">
        <v>81</v>
      </c>
      <c r="D3203" t="s">
        <v>118</v>
      </c>
      <c r="E3203" t="s">
        <v>132</v>
      </c>
      <c r="F3203" t="s">
        <v>9416</v>
      </c>
      <c r="G3203" t="s">
        <v>204</v>
      </c>
      <c r="H3203" t="s">
        <v>135</v>
      </c>
      <c r="I3203" t="s">
        <v>136</v>
      </c>
      <c r="J3203" t="s">
        <v>137</v>
      </c>
      <c r="K3203" t="s">
        <v>144</v>
      </c>
      <c r="L3203" t="s">
        <v>9417</v>
      </c>
      <c r="M3203" t="s">
        <v>9418</v>
      </c>
      <c r="N3203">
        <v>1.2427777769999999</v>
      </c>
      <c r="O3203">
        <v>0</v>
      </c>
      <c r="P3203">
        <v>42</v>
      </c>
      <c r="Q3203">
        <v>0</v>
      </c>
      <c r="R3203">
        <v>10</v>
      </c>
      <c r="S3203">
        <v>0</v>
      </c>
      <c r="T3203">
        <v>3</v>
      </c>
      <c r="U3203">
        <v>0</v>
      </c>
      <c r="V3203">
        <v>0</v>
      </c>
      <c r="W3203">
        <v>0</v>
      </c>
      <c r="X3203">
        <v>11.099073750658413</v>
      </c>
      <c r="Y3203">
        <v>0</v>
      </c>
      <c r="Z3203">
        <v>1.5886667069025218</v>
      </c>
      <c r="AA3203">
        <v>0</v>
      </c>
      <c r="AB3203">
        <v>0.77091079385719996</v>
      </c>
      <c r="AC3203">
        <v>0</v>
      </c>
      <c r="AD3203">
        <v>0</v>
      </c>
      <c r="AE3203">
        <v>13.458651251418134</v>
      </c>
    </row>
    <row r="3204" spans="1:31" x14ac:dyDescent="0.3">
      <c r="A3204">
        <v>2508153</v>
      </c>
      <c r="B3204">
        <v>1</v>
      </c>
      <c r="C3204" t="s">
        <v>80</v>
      </c>
      <c r="D3204" t="s">
        <v>103</v>
      </c>
      <c r="E3204" t="s">
        <v>275</v>
      </c>
      <c r="F3204" t="s">
        <v>9419</v>
      </c>
      <c r="G3204" t="s">
        <v>161</v>
      </c>
      <c r="H3204" t="s">
        <v>135</v>
      </c>
      <c r="I3204" t="s">
        <v>136</v>
      </c>
      <c r="J3204" t="s">
        <v>137</v>
      </c>
      <c r="K3204" t="s">
        <v>144</v>
      </c>
      <c r="L3204" t="s">
        <v>9420</v>
      </c>
      <c r="M3204" t="s">
        <v>9421</v>
      </c>
      <c r="N3204">
        <v>0.69222222200000005</v>
      </c>
      <c r="O3204">
        <v>1</v>
      </c>
      <c r="P3204">
        <v>1712</v>
      </c>
      <c r="Q3204">
        <v>36</v>
      </c>
      <c r="R3204">
        <v>182</v>
      </c>
      <c r="S3204">
        <v>18</v>
      </c>
      <c r="T3204">
        <v>221</v>
      </c>
      <c r="U3204">
        <v>2</v>
      </c>
      <c r="V3204">
        <v>1</v>
      </c>
      <c r="W3204">
        <v>7.2866043920831666E-2</v>
      </c>
      <c r="X3204">
        <v>328.67870494080739</v>
      </c>
      <c r="Y3204">
        <v>16.82046115883103</v>
      </c>
      <c r="Z3204">
        <v>66.60991536886776</v>
      </c>
      <c r="AA3204">
        <v>35.690773911069478</v>
      </c>
      <c r="AB3204">
        <v>118.42158802691344</v>
      </c>
      <c r="AC3204">
        <v>68.761884235383008</v>
      </c>
      <c r="AD3204">
        <v>1.6680620746140082</v>
      </c>
      <c r="AE3204">
        <v>636.724255760407</v>
      </c>
    </row>
    <row r="3205" spans="1:31" x14ac:dyDescent="0.3">
      <c r="A3205">
        <v>2507512</v>
      </c>
      <c r="B3205">
        <v>1</v>
      </c>
      <c r="C3205" t="s">
        <v>80</v>
      </c>
      <c r="D3205" t="s">
        <v>96</v>
      </c>
      <c r="E3205" t="s">
        <v>141</v>
      </c>
      <c r="F3205" t="s">
        <v>9422</v>
      </c>
      <c r="G3205" t="s">
        <v>143</v>
      </c>
      <c r="H3205" t="s">
        <v>135</v>
      </c>
      <c r="I3205" t="s">
        <v>136</v>
      </c>
      <c r="J3205" t="s">
        <v>137</v>
      </c>
      <c r="K3205" t="s">
        <v>144</v>
      </c>
      <c r="L3205" t="s">
        <v>9423</v>
      </c>
      <c r="M3205" t="s">
        <v>9424</v>
      </c>
      <c r="N3205">
        <v>0.824722222</v>
      </c>
      <c r="O3205">
        <v>10</v>
      </c>
      <c r="P3205">
        <v>6896</v>
      </c>
      <c r="Q3205">
        <v>9</v>
      </c>
      <c r="R3205">
        <v>14</v>
      </c>
      <c r="S3205">
        <v>15</v>
      </c>
      <c r="T3205">
        <v>524</v>
      </c>
      <c r="U3205">
        <v>1</v>
      </c>
      <c r="V3205">
        <v>1</v>
      </c>
      <c r="W3205">
        <v>56.349554774546284</v>
      </c>
      <c r="X3205">
        <v>1433.1067585606188</v>
      </c>
      <c r="Y3205">
        <v>554.74314456153741</v>
      </c>
      <c r="Z3205">
        <v>3.7393254430578251</v>
      </c>
      <c r="AA3205">
        <v>137.85762600477679</v>
      </c>
      <c r="AB3205">
        <v>588.17157553733023</v>
      </c>
      <c r="AC3205">
        <v>10.989564856913296</v>
      </c>
      <c r="AD3205">
        <v>0.55052292283429249</v>
      </c>
      <c r="AE3205">
        <v>2785.5080726616147</v>
      </c>
    </row>
    <row r="3206" spans="1:31" x14ac:dyDescent="0.3">
      <c r="A3206">
        <v>2507595</v>
      </c>
      <c r="B3206">
        <v>1</v>
      </c>
      <c r="C3206" t="s">
        <v>81</v>
      </c>
      <c r="D3206" t="s">
        <v>119</v>
      </c>
      <c r="E3206" t="s">
        <v>167</v>
      </c>
      <c r="F3206" t="s">
        <v>9425</v>
      </c>
      <c r="G3206" t="s">
        <v>169</v>
      </c>
      <c r="H3206" t="s">
        <v>150</v>
      </c>
      <c r="I3206" t="s">
        <v>136</v>
      </c>
      <c r="J3206" t="s">
        <v>137</v>
      </c>
      <c r="K3206" t="s">
        <v>144</v>
      </c>
      <c r="L3206" t="s">
        <v>9426</v>
      </c>
      <c r="M3206" t="s">
        <v>9427</v>
      </c>
      <c r="N3206">
        <v>3.9613888880000001</v>
      </c>
      <c r="O3206">
        <v>0</v>
      </c>
      <c r="P3206">
        <v>2</v>
      </c>
      <c r="Q3206">
        <v>0</v>
      </c>
      <c r="R3206">
        <v>0</v>
      </c>
      <c r="S3206">
        <v>0</v>
      </c>
      <c r="T3206">
        <v>0</v>
      </c>
      <c r="U3206">
        <v>0</v>
      </c>
      <c r="V3206">
        <v>0</v>
      </c>
      <c r="W3206">
        <v>0</v>
      </c>
      <c r="X3206">
        <v>2.0359639782980241</v>
      </c>
      <c r="Y3206">
        <v>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2.0359639782980241</v>
      </c>
    </row>
    <row r="3207" spans="1:31" x14ac:dyDescent="0.3">
      <c r="A3207">
        <v>2507698</v>
      </c>
      <c r="B3207">
        <v>1</v>
      </c>
      <c r="C3207" t="s">
        <v>80</v>
      </c>
      <c r="D3207" t="s">
        <v>97</v>
      </c>
      <c r="E3207" t="s">
        <v>167</v>
      </c>
      <c r="F3207" t="s">
        <v>9428</v>
      </c>
      <c r="G3207" t="s">
        <v>263</v>
      </c>
      <c r="H3207" t="s">
        <v>150</v>
      </c>
      <c r="I3207" t="s">
        <v>136</v>
      </c>
      <c r="J3207" t="s">
        <v>137</v>
      </c>
      <c r="K3207" t="s">
        <v>144</v>
      </c>
      <c r="L3207" t="s">
        <v>9429</v>
      </c>
      <c r="M3207" t="s">
        <v>9430</v>
      </c>
      <c r="N3207">
        <v>3.5819444439999999</v>
      </c>
      <c r="O3207">
        <v>0</v>
      </c>
      <c r="P3207">
        <v>1</v>
      </c>
      <c r="Q3207">
        <v>0</v>
      </c>
      <c r="R3207">
        <v>0</v>
      </c>
      <c r="S3207">
        <v>0</v>
      </c>
      <c r="T3207">
        <v>0</v>
      </c>
      <c r="U3207">
        <v>0</v>
      </c>
      <c r="V3207">
        <v>0</v>
      </c>
      <c r="W3207">
        <v>0</v>
      </c>
      <c r="X3207">
        <v>1.7145334311767202</v>
      </c>
      <c r="Y3207">
        <v>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1.7145334311767202</v>
      </c>
    </row>
    <row r="3208" spans="1:31" x14ac:dyDescent="0.3">
      <c r="A3208">
        <v>2507549</v>
      </c>
      <c r="B3208">
        <v>1</v>
      </c>
      <c r="C3208" t="s">
        <v>80</v>
      </c>
      <c r="D3208" t="s">
        <v>103</v>
      </c>
      <c r="E3208" t="s">
        <v>132</v>
      </c>
      <c r="F3208" t="s">
        <v>9431</v>
      </c>
      <c r="G3208" t="s">
        <v>134</v>
      </c>
      <c r="H3208" t="s">
        <v>135</v>
      </c>
      <c r="I3208" t="s">
        <v>136</v>
      </c>
      <c r="J3208" t="s">
        <v>137</v>
      </c>
      <c r="K3208" t="s">
        <v>138</v>
      </c>
      <c r="L3208" t="s">
        <v>9432</v>
      </c>
      <c r="M3208" t="s">
        <v>9433</v>
      </c>
      <c r="N3208">
        <v>1.3402777770000001</v>
      </c>
      <c r="O3208">
        <v>0</v>
      </c>
      <c r="P3208">
        <v>435</v>
      </c>
      <c r="Q3208">
        <v>0</v>
      </c>
      <c r="R3208">
        <v>0</v>
      </c>
      <c r="S3208">
        <v>0</v>
      </c>
      <c r="T3208">
        <v>9</v>
      </c>
      <c r="U3208">
        <v>0</v>
      </c>
      <c r="V3208">
        <v>0</v>
      </c>
      <c r="W3208">
        <v>0</v>
      </c>
      <c r="X3208">
        <v>166.70295559414194</v>
      </c>
      <c r="Y3208">
        <v>0</v>
      </c>
      <c r="Z3208">
        <v>0</v>
      </c>
      <c r="AA3208">
        <v>0</v>
      </c>
      <c r="AB3208">
        <v>4.3604145435601911</v>
      </c>
      <c r="AC3208">
        <v>0</v>
      </c>
      <c r="AD3208">
        <v>0</v>
      </c>
      <c r="AE3208">
        <v>171.06337013770212</v>
      </c>
    </row>
    <row r="3209" spans="1:31" x14ac:dyDescent="0.3">
      <c r="A3209">
        <v>2507529</v>
      </c>
      <c r="B3209">
        <v>1</v>
      </c>
      <c r="C3209" t="s">
        <v>80</v>
      </c>
      <c r="D3209" t="s">
        <v>97</v>
      </c>
      <c r="E3209" t="s">
        <v>132</v>
      </c>
      <c r="F3209" t="s">
        <v>9434</v>
      </c>
      <c r="G3209" t="s">
        <v>204</v>
      </c>
      <c r="H3209" t="s">
        <v>135</v>
      </c>
      <c r="I3209" t="s">
        <v>136</v>
      </c>
      <c r="J3209" t="s">
        <v>137</v>
      </c>
      <c r="K3209" t="s">
        <v>144</v>
      </c>
      <c r="L3209" t="s">
        <v>9435</v>
      </c>
      <c r="M3209" t="s">
        <v>9436</v>
      </c>
      <c r="N3209">
        <v>2.0108333329999999</v>
      </c>
      <c r="O3209">
        <v>0</v>
      </c>
      <c r="P3209">
        <v>117</v>
      </c>
      <c r="Q3209">
        <v>0</v>
      </c>
      <c r="R3209">
        <v>11</v>
      </c>
      <c r="S3209">
        <v>0</v>
      </c>
      <c r="T3209">
        <v>28</v>
      </c>
      <c r="U3209">
        <v>0</v>
      </c>
      <c r="V3209">
        <v>0</v>
      </c>
      <c r="W3209">
        <v>0</v>
      </c>
      <c r="X3209">
        <v>95.198517874783064</v>
      </c>
      <c r="Y3209">
        <v>0</v>
      </c>
      <c r="Z3209">
        <v>4.1664506434359243</v>
      </c>
      <c r="AA3209">
        <v>0</v>
      </c>
      <c r="AB3209">
        <v>42.15809546461967</v>
      </c>
      <c r="AC3209">
        <v>0</v>
      </c>
      <c r="AD3209">
        <v>0</v>
      </c>
      <c r="AE3209">
        <v>141.52306398283866</v>
      </c>
    </row>
    <row r="3210" spans="1:31" x14ac:dyDescent="0.3">
      <c r="A3210">
        <v>2507741</v>
      </c>
      <c r="B3210">
        <v>1</v>
      </c>
      <c r="C3210" t="s">
        <v>80</v>
      </c>
      <c r="D3210" t="s">
        <v>96</v>
      </c>
      <c r="E3210" t="s">
        <v>141</v>
      </c>
      <c r="F3210" t="s">
        <v>9437</v>
      </c>
      <c r="G3210" t="s">
        <v>143</v>
      </c>
      <c r="H3210" t="s">
        <v>135</v>
      </c>
      <c r="I3210" t="s">
        <v>136</v>
      </c>
      <c r="J3210" t="s">
        <v>137</v>
      </c>
      <c r="K3210" t="s">
        <v>144</v>
      </c>
      <c r="L3210" t="s">
        <v>9438</v>
      </c>
      <c r="M3210" t="s">
        <v>9439</v>
      </c>
      <c r="N3210">
        <v>0.498611111</v>
      </c>
      <c r="O3210">
        <v>4</v>
      </c>
      <c r="P3210">
        <v>2464</v>
      </c>
      <c r="Q3210">
        <v>1</v>
      </c>
      <c r="R3210">
        <v>0</v>
      </c>
      <c r="S3210">
        <v>14</v>
      </c>
      <c r="T3210">
        <v>145</v>
      </c>
      <c r="U3210">
        <v>0</v>
      </c>
      <c r="V3210">
        <v>1</v>
      </c>
      <c r="W3210">
        <v>8.1824165445228765</v>
      </c>
      <c r="X3210">
        <v>311.74699588656472</v>
      </c>
      <c r="Y3210">
        <v>0</v>
      </c>
      <c r="Z3210">
        <v>0</v>
      </c>
      <c r="AA3210">
        <v>105.93518650003767</v>
      </c>
      <c r="AB3210">
        <v>127.76594785553927</v>
      </c>
      <c r="AC3210">
        <v>0</v>
      </c>
      <c r="AD3210">
        <v>6.9599627820416668E-3</v>
      </c>
      <c r="AE3210">
        <v>553.63750674944663</v>
      </c>
    </row>
    <row r="3211" spans="1:31" x14ac:dyDescent="0.3">
      <c r="A3211">
        <v>2508076</v>
      </c>
      <c r="B3211">
        <v>1</v>
      </c>
      <c r="C3211" t="s">
        <v>81</v>
      </c>
      <c r="D3211" t="s">
        <v>112</v>
      </c>
      <c r="E3211" t="s">
        <v>207</v>
      </c>
      <c r="F3211" t="s">
        <v>9440</v>
      </c>
      <c r="G3211" t="s">
        <v>177</v>
      </c>
      <c r="H3211" t="s">
        <v>150</v>
      </c>
      <c r="I3211" t="s">
        <v>136</v>
      </c>
      <c r="J3211" t="s">
        <v>137</v>
      </c>
      <c r="K3211" t="s">
        <v>144</v>
      </c>
      <c r="L3211" t="s">
        <v>9441</v>
      </c>
      <c r="M3211" t="s">
        <v>9442</v>
      </c>
      <c r="N3211">
        <v>1.9975000000000001</v>
      </c>
      <c r="O3211">
        <v>0</v>
      </c>
      <c r="P3211">
        <v>35</v>
      </c>
      <c r="Q3211">
        <v>0</v>
      </c>
      <c r="R3211">
        <v>1</v>
      </c>
      <c r="S3211">
        <v>0</v>
      </c>
      <c r="T3211">
        <v>0</v>
      </c>
      <c r="U3211">
        <v>0</v>
      </c>
      <c r="V3211">
        <v>0</v>
      </c>
      <c r="W3211">
        <v>0</v>
      </c>
      <c r="X3211">
        <v>7.8925995485049576</v>
      </c>
      <c r="Y3211">
        <v>0</v>
      </c>
      <c r="Z3211">
        <v>3.6992839921375005E-3</v>
      </c>
      <c r="AA3211">
        <v>0</v>
      </c>
      <c r="AB3211">
        <v>0</v>
      </c>
      <c r="AC3211">
        <v>0</v>
      </c>
      <c r="AD3211">
        <v>0</v>
      </c>
      <c r="AE3211">
        <v>7.8962988324970951</v>
      </c>
    </row>
    <row r="3212" spans="1:31" x14ac:dyDescent="0.3">
      <c r="A3212">
        <v>2507884</v>
      </c>
      <c r="B3212">
        <v>1</v>
      </c>
      <c r="C3212" t="s">
        <v>81</v>
      </c>
      <c r="D3212" t="s">
        <v>113</v>
      </c>
      <c r="E3212" t="s">
        <v>141</v>
      </c>
      <c r="F3212" t="s">
        <v>8732</v>
      </c>
      <c r="G3212" t="s">
        <v>143</v>
      </c>
      <c r="H3212" t="s">
        <v>135</v>
      </c>
      <c r="I3212" t="s">
        <v>136</v>
      </c>
      <c r="J3212" t="s">
        <v>137</v>
      </c>
      <c r="K3212" t="s">
        <v>144</v>
      </c>
      <c r="L3212" t="s">
        <v>9443</v>
      </c>
      <c r="M3212" t="s">
        <v>9444</v>
      </c>
      <c r="N3212">
        <v>1.841111111</v>
      </c>
      <c r="O3212">
        <v>16</v>
      </c>
      <c r="P3212">
        <v>373</v>
      </c>
      <c r="Q3212">
        <v>151</v>
      </c>
      <c r="R3212">
        <v>182</v>
      </c>
      <c r="S3212">
        <v>21</v>
      </c>
      <c r="T3212">
        <v>36</v>
      </c>
      <c r="U3212">
        <v>1</v>
      </c>
      <c r="V3212">
        <v>0</v>
      </c>
      <c r="W3212">
        <v>2.9468622402971989</v>
      </c>
      <c r="X3212">
        <v>137.48332966184645</v>
      </c>
      <c r="Y3212">
        <v>222.14647639335868</v>
      </c>
      <c r="Z3212">
        <v>90.22113462960165</v>
      </c>
      <c r="AA3212">
        <v>89.195612654604162</v>
      </c>
      <c r="AB3212">
        <v>28.441054552127305</v>
      </c>
      <c r="AC3212">
        <v>310.21973443323111</v>
      </c>
      <c r="AD3212">
        <v>0</v>
      </c>
      <c r="AE3212">
        <v>880.65420456506661</v>
      </c>
    </row>
    <row r="3213" spans="1:31" x14ac:dyDescent="0.3">
      <c r="A3213">
        <v>2507678</v>
      </c>
      <c r="B3213">
        <v>1</v>
      </c>
      <c r="C3213" t="s">
        <v>80</v>
      </c>
      <c r="D3213" t="s">
        <v>82</v>
      </c>
      <c r="E3213" t="s">
        <v>167</v>
      </c>
      <c r="F3213" t="s">
        <v>9445</v>
      </c>
      <c r="G3213" t="s">
        <v>234</v>
      </c>
      <c r="H3213" t="s">
        <v>150</v>
      </c>
      <c r="I3213" t="s">
        <v>136</v>
      </c>
      <c r="J3213" t="s">
        <v>137</v>
      </c>
      <c r="K3213" t="s">
        <v>144</v>
      </c>
      <c r="L3213" t="s">
        <v>9446</v>
      </c>
      <c r="M3213" t="s">
        <v>9447</v>
      </c>
      <c r="N3213">
        <v>0.66805555500000002</v>
      </c>
      <c r="O3213">
        <v>0</v>
      </c>
      <c r="P3213">
        <v>0</v>
      </c>
      <c r="Q3213">
        <v>0</v>
      </c>
      <c r="R3213">
        <v>0</v>
      </c>
      <c r="S3213">
        <v>0</v>
      </c>
      <c r="T3213">
        <v>2</v>
      </c>
      <c r="U3213">
        <v>0</v>
      </c>
      <c r="V3213">
        <v>0</v>
      </c>
      <c r="W3213">
        <v>0</v>
      </c>
      <c r="X3213">
        <v>0</v>
      </c>
      <c r="Y3213">
        <v>0</v>
      </c>
      <c r="Z3213">
        <v>0</v>
      </c>
      <c r="AA3213">
        <v>0</v>
      </c>
      <c r="AB3213">
        <v>1.6313327999236442</v>
      </c>
      <c r="AC3213">
        <v>0</v>
      </c>
      <c r="AD3213">
        <v>0</v>
      </c>
      <c r="AE3213">
        <v>1.6313327999236442</v>
      </c>
    </row>
    <row r="3214" spans="1:31" x14ac:dyDescent="0.3">
      <c r="A3214">
        <v>2507572</v>
      </c>
      <c r="B3214">
        <v>1</v>
      </c>
      <c r="C3214" t="s">
        <v>80</v>
      </c>
      <c r="D3214" t="s">
        <v>93</v>
      </c>
      <c r="E3214" t="s">
        <v>207</v>
      </c>
      <c r="F3214" t="s">
        <v>9448</v>
      </c>
      <c r="G3214" t="s">
        <v>173</v>
      </c>
      <c r="H3214" t="s">
        <v>150</v>
      </c>
      <c r="I3214" t="s">
        <v>136</v>
      </c>
      <c r="J3214" t="s">
        <v>137</v>
      </c>
      <c r="K3214" t="s">
        <v>138</v>
      </c>
      <c r="L3214" t="s">
        <v>9449</v>
      </c>
      <c r="M3214" t="s">
        <v>9450</v>
      </c>
      <c r="N3214">
        <v>7.2986111109999996</v>
      </c>
      <c r="O3214">
        <v>0</v>
      </c>
      <c r="P3214">
        <v>62</v>
      </c>
      <c r="Q3214">
        <v>0</v>
      </c>
      <c r="R3214">
        <v>4</v>
      </c>
      <c r="S3214">
        <v>0</v>
      </c>
      <c r="T3214">
        <v>5</v>
      </c>
      <c r="U3214">
        <v>0</v>
      </c>
      <c r="V3214">
        <v>0</v>
      </c>
      <c r="W3214">
        <v>0</v>
      </c>
      <c r="X3214">
        <v>85.812243233846317</v>
      </c>
      <c r="Y3214">
        <v>0</v>
      </c>
      <c r="Z3214">
        <v>10.926633794396219</v>
      </c>
      <c r="AA3214">
        <v>0</v>
      </c>
      <c r="AB3214">
        <v>44.348649844618592</v>
      </c>
      <c r="AC3214">
        <v>0</v>
      </c>
      <c r="AD3214">
        <v>0</v>
      </c>
      <c r="AE3214">
        <v>141.08752687286113</v>
      </c>
    </row>
    <row r="3215" spans="1:31" x14ac:dyDescent="0.3">
      <c r="A3215">
        <v>2507927</v>
      </c>
      <c r="B3215">
        <v>1</v>
      </c>
      <c r="C3215" t="s">
        <v>81</v>
      </c>
      <c r="D3215" t="s">
        <v>118</v>
      </c>
      <c r="E3215" t="s">
        <v>132</v>
      </c>
      <c r="F3215" t="s">
        <v>9451</v>
      </c>
      <c r="G3215" t="s">
        <v>161</v>
      </c>
      <c r="H3215" t="s">
        <v>135</v>
      </c>
      <c r="I3215" t="s">
        <v>136</v>
      </c>
      <c r="J3215" t="s">
        <v>137</v>
      </c>
      <c r="K3215" t="s">
        <v>144</v>
      </c>
      <c r="L3215" t="s">
        <v>9452</v>
      </c>
      <c r="M3215" t="s">
        <v>273</v>
      </c>
      <c r="N3215">
        <v>2.8938888880000002</v>
      </c>
      <c r="O3215">
        <v>0</v>
      </c>
      <c r="P3215">
        <v>278</v>
      </c>
      <c r="Q3215">
        <v>4</v>
      </c>
      <c r="R3215">
        <v>29</v>
      </c>
      <c r="S3215">
        <v>0</v>
      </c>
      <c r="T3215">
        <v>16</v>
      </c>
      <c r="U3215">
        <v>0</v>
      </c>
      <c r="V3215">
        <v>0</v>
      </c>
      <c r="W3215">
        <v>0</v>
      </c>
      <c r="X3215">
        <v>134.66997422304468</v>
      </c>
      <c r="Y3215">
        <v>10.233485210547361</v>
      </c>
      <c r="Z3215">
        <v>29.401997783438368</v>
      </c>
      <c r="AA3215">
        <v>0</v>
      </c>
      <c r="AB3215">
        <v>21.095384482347516</v>
      </c>
      <c r="AC3215">
        <v>0</v>
      </c>
      <c r="AD3215">
        <v>0</v>
      </c>
      <c r="AE3215">
        <v>195.40084169937793</v>
      </c>
    </row>
    <row r="3216" spans="1:31" x14ac:dyDescent="0.3">
      <c r="A3216">
        <v>2507821</v>
      </c>
      <c r="B3216">
        <v>1</v>
      </c>
      <c r="C3216" t="s">
        <v>81</v>
      </c>
      <c r="D3216" t="s">
        <v>128</v>
      </c>
      <c r="E3216" t="s">
        <v>167</v>
      </c>
      <c r="F3216" t="s">
        <v>9453</v>
      </c>
      <c r="G3216" t="s">
        <v>234</v>
      </c>
      <c r="H3216" t="s">
        <v>150</v>
      </c>
      <c r="I3216" t="s">
        <v>136</v>
      </c>
      <c r="J3216" t="s">
        <v>137</v>
      </c>
      <c r="K3216" t="s">
        <v>144</v>
      </c>
      <c r="L3216" t="s">
        <v>9454</v>
      </c>
      <c r="M3216" t="s">
        <v>9455</v>
      </c>
      <c r="N3216">
        <v>1.5083333329999999</v>
      </c>
      <c r="O3216">
        <v>0</v>
      </c>
      <c r="P3216">
        <v>3</v>
      </c>
      <c r="Q3216">
        <v>0</v>
      </c>
      <c r="R3216">
        <v>0</v>
      </c>
      <c r="S3216">
        <v>0</v>
      </c>
      <c r="T3216">
        <v>0</v>
      </c>
      <c r="U3216">
        <v>0</v>
      </c>
      <c r="V3216">
        <v>0</v>
      </c>
      <c r="W3216">
        <v>0</v>
      </c>
      <c r="X3216">
        <v>0.69198692893916658</v>
      </c>
      <c r="Y3216">
        <v>0</v>
      </c>
      <c r="Z3216">
        <v>0</v>
      </c>
      <c r="AA3216">
        <v>0</v>
      </c>
      <c r="AB3216">
        <v>0</v>
      </c>
      <c r="AC3216">
        <v>0</v>
      </c>
      <c r="AD3216">
        <v>0</v>
      </c>
      <c r="AE3216">
        <v>0.69198692893916658</v>
      </c>
    </row>
    <row r="3217" spans="1:31" x14ac:dyDescent="0.3">
      <c r="A3217">
        <v>2507707</v>
      </c>
      <c r="B3217">
        <v>1</v>
      </c>
      <c r="C3217" t="s">
        <v>80</v>
      </c>
      <c r="D3217" t="s">
        <v>103</v>
      </c>
      <c r="E3217" t="s">
        <v>159</v>
      </c>
      <c r="F3217" t="s">
        <v>9456</v>
      </c>
      <c r="G3217" t="s">
        <v>134</v>
      </c>
      <c r="H3217" t="s">
        <v>150</v>
      </c>
      <c r="I3217" t="s">
        <v>136</v>
      </c>
      <c r="J3217" t="s">
        <v>137</v>
      </c>
      <c r="K3217" t="s">
        <v>138</v>
      </c>
      <c r="L3217" t="s">
        <v>9457</v>
      </c>
      <c r="M3217" t="s">
        <v>9458</v>
      </c>
      <c r="N3217">
        <v>1.153611111</v>
      </c>
      <c r="O3217">
        <v>0</v>
      </c>
      <c r="P3217">
        <v>0</v>
      </c>
      <c r="Q3217">
        <v>0</v>
      </c>
      <c r="R3217">
        <v>0</v>
      </c>
      <c r="S3217">
        <v>0</v>
      </c>
      <c r="T3217">
        <v>26</v>
      </c>
      <c r="U3217">
        <v>0</v>
      </c>
      <c r="V3217">
        <v>1</v>
      </c>
      <c r="W3217">
        <v>0</v>
      </c>
      <c r="X3217">
        <v>0</v>
      </c>
      <c r="Y3217">
        <v>0</v>
      </c>
      <c r="Z3217">
        <v>0</v>
      </c>
      <c r="AA3217">
        <v>0</v>
      </c>
      <c r="AB3217">
        <v>34.340978150957426</v>
      </c>
      <c r="AC3217">
        <v>0</v>
      </c>
      <c r="AD3217">
        <v>14.390390623882436</v>
      </c>
      <c r="AE3217">
        <v>48.731368774839865</v>
      </c>
    </row>
    <row r="3218" spans="1:31" x14ac:dyDescent="0.3">
      <c r="A3218">
        <v>2508039</v>
      </c>
      <c r="B3218">
        <v>1</v>
      </c>
      <c r="C3218" t="s">
        <v>81</v>
      </c>
      <c r="D3218" t="s">
        <v>117</v>
      </c>
      <c r="E3218" t="s">
        <v>167</v>
      </c>
      <c r="F3218" t="s">
        <v>9459</v>
      </c>
      <c r="G3218" t="s">
        <v>263</v>
      </c>
      <c r="H3218" t="s">
        <v>150</v>
      </c>
      <c r="I3218" t="s">
        <v>136</v>
      </c>
      <c r="J3218" t="s">
        <v>137</v>
      </c>
      <c r="K3218" t="s">
        <v>144</v>
      </c>
      <c r="L3218" t="s">
        <v>9460</v>
      </c>
      <c r="M3218" t="s">
        <v>9461</v>
      </c>
      <c r="N3218">
        <v>2.735833333</v>
      </c>
      <c r="O3218">
        <v>0</v>
      </c>
      <c r="P3218">
        <v>1</v>
      </c>
      <c r="Q3218">
        <v>0</v>
      </c>
      <c r="R3218">
        <v>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0.80518753270999321</v>
      </c>
      <c r="Y3218">
        <v>0</v>
      </c>
      <c r="Z3218">
        <v>0</v>
      </c>
      <c r="AA3218">
        <v>0</v>
      </c>
      <c r="AB3218">
        <v>0</v>
      </c>
      <c r="AC3218">
        <v>0</v>
      </c>
      <c r="AD3218">
        <v>0</v>
      </c>
      <c r="AE3218">
        <v>0.80518753270999321</v>
      </c>
    </row>
    <row r="3219" spans="1:31" x14ac:dyDescent="0.3">
      <c r="A3219">
        <v>2507538</v>
      </c>
      <c r="B3219">
        <v>1</v>
      </c>
      <c r="C3219" t="s">
        <v>81</v>
      </c>
      <c r="D3219" t="s">
        <v>112</v>
      </c>
      <c r="E3219" t="s">
        <v>141</v>
      </c>
      <c r="F3219" t="s">
        <v>9462</v>
      </c>
      <c r="G3219" t="s">
        <v>134</v>
      </c>
      <c r="H3219" t="s">
        <v>135</v>
      </c>
      <c r="I3219" t="s">
        <v>136</v>
      </c>
      <c r="J3219" t="s">
        <v>137</v>
      </c>
      <c r="K3219" t="s">
        <v>138</v>
      </c>
      <c r="L3219" t="s">
        <v>9463</v>
      </c>
      <c r="M3219" t="s">
        <v>9464</v>
      </c>
      <c r="N3219">
        <v>1.0652777769999999</v>
      </c>
      <c r="O3219">
        <v>0</v>
      </c>
      <c r="P3219">
        <v>2310</v>
      </c>
      <c r="Q3219">
        <v>268</v>
      </c>
      <c r="R3219">
        <v>252</v>
      </c>
      <c r="S3219">
        <v>34</v>
      </c>
      <c r="T3219">
        <v>288</v>
      </c>
      <c r="U3219">
        <v>2</v>
      </c>
      <c r="V3219">
        <v>1</v>
      </c>
      <c r="W3219">
        <v>0</v>
      </c>
      <c r="X3219">
        <v>342.23779469713622</v>
      </c>
      <c r="Y3219">
        <v>41.950121191963447</v>
      </c>
      <c r="Z3219">
        <v>44.732040111993193</v>
      </c>
      <c r="AA3219">
        <v>120.31490155113509</v>
      </c>
      <c r="AB3219">
        <v>111.31166630192388</v>
      </c>
      <c r="AC3219">
        <v>131.52745166551597</v>
      </c>
      <c r="AD3219">
        <v>1.4181583726322025</v>
      </c>
      <c r="AE3219">
        <v>793.49213389229999</v>
      </c>
    </row>
    <row r="3220" spans="1:31" x14ac:dyDescent="0.3">
      <c r="A3220">
        <v>2507515</v>
      </c>
      <c r="B3220">
        <v>1</v>
      </c>
      <c r="C3220" t="s">
        <v>80</v>
      </c>
      <c r="D3220" t="s">
        <v>96</v>
      </c>
      <c r="E3220" t="s">
        <v>275</v>
      </c>
      <c r="F3220" t="s">
        <v>354</v>
      </c>
      <c r="G3220" t="s">
        <v>143</v>
      </c>
      <c r="H3220" t="s">
        <v>135</v>
      </c>
      <c r="I3220" t="s">
        <v>136</v>
      </c>
      <c r="J3220" t="s">
        <v>137</v>
      </c>
      <c r="K3220" t="s">
        <v>144</v>
      </c>
      <c r="L3220" t="s">
        <v>9465</v>
      </c>
      <c r="M3220" t="s">
        <v>9466</v>
      </c>
      <c r="N3220">
        <v>0.85640722199999997</v>
      </c>
      <c r="O3220">
        <v>0</v>
      </c>
      <c r="P3220">
        <v>1625</v>
      </c>
      <c r="Q3220">
        <v>1</v>
      </c>
      <c r="R3220">
        <v>36</v>
      </c>
      <c r="S3220">
        <v>4</v>
      </c>
      <c r="T3220">
        <v>21</v>
      </c>
      <c r="U3220">
        <v>0</v>
      </c>
      <c r="V3220">
        <v>0</v>
      </c>
      <c r="W3220">
        <v>0</v>
      </c>
      <c r="X3220">
        <v>458.61560754420049</v>
      </c>
      <c r="Y3220">
        <v>0.59210720525666671</v>
      </c>
      <c r="Z3220">
        <v>7.6579156101532053</v>
      </c>
      <c r="AA3220">
        <v>23.098809500092813</v>
      </c>
      <c r="AB3220">
        <v>68.827379735465342</v>
      </c>
      <c r="AC3220">
        <v>0</v>
      </c>
      <c r="AD3220">
        <v>0</v>
      </c>
      <c r="AE3220">
        <v>558.79181959516848</v>
      </c>
    </row>
    <row r="3221" spans="1:31" x14ac:dyDescent="0.3">
      <c r="A3221">
        <v>2507807</v>
      </c>
      <c r="B3221">
        <v>1</v>
      </c>
      <c r="C3221" t="s">
        <v>80</v>
      </c>
      <c r="D3221" t="s">
        <v>82</v>
      </c>
      <c r="E3221" t="s">
        <v>207</v>
      </c>
      <c r="F3221" t="s">
        <v>9467</v>
      </c>
      <c r="G3221" t="s">
        <v>1242</v>
      </c>
      <c r="H3221" t="s">
        <v>150</v>
      </c>
      <c r="I3221" t="s">
        <v>136</v>
      </c>
      <c r="J3221" t="s">
        <v>3</v>
      </c>
      <c r="K3221" t="s">
        <v>144</v>
      </c>
      <c r="L3221" t="s">
        <v>9468</v>
      </c>
      <c r="M3221" t="s">
        <v>9469</v>
      </c>
      <c r="N3221">
        <v>1.9550000000000001</v>
      </c>
      <c r="O3221">
        <v>0</v>
      </c>
      <c r="P3221">
        <v>195</v>
      </c>
      <c r="Q3221">
        <v>0</v>
      </c>
      <c r="R3221">
        <v>0</v>
      </c>
      <c r="S3221">
        <v>0</v>
      </c>
      <c r="T3221">
        <v>3</v>
      </c>
      <c r="U3221">
        <v>0</v>
      </c>
      <c r="V3221">
        <v>0</v>
      </c>
      <c r="W3221">
        <v>0</v>
      </c>
      <c r="X3221">
        <v>64.936963653991</v>
      </c>
      <c r="Y3221">
        <v>0</v>
      </c>
      <c r="Z3221">
        <v>0</v>
      </c>
      <c r="AA3221">
        <v>0</v>
      </c>
      <c r="AB3221">
        <v>3.8245547160598634</v>
      </c>
      <c r="AC3221">
        <v>0</v>
      </c>
      <c r="AD3221">
        <v>0</v>
      </c>
      <c r="AE3221">
        <v>68.761518370050865</v>
      </c>
    </row>
    <row r="3222" spans="1:31" x14ac:dyDescent="0.3">
      <c r="A3222">
        <v>2507879</v>
      </c>
      <c r="B3222">
        <v>2</v>
      </c>
      <c r="C3222" t="s">
        <v>80</v>
      </c>
      <c r="D3222" t="s">
        <v>96</v>
      </c>
      <c r="E3222" t="s">
        <v>207</v>
      </c>
      <c r="F3222" t="s">
        <v>9470</v>
      </c>
      <c r="G3222" t="s">
        <v>169</v>
      </c>
      <c r="H3222" t="s">
        <v>150</v>
      </c>
      <c r="I3222" t="s">
        <v>136</v>
      </c>
      <c r="J3222" t="s">
        <v>137</v>
      </c>
      <c r="K3222" t="s">
        <v>144</v>
      </c>
      <c r="L3222" t="s">
        <v>171</v>
      </c>
      <c r="M3222" t="s">
        <v>9471</v>
      </c>
      <c r="N3222">
        <v>1.0149999999999999</v>
      </c>
      <c r="O3222">
        <v>0</v>
      </c>
      <c r="P3222">
        <v>63</v>
      </c>
      <c r="Q3222">
        <v>0</v>
      </c>
      <c r="R3222">
        <v>0</v>
      </c>
      <c r="S3222">
        <v>0</v>
      </c>
      <c r="T3222">
        <v>2</v>
      </c>
      <c r="U3222">
        <v>0</v>
      </c>
      <c r="V3222">
        <v>0</v>
      </c>
      <c r="W3222">
        <v>0</v>
      </c>
      <c r="X3222">
        <v>46.298566559291139</v>
      </c>
      <c r="Y3222">
        <v>0</v>
      </c>
      <c r="Z3222">
        <v>0</v>
      </c>
      <c r="AA3222">
        <v>0</v>
      </c>
      <c r="AB3222">
        <v>1.1782669645098016</v>
      </c>
      <c r="AC3222">
        <v>0</v>
      </c>
      <c r="AD3222">
        <v>0</v>
      </c>
      <c r="AE3222">
        <v>47.476833523800941</v>
      </c>
    </row>
    <row r="3223" spans="1:31" x14ac:dyDescent="0.3">
      <c r="A3223">
        <v>2507498</v>
      </c>
      <c r="B3223">
        <v>1</v>
      </c>
      <c r="C3223" t="s">
        <v>81</v>
      </c>
      <c r="D3223" t="s">
        <v>119</v>
      </c>
      <c r="E3223" t="s">
        <v>141</v>
      </c>
      <c r="F3223" t="s">
        <v>9472</v>
      </c>
      <c r="G3223" t="s">
        <v>134</v>
      </c>
      <c r="H3223" t="s">
        <v>135</v>
      </c>
      <c r="I3223" t="s">
        <v>136</v>
      </c>
      <c r="J3223" t="s">
        <v>137</v>
      </c>
      <c r="K3223" t="s">
        <v>138</v>
      </c>
      <c r="L3223" t="s">
        <v>9473</v>
      </c>
      <c r="M3223" t="s">
        <v>9474</v>
      </c>
      <c r="N3223">
        <v>6.2027777769999997</v>
      </c>
      <c r="O3223">
        <v>0</v>
      </c>
      <c r="P3223">
        <v>511</v>
      </c>
      <c r="Q3223">
        <v>58</v>
      </c>
      <c r="R3223">
        <v>123</v>
      </c>
      <c r="S3223">
        <v>6</v>
      </c>
      <c r="T3223">
        <v>21</v>
      </c>
      <c r="U3223">
        <v>0</v>
      </c>
      <c r="V3223">
        <v>0</v>
      </c>
      <c r="W3223">
        <v>0</v>
      </c>
      <c r="X3223">
        <v>405.74816605237828</v>
      </c>
      <c r="Y3223">
        <v>518.10112856481339</v>
      </c>
      <c r="Z3223">
        <v>674.56034391000594</v>
      </c>
      <c r="AA3223">
        <v>58.826141759405388</v>
      </c>
      <c r="AB3223">
        <v>80.275331707706442</v>
      </c>
      <c r="AC3223">
        <v>0</v>
      </c>
      <c r="AD3223">
        <v>0</v>
      </c>
      <c r="AE3223">
        <v>1737.5111119943094</v>
      </c>
    </row>
    <row r="3224" spans="1:31" x14ac:dyDescent="0.3">
      <c r="A3224">
        <v>2507853</v>
      </c>
      <c r="B3224">
        <v>1</v>
      </c>
      <c r="C3224" t="s">
        <v>81</v>
      </c>
      <c r="D3224" t="s">
        <v>118</v>
      </c>
      <c r="E3224" t="s">
        <v>187</v>
      </c>
      <c r="F3224" t="s">
        <v>9475</v>
      </c>
      <c r="G3224" t="s">
        <v>204</v>
      </c>
      <c r="H3224" t="s">
        <v>135</v>
      </c>
      <c r="I3224" t="s">
        <v>136</v>
      </c>
      <c r="J3224" t="s">
        <v>137</v>
      </c>
      <c r="K3224" t="s">
        <v>144</v>
      </c>
      <c r="L3224" t="s">
        <v>9476</v>
      </c>
      <c r="M3224" t="s">
        <v>9477</v>
      </c>
      <c r="N3224">
        <v>2.3794444440000002</v>
      </c>
      <c r="O3224">
        <v>6</v>
      </c>
      <c r="P3224">
        <v>0</v>
      </c>
      <c r="Q3224">
        <v>33</v>
      </c>
      <c r="R3224">
        <v>12</v>
      </c>
      <c r="S3224">
        <v>3</v>
      </c>
      <c r="T3224">
        <v>1</v>
      </c>
      <c r="U3224">
        <v>0</v>
      </c>
      <c r="V3224">
        <v>0</v>
      </c>
      <c r="W3224">
        <v>3.3957189473875085</v>
      </c>
      <c r="X3224">
        <v>0</v>
      </c>
      <c r="Y3224">
        <v>82.412953453189843</v>
      </c>
      <c r="Z3224">
        <v>5.7654033856433013</v>
      </c>
      <c r="AA3224">
        <v>48.321727580409757</v>
      </c>
      <c r="AB3224">
        <v>1.5264238443554001</v>
      </c>
      <c r="AC3224">
        <v>0</v>
      </c>
      <c r="AD3224">
        <v>0</v>
      </c>
      <c r="AE3224">
        <v>141.4222272109858</v>
      </c>
    </row>
    <row r="3225" spans="1:31" x14ac:dyDescent="0.3">
      <c r="A3225">
        <v>2507644</v>
      </c>
      <c r="B3225">
        <v>1</v>
      </c>
      <c r="C3225" t="s">
        <v>80</v>
      </c>
      <c r="D3225" t="s">
        <v>96</v>
      </c>
      <c r="E3225" t="s">
        <v>207</v>
      </c>
      <c r="F3225" t="s">
        <v>2114</v>
      </c>
      <c r="G3225" t="s">
        <v>173</v>
      </c>
      <c r="H3225" t="s">
        <v>150</v>
      </c>
      <c r="I3225" t="s">
        <v>136</v>
      </c>
      <c r="J3225" t="s">
        <v>137</v>
      </c>
      <c r="K3225" t="s">
        <v>138</v>
      </c>
      <c r="L3225" t="s">
        <v>9478</v>
      </c>
      <c r="M3225" t="s">
        <v>9479</v>
      </c>
      <c r="N3225">
        <v>4.5658333329999996</v>
      </c>
      <c r="O3225">
        <v>0</v>
      </c>
      <c r="P3225">
        <v>208</v>
      </c>
      <c r="Q3225">
        <v>0</v>
      </c>
      <c r="R3225">
        <v>0</v>
      </c>
      <c r="S3225">
        <v>0</v>
      </c>
      <c r="T3225">
        <v>5</v>
      </c>
      <c r="U3225">
        <v>0</v>
      </c>
      <c r="V3225">
        <v>0</v>
      </c>
      <c r="W3225">
        <v>0</v>
      </c>
      <c r="X3225">
        <v>294.61005480454224</v>
      </c>
      <c r="Y3225">
        <v>0</v>
      </c>
      <c r="Z3225">
        <v>0</v>
      </c>
      <c r="AA3225">
        <v>0</v>
      </c>
      <c r="AB3225">
        <v>42.030670639901636</v>
      </c>
      <c r="AC3225">
        <v>0</v>
      </c>
      <c r="AD3225">
        <v>0</v>
      </c>
      <c r="AE3225">
        <v>336.64072544444389</v>
      </c>
    </row>
    <row r="3226" spans="1:31" x14ac:dyDescent="0.3">
      <c r="A3226">
        <v>2507747</v>
      </c>
      <c r="B3226">
        <v>1</v>
      </c>
      <c r="C3226" t="s">
        <v>80</v>
      </c>
      <c r="D3226" t="s">
        <v>82</v>
      </c>
      <c r="E3226" t="s">
        <v>167</v>
      </c>
      <c r="F3226" t="s">
        <v>9480</v>
      </c>
      <c r="G3226" t="s">
        <v>234</v>
      </c>
      <c r="H3226" t="s">
        <v>150</v>
      </c>
      <c r="I3226" t="s">
        <v>136</v>
      </c>
      <c r="J3226" t="s">
        <v>137</v>
      </c>
      <c r="K3226" t="s">
        <v>144</v>
      </c>
      <c r="L3226" t="s">
        <v>9481</v>
      </c>
      <c r="M3226" t="s">
        <v>9482</v>
      </c>
      <c r="N3226">
        <v>0.73250000000000004</v>
      </c>
      <c r="O3226">
        <v>0</v>
      </c>
      <c r="P3226">
        <v>17</v>
      </c>
      <c r="Q3226">
        <v>0</v>
      </c>
      <c r="R3226">
        <v>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4.4022421653631501</v>
      </c>
      <c r="Y3226">
        <v>0</v>
      </c>
      <c r="Z3226">
        <v>0</v>
      </c>
      <c r="AA3226">
        <v>0</v>
      </c>
      <c r="AB3226">
        <v>0</v>
      </c>
      <c r="AC3226">
        <v>0</v>
      </c>
      <c r="AD3226">
        <v>0</v>
      </c>
      <c r="AE3226">
        <v>4.4022421653631501</v>
      </c>
    </row>
    <row r="3227" spans="1:31" x14ac:dyDescent="0.3">
      <c r="A3227">
        <v>2507624</v>
      </c>
      <c r="B3227">
        <v>1</v>
      </c>
      <c r="C3227" t="s">
        <v>80</v>
      </c>
      <c r="D3227" t="s">
        <v>97</v>
      </c>
      <c r="E3227" t="s">
        <v>141</v>
      </c>
      <c r="F3227" t="s">
        <v>9483</v>
      </c>
      <c r="G3227" t="s">
        <v>161</v>
      </c>
      <c r="H3227" t="s">
        <v>135</v>
      </c>
      <c r="I3227" t="s">
        <v>136</v>
      </c>
      <c r="J3227" t="s">
        <v>137</v>
      </c>
      <c r="K3227" t="s">
        <v>144</v>
      </c>
      <c r="L3227" t="s">
        <v>9484</v>
      </c>
      <c r="M3227" t="s">
        <v>9485</v>
      </c>
      <c r="N3227">
        <v>0.54583333300000003</v>
      </c>
      <c r="O3227">
        <v>3</v>
      </c>
      <c r="P3227">
        <v>498</v>
      </c>
      <c r="Q3227">
        <v>4</v>
      </c>
      <c r="R3227">
        <v>66</v>
      </c>
      <c r="S3227">
        <v>20</v>
      </c>
      <c r="T3227">
        <v>98</v>
      </c>
      <c r="U3227">
        <v>0</v>
      </c>
      <c r="V3227">
        <v>0</v>
      </c>
      <c r="W3227">
        <v>2.5500798922075578</v>
      </c>
      <c r="X3227">
        <v>98.489907683480325</v>
      </c>
      <c r="Y3227">
        <v>2.4401298606735744</v>
      </c>
      <c r="Z3227">
        <v>14.673116744362376</v>
      </c>
      <c r="AA3227">
        <v>74.784669450745326</v>
      </c>
      <c r="AB3227">
        <v>41.788685810648005</v>
      </c>
      <c r="AC3227">
        <v>0</v>
      </c>
      <c r="AD3227">
        <v>0</v>
      </c>
      <c r="AE3227">
        <v>234.72658944211719</v>
      </c>
    </row>
    <row r="3228" spans="1:31" x14ac:dyDescent="0.3">
      <c r="A3228">
        <v>2508145</v>
      </c>
      <c r="B3228">
        <v>1</v>
      </c>
      <c r="C3228" t="s">
        <v>80</v>
      </c>
      <c r="D3228" t="s">
        <v>108</v>
      </c>
      <c r="E3228" t="s">
        <v>132</v>
      </c>
      <c r="F3228" t="s">
        <v>9486</v>
      </c>
      <c r="G3228" t="s">
        <v>204</v>
      </c>
      <c r="H3228" t="s">
        <v>135</v>
      </c>
      <c r="I3228" t="s">
        <v>136</v>
      </c>
      <c r="J3228" t="s">
        <v>137</v>
      </c>
      <c r="K3228" t="s">
        <v>144</v>
      </c>
      <c r="L3228" t="s">
        <v>9487</v>
      </c>
      <c r="M3228" t="s">
        <v>9488</v>
      </c>
      <c r="N3228">
        <v>10.536666666</v>
      </c>
      <c r="O3228">
        <v>0</v>
      </c>
      <c r="P3228">
        <v>638</v>
      </c>
      <c r="Q3228">
        <v>0</v>
      </c>
      <c r="R3228">
        <v>404</v>
      </c>
      <c r="S3228">
        <v>4</v>
      </c>
      <c r="T3228">
        <v>222</v>
      </c>
      <c r="U3228">
        <v>1</v>
      </c>
      <c r="V3228">
        <v>0</v>
      </c>
      <c r="W3228">
        <v>0</v>
      </c>
      <c r="X3228">
        <v>1354.6636483319492</v>
      </c>
      <c r="Y3228">
        <v>0</v>
      </c>
      <c r="Z3228">
        <v>1021.0352611872808</v>
      </c>
      <c r="AA3228">
        <v>417.74051747261063</v>
      </c>
      <c r="AB3228">
        <v>1114.8307797892362</v>
      </c>
      <c r="AC3228">
        <v>272.59725732237223</v>
      </c>
      <c r="AD3228">
        <v>0</v>
      </c>
      <c r="AE3228">
        <v>4180.8674641034486</v>
      </c>
    </row>
    <row r="3229" spans="1:31" x14ac:dyDescent="0.3">
      <c r="A3229">
        <v>2507744</v>
      </c>
      <c r="B3229">
        <v>1</v>
      </c>
      <c r="C3229" t="s">
        <v>80</v>
      </c>
      <c r="D3229" t="s">
        <v>96</v>
      </c>
      <c r="E3229" t="s">
        <v>141</v>
      </c>
      <c r="F3229" t="s">
        <v>9259</v>
      </c>
      <c r="G3229" t="s">
        <v>143</v>
      </c>
      <c r="H3229" t="s">
        <v>135</v>
      </c>
      <c r="I3229" t="s">
        <v>136</v>
      </c>
      <c r="J3229" t="s">
        <v>137</v>
      </c>
      <c r="K3229" t="s">
        <v>144</v>
      </c>
      <c r="L3229" t="s">
        <v>9489</v>
      </c>
      <c r="M3229" t="s">
        <v>9490</v>
      </c>
      <c r="N3229">
        <v>1.2341666659999999</v>
      </c>
      <c r="O3229">
        <v>6</v>
      </c>
      <c r="P3229">
        <v>1154</v>
      </c>
      <c r="Q3229">
        <v>6</v>
      </c>
      <c r="R3229">
        <v>55</v>
      </c>
      <c r="S3229">
        <v>12</v>
      </c>
      <c r="T3229">
        <v>29</v>
      </c>
      <c r="U3229">
        <v>0</v>
      </c>
      <c r="V3229">
        <v>1</v>
      </c>
      <c r="W3229">
        <v>20.238047225612355</v>
      </c>
      <c r="X3229">
        <v>204.95301529385708</v>
      </c>
      <c r="Y3229">
        <v>20.160142131900351</v>
      </c>
      <c r="Z3229">
        <v>45.232250442768702</v>
      </c>
      <c r="AA3229">
        <v>31.564626254381128</v>
      </c>
      <c r="AB3229">
        <v>36.73829141327014</v>
      </c>
      <c r="AC3229">
        <v>0</v>
      </c>
      <c r="AD3229">
        <v>0.50436454782986251</v>
      </c>
      <c r="AE3229">
        <v>359.39073730961962</v>
      </c>
    </row>
    <row r="3230" spans="1:31" x14ac:dyDescent="0.3">
      <c r="A3230">
        <v>2507959</v>
      </c>
      <c r="B3230">
        <v>1</v>
      </c>
      <c r="C3230" t="s">
        <v>80</v>
      </c>
      <c r="D3230" t="s">
        <v>106</v>
      </c>
      <c r="E3230" t="s">
        <v>141</v>
      </c>
      <c r="F3230" t="s">
        <v>2628</v>
      </c>
      <c r="G3230" t="s">
        <v>143</v>
      </c>
      <c r="H3230" t="s">
        <v>135</v>
      </c>
      <c r="I3230" t="s">
        <v>136</v>
      </c>
      <c r="J3230" t="s">
        <v>137</v>
      </c>
      <c r="K3230" t="s">
        <v>144</v>
      </c>
      <c r="L3230" t="s">
        <v>9491</v>
      </c>
      <c r="M3230" t="s">
        <v>9492</v>
      </c>
      <c r="N3230">
        <v>0.35972222199999998</v>
      </c>
      <c r="O3230">
        <v>1</v>
      </c>
      <c r="P3230">
        <v>0</v>
      </c>
      <c r="Q3230">
        <v>11</v>
      </c>
      <c r="R3230">
        <v>123</v>
      </c>
      <c r="S3230">
        <v>4</v>
      </c>
      <c r="T3230">
        <v>39</v>
      </c>
      <c r="U3230">
        <v>0</v>
      </c>
      <c r="V3230">
        <v>0</v>
      </c>
      <c r="W3230">
        <v>1.3221639724043335</v>
      </c>
      <c r="X3230">
        <v>0</v>
      </c>
      <c r="Y3230">
        <v>0.78678054158351662</v>
      </c>
      <c r="Z3230">
        <v>34.712393436743049</v>
      </c>
      <c r="AA3230">
        <v>19.448629115538175</v>
      </c>
      <c r="AB3230">
        <v>15.131971055248695</v>
      </c>
      <c r="AC3230">
        <v>0</v>
      </c>
      <c r="AD3230">
        <v>0</v>
      </c>
      <c r="AE3230">
        <v>71.401938121517773</v>
      </c>
    </row>
    <row r="3231" spans="1:31" x14ac:dyDescent="0.3">
      <c r="A3231">
        <v>2507953</v>
      </c>
      <c r="B3231">
        <v>1</v>
      </c>
      <c r="C3231" t="s">
        <v>80</v>
      </c>
      <c r="D3231" t="s">
        <v>95</v>
      </c>
      <c r="E3231" t="s">
        <v>167</v>
      </c>
      <c r="F3231" t="s">
        <v>9493</v>
      </c>
      <c r="G3231" t="s">
        <v>169</v>
      </c>
      <c r="H3231" t="s">
        <v>150</v>
      </c>
      <c r="I3231" t="s">
        <v>136</v>
      </c>
      <c r="J3231" t="s">
        <v>137</v>
      </c>
      <c r="K3231" t="s">
        <v>144</v>
      </c>
      <c r="L3231" t="s">
        <v>9494</v>
      </c>
      <c r="M3231" t="s">
        <v>9495</v>
      </c>
      <c r="N3231">
        <v>1.259166666</v>
      </c>
      <c r="O3231">
        <v>0</v>
      </c>
      <c r="P3231">
        <v>0</v>
      </c>
      <c r="Q3231">
        <v>0</v>
      </c>
      <c r="R3231">
        <v>0</v>
      </c>
      <c r="S3231">
        <v>0</v>
      </c>
      <c r="T3231">
        <v>1</v>
      </c>
      <c r="U3231">
        <v>0</v>
      </c>
      <c r="V3231">
        <v>0</v>
      </c>
      <c r="W3231">
        <v>0</v>
      </c>
      <c r="X3231">
        <v>0</v>
      </c>
      <c r="Y3231">
        <v>0</v>
      </c>
      <c r="Z3231">
        <v>0</v>
      </c>
      <c r="AA3231">
        <v>0</v>
      </c>
      <c r="AB3231">
        <v>1.7881640213783334</v>
      </c>
      <c r="AC3231">
        <v>0</v>
      </c>
      <c r="AD3231">
        <v>0</v>
      </c>
      <c r="AE3231">
        <v>1.7881640213783334</v>
      </c>
    </row>
    <row r="3232" spans="1:31" x14ac:dyDescent="0.3">
      <c r="A3232">
        <v>2507438</v>
      </c>
      <c r="B3232">
        <v>1</v>
      </c>
      <c r="C3232" t="s">
        <v>80</v>
      </c>
      <c r="D3232" t="s">
        <v>96</v>
      </c>
      <c r="E3232" t="s">
        <v>141</v>
      </c>
      <c r="F3232" t="s">
        <v>9496</v>
      </c>
      <c r="G3232" t="s">
        <v>143</v>
      </c>
      <c r="H3232" t="s">
        <v>135</v>
      </c>
      <c r="I3232" t="s">
        <v>136</v>
      </c>
      <c r="J3232" t="s">
        <v>137</v>
      </c>
      <c r="K3232" t="s">
        <v>144</v>
      </c>
      <c r="L3232" t="s">
        <v>9497</v>
      </c>
      <c r="M3232" t="s">
        <v>9498</v>
      </c>
      <c r="N3232">
        <v>0.13194444399999999</v>
      </c>
      <c r="O3232">
        <v>91</v>
      </c>
      <c r="P3232">
        <v>4695</v>
      </c>
      <c r="Q3232">
        <v>1</v>
      </c>
      <c r="R3232">
        <v>230</v>
      </c>
      <c r="S3232">
        <v>9</v>
      </c>
      <c r="T3232">
        <v>508</v>
      </c>
      <c r="U3232">
        <v>1</v>
      </c>
      <c r="V3232">
        <v>0</v>
      </c>
      <c r="W3232">
        <v>4.2824030168836718</v>
      </c>
      <c r="X3232">
        <v>314.18095589787458</v>
      </c>
      <c r="Y3232">
        <v>0.16288750797291665</v>
      </c>
      <c r="Z3232">
        <v>13.764120978105147</v>
      </c>
      <c r="AA3232">
        <v>30.092489267159333</v>
      </c>
      <c r="AB3232">
        <v>52.485443539409609</v>
      </c>
      <c r="AC3232">
        <v>1.0421792395203751</v>
      </c>
      <c r="AD3232">
        <v>0</v>
      </c>
      <c r="AE3232">
        <v>416.01047944692567</v>
      </c>
    </row>
    <row r="3233" spans="1:31" x14ac:dyDescent="0.3">
      <c r="A3233">
        <v>2507810</v>
      </c>
      <c r="B3233">
        <v>1</v>
      </c>
      <c r="C3233" t="s">
        <v>80</v>
      </c>
      <c r="D3233" t="s">
        <v>96</v>
      </c>
      <c r="E3233" t="s">
        <v>147</v>
      </c>
      <c r="F3233" t="s">
        <v>9499</v>
      </c>
      <c r="G3233" t="s">
        <v>224</v>
      </c>
      <c r="H3233" t="s">
        <v>150</v>
      </c>
      <c r="I3233" t="s">
        <v>136</v>
      </c>
      <c r="J3233" t="s">
        <v>137</v>
      </c>
      <c r="K3233" t="s">
        <v>144</v>
      </c>
      <c r="L3233" t="s">
        <v>9500</v>
      </c>
      <c r="M3233" t="s">
        <v>9501</v>
      </c>
      <c r="N3233">
        <v>3.8086111109999998</v>
      </c>
      <c r="O3233">
        <v>0</v>
      </c>
      <c r="P3233">
        <v>37</v>
      </c>
      <c r="Q3233">
        <v>0</v>
      </c>
      <c r="R3233">
        <v>0</v>
      </c>
      <c r="S3233">
        <v>0</v>
      </c>
      <c r="T3233">
        <v>21</v>
      </c>
      <c r="U3233">
        <v>0</v>
      </c>
      <c r="V3233">
        <v>0</v>
      </c>
      <c r="W3233">
        <v>0</v>
      </c>
      <c r="X3233">
        <v>45.760682202784452</v>
      </c>
      <c r="Y3233">
        <v>0</v>
      </c>
      <c r="Z3233">
        <v>0</v>
      </c>
      <c r="AA3233">
        <v>0</v>
      </c>
      <c r="AB3233">
        <v>138.39513173612733</v>
      </c>
      <c r="AC3233">
        <v>0</v>
      </c>
      <c r="AD3233">
        <v>0</v>
      </c>
      <c r="AE3233">
        <v>184.15581393891176</v>
      </c>
    </row>
    <row r="3234" spans="1:31" x14ac:dyDescent="0.3">
      <c r="A3234">
        <v>2507475</v>
      </c>
      <c r="B3234">
        <v>1</v>
      </c>
      <c r="C3234" t="s">
        <v>80</v>
      </c>
      <c r="D3234" t="s">
        <v>83</v>
      </c>
      <c r="E3234" t="s">
        <v>187</v>
      </c>
      <c r="F3234" t="s">
        <v>9502</v>
      </c>
      <c r="G3234" t="s">
        <v>143</v>
      </c>
      <c r="H3234" t="s">
        <v>135</v>
      </c>
      <c r="I3234" t="s">
        <v>136</v>
      </c>
      <c r="J3234" t="s">
        <v>137</v>
      </c>
      <c r="K3234" t="s">
        <v>144</v>
      </c>
      <c r="L3234" t="s">
        <v>9503</v>
      </c>
      <c r="M3234" t="s">
        <v>9504</v>
      </c>
      <c r="N3234">
        <v>1.0349999999999999</v>
      </c>
      <c r="O3234">
        <v>1</v>
      </c>
      <c r="P3234">
        <v>2</v>
      </c>
      <c r="Q3234">
        <v>0</v>
      </c>
      <c r="R3234">
        <v>0</v>
      </c>
      <c r="S3234">
        <v>11</v>
      </c>
      <c r="T3234">
        <v>25</v>
      </c>
      <c r="U3234">
        <v>0</v>
      </c>
      <c r="V3234">
        <v>0</v>
      </c>
      <c r="W3234">
        <v>0.21660474823999998</v>
      </c>
      <c r="X3234">
        <v>0.48933719924000002</v>
      </c>
      <c r="Y3234">
        <v>0</v>
      </c>
      <c r="Z3234">
        <v>0</v>
      </c>
      <c r="AA3234">
        <v>264.09594067833677</v>
      </c>
      <c r="AB3234">
        <v>186.38097473913291</v>
      </c>
      <c r="AC3234">
        <v>0</v>
      </c>
      <c r="AD3234">
        <v>0</v>
      </c>
      <c r="AE3234">
        <v>451.18285736494971</v>
      </c>
    </row>
    <row r="3235" spans="1:31" x14ac:dyDescent="0.3">
      <c r="A3235">
        <v>2507916</v>
      </c>
      <c r="B3235">
        <v>1</v>
      </c>
      <c r="C3235" t="s">
        <v>81</v>
      </c>
      <c r="D3235" t="s">
        <v>115</v>
      </c>
      <c r="E3235" t="s">
        <v>132</v>
      </c>
      <c r="F3235" t="s">
        <v>9505</v>
      </c>
      <c r="G3235" t="s">
        <v>204</v>
      </c>
      <c r="H3235" t="s">
        <v>135</v>
      </c>
      <c r="I3235" t="s">
        <v>136</v>
      </c>
      <c r="J3235" t="s">
        <v>137</v>
      </c>
      <c r="K3235" t="s">
        <v>144</v>
      </c>
      <c r="L3235" t="s">
        <v>9506</v>
      </c>
      <c r="M3235" t="s">
        <v>9507</v>
      </c>
      <c r="N3235">
        <v>2.715833333</v>
      </c>
      <c r="O3235">
        <v>0</v>
      </c>
      <c r="P3235">
        <v>41</v>
      </c>
      <c r="Q3235">
        <v>0</v>
      </c>
      <c r="R3235">
        <v>2</v>
      </c>
      <c r="S3235">
        <v>0</v>
      </c>
      <c r="T3235">
        <v>1</v>
      </c>
      <c r="U3235">
        <v>0</v>
      </c>
      <c r="V3235">
        <v>0</v>
      </c>
      <c r="W3235">
        <v>0</v>
      </c>
      <c r="X3235">
        <v>1.1972338799368001</v>
      </c>
      <c r="Y3235">
        <v>0</v>
      </c>
      <c r="Z3235">
        <v>0.56689631872339508</v>
      </c>
      <c r="AA3235">
        <v>0</v>
      </c>
      <c r="AB3235">
        <v>3.8787463627583332</v>
      </c>
      <c r="AC3235">
        <v>0</v>
      </c>
      <c r="AD3235">
        <v>0</v>
      </c>
      <c r="AE3235">
        <v>5.6428765614185288</v>
      </c>
    </row>
    <row r="3236" spans="1:31" x14ac:dyDescent="0.3">
      <c r="A3236">
        <v>2507432</v>
      </c>
      <c r="B3236">
        <v>1</v>
      </c>
      <c r="C3236" t="s">
        <v>80</v>
      </c>
      <c r="D3236" t="s">
        <v>100</v>
      </c>
      <c r="E3236" t="s">
        <v>167</v>
      </c>
      <c r="F3236" t="s">
        <v>9508</v>
      </c>
      <c r="G3236" t="s">
        <v>263</v>
      </c>
      <c r="H3236" t="s">
        <v>150</v>
      </c>
      <c r="I3236" t="s">
        <v>136</v>
      </c>
      <c r="J3236" t="s">
        <v>137</v>
      </c>
      <c r="K3236" t="s">
        <v>144</v>
      </c>
      <c r="L3236" t="s">
        <v>9509</v>
      </c>
      <c r="M3236" t="s">
        <v>9510</v>
      </c>
      <c r="N3236">
        <v>2.0661111110000001</v>
      </c>
      <c r="O3236">
        <v>0</v>
      </c>
      <c r="P3236">
        <v>2</v>
      </c>
      <c r="Q3236">
        <v>0</v>
      </c>
      <c r="R3236">
        <v>0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0.93955620714852672</v>
      </c>
      <c r="Y3236">
        <v>0</v>
      </c>
      <c r="Z3236">
        <v>0</v>
      </c>
      <c r="AA3236">
        <v>0</v>
      </c>
      <c r="AB3236">
        <v>0</v>
      </c>
      <c r="AC3236">
        <v>0</v>
      </c>
      <c r="AD3236">
        <v>0</v>
      </c>
      <c r="AE3236">
        <v>0.93955620714852672</v>
      </c>
    </row>
    <row r="3237" spans="1:31" x14ac:dyDescent="0.3">
      <c r="A3237">
        <v>2507541</v>
      </c>
      <c r="B3237">
        <v>1</v>
      </c>
      <c r="C3237" t="s">
        <v>80</v>
      </c>
      <c r="D3237" t="s">
        <v>97</v>
      </c>
      <c r="E3237" t="s">
        <v>132</v>
      </c>
      <c r="F3237" t="s">
        <v>9511</v>
      </c>
      <c r="G3237" t="s">
        <v>134</v>
      </c>
      <c r="H3237" t="s">
        <v>135</v>
      </c>
      <c r="I3237" t="s">
        <v>136</v>
      </c>
      <c r="J3237" t="s">
        <v>137</v>
      </c>
      <c r="K3237" t="s">
        <v>138</v>
      </c>
      <c r="L3237" t="s">
        <v>9512</v>
      </c>
      <c r="M3237" t="s">
        <v>9513</v>
      </c>
      <c r="N3237">
        <v>0.34777777700000001</v>
      </c>
      <c r="O3237">
        <v>0</v>
      </c>
      <c r="P3237">
        <v>116</v>
      </c>
      <c r="Q3237">
        <v>0</v>
      </c>
      <c r="R3237">
        <v>0</v>
      </c>
      <c r="S3237">
        <v>0</v>
      </c>
      <c r="T3237">
        <v>5</v>
      </c>
      <c r="U3237">
        <v>0</v>
      </c>
      <c r="V3237">
        <v>0</v>
      </c>
      <c r="W3237">
        <v>0</v>
      </c>
      <c r="X3237">
        <v>17.35215696232882</v>
      </c>
      <c r="Y3237">
        <v>0</v>
      </c>
      <c r="Z3237">
        <v>0</v>
      </c>
      <c r="AA3237">
        <v>0</v>
      </c>
      <c r="AB3237">
        <v>1.4122150045759914</v>
      </c>
      <c r="AC3237">
        <v>0</v>
      </c>
      <c r="AD3237">
        <v>0</v>
      </c>
      <c r="AE3237">
        <v>18.764371966904811</v>
      </c>
    </row>
    <row r="3238" spans="1:31" x14ac:dyDescent="0.3">
      <c r="A3238">
        <v>2508182</v>
      </c>
      <c r="B3238">
        <v>1</v>
      </c>
      <c r="C3238" t="s">
        <v>81</v>
      </c>
      <c r="D3238" t="s">
        <v>128</v>
      </c>
      <c r="E3238" t="s">
        <v>167</v>
      </c>
      <c r="F3238" t="s">
        <v>9514</v>
      </c>
      <c r="G3238" t="s">
        <v>234</v>
      </c>
      <c r="H3238" t="s">
        <v>150</v>
      </c>
      <c r="I3238" t="s">
        <v>136</v>
      </c>
      <c r="J3238" t="s">
        <v>137</v>
      </c>
      <c r="K3238" t="s">
        <v>144</v>
      </c>
      <c r="L3238" t="s">
        <v>9515</v>
      </c>
      <c r="M3238" t="s">
        <v>9516</v>
      </c>
      <c r="N3238">
        <v>1.6119444439999999</v>
      </c>
      <c r="O3238">
        <v>0</v>
      </c>
      <c r="P3238">
        <v>1</v>
      </c>
      <c r="Q3238">
        <v>0</v>
      </c>
      <c r="R3238">
        <v>0</v>
      </c>
      <c r="S3238">
        <v>0</v>
      </c>
      <c r="T3238">
        <v>0</v>
      </c>
      <c r="U3238">
        <v>0</v>
      </c>
      <c r="V3238">
        <v>0</v>
      </c>
      <c r="W3238">
        <v>0</v>
      </c>
      <c r="X3238">
        <v>0.48038229327614995</v>
      </c>
      <c r="Y3238">
        <v>0</v>
      </c>
      <c r="Z3238">
        <v>0</v>
      </c>
      <c r="AA3238">
        <v>0</v>
      </c>
      <c r="AB3238">
        <v>0</v>
      </c>
      <c r="AC3238">
        <v>0</v>
      </c>
      <c r="AD3238">
        <v>0</v>
      </c>
      <c r="AE3238">
        <v>0.48038229327614995</v>
      </c>
    </row>
    <row r="3239" spans="1:31" x14ac:dyDescent="0.3">
      <c r="A3239">
        <v>2507495</v>
      </c>
      <c r="B3239">
        <v>1</v>
      </c>
      <c r="C3239" t="s">
        <v>81</v>
      </c>
      <c r="D3239" t="s">
        <v>127</v>
      </c>
      <c r="E3239" t="s">
        <v>167</v>
      </c>
      <c r="F3239" t="s">
        <v>9517</v>
      </c>
      <c r="G3239" t="s">
        <v>263</v>
      </c>
      <c r="H3239" t="s">
        <v>150</v>
      </c>
      <c r="I3239" t="s">
        <v>136</v>
      </c>
      <c r="J3239" t="s">
        <v>137</v>
      </c>
      <c r="K3239" t="s">
        <v>144</v>
      </c>
      <c r="L3239" t="s">
        <v>9518</v>
      </c>
      <c r="M3239" t="s">
        <v>9519</v>
      </c>
      <c r="N3239">
        <v>5.630833333</v>
      </c>
      <c r="O3239">
        <v>0</v>
      </c>
      <c r="P3239">
        <v>1</v>
      </c>
      <c r="Q3239">
        <v>0</v>
      </c>
      <c r="R3239">
        <v>0</v>
      </c>
      <c r="S3239">
        <v>0</v>
      </c>
      <c r="T3239">
        <v>0</v>
      </c>
      <c r="U3239">
        <v>0</v>
      </c>
      <c r="V3239">
        <v>0</v>
      </c>
      <c r="W3239">
        <v>0</v>
      </c>
      <c r="X3239">
        <v>1.8558451692429134</v>
      </c>
      <c r="Y3239">
        <v>0</v>
      </c>
      <c r="Z3239">
        <v>0</v>
      </c>
      <c r="AA3239">
        <v>0</v>
      </c>
      <c r="AB3239">
        <v>0</v>
      </c>
      <c r="AC3239">
        <v>0</v>
      </c>
      <c r="AD3239">
        <v>0</v>
      </c>
      <c r="AE3239">
        <v>1.8558451692429134</v>
      </c>
    </row>
    <row r="3240" spans="1:31" x14ac:dyDescent="0.3">
      <c r="A3240">
        <v>2508036</v>
      </c>
      <c r="B3240">
        <v>1</v>
      </c>
      <c r="C3240" t="s">
        <v>80</v>
      </c>
      <c r="D3240" t="s">
        <v>91</v>
      </c>
      <c r="E3240" t="s">
        <v>141</v>
      </c>
      <c r="F3240" t="s">
        <v>9520</v>
      </c>
      <c r="G3240" t="s">
        <v>143</v>
      </c>
      <c r="H3240" t="s">
        <v>135</v>
      </c>
      <c r="I3240" t="s">
        <v>277</v>
      </c>
      <c r="J3240" t="s">
        <v>137</v>
      </c>
      <c r="K3240" t="s">
        <v>144</v>
      </c>
      <c r="L3240" t="s">
        <v>9521</v>
      </c>
      <c r="M3240" t="s">
        <v>9522</v>
      </c>
      <c r="N3240">
        <v>4.9722222000000003E-2</v>
      </c>
      <c r="O3240">
        <v>29</v>
      </c>
      <c r="P3240">
        <v>1426</v>
      </c>
      <c r="Q3240">
        <v>56</v>
      </c>
      <c r="R3240">
        <v>130</v>
      </c>
      <c r="S3240">
        <v>28</v>
      </c>
      <c r="T3240">
        <v>217</v>
      </c>
      <c r="U3240">
        <v>6</v>
      </c>
      <c r="V3240">
        <v>1</v>
      </c>
      <c r="W3240">
        <v>0.6061562572652488</v>
      </c>
      <c r="X3240">
        <v>16.722161418889577</v>
      </c>
      <c r="Y3240">
        <v>1.3820151648045598</v>
      </c>
      <c r="Z3240">
        <v>1.4888300378802093</v>
      </c>
      <c r="AA3240">
        <v>4.4849900762670609</v>
      </c>
      <c r="AB3240">
        <v>5.6363055007966851</v>
      </c>
      <c r="AC3240">
        <v>3.9618901714894577</v>
      </c>
      <c r="AD3240">
        <v>2.0712327673738753</v>
      </c>
      <c r="AE3240">
        <v>36.353581394766671</v>
      </c>
    </row>
    <row r="3241" spans="1:31" x14ac:dyDescent="0.3">
      <c r="A3241">
        <v>2507664</v>
      </c>
      <c r="B3241">
        <v>1</v>
      </c>
      <c r="C3241" t="s">
        <v>81</v>
      </c>
      <c r="D3241" t="s">
        <v>114</v>
      </c>
      <c r="E3241" t="s">
        <v>167</v>
      </c>
      <c r="F3241" t="s">
        <v>9523</v>
      </c>
      <c r="G3241" t="s">
        <v>538</v>
      </c>
      <c r="H3241" t="s">
        <v>150</v>
      </c>
      <c r="I3241" t="s">
        <v>136</v>
      </c>
      <c r="J3241" t="s">
        <v>3</v>
      </c>
      <c r="K3241" t="s">
        <v>144</v>
      </c>
      <c r="L3241" t="s">
        <v>9524</v>
      </c>
      <c r="M3241" t="s">
        <v>9525</v>
      </c>
      <c r="N3241">
        <v>1.0049999999999999</v>
      </c>
      <c r="O3241">
        <v>0</v>
      </c>
      <c r="P3241">
        <v>3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0.12138886509544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0.12138886509544</v>
      </c>
    </row>
    <row r="3242" spans="1:31" x14ac:dyDescent="0.3">
      <c r="A3242">
        <v>2507687</v>
      </c>
      <c r="B3242">
        <v>1</v>
      </c>
      <c r="C3242" t="s">
        <v>80</v>
      </c>
      <c r="D3242" t="s">
        <v>97</v>
      </c>
      <c r="E3242" t="s">
        <v>141</v>
      </c>
      <c r="F3242" t="s">
        <v>9526</v>
      </c>
      <c r="G3242" t="s">
        <v>143</v>
      </c>
      <c r="H3242" t="s">
        <v>135</v>
      </c>
      <c r="I3242" t="s">
        <v>277</v>
      </c>
      <c r="J3242" t="s">
        <v>137</v>
      </c>
      <c r="K3242" t="s">
        <v>144</v>
      </c>
      <c r="L3242" t="s">
        <v>9527</v>
      </c>
      <c r="M3242" t="s">
        <v>9528</v>
      </c>
      <c r="N3242">
        <v>2.5277777000000001E-2</v>
      </c>
      <c r="O3242">
        <v>1</v>
      </c>
      <c r="P3242">
        <v>3085</v>
      </c>
      <c r="Q3242">
        <v>0</v>
      </c>
      <c r="R3242">
        <v>46</v>
      </c>
      <c r="S3242">
        <v>0</v>
      </c>
      <c r="T3242">
        <v>303</v>
      </c>
      <c r="U3242">
        <v>1</v>
      </c>
      <c r="V3242">
        <v>0</v>
      </c>
      <c r="W3242">
        <v>5.7736022788888886E-3</v>
      </c>
      <c r="X3242">
        <v>25.641669311636285</v>
      </c>
      <c r="Y3242">
        <v>0</v>
      </c>
      <c r="Z3242">
        <v>0.95322817464382104</v>
      </c>
      <c r="AA3242">
        <v>0</v>
      </c>
      <c r="AB3242">
        <v>11.062260895721341</v>
      </c>
      <c r="AC3242">
        <v>0.51354299953138005</v>
      </c>
      <c r="AD3242">
        <v>0</v>
      </c>
      <c r="AE3242">
        <v>38.176474983811715</v>
      </c>
    </row>
    <row r="3243" spans="1:31" x14ac:dyDescent="0.3">
      <c r="A3243">
        <v>2507558</v>
      </c>
      <c r="B3243">
        <v>1</v>
      </c>
      <c r="C3243" t="s">
        <v>80</v>
      </c>
      <c r="D3243" t="s">
        <v>97</v>
      </c>
      <c r="E3243" t="s">
        <v>132</v>
      </c>
      <c r="F3243" t="s">
        <v>9529</v>
      </c>
      <c r="G3243" t="s">
        <v>143</v>
      </c>
      <c r="H3243" t="s">
        <v>135</v>
      </c>
      <c r="I3243" t="s">
        <v>136</v>
      </c>
      <c r="J3243" t="s">
        <v>137</v>
      </c>
      <c r="K3243" t="s">
        <v>144</v>
      </c>
      <c r="L3243" t="s">
        <v>9530</v>
      </c>
      <c r="M3243" t="s">
        <v>9531</v>
      </c>
      <c r="N3243">
        <v>2.355277777</v>
      </c>
      <c r="O3243">
        <v>0</v>
      </c>
      <c r="P3243">
        <v>97</v>
      </c>
      <c r="Q3243">
        <v>0</v>
      </c>
      <c r="R3243">
        <v>15</v>
      </c>
      <c r="S3243">
        <v>0</v>
      </c>
      <c r="T3243">
        <v>18</v>
      </c>
      <c r="U3243">
        <v>0</v>
      </c>
      <c r="V3243">
        <v>0</v>
      </c>
      <c r="W3243">
        <v>0</v>
      </c>
      <c r="X3243">
        <v>71.157746288426807</v>
      </c>
      <c r="Y3243">
        <v>0</v>
      </c>
      <c r="Z3243">
        <v>11.369437195311965</v>
      </c>
      <c r="AA3243">
        <v>0</v>
      </c>
      <c r="AB3243">
        <v>56.481728723452761</v>
      </c>
      <c r="AC3243">
        <v>0</v>
      </c>
      <c r="AD3243">
        <v>0</v>
      </c>
      <c r="AE3243">
        <v>139.00891220719154</v>
      </c>
    </row>
    <row r="3244" spans="1:31" x14ac:dyDescent="0.3">
      <c r="A3244">
        <v>2507604</v>
      </c>
      <c r="B3244">
        <v>1</v>
      </c>
      <c r="C3244" t="s">
        <v>80</v>
      </c>
      <c r="D3244" t="s">
        <v>97</v>
      </c>
      <c r="E3244" t="s">
        <v>141</v>
      </c>
      <c r="F3244" t="s">
        <v>9532</v>
      </c>
      <c r="G3244" t="s">
        <v>143</v>
      </c>
      <c r="H3244" t="s">
        <v>135</v>
      </c>
      <c r="I3244" t="s">
        <v>136</v>
      </c>
      <c r="J3244" t="s">
        <v>137</v>
      </c>
      <c r="K3244" t="s">
        <v>144</v>
      </c>
      <c r="L3244" t="s">
        <v>9533</v>
      </c>
      <c r="M3244" t="s">
        <v>9534</v>
      </c>
      <c r="N3244">
        <v>1.3244444440000001</v>
      </c>
      <c r="O3244">
        <v>1</v>
      </c>
      <c r="P3244">
        <v>1537</v>
      </c>
      <c r="Q3244">
        <v>0</v>
      </c>
      <c r="R3244">
        <v>107</v>
      </c>
      <c r="S3244">
        <v>8</v>
      </c>
      <c r="T3244">
        <v>183</v>
      </c>
      <c r="U3244">
        <v>1</v>
      </c>
      <c r="V3244">
        <v>0</v>
      </c>
      <c r="W3244">
        <v>14.414901575574028</v>
      </c>
      <c r="X3244">
        <v>465.98984863468996</v>
      </c>
      <c r="Y3244">
        <v>0</v>
      </c>
      <c r="Z3244">
        <v>31.656351671120635</v>
      </c>
      <c r="AA3244">
        <v>438.71513045984989</v>
      </c>
      <c r="AB3244">
        <v>208.46640717727314</v>
      </c>
      <c r="AC3244">
        <v>205.33523726711607</v>
      </c>
      <c r="AD3244">
        <v>0</v>
      </c>
      <c r="AE3244">
        <v>1364.5778767856236</v>
      </c>
    </row>
    <row r="3245" spans="1:31" x14ac:dyDescent="0.3">
      <c r="A3245">
        <v>2508142</v>
      </c>
      <c r="B3245">
        <v>1</v>
      </c>
      <c r="C3245" t="s">
        <v>81</v>
      </c>
      <c r="D3245" t="s">
        <v>113</v>
      </c>
      <c r="E3245" t="s">
        <v>167</v>
      </c>
      <c r="F3245" t="s">
        <v>9535</v>
      </c>
      <c r="G3245" t="s">
        <v>177</v>
      </c>
      <c r="H3245" t="s">
        <v>150</v>
      </c>
      <c r="I3245" t="s">
        <v>136</v>
      </c>
      <c r="J3245" t="s">
        <v>137</v>
      </c>
      <c r="K3245" t="s">
        <v>144</v>
      </c>
      <c r="L3245" t="s">
        <v>9536</v>
      </c>
      <c r="M3245" t="s">
        <v>209</v>
      </c>
      <c r="N3245">
        <v>0.450555555</v>
      </c>
      <c r="O3245">
        <v>0</v>
      </c>
      <c r="P3245">
        <v>1</v>
      </c>
      <c r="Q3245">
        <v>0</v>
      </c>
      <c r="R3245">
        <v>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6.6472155263740007E-2</v>
      </c>
      <c r="Y3245">
        <v>0</v>
      </c>
      <c r="Z3245">
        <v>0</v>
      </c>
      <c r="AA3245">
        <v>0</v>
      </c>
      <c r="AB3245">
        <v>0</v>
      </c>
      <c r="AC3245">
        <v>0</v>
      </c>
      <c r="AD3245">
        <v>0</v>
      </c>
      <c r="AE3245">
        <v>6.6472155263740007E-2</v>
      </c>
    </row>
    <row r="3246" spans="1:31" x14ac:dyDescent="0.3">
      <c r="A3246">
        <v>2507458</v>
      </c>
      <c r="B3246">
        <v>1</v>
      </c>
      <c r="C3246" t="s">
        <v>80</v>
      </c>
      <c r="D3246" t="s">
        <v>97</v>
      </c>
      <c r="E3246" t="s">
        <v>141</v>
      </c>
      <c r="F3246" t="s">
        <v>9537</v>
      </c>
      <c r="G3246" t="s">
        <v>143</v>
      </c>
      <c r="H3246" t="s">
        <v>135</v>
      </c>
      <c r="I3246" t="s">
        <v>136</v>
      </c>
      <c r="J3246" t="s">
        <v>137</v>
      </c>
      <c r="K3246" t="s">
        <v>144</v>
      </c>
      <c r="L3246" t="s">
        <v>9538</v>
      </c>
      <c r="M3246" t="s">
        <v>9539</v>
      </c>
      <c r="N3246">
        <v>0.28611111099999997</v>
      </c>
      <c r="O3246">
        <v>1</v>
      </c>
      <c r="P3246">
        <v>1537</v>
      </c>
      <c r="Q3246">
        <v>0</v>
      </c>
      <c r="R3246">
        <v>107</v>
      </c>
      <c r="S3246">
        <v>8</v>
      </c>
      <c r="T3246">
        <v>183</v>
      </c>
      <c r="U3246">
        <v>1</v>
      </c>
      <c r="V3246">
        <v>0</v>
      </c>
      <c r="W3246">
        <v>2.5487395911923829</v>
      </c>
      <c r="X3246">
        <v>93.005781739389803</v>
      </c>
      <c r="Y3246">
        <v>0</v>
      </c>
      <c r="Z3246">
        <v>6.0907378563637504</v>
      </c>
      <c r="AA3246">
        <v>63.337219741191248</v>
      </c>
      <c r="AB3246">
        <v>28.045063505629368</v>
      </c>
      <c r="AC3246">
        <v>18.993197047190851</v>
      </c>
      <c r="AD3246">
        <v>0</v>
      </c>
      <c r="AE3246">
        <v>212.02073948095742</v>
      </c>
    </row>
    <row r="3247" spans="1:31" x14ac:dyDescent="0.3">
      <c r="A3247">
        <v>2507790</v>
      </c>
      <c r="B3247">
        <v>1</v>
      </c>
      <c r="C3247" t="s">
        <v>80</v>
      </c>
      <c r="D3247" t="s">
        <v>101</v>
      </c>
      <c r="E3247" t="s">
        <v>207</v>
      </c>
      <c r="F3247" t="s">
        <v>3574</v>
      </c>
      <c r="G3247" t="s">
        <v>177</v>
      </c>
      <c r="H3247" t="s">
        <v>150</v>
      </c>
      <c r="I3247" t="s">
        <v>136</v>
      </c>
      <c r="J3247" t="s">
        <v>137</v>
      </c>
      <c r="K3247" t="s">
        <v>144</v>
      </c>
      <c r="L3247" t="s">
        <v>9540</v>
      </c>
      <c r="M3247" t="s">
        <v>9541</v>
      </c>
      <c r="N3247">
        <v>1.5308333329999999</v>
      </c>
      <c r="O3247">
        <v>0</v>
      </c>
      <c r="P3247">
        <v>243</v>
      </c>
      <c r="Q3247">
        <v>0</v>
      </c>
      <c r="R3247">
        <v>0</v>
      </c>
      <c r="S3247">
        <v>0</v>
      </c>
      <c r="T3247">
        <v>3</v>
      </c>
      <c r="U3247">
        <v>0</v>
      </c>
      <c r="V3247">
        <v>0</v>
      </c>
      <c r="W3247">
        <v>0</v>
      </c>
      <c r="X3247">
        <v>130.6728979025732</v>
      </c>
      <c r="Y3247">
        <v>0</v>
      </c>
      <c r="Z3247">
        <v>0</v>
      </c>
      <c r="AA3247">
        <v>0</v>
      </c>
      <c r="AB3247">
        <v>6.4145443847054588</v>
      </c>
      <c r="AC3247">
        <v>0</v>
      </c>
      <c r="AD3247">
        <v>0</v>
      </c>
      <c r="AE3247">
        <v>137.08744228727866</v>
      </c>
    </row>
    <row r="3248" spans="1:31" x14ac:dyDescent="0.3">
      <c r="A3248">
        <v>2507813</v>
      </c>
      <c r="B3248">
        <v>1</v>
      </c>
      <c r="C3248" t="s">
        <v>80</v>
      </c>
      <c r="D3248" t="s">
        <v>106</v>
      </c>
      <c r="E3248" t="s">
        <v>187</v>
      </c>
      <c r="F3248" t="s">
        <v>9542</v>
      </c>
      <c r="G3248" t="s">
        <v>143</v>
      </c>
      <c r="H3248" t="s">
        <v>135</v>
      </c>
      <c r="I3248" t="s">
        <v>136</v>
      </c>
      <c r="J3248" t="s">
        <v>137</v>
      </c>
      <c r="K3248" t="s">
        <v>144</v>
      </c>
      <c r="L3248" t="s">
        <v>9543</v>
      </c>
      <c r="M3248" t="s">
        <v>9544</v>
      </c>
      <c r="N3248">
        <v>1.1844444439999999</v>
      </c>
      <c r="O3248">
        <v>0</v>
      </c>
      <c r="P3248">
        <v>575</v>
      </c>
      <c r="Q3248">
        <v>0</v>
      </c>
      <c r="R3248">
        <v>11</v>
      </c>
      <c r="S3248">
        <v>3</v>
      </c>
      <c r="T3248">
        <v>65</v>
      </c>
      <c r="U3248">
        <v>0</v>
      </c>
      <c r="V3248">
        <v>0</v>
      </c>
      <c r="W3248">
        <v>0</v>
      </c>
      <c r="X3248">
        <v>67.197517669592642</v>
      </c>
      <c r="Y3248">
        <v>0</v>
      </c>
      <c r="Z3248">
        <v>2.1558137882560064</v>
      </c>
      <c r="AA3248">
        <v>28.748903740265305</v>
      </c>
      <c r="AB3248">
        <v>37.273626057352097</v>
      </c>
      <c r="AC3248">
        <v>0</v>
      </c>
      <c r="AD3248">
        <v>0</v>
      </c>
      <c r="AE3248">
        <v>135.37586125546605</v>
      </c>
    </row>
    <row r="3249" spans="1:31" x14ac:dyDescent="0.3">
      <c r="A3249">
        <v>2507933</v>
      </c>
      <c r="B3249">
        <v>1</v>
      </c>
      <c r="C3249" t="s">
        <v>80</v>
      </c>
      <c r="D3249" t="s">
        <v>83</v>
      </c>
      <c r="E3249" t="s">
        <v>147</v>
      </c>
      <c r="F3249" t="s">
        <v>9545</v>
      </c>
      <c r="G3249" t="s">
        <v>538</v>
      </c>
      <c r="H3249" t="s">
        <v>150</v>
      </c>
      <c r="I3249" t="s">
        <v>136</v>
      </c>
      <c r="J3249" t="s">
        <v>3</v>
      </c>
      <c r="K3249" t="s">
        <v>144</v>
      </c>
      <c r="L3249" t="s">
        <v>9546</v>
      </c>
      <c r="M3249" t="s">
        <v>9547</v>
      </c>
      <c r="N3249">
        <v>2.971944444</v>
      </c>
      <c r="O3249">
        <v>0</v>
      </c>
      <c r="P3249">
        <v>0</v>
      </c>
      <c r="Q3249">
        <v>0</v>
      </c>
      <c r="R3249">
        <v>0</v>
      </c>
      <c r="S3249">
        <v>0</v>
      </c>
      <c r="T3249">
        <v>10</v>
      </c>
      <c r="U3249">
        <v>0</v>
      </c>
      <c r="V3249">
        <v>0</v>
      </c>
      <c r="W3249">
        <v>0</v>
      </c>
      <c r="X3249">
        <v>0</v>
      </c>
      <c r="Y3249">
        <v>0</v>
      </c>
      <c r="Z3249">
        <v>0</v>
      </c>
      <c r="AA3249">
        <v>0</v>
      </c>
      <c r="AB3249">
        <v>57.939382491477083</v>
      </c>
      <c r="AC3249">
        <v>0</v>
      </c>
      <c r="AD3249">
        <v>0</v>
      </c>
      <c r="AE3249">
        <v>57.939382491477083</v>
      </c>
    </row>
    <row r="3250" spans="1:31" x14ac:dyDescent="0.3">
      <c r="A3250">
        <v>2508056</v>
      </c>
      <c r="B3250">
        <v>1</v>
      </c>
      <c r="C3250" t="s">
        <v>81</v>
      </c>
      <c r="D3250" t="s">
        <v>116</v>
      </c>
      <c r="E3250" t="s">
        <v>167</v>
      </c>
      <c r="F3250" t="s">
        <v>9548</v>
      </c>
      <c r="G3250" t="s">
        <v>263</v>
      </c>
      <c r="H3250" t="s">
        <v>150</v>
      </c>
      <c r="I3250" t="s">
        <v>136</v>
      </c>
      <c r="J3250" t="s">
        <v>137</v>
      </c>
      <c r="K3250" t="s">
        <v>144</v>
      </c>
      <c r="L3250" t="s">
        <v>9549</v>
      </c>
      <c r="M3250" t="s">
        <v>9550</v>
      </c>
      <c r="N3250">
        <v>2.7919444439999999</v>
      </c>
      <c r="O3250">
        <v>0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0</v>
      </c>
      <c r="Y3250">
        <v>0</v>
      </c>
      <c r="Z3250">
        <v>9.2845109123145003E-2</v>
      </c>
      <c r="AA3250">
        <v>0</v>
      </c>
      <c r="AB3250">
        <v>0</v>
      </c>
      <c r="AC3250">
        <v>0</v>
      </c>
      <c r="AD3250">
        <v>0</v>
      </c>
      <c r="AE3250">
        <v>9.2845109123145003E-2</v>
      </c>
    </row>
    <row r="3251" spans="1:31" x14ac:dyDescent="0.3">
      <c r="A3251">
        <v>2507521</v>
      </c>
      <c r="B3251">
        <v>1</v>
      </c>
      <c r="C3251" t="s">
        <v>80</v>
      </c>
      <c r="D3251" t="s">
        <v>99</v>
      </c>
      <c r="E3251" t="s">
        <v>132</v>
      </c>
      <c r="F3251" t="s">
        <v>9551</v>
      </c>
      <c r="G3251" t="s">
        <v>1446</v>
      </c>
      <c r="H3251" t="s">
        <v>135</v>
      </c>
      <c r="I3251" t="s">
        <v>136</v>
      </c>
      <c r="J3251" t="s">
        <v>137</v>
      </c>
      <c r="K3251" t="s">
        <v>144</v>
      </c>
      <c r="L3251" t="s">
        <v>9552</v>
      </c>
      <c r="M3251" t="s">
        <v>9553</v>
      </c>
      <c r="N3251">
        <v>6.5661111109999997</v>
      </c>
      <c r="O3251">
        <v>0</v>
      </c>
      <c r="P3251">
        <v>15</v>
      </c>
      <c r="Q3251">
        <v>0</v>
      </c>
      <c r="R3251">
        <v>24</v>
      </c>
      <c r="S3251">
        <v>0</v>
      </c>
      <c r="T3251">
        <v>4</v>
      </c>
      <c r="U3251">
        <v>0</v>
      </c>
      <c r="V3251">
        <v>0</v>
      </c>
      <c r="W3251">
        <v>0</v>
      </c>
      <c r="X3251">
        <v>40.04090896499666</v>
      </c>
      <c r="Y3251">
        <v>0</v>
      </c>
      <c r="Z3251">
        <v>103.12777053791763</v>
      </c>
      <c r="AA3251">
        <v>0</v>
      </c>
      <c r="AB3251">
        <v>2.7071396807606036</v>
      </c>
      <c r="AC3251">
        <v>0</v>
      </c>
      <c r="AD3251">
        <v>0</v>
      </c>
      <c r="AE3251">
        <v>145.87581918367491</v>
      </c>
    </row>
    <row r="3252" spans="1:31" x14ac:dyDescent="0.3">
      <c r="A3252">
        <v>2508119</v>
      </c>
      <c r="B3252">
        <v>1</v>
      </c>
      <c r="C3252" t="s">
        <v>80</v>
      </c>
      <c r="D3252" t="s">
        <v>93</v>
      </c>
      <c r="E3252" t="s">
        <v>141</v>
      </c>
      <c r="F3252" t="s">
        <v>9554</v>
      </c>
      <c r="G3252" t="s">
        <v>143</v>
      </c>
      <c r="H3252" t="s">
        <v>135</v>
      </c>
      <c r="I3252" t="s">
        <v>136</v>
      </c>
      <c r="J3252" t="s">
        <v>137</v>
      </c>
      <c r="K3252" t="s">
        <v>144</v>
      </c>
      <c r="L3252" t="s">
        <v>9555</v>
      </c>
      <c r="M3252" t="s">
        <v>9556</v>
      </c>
      <c r="N3252">
        <v>0.11333333299999999</v>
      </c>
      <c r="O3252">
        <v>0</v>
      </c>
      <c r="P3252">
        <v>1412</v>
      </c>
      <c r="Q3252">
        <v>26</v>
      </c>
      <c r="R3252">
        <v>64</v>
      </c>
      <c r="S3252">
        <v>12</v>
      </c>
      <c r="T3252">
        <v>210</v>
      </c>
      <c r="U3252">
        <v>1</v>
      </c>
      <c r="V3252">
        <v>1</v>
      </c>
      <c r="W3252">
        <v>0</v>
      </c>
      <c r="X3252">
        <v>39.380071426499775</v>
      </c>
      <c r="Y3252">
        <v>6.0157750238979411</v>
      </c>
      <c r="Z3252">
        <v>4.1220645070968001</v>
      </c>
      <c r="AA3252">
        <v>4.4928506405049138</v>
      </c>
      <c r="AB3252">
        <v>11.981553767938324</v>
      </c>
      <c r="AC3252">
        <v>23.142329003498002</v>
      </c>
      <c r="AD3252">
        <v>2.4577040898720002</v>
      </c>
      <c r="AE3252">
        <v>91.592348459307757</v>
      </c>
    </row>
    <row r="3253" spans="1:31" x14ac:dyDescent="0.3">
      <c r="A3253">
        <v>2507870</v>
      </c>
      <c r="B3253">
        <v>1</v>
      </c>
      <c r="C3253" t="s">
        <v>80</v>
      </c>
      <c r="D3253" t="s">
        <v>96</v>
      </c>
      <c r="E3253" t="s">
        <v>167</v>
      </c>
      <c r="F3253" t="s">
        <v>9557</v>
      </c>
      <c r="G3253" t="s">
        <v>169</v>
      </c>
      <c r="H3253" t="s">
        <v>150</v>
      </c>
      <c r="I3253" t="s">
        <v>136</v>
      </c>
      <c r="J3253" t="s">
        <v>137</v>
      </c>
      <c r="K3253" t="s">
        <v>144</v>
      </c>
      <c r="L3253" t="s">
        <v>9558</v>
      </c>
      <c r="M3253" t="s">
        <v>9559</v>
      </c>
      <c r="N3253">
        <v>7.9591666659999998</v>
      </c>
      <c r="O3253">
        <v>0</v>
      </c>
      <c r="P3253">
        <v>4</v>
      </c>
      <c r="Q3253">
        <v>0</v>
      </c>
      <c r="R3253">
        <v>0</v>
      </c>
      <c r="S3253">
        <v>0</v>
      </c>
      <c r="T3253">
        <v>2</v>
      </c>
      <c r="U3253">
        <v>0</v>
      </c>
      <c r="V3253">
        <v>0</v>
      </c>
      <c r="W3253">
        <v>0</v>
      </c>
      <c r="X3253">
        <v>46.538712905464905</v>
      </c>
      <c r="Y3253">
        <v>0</v>
      </c>
      <c r="Z3253">
        <v>0</v>
      </c>
      <c r="AA3253">
        <v>0</v>
      </c>
      <c r="AB3253">
        <v>48.853137283703902</v>
      </c>
      <c r="AC3253">
        <v>0</v>
      </c>
      <c r="AD3253">
        <v>0</v>
      </c>
      <c r="AE3253">
        <v>95.391850189168807</v>
      </c>
    </row>
    <row r="3254" spans="1:31" x14ac:dyDescent="0.3">
      <c r="A3254">
        <v>2507578</v>
      </c>
      <c r="B3254">
        <v>1</v>
      </c>
      <c r="C3254" t="s">
        <v>80</v>
      </c>
      <c r="D3254" t="s">
        <v>104</v>
      </c>
      <c r="E3254" t="s">
        <v>207</v>
      </c>
      <c r="F3254" t="s">
        <v>9560</v>
      </c>
      <c r="G3254" t="s">
        <v>173</v>
      </c>
      <c r="H3254" t="s">
        <v>150</v>
      </c>
      <c r="I3254" t="s">
        <v>136</v>
      </c>
      <c r="J3254" t="s">
        <v>137</v>
      </c>
      <c r="K3254" t="s">
        <v>138</v>
      </c>
      <c r="L3254" t="s">
        <v>9561</v>
      </c>
      <c r="M3254" t="s">
        <v>9562</v>
      </c>
      <c r="N3254">
        <v>5.534444444</v>
      </c>
      <c r="O3254">
        <v>0</v>
      </c>
      <c r="P3254">
        <v>42</v>
      </c>
      <c r="Q3254">
        <v>0</v>
      </c>
      <c r="R3254">
        <v>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65.829797970244655</v>
      </c>
      <c r="Y3254">
        <v>0</v>
      </c>
      <c r="Z3254">
        <v>0</v>
      </c>
      <c r="AA3254">
        <v>0</v>
      </c>
      <c r="AB3254">
        <v>0</v>
      </c>
      <c r="AC3254">
        <v>0</v>
      </c>
      <c r="AD3254">
        <v>0</v>
      </c>
      <c r="AE3254">
        <v>65.829797970244655</v>
      </c>
    </row>
    <row r="3255" spans="1:31" x14ac:dyDescent="0.3">
      <c r="A3255">
        <v>2507753</v>
      </c>
      <c r="B3255">
        <v>1</v>
      </c>
      <c r="C3255" t="s">
        <v>81</v>
      </c>
      <c r="D3255" t="s">
        <v>118</v>
      </c>
      <c r="E3255" t="s">
        <v>132</v>
      </c>
      <c r="F3255" t="s">
        <v>9563</v>
      </c>
      <c r="G3255" t="s">
        <v>204</v>
      </c>
      <c r="H3255" t="s">
        <v>135</v>
      </c>
      <c r="I3255" t="s">
        <v>136</v>
      </c>
      <c r="J3255" t="s">
        <v>137</v>
      </c>
      <c r="K3255" t="s">
        <v>144</v>
      </c>
      <c r="L3255" t="s">
        <v>9564</v>
      </c>
      <c r="M3255" t="s">
        <v>9565</v>
      </c>
      <c r="N3255">
        <v>0.83027777700000005</v>
      </c>
      <c r="O3255">
        <v>0</v>
      </c>
      <c r="P3255">
        <v>469</v>
      </c>
      <c r="Q3255">
        <v>0</v>
      </c>
      <c r="R3255">
        <v>9</v>
      </c>
      <c r="S3255">
        <v>0</v>
      </c>
      <c r="T3255">
        <v>38</v>
      </c>
      <c r="U3255">
        <v>0</v>
      </c>
      <c r="V3255">
        <v>0</v>
      </c>
      <c r="W3255">
        <v>0</v>
      </c>
      <c r="X3255">
        <v>73.333533162621109</v>
      </c>
      <c r="Y3255">
        <v>0</v>
      </c>
      <c r="Z3255">
        <v>9.2719677667415734</v>
      </c>
      <c r="AA3255">
        <v>0</v>
      </c>
      <c r="AB3255">
        <v>14.364049714729722</v>
      </c>
      <c r="AC3255">
        <v>0</v>
      </c>
      <c r="AD3255">
        <v>0</v>
      </c>
      <c r="AE3255">
        <v>96.969550644092394</v>
      </c>
    </row>
    <row r="3256" spans="1:31" x14ac:dyDescent="0.3">
      <c r="A3256">
        <v>2508131</v>
      </c>
      <c r="B3256">
        <v>1</v>
      </c>
      <c r="C3256" t="s">
        <v>80</v>
      </c>
      <c r="D3256" t="s">
        <v>91</v>
      </c>
      <c r="E3256" t="s">
        <v>159</v>
      </c>
      <c r="F3256" t="s">
        <v>9566</v>
      </c>
      <c r="G3256" t="s">
        <v>181</v>
      </c>
      <c r="H3256" t="s">
        <v>150</v>
      </c>
      <c r="I3256" t="s">
        <v>136</v>
      </c>
      <c r="J3256" t="s">
        <v>137</v>
      </c>
      <c r="K3256" t="s">
        <v>144</v>
      </c>
      <c r="L3256" t="s">
        <v>9567</v>
      </c>
      <c r="M3256" t="s">
        <v>9568</v>
      </c>
      <c r="N3256">
        <v>0.495</v>
      </c>
      <c r="O3256">
        <v>0</v>
      </c>
      <c r="P3256">
        <v>68</v>
      </c>
      <c r="Q3256">
        <v>0</v>
      </c>
      <c r="R3256">
        <v>2</v>
      </c>
      <c r="S3256">
        <v>0</v>
      </c>
      <c r="T3256">
        <v>9</v>
      </c>
      <c r="U3256">
        <v>0</v>
      </c>
      <c r="V3256">
        <v>0</v>
      </c>
      <c r="W3256">
        <v>0</v>
      </c>
      <c r="X3256">
        <v>8.373559331989167</v>
      </c>
      <c r="Y3256">
        <v>0</v>
      </c>
      <c r="Z3256">
        <v>7.4575904158799998E-3</v>
      </c>
      <c r="AA3256">
        <v>0</v>
      </c>
      <c r="AB3256">
        <v>2.4507148916547004</v>
      </c>
      <c r="AC3256">
        <v>0</v>
      </c>
      <c r="AD3256">
        <v>0</v>
      </c>
      <c r="AE3256">
        <v>10.831731814059747</v>
      </c>
    </row>
    <row r="3257" spans="1:31" x14ac:dyDescent="0.3">
      <c r="A3257">
        <v>2507444</v>
      </c>
      <c r="B3257">
        <v>1</v>
      </c>
      <c r="C3257" t="s">
        <v>80</v>
      </c>
      <c r="D3257" t="s">
        <v>96</v>
      </c>
      <c r="E3257" t="s">
        <v>132</v>
      </c>
      <c r="F3257" t="s">
        <v>9569</v>
      </c>
      <c r="G3257" t="s">
        <v>828</v>
      </c>
      <c r="H3257" t="s">
        <v>135</v>
      </c>
      <c r="I3257" t="s">
        <v>136</v>
      </c>
      <c r="J3257" t="s">
        <v>137</v>
      </c>
      <c r="K3257" t="s">
        <v>144</v>
      </c>
      <c r="L3257" t="s">
        <v>9570</v>
      </c>
      <c r="M3257" t="s">
        <v>9571</v>
      </c>
      <c r="N3257">
        <v>4.9408333329999996</v>
      </c>
      <c r="O3257">
        <v>3</v>
      </c>
      <c r="P3257">
        <v>1436</v>
      </c>
      <c r="Q3257">
        <v>1</v>
      </c>
      <c r="R3257">
        <v>215</v>
      </c>
      <c r="S3257">
        <v>4</v>
      </c>
      <c r="T3257">
        <v>209</v>
      </c>
      <c r="U3257">
        <v>1</v>
      </c>
      <c r="V3257">
        <v>0</v>
      </c>
      <c r="W3257">
        <v>87.205038550276115</v>
      </c>
      <c r="X3257">
        <v>3353.8313498226548</v>
      </c>
      <c r="Y3257">
        <v>7.4098391417955494</v>
      </c>
      <c r="Z3257">
        <v>636.18987641875208</v>
      </c>
      <c r="AA3257">
        <v>294.75821149124761</v>
      </c>
      <c r="AB3257">
        <v>991.87871721094109</v>
      </c>
      <c r="AC3257">
        <v>79.523261966117801</v>
      </c>
      <c r="AD3257">
        <v>0</v>
      </c>
      <c r="AE3257">
        <v>5450.7962946017851</v>
      </c>
    </row>
    <row r="3258" spans="1:31" x14ac:dyDescent="0.3">
      <c r="A3258">
        <v>2507567</v>
      </c>
      <c r="B3258">
        <v>1</v>
      </c>
      <c r="C3258" t="s">
        <v>81</v>
      </c>
      <c r="D3258" t="s">
        <v>117</v>
      </c>
      <c r="E3258" t="s">
        <v>207</v>
      </c>
      <c r="F3258" t="s">
        <v>9572</v>
      </c>
      <c r="G3258" t="s">
        <v>538</v>
      </c>
      <c r="H3258" t="s">
        <v>150</v>
      </c>
      <c r="I3258" t="s">
        <v>136</v>
      </c>
      <c r="J3258" t="s">
        <v>3</v>
      </c>
      <c r="K3258" t="s">
        <v>144</v>
      </c>
      <c r="L3258" t="s">
        <v>9573</v>
      </c>
      <c r="M3258" t="s">
        <v>9574</v>
      </c>
      <c r="N3258">
        <v>1.558888888</v>
      </c>
      <c r="O3258">
        <v>0</v>
      </c>
      <c r="P3258">
        <v>0</v>
      </c>
      <c r="Q3258">
        <v>0</v>
      </c>
      <c r="R3258">
        <v>0</v>
      </c>
      <c r="S3258">
        <v>0</v>
      </c>
      <c r="T3258">
        <v>9</v>
      </c>
      <c r="U3258">
        <v>0</v>
      </c>
      <c r="V3258">
        <v>0</v>
      </c>
      <c r="W3258">
        <v>0</v>
      </c>
      <c r="X3258">
        <v>0</v>
      </c>
      <c r="Y3258">
        <v>0</v>
      </c>
      <c r="Z3258">
        <v>0</v>
      </c>
      <c r="AA3258">
        <v>0</v>
      </c>
      <c r="AB3258">
        <v>1.43862398217216</v>
      </c>
      <c r="AC3258">
        <v>0</v>
      </c>
      <c r="AD3258">
        <v>0</v>
      </c>
      <c r="AE3258">
        <v>1.43862398217216</v>
      </c>
    </row>
    <row r="3259" spans="1:31" x14ac:dyDescent="0.3">
      <c r="A3259">
        <v>2508108</v>
      </c>
      <c r="B3259">
        <v>1</v>
      </c>
      <c r="C3259" t="s">
        <v>80</v>
      </c>
      <c r="D3259" t="s">
        <v>108</v>
      </c>
      <c r="E3259" t="s">
        <v>167</v>
      </c>
      <c r="F3259" t="s">
        <v>9575</v>
      </c>
      <c r="G3259" t="s">
        <v>263</v>
      </c>
      <c r="H3259" t="s">
        <v>150</v>
      </c>
      <c r="I3259" t="s">
        <v>136</v>
      </c>
      <c r="J3259" t="s">
        <v>137</v>
      </c>
      <c r="K3259" t="s">
        <v>144</v>
      </c>
      <c r="L3259" t="s">
        <v>9576</v>
      </c>
      <c r="M3259" t="s">
        <v>9577</v>
      </c>
      <c r="N3259">
        <v>2.8733333330000002</v>
      </c>
      <c r="O3259">
        <v>0</v>
      </c>
      <c r="P3259">
        <v>1</v>
      </c>
      <c r="Q3259">
        <v>0</v>
      </c>
      <c r="R3259">
        <v>0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8.6423377841920002E-2</v>
      </c>
      <c r="Y3259">
        <v>0</v>
      </c>
      <c r="Z3259">
        <v>0</v>
      </c>
      <c r="AA3259">
        <v>0</v>
      </c>
      <c r="AB3259">
        <v>0</v>
      </c>
      <c r="AC3259">
        <v>0</v>
      </c>
      <c r="AD3259">
        <v>0</v>
      </c>
      <c r="AE3259">
        <v>8.6423377841920002E-2</v>
      </c>
    </row>
    <row r="3260" spans="1:31" x14ac:dyDescent="0.3">
      <c r="A3260">
        <v>2507590</v>
      </c>
      <c r="B3260">
        <v>1</v>
      </c>
      <c r="C3260" t="s">
        <v>80</v>
      </c>
      <c r="D3260" t="s">
        <v>97</v>
      </c>
      <c r="E3260" t="s">
        <v>132</v>
      </c>
      <c r="F3260" t="s">
        <v>9578</v>
      </c>
      <c r="G3260" t="s">
        <v>161</v>
      </c>
      <c r="H3260" t="s">
        <v>135</v>
      </c>
      <c r="I3260" t="s">
        <v>136</v>
      </c>
      <c r="J3260" t="s">
        <v>137</v>
      </c>
      <c r="K3260" t="s">
        <v>144</v>
      </c>
      <c r="L3260" t="s">
        <v>9579</v>
      </c>
      <c r="M3260" t="s">
        <v>9580</v>
      </c>
      <c r="N3260">
        <v>0.86638888800000002</v>
      </c>
      <c r="O3260">
        <v>7</v>
      </c>
      <c r="P3260">
        <v>944</v>
      </c>
      <c r="Q3260">
        <v>0</v>
      </c>
      <c r="R3260">
        <v>22</v>
      </c>
      <c r="S3260">
        <v>4</v>
      </c>
      <c r="T3260">
        <v>55</v>
      </c>
      <c r="U3260">
        <v>0</v>
      </c>
      <c r="V3260">
        <v>1</v>
      </c>
      <c r="W3260">
        <v>70.31924751518099</v>
      </c>
      <c r="X3260">
        <v>404.24509507962097</v>
      </c>
      <c r="Y3260">
        <v>0</v>
      </c>
      <c r="Z3260">
        <v>15.07251557345133</v>
      </c>
      <c r="AA3260">
        <v>258.57243651417343</v>
      </c>
      <c r="AB3260">
        <v>35.408201896190569</v>
      </c>
      <c r="AC3260">
        <v>0</v>
      </c>
      <c r="AD3260">
        <v>2.1979480793126323</v>
      </c>
      <c r="AE3260">
        <v>785.81544465792979</v>
      </c>
    </row>
    <row r="3261" spans="1:31" x14ac:dyDescent="0.3">
      <c r="A3261">
        <v>2507759</v>
      </c>
      <c r="B3261">
        <v>1</v>
      </c>
      <c r="C3261" t="s">
        <v>81</v>
      </c>
      <c r="D3261" t="s">
        <v>119</v>
      </c>
      <c r="E3261" t="s">
        <v>132</v>
      </c>
      <c r="F3261" t="s">
        <v>3080</v>
      </c>
      <c r="G3261" t="s">
        <v>204</v>
      </c>
      <c r="H3261" t="s">
        <v>135</v>
      </c>
      <c r="I3261" t="s">
        <v>136</v>
      </c>
      <c r="J3261" t="s">
        <v>137</v>
      </c>
      <c r="K3261" t="s">
        <v>144</v>
      </c>
      <c r="L3261" t="s">
        <v>9581</v>
      </c>
      <c r="M3261" t="s">
        <v>9582</v>
      </c>
      <c r="N3261">
        <v>5.0622222219999999</v>
      </c>
      <c r="O3261">
        <v>0</v>
      </c>
      <c r="P3261">
        <v>87</v>
      </c>
      <c r="Q3261">
        <v>0</v>
      </c>
      <c r="R3261">
        <v>6</v>
      </c>
      <c r="S3261">
        <v>0</v>
      </c>
      <c r="T3261">
        <v>2</v>
      </c>
      <c r="U3261">
        <v>0</v>
      </c>
      <c r="V3261">
        <v>0</v>
      </c>
      <c r="W3261">
        <v>0</v>
      </c>
      <c r="X3261">
        <v>49.876952058680658</v>
      </c>
      <c r="Y3261">
        <v>0</v>
      </c>
      <c r="Z3261">
        <v>6.2519341307788467</v>
      </c>
      <c r="AA3261">
        <v>0</v>
      </c>
      <c r="AB3261">
        <v>3.2952517432022748</v>
      </c>
      <c r="AC3261">
        <v>0</v>
      </c>
      <c r="AD3261">
        <v>0</v>
      </c>
      <c r="AE3261">
        <v>59.424137932661779</v>
      </c>
    </row>
    <row r="3262" spans="1:31" x14ac:dyDescent="0.3">
      <c r="A3262">
        <v>2508163</v>
      </c>
      <c r="B3262">
        <v>1</v>
      </c>
      <c r="C3262" t="s">
        <v>80</v>
      </c>
      <c r="D3262" t="s">
        <v>96</v>
      </c>
      <c r="E3262" t="s">
        <v>167</v>
      </c>
      <c r="F3262" t="s">
        <v>9583</v>
      </c>
      <c r="G3262" t="s">
        <v>263</v>
      </c>
      <c r="H3262" t="s">
        <v>150</v>
      </c>
      <c r="I3262" t="s">
        <v>136</v>
      </c>
      <c r="J3262" t="s">
        <v>137</v>
      </c>
      <c r="K3262" t="s">
        <v>144</v>
      </c>
      <c r="L3262" t="s">
        <v>9584</v>
      </c>
      <c r="M3262" t="s">
        <v>9585</v>
      </c>
      <c r="N3262">
        <v>4.3963888879999997</v>
      </c>
      <c r="O3262">
        <v>0</v>
      </c>
      <c r="P3262">
        <v>1</v>
      </c>
      <c r="Q3262">
        <v>0</v>
      </c>
      <c r="R3262">
        <v>0</v>
      </c>
      <c r="S3262">
        <v>0</v>
      </c>
      <c r="T3262">
        <v>0</v>
      </c>
      <c r="U3262">
        <v>0</v>
      </c>
      <c r="V3262">
        <v>0</v>
      </c>
      <c r="W3262">
        <v>0</v>
      </c>
      <c r="X3262">
        <v>1.6533663399698366</v>
      </c>
      <c r="Y3262">
        <v>0</v>
      </c>
      <c r="Z3262">
        <v>0</v>
      </c>
      <c r="AA3262">
        <v>0</v>
      </c>
      <c r="AB3262">
        <v>0</v>
      </c>
      <c r="AC3262">
        <v>0</v>
      </c>
      <c r="AD3262">
        <v>0</v>
      </c>
      <c r="AE3262">
        <v>1.6533663399698366</v>
      </c>
    </row>
    <row r="3263" spans="1:31" x14ac:dyDescent="0.3">
      <c r="A3263">
        <v>2507522</v>
      </c>
      <c r="B3263">
        <v>1</v>
      </c>
      <c r="C3263" t="s">
        <v>81</v>
      </c>
      <c r="D3263" t="s">
        <v>123</v>
      </c>
      <c r="E3263" t="s">
        <v>207</v>
      </c>
      <c r="F3263" t="s">
        <v>7966</v>
      </c>
      <c r="G3263" t="s">
        <v>173</v>
      </c>
      <c r="H3263" t="s">
        <v>150</v>
      </c>
      <c r="I3263" t="s">
        <v>136</v>
      </c>
      <c r="J3263" t="s">
        <v>137</v>
      </c>
      <c r="K3263" t="s">
        <v>138</v>
      </c>
      <c r="L3263" t="s">
        <v>9586</v>
      </c>
      <c r="M3263" t="s">
        <v>9587</v>
      </c>
      <c r="N3263">
        <v>5.1377777770000002</v>
      </c>
      <c r="O3263">
        <v>0</v>
      </c>
      <c r="P3263">
        <v>64</v>
      </c>
      <c r="Q3263">
        <v>0</v>
      </c>
      <c r="R3263">
        <v>2</v>
      </c>
      <c r="S3263">
        <v>0</v>
      </c>
      <c r="T3263">
        <v>6</v>
      </c>
      <c r="U3263">
        <v>0</v>
      </c>
      <c r="V3263">
        <v>0</v>
      </c>
      <c r="W3263">
        <v>0</v>
      </c>
      <c r="X3263">
        <v>57.421095733814312</v>
      </c>
      <c r="Y3263">
        <v>0</v>
      </c>
      <c r="Z3263">
        <v>0.72589940151268828</v>
      </c>
      <c r="AA3263">
        <v>0</v>
      </c>
      <c r="AB3263">
        <v>18.902165118981472</v>
      </c>
      <c r="AC3263">
        <v>0</v>
      </c>
      <c r="AD3263">
        <v>0</v>
      </c>
      <c r="AE3263">
        <v>77.049160254308475</v>
      </c>
    </row>
    <row r="3264" spans="1:31" x14ac:dyDescent="0.3">
      <c r="A3264">
        <v>2507914</v>
      </c>
      <c r="B3264">
        <v>1</v>
      </c>
      <c r="C3264" t="s">
        <v>80</v>
      </c>
      <c r="D3264" t="s">
        <v>92</v>
      </c>
      <c r="E3264" t="s">
        <v>132</v>
      </c>
      <c r="F3264" t="s">
        <v>9588</v>
      </c>
      <c r="G3264" t="s">
        <v>161</v>
      </c>
      <c r="H3264" t="s">
        <v>135</v>
      </c>
      <c r="I3264" t="s">
        <v>136</v>
      </c>
      <c r="J3264" t="s">
        <v>137</v>
      </c>
      <c r="K3264" t="s">
        <v>144</v>
      </c>
      <c r="L3264" t="s">
        <v>9589</v>
      </c>
      <c r="M3264" t="s">
        <v>9590</v>
      </c>
      <c r="N3264">
        <v>1.707777777</v>
      </c>
      <c r="O3264">
        <v>0</v>
      </c>
      <c r="P3264">
        <v>347</v>
      </c>
      <c r="Q3264">
        <v>0</v>
      </c>
      <c r="R3264">
        <v>10</v>
      </c>
      <c r="S3264">
        <v>0</v>
      </c>
      <c r="T3264">
        <v>17</v>
      </c>
      <c r="U3264">
        <v>0</v>
      </c>
      <c r="V3264">
        <v>0</v>
      </c>
      <c r="W3264">
        <v>0</v>
      </c>
      <c r="X3264">
        <v>125.02152413947738</v>
      </c>
      <c r="Y3264">
        <v>0</v>
      </c>
      <c r="Z3264">
        <v>5.4787809907824681</v>
      </c>
      <c r="AA3264">
        <v>0</v>
      </c>
      <c r="AB3264">
        <v>26.855899314907532</v>
      </c>
      <c r="AC3264">
        <v>0</v>
      </c>
      <c r="AD3264">
        <v>0</v>
      </c>
      <c r="AE3264">
        <v>157.35620444516738</v>
      </c>
    </row>
    <row r="3265" spans="1:31" x14ac:dyDescent="0.3">
      <c r="A3265">
        <v>2507479</v>
      </c>
      <c r="B3265">
        <v>1</v>
      </c>
      <c r="C3265" t="s">
        <v>80</v>
      </c>
      <c r="D3265" t="s">
        <v>96</v>
      </c>
      <c r="E3265" t="s">
        <v>167</v>
      </c>
      <c r="F3265" t="s">
        <v>9591</v>
      </c>
      <c r="G3265" t="s">
        <v>169</v>
      </c>
      <c r="H3265" t="s">
        <v>150</v>
      </c>
      <c r="I3265" t="s">
        <v>136</v>
      </c>
      <c r="J3265" t="s">
        <v>137</v>
      </c>
      <c r="K3265" t="s">
        <v>144</v>
      </c>
      <c r="L3265" t="s">
        <v>9592</v>
      </c>
      <c r="M3265" t="s">
        <v>9593</v>
      </c>
      <c r="N3265">
        <v>3.8941666659999998</v>
      </c>
      <c r="O3265">
        <v>0</v>
      </c>
      <c r="P3265">
        <v>0</v>
      </c>
      <c r="Q3265">
        <v>0</v>
      </c>
      <c r="R3265">
        <v>0</v>
      </c>
      <c r="S3265">
        <v>0</v>
      </c>
      <c r="T3265">
        <v>1</v>
      </c>
      <c r="U3265">
        <v>0</v>
      </c>
      <c r="V3265">
        <v>0</v>
      </c>
      <c r="W3265">
        <v>0</v>
      </c>
      <c r="X3265">
        <v>0</v>
      </c>
      <c r="Y3265">
        <v>0</v>
      </c>
      <c r="Z3265">
        <v>0</v>
      </c>
      <c r="AA3265">
        <v>0</v>
      </c>
      <c r="AB3265">
        <v>10.095190923927435</v>
      </c>
      <c r="AC3265">
        <v>0</v>
      </c>
      <c r="AD3265">
        <v>0</v>
      </c>
      <c r="AE3265">
        <v>10.095190923927435</v>
      </c>
    </row>
    <row r="3266" spans="1:31" x14ac:dyDescent="0.3">
      <c r="A3266">
        <v>2507622</v>
      </c>
      <c r="B3266">
        <v>1</v>
      </c>
      <c r="C3266" t="s">
        <v>80</v>
      </c>
      <c r="D3266" t="s">
        <v>97</v>
      </c>
      <c r="E3266" t="s">
        <v>207</v>
      </c>
      <c r="F3266" t="s">
        <v>9594</v>
      </c>
      <c r="G3266" t="s">
        <v>177</v>
      </c>
      <c r="H3266" t="s">
        <v>150</v>
      </c>
      <c r="I3266" t="s">
        <v>136</v>
      </c>
      <c r="J3266" t="s">
        <v>137</v>
      </c>
      <c r="K3266" t="s">
        <v>144</v>
      </c>
      <c r="L3266" t="s">
        <v>9595</v>
      </c>
      <c r="M3266" t="s">
        <v>9596</v>
      </c>
      <c r="N3266">
        <v>2.1233333330000002</v>
      </c>
      <c r="O3266">
        <v>0</v>
      </c>
      <c r="P3266">
        <v>12</v>
      </c>
      <c r="Q3266">
        <v>0</v>
      </c>
      <c r="R3266">
        <v>20</v>
      </c>
      <c r="S3266">
        <v>0</v>
      </c>
      <c r="T3266">
        <v>4</v>
      </c>
      <c r="U3266">
        <v>0</v>
      </c>
      <c r="V3266">
        <v>0</v>
      </c>
      <c r="W3266">
        <v>0</v>
      </c>
      <c r="X3266">
        <v>6.8833002581053853</v>
      </c>
      <c r="Y3266">
        <v>0</v>
      </c>
      <c r="Z3266">
        <v>10.496492897056687</v>
      </c>
      <c r="AA3266">
        <v>0</v>
      </c>
      <c r="AB3266">
        <v>7.6036299986627069</v>
      </c>
      <c r="AC3266">
        <v>0</v>
      </c>
      <c r="AD3266">
        <v>0</v>
      </c>
      <c r="AE3266">
        <v>24.983423153824781</v>
      </c>
    </row>
    <row r="3267" spans="1:31" x14ac:dyDescent="0.3">
      <c r="A3267">
        <v>2508020</v>
      </c>
      <c r="B3267">
        <v>1</v>
      </c>
      <c r="C3267" t="s">
        <v>80</v>
      </c>
      <c r="D3267" t="s">
        <v>100</v>
      </c>
      <c r="E3267" t="s">
        <v>167</v>
      </c>
      <c r="F3267" t="s">
        <v>9597</v>
      </c>
      <c r="G3267" t="s">
        <v>161</v>
      </c>
      <c r="H3267" t="s">
        <v>150</v>
      </c>
      <c r="I3267" t="s">
        <v>136</v>
      </c>
      <c r="J3267" t="s">
        <v>137</v>
      </c>
      <c r="K3267" t="s">
        <v>144</v>
      </c>
      <c r="L3267" t="s">
        <v>9598</v>
      </c>
      <c r="M3267" t="s">
        <v>9599</v>
      </c>
      <c r="N3267">
        <v>0.73499999999999999</v>
      </c>
      <c r="O3267">
        <v>0</v>
      </c>
      <c r="P3267">
        <v>1</v>
      </c>
      <c r="Q3267">
        <v>0</v>
      </c>
      <c r="R3267">
        <v>0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4.1754731518079999E-2</v>
      </c>
      <c r="Y3267">
        <v>0</v>
      </c>
      <c r="Z3267">
        <v>0</v>
      </c>
      <c r="AA3267">
        <v>0</v>
      </c>
      <c r="AB3267">
        <v>0</v>
      </c>
      <c r="AC3267">
        <v>0</v>
      </c>
      <c r="AD3267">
        <v>0</v>
      </c>
      <c r="AE3267">
        <v>4.1754731518079999E-2</v>
      </c>
    </row>
    <row r="3268" spans="1:31" x14ac:dyDescent="0.3">
      <c r="A3268">
        <v>2508063</v>
      </c>
      <c r="B3268">
        <v>1</v>
      </c>
      <c r="C3268" t="s">
        <v>81</v>
      </c>
      <c r="D3268" t="s">
        <v>113</v>
      </c>
      <c r="E3268" t="s">
        <v>141</v>
      </c>
      <c r="F3268" t="s">
        <v>3285</v>
      </c>
      <c r="G3268" t="s">
        <v>295</v>
      </c>
      <c r="H3268" t="s">
        <v>135</v>
      </c>
      <c r="I3268" t="s">
        <v>136</v>
      </c>
      <c r="J3268" t="s">
        <v>137</v>
      </c>
      <c r="K3268" t="s">
        <v>144</v>
      </c>
      <c r="L3268" t="s">
        <v>9600</v>
      </c>
      <c r="M3268" t="s">
        <v>9601</v>
      </c>
      <c r="N3268">
        <v>0.30111111099999999</v>
      </c>
      <c r="O3268">
        <v>16</v>
      </c>
      <c r="P3268">
        <v>373</v>
      </c>
      <c r="Q3268">
        <v>151</v>
      </c>
      <c r="R3268">
        <v>182</v>
      </c>
      <c r="S3268">
        <v>21</v>
      </c>
      <c r="T3268">
        <v>36</v>
      </c>
      <c r="U3268">
        <v>1</v>
      </c>
      <c r="V3268">
        <v>0</v>
      </c>
      <c r="W3268">
        <v>0.60177849496607327</v>
      </c>
      <c r="X3268">
        <v>23.735995749106095</v>
      </c>
      <c r="Y3268">
        <v>32.070523727595379</v>
      </c>
      <c r="Z3268">
        <v>16.286638353207312</v>
      </c>
      <c r="AA3268">
        <v>11.889014170412839</v>
      </c>
      <c r="AB3268">
        <v>4.0897284086971801</v>
      </c>
      <c r="AC3268">
        <v>25.087279488442221</v>
      </c>
      <c r="AD3268">
        <v>0</v>
      </c>
      <c r="AE3268">
        <v>113.7609583924271</v>
      </c>
    </row>
    <row r="3269" spans="1:31" x14ac:dyDescent="0.3">
      <c r="A3269">
        <v>2508040</v>
      </c>
      <c r="B3269">
        <v>1</v>
      </c>
      <c r="C3269" t="s">
        <v>81</v>
      </c>
      <c r="D3269" t="s">
        <v>117</v>
      </c>
      <c r="E3269" t="s">
        <v>167</v>
      </c>
      <c r="F3269" t="s">
        <v>9602</v>
      </c>
      <c r="G3269" t="s">
        <v>263</v>
      </c>
      <c r="H3269" t="s">
        <v>150</v>
      </c>
      <c r="I3269" t="s">
        <v>136</v>
      </c>
      <c r="J3269" t="s">
        <v>137</v>
      </c>
      <c r="K3269" t="s">
        <v>144</v>
      </c>
      <c r="L3269" t="s">
        <v>9603</v>
      </c>
      <c r="M3269" t="s">
        <v>9604</v>
      </c>
      <c r="N3269">
        <v>1.059722222</v>
      </c>
      <c r="O3269">
        <v>0</v>
      </c>
      <c r="P3269">
        <v>1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4.9518371759041668E-2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4.9518371759041668E-2</v>
      </c>
    </row>
    <row r="3270" spans="1:31" x14ac:dyDescent="0.3">
      <c r="A3270">
        <v>2508086</v>
      </c>
      <c r="B3270">
        <v>1</v>
      </c>
      <c r="C3270" t="s">
        <v>80</v>
      </c>
      <c r="D3270" t="s">
        <v>103</v>
      </c>
      <c r="E3270" t="s">
        <v>141</v>
      </c>
      <c r="F3270" t="s">
        <v>9382</v>
      </c>
      <c r="G3270" t="s">
        <v>143</v>
      </c>
      <c r="H3270" t="s">
        <v>135</v>
      </c>
      <c r="I3270" t="s">
        <v>136</v>
      </c>
      <c r="J3270" t="s">
        <v>137</v>
      </c>
      <c r="K3270" t="s">
        <v>144</v>
      </c>
      <c r="L3270" t="s">
        <v>9605</v>
      </c>
      <c r="M3270" t="s">
        <v>9606</v>
      </c>
      <c r="N3270">
        <v>5.3611111000000003E-2</v>
      </c>
      <c r="O3270">
        <v>0</v>
      </c>
      <c r="P3270">
        <v>1045</v>
      </c>
      <c r="Q3270">
        <v>1</v>
      </c>
      <c r="R3270">
        <v>11</v>
      </c>
      <c r="S3270">
        <v>0</v>
      </c>
      <c r="T3270">
        <v>130</v>
      </c>
      <c r="U3270">
        <v>0</v>
      </c>
      <c r="V3270">
        <v>0</v>
      </c>
      <c r="W3270">
        <v>0</v>
      </c>
      <c r="X3270">
        <v>15.513635286253264</v>
      </c>
      <c r="Y3270">
        <v>3.3961966176666671E-2</v>
      </c>
      <c r="Z3270">
        <v>0.240711605390625</v>
      </c>
      <c r="AA3270">
        <v>0</v>
      </c>
      <c r="AB3270">
        <v>4.9452296536137155</v>
      </c>
      <c r="AC3270">
        <v>0</v>
      </c>
      <c r="AD3270">
        <v>0</v>
      </c>
      <c r="AE3270">
        <v>20.733538511434272</v>
      </c>
    </row>
    <row r="3271" spans="1:31" x14ac:dyDescent="0.3">
      <c r="A3271">
        <v>2507562</v>
      </c>
      <c r="B3271">
        <v>1</v>
      </c>
      <c r="C3271" t="s">
        <v>80</v>
      </c>
      <c r="D3271" t="s">
        <v>92</v>
      </c>
      <c r="E3271" t="s">
        <v>159</v>
      </c>
      <c r="F3271" t="s">
        <v>9607</v>
      </c>
      <c r="G3271" t="s">
        <v>173</v>
      </c>
      <c r="H3271" t="s">
        <v>150</v>
      </c>
      <c r="I3271" t="s">
        <v>136</v>
      </c>
      <c r="J3271" t="s">
        <v>137</v>
      </c>
      <c r="K3271" t="s">
        <v>138</v>
      </c>
      <c r="L3271" t="s">
        <v>9608</v>
      </c>
      <c r="M3271" t="s">
        <v>9609</v>
      </c>
      <c r="N3271">
        <v>9.4649999999999999</v>
      </c>
      <c r="O3271">
        <v>0</v>
      </c>
      <c r="P3271">
        <v>91</v>
      </c>
      <c r="Q3271">
        <v>0</v>
      </c>
      <c r="R3271">
        <v>39</v>
      </c>
      <c r="S3271">
        <v>0</v>
      </c>
      <c r="T3271">
        <v>13</v>
      </c>
      <c r="U3271">
        <v>0</v>
      </c>
      <c r="V3271">
        <v>0</v>
      </c>
      <c r="W3271">
        <v>0</v>
      </c>
      <c r="X3271">
        <v>181.23337661039929</v>
      </c>
      <c r="Y3271">
        <v>0</v>
      </c>
      <c r="Z3271">
        <v>71.822573565836066</v>
      </c>
      <c r="AA3271">
        <v>0</v>
      </c>
      <c r="AB3271">
        <v>137.47150452661191</v>
      </c>
      <c r="AC3271">
        <v>0</v>
      </c>
      <c r="AD3271">
        <v>0</v>
      </c>
      <c r="AE3271">
        <v>390.52745470284725</v>
      </c>
    </row>
    <row r="3272" spans="1:31" x14ac:dyDescent="0.3">
      <c r="A3272">
        <v>2507585</v>
      </c>
      <c r="B3272">
        <v>1</v>
      </c>
      <c r="C3272" t="s">
        <v>81</v>
      </c>
      <c r="D3272" t="s">
        <v>118</v>
      </c>
      <c r="E3272" t="s">
        <v>132</v>
      </c>
      <c r="F3272" t="s">
        <v>6160</v>
      </c>
      <c r="G3272" t="s">
        <v>173</v>
      </c>
      <c r="H3272" t="s">
        <v>135</v>
      </c>
      <c r="I3272" t="s">
        <v>136</v>
      </c>
      <c r="J3272" t="s">
        <v>137</v>
      </c>
      <c r="K3272" t="s">
        <v>138</v>
      </c>
      <c r="L3272" t="s">
        <v>9610</v>
      </c>
      <c r="M3272" t="s">
        <v>9611</v>
      </c>
      <c r="N3272">
        <v>8.9194444439999998</v>
      </c>
      <c r="O3272">
        <v>0</v>
      </c>
      <c r="P3272">
        <v>0</v>
      </c>
      <c r="Q3272">
        <v>0</v>
      </c>
      <c r="R3272">
        <v>0</v>
      </c>
      <c r="S3272">
        <v>0</v>
      </c>
      <c r="T3272">
        <v>92</v>
      </c>
      <c r="U3272">
        <v>0</v>
      </c>
      <c r="V3272">
        <v>2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541.21386801075937</v>
      </c>
      <c r="AC3272">
        <v>0</v>
      </c>
      <c r="AD3272">
        <v>356.35575352806478</v>
      </c>
      <c r="AE3272">
        <v>897.56962153882409</v>
      </c>
    </row>
    <row r="3273" spans="1:31" x14ac:dyDescent="0.3">
      <c r="A3273">
        <v>2507685</v>
      </c>
      <c r="B3273">
        <v>1</v>
      </c>
      <c r="C3273" t="s">
        <v>80</v>
      </c>
      <c r="D3273" t="s">
        <v>95</v>
      </c>
      <c r="E3273" t="s">
        <v>167</v>
      </c>
      <c r="F3273" t="s">
        <v>8577</v>
      </c>
      <c r="G3273" t="s">
        <v>169</v>
      </c>
      <c r="H3273" t="s">
        <v>150</v>
      </c>
      <c r="I3273" t="s">
        <v>136</v>
      </c>
      <c r="J3273" t="s">
        <v>137</v>
      </c>
      <c r="K3273" t="s">
        <v>144</v>
      </c>
      <c r="L3273" t="s">
        <v>9612</v>
      </c>
      <c r="M3273" t="s">
        <v>9613</v>
      </c>
      <c r="N3273">
        <v>3.2236111109999999</v>
      </c>
      <c r="O3273">
        <v>0</v>
      </c>
      <c r="P3273">
        <v>11</v>
      </c>
      <c r="Q3273">
        <v>0</v>
      </c>
      <c r="R3273">
        <v>0</v>
      </c>
      <c r="S3273">
        <v>0</v>
      </c>
      <c r="T3273">
        <v>6</v>
      </c>
      <c r="U3273">
        <v>0</v>
      </c>
      <c r="V3273">
        <v>0</v>
      </c>
      <c r="W3273">
        <v>0</v>
      </c>
      <c r="X3273">
        <v>7.4140627125655971</v>
      </c>
      <c r="Y3273">
        <v>0</v>
      </c>
      <c r="Z3273">
        <v>0</v>
      </c>
      <c r="AA3273">
        <v>0</v>
      </c>
      <c r="AB3273">
        <v>20.557166913484103</v>
      </c>
      <c r="AC3273">
        <v>0</v>
      </c>
      <c r="AD3273">
        <v>0</v>
      </c>
      <c r="AE3273">
        <v>27.971229626049698</v>
      </c>
    </row>
    <row r="3274" spans="1:31" x14ac:dyDescent="0.3">
      <c r="A3274">
        <v>2507539</v>
      </c>
      <c r="B3274">
        <v>1</v>
      </c>
      <c r="C3274" t="s">
        <v>80</v>
      </c>
      <c r="D3274" t="s">
        <v>85</v>
      </c>
      <c r="E3274" t="s">
        <v>132</v>
      </c>
      <c r="F3274" t="s">
        <v>9614</v>
      </c>
      <c r="G3274" t="s">
        <v>134</v>
      </c>
      <c r="H3274" t="s">
        <v>135</v>
      </c>
      <c r="I3274" t="s">
        <v>136</v>
      </c>
      <c r="J3274" t="s">
        <v>137</v>
      </c>
      <c r="K3274" t="s">
        <v>138</v>
      </c>
      <c r="L3274" t="s">
        <v>9615</v>
      </c>
      <c r="M3274" t="s">
        <v>9616</v>
      </c>
      <c r="N3274">
        <v>2.378333333</v>
      </c>
      <c r="O3274">
        <v>0</v>
      </c>
      <c r="P3274">
        <v>866</v>
      </c>
      <c r="Q3274">
        <v>0</v>
      </c>
      <c r="R3274">
        <v>0</v>
      </c>
      <c r="S3274">
        <v>0</v>
      </c>
      <c r="T3274">
        <v>57</v>
      </c>
      <c r="U3274">
        <v>0</v>
      </c>
      <c r="V3274">
        <v>0</v>
      </c>
      <c r="W3274">
        <v>0</v>
      </c>
      <c r="X3274">
        <v>474.34765376625</v>
      </c>
      <c r="Y3274">
        <v>0</v>
      </c>
      <c r="Z3274">
        <v>0</v>
      </c>
      <c r="AA3274">
        <v>0</v>
      </c>
      <c r="AB3274">
        <v>170.82153648797234</v>
      </c>
      <c r="AC3274">
        <v>0</v>
      </c>
      <c r="AD3274">
        <v>0</v>
      </c>
      <c r="AE3274">
        <v>645.16919025422237</v>
      </c>
    </row>
    <row r="3275" spans="1:31" x14ac:dyDescent="0.3">
      <c r="A3275">
        <v>2507940</v>
      </c>
      <c r="B3275">
        <v>1</v>
      </c>
      <c r="C3275" t="s">
        <v>80</v>
      </c>
      <c r="D3275" t="s">
        <v>107</v>
      </c>
      <c r="E3275" t="s">
        <v>167</v>
      </c>
      <c r="F3275" t="s">
        <v>9617</v>
      </c>
      <c r="G3275" t="s">
        <v>169</v>
      </c>
      <c r="H3275" t="s">
        <v>150</v>
      </c>
      <c r="I3275" t="s">
        <v>136</v>
      </c>
      <c r="J3275" t="s">
        <v>137</v>
      </c>
      <c r="K3275" t="s">
        <v>144</v>
      </c>
      <c r="L3275" t="s">
        <v>9618</v>
      </c>
      <c r="M3275" t="s">
        <v>9619</v>
      </c>
      <c r="N3275">
        <v>1.3280555549999999</v>
      </c>
      <c r="O3275">
        <v>0</v>
      </c>
      <c r="P3275">
        <v>1</v>
      </c>
      <c r="Q3275">
        <v>0</v>
      </c>
      <c r="R3275">
        <v>0</v>
      </c>
      <c r="S3275">
        <v>0</v>
      </c>
      <c r="T3275">
        <v>0</v>
      </c>
      <c r="U3275">
        <v>0</v>
      </c>
      <c r="V3275">
        <v>0</v>
      </c>
      <c r="W3275">
        <v>0</v>
      </c>
      <c r="X3275">
        <v>0.16111912686184002</v>
      </c>
      <c r="Y3275">
        <v>0</v>
      </c>
      <c r="Z3275">
        <v>0</v>
      </c>
      <c r="AA3275">
        <v>0</v>
      </c>
      <c r="AB3275">
        <v>0</v>
      </c>
      <c r="AC3275">
        <v>0</v>
      </c>
      <c r="AD3275">
        <v>0</v>
      </c>
      <c r="AE3275">
        <v>0.16111912686184002</v>
      </c>
    </row>
    <row r="3276" spans="1:31" x14ac:dyDescent="0.3">
      <c r="A3276">
        <v>2507914</v>
      </c>
      <c r="B3276">
        <v>2</v>
      </c>
      <c r="C3276" t="s">
        <v>80</v>
      </c>
      <c r="D3276" t="s">
        <v>100</v>
      </c>
      <c r="E3276" t="s">
        <v>141</v>
      </c>
      <c r="F3276" t="s">
        <v>2929</v>
      </c>
      <c r="G3276" t="s">
        <v>161</v>
      </c>
      <c r="H3276" t="s">
        <v>135</v>
      </c>
      <c r="I3276" t="s">
        <v>136</v>
      </c>
      <c r="J3276" t="s">
        <v>137</v>
      </c>
      <c r="K3276" t="s">
        <v>144</v>
      </c>
      <c r="L3276" t="s">
        <v>9590</v>
      </c>
      <c r="M3276" t="s">
        <v>9620</v>
      </c>
      <c r="N3276">
        <v>0.90666666600000001</v>
      </c>
      <c r="O3276">
        <v>10</v>
      </c>
      <c r="P3276">
        <v>5056</v>
      </c>
      <c r="Q3276">
        <v>4</v>
      </c>
      <c r="R3276">
        <v>101</v>
      </c>
      <c r="S3276">
        <v>13</v>
      </c>
      <c r="T3276">
        <v>323</v>
      </c>
      <c r="U3276">
        <v>4</v>
      </c>
      <c r="V3276">
        <v>1</v>
      </c>
      <c r="W3276">
        <v>20.329322494789135</v>
      </c>
      <c r="X3276">
        <v>763.59338239042597</v>
      </c>
      <c r="Y3276">
        <v>10.917325592451851</v>
      </c>
      <c r="Z3276">
        <v>15.234813600300445</v>
      </c>
      <c r="AA3276">
        <v>40.668806576800193</v>
      </c>
      <c r="AB3276">
        <v>159.52340231117591</v>
      </c>
      <c r="AC3276">
        <v>173.68314258795399</v>
      </c>
      <c r="AD3276">
        <v>0</v>
      </c>
      <c r="AE3276">
        <v>1183.9501955538976</v>
      </c>
    </row>
    <row r="3277" spans="1:31" x14ac:dyDescent="0.3">
      <c r="A3277">
        <v>2507545</v>
      </c>
      <c r="B3277">
        <v>1</v>
      </c>
      <c r="C3277" t="s">
        <v>80</v>
      </c>
      <c r="D3277" t="s">
        <v>85</v>
      </c>
      <c r="E3277" t="s">
        <v>132</v>
      </c>
      <c r="F3277" t="s">
        <v>9621</v>
      </c>
      <c r="G3277" t="s">
        <v>134</v>
      </c>
      <c r="H3277" t="s">
        <v>135</v>
      </c>
      <c r="I3277" t="s">
        <v>136</v>
      </c>
      <c r="J3277" t="s">
        <v>137</v>
      </c>
      <c r="K3277" t="s">
        <v>138</v>
      </c>
      <c r="L3277" t="s">
        <v>9622</v>
      </c>
      <c r="M3277" t="s">
        <v>9623</v>
      </c>
      <c r="N3277">
        <v>2.3802777769999999</v>
      </c>
      <c r="O3277">
        <v>0</v>
      </c>
      <c r="P3277">
        <v>462</v>
      </c>
      <c r="Q3277">
        <v>0</v>
      </c>
      <c r="R3277">
        <v>0</v>
      </c>
      <c r="S3277">
        <v>0</v>
      </c>
      <c r="T3277">
        <v>85</v>
      </c>
      <c r="U3277">
        <v>0</v>
      </c>
      <c r="V3277">
        <v>0</v>
      </c>
      <c r="W3277">
        <v>0</v>
      </c>
      <c r="X3277">
        <v>270.87319631059933</v>
      </c>
      <c r="Y3277">
        <v>0</v>
      </c>
      <c r="Z3277">
        <v>0</v>
      </c>
      <c r="AA3277">
        <v>0</v>
      </c>
      <c r="AB3277">
        <v>198.24946679634084</v>
      </c>
      <c r="AC3277">
        <v>0</v>
      </c>
      <c r="AD3277">
        <v>0</v>
      </c>
      <c r="AE3277">
        <v>469.12266310694019</v>
      </c>
    </row>
    <row r="3278" spans="1:31" x14ac:dyDescent="0.3">
      <c r="A3278">
        <v>2507794</v>
      </c>
      <c r="B3278">
        <v>1</v>
      </c>
      <c r="C3278" t="s">
        <v>80</v>
      </c>
      <c r="D3278" t="s">
        <v>98</v>
      </c>
      <c r="E3278" t="s">
        <v>141</v>
      </c>
      <c r="F3278" t="s">
        <v>1781</v>
      </c>
      <c r="G3278" t="s">
        <v>143</v>
      </c>
      <c r="H3278" t="s">
        <v>135</v>
      </c>
      <c r="I3278" t="s">
        <v>136</v>
      </c>
      <c r="J3278" t="s">
        <v>137</v>
      </c>
      <c r="K3278" t="s">
        <v>144</v>
      </c>
      <c r="L3278" t="s">
        <v>9624</v>
      </c>
      <c r="M3278" t="s">
        <v>9625</v>
      </c>
      <c r="N3278">
        <v>0.12916666600000001</v>
      </c>
      <c r="O3278">
        <v>0</v>
      </c>
      <c r="P3278">
        <v>0</v>
      </c>
      <c r="Q3278">
        <v>9</v>
      </c>
      <c r="R3278">
        <v>92</v>
      </c>
      <c r="S3278">
        <v>3</v>
      </c>
      <c r="T3278">
        <v>24</v>
      </c>
      <c r="U3278">
        <v>1</v>
      </c>
      <c r="V3278">
        <v>0</v>
      </c>
      <c r="W3278">
        <v>0</v>
      </c>
      <c r="X3278">
        <v>0</v>
      </c>
      <c r="Y3278">
        <v>8.8421201525388398</v>
      </c>
      <c r="Z3278">
        <v>12.19832929062523</v>
      </c>
      <c r="AA3278">
        <v>0.79728508886097504</v>
      </c>
      <c r="AB3278">
        <v>6.4852352823399997</v>
      </c>
      <c r="AC3278">
        <v>12.762015604075101</v>
      </c>
      <c r="AD3278">
        <v>0</v>
      </c>
      <c r="AE3278">
        <v>41.084985418440148</v>
      </c>
    </row>
    <row r="3279" spans="1:31" x14ac:dyDescent="0.3">
      <c r="A3279">
        <v>2507602</v>
      </c>
      <c r="B3279">
        <v>1</v>
      </c>
      <c r="C3279" t="s">
        <v>80</v>
      </c>
      <c r="D3279" t="s">
        <v>93</v>
      </c>
      <c r="E3279" t="s">
        <v>207</v>
      </c>
      <c r="F3279" t="s">
        <v>9626</v>
      </c>
      <c r="G3279" t="s">
        <v>177</v>
      </c>
      <c r="H3279" t="s">
        <v>150</v>
      </c>
      <c r="I3279" t="s">
        <v>136</v>
      </c>
      <c r="J3279" t="s">
        <v>137</v>
      </c>
      <c r="K3279" t="s">
        <v>144</v>
      </c>
      <c r="L3279" t="s">
        <v>9627</v>
      </c>
      <c r="M3279" t="s">
        <v>9628</v>
      </c>
      <c r="N3279">
        <v>3.7597222220000002</v>
      </c>
      <c r="O3279">
        <v>0</v>
      </c>
      <c r="P3279">
        <v>1</v>
      </c>
      <c r="Q3279">
        <v>0</v>
      </c>
      <c r="R3279">
        <v>7</v>
      </c>
      <c r="S3279">
        <v>0</v>
      </c>
      <c r="T3279">
        <v>7</v>
      </c>
      <c r="U3279">
        <v>0</v>
      </c>
      <c r="V3279">
        <v>0</v>
      </c>
      <c r="W3279">
        <v>0</v>
      </c>
      <c r="X3279">
        <v>8.1969498403975001E-3</v>
      </c>
      <c r="Y3279">
        <v>0</v>
      </c>
      <c r="Z3279">
        <v>2.9126258256683353</v>
      </c>
      <c r="AA3279">
        <v>0</v>
      </c>
      <c r="AB3279">
        <v>1.2096309530017051</v>
      </c>
      <c r="AC3279">
        <v>0</v>
      </c>
      <c r="AD3279">
        <v>0</v>
      </c>
      <c r="AE3279">
        <v>4.1304537285104379</v>
      </c>
    </row>
    <row r="3280" spans="1:31" x14ac:dyDescent="0.3">
      <c r="A3280">
        <v>2508146</v>
      </c>
      <c r="B3280">
        <v>1</v>
      </c>
      <c r="C3280" t="s">
        <v>80</v>
      </c>
      <c r="D3280" t="s">
        <v>93</v>
      </c>
      <c r="E3280" t="s">
        <v>141</v>
      </c>
      <c r="F3280" t="s">
        <v>9629</v>
      </c>
      <c r="G3280" t="s">
        <v>143</v>
      </c>
      <c r="H3280" t="s">
        <v>135</v>
      </c>
      <c r="I3280" t="s">
        <v>136</v>
      </c>
      <c r="J3280" t="s">
        <v>137</v>
      </c>
      <c r="K3280" t="s">
        <v>144</v>
      </c>
      <c r="L3280" t="s">
        <v>9630</v>
      </c>
      <c r="M3280" t="s">
        <v>9631</v>
      </c>
      <c r="N3280">
        <v>0.58750000000000002</v>
      </c>
      <c r="O3280">
        <v>0</v>
      </c>
      <c r="P3280">
        <v>651</v>
      </c>
      <c r="Q3280">
        <v>14</v>
      </c>
      <c r="R3280">
        <v>115</v>
      </c>
      <c r="S3280">
        <v>4</v>
      </c>
      <c r="T3280">
        <v>146</v>
      </c>
      <c r="U3280">
        <v>0</v>
      </c>
      <c r="V3280">
        <v>0</v>
      </c>
      <c r="W3280">
        <v>0</v>
      </c>
      <c r="X3280">
        <v>44.341171715047878</v>
      </c>
      <c r="Y3280">
        <v>9.1282135372286639</v>
      </c>
      <c r="Z3280">
        <v>28.466767803508684</v>
      </c>
      <c r="AA3280">
        <v>10.35535240173615</v>
      </c>
      <c r="AB3280">
        <v>37.856832037492019</v>
      </c>
      <c r="AC3280">
        <v>0</v>
      </c>
      <c r="AD3280">
        <v>0</v>
      </c>
      <c r="AE3280">
        <v>130.14833749501341</v>
      </c>
    </row>
    <row r="3281" spans="1:31" x14ac:dyDescent="0.3">
      <c r="A3281">
        <v>2507768</v>
      </c>
      <c r="B3281">
        <v>1</v>
      </c>
      <c r="C3281" t="s">
        <v>80</v>
      </c>
      <c r="D3281" t="s">
        <v>99</v>
      </c>
      <c r="E3281" t="s">
        <v>207</v>
      </c>
      <c r="F3281" t="s">
        <v>9632</v>
      </c>
      <c r="G3281" t="s">
        <v>177</v>
      </c>
      <c r="H3281" t="s">
        <v>150</v>
      </c>
      <c r="I3281" t="s">
        <v>136</v>
      </c>
      <c r="J3281" t="s">
        <v>137</v>
      </c>
      <c r="K3281" t="s">
        <v>144</v>
      </c>
      <c r="L3281" t="s">
        <v>9633</v>
      </c>
      <c r="M3281" t="s">
        <v>9634</v>
      </c>
      <c r="N3281">
        <v>3.5047222219999998</v>
      </c>
      <c r="O3281">
        <v>0</v>
      </c>
      <c r="P3281">
        <v>17</v>
      </c>
      <c r="Q3281">
        <v>0</v>
      </c>
      <c r="R3281">
        <v>0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14.191306362419889</v>
      </c>
      <c r="Y3281">
        <v>0</v>
      </c>
      <c r="Z3281">
        <v>0</v>
      </c>
      <c r="AA3281">
        <v>0</v>
      </c>
      <c r="AB3281">
        <v>0</v>
      </c>
      <c r="AC3281">
        <v>0</v>
      </c>
      <c r="AD3281">
        <v>0</v>
      </c>
      <c r="AE3281">
        <v>14.191306362419889</v>
      </c>
    </row>
    <row r="3282" spans="1:31" x14ac:dyDescent="0.3">
      <c r="A3282">
        <v>2507462</v>
      </c>
      <c r="B3282">
        <v>1</v>
      </c>
      <c r="C3282" t="s">
        <v>81</v>
      </c>
      <c r="D3282" t="s">
        <v>120</v>
      </c>
      <c r="E3282" t="s">
        <v>187</v>
      </c>
      <c r="F3282" t="s">
        <v>9635</v>
      </c>
      <c r="G3282" t="s">
        <v>143</v>
      </c>
      <c r="H3282" t="s">
        <v>135</v>
      </c>
      <c r="I3282" t="s">
        <v>136</v>
      </c>
      <c r="J3282" t="s">
        <v>137</v>
      </c>
      <c r="K3282" t="s">
        <v>144</v>
      </c>
      <c r="L3282" t="s">
        <v>9636</v>
      </c>
      <c r="M3282" t="s">
        <v>9637</v>
      </c>
      <c r="N3282">
        <v>0.90277777699999995</v>
      </c>
      <c r="O3282">
        <v>1</v>
      </c>
      <c r="P3282">
        <v>135</v>
      </c>
      <c r="Q3282">
        <v>36</v>
      </c>
      <c r="R3282">
        <v>11</v>
      </c>
      <c r="S3282">
        <v>1</v>
      </c>
      <c r="T3282">
        <v>20</v>
      </c>
      <c r="U3282">
        <v>0</v>
      </c>
      <c r="V3282">
        <v>0</v>
      </c>
      <c r="W3282">
        <v>0</v>
      </c>
      <c r="X3282">
        <v>19.472921613875801</v>
      </c>
      <c r="Y3282">
        <v>8.516766851469006</v>
      </c>
      <c r="Z3282">
        <v>5.4963596577063916</v>
      </c>
      <c r="AA3282">
        <v>0.11630525664841165</v>
      </c>
      <c r="AB3282">
        <v>3.7898782637176858</v>
      </c>
      <c r="AC3282">
        <v>0</v>
      </c>
      <c r="AD3282">
        <v>0</v>
      </c>
      <c r="AE3282">
        <v>37.39223164341729</v>
      </c>
    </row>
    <row r="3283" spans="1:31" x14ac:dyDescent="0.3">
      <c r="A3283">
        <v>2507439</v>
      </c>
      <c r="B3283">
        <v>1</v>
      </c>
      <c r="C3283" t="s">
        <v>81</v>
      </c>
      <c r="D3283" t="s">
        <v>124</v>
      </c>
      <c r="E3283" t="s">
        <v>207</v>
      </c>
      <c r="F3283" t="s">
        <v>9638</v>
      </c>
      <c r="G3283" t="s">
        <v>177</v>
      </c>
      <c r="H3283" t="s">
        <v>150</v>
      </c>
      <c r="I3283" t="s">
        <v>136</v>
      </c>
      <c r="J3283" t="s">
        <v>137</v>
      </c>
      <c r="K3283" t="s">
        <v>144</v>
      </c>
      <c r="L3283" t="s">
        <v>9639</v>
      </c>
      <c r="M3283" t="s">
        <v>9640</v>
      </c>
      <c r="N3283">
        <v>2.716111111</v>
      </c>
      <c r="O3283">
        <v>0</v>
      </c>
      <c r="P3283">
        <v>104</v>
      </c>
      <c r="Q3283">
        <v>0</v>
      </c>
      <c r="R3283">
        <v>0</v>
      </c>
      <c r="S3283">
        <v>0</v>
      </c>
      <c r="T3283">
        <v>2</v>
      </c>
      <c r="U3283">
        <v>0</v>
      </c>
      <c r="V3283">
        <v>0</v>
      </c>
      <c r="W3283">
        <v>0</v>
      </c>
      <c r="X3283">
        <v>49.116835340194449</v>
      </c>
      <c r="Y3283">
        <v>0</v>
      </c>
      <c r="Z3283">
        <v>0</v>
      </c>
      <c r="AA3283">
        <v>0</v>
      </c>
      <c r="AB3283">
        <v>0.167174720493</v>
      </c>
      <c r="AC3283">
        <v>0</v>
      </c>
      <c r="AD3283">
        <v>0</v>
      </c>
      <c r="AE3283">
        <v>49.28401006068745</v>
      </c>
    </row>
    <row r="3284" spans="1:31" x14ac:dyDescent="0.3">
      <c r="A3284">
        <v>2507582</v>
      </c>
      <c r="B3284">
        <v>1</v>
      </c>
      <c r="C3284" t="s">
        <v>80</v>
      </c>
      <c r="D3284" t="s">
        <v>94</v>
      </c>
      <c r="E3284" t="s">
        <v>141</v>
      </c>
      <c r="F3284" t="s">
        <v>9641</v>
      </c>
      <c r="G3284" t="s">
        <v>143</v>
      </c>
      <c r="H3284" t="s">
        <v>135</v>
      </c>
      <c r="I3284" t="s">
        <v>136</v>
      </c>
      <c r="J3284" t="s">
        <v>137</v>
      </c>
      <c r="K3284" t="s">
        <v>144</v>
      </c>
      <c r="L3284" t="s">
        <v>9642</v>
      </c>
      <c r="M3284" t="s">
        <v>9643</v>
      </c>
      <c r="N3284">
        <v>0.17249999999999999</v>
      </c>
      <c r="O3284">
        <v>0</v>
      </c>
      <c r="P3284">
        <v>717</v>
      </c>
      <c r="Q3284">
        <v>2</v>
      </c>
      <c r="R3284">
        <v>27</v>
      </c>
      <c r="S3284">
        <v>25</v>
      </c>
      <c r="T3284">
        <v>95</v>
      </c>
      <c r="U3284">
        <v>0</v>
      </c>
      <c r="V3284">
        <v>0</v>
      </c>
      <c r="W3284">
        <v>0</v>
      </c>
      <c r="X3284">
        <v>28.107021660339981</v>
      </c>
      <c r="Y3284">
        <v>0.66715574921522991</v>
      </c>
      <c r="Z3284">
        <v>2.1616643463443994</v>
      </c>
      <c r="AA3284">
        <v>8.8609112284365743</v>
      </c>
      <c r="AB3284">
        <v>22.353639393314094</v>
      </c>
      <c r="AC3284">
        <v>0</v>
      </c>
      <c r="AD3284">
        <v>0</v>
      </c>
      <c r="AE3284">
        <v>62.150392377650277</v>
      </c>
    </row>
    <row r="3285" spans="1:31" x14ac:dyDescent="0.3">
      <c r="A3285">
        <v>2508066</v>
      </c>
      <c r="B3285">
        <v>1</v>
      </c>
      <c r="C3285" t="s">
        <v>80</v>
      </c>
      <c r="D3285" t="s">
        <v>93</v>
      </c>
      <c r="E3285" t="s">
        <v>207</v>
      </c>
      <c r="F3285" t="s">
        <v>9644</v>
      </c>
      <c r="G3285" t="s">
        <v>177</v>
      </c>
      <c r="H3285" t="s">
        <v>150</v>
      </c>
      <c r="I3285" t="s">
        <v>136</v>
      </c>
      <c r="J3285" t="s">
        <v>137</v>
      </c>
      <c r="K3285" t="s">
        <v>144</v>
      </c>
      <c r="L3285" t="s">
        <v>9645</v>
      </c>
      <c r="M3285" t="s">
        <v>9646</v>
      </c>
      <c r="N3285">
        <v>2.2549999999999999</v>
      </c>
      <c r="O3285">
        <v>0</v>
      </c>
      <c r="P3285">
        <v>52</v>
      </c>
      <c r="Q3285">
        <v>0</v>
      </c>
      <c r="R3285">
        <v>7</v>
      </c>
      <c r="S3285">
        <v>0</v>
      </c>
      <c r="T3285">
        <v>11</v>
      </c>
      <c r="U3285">
        <v>0</v>
      </c>
      <c r="V3285">
        <v>0</v>
      </c>
      <c r="W3285">
        <v>0</v>
      </c>
      <c r="X3285">
        <v>37.782956671770187</v>
      </c>
      <c r="Y3285">
        <v>0</v>
      </c>
      <c r="Z3285">
        <v>11.509193694354808</v>
      </c>
      <c r="AA3285">
        <v>0</v>
      </c>
      <c r="AB3285">
        <v>16.69071359348828</v>
      </c>
      <c r="AC3285">
        <v>0</v>
      </c>
      <c r="AD3285">
        <v>0</v>
      </c>
      <c r="AE3285">
        <v>65.982863959613269</v>
      </c>
    </row>
    <row r="3286" spans="1:31" x14ac:dyDescent="0.3">
      <c r="A3286">
        <v>2508017</v>
      </c>
      <c r="B3286">
        <v>1</v>
      </c>
      <c r="C3286" t="s">
        <v>80</v>
      </c>
      <c r="D3286" t="s">
        <v>106</v>
      </c>
      <c r="E3286" t="s">
        <v>159</v>
      </c>
      <c r="F3286" t="s">
        <v>9647</v>
      </c>
      <c r="G3286" t="s">
        <v>181</v>
      </c>
      <c r="H3286" t="s">
        <v>150</v>
      </c>
      <c r="I3286" t="s">
        <v>136</v>
      </c>
      <c r="J3286" t="s">
        <v>137</v>
      </c>
      <c r="K3286" t="s">
        <v>144</v>
      </c>
      <c r="L3286" t="s">
        <v>340</v>
      </c>
      <c r="M3286" t="s">
        <v>9648</v>
      </c>
      <c r="N3286">
        <v>3.304166666</v>
      </c>
      <c r="O3286">
        <v>0</v>
      </c>
      <c r="P3286">
        <v>105</v>
      </c>
      <c r="Q3286">
        <v>0</v>
      </c>
      <c r="R3286">
        <v>2</v>
      </c>
      <c r="S3286">
        <v>0</v>
      </c>
      <c r="T3286">
        <v>10</v>
      </c>
      <c r="U3286">
        <v>0</v>
      </c>
      <c r="V3286">
        <v>0</v>
      </c>
      <c r="W3286">
        <v>0</v>
      </c>
      <c r="X3286">
        <v>39.831555457693106</v>
      </c>
      <c r="Y3286">
        <v>0</v>
      </c>
      <c r="Z3286">
        <v>1.844717541E-5</v>
      </c>
      <c r="AA3286">
        <v>0</v>
      </c>
      <c r="AB3286">
        <v>18.68323657480968</v>
      </c>
      <c r="AC3286">
        <v>0</v>
      </c>
      <c r="AD3286">
        <v>0</v>
      </c>
      <c r="AE3286">
        <v>58.514810479678189</v>
      </c>
    </row>
    <row r="3287" spans="1:31" x14ac:dyDescent="0.3">
      <c r="A3287">
        <v>2508112</v>
      </c>
      <c r="B3287">
        <v>1</v>
      </c>
      <c r="C3287" t="s">
        <v>80</v>
      </c>
      <c r="D3287" t="s">
        <v>97</v>
      </c>
      <c r="E3287" t="s">
        <v>207</v>
      </c>
      <c r="F3287" t="s">
        <v>9649</v>
      </c>
      <c r="G3287" t="s">
        <v>161</v>
      </c>
      <c r="H3287" t="s">
        <v>150</v>
      </c>
      <c r="I3287" t="s">
        <v>136</v>
      </c>
      <c r="J3287" t="s">
        <v>137</v>
      </c>
      <c r="K3287" t="s">
        <v>144</v>
      </c>
      <c r="L3287" t="s">
        <v>9650</v>
      </c>
      <c r="M3287" t="s">
        <v>9651</v>
      </c>
      <c r="N3287">
        <v>0.37305555499999998</v>
      </c>
      <c r="O3287">
        <v>0</v>
      </c>
      <c r="P3287">
        <v>98</v>
      </c>
      <c r="Q3287">
        <v>0</v>
      </c>
      <c r="R3287">
        <v>0</v>
      </c>
      <c r="S3287">
        <v>0</v>
      </c>
      <c r="T3287">
        <v>19</v>
      </c>
      <c r="U3287">
        <v>0</v>
      </c>
      <c r="V3287">
        <v>0</v>
      </c>
      <c r="W3287">
        <v>0</v>
      </c>
      <c r="X3287">
        <v>14.195011410732949</v>
      </c>
      <c r="Y3287">
        <v>0</v>
      </c>
      <c r="Z3287">
        <v>0</v>
      </c>
      <c r="AA3287">
        <v>0</v>
      </c>
      <c r="AB3287">
        <v>3.1901979360660659</v>
      </c>
      <c r="AC3287">
        <v>0</v>
      </c>
      <c r="AD3287">
        <v>0</v>
      </c>
      <c r="AE3287">
        <v>17.385209346799016</v>
      </c>
    </row>
    <row r="3288" spans="1:31" x14ac:dyDescent="0.3">
      <c r="A3288">
        <v>2507757</v>
      </c>
      <c r="B3288">
        <v>1</v>
      </c>
      <c r="C3288" t="s">
        <v>80</v>
      </c>
      <c r="D3288" t="s">
        <v>88</v>
      </c>
      <c r="E3288" t="s">
        <v>147</v>
      </c>
      <c r="F3288" t="s">
        <v>9392</v>
      </c>
      <c r="G3288" t="s">
        <v>177</v>
      </c>
      <c r="H3288" t="s">
        <v>150</v>
      </c>
      <c r="I3288" t="s">
        <v>136</v>
      </c>
      <c r="J3288" t="s">
        <v>137</v>
      </c>
      <c r="K3288" t="s">
        <v>144</v>
      </c>
      <c r="L3288" t="s">
        <v>9652</v>
      </c>
      <c r="M3288" t="s">
        <v>178</v>
      </c>
      <c r="N3288">
        <v>3.8197222219999998</v>
      </c>
      <c r="O3288">
        <v>0</v>
      </c>
      <c r="P3288">
        <v>18</v>
      </c>
      <c r="Q3288">
        <v>0</v>
      </c>
      <c r="R3288">
        <v>0</v>
      </c>
      <c r="S3288">
        <v>0</v>
      </c>
      <c r="T3288">
        <v>5</v>
      </c>
      <c r="U3288">
        <v>0</v>
      </c>
      <c r="V3288">
        <v>0</v>
      </c>
      <c r="W3288">
        <v>0</v>
      </c>
      <c r="X3288">
        <v>15.893877540130797</v>
      </c>
      <c r="Y3288">
        <v>0</v>
      </c>
      <c r="Z3288">
        <v>0</v>
      </c>
      <c r="AA3288">
        <v>0</v>
      </c>
      <c r="AB3288">
        <v>16.739636806585729</v>
      </c>
      <c r="AC3288">
        <v>0</v>
      </c>
      <c r="AD3288">
        <v>0</v>
      </c>
      <c r="AE3288">
        <v>32.633514346716524</v>
      </c>
    </row>
    <row r="3289" spans="1:31" x14ac:dyDescent="0.3">
      <c r="A3289">
        <v>2507611</v>
      </c>
      <c r="B3289">
        <v>1</v>
      </c>
      <c r="C3289" t="s">
        <v>80</v>
      </c>
      <c r="D3289" t="s">
        <v>101</v>
      </c>
      <c r="E3289" t="s">
        <v>207</v>
      </c>
      <c r="F3289" t="s">
        <v>9653</v>
      </c>
      <c r="G3289" t="s">
        <v>161</v>
      </c>
      <c r="H3289" t="s">
        <v>150</v>
      </c>
      <c r="I3289" t="s">
        <v>136</v>
      </c>
      <c r="J3289" t="s">
        <v>137</v>
      </c>
      <c r="K3289" t="s">
        <v>144</v>
      </c>
      <c r="L3289" t="s">
        <v>9654</v>
      </c>
      <c r="M3289" t="s">
        <v>9655</v>
      </c>
      <c r="N3289">
        <v>0.60972222200000004</v>
      </c>
      <c r="O3289">
        <v>0</v>
      </c>
      <c r="P3289">
        <v>1</v>
      </c>
      <c r="Q3289">
        <v>0</v>
      </c>
      <c r="R3289">
        <v>0</v>
      </c>
      <c r="S3289">
        <v>0</v>
      </c>
      <c r="T3289">
        <v>1</v>
      </c>
      <c r="U3289">
        <v>0</v>
      </c>
      <c r="V3289">
        <v>0</v>
      </c>
      <c r="W3289">
        <v>0</v>
      </c>
      <c r="X3289">
        <v>1.3862254533966667E-2</v>
      </c>
      <c r="Y3289">
        <v>0</v>
      </c>
      <c r="Z3289">
        <v>0</v>
      </c>
      <c r="AA3289">
        <v>0</v>
      </c>
      <c r="AB3289">
        <v>1.00787197499</v>
      </c>
      <c r="AC3289">
        <v>0</v>
      </c>
      <c r="AD3289">
        <v>0</v>
      </c>
      <c r="AE3289">
        <v>1.0217342295239666</v>
      </c>
    </row>
    <row r="3290" spans="1:31" x14ac:dyDescent="0.3">
      <c r="A3290">
        <v>2507588</v>
      </c>
      <c r="B3290">
        <v>1</v>
      </c>
      <c r="C3290" t="s">
        <v>80</v>
      </c>
      <c r="D3290" t="s">
        <v>85</v>
      </c>
      <c r="E3290" t="s">
        <v>159</v>
      </c>
      <c r="F3290" t="s">
        <v>9656</v>
      </c>
      <c r="G3290" t="s">
        <v>224</v>
      </c>
      <c r="H3290" t="s">
        <v>150</v>
      </c>
      <c r="I3290" t="s">
        <v>136</v>
      </c>
      <c r="J3290" t="s">
        <v>137</v>
      </c>
      <c r="K3290" t="s">
        <v>144</v>
      </c>
      <c r="L3290" t="s">
        <v>9657</v>
      </c>
      <c r="M3290" t="s">
        <v>9658</v>
      </c>
      <c r="N3290">
        <v>1.7313888879999999</v>
      </c>
      <c r="O3290">
        <v>0</v>
      </c>
      <c r="P3290">
        <v>948</v>
      </c>
      <c r="Q3290">
        <v>0</v>
      </c>
      <c r="R3290">
        <v>0</v>
      </c>
      <c r="S3290">
        <v>0</v>
      </c>
      <c r="T3290">
        <v>88</v>
      </c>
      <c r="U3290">
        <v>0</v>
      </c>
      <c r="V3290">
        <v>0</v>
      </c>
      <c r="W3290">
        <v>0</v>
      </c>
      <c r="X3290">
        <v>405.35151021002821</v>
      </c>
      <c r="Y3290">
        <v>0</v>
      </c>
      <c r="Z3290">
        <v>0</v>
      </c>
      <c r="AA3290">
        <v>0</v>
      </c>
      <c r="AB3290">
        <v>169.72479900474025</v>
      </c>
      <c r="AC3290">
        <v>0</v>
      </c>
      <c r="AD3290">
        <v>0</v>
      </c>
      <c r="AE3290">
        <v>575.07630921476846</v>
      </c>
    </row>
    <row r="3291" spans="1:31" x14ac:dyDescent="0.3">
      <c r="A3291">
        <v>2508152</v>
      </c>
      <c r="B3291">
        <v>1</v>
      </c>
      <c r="C3291" t="s">
        <v>81</v>
      </c>
      <c r="D3291" t="s">
        <v>113</v>
      </c>
      <c r="E3291" t="s">
        <v>159</v>
      </c>
      <c r="F3291" t="s">
        <v>9659</v>
      </c>
      <c r="G3291" t="s">
        <v>181</v>
      </c>
      <c r="H3291" t="s">
        <v>150</v>
      </c>
      <c r="I3291" t="s">
        <v>136</v>
      </c>
      <c r="J3291" t="s">
        <v>137</v>
      </c>
      <c r="K3291" t="s">
        <v>144</v>
      </c>
      <c r="L3291" t="s">
        <v>9660</v>
      </c>
      <c r="M3291" t="s">
        <v>9661</v>
      </c>
      <c r="N3291">
        <v>1.0125</v>
      </c>
      <c r="O3291">
        <v>0</v>
      </c>
      <c r="P3291">
        <v>106</v>
      </c>
      <c r="Q3291">
        <v>0</v>
      </c>
      <c r="R3291">
        <v>12</v>
      </c>
      <c r="S3291">
        <v>0</v>
      </c>
      <c r="T3291">
        <v>9</v>
      </c>
      <c r="U3291">
        <v>0</v>
      </c>
      <c r="V3291">
        <v>0</v>
      </c>
      <c r="W3291">
        <v>0</v>
      </c>
      <c r="X3291">
        <v>18.246767770408084</v>
      </c>
      <c r="Y3291">
        <v>0</v>
      </c>
      <c r="Z3291">
        <v>3.3626928606075803</v>
      </c>
      <c r="AA3291">
        <v>0</v>
      </c>
      <c r="AB3291">
        <v>2.7933248936942263</v>
      </c>
      <c r="AC3291">
        <v>0</v>
      </c>
      <c r="AD3291">
        <v>0</v>
      </c>
      <c r="AE3291">
        <v>24.402785524709891</v>
      </c>
    </row>
    <row r="3292" spans="1:31" x14ac:dyDescent="0.3">
      <c r="A3292">
        <v>2507843</v>
      </c>
      <c r="B3292">
        <v>1</v>
      </c>
      <c r="C3292" t="s">
        <v>80</v>
      </c>
      <c r="D3292" t="s">
        <v>103</v>
      </c>
      <c r="E3292" t="s">
        <v>141</v>
      </c>
      <c r="F3292" t="s">
        <v>9662</v>
      </c>
      <c r="G3292" t="s">
        <v>143</v>
      </c>
      <c r="H3292" t="s">
        <v>135</v>
      </c>
      <c r="I3292" t="s">
        <v>136</v>
      </c>
      <c r="J3292" t="s">
        <v>137</v>
      </c>
      <c r="K3292" t="s">
        <v>144</v>
      </c>
      <c r="L3292" t="s">
        <v>9396</v>
      </c>
      <c r="M3292" t="s">
        <v>9663</v>
      </c>
      <c r="N3292">
        <v>0.43416666599999998</v>
      </c>
      <c r="O3292">
        <v>0</v>
      </c>
      <c r="P3292">
        <v>29</v>
      </c>
      <c r="Q3292">
        <v>0</v>
      </c>
      <c r="R3292">
        <v>3</v>
      </c>
      <c r="S3292">
        <v>25</v>
      </c>
      <c r="T3292">
        <v>37</v>
      </c>
      <c r="U3292">
        <v>26</v>
      </c>
      <c r="V3292">
        <v>7</v>
      </c>
      <c r="W3292">
        <v>0</v>
      </c>
      <c r="X3292">
        <v>10.379340129190648</v>
      </c>
      <c r="Y3292">
        <v>0</v>
      </c>
      <c r="Z3292">
        <v>0.26412532873929001</v>
      </c>
      <c r="AA3292">
        <v>103.99700685894086</v>
      </c>
      <c r="AB3292">
        <v>24.151632416977517</v>
      </c>
      <c r="AC3292">
        <v>1207.4483962854401</v>
      </c>
      <c r="AD3292">
        <v>248.01487331093892</v>
      </c>
      <c r="AE3292">
        <v>1594.2553743302274</v>
      </c>
    </row>
    <row r="3293" spans="1:31" x14ac:dyDescent="0.3">
      <c r="A3293">
        <v>2507594</v>
      </c>
      <c r="B3293">
        <v>1</v>
      </c>
      <c r="C3293" t="s">
        <v>80</v>
      </c>
      <c r="D3293" t="s">
        <v>104</v>
      </c>
      <c r="E3293" t="s">
        <v>187</v>
      </c>
      <c r="F3293" t="s">
        <v>6418</v>
      </c>
      <c r="G3293" t="s">
        <v>143</v>
      </c>
      <c r="H3293" t="s">
        <v>135</v>
      </c>
      <c r="I3293" t="s">
        <v>136</v>
      </c>
      <c r="J3293" t="s">
        <v>137</v>
      </c>
      <c r="K3293" t="s">
        <v>144</v>
      </c>
      <c r="L3293" t="s">
        <v>9664</v>
      </c>
      <c r="M3293" t="s">
        <v>9665</v>
      </c>
      <c r="N3293">
        <v>0.72555555500000002</v>
      </c>
      <c r="O3293">
        <v>0</v>
      </c>
      <c r="P3293">
        <v>263</v>
      </c>
      <c r="Q3293">
        <v>4</v>
      </c>
      <c r="R3293">
        <v>13</v>
      </c>
      <c r="S3293">
        <v>1</v>
      </c>
      <c r="T3293">
        <v>27</v>
      </c>
      <c r="U3293">
        <v>1</v>
      </c>
      <c r="V3293">
        <v>0</v>
      </c>
      <c r="W3293">
        <v>0</v>
      </c>
      <c r="X3293">
        <v>52.711901081943168</v>
      </c>
      <c r="Y3293">
        <v>48.038634888221758</v>
      </c>
      <c r="Z3293">
        <v>2.1282386244851335</v>
      </c>
      <c r="AA3293">
        <v>25.446186911827535</v>
      </c>
      <c r="AB3293">
        <v>12.862732910260419</v>
      </c>
      <c r="AC3293">
        <v>75.822272235509345</v>
      </c>
      <c r="AD3293">
        <v>0</v>
      </c>
      <c r="AE3293">
        <v>217.00996665224733</v>
      </c>
    </row>
    <row r="3294" spans="1:31" x14ac:dyDescent="0.3">
      <c r="A3294">
        <v>2507989</v>
      </c>
      <c r="B3294">
        <v>1</v>
      </c>
      <c r="C3294" t="s">
        <v>81</v>
      </c>
      <c r="D3294" t="s">
        <v>112</v>
      </c>
      <c r="E3294" t="s">
        <v>159</v>
      </c>
      <c r="F3294" t="s">
        <v>9666</v>
      </c>
      <c r="G3294" t="s">
        <v>181</v>
      </c>
      <c r="H3294" t="s">
        <v>150</v>
      </c>
      <c r="I3294" t="s">
        <v>136</v>
      </c>
      <c r="J3294" t="s">
        <v>137</v>
      </c>
      <c r="K3294" t="s">
        <v>144</v>
      </c>
      <c r="L3294" t="s">
        <v>9667</v>
      </c>
      <c r="M3294" t="s">
        <v>9668</v>
      </c>
      <c r="N3294">
        <v>1.4488888879999999</v>
      </c>
      <c r="O3294">
        <v>0</v>
      </c>
      <c r="P3294">
        <v>0</v>
      </c>
      <c r="Q3294">
        <v>0</v>
      </c>
      <c r="R3294">
        <v>13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7.1240982722525876</v>
      </c>
      <c r="AA3294">
        <v>0</v>
      </c>
      <c r="AB3294">
        <v>0</v>
      </c>
      <c r="AC3294">
        <v>0</v>
      </c>
      <c r="AD3294">
        <v>0</v>
      </c>
      <c r="AE3294">
        <v>7.1240982722525876</v>
      </c>
    </row>
    <row r="3295" spans="1:31" x14ac:dyDescent="0.3">
      <c r="A3295">
        <v>2507840</v>
      </c>
      <c r="B3295">
        <v>1</v>
      </c>
      <c r="C3295" t="s">
        <v>80</v>
      </c>
      <c r="D3295" t="s">
        <v>85</v>
      </c>
      <c r="E3295" t="s">
        <v>167</v>
      </c>
      <c r="F3295" t="s">
        <v>8807</v>
      </c>
      <c r="G3295" t="s">
        <v>169</v>
      </c>
      <c r="H3295" t="s">
        <v>150</v>
      </c>
      <c r="I3295" t="s">
        <v>136</v>
      </c>
      <c r="J3295" t="s">
        <v>137</v>
      </c>
      <c r="K3295" t="s">
        <v>144</v>
      </c>
      <c r="L3295" t="s">
        <v>9669</v>
      </c>
      <c r="M3295" t="s">
        <v>9670</v>
      </c>
      <c r="N3295">
        <v>3.878333333</v>
      </c>
      <c r="O3295">
        <v>0</v>
      </c>
      <c r="P3295">
        <v>9</v>
      </c>
      <c r="Q3295">
        <v>0</v>
      </c>
      <c r="R3295">
        <v>0</v>
      </c>
      <c r="S3295">
        <v>0</v>
      </c>
      <c r="T3295">
        <v>4</v>
      </c>
      <c r="U3295">
        <v>0</v>
      </c>
      <c r="V3295">
        <v>0</v>
      </c>
      <c r="W3295">
        <v>0</v>
      </c>
      <c r="X3295">
        <v>7.0110314711391837</v>
      </c>
      <c r="Y3295">
        <v>0</v>
      </c>
      <c r="Z3295">
        <v>0</v>
      </c>
      <c r="AA3295">
        <v>0</v>
      </c>
      <c r="AB3295">
        <v>10.110175253415568</v>
      </c>
      <c r="AC3295">
        <v>0</v>
      </c>
      <c r="AD3295">
        <v>0</v>
      </c>
      <c r="AE3295">
        <v>17.121206724554753</v>
      </c>
    </row>
    <row r="3296" spans="1:31" x14ac:dyDescent="0.3">
      <c r="A3296">
        <v>2507485</v>
      </c>
      <c r="B3296">
        <v>1</v>
      </c>
      <c r="C3296" t="s">
        <v>80</v>
      </c>
      <c r="D3296" t="s">
        <v>102</v>
      </c>
      <c r="E3296" t="s">
        <v>187</v>
      </c>
      <c r="F3296" t="s">
        <v>1016</v>
      </c>
      <c r="G3296" t="s">
        <v>143</v>
      </c>
      <c r="H3296" t="s">
        <v>135</v>
      </c>
      <c r="I3296" t="s">
        <v>136</v>
      </c>
      <c r="J3296" t="s">
        <v>137</v>
      </c>
      <c r="K3296" t="s">
        <v>144</v>
      </c>
      <c r="L3296" t="s">
        <v>9671</v>
      </c>
      <c r="M3296" t="s">
        <v>9672</v>
      </c>
      <c r="N3296">
        <v>0.31638888799999998</v>
      </c>
      <c r="O3296">
        <v>0</v>
      </c>
      <c r="P3296">
        <v>37</v>
      </c>
      <c r="Q3296">
        <v>35</v>
      </c>
      <c r="R3296">
        <v>448</v>
      </c>
      <c r="S3296">
        <v>3</v>
      </c>
      <c r="T3296">
        <v>87</v>
      </c>
      <c r="U3296">
        <v>1</v>
      </c>
      <c r="V3296">
        <v>0</v>
      </c>
      <c r="W3296">
        <v>0</v>
      </c>
      <c r="X3296">
        <v>2.6120624481235279</v>
      </c>
      <c r="Y3296">
        <v>3.0160802277679672</v>
      </c>
      <c r="Z3296">
        <v>50.587265781309142</v>
      </c>
      <c r="AA3296">
        <v>1.3934291588783332</v>
      </c>
      <c r="AB3296">
        <v>23.594641042841964</v>
      </c>
      <c r="AC3296">
        <v>2.5446981837032006</v>
      </c>
      <c r="AD3296">
        <v>0</v>
      </c>
      <c r="AE3296">
        <v>83.748176842624147</v>
      </c>
    </row>
    <row r="3297" spans="1:31" x14ac:dyDescent="0.3">
      <c r="A3297">
        <v>2507906</v>
      </c>
      <c r="B3297">
        <v>1</v>
      </c>
      <c r="C3297" t="s">
        <v>80</v>
      </c>
      <c r="D3297" t="s">
        <v>99</v>
      </c>
      <c r="E3297" t="s">
        <v>132</v>
      </c>
      <c r="F3297" t="s">
        <v>9673</v>
      </c>
      <c r="G3297" t="s">
        <v>1446</v>
      </c>
      <c r="H3297" t="s">
        <v>135</v>
      </c>
      <c r="I3297" t="s">
        <v>136</v>
      </c>
      <c r="J3297" t="s">
        <v>137</v>
      </c>
      <c r="K3297" t="s">
        <v>144</v>
      </c>
      <c r="L3297" t="s">
        <v>9674</v>
      </c>
      <c r="M3297" t="s">
        <v>9675</v>
      </c>
      <c r="N3297">
        <v>3.9680555549999998</v>
      </c>
      <c r="O3297">
        <v>0</v>
      </c>
      <c r="P3297">
        <v>71</v>
      </c>
      <c r="Q3297">
        <v>0</v>
      </c>
      <c r="R3297">
        <v>1</v>
      </c>
      <c r="S3297">
        <v>0</v>
      </c>
      <c r="T3297">
        <v>6</v>
      </c>
      <c r="U3297">
        <v>0</v>
      </c>
      <c r="V3297">
        <v>0</v>
      </c>
      <c r="W3297">
        <v>0</v>
      </c>
      <c r="X3297">
        <v>29.062388457600353</v>
      </c>
      <c r="Y3297">
        <v>0</v>
      </c>
      <c r="Z3297">
        <v>2.7808182369633876</v>
      </c>
      <c r="AA3297">
        <v>0</v>
      </c>
      <c r="AB3297">
        <v>9.1982814248599798</v>
      </c>
      <c r="AC3297">
        <v>0</v>
      </c>
      <c r="AD3297">
        <v>0</v>
      </c>
      <c r="AE3297">
        <v>41.041488119423718</v>
      </c>
    </row>
    <row r="3298" spans="1:31" x14ac:dyDescent="0.3">
      <c r="A3298">
        <v>2507883</v>
      </c>
      <c r="B3298">
        <v>1</v>
      </c>
      <c r="C3298" t="s">
        <v>80</v>
      </c>
      <c r="D3298" t="s">
        <v>88</v>
      </c>
      <c r="E3298" t="s">
        <v>167</v>
      </c>
      <c r="F3298" t="s">
        <v>9676</v>
      </c>
      <c r="G3298" t="s">
        <v>234</v>
      </c>
      <c r="H3298" t="s">
        <v>150</v>
      </c>
      <c r="I3298" t="s">
        <v>136</v>
      </c>
      <c r="J3298" t="s">
        <v>137</v>
      </c>
      <c r="K3298" t="s">
        <v>144</v>
      </c>
      <c r="L3298" t="s">
        <v>9677</v>
      </c>
      <c r="M3298" t="s">
        <v>9678</v>
      </c>
      <c r="N3298">
        <v>3.3630555549999999</v>
      </c>
      <c r="O3298">
        <v>0</v>
      </c>
      <c r="P3298">
        <v>2</v>
      </c>
      <c r="Q3298">
        <v>0</v>
      </c>
      <c r="R3298">
        <v>0</v>
      </c>
      <c r="S3298">
        <v>0</v>
      </c>
      <c r="T3298">
        <v>0</v>
      </c>
      <c r="U3298">
        <v>0</v>
      </c>
      <c r="V3298">
        <v>0</v>
      </c>
      <c r="W3298">
        <v>0</v>
      </c>
      <c r="X3298">
        <v>1.6991447390845933</v>
      </c>
      <c r="Y3298">
        <v>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1.6991447390845933</v>
      </c>
    </row>
    <row r="3299" spans="1:31" x14ac:dyDescent="0.3">
      <c r="A3299">
        <v>2507571</v>
      </c>
      <c r="B3299">
        <v>1</v>
      </c>
      <c r="C3299" t="s">
        <v>80</v>
      </c>
      <c r="D3299" t="s">
        <v>91</v>
      </c>
      <c r="E3299" t="s">
        <v>141</v>
      </c>
      <c r="F3299" t="s">
        <v>8574</v>
      </c>
      <c r="G3299" t="s">
        <v>204</v>
      </c>
      <c r="H3299" t="s">
        <v>135</v>
      </c>
      <c r="I3299" t="s">
        <v>136</v>
      </c>
      <c r="J3299" t="s">
        <v>137</v>
      </c>
      <c r="K3299" t="s">
        <v>144</v>
      </c>
      <c r="L3299" t="s">
        <v>9679</v>
      </c>
      <c r="M3299" t="s">
        <v>257</v>
      </c>
      <c r="N3299">
        <v>0.9425</v>
      </c>
      <c r="O3299">
        <v>1</v>
      </c>
      <c r="P3299">
        <v>43</v>
      </c>
      <c r="Q3299">
        <v>21</v>
      </c>
      <c r="R3299">
        <v>276</v>
      </c>
      <c r="S3299">
        <v>14</v>
      </c>
      <c r="T3299">
        <v>65</v>
      </c>
      <c r="U3299">
        <v>1</v>
      </c>
      <c r="V3299">
        <v>0</v>
      </c>
      <c r="W3299">
        <v>8.7431772180000006E-2</v>
      </c>
      <c r="X3299">
        <v>10.780606837130684</v>
      </c>
      <c r="Y3299">
        <v>15.426674867337287</v>
      </c>
      <c r="Z3299">
        <v>51.934715925071934</v>
      </c>
      <c r="AA3299">
        <v>183.69370865109065</v>
      </c>
      <c r="AB3299">
        <v>36.958386753254715</v>
      </c>
      <c r="AC3299">
        <v>5.3911470390655074</v>
      </c>
      <c r="AD3299">
        <v>0</v>
      </c>
      <c r="AE3299">
        <v>304.27267184513079</v>
      </c>
    </row>
    <row r="3300" spans="1:31" x14ac:dyDescent="0.3">
      <c r="A3300">
        <v>2508175</v>
      </c>
      <c r="B3300">
        <v>1</v>
      </c>
      <c r="C3300" t="s">
        <v>80</v>
      </c>
      <c r="D3300" t="s">
        <v>96</v>
      </c>
      <c r="E3300" t="s">
        <v>141</v>
      </c>
      <c r="F3300" t="s">
        <v>9680</v>
      </c>
      <c r="G3300" t="s">
        <v>143</v>
      </c>
      <c r="H3300" t="s">
        <v>135</v>
      </c>
      <c r="I3300" t="s">
        <v>136</v>
      </c>
      <c r="J3300" t="s">
        <v>137</v>
      </c>
      <c r="K3300" t="s">
        <v>144</v>
      </c>
      <c r="L3300" t="s">
        <v>9681</v>
      </c>
      <c r="M3300" t="s">
        <v>9682</v>
      </c>
      <c r="N3300">
        <v>0.26944444400000001</v>
      </c>
      <c r="O3300">
        <v>10</v>
      </c>
      <c r="P3300">
        <v>6420</v>
      </c>
      <c r="Q3300">
        <v>5</v>
      </c>
      <c r="R3300">
        <v>14</v>
      </c>
      <c r="S3300">
        <v>14</v>
      </c>
      <c r="T3300">
        <v>512</v>
      </c>
      <c r="U3300">
        <v>1</v>
      </c>
      <c r="V3300">
        <v>1</v>
      </c>
      <c r="W3300">
        <v>21.947415597931386</v>
      </c>
      <c r="X3300">
        <v>457.26993806970091</v>
      </c>
      <c r="Y3300">
        <v>0.68710448499005006</v>
      </c>
      <c r="Z3300">
        <v>0.85485328081275014</v>
      </c>
      <c r="AA3300">
        <v>30.814540016242539</v>
      </c>
      <c r="AB3300">
        <v>116.4351014355687</v>
      </c>
      <c r="AC3300">
        <v>1.3400471367920002</v>
      </c>
      <c r="AD3300">
        <v>6.7235806235200007E-2</v>
      </c>
      <c r="AE3300">
        <v>629.41623582827356</v>
      </c>
    </row>
    <row r="3301" spans="1:31" x14ac:dyDescent="0.3">
      <c r="A3301">
        <v>2507677</v>
      </c>
      <c r="B3301">
        <v>1</v>
      </c>
      <c r="C3301" t="s">
        <v>81</v>
      </c>
      <c r="D3301" t="s">
        <v>115</v>
      </c>
      <c r="E3301" t="s">
        <v>187</v>
      </c>
      <c r="F3301" t="s">
        <v>9683</v>
      </c>
      <c r="G3301" t="s">
        <v>143</v>
      </c>
      <c r="H3301" t="s">
        <v>135</v>
      </c>
      <c r="I3301" t="s">
        <v>136</v>
      </c>
      <c r="J3301" t="s">
        <v>137</v>
      </c>
      <c r="K3301" t="s">
        <v>144</v>
      </c>
      <c r="L3301" t="s">
        <v>9684</v>
      </c>
      <c r="M3301" t="s">
        <v>9685</v>
      </c>
      <c r="N3301">
        <v>0.48055555500000002</v>
      </c>
      <c r="O3301">
        <v>0</v>
      </c>
      <c r="P3301">
        <v>338</v>
      </c>
      <c r="Q3301">
        <v>0</v>
      </c>
      <c r="R3301">
        <v>1</v>
      </c>
      <c r="S3301">
        <v>0</v>
      </c>
      <c r="T3301">
        <v>34</v>
      </c>
      <c r="U3301">
        <v>0</v>
      </c>
      <c r="V3301">
        <v>0</v>
      </c>
      <c r="W3301">
        <v>0</v>
      </c>
      <c r="X3301">
        <v>13.47732955600687</v>
      </c>
      <c r="Y3301">
        <v>0</v>
      </c>
      <c r="Z3301">
        <v>4.7053538428749996E-3</v>
      </c>
      <c r="AA3301">
        <v>0</v>
      </c>
      <c r="AB3301">
        <v>2.7016418640740665</v>
      </c>
      <c r="AC3301">
        <v>0</v>
      </c>
      <c r="AD3301">
        <v>0</v>
      </c>
      <c r="AE3301">
        <v>16.183676773923811</v>
      </c>
    </row>
    <row r="3302" spans="1:31" x14ac:dyDescent="0.3">
      <c r="A3302">
        <v>2507963</v>
      </c>
      <c r="B3302">
        <v>1</v>
      </c>
      <c r="C3302" t="s">
        <v>80</v>
      </c>
      <c r="D3302" t="s">
        <v>93</v>
      </c>
      <c r="E3302" t="s">
        <v>141</v>
      </c>
      <c r="F3302" t="s">
        <v>9686</v>
      </c>
      <c r="G3302" t="s">
        <v>143</v>
      </c>
      <c r="H3302" t="s">
        <v>135</v>
      </c>
      <c r="I3302" t="s">
        <v>136</v>
      </c>
      <c r="J3302" t="s">
        <v>137</v>
      </c>
      <c r="K3302" t="s">
        <v>144</v>
      </c>
      <c r="L3302" t="s">
        <v>9687</v>
      </c>
      <c r="M3302" t="s">
        <v>9688</v>
      </c>
      <c r="N3302">
        <v>1.4269444440000001</v>
      </c>
      <c r="O3302">
        <v>0</v>
      </c>
      <c r="P3302">
        <v>4</v>
      </c>
      <c r="Q3302">
        <v>3</v>
      </c>
      <c r="R3302">
        <v>261</v>
      </c>
      <c r="S3302">
        <v>8</v>
      </c>
      <c r="T3302">
        <v>64</v>
      </c>
      <c r="U3302">
        <v>1</v>
      </c>
      <c r="V3302">
        <v>0</v>
      </c>
      <c r="W3302">
        <v>0</v>
      </c>
      <c r="X3302">
        <v>0.89175524611458989</v>
      </c>
      <c r="Y3302">
        <v>0</v>
      </c>
      <c r="Z3302">
        <v>70.346288156960583</v>
      </c>
      <c r="AA3302">
        <v>24.204845558463731</v>
      </c>
      <c r="AB3302">
        <v>27.416301543955921</v>
      </c>
      <c r="AC3302">
        <v>139.34195867712285</v>
      </c>
      <c r="AD3302">
        <v>0</v>
      </c>
      <c r="AE3302">
        <v>262.20114918261766</v>
      </c>
    </row>
    <row r="3303" spans="1:31" x14ac:dyDescent="0.3">
      <c r="A3303">
        <v>2507428</v>
      </c>
      <c r="B3303">
        <v>1</v>
      </c>
      <c r="C3303" t="s">
        <v>80</v>
      </c>
      <c r="D3303" t="s">
        <v>108</v>
      </c>
      <c r="E3303" t="s">
        <v>187</v>
      </c>
      <c r="F3303" t="s">
        <v>8940</v>
      </c>
      <c r="G3303" t="s">
        <v>143</v>
      </c>
      <c r="H3303" t="s">
        <v>135</v>
      </c>
      <c r="I3303" t="s">
        <v>136</v>
      </c>
      <c r="J3303" t="s">
        <v>137</v>
      </c>
      <c r="K3303" t="s">
        <v>144</v>
      </c>
      <c r="L3303" t="s">
        <v>9689</v>
      </c>
      <c r="M3303" t="s">
        <v>9690</v>
      </c>
      <c r="N3303">
        <v>1.0261111110000001</v>
      </c>
      <c r="O3303">
        <v>0</v>
      </c>
      <c r="P3303">
        <v>3390</v>
      </c>
      <c r="Q3303">
        <v>3</v>
      </c>
      <c r="R3303">
        <v>752</v>
      </c>
      <c r="S3303">
        <v>23</v>
      </c>
      <c r="T3303">
        <v>555</v>
      </c>
      <c r="U3303">
        <v>0</v>
      </c>
      <c r="V3303">
        <v>0</v>
      </c>
      <c r="W3303">
        <v>0</v>
      </c>
      <c r="X3303">
        <v>425.01567626414385</v>
      </c>
      <c r="Y3303">
        <v>37.993917882785411</v>
      </c>
      <c r="Z3303">
        <v>81.126603057476501</v>
      </c>
      <c r="AA3303">
        <v>98.750828293496411</v>
      </c>
      <c r="AB3303">
        <v>204.05323065393006</v>
      </c>
      <c r="AC3303">
        <v>0</v>
      </c>
      <c r="AD3303">
        <v>0</v>
      </c>
      <c r="AE3303">
        <v>846.94025615183227</v>
      </c>
    </row>
    <row r="3304" spans="1:31" x14ac:dyDescent="0.3">
      <c r="A3304">
        <v>2507445</v>
      </c>
      <c r="B3304">
        <v>1</v>
      </c>
      <c r="C3304" t="s">
        <v>80</v>
      </c>
      <c r="D3304" t="s">
        <v>96</v>
      </c>
      <c r="E3304" t="s">
        <v>187</v>
      </c>
      <c r="F3304" t="s">
        <v>8030</v>
      </c>
      <c r="G3304" t="s">
        <v>143</v>
      </c>
      <c r="H3304" t="s">
        <v>135</v>
      </c>
      <c r="I3304" t="s">
        <v>136</v>
      </c>
      <c r="J3304" t="s">
        <v>137</v>
      </c>
      <c r="K3304" t="s">
        <v>144</v>
      </c>
      <c r="L3304" t="s">
        <v>9691</v>
      </c>
      <c r="M3304" t="s">
        <v>9692</v>
      </c>
      <c r="N3304">
        <v>1.6775</v>
      </c>
      <c r="O3304">
        <v>0</v>
      </c>
      <c r="P3304">
        <v>291</v>
      </c>
      <c r="Q3304">
        <v>11</v>
      </c>
      <c r="R3304">
        <v>31</v>
      </c>
      <c r="S3304">
        <v>9</v>
      </c>
      <c r="T3304">
        <v>55</v>
      </c>
      <c r="U3304">
        <v>2</v>
      </c>
      <c r="V3304">
        <v>0</v>
      </c>
      <c r="W3304">
        <v>0</v>
      </c>
      <c r="X3304">
        <v>178.25310536820882</v>
      </c>
      <c r="Y3304">
        <v>11.415991364987798</v>
      </c>
      <c r="Z3304">
        <v>26.435190403399762</v>
      </c>
      <c r="AA3304">
        <v>44.266190043994172</v>
      </c>
      <c r="AB3304">
        <v>45.71083846635733</v>
      </c>
      <c r="AC3304">
        <v>347.03042575928782</v>
      </c>
      <c r="AD3304">
        <v>0</v>
      </c>
      <c r="AE3304">
        <v>653.11174140623575</v>
      </c>
    </row>
    <row r="3305" spans="1:31" x14ac:dyDescent="0.3">
      <c r="A3305">
        <v>2507591</v>
      </c>
      <c r="B3305">
        <v>1</v>
      </c>
      <c r="C3305" t="s">
        <v>81</v>
      </c>
      <c r="D3305" t="s">
        <v>118</v>
      </c>
      <c r="E3305" t="s">
        <v>187</v>
      </c>
      <c r="F3305" t="s">
        <v>9693</v>
      </c>
      <c r="G3305" t="s">
        <v>143</v>
      </c>
      <c r="H3305" t="s">
        <v>135</v>
      </c>
      <c r="I3305" t="s">
        <v>136</v>
      </c>
      <c r="J3305" t="s">
        <v>137</v>
      </c>
      <c r="K3305" t="s">
        <v>144</v>
      </c>
      <c r="L3305" t="s">
        <v>9694</v>
      </c>
      <c r="M3305" t="s">
        <v>9695</v>
      </c>
      <c r="N3305">
        <v>1.6102777770000001</v>
      </c>
      <c r="O3305">
        <v>3</v>
      </c>
      <c r="P3305">
        <v>395</v>
      </c>
      <c r="Q3305">
        <v>51</v>
      </c>
      <c r="R3305">
        <v>48</v>
      </c>
      <c r="S3305">
        <v>8</v>
      </c>
      <c r="T3305">
        <v>33</v>
      </c>
      <c r="U3305">
        <v>1</v>
      </c>
      <c r="V3305">
        <v>0</v>
      </c>
      <c r="W3305">
        <v>1.0823811765482099</v>
      </c>
      <c r="X3305">
        <v>97.768305721758523</v>
      </c>
      <c r="Y3305">
        <v>279.78159326850169</v>
      </c>
      <c r="Z3305">
        <v>104.92091871772608</v>
      </c>
      <c r="AA3305">
        <v>19.712414488990444</v>
      </c>
      <c r="AB3305">
        <v>21.673459739873586</v>
      </c>
      <c r="AC3305">
        <v>401.28140398057997</v>
      </c>
      <c r="AD3305">
        <v>0</v>
      </c>
      <c r="AE3305">
        <v>926.2204770939785</v>
      </c>
    </row>
    <row r="3306" spans="1:31" x14ac:dyDescent="0.3">
      <c r="A3306">
        <v>2507468</v>
      </c>
      <c r="B3306">
        <v>1</v>
      </c>
      <c r="C3306" t="s">
        <v>80</v>
      </c>
      <c r="D3306" t="s">
        <v>96</v>
      </c>
      <c r="E3306" t="s">
        <v>159</v>
      </c>
      <c r="F3306" t="s">
        <v>9696</v>
      </c>
      <c r="G3306" t="s">
        <v>181</v>
      </c>
      <c r="H3306" t="s">
        <v>150</v>
      </c>
      <c r="I3306" t="s">
        <v>136</v>
      </c>
      <c r="J3306" t="s">
        <v>137</v>
      </c>
      <c r="K3306" t="s">
        <v>144</v>
      </c>
      <c r="L3306" t="s">
        <v>9697</v>
      </c>
      <c r="M3306" t="s">
        <v>9698</v>
      </c>
      <c r="N3306">
        <v>5.352222222</v>
      </c>
      <c r="O3306">
        <v>0</v>
      </c>
      <c r="P3306">
        <v>168</v>
      </c>
      <c r="Q3306">
        <v>0</v>
      </c>
      <c r="R3306">
        <v>0</v>
      </c>
      <c r="S3306">
        <v>0</v>
      </c>
      <c r="T3306">
        <v>104</v>
      </c>
      <c r="U3306">
        <v>0</v>
      </c>
      <c r="V3306">
        <v>0</v>
      </c>
      <c r="W3306">
        <v>0</v>
      </c>
      <c r="X3306">
        <v>317.2157413733936</v>
      </c>
      <c r="Y3306">
        <v>0</v>
      </c>
      <c r="Z3306">
        <v>0</v>
      </c>
      <c r="AA3306">
        <v>0</v>
      </c>
      <c r="AB3306">
        <v>493.19783325524122</v>
      </c>
      <c r="AC3306">
        <v>0</v>
      </c>
      <c r="AD3306">
        <v>0</v>
      </c>
      <c r="AE3306">
        <v>810.41357462863482</v>
      </c>
    </row>
    <row r="3307" spans="1:31" x14ac:dyDescent="0.3">
      <c r="A3307">
        <v>2507614</v>
      </c>
      <c r="B3307">
        <v>1</v>
      </c>
      <c r="C3307" t="s">
        <v>81</v>
      </c>
      <c r="D3307" t="s">
        <v>114</v>
      </c>
      <c r="E3307" t="s">
        <v>207</v>
      </c>
      <c r="F3307" t="s">
        <v>9699</v>
      </c>
      <c r="G3307" t="s">
        <v>177</v>
      </c>
      <c r="H3307" t="s">
        <v>150</v>
      </c>
      <c r="I3307" t="s">
        <v>136</v>
      </c>
      <c r="J3307" t="s">
        <v>137</v>
      </c>
      <c r="K3307" t="s">
        <v>144</v>
      </c>
      <c r="L3307" t="s">
        <v>9700</v>
      </c>
      <c r="M3307" t="s">
        <v>9701</v>
      </c>
      <c r="N3307">
        <v>0.45</v>
      </c>
      <c r="O3307">
        <v>0</v>
      </c>
      <c r="P3307">
        <v>5</v>
      </c>
      <c r="Q3307">
        <v>0</v>
      </c>
      <c r="R3307">
        <v>0</v>
      </c>
      <c r="S3307">
        <v>0</v>
      </c>
      <c r="T3307">
        <v>0</v>
      </c>
      <c r="U3307">
        <v>0</v>
      </c>
      <c r="V3307">
        <v>0</v>
      </c>
      <c r="W3307">
        <v>0</v>
      </c>
      <c r="X3307">
        <v>0.22662925413185003</v>
      </c>
      <c r="Y3307">
        <v>0</v>
      </c>
      <c r="Z3307">
        <v>0</v>
      </c>
      <c r="AA3307">
        <v>0</v>
      </c>
      <c r="AB3307">
        <v>0</v>
      </c>
      <c r="AC3307">
        <v>0</v>
      </c>
      <c r="AD3307">
        <v>0</v>
      </c>
      <c r="AE3307">
        <v>0.22662925413185003</v>
      </c>
    </row>
    <row r="3308" spans="1:31" x14ac:dyDescent="0.3">
      <c r="A3308">
        <v>2507986</v>
      </c>
      <c r="B3308">
        <v>1</v>
      </c>
      <c r="C3308" t="s">
        <v>81</v>
      </c>
      <c r="D3308" t="s">
        <v>113</v>
      </c>
      <c r="E3308" t="s">
        <v>132</v>
      </c>
      <c r="F3308" t="s">
        <v>9702</v>
      </c>
      <c r="G3308" t="s">
        <v>828</v>
      </c>
      <c r="H3308" t="s">
        <v>135</v>
      </c>
      <c r="I3308" t="s">
        <v>136</v>
      </c>
      <c r="J3308" t="s">
        <v>137</v>
      </c>
      <c r="K3308" t="s">
        <v>144</v>
      </c>
      <c r="L3308" t="s">
        <v>9703</v>
      </c>
      <c r="M3308" t="s">
        <v>9704</v>
      </c>
      <c r="N3308">
        <v>1.785555555</v>
      </c>
      <c r="O3308">
        <v>16</v>
      </c>
      <c r="P3308">
        <v>262</v>
      </c>
      <c r="Q3308">
        <v>100</v>
      </c>
      <c r="R3308">
        <v>28</v>
      </c>
      <c r="S3308">
        <v>11</v>
      </c>
      <c r="T3308">
        <v>20</v>
      </c>
      <c r="U3308">
        <v>0</v>
      </c>
      <c r="V3308">
        <v>0</v>
      </c>
      <c r="W3308">
        <v>3.0441938954418934</v>
      </c>
      <c r="X3308">
        <v>81.449981090346654</v>
      </c>
      <c r="Y3308">
        <v>123.5993544621589</v>
      </c>
      <c r="Z3308">
        <v>15.594244567347012</v>
      </c>
      <c r="AA3308">
        <v>45.352058104004527</v>
      </c>
      <c r="AB3308">
        <v>11.28317278006134</v>
      </c>
      <c r="AC3308">
        <v>0</v>
      </c>
      <c r="AD3308">
        <v>0</v>
      </c>
      <c r="AE3308">
        <v>280.32300489936034</v>
      </c>
    </row>
    <row r="3309" spans="1:31" x14ac:dyDescent="0.3">
      <c r="A3309">
        <v>2507737</v>
      </c>
      <c r="B3309">
        <v>1</v>
      </c>
      <c r="C3309" t="s">
        <v>80</v>
      </c>
      <c r="D3309" t="s">
        <v>90</v>
      </c>
      <c r="E3309" t="s">
        <v>132</v>
      </c>
      <c r="F3309" t="s">
        <v>496</v>
      </c>
      <c r="G3309" t="s">
        <v>308</v>
      </c>
      <c r="H3309" t="s">
        <v>135</v>
      </c>
      <c r="I3309" t="s">
        <v>136</v>
      </c>
      <c r="J3309" t="s">
        <v>137</v>
      </c>
      <c r="K3309" t="s">
        <v>144</v>
      </c>
      <c r="L3309" t="s">
        <v>9705</v>
      </c>
      <c r="M3309" t="s">
        <v>9706</v>
      </c>
      <c r="N3309">
        <v>7.426388888</v>
      </c>
      <c r="O3309">
        <v>0</v>
      </c>
      <c r="P3309">
        <v>286</v>
      </c>
      <c r="Q3309">
        <v>0</v>
      </c>
      <c r="R3309">
        <v>4</v>
      </c>
      <c r="S3309">
        <v>0</v>
      </c>
      <c r="T3309">
        <v>15</v>
      </c>
      <c r="U3309">
        <v>0</v>
      </c>
      <c r="V3309">
        <v>0</v>
      </c>
      <c r="W3309">
        <v>0</v>
      </c>
      <c r="X3309">
        <v>429.34263996206857</v>
      </c>
      <c r="Y3309">
        <v>0</v>
      </c>
      <c r="Z3309">
        <v>5.6173647962269992</v>
      </c>
      <c r="AA3309">
        <v>0</v>
      </c>
      <c r="AB3309">
        <v>72.496971998929311</v>
      </c>
      <c r="AC3309">
        <v>0</v>
      </c>
      <c r="AD3309">
        <v>0</v>
      </c>
      <c r="AE3309">
        <v>507.45697675722488</v>
      </c>
    </row>
    <row r="3310" spans="1:31" x14ac:dyDescent="0.3">
      <c r="A3310">
        <v>2507800</v>
      </c>
      <c r="B3310">
        <v>1</v>
      </c>
      <c r="C3310" t="s">
        <v>80</v>
      </c>
      <c r="D3310" t="s">
        <v>103</v>
      </c>
      <c r="E3310" t="s">
        <v>159</v>
      </c>
      <c r="F3310" t="s">
        <v>9707</v>
      </c>
      <c r="G3310" t="s">
        <v>134</v>
      </c>
      <c r="H3310" t="s">
        <v>150</v>
      </c>
      <c r="I3310" t="s">
        <v>136</v>
      </c>
      <c r="J3310" t="s">
        <v>137</v>
      </c>
      <c r="K3310" t="s">
        <v>138</v>
      </c>
      <c r="L3310" t="s">
        <v>9708</v>
      </c>
      <c r="M3310" t="s">
        <v>9709</v>
      </c>
      <c r="N3310">
        <v>1.164722222</v>
      </c>
      <c r="O3310">
        <v>0</v>
      </c>
      <c r="P3310">
        <v>0</v>
      </c>
      <c r="Q3310">
        <v>0</v>
      </c>
      <c r="R3310">
        <v>0</v>
      </c>
      <c r="S3310">
        <v>0</v>
      </c>
      <c r="T3310">
        <v>1</v>
      </c>
      <c r="U3310">
        <v>0</v>
      </c>
      <c r="V3310">
        <v>1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196.90942503011584</v>
      </c>
      <c r="AE3310">
        <v>196.90942503011584</v>
      </c>
    </row>
    <row r="3311" spans="1:31" x14ac:dyDescent="0.3">
      <c r="A3311">
        <v>2507551</v>
      </c>
      <c r="B3311">
        <v>1</v>
      </c>
      <c r="C3311" t="s">
        <v>81</v>
      </c>
      <c r="D3311" t="s">
        <v>126</v>
      </c>
      <c r="E3311" t="s">
        <v>132</v>
      </c>
      <c r="F3311" t="s">
        <v>9710</v>
      </c>
      <c r="G3311" t="s">
        <v>333</v>
      </c>
      <c r="H3311" t="s">
        <v>135</v>
      </c>
      <c r="I3311" t="s">
        <v>136</v>
      </c>
      <c r="J3311" t="s">
        <v>137</v>
      </c>
      <c r="K3311" t="s">
        <v>144</v>
      </c>
      <c r="L3311" t="s">
        <v>9711</v>
      </c>
      <c r="M3311" t="s">
        <v>9712</v>
      </c>
      <c r="N3311">
        <v>0.71833333300000002</v>
      </c>
      <c r="O3311">
        <v>2</v>
      </c>
      <c r="P3311">
        <v>177</v>
      </c>
      <c r="Q3311">
        <v>7</v>
      </c>
      <c r="R3311">
        <v>72</v>
      </c>
      <c r="S3311">
        <v>1</v>
      </c>
      <c r="T3311">
        <v>7</v>
      </c>
      <c r="U3311">
        <v>0</v>
      </c>
      <c r="V3311">
        <v>0</v>
      </c>
      <c r="W3311">
        <v>0.31691106182666673</v>
      </c>
      <c r="X3311">
        <v>13.725274355526359</v>
      </c>
      <c r="Y3311">
        <v>17.266508528019703</v>
      </c>
      <c r="Z3311">
        <v>15.931925375130561</v>
      </c>
      <c r="AA3311">
        <v>1.1653940888138887</v>
      </c>
      <c r="AB3311">
        <v>6.4597064482828044</v>
      </c>
      <c r="AC3311">
        <v>0</v>
      </c>
      <c r="AD3311">
        <v>0</v>
      </c>
      <c r="AE3311">
        <v>54.865719857599984</v>
      </c>
    </row>
    <row r="3312" spans="1:31" x14ac:dyDescent="0.3">
      <c r="A3312">
        <v>2507505</v>
      </c>
      <c r="B3312">
        <v>1</v>
      </c>
      <c r="C3312" t="s">
        <v>80</v>
      </c>
      <c r="D3312" t="s">
        <v>93</v>
      </c>
      <c r="E3312" t="s">
        <v>207</v>
      </c>
      <c r="F3312" t="s">
        <v>9713</v>
      </c>
      <c r="G3312" t="s">
        <v>173</v>
      </c>
      <c r="H3312" t="s">
        <v>150</v>
      </c>
      <c r="I3312" t="s">
        <v>136</v>
      </c>
      <c r="J3312" t="s">
        <v>137</v>
      </c>
      <c r="K3312" t="s">
        <v>138</v>
      </c>
      <c r="L3312" t="s">
        <v>9714</v>
      </c>
      <c r="M3312" t="s">
        <v>9715</v>
      </c>
      <c r="N3312">
        <v>2.881388888</v>
      </c>
      <c r="O3312">
        <v>0</v>
      </c>
      <c r="P3312">
        <v>107</v>
      </c>
      <c r="Q3312">
        <v>0</v>
      </c>
      <c r="R3312">
        <v>0</v>
      </c>
      <c r="S3312">
        <v>0</v>
      </c>
      <c r="T3312">
        <v>3</v>
      </c>
      <c r="U3312">
        <v>0</v>
      </c>
      <c r="V3312">
        <v>0</v>
      </c>
      <c r="W3312">
        <v>0</v>
      </c>
      <c r="X3312">
        <v>61.573494560493018</v>
      </c>
      <c r="Y3312">
        <v>0</v>
      </c>
      <c r="Z3312">
        <v>0</v>
      </c>
      <c r="AA3312">
        <v>0</v>
      </c>
      <c r="AB3312">
        <v>11.452691489218006</v>
      </c>
      <c r="AC3312">
        <v>0</v>
      </c>
      <c r="AD3312">
        <v>0</v>
      </c>
      <c r="AE3312">
        <v>73.026186049711029</v>
      </c>
    </row>
    <row r="3313" spans="1:31" x14ac:dyDescent="0.3">
      <c r="A3313">
        <v>2507531</v>
      </c>
      <c r="B3313">
        <v>1</v>
      </c>
      <c r="C3313" t="s">
        <v>80</v>
      </c>
      <c r="D3313" t="s">
        <v>93</v>
      </c>
      <c r="E3313" t="s">
        <v>207</v>
      </c>
      <c r="F3313" t="s">
        <v>9716</v>
      </c>
      <c r="G3313" t="s">
        <v>173</v>
      </c>
      <c r="H3313" t="s">
        <v>150</v>
      </c>
      <c r="I3313" t="s">
        <v>136</v>
      </c>
      <c r="J3313" t="s">
        <v>137</v>
      </c>
      <c r="K3313" t="s">
        <v>138</v>
      </c>
      <c r="L3313" t="s">
        <v>9717</v>
      </c>
      <c r="M3313" t="s">
        <v>9718</v>
      </c>
      <c r="N3313">
        <v>8.0183333329999993</v>
      </c>
      <c r="O3313">
        <v>0</v>
      </c>
      <c r="P3313">
        <v>8</v>
      </c>
      <c r="Q3313">
        <v>0</v>
      </c>
      <c r="R3313">
        <v>4</v>
      </c>
      <c r="S3313">
        <v>0</v>
      </c>
      <c r="T3313">
        <v>1</v>
      </c>
      <c r="U3313">
        <v>0</v>
      </c>
      <c r="V3313">
        <v>0</v>
      </c>
      <c r="W3313">
        <v>0</v>
      </c>
      <c r="X3313">
        <v>20.340689314381443</v>
      </c>
      <c r="Y3313">
        <v>0</v>
      </c>
      <c r="Z3313">
        <v>21.9537578580372</v>
      </c>
      <c r="AA3313">
        <v>0</v>
      </c>
      <c r="AB3313">
        <v>1.67746581383444</v>
      </c>
      <c r="AC3313">
        <v>0</v>
      </c>
      <c r="AD3313">
        <v>0</v>
      </c>
      <c r="AE3313">
        <v>43.971912986253081</v>
      </c>
    </row>
    <row r="3314" spans="1:31" x14ac:dyDescent="0.3">
      <c r="A3314">
        <v>2507694</v>
      </c>
      <c r="B3314">
        <v>1</v>
      </c>
      <c r="C3314" t="s">
        <v>80</v>
      </c>
      <c r="D3314" t="s">
        <v>103</v>
      </c>
      <c r="E3314" t="s">
        <v>159</v>
      </c>
      <c r="F3314" t="s">
        <v>9719</v>
      </c>
      <c r="G3314" t="s">
        <v>173</v>
      </c>
      <c r="H3314" t="s">
        <v>150</v>
      </c>
      <c r="I3314" t="s">
        <v>136</v>
      </c>
      <c r="J3314" t="s">
        <v>137</v>
      </c>
      <c r="K3314" t="s">
        <v>138</v>
      </c>
      <c r="L3314" t="s">
        <v>9720</v>
      </c>
      <c r="M3314" t="s">
        <v>9721</v>
      </c>
      <c r="N3314">
        <v>5.5697222220000002</v>
      </c>
      <c r="O3314">
        <v>0</v>
      </c>
      <c r="P3314">
        <v>409</v>
      </c>
      <c r="Q3314">
        <v>0</v>
      </c>
      <c r="R3314">
        <v>0</v>
      </c>
      <c r="S3314">
        <v>0</v>
      </c>
      <c r="T3314">
        <v>78</v>
      </c>
      <c r="U3314">
        <v>0</v>
      </c>
      <c r="V3314">
        <v>0</v>
      </c>
      <c r="W3314">
        <v>0</v>
      </c>
      <c r="X3314">
        <v>494.52444010492809</v>
      </c>
      <c r="Y3314">
        <v>0</v>
      </c>
      <c r="Z3314">
        <v>0</v>
      </c>
      <c r="AA3314">
        <v>0</v>
      </c>
      <c r="AB3314">
        <v>442.15605951511446</v>
      </c>
      <c r="AC3314">
        <v>0</v>
      </c>
      <c r="AD3314">
        <v>0</v>
      </c>
      <c r="AE3314">
        <v>936.68049962004261</v>
      </c>
    </row>
    <row r="3315" spans="1:31" x14ac:dyDescent="0.3">
      <c r="A3315">
        <v>2507860</v>
      </c>
      <c r="B3315">
        <v>1</v>
      </c>
      <c r="C3315" t="s">
        <v>80</v>
      </c>
      <c r="D3315" t="s">
        <v>96</v>
      </c>
      <c r="E3315" t="s">
        <v>167</v>
      </c>
      <c r="F3315" t="s">
        <v>9722</v>
      </c>
      <c r="G3315" t="s">
        <v>263</v>
      </c>
      <c r="H3315" t="s">
        <v>150</v>
      </c>
      <c r="I3315" t="s">
        <v>136</v>
      </c>
      <c r="J3315" t="s">
        <v>137</v>
      </c>
      <c r="K3315" t="s">
        <v>144</v>
      </c>
      <c r="L3315" t="s">
        <v>9723</v>
      </c>
      <c r="M3315" t="s">
        <v>9724</v>
      </c>
      <c r="N3315">
        <v>3.980555555</v>
      </c>
      <c r="O3315">
        <v>0</v>
      </c>
      <c r="P3315">
        <v>1</v>
      </c>
      <c r="Q3315">
        <v>0</v>
      </c>
      <c r="R3315">
        <v>0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0.57877134015035159</v>
      </c>
      <c r="Y3315">
        <v>0</v>
      </c>
      <c r="Z3315">
        <v>0</v>
      </c>
      <c r="AA3315">
        <v>0</v>
      </c>
      <c r="AB3315">
        <v>0</v>
      </c>
      <c r="AC3315">
        <v>0</v>
      </c>
      <c r="AD3315">
        <v>0</v>
      </c>
      <c r="AE3315">
        <v>0.57877134015035159</v>
      </c>
    </row>
    <row r="3316" spans="1:31" x14ac:dyDescent="0.3">
      <c r="A3316">
        <v>2508072</v>
      </c>
      <c r="B3316">
        <v>1</v>
      </c>
      <c r="C3316" t="s">
        <v>80</v>
      </c>
      <c r="D3316" t="s">
        <v>106</v>
      </c>
      <c r="E3316" t="s">
        <v>159</v>
      </c>
      <c r="F3316" t="s">
        <v>9725</v>
      </c>
      <c r="G3316" t="s">
        <v>181</v>
      </c>
      <c r="H3316" t="s">
        <v>150</v>
      </c>
      <c r="I3316" t="s">
        <v>136</v>
      </c>
      <c r="J3316" t="s">
        <v>137</v>
      </c>
      <c r="K3316" t="s">
        <v>144</v>
      </c>
      <c r="L3316" t="s">
        <v>9726</v>
      </c>
      <c r="M3316" t="s">
        <v>9727</v>
      </c>
      <c r="N3316">
        <v>4.7569444440000002</v>
      </c>
      <c r="O3316">
        <v>0</v>
      </c>
      <c r="P3316">
        <v>103</v>
      </c>
      <c r="Q3316">
        <v>0</v>
      </c>
      <c r="R3316">
        <v>1</v>
      </c>
      <c r="S3316">
        <v>0</v>
      </c>
      <c r="T3316">
        <v>11</v>
      </c>
      <c r="U3316">
        <v>0</v>
      </c>
      <c r="V3316">
        <v>0</v>
      </c>
      <c r="W3316">
        <v>0</v>
      </c>
      <c r="X3316">
        <v>66.912620096798051</v>
      </c>
      <c r="Y3316">
        <v>0</v>
      </c>
      <c r="Z3316">
        <v>2.9796752675275</v>
      </c>
      <c r="AA3316">
        <v>0</v>
      </c>
      <c r="AB3316">
        <v>7.5291278163051016</v>
      </c>
      <c r="AC3316">
        <v>0</v>
      </c>
      <c r="AD3316">
        <v>0</v>
      </c>
      <c r="AE3316">
        <v>77.421423180630654</v>
      </c>
    </row>
    <row r="3317" spans="1:31" x14ac:dyDescent="0.3">
      <c r="A3317">
        <v>2507817</v>
      </c>
      <c r="B3317">
        <v>1</v>
      </c>
      <c r="C3317" t="s">
        <v>81</v>
      </c>
      <c r="D3317" t="s">
        <v>122</v>
      </c>
      <c r="E3317" t="s">
        <v>132</v>
      </c>
      <c r="F3317" t="s">
        <v>9728</v>
      </c>
      <c r="G3317" t="s">
        <v>204</v>
      </c>
      <c r="H3317" t="s">
        <v>135</v>
      </c>
      <c r="I3317" t="s">
        <v>136</v>
      </c>
      <c r="J3317" t="s">
        <v>137</v>
      </c>
      <c r="K3317" t="s">
        <v>144</v>
      </c>
      <c r="L3317" t="s">
        <v>9729</v>
      </c>
      <c r="M3317" t="s">
        <v>9730</v>
      </c>
      <c r="N3317">
        <v>2.9797222219999999</v>
      </c>
      <c r="O3317">
        <v>0</v>
      </c>
      <c r="P3317">
        <v>67</v>
      </c>
      <c r="Q3317">
        <v>0</v>
      </c>
      <c r="R3317">
        <v>0</v>
      </c>
      <c r="S3317">
        <v>1</v>
      </c>
      <c r="T3317">
        <v>4</v>
      </c>
      <c r="U3317">
        <v>0</v>
      </c>
      <c r="V3317">
        <v>0</v>
      </c>
      <c r="W3317">
        <v>0</v>
      </c>
      <c r="X3317">
        <v>29.799390943193057</v>
      </c>
      <c r="Y3317">
        <v>0</v>
      </c>
      <c r="Z3317">
        <v>0</v>
      </c>
      <c r="AA3317">
        <v>4.346467420141666</v>
      </c>
      <c r="AB3317">
        <v>3.1565698035505885</v>
      </c>
      <c r="AC3317">
        <v>0</v>
      </c>
      <c r="AD3317">
        <v>0</v>
      </c>
      <c r="AE3317">
        <v>37.302428166885313</v>
      </c>
    </row>
    <row r="3318" spans="1:31" x14ac:dyDescent="0.3">
      <c r="A3318">
        <v>2507966</v>
      </c>
      <c r="B3318">
        <v>1</v>
      </c>
      <c r="C3318" t="s">
        <v>81</v>
      </c>
      <c r="D3318" t="s">
        <v>112</v>
      </c>
      <c r="E3318" t="s">
        <v>141</v>
      </c>
      <c r="F3318" t="s">
        <v>9731</v>
      </c>
      <c r="G3318" t="s">
        <v>143</v>
      </c>
      <c r="H3318" t="s">
        <v>135</v>
      </c>
      <c r="I3318" t="s">
        <v>136</v>
      </c>
      <c r="J3318" t="s">
        <v>137</v>
      </c>
      <c r="K3318" t="s">
        <v>144</v>
      </c>
      <c r="L3318" t="s">
        <v>9732</v>
      </c>
      <c r="M3318" t="s">
        <v>9733</v>
      </c>
      <c r="N3318">
        <v>1.223333333</v>
      </c>
      <c r="O3318">
        <v>0</v>
      </c>
      <c r="P3318">
        <v>1</v>
      </c>
      <c r="Q3318">
        <v>33</v>
      </c>
      <c r="R3318">
        <v>23</v>
      </c>
      <c r="S3318">
        <v>1</v>
      </c>
      <c r="T3318">
        <v>0</v>
      </c>
      <c r="U3318">
        <v>1</v>
      </c>
      <c r="V3318">
        <v>0</v>
      </c>
      <c r="W3318">
        <v>0</v>
      </c>
      <c r="X3318">
        <v>0.39826722531074671</v>
      </c>
      <c r="Y3318">
        <v>43.396902130685618</v>
      </c>
      <c r="Z3318">
        <v>29.38721253402591</v>
      </c>
      <c r="AA3318">
        <v>1.5053279246377778</v>
      </c>
      <c r="AB3318">
        <v>0</v>
      </c>
      <c r="AC3318">
        <v>143.49403344143553</v>
      </c>
      <c r="AD3318">
        <v>0</v>
      </c>
      <c r="AE3318">
        <v>218.18174325609559</v>
      </c>
    </row>
    <row r="3319" spans="1:31" x14ac:dyDescent="0.3">
      <c r="A3319">
        <v>2508115</v>
      </c>
      <c r="B3319">
        <v>1</v>
      </c>
      <c r="C3319" t="s">
        <v>80</v>
      </c>
      <c r="D3319" t="s">
        <v>103</v>
      </c>
      <c r="E3319" t="s">
        <v>167</v>
      </c>
      <c r="F3319" t="s">
        <v>9734</v>
      </c>
      <c r="G3319" t="s">
        <v>263</v>
      </c>
      <c r="H3319" t="s">
        <v>150</v>
      </c>
      <c r="I3319" t="s">
        <v>136</v>
      </c>
      <c r="J3319" t="s">
        <v>137</v>
      </c>
      <c r="K3319" t="s">
        <v>144</v>
      </c>
      <c r="L3319" t="s">
        <v>9735</v>
      </c>
      <c r="M3319" t="s">
        <v>9736</v>
      </c>
      <c r="N3319">
        <v>0.93500000000000005</v>
      </c>
      <c r="O3319">
        <v>0</v>
      </c>
      <c r="P3319">
        <v>3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0.25560466671719995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0.25560466671719995</v>
      </c>
    </row>
    <row r="3320" spans="1:31" x14ac:dyDescent="0.3">
      <c r="A3320">
        <v>2508181</v>
      </c>
      <c r="B3320">
        <v>1</v>
      </c>
      <c r="C3320" t="s">
        <v>80</v>
      </c>
      <c r="D3320" t="s">
        <v>92</v>
      </c>
      <c r="E3320" t="s">
        <v>141</v>
      </c>
      <c r="F3320" t="s">
        <v>8493</v>
      </c>
      <c r="G3320" t="s">
        <v>143</v>
      </c>
      <c r="H3320" t="s">
        <v>135</v>
      </c>
      <c r="I3320" t="s">
        <v>136</v>
      </c>
      <c r="J3320" t="s">
        <v>137</v>
      </c>
      <c r="K3320" t="s">
        <v>144</v>
      </c>
      <c r="L3320" t="s">
        <v>9737</v>
      </c>
      <c r="M3320" t="s">
        <v>9738</v>
      </c>
      <c r="N3320">
        <v>6.6111111E-2</v>
      </c>
      <c r="O3320">
        <v>1</v>
      </c>
      <c r="P3320">
        <v>3659</v>
      </c>
      <c r="Q3320">
        <v>0</v>
      </c>
      <c r="R3320">
        <v>7</v>
      </c>
      <c r="S3320">
        <v>7</v>
      </c>
      <c r="T3320">
        <v>223</v>
      </c>
      <c r="U3320">
        <v>0</v>
      </c>
      <c r="V3320">
        <v>0</v>
      </c>
      <c r="W3320">
        <v>0.39462529985759998</v>
      </c>
      <c r="X3320">
        <v>32.771473233271912</v>
      </c>
      <c r="Y3320">
        <v>0</v>
      </c>
      <c r="Z3320">
        <v>1.0972927548800002E-2</v>
      </c>
      <c r="AA3320">
        <v>6.5051682144631968</v>
      </c>
      <c r="AB3320">
        <v>6.847197778098649</v>
      </c>
      <c r="AC3320">
        <v>0</v>
      </c>
      <c r="AD3320">
        <v>0</v>
      </c>
      <c r="AE3320">
        <v>46.529437453240156</v>
      </c>
    </row>
    <row r="3321" spans="1:31" x14ac:dyDescent="0.3">
      <c r="A3321">
        <v>2508513</v>
      </c>
      <c r="B3321">
        <v>1</v>
      </c>
      <c r="C3321" t="s">
        <v>80</v>
      </c>
      <c r="D3321" t="s">
        <v>83</v>
      </c>
      <c r="E3321" t="s">
        <v>167</v>
      </c>
      <c r="F3321" t="s">
        <v>9739</v>
      </c>
      <c r="G3321" t="s">
        <v>263</v>
      </c>
      <c r="H3321" t="s">
        <v>150</v>
      </c>
      <c r="I3321" t="s">
        <v>136</v>
      </c>
      <c r="J3321" t="s">
        <v>137</v>
      </c>
      <c r="K3321" t="s">
        <v>144</v>
      </c>
      <c r="L3321" t="s">
        <v>9740</v>
      </c>
      <c r="M3321" t="s">
        <v>9741</v>
      </c>
      <c r="N3321">
        <v>1.145</v>
      </c>
      <c r="O3321">
        <v>0</v>
      </c>
      <c r="P3321">
        <v>0</v>
      </c>
      <c r="Q3321">
        <v>0</v>
      </c>
      <c r="R3321">
        <v>0</v>
      </c>
      <c r="S3321">
        <v>0</v>
      </c>
      <c r="T3321">
        <v>1</v>
      </c>
      <c r="U3321">
        <v>0</v>
      </c>
      <c r="V3321">
        <v>0</v>
      </c>
      <c r="W3321">
        <v>0</v>
      </c>
      <c r="X3321">
        <v>0</v>
      </c>
      <c r="Y3321">
        <v>0</v>
      </c>
      <c r="Z3321">
        <v>0</v>
      </c>
      <c r="AA3321">
        <v>0</v>
      </c>
      <c r="AB3321">
        <v>0.89843530591391663</v>
      </c>
      <c r="AC3321">
        <v>0</v>
      </c>
      <c r="AD3321">
        <v>0</v>
      </c>
      <c r="AE3321">
        <v>0.89843530591391663</v>
      </c>
    </row>
    <row r="3322" spans="1:31" x14ac:dyDescent="0.3">
      <c r="A3322">
        <v>2509014</v>
      </c>
      <c r="B3322">
        <v>1</v>
      </c>
      <c r="C3322" t="s">
        <v>81</v>
      </c>
      <c r="D3322" t="s">
        <v>128</v>
      </c>
      <c r="E3322" t="s">
        <v>132</v>
      </c>
      <c r="F3322" t="s">
        <v>9742</v>
      </c>
      <c r="G3322" t="s">
        <v>204</v>
      </c>
      <c r="H3322" t="s">
        <v>135</v>
      </c>
      <c r="I3322" t="s">
        <v>136</v>
      </c>
      <c r="J3322" t="s">
        <v>137</v>
      </c>
      <c r="K3322" t="s">
        <v>144</v>
      </c>
      <c r="L3322" t="s">
        <v>9743</v>
      </c>
      <c r="M3322" t="s">
        <v>9744</v>
      </c>
      <c r="N3322">
        <v>1.798333333</v>
      </c>
      <c r="O3322">
        <v>1</v>
      </c>
      <c r="P3322">
        <v>594</v>
      </c>
      <c r="Q3322">
        <v>2</v>
      </c>
      <c r="R3322">
        <v>29</v>
      </c>
      <c r="S3322">
        <v>1</v>
      </c>
      <c r="T3322">
        <v>64</v>
      </c>
      <c r="U3322">
        <v>0</v>
      </c>
      <c r="V3322">
        <v>0</v>
      </c>
      <c r="W3322">
        <v>0.53088318585333327</v>
      </c>
      <c r="X3322">
        <v>217.44854246182868</v>
      </c>
      <c r="Y3322">
        <v>2.3213400476148749</v>
      </c>
      <c r="Z3322">
        <v>10.648804929350176</v>
      </c>
      <c r="AA3322">
        <v>0.43383997022127502</v>
      </c>
      <c r="AB3322">
        <v>47.316093568898538</v>
      </c>
      <c r="AC3322">
        <v>0</v>
      </c>
      <c r="AD3322">
        <v>0</v>
      </c>
      <c r="AE3322">
        <v>278.69950416376685</v>
      </c>
    </row>
    <row r="3323" spans="1:31" x14ac:dyDescent="0.3">
      <c r="A3323">
        <v>2508304</v>
      </c>
      <c r="B3323">
        <v>1</v>
      </c>
      <c r="C3323" t="s">
        <v>80</v>
      </c>
      <c r="D3323" t="s">
        <v>82</v>
      </c>
      <c r="E3323" t="s">
        <v>167</v>
      </c>
      <c r="F3323" t="s">
        <v>9745</v>
      </c>
      <c r="G3323" t="s">
        <v>234</v>
      </c>
      <c r="H3323" t="s">
        <v>150</v>
      </c>
      <c r="I3323" t="s">
        <v>136</v>
      </c>
      <c r="J3323" t="s">
        <v>137</v>
      </c>
      <c r="K3323" t="s">
        <v>144</v>
      </c>
      <c r="L3323" t="s">
        <v>9746</v>
      </c>
      <c r="M3323" t="s">
        <v>9747</v>
      </c>
      <c r="N3323">
        <v>0.77472222199999996</v>
      </c>
      <c r="O3323">
        <v>0</v>
      </c>
      <c r="P3323">
        <v>5</v>
      </c>
      <c r="Q3323">
        <v>0</v>
      </c>
      <c r="R3323">
        <v>0</v>
      </c>
      <c r="S3323">
        <v>0</v>
      </c>
      <c r="T3323">
        <v>4</v>
      </c>
      <c r="U3323">
        <v>0</v>
      </c>
      <c r="V3323">
        <v>0</v>
      </c>
      <c r="W3323">
        <v>0</v>
      </c>
      <c r="X3323">
        <v>0.18538104577411113</v>
      </c>
      <c r="Y3323">
        <v>0</v>
      </c>
      <c r="Z3323">
        <v>0</v>
      </c>
      <c r="AA3323">
        <v>0</v>
      </c>
      <c r="AB3323">
        <v>2.1027077527289371</v>
      </c>
      <c r="AC3323">
        <v>0</v>
      </c>
      <c r="AD3323">
        <v>0</v>
      </c>
      <c r="AE3323">
        <v>2.2880887985030482</v>
      </c>
    </row>
    <row r="3324" spans="1:31" x14ac:dyDescent="0.3">
      <c r="A3324">
        <v>2508496</v>
      </c>
      <c r="B3324">
        <v>1</v>
      </c>
      <c r="C3324" t="s">
        <v>80</v>
      </c>
      <c r="D3324" t="s">
        <v>97</v>
      </c>
      <c r="E3324" t="s">
        <v>167</v>
      </c>
      <c r="F3324" t="s">
        <v>9748</v>
      </c>
      <c r="G3324" t="s">
        <v>169</v>
      </c>
      <c r="H3324" t="s">
        <v>150</v>
      </c>
      <c r="I3324" t="s">
        <v>136</v>
      </c>
      <c r="J3324" t="s">
        <v>137</v>
      </c>
      <c r="K3324" t="s">
        <v>144</v>
      </c>
      <c r="L3324" t="s">
        <v>9749</v>
      </c>
      <c r="M3324" t="s">
        <v>9750</v>
      </c>
      <c r="N3324">
        <v>6.3569444439999998</v>
      </c>
      <c r="O3324">
        <v>0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0</v>
      </c>
      <c r="V3324">
        <v>0</v>
      </c>
      <c r="W3324">
        <v>0</v>
      </c>
      <c r="X3324">
        <v>0</v>
      </c>
      <c r="Y3324">
        <v>0</v>
      </c>
      <c r="Z3324">
        <v>0.11306762736885001</v>
      </c>
      <c r="AA3324">
        <v>0</v>
      </c>
      <c r="AB3324">
        <v>0</v>
      </c>
      <c r="AC3324">
        <v>0</v>
      </c>
      <c r="AD3324">
        <v>0</v>
      </c>
      <c r="AE3324">
        <v>0.11306762736885001</v>
      </c>
    </row>
    <row r="3325" spans="1:31" x14ac:dyDescent="0.3">
      <c r="A3325">
        <v>2524915</v>
      </c>
      <c r="B3325">
        <v>1</v>
      </c>
      <c r="C3325" t="s">
        <v>80</v>
      </c>
      <c r="D3325" t="s">
        <v>88</v>
      </c>
      <c r="E3325" t="s">
        <v>147</v>
      </c>
      <c r="F3325" t="s">
        <v>9392</v>
      </c>
      <c r="G3325" t="s">
        <v>224</v>
      </c>
      <c r="H3325" t="s">
        <v>150</v>
      </c>
      <c r="I3325" t="s">
        <v>136</v>
      </c>
      <c r="J3325" t="s">
        <v>137</v>
      </c>
      <c r="K3325" t="s">
        <v>144</v>
      </c>
      <c r="L3325" t="s">
        <v>9751</v>
      </c>
      <c r="M3325" t="s">
        <v>9752</v>
      </c>
      <c r="N3325">
        <v>4.9000000000000004</v>
      </c>
      <c r="O3325">
        <v>0</v>
      </c>
      <c r="P3325">
        <v>18</v>
      </c>
      <c r="Q3325">
        <v>0</v>
      </c>
      <c r="R3325">
        <v>0</v>
      </c>
      <c r="S3325">
        <v>0</v>
      </c>
      <c r="T3325">
        <v>5</v>
      </c>
      <c r="U3325">
        <v>0</v>
      </c>
      <c r="V3325">
        <v>0</v>
      </c>
      <c r="W3325">
        <v>0</v>
      </c>
      <c r="X3325">
        <v>20.576474566790928</v>
      </c>
      <c r="Y3325">
        <v>0</v>
      </c>
      <c r="Z3325">
        <v>0</v>
      </c>
      <c r="AA3325">
        <v>0</v>
      </c>
      <c r="AB3325">
        <v>28.181695194520632</v>
      </c>
      <c r="AC3325">
        <v>0</v>
      </c>
      <c r="AD3325">
        <v>0</v>
      </c>
      <c r="AE3325">
        <v>48.758169761311564</v>
      </c>
    </row>
    <row r="3326" spans="1:31" x14ac:dyDescent="0.3">
      <c r="A3326">
        <v>2508390</v>
      </c>
      <c r="B3326">
        <v>1</v>
      </c>
      <c r="C3326" t="s">
        <v>80</v>
      </c>
      <c r="D3326" t="s">
        <v>104</v>
      </c>
      <c r="E3326" t="s">
        <v>141</v>
      </c>
      <c r="F3326" t="s">
        <v>9753</v>
      </c>
      <c r="G3326" t="s">
        <v>173</v>
      </c>
      <c r="H3326" t="s">
        <v>135</v>
      </c>
      <c r="I3326" t="s">
        <v>136</v>
      </c>
      <c r="J3326" t="s">
        <v>137</v>
      </c>
      <c r="K3326" t="s">
        <v>138</v>
      </c>
      <c r="L3326" t="s">
        <v>9754</v>
      </c>
      <c r="M3326" t="s">
        <v>9755</v>
      </c>
      <c r="N3326">
        <v>4.4675000000000002</v>
      </c>
      <c r="O3326">
        <v>10</v>
      </c>
      <c r="P3326">
        <v>209</v>
      </c>
      <c r="Q3326">
        <v>9</v>
      </c>
      <c r="R3326">
        <v>32</v>
      </c>
      <c r="S3326">
        <v>17</v>
      </c>
      <c r="T3326">
        <v>65</v>
      </c>
      <c r="U3326">
        <v>1</v>
      </c>
      <c r="V3326">
        <v>0</v>
      </c>
      <c r="W3326">
        <v>132.70067203542737</v>
      </c>
      <c r="X3326">
        <v>347.42752803839664</v>
      </c>
      <c r="Y3326">
        <v>40.478538253356568</v>
      </c>
      <c r="Z3326">
        <v>144.76545370980404</v>
      </c>
      <c r="AA3326">
        <v>701.22708011848295</v>
      </c>
      <c r="AB3326">
        <v>661.61502327014068</v>
      </c>
      <c r="AC3326">
        <v>143.79817922405431</v>
      </c>
      <c r="AD3326">
        <v>0</v>
      </c>
      <c r="AE3326">
        <v>2172.0124746496626</v>
      </c>
    </row>
    <row r="3327" spans="1:31" x14ac:dyDescent="0.3">
      <c r="A3327">
        <v>2508951</v>
      </c>
      <c r="B3327">
        <v>1</v>
      </c>
      <c r="C3327" t="s">
        <v>81</v>
      </c>
      <c r="D3327" t="s">
        <v>113</v>
      </c>
      <c r="E3327" t="s">
        <v>167</v>
      </c>
      <c r="F3327" t="s">
        <v>9756</v>
      </c>
      <c r="G3327" t="s">
        <v>263</v>
      </c>
      <c r="H3327" t="s">
        <v>150</v>
      </c>
      <c r="I3327" t="s">
        <v>136</v>
      </c>
      <c r="J3327" t="s">
        <v>137</v>
      </c>
      <c r="K3327" t="s">
        <v>144</v>
      </c>
      <c r="L3327" t="s">
        <v>9757</v>
      </c>
      <c r="M3327" t="s">
        <v>9758</v>
      </c>
      <c r="N3327">
        <v>1.664722222</v>
      </c>
      <c r="O3327">
        <v>0</v>
      </c>
      <c r="P3327">
        <v>1</v>
      </c>
      <c r="Q3327">
        <v>0</v>
      </c>
      <c r="R3327">
        <v>0</v>
      </c>
      <c r="S3327">
        <v>0</v>
      </c>
      <c r="T3327">
        <v>0</v>
      </c>
      <c r="U3327">
        <v>0</v>
      </c>
      <c r="V3327">
        <v>0</v>
      </c>
      <c r="W3327">
        <v>0</v>
      </c>
      <c r="X3327">
        <v>0.45175096484456756</v>
      </c>
      <c r="Y3327">
        <v>0</v>
      </c>
      <c r="Z3327">
        <v>0</v>
      </c>
      <c r="AA3327">
        <v>0</v>
      </c>
      <c r="AB3327">
        <v>0</v>
      </c>
      <c r="AC3327">
        <v>0</v>
      </c>
      <c r="AD3327">
        <v>0</v>
      </c>
      <c r="AE3327">
        <v>0.45175096484456756</v>
      </c>
    </row>
    <row r="3328" spans="1:31" x14ac:dyDescent="0.3">
      <c r="A3328">
        <v>2508310</v>
      </c>
      <c r="B3328">
        <v>1</v>
      </c>
      <c r="C3328" t="s">
        <v>81</v>
      </c>
      <c r="D3328" t="s">
        <v>118</v>
      </c>
      <c r="E3328" t="s">
        <v>275</v>
      </c>
      <c r="F3328" t="s">
        <v>9759</v>
      </c>
      <c r="G3328" t="s">
        <v>143</v>
      </c>
      <c r="H3328" t="s">
        <v>135</v>
      </c>
      <c r="I3328" t="s">
        <v>136</v>
      </c>
      <c r="J3328" t="s">
        <v>137</v>
      </c>
      <c r="K3328" t="s">
        <v>144</v>
      </c>
      <c r="L3328" t="s">
        <v>9760</v>
      </c>
      <c r="M3328" t="s">
        <v>9761</v>
      </c>
      <c r="N3328">
        <v>8.9444443999999998E-2</v>
      </c>
      <c r="O3328">
        <v>3</v>
      </c>
      <c r="P3328">
        <v>8335</v>
      </c>
      <c r="Q3328">
        <v>193</v>
      </c>
      <c r="R3328">
        <v>1407</v>
      </c>
      <c r="S3328">
        <v>68</v>
      </c>
      <c r="T3328">
        <v>1037</v>
      </c>
      <c r="U3328">
        <v>1</v>
      </c>
      <c r="V3328">
        <v>2</v>
      </c>
      <c r="W3328">
        <v>0.10032163152950832</v>
      </c>
      <c r="X3328">
        <v>84.905635669986182</v>
      </c>
      <c r="Y3328">
        <v>54.21240611835173</v>
      </c>
      <c r="Z3328">
        <v>23.805594619686801</v>
      </c>
      <c r="AA3328">
        <v>15.078841578273121</v>
      </c>
      <c r="AB3328">
        <v>57.584039103080286</v>
      </c>
      <c r="AC3328">
        <v>0.31722894938804669</v>
      </c>
      <c r="AD3328">
        <v>1.5268729951686899</v>
      </c>
      <c r="AE3328">
        <v>237.53094066546433</v>
      </c>
    </row>
    <row r="3329" spans="1:31" x14ac:dyDescent="0.3">
      <c r="A3329">
        <v>2508851</v>
      </c>
      <c r="B3329">
        <v>1</v>
      </c>
      <c r="C3329" t="s">
        <v>81</v>
      </c>
      <c r="D3329" t="s">
        <v>118</v>
      </c>
      <c r="E3329" t="s">
        <v>132</v>
      </c>
      <c r="F3329" t="s">
        <v>9416</v>
      </c>
      <c r="G3329" t="s">
        <v>204</v>
      </c>
      <c r="H3329" t="s">
        <v>135</v>
      </c>
      <c r="I3329" t="s">
        <v>136</v>
      </c>
      <c r="J3329" t="s">
        <v>137</v>
      </c>
      <c r="K3329" t="s">
        <v>144</v>
      </c>
      <c r="L3329" t="s">
        <v>9762</v>
      </c>
      <c r="M3329" t="s">
        <v>9763</v>
      </c>
      <c r="N3329">
        <v>0.61499999999999999</v>
      </c>
      <c r="O3329">
        <v>0</v>
      </c>
      <c r="P3329">
        <v>42</v>
      </c>
      <c r="Q3329">
        <v>0</v>
      </c>
      <c r="R3329">
        <v>10</v>
      </c>
      <c r="S3329">
        <v>0</v>
      </c>
      <c r="T3329">
        <v>3</v>
      </c>
      <c r="U3329">
        <v>0</v>
      </c>
      <c r="V3329">
        <v>0</v>
      </c>
      <c r="W3329">
        <v>0</v>
      </c>
      <c r="X3329">
        <v>5.4185101284222554</v>
      </c>
      <c r="Y3329">
        <v>0</v>
      </c>
      <c r="Z3329">
        <v>0.76734300183907844</v>
      </c>
      <c r="AA3329">
        <v>0</v>
      </c>
      <c r="AB3329">
        <v>0.34029572435221334</v>
      </c>
      <c r="AC3329">
        <v>0</v>
      </c>
      <c r="AD3329">
        <v>0</v>
      </c>
      <c r="AE3329">
        <v>6.5261488546135471</v>
      </c>
    </row>
    <row r="3330" spans="1:31" x14ac:dyDescent="0.3">
      <c r="A3330">
        <v>2508994</v>
      </c>
      <c r="B3330">
        <v>1</v>
      </c>
      <c r="C3330" t="s">
        <v>80</v>
      </c>
      <c r="D3330" t="s">
        <v>84</v>
      </c>
      <c r="E3330" t="s">
        <v>167</v>
      </c>
      <c r="F3330" t="s">
        <v>9764</v>
      </c>
      <c r="G3330" t="s">
        <v>263</v>
      </c>
      <c r="H3330" t="s">
        <v>150</v>
      </c>
      <c r="I3330" t="s">
        <v>136</v>
      </c>
      <c r="J3330" t="s">
        <v>137</v>
      </c>
      <c r="K3330" t="s">
        <v>144</v>
      </c>
      <c r="L3330" t="s">
        <v>9765</v>
      </c>
      <c r="M3330" t="s">
        <v>9766</v>
      </c>
      <c r="N3330">
        <v>4.5422222220000004</v>
      </c>
      <c r="O3330">
        <v>0</v>
      </c>
      <c r="P3330">
        <v>5</v>
      </c>
      <c r="Q3330">
        <v>0</v>
      </c>
      <c r="R3330">
        <v>0</v>
      </c>
      <c r="S3330">
        <v>0</v>
      </c>
      <c r="T3330">
        <v>4</v>
      </c>
      <c r="U3330">
        <v>0</v>
      </c>
      <c r="V3330">
        <v>0</v>
      </c>
      <c r="W3330">
        <v>0</v>
      </c>
      <c r="X3330">
        <v>6.3832264890295747</v>
      </c>
      <c r="Y3330">
        <v>0</v>
      </c>
      <c r="Z3330">
        <v>0</v>
      </c>
      <c r="AA3330">
        <v>0</v>
      </c>
      <c r="AB3330">
        <v>32.501640034272839</v>
      </c>
      <c r="AC3330">
        <v>0</v>
      </c>
      <c r="AD3330">
        <v>0</v>
      </c>
      <c r="AE3330">
        <v>38.884866523302414</v>
      </c>
    </row>
    <row r="3331" spans="1:31" x14ac:dyDescent="0.3">
      <c r="A3331">
        <v>2508516</v>
      </c>
      <c r="B3331">
        <v>2</v>
      </c>
      <c r="C3331" t="s">
        <v>80</v>
      </c>
      <c r="D3331" t="s">
        <v>85</v>
      </c>
      <c r="E3331" t="s">
        <v>159</v>
      </c>
      <c r="F3331" t="s">
        <v>9767</v>
      </c>
      <c r="G3331" t="s">
        <v>169</v>
      </c>
      <c r="H3331" t="s">
        <v>150</v>
      </c>
      <c r="I3331" t="s">
        <v>136</v>
      </c>
      <c r="J3331" t="s">
        <v>137</v>
      </c>
      <c r="K3331" t="s">
        <v>144</v>
      </c>
      <c r="L3331" t="s">
        <v>9768</v>
      </c>
      <c r="M3331" t="s">
        <v>9769</v>
      </c>
      <c r="N3331">
        <v>0.87638888800000003</v>
      </c>
      <c r="O3331">
        <v>0</v>
      </c>
      <c r="P3331">
        <v>114</v>
      </c>
      <c r="Q3331">
        <v>0</v>
      </c>
      <c r="R3331">
        <v>0</v>
      </c>
      <c r="S3331">
        <v>0</v>
      </c>
      <c r="T3331">
        <v>6</v>
      </c>
      <c r="U3331">
        <v>0</v>
      </c>
      <c r="V3331">
        <v>0</v>
      </c>
      <c r="W3331">
        <v>0</v>
      </c>
      <c r="X3331">
        <v>29.994965459751555</v>
      </c>
      <c r="Y3331">
        <v>0</v>
      </c>
      <c r="Z3331">
        <v>0</v>
      </c>
      <c r="AA3331">
        <v>0</v>
      </c>
      <c r="AB3331">
        <v>8.1913796896892777</v>
      </c>
      <c r="AC3331">
        <v>0</v>
      </c>
      <c r="AD3331">
        <v>0</v>
      </c>
      <c r="AE3331">
        <v>38.186345149440832</v>
      </c>
    </row>
    <row r="3332" spans="1:31" x14ac:dyDescent="0.3">
      <c r="A3332">
        <v>2508516</v>
      </c>
      <c r="B3332">
        <v>1</v>
      </c>
      <c r="C3332" t="s">
        <v>80</v>
      </c>
      <c r="D3332" t="s">
        <v>85</v>
      </c>
      <c r="E3332" t="s">
        <v>167</v>
      </c>
      <c r="F3332" t="s">
        <v>9770</v>
      </c>
      <c r="G3332" t="s">
        <v>169</v>
      </c>
      <c r="H3332" t="s">
        <v>150</v>
      </c>
      <c r="I3332" t="s">
        <v>136</v>
      </c>
      <c r="J3332" t="s">
        <v>137</v>
      </c>
      <c r="K3332" t="s">
        <v>144</v>
      </c>
      <c r="L3332" t="s">
        <v>9771</v>
      </c>
      <c r="M3332" t="s">
        <v>9768</v>
      </c>
      <c r="N3332">
        <v>1.026944444</v>
      </c>
      <c r="O3332">
        <v>0</v>
      </c>
      <c r="P3332">
        <v>0</v>
      </c>
      <c r="Q3332">
        <v>0</v>
      </c>
      <c r="R3332">
        <v>0</v>
      </c>
      <c r="S3332">
        <v>0</v>
      </c>
      <c r="T3332">
        <v>1</v>
      </c>
      <c r="U3332">
        <v>0</v>
      </c>
      <c r="V3332">
        <v>0</v>
      </c>
      <c r="W3332">
        <v>0</v>
      </c>
      <c r="X3332">
        <v>0</v>
      </c>
      <c r="Y3332">
        <v>0</v>
      </c>
      <c r="Z3332">
        <v>0</v>
      </c>
      <c r="AA3332">
        <v>0</v>
      </c>
      <c r="AB3332">
        <v>1.6214496452688889</v>
      </c>
      <c r="AC3332">
        <v>0</v>
      </c>
      <c r="AD3332">
        <v>0</v>
      </c>
      <c r="AE3332">
        <v>1.6214496452688889</v>
      </c>
    </row>
    <row r="3333" spans="1:31" x14ac:dyDescent="0.3">
      <c r="A3333">
        <v>2508410</v>
      </c>
      <c r="B3333">
        <v>1</v>
      </c>
      <c r="C3333" t="s">
        <v>80</v>
      </c>
      <c r="D3333" t="s">
        <v>87</v>
      </c>
      <c r="E3333" t="s">
        <v>167</v>
      </c>
      <c r="F3333" t="s">
        <v>9772</v>
      </c>
      <c r="G3333" t="s">
        <v>263</v>
      </c>
      <c r="H3333" t="s">
        <v>150</v>
      </c>
      <c r="I3333" t="s">
        <v>136</v>
      </c>
      <c r="J3333" t="s">
        <v>137</v>
      </c>
      <c r="K3333" t="s">
        <v>144</v>
      </c>
      <c r="L3333" t="s">
        <v>9773</v>
      </c>
      <c r="M3333" t="s">
        <v>9774</v>
      </c>
      <c r="N3333">
        <v>1.095277777</v>
      </c>
      <c r="O3333">
        <v>0</v>
      </c>
      <c r="P3333">
        <v>1</v>
      </c>
      <c r="Q3333">
        <v>0</v>
      </c>
      <c r="R3333">
        <v>0</v>
      </c>
      <c r="S3333">
        <v>0</v>
      </c>
      <c r="T3333">
        <v>0</v>
      </c>
      <c r="U3333">
        <v>0</v>
      </c>
      <c r="V3333">
        <v>0</v>
      </c>
      <c r="W3333">
        <v>0</v>
      </c>
      <c r="X3333">
        <v>1.9761723746729999E-2</v>
      </c>
      <c r="Y3333">
        <v>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1.9761723746729999E-2</v>
      </c>
    </row>
    <row r="3334" spans="1:31" x14ac:dyDescent="0.3">
      <c r="A3334">
        <v>2508808</v>
      </c>
      <c r="B3334">
        <v>1</v>
      </c>
      <c r="C3334" t="s">
        <v>81</v>
      </c>
      <c r="D3334" t="s">
        <v>112</v>
      </c>
      <c r="E3334" t="s">
        <v>132</v>
      </c>
      <c r="F3334" t="s">
        <v>9775</v>
      </c>
      <c r="G3334" t="s">
        <v>1270</v>
      </c>
      <c r="H3334" t="s">
        <v>135</v>
      </c>
      <c r="I3334" t="s">
        <v>136</v>
      </c>
      <c r="J3334" t="s">
        <v>137</v>
      </c>
      <c r="K3334" t="s">
        <v>144</v>
      </c>
      <c r="L3334" t="s">
        <v>9776</v>
      </c>
      <c r="M3334" t="s">
        <v>9777</v>
      </c>
      <c r="N3334">
        <v>0.99138888800000002</v>
      </c>
      <c r="O3334">
        <v>0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0</v>
      </c>
      <c r="V3334">
        <v>0</v>
      </c>
      <c r="W3334">
        <v>0</v>
      </c>
      <c r="X3334">
        <v>0</v>
      </c>
      <c r="Y3334">
        <v>0</v>
      </c>
      <c r="Z3334">
        <v>1.0001469120827442</v>
      </c>
      <c r="AA3334">
        <v>0</v>
      </c>
      <c r="AB3334">
        <v>0</v>
      </c>
      <c r="AC3334">
        <v>0</v>
      </c>
      <c r="AD3334">
        <v>0</v>
      </c>
      <c r="AE3334">
        <v>1.0001469120827442</v>
      </c>
    </row>
    <row r="3335" spans="1:31" x14ac:dyDescent="0.3">
      <c r="A3335">
        <v>2508324</v>
      </c>
      <c r="B3335">
        <v>1</v>
      </c>
      <c r="C3335" t="s">
        <v>80</v>
      </c>
      <c r="D3335" t="s">
        <v>84</v>
      </c>
      <c r="E3335" t="s">
        <v>159</v>
      </c>
      <c r="F3335" t="s">
        <v>9778</v>
      </c>
      <c r="G3335" t="s">
        <v>173</v>
      </c>
      <c r="H3335" t="s">
        <v>150</v>
      </c>
      <c r="I3335" t="s">
        <v>136</v>
      </c>
      <c r="J3335" t="s">
        <v>137</v>
      </c>
      <c r="K3335" t="s">
        <v>138</v>
      </c>
      <c r="L3335" t="s">
        <v>9779</v>
      </c>
      <c r="M3335" t="s">
        <v>9780</v>
      </c>
      <c r="N3335">
        <v>7.1263888880000001</v>
      </c>
      <c r="O3335">
        <v>0</v>
      </c>
      <c r="P3335">
        <v>175</v>
      </c>
      <c r="Q3335">
        <v>0</v>
      </c>
      <c r="R3335">
        <v>0</v>
      </c>
      <c r="S3335">
        <v>0</v>
      </c>
      <c r="T3335">
        <v>18</v>
      </c>
      <c r="U3335">
        <v>0</v>
      </c>
      <c r="V3335">
        <v>0</v>
      </c>
      <c r="W3335">
        <v>0</v>
      </c>
      <c r="X3335">
        <v>328.79007152368689</v>
      </c>
      <c r="Y3335">
        <v>0</v>
      </c>
      <c r="Z3335">
        <v>0</v>
      </c>
      <c r="AA3335">
        <v>0</v>
      </c>
      <c r="AB3335">
        <v>170.24169280513368</v>
      </c>
      <c r="AC3335">
        <v>0</v>
      </c>
      <c r="AD3335">
        <v>0</v>
      </c>
      <c r="AE3335">
        <v>499.0317643288206</v>
      </c>
    </row>
    <row r="3336" spans="1:31" x14ac:dyDescent="0.3">
      <c r="A3336">
        <v>2508393</v>
      </c>
      <c r="B3336">
        <v>1</v>
      </c>
      <c r="C3336" t="s">
        <v>81</v>
      </c>
      <c r="D3336" t="s">
        <v>116</v>
      </c>
      <c r="E3336" t="s">
        <v>187</v>
      </c>
      <c r="F3336" t="s">
        <v>4441</v>
      </c>
      <c r="G3336" t="s">
        <v>143</v>
      </c>
      <c r="H3336" t="s">
        <v>135</v>
      </c>
      <c r="I3336" t="s">
        <v>136</v>
      </c>
      <c r="J3336" t="s">
        <v>137</v>
      </c>
      <c r="K3336" t="s">
        <v>144</v>
      </c>
      <c r="L3336" t="s">
        <v>9781</v>
      </c>
      <c r="M3336" t="s">
        <v>9782</v>
      </c>
      <c r="N3336">
        <v>8.3333332999999996E-2</v>
      </c>
      <c r="O3336">
        <v>0</v>
      </c>
      <c r="P3336">
        <v>900</v>
      </c>
      <c r="Q3336">
        <v>8</v>
      </c>
      <c r="R3336">
        <v>105</v>
      </c>
      <c r="S3336">
        <v>8</v>
      </c>
      <c r="T3336">
        <v>49</v>
      </c>
      <c r="U3336">
        <v>0</v>
      </c>
      <c r="V3336">
        <v>0</v>
      </c>
      <c r="W3336">
        <v>0</v>
      </c>
      <c r="X3336">
        <v>6.6867101212526654</v>
      </c>
      <c r="Y3336">
        <v>0.46622028423199996</v>
      </c>
      <c r="Z3336">
        <v>1.0502879539342498</v>
      </c>
      <c r="AA3336">
        <v>3.8048309916881675</v>
      </c>
      <c r="AB3336">
        <v>2.1437919152919998</v>
      </c>
      <c r="AC3336">
        <v>0</v>
      </c>
      <c r="AD3336">
        <v>0</v>
      </c>
      <c r="AE3336">
        <v>14.151841266399082</v>
      </c>
    </row>
    <row r="3337" spans="1:31" x14ac:dyDescent="0.3">
      <c r="A3337">
        <v>2508702</v>
      </c>
      <c r="B3337">
        <v>1</v>
      </c>
      <c r="C3337" t="s">
        <v>81</v>
      </c>
      <c r="D3337" t="s">
        <v>116</v>
      </c>
      <c r="E3337" t="s">
        <v>132</v>
      </c>
      <c r="F3337" t="s">
        <v>9783</v>
      </c>
      <c r="G3337" t="s">
        <v>161</v>
      </c>
      <c r="H3337" t="s">
        <v>135</v>
      </c>
      <c r="I3337" t="s">
        <v>136</v>
      </c>
      <c r="J3337" t="s">
        <v>137</v>
      </c>
      <c r="K3337" t="s">
        <v>144</v>
      </c>
      <c r="L3337" t="s">
        <v>9784</v>
      </c>
      <c r="M3337" t="s">
        <v>9785</v>
      </c>
      <c r="N3337">
        <v>0.91333333299999997</v>
      </c>
      <c r="O3337">
        <v>0</v>
      </c>
      <c r="P3337">
        <v>230</v>
      </c>
      <c r="Q3337">
        <v>0</v>
      </c>
      <c r="R3337">
        <v>9</v>
      </c>
      <c r="S3337">
        <v>0</v>
      </c>
      <c r="T3337">
        <v>8</v>
      </c>
      <c r="U3337">
        <v>0</v>
      </c>
      <c r="V3337">
        <v>0</v>
      </c>
      <c r="W3337">
        <v>0</v>
      </c>
      <c r="X3337">
        <v>20.121525440897745</v>
      </c>
      <c r="Y3337">
        <v>0</v>
      </c>
      <c r="Z3337">
        <v>0.80640317674340667</v>
      </c>
      <c r="AA3337">
        <v>0</v>
      </c>
      <c r="AB3337">
        <v>1.9853678395524914</v>
      </c>
      <c r="AC3337">
        <v>0</v>
      </c>
      <c r="AD3337">
        <v>0</v>
      </c>
      <c r="AE3337">
        <v>22.913296457193642</v>
      </c>
    </row>
    <row r="3338" spans="1:31" x14ac:dyDescent="0.3">
      <c r="A3338">
        <v>2508201</v>
      </c>
      <c r="B3338">
        <v>1</v>
      </c>
      <c r="C3338" t="s">
        <v>80</v>
      </c>
      <c r="D3338" t="s">
        <v>85</v>
      </c>
      <c r="E3338" t="s">
        <v>167</v>
      </c>
      <c r="F3338" t="s">
        <v>233</v>
      </c>
      <c r="G3338" t="s">
        <v>234</v>
      </c>
      <c r="H3338" t="s">
        <v>150</v>
      </c>
      <c r="I3338" t="s">
        <v>136</v>
      </c>
      <c r="J3338" t="s">
        <v>137</v>
      </c>
      <c r="K3338" t="s">
        <v>144</v>
      </c>
      <c r="L3338" t="s">
        <v>9786</v>
      </c>
      <c r="M3338" t="s">
        <v>9787</v>
      </c>
      <c r="N3338">
        <v>3.7111111110000001</v>
      </c>
      <c r="O3338">
        <v>0</v>
      </c>
      <c r="P3338">
        <v>22</v>
      </c>
      <c r="Q3338">
        <v>0</v>
      </c>
      <c r="R3338">
        <v>0</v>
      </c>
      <c r="S3338">
        <v>0</v>
      </c>
      <c r="T3338">
        <v>0</v>
      </c>
      <c r="U3338">
        <v>0</v>
      </c>
      <c r="V3338">
        <v>0</v>
      </c>
      <c r="W3338">
        <v>0</v>
      </c>
      <c r="X3338">
        <v>26.420451298482437</v>
      </c>
      <c r="Y3338">
        <v>0</v>
      </c>
      <c r="Z3338">
        <v>0</v>
      </c>
      <c r="AA3338">
        <v>0</v>
      </c>
      <c r="AB3338">
        <v>0</v>
      </c>
      <c r="AC3338">
        <v>0</v>
      </c>
      <c r="AD3338">
        <v>0</v>
      </c>
      <c r="AE3338">
        <v>26.420451298482437</v>
      </c>
    </row>
    <row r="3339" spans="1:31" x14ac:dyDescent="0.3">
      <c r="A3339">
        <v>2508871</v>
      </c>
      <c r="B3339">
        <v>1</v>
      </c>
      <c r="C3339" t="s">
        <v>80</v>
      </c>
      <c r="D3339" t="s">
        <v>94</v>
      </c>
      <c r="E3339" t="s">
        <v>207</v>
      </c>
      <c r="F3339" t="s">
        <v>9788</v>
      </c>
      <c r="G3339" t="s">
        <v>161</v>
      </c>
      <c r="H3339" t="s">
        <v>150</v>
      </c>
      <c r="I3339" t="s">
        <v>136</v>
      </c>
      <c r="J3339" t="s">
        <v>137</v>
      </c>
      <c r="K3339" t="s">
        <v>144</v>
      </c>
      <c r="L3339" t="s">
        <v>9789</v>
      </c>
      <c r="M3339" t="s">
        <v>9790</v>
      </c>
      <c r="N3339">
        <v>0.74833333300000004</v>
      </c>
      <c r="O3339">
        <v>0</v>
      </c>
      <c r="P3339">
        <v>97</v>
      </c>
      <c r="Q3339">
        <v>0</v>
      </c>
      <c r="R3339">
        <v>0</v>
      </c>
      <c r="S3339">
        <v>0</v>
      </c>
      <c r="T3339">
        <v>5</v>
      </c>
      <c r="U3339">
        <v>0</v>
      </c>
      <c r="V3339">
        <v>0</v>
      </c>
      <c r="W3339">
        <v>0</v>
      </c>
      <c r="X3339">
        <v>13.532577382356449</v>
      </c>
      <c r="Y3339">
        <v>0</v>
      </c>
      <c r="Z3339">
        <v>0</v>
      </c>
      <c r="AA3339">
        <v>0</v>
      </c>
      <c r="AB3339">
        <v>6.91732402328548</v>
      </c>
      <c r="AC3339">
        <v>0</v>
      </c>
      <c r="AD3339">
        <v>0</v>
      </c>
      <c r="AE3339">
        <v>20.449901405641928</v>
      </c>
    </row>
    <row r="3340" spans="1:31" x14ac:dyDescent="0.3">
      <c r="A3340">
        <v>2508832</v>
      </c>
      <c r="B3340">
        <v>2</v>
      </c>
      <c r="C3340" t="s">
        <v>80</v>
      </c>
      <c r="D3340" t="s">
        <v>97</v>
      </c>
      <c r="E3340" t="s">
        <v>159</v>
      </c>
      <c r="F3340" t="s">
        <v>9791</v>
      </c>
      <c r="G3340" t="s">
        <v>161</v>
      </c>
      <c r="H3340" t="s">
        <v>150</v>
      </c>
      <c r="I3340" t="s">
        <v>136</v>
      </c>
      <c r="J3340" t="s">
        <v>137</v>
      </c>
      <c r="K3340" t="s">
        <v>144</v>
      </c>
      <c r="L3340" t="s">
        <v>9792</v>
      </c>
      <c r="M3340" t="s">
        <v>9793</v>
      </c>
      <c r="N3340">
        <v>0.97361111099999997</v>
      </c>
      <c r="O3340">
        <v>0</v>
      </c>
      <c r="P3340">
        <v>15</v>
      </c>
      <c r="Q3340">
        <v>0</v>
      </c>
      <c r="R3340">
        <v>0</v>
      </c>
      <c r="S3340">
        <v>0</v>
      </c>
      <c r="T3340">
        <v>21</v>
      </c>
      <c r="U3340">
        <v>0</v>
      </c>
      <c r="V3340">
        <v>0</v>
      </c>
      <c r="W3340">
        <v>0</v>
      </c>
      <c r="X3340">
        <v>4.7661563936119684</v>
      </c>
      <c r="Y3340">
        <v>0</v>
      </c>
      <c r="Z3340">
        <v>0</v>
      </c>
      <c r="AA3340">
        <v>0</v>
      </c>
      <c r="AB3340">
        <v>24.283059219107351</v>
      </c>
      <c r="AC3340">
        <v>0</v>
      </c>
      <c r="AD3340">
        <v>0</v>
      </c>
      <c r="AE3340">
        <v>29.049215612719319</v>
      </c>
    </row>
    <row r="3341" spans="1:31" x14ac:dyDescent="0.3">
      <c r="A3341">
        <v>2508300</v>
      </c>
      <c r="B3341">
        <v>2</v>
      </c>
      <c r="C3341" t="s">
        <v>81</v>
      </c>
      <c r="D3341" t="s">
        <v>122</v>
      </c>
      <c r="E3341" t="s">
        <v>207</v>
      </c>
      <c r="F3341" t="s">
        <v>9794</v>
      </c>
      <c r="G3341" t="s">
        <v>169</v>
      </c>
      <c r="H3341" t="s">
        <v>150</v>
      </c>
      <c r="I3341" t="s">
        <v>136</v>
      </c>
      <c r="J3341" t="s">
        <v>137</v>
      </c>
      <c r="K3341" t="s">
        <v>144</v>
      </c>
      <c r="L3341" t="s">
        <v>9795</v>
      </c>
      <c r="M3341" t="s">
        <v>9796</v>
      </c>
      <c r="N3341">
        <v>2.7883333330000002</v>
      </c>
      <c r="O3341">
        <v>0</v>
      </c>
      <c r="P3341">
        <v>43</v>
      </c>
      <c r="Q3341">
        <v>0</v>
      </c>
      <c r="R3341">
        <v>0</v>
      </c>
      <c r="S3341">
        <v>0</v>
      </c>
      <c r="T3341">
        <v>2</v>
      </c>
      <c r="U3341">
        <v>0</v>
      </c>
      <c r="V3341">
        <v>0</v>
      </c>
      <c r="W3341">
        <v>0</v>
      </c>
      <c r="X3341">
        <v>31.169498359217741</v>
      </c>
      <c r="Y3341">
        <v>0</v>
      </c>
      <c r="Z3341">
        <v>0</v>
      </c>
      <c r="AA3341">
        <v>0</v>
      </c>
      <c r="AB3341">
        <v>14.84271807874482</v>
      </c>
      <c r="AC3341">
        <v>0</v>
      </c>
      <c r="AD3341">
        <v>0</v>
      </c>
      <c r="AE3341">
        <v>46.012216437962564</v>
      </c>
    </row>
    <row r="3342" spans="1:31" x14ac:dyDescent="0.3">
      <c r="A3342">
        <v>2508247</v>
      </c>
      <c r="B3342">
        <v>1</v>
      </c>
      <c r="C3342" t="s">
        <v>80</v>
      </c>
      <c r="D3342" t="s">
        <v>96</v>
      </c>
      <c r="E3342" t="s">
        <v>132</v>
      </c>
      <c r="F3342" t="s">
        <v>9797</v>
      </c>
      <c r="G3342" t="s">
        <v>693</v>
      </c>
      <c r="H3342" t="s">
        <v>135</v>
      </c>
      <c r="I3342" t="s">
        <v>136</v>
      </c>
      <c r="J3342" t="s">
        <v>137</v>
      </c>
      <c r="K3342" t="s">
        <v>144</v>
      </c>
      <c r="L3342" t="s">
        <v>9798</v>
      </c>
      <c r="M3342" t="s">
        <v>9799</v>
      </c>
      <c r="N3342">
        <v>3.0555555550000002</v>
      </c>
      <c r="O3342">
        <v>1</v>
      </c>
      <c r="P3342">
        <v>126</v>
      </c>
      <c r="Q3342">
        <v>1</v>
      </c>
      <c r="R3342">
        <v>10</v>
      </c>
      <c r="S3342">
        <v>7</v>
      </c>
      <c r="T3342">
        <v>46</v>
      </c>
      <c r="U3342">
        <v>0</v>
      </c>
      <c r="V3342">
        <v>0</v>
      </c>
      <c r="W3342">
        <v>0.61820672060888893</v>
      </c>
      <c r="X3342">
        <v>256.14183804663639</v>
      </c>
      <c r="Y3342">
        <v>6.1714419905004148</v>
      </c>
      <c r="Z3342">
        <v>3.3766178752633715</v>
      </c>
      <c r="AA3342">
        <v>64.472433146981643</v>
      </c>
      <c r="AB3342">
        <v>321.11040111418708</v>
      </c>
      <c r="AC3342">
        <v>0</v>
      </c>
      <c r="AD3342">
        <v>0</v>
      </c>
      <c r="AE3342">
        <v>651.89093889417779</v>
      </c>
    </row>
    <row r="3343" spans="1:31" x14ac:dyDescent="0.3">
      <c r="A3343">
        <v>2508493</v>
      </c>
      <c r="B3343">
        <v>1</v>
      </c>
      <c r="C3343" t="s">
        <v>80</v>
      </c>
      <c r="D3343" t="s">
        <v>104</v>
      </c>
      <c r="E3343" t="s">
        <v>141</v>
      </c>
      <c r="F3343" t="s">
        <v>7445</v>
      </c>
      <c r="G3343" t="s">
        <v>143</v>
      </c>
      <c r="H3343" t="s">
        <v>135</v>
      </c>
      <c r="I3343" t="s">
        <v>136</v>
      </c>
      <c r="J3343" t="s">
        <v>137</v>
      </c>
      <c r="K3343" t="s">
        <v>144</v>
      </c>
      <c r="L3343" t="s">
        <v>9800</v>
      </c>
      <c r="M3343" t="s">
        <v>9801</v>
      </c>
      <c r="N3343">
        <v>1.521111111</v>
      </c>
      <c r="O3343">
        <v>1</v>
      </c>
      <c r="P3343">
        <v>8</v>
      </c>
      <c r="Q3343">
        <v>20</v>
      </c>
      <c r="R3343">
        <v>49</v>
      </c>
      <c r="S3343">
        <v>12</v>
      </c>
      <c r="T3343">
        <v>9</v>
      </c>
      <c r="U3343">
        <v>7</v>
      </c>
      <c r="V3343">
        <v>0</v>
      </c>
      <c r="W3343">
        <v>0.32654821932816663</v>
      </c>
      <c r="X3343">
        <v>2.743474626499514</v>
      </c>
      <c r="Y3343">
        <v>197.44719341842082</v>
      </c>
      <c r="Z3343">
        <v>15.77403983194924</v>
      </c>
      <c r="AA3343">
        <v>179.79139995346003</v>
      </c>
      <c r="AB3343">
        <v>17.817862643707464</v>
      </c>
      <c r="AC3343">
        <v>2734.2501279202997</v>
      </c>
      <c r="AD3343">
        <v>0</v>
      </c>
      <c r="AE3343">
        <v>3148.1506466136652</v>
      </c>
    </row>
    <row r="3344" spans="1:31" x14ac:dyDescent="0.3">
      <c r="A3344">
        <v>2508284</v>
      </c>
      <c r="B3344">
        <v>1</v>
      </c>
      <c r="C3344" t="s">
        <v>80</v>
      </c>
      <c r="D3344" t="s">
        <v>106</v>
      </c>
      <c r="E3344" t="s">
        <v>207</v>
      </c>
      <c r="F3344" t="s">
        <v>9802</v>
      </c>
      <c r="G3344" t="s">
        <v>177</v>
      </c>
      <c r="H3344" t="s">
        <v>150</v>
      </c>
      <c r="I3344" t="s">
        <v>136</v>
      </c>
      <c r="J3344" t="s">
        <v>137</v>
      </c>
      <c r="K3344" t="s">
        <v>144</v>
      </c>
      <c r="L3344" t="s">
        <v>9803</v>
      </c>
      <c r="M3344" t="s">
        <v>9804</v>
      </c>
      <c r="N3344">
        <v>1.645</v>
      </c>
      <c r="O3344">
        <v>0</v>
      </c>
      <c r="P3344">
        <v>1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0.43836333963507756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0.43836333963507756</v>
      </c>
    </row>
    <row r="3345" spans="1:31" x14ac:dyDescent="0.3">
      <c r="A3345">
        <v>2508387</v>
      </c>
      <c r="B3345">
        <v>1</v>
      </c>
      <c r="C3345" t="s">
        <v>80</v>
      </c>
      <c r="D3345" t="s">
        <v>90</v>
      </c>
      <c r="E3345" t="s">
        <v>207</v>
      </c>
      <c r="F3345" t="s">
        <v>9805</v>
      </c>
      <c r="G3345" t="s">
        <v>538</v>
      </c>
      <c r="H3345" t="s">
        <v>150</v>
      </c>
      <c r="I3345" t="s">
        <v>136</v>
      </c>
      <c r="J3345" t="s">
        <v>3</v>
      </c>
      <c r="K3345" t="s">
        <v>144</v>
      </c>
      <c r="L3345" t="s">
        <v>9806</v>
      </c>
      <c r="M3345" t="s">
        <v>9807</v>
      </c>
      <c r="N3345">
        <v>2.2680555550000001</v>
      </c>
      <c r="O3345">
        <v>0</v>
      </c>
      <c r="P3345">
        <v>172</v>
      </c>
      <c r="Q3345">
        <v>0</v>
      </c>
      <c r="R3345">
        <v>0</v>
      </c>
      <c r="S3345">
        <v>0</v>
      </c>
      <c r="T3345">
        <v>6</v>
      </c>
      <c r="U3345">
        <v>0</v>
      </c>
      <c r="V3345">
        <v>0</v>
      </c>
      <c r="W3345">
        <v>0</v>
      </c>
      <c r="X3345">
        <v>84.778728870472023</v>
      </c>
      <c r="Y3345">
        <v>0</v>
      </c>
      <c r="Z3345">
        <v>0</v>
      </c>
      <c r="AA3345">
        <v>0</v>
      </c>
      <c r="AB3345">
        <v>7.3773505082688837</v>
      </c>
      <c r="AC3345">
        <v>0</v>
      </c>
      <c r="AD3345">
        <v>0</v>
      </c>
      <c r="AE3345">
        <v>92.156079378740912</v>
      </c>
    </row>
    <row r="3346" spans="1:31" x14ac:dyDescent="0.3">
      <c r="A3346">
        <v>2508831</v>
      </c>
      <c r="B3346">
        <v>1</v>
      </c>
      <c r="C3346" t="s">
        <v>81</v>
      </c>
      <c r="D3346" t="s">
        <v>127</v>
      </c>
      <c r="E3346" t="s">
        <v>132</v>
      </c>
      <c r="F3346" t="s">
        <v>9808</v>
      </c>
      <c r="G3346" t="s">
        <v>161</v>
      </c>
      <c r="H3346" t="s">
        <v>135</v>
      </c>
      <c r="I3346" t="s">
        <v>136</v>
      </c>
      <c r="J3346" t="s">
        <v>137</v>
      </c>
      <c r="K3346" t="s">
        <v>144</v>
      </c>
      <c r="L3346" t="s">
        <v>9809</v>
      </c>
      <c r="M3346" t="s">
        <v>9810</v>
      </c>
      <c r="N3346">
        <v>1.0449999999999999</v>
      </c>
      <c r="O3346">
        <v>0</v>
      </c>
      <c r="P3346">
        <v>5</v>
      </c>
      <c r="Q3346">
        <v>0</v>
      </c>
      <c r="R3346">
        <v>0</v>
      </c>
      <c r="S3346">
        <v>0</v>
      </c>
      <c r="T3346">
        <v>72</v>
      </c>
      <c r="U3346">
        <v>0</v>
      </c>
      <c r="V3346">
        <v>0</v>
      </c>
      <c r="W3346">
        <v>0</v>
      </c>
      <c r="X3346">
        <v>0.69802397598872523</v>
      </c>
      <c r="Y3346">
        <v>0</v>
      </c>
      <c r="Z3346">
        <v>0</v>
      </c>
      <c r="AA3346">
        <v>0</v>
      </c>
      <c r="AB3346">
        <v>128.08548430501452</v>
      </c>
      <c r="AC3346">
        <v>0</v>
      </c>
      <c r="AD3346">
        <v>0</v>
      </c>
      <c r="AE3346">
        <v>128.78350828100324</v>
      </c>
    </row>
    <row r="3347" spans="1:31" x14ac:dyDescent="0.3">
      <c r="A3347">
        <v>2508762</v>
      </c>
      <c r="B3347">
        <v>1</v>
      </c>
      <c r="C3347" t="s">
        <v>81</v>
      </c>
      <c r="D3347" t="s">
        <v>123</v>
      </c>
      <c r="E3347" t="s">
        <v>167</v>
      </c>
      <c r="F3347" t="s">
        <v>9811</v>
      </c>
      <c r="G3347" t="s">
        <v>263</v>
      </c>
      <c r="H3347" t="s">
        <v>150</v>
      </c>
      <c r="I3347" t="s">
        <v>136</v>
      </c>
      <c r="J3347" t="s">
        <v>137</v>
      </c>
      <c r="K3347" t="s">
        <v>144</v>
      </c>
      <c r="L3347" t="s">
        <v>9812</v>
      </c>
      <c r="M3347" t="s">
        <v>9813</v>
      </c>
      <c r="N3347">
        <v>2.5750000000000002</v>
      </c>
      <c r="O3347">
        <v>0</v>
      </c>
      <c r="P3347">
        <v>1</v>
      </c>
      <c r="Q3347">
        <v>0</v>
      </c>
      <c r="R3347">
        <v>0</v>
      </c>
      <c r="S3347">
        <v>0</v>
      </c>
      <c r="T3347">
        <v>0</v>
      </c>
      <c r="U3347">
        <v>0</v>
      </c>
      <c r="V3347">
        <v>0</v>
      </c>
      <c r="W3347">
        <v>0</v>
      </c>
      <c r="X3347">
        <v>0.94301368666560004</v>
      </c>
      <c r="Y3347">
        <v>0</v>
      </c>
      <c r="Z3347">
        <v>0</v>
      </c>
      <c r="AA3347">
        <v>0</v>
      </c>
      <c r="AB3347">
        <v>0</v>
      </c>
      <c r="AC3347">
        <v>0</v>
      </c>
      <c r="AD3347">
        <v>0</v>
      </c>
      <c r="AE3347">
        <v>0.94301368666560004</v>
      </c>
    </row>
    <row r="3348" spans="1:31" x14ac:dyDescent="0.3">
      <c r="A3348">
        <v>2508805</v>
      </c>
      <c r="B3348">
        <v>1</v>
      </c>
      <c r="C3348" t="s">
        <v>80</v>
      </c>
      <c r="D3348" t="s">
        <v>105</v>
      </c>
      <c r="E3348" t="s">
        <v>207</v>
      </c>
      <c r="F3348" t="s">
        <v>9814</v>
      </c>
      <c r="G3348" t="s">
        <v>2007</v>
      </c>
      <c r="H3348" t="s">
        <v>150</v>
      </c>
      <c r="I3348" t="s">
        <v>136</v>
      </c>
      <c r="J3348" t="s">
        <v>137</v>
      </c>
      <c r="K3348" t="s">
        <v>144</v>
      </c>
      <c r="L3348" t="s">
        <v>9815</v>
      </c>
      <c r="M3348" t="s">
        <v>9816</v>
      </c>
      <c r="N3348">
        <v>2.4591666659999998</v>
      </c>
      <c r="O3348">
        <v>0</v>
      </c>
      <c r="P3348">
        <v>3</v>
      </c>
      <c r="Q3348">
        <v>0</v>
      </c>
      <c r="R3348">
        <v>0</v>
      </c>
      <c r="S3348">
        <v>0</v>
      </c>
      <c r="T3348">
        <v>1</v>
      </c>
      <c r="U3348">
        <v>0</v>
      </c>
      <c r="V3348">
        <v>0</v>
      </c>
      <c r="W3348">
        <v>0</v>
      </c>
      <c r="X3348">
        <v>1.8351141746680435</v>
      </c>
      <c r="Y3348">
        <v>0</v>
      </c>
      <c r="Z3348">
        <v>0</v>
      </c>
      <c r="AA3348">
        <v>0</v>
      </c>
      <c r="AB3348">
        <v>1.7101134006243002</v>
      </c>
      <c r="AC3348">
        <v>0</v>
      </c>
      <c r="AD3348">
        <v>0</v>
      </c>
      <c r="AE3348">
        <v>3.5452275752923437</v>
      </c>
    </row>
    <row r="3349" spans="1:31" x14ac:dyDescent="0.3">
      <c r="A3349">
        <v>2508413</v>
      </c>
      <c r="B3349">
        <v>1</v>
      </c>
      <c r="C3349" t="s">
        <v>80</v>
      </c>
      <c r="D3349" t="s">
        <v>111</v>
      </c>
      <c r="E3349" t="s">
        <v>167</v>
      </c>
      <c r="F3349" t="s">
        <v>9817</v>
      </c>
      <c r="G3349" t="s">
        <v>538</v>
      </c>
      <c r="H3349" t="s">
        <v>150</v>
      </c>
      <c r="I3349" t="s">
        <v>136</v>
      </c>
      <c r="J3349" t="s">
        <v>3</v>
      </c>
      <c r="K3349" t="s">
        <v>144</v>
      </c>
      <c r="L3349" t="s">
        <v>9818</v>
      </c>
      <c r="M3349" t="s">
        <v>9819</v>
      </c>
      <c r="N3349">
        <v>4.3816666660000001</v>
      </c>
      <c r="O3349">
        <v>0</v>
      </c>
      <c r="P3349">
        <v>1</v>
      </c>
      <c r="Q3349">
        <v>0</v>
      </c>
      <c r="R3349">
        <v>0</v>
      </c>
      <c r="S3349">
        <v>0</v>
      </c>
      <c r="T3349">
        <v>0</v>
      </c>
      <c r="U3349">
        <v>0</v>
      </c>
      <c r="V3349">
        <v>0</v>
      </c>
      <c r="W3349">
        <v>0</v>
      </c>
      <c r="X3349">
        <v>40.16700450152468</v>
      </c>
      <c r="Y3349">
        <v>0</v>
      </c>
      <c r="Z3349">
        <v>0</v>
      </c>
      <c r="AA3349">
        <v>0</v>
      </c>
      <c r="AB3349">
        <v>0</v>
      </c>
      <c r="AC3349">
        <v>0</v>
      </c>
      <c r="AD3349">
        <v>0</v>
      </c>
      <c r="AE3349">
        <v>40.16700450152468</v>
      </c>
    </row>
    <row r="3350" spans="1:31" x14ac:dyDescent="0.3">
      <c r="A3350">
        <v>2508273</v>
      </c>
      <c r="B3350">
        <v>1</v>
      </c>
      <c r="C3350" t="s">
        <v>80</v>
      </c>
      <c r="D3350" t="s">
        <v>82</v>
      </c>
      <c r="E3350" t="s">
        <v>207</v>
      </c>
      <c r="F3350" t="s">
        <v>9820</v>
      </c>
      <c r="G3350" t="s">
        <v>1242</v>
      </c>
      <c r="H3350" t="s">
        <v>150</v>
      </c>
      <c r="I3350" t="s">
        <v>136</v>
      </c>
      <c r="J3350" t="s">
        <v>3</v>
      </c>
      <c r="K3350" t="s">
        <v>144</v>
      </c>
      <c r="L3350" t="s">
        <v>9821</v>
      </c>
      <c r="M3350" t="s">
        <v>9822</v>
      </c>
      <c r="N3350">
        <v>0.68666666600000004</v>
      </c>
      <c r="O3350">
        <v>0</v>
      </c>
      <c r="P3350">
        <v>51</v>
      </c>
      <c r="Q3350">
        <v>0</v>
      </c>
      <c r="R3350">
        <v>0</v>
      </c>
      <c r="S3350">
        <v>0</v>
      </c>
      <c r="T3350">
        <v>27</v>
      </c>
      <c r="U3350">
        <v>0</v>
      </c>
      <c r="V3350">
        <v>0</v>
      </c>
      <c r="W3350">
        <v>0</v>
      </c>
      <c r="X3350">
        <v>7.8711125964392199</v>
      </c>
      <c r="Y3350">
        <v>0</v>
      </c>
      <c r="Z3350">
        <v>0</v>
      </c>
      <c r="AA3350">
        <v>0</v>
      </c>
      <c r="AB3350">
        <v>25.570611021053939</v>
      </c>
      <c r="AC3350">
        <v>0</v>
      </c>
      <c r="AD3350">
        <v>0</v>
      </c>
      <c r="AE3350">
        <v>33.44172361749316</v>
      </c>
    </row>
    <row r="3351" spans="1:31" x14ac:dyDescent="0.3">
      <c r="A3351">
        <v>2508937</v>
      </c>
      <c r="B3351">
        <v>1</v>
      </c>
      <c r="C3351" t="s">
        <v>80</v>
      </c>
      <c r="D3351" t="s">
        <v>94</v>
      </c>
      <c r="E3351" t="s">
        <v>207</v>
      </c>
      <c r="F3351" t="s">
        <v>9823</v>
      </c>
      <c r="G3351" t="s">
        <v>161</v>
      </c>
      <c r="H3351" t="s">
        <v>150</v>
      </c>
      <c r="I3351" t="s">
        <v>136</v>
      </c>
      <c r="J3351" t="s">
        <v>137</v>
      </c>
      <c r="K3351" t="s">
        <v>144</v>
      </c>
      <c r="L3351" t="s">
        <v>9824</v>
      </c>
      <c r="M3351" t="s">
        <v>9825</v>
      </c>
      <c r="N3351">
        <v>0.33555555500000001</v>
      </c>
      <c r="O3351">
        <v>0</v>
      </c>
      <c r="P3351">
        <v>98</v>
      </c>
      <c r="Q3351">
        <v>0</v>
      </c>
      <c r="R3351">
        <v>2</v>
      </c>
      <c r="S3351">
        <v>0</v>
      </c>
      <c r="T3351">
        <v>6</v>
      </c>
      <c r="U3351">
        <v>0</v>
      </c>
      <c r="V3351">
        <v>0</v>
      </c>
      <c r="W3351">
        <v>0</v>
      </c>
      <c r="X3351">
        <v>7.4817542555957823</v>
      </c>
      <c r="Y3351">
        <v>0</v>
      </c>
      <c r="Z3351">
        <v>3.3647330563733334E-2</v>
      </c>
      <c r="AA3351">
        <v>0</v>
      </c>
      <c r="AB3351">
        <v>4.0647476768403559</v>
      </c>
      <c r="AC3351">
        <v>0</v>
      </c>
      <c r="AD3351">
        <v>0</v>
      </c>
      <c r="AE3351">
        <v>11.580149262999871</v>
      </c>
    </row>
    <row r="3352" spans="1:31" x14ac:dyDescent="0.3">
      <c r="A3352">
        <v>2508250</v>
      </c>
      <c r="B3352">
        <v>1</v>
      </c>
      <c r="C3352" t="s">
        <v>81</v>
      </c>
      <c r="D3352" t="s">
        <v>128</v>
      </c>
      <c r="E3352" t="s">
        <v>187</v>
      </c>
      <c r="F3352" t="s">
        <v>3835</v>
      </c>
      <c r="G3352" t="s">
        <v>143</v>
      </c>
      <c r="H3352" t="s">
        <v>135</v>
      </c>
      <c r="I3352" t="s">
        <v>136</v>
      </c>
      <c r="J3352" t="s">
        <v>137</v>
      </c>
      <c r="K3352" t="s">
        <v>144</v>
      </c>
      <c r="L3352" t="s">
        <v>9826</v>
      </c>
      <c r="M3352" t="s">
        <v>9827</v>
      </c>
      <c r="N3352">
        <v>0.19416666599999999</v>
      </c>
      <c r="O3352">
        <v>0</v>
      </c>
      <c r="P3352">
        <v>1157</v>
      </c>
      <c r="Q3352">
        <v>4</v>
      </c>
      <c r="R3352">
        <v>2</v>
      </c>
      <c r="S3352">
        <v>10</v>
      </c>
      <c r="T3352">
        <v>83</v>
      </c>
      <c r="U3352">
        <v>0</v>
      </c>
      <c r="V3352">
        <v>0</v>
      </c>
      <c r="W3352">
        <v>0</v>
      </c>
      <c r="X3352">
        <v>21.572374170675843</v>
      </c>
      <c r="Y3352">
        <v>0.51657038181198756</v>
      </c>
      <c r="Z3352">
        <v>4.0904093067499996E-5</v>
      </c>
      <c r="AA3352">
        <v>4.9057470767347207</v>
      </c>
      <c r="AB3352">
        <v>2.3927292611450786</v>
      </c>
      <c r="AC3352">
        <v>0</v>
      </c>
      <c r="AD3352">
        <v>0</v>
      </c>
      <c r="AE3352">
        <v>29.387461794460698</v>
      </c>
    </row>
    <row r="3353" spans="1:31" x14ac:dyDescent="0.3">
      <c r="A3353">
        <v>2508256</v>
      </c>
      <c r="B3353">
        <v>1</v>
      </c>
      <c r="C3353" t="s">
        <v>81</v>
      </c>
      <c r="D3353" t="s">
        <v>122</v>
      </c>
      <c r="E3353" t="s">
        <v>141</v>
      </c>
      <c r="F3353" t="s">
        <v>2310</v>
      </c>
      <c r="G3353" t="s">
        <v>143</v>
      </c>
      <c r="H3353" t="s">
        <v>135</v>
      </c>
      <c r="I3353" t="s">
        <v>136</v>
      </c>
      <c r="J3353" t="s">
        <v>137</v>
      </c>
      <c r="K3353" t="s">
        <v>144</v>
      </c>
      <c r="L3353" t="s">
        <v>9828</v>
      </c>
      <c r="M3353" t="s">
        <v>9829</v>
      </c>
      <c r="N3353">
        <v>1.2166666660000001</v>
      </c>
      <c r="O3353">
        <v>10</v>
      </c>
      <c r="P3353">
        <v>859</v>
      </c>
      <c r="Q3353">
        <v>70</v>
      </c>
      <c r="R3353">
        <v>41</v>
      </c>
      <c r="S3353">
        <v>22</v>
      </c>
      <c r="T3353">
        <v>55</v>
      </c>
      <c r="U3353">
        <v>0</v>
      </c>
      <c r="V3353">
        <v>1</v>
      </c>
      <c r="W3353">
        <v>1.6114611459094172</v>
      </c>
      <c r="X3353">
        <v>117.49809507205727</v>
      </c>
      <c r="Y3353">
        <v>85.468246255139363</v>
      </c>
      <c r="Z3353">
        <v>11.099867642507801</v>
      </c>
      <c r="AA3353">
        <v>61.277300040607216</v>
      </c>
      <c r="AB3353">
        <v>26.825707502386248</v>
      </c>
      <c r="AC3353">
        <v>0</v>
      </c>
      <c r="AD3353">
        <v>0.38180609782649999</v>
      </c>
      <c r="AE3353">
        <v>304.1624837564338</v>
      </c>
    </row>
    <row r="3354" spans="1:31" x14ac:dyDescent="0.3">
      <c r="A3354">
        <v>2508651</v>
      </c>
      <c r="B3354">
        <v>2</v>
      </c>
      <c r="C3354" t="s">
        <v>80</v>
      </c>
      <c r="D3354" t="s">
        <v>82</v>
      </c>
      <c r="E3354" t="s">
        <v>159</v>
      </c>
      <c r="F3354" t="s">
        <v>9830</v>
      </c>
      <c r="G3354" t="s">
        <v>1512</v>
      </c>
      <c r="H3354" t="s">
        <v>150</v>
      </c>
      <c r="I3354" t="s">
        <v>136</v>
      </c>
      <c r="J3354" t="s">
        <v>137</v>
      </c>
      <c r="K3354" t="s">
        <v>144</v>
      </c>
      <c r="L3354" t="s">
        <v>9831</v>
      </c>
      <c r="M3354" t="s">
        <v>9832</v>
      </c>
      <c r="N3354">
        <v>0.55472222199999999</v>
      </c>
      <c r="O3354">
        <v>0</v>
      </c>
      <c r="P3354">
        <v>356</v>
      </c>
      <c r="Q3354">
        <v>0</v>
      </c>
      <c r="R3354">
        <v>0</v>
      </c>
      <c r="S3354">
        <v>0</v>
      </c>
      <c r="T3354">
        <v>42</v>
      </c>
      <c r="U3354">
        <v>0</v>
      </c>
      <c r="V3354">
        <v>1</v>
      </c>
      <c r="W3354">
        <v>0</v>
      </c>
      <c r="X3354">
        <v>47.335855404555879</v>
      </c>
      <c r="Y3354">
        <v>0</v>
      </c>
      <c r="Z3354">
        <v>0</v>
      </c>
      <c r="AA3354">
        <v>0</v>
      </c>
      <c r="AB3354">
        <v>8.7581055262550116</v>
      </c>
      <c r="AC3354">
        <v>0</v>
      </c>
      <c r="AD3354">
        <v>7.3340824836824829</v>
      </c>
      <c r="AE3354">
        <v>63.428043414493374</v>
      </c>
    </row>
    <row r="3355" spans="1:31" x14ac:dyDescent="0.3">
      <c r="A3355">
        <v>2508880</v>
      </c>
      <c r="B3355">
        <v>1</v>
      </c>
      <c r="C3355" t="s">
        <v>80</v>
      </c>
      <c r="D3355" t="s">
        <v>108</v>
      </c>
      <c r="E3355" t="s">
        <v>207</v>
      </c>
      <c r="F3355" t="s">
        <v>745</v>
      </c>
      <c r="G3355" t="s">
        <v>177</v>
      </c>
      <c r="H3355" t="s">
        <v>150</v>
      </c>
      <c r="I3355" t="s">
        <v>136</v>
      </c>
      <c r="J3355" t="s">
        <v>137</v>
      </c>
      <c r="K3355" t="s">
        <v>144</v>
      </c>
      <c r="L3355" t="s">
        <v>9833</v>
      </c>
      <c r="M3355" t="s">
        <v>9834</v>
      </c>
      <c r="N3355">
        <v>0.79388888800000001</v>
      </c>
      <c r="O3355">
        <v>0</v>
      </c>
      <c r="P3355">
        <v>13</v>
      </c>
      <c r="Q3355">
        <v>0</v>
      </c>
      <c r="R3355">
        <v>11</v>
      </c>
      <c r="S3355">
        <v>0</v>
      </c>
      <c r="T3355">
        <v>8</v>
      </c>
      <c r="U3355">
        <v>0</v>
      </c>
      <c r="V3355">
        <v>0</v>
      </c>
      <c r="W3355">
        <v>0</v>
      </c>
      <c r="X3355">
        <v>1.8656691820923801</v>
      </c>
      <c r="Y3355">
        <v>0</v>
      </c>
      <c r="Z3355">
        <v>2.8015856478209664</v>
      </c>
      <c r="AA3355">
        <v>0</v>
      </c>
      <c r="AB3355">
        <v>3.5445990003017025</v>
      </c>
      <c r="AC3355">
        <v>0</v>
      </c>
      <c r="AD3355">
        <v>0</v>
      </c>
      <c r="AE3355">
        <v>8.2118538302150483</v>
      </c>
    </row>
    <row r="3356" spans="1:31" x14ac:dyDescent="0.3">
      <c r="A3356">
        <v>2508336</v>
      </c>
      <c r="B3356">
        <v>1</v>
      </c>
      <c r="C3356" t="s">
        <v>80</v>
      </c>
      <c r="D3356" t="s">
        <v>111</v>
      </c>
      <c r="E3356" t="s">
        <v>167</v>
      </c>
      <c r="F3356" t="s">
        <v>9835</v>
      </c>
      <c r="G3356" t="s">
        <v>169</v>
      </c>
      <c r="H3356" t="s">
        <v>150</v>
      </c>
      <c r="I3356" t="s">
        <v>136</v>
      </c>
      <c r="J3356" t="s">
        <v>137</v>
      </c>
      <c r="K3356" t="s">
        <v>144</v>
      </c>
      <c r="L3356" t="s">
        <v>9836</v>
      </c>
      <c r="M3356" t="s">
        <v>9837</v>
      </c>
      <c r="N3356">
        <v>1.7552777770000001</v>
      </c>
      <c r="O3356">
        <v>0</v>
      </c>
      <c r="P3356">
        <v>1</v>
      </c>
      <c r="Q3356">
        <v>0</v>
      </c>
      <c r="R3356">
        <v>0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10.235789428562279</v>
      </c>
      <c r="Y3356">
        <v>0</v>
      </c>
      <c r="Z3356">
        <v>0</v>
      </c>
      <c r="AA3356">
        <v>0</v>
      </c>
      <c r="AB3356">
        <v>0</v>
      </c>
      <c r="AC3356">
        <v>0</v>
      </c>
      <c r="AD3356">
        <v>0</v>
      </c>
      <c r="AE3356">
        <v>10.235789428562279</v>
      </c>
    </row>
    <row r="3357" spans="1:31" x14ac:dyDescent="0.3">
      <c r="A3357">
        <v>2508379</v>
      </c>
      <c r="B3357">
        <v>1</v>
      </c>
      <c r="C3357" t="s">
        <v>80</v>
      </c>
      <c r="D3357" t="s">
        <v>106</v>
      </c>
      <c r="E3357" t="s">
        <v>159</v>
      </c>
      <c r="F3357" t="s">
        <v>9838</v>
      </c>
      <c r="G3357" t="s">
        <v>134</v>
      </c>
      <c r="H3357" t="s">
        <v>150</v>
      </c>
      <c r="I3357" t="s">
        <v>136</v>
      </c>
      <c r="J3357" t="s">
        <v>137</v>
      </c>
      <c r="K3357" t="s">
        <v>138</v>
      </c>
      <c r="L3357" t="s">
        <v>9839</v>
      </c>
      <c r="M3357" t="s">
        <v>9840</v>
      </c>
      <c r="N3357">
        <v>3.3463888879999999</v>
      </c>
      <c r="O3357">
        <v>0</v>
      </c>
      <c r="P3357">
        <v>169</v>
      </c>
      <c r="Q3357">
        <v>0</v>
      </c>
      <c r="R3357">
        <v>0</v>
      </c>
      <c r="S3357">
        <v>0</v>
      </c>
      <c r="T3357">
        <v>18</v>
      </c>
      <c r="U3357">
        <v>0</v>
      </c>
      <c r="V3357">
        <v>0</v>
      </c>
      <c r="W3357">
        <v>0</v>
      </c>
      <c r="X3357">
        <v>127.60413017566671</v>
      </c>
      <c r="Y3357">
        <v>0</v>
      </c>
      <c r="Z3357">
        <v>0</v>
      </c>
      <c r="AA3357">
        <v>0</v>
      </c>
      <c r="AB3357">
        <v>36.590513083587034</v>
      </c>
      <c r="AC3357">
        <v>0</v>
      </c>
      <c r="AD3357">
        <v>0</v>
      </c>
      <c r="AE3357">
        <v>164.19464325925375</v>
      </c>
    </row>
    <row r="3358" spans="1:31" x14ac:dyDescent="0.3">
      <c r="A3358">
        <v>2509043</v>
      </c>
      <c r="B3358">
        <v>1</v>
      </c>
      <c r="C3358" t="s">
        <v>80</v>
      </c>
      <c r="D3358" t="s">
        <v>94</v>
      </c>
      <c r="E3358" t="s">
        <v>207</v>
      </c>
      <c r="F3358" t="s">
        <v>9841</v>
      </c>
      <c r="G3358" t="s">
        <v>161</v>
      </c>
      <c r="H3358" t="s">
        <v>150</v>
      </c>
      <c r="I3358" t="s">
        <v>136</v>
      </c>
      <c r="J3358" t="s">
        <v>137</v>
      </c>
      <c r="K3358" t="s">
        <v>144</v>
      </c>
      <c r="L3358" t="s">
        <v>9842</v>
      </c>
      <c r="M3358" t="s">
        <v>9843</v>
      </c>
      <c r="N3358">
        <v>0.56194444399999999</v>
      </c>
      <c r="O3358">
        <v>0</v>
      </c>
      <c r="P3358">
        <v>1</v>
      </c>
      <c r="Q3358">
        <v>0</v>
      </c>
      <c r="R3358">
        <v>0</v>
      </c>
      <c r="S3358">
        <v>0</v>
      </c>
      <c r="T3358">
        <v>0</v>
      </c>
      <c r="U3358">
        <v>0</v>
      </c>
      <c r="V3358">
        <v>0</v>
      </c>
      <c r="W3358">
        <v>0</v>
      </c>
      <c r="X3358">
        <v>0.29425019743673753</v>
      </c>
      <c r="Y3358">
        <v>0</v>
      </c>
      <c r="Z3358">
        <v>0</v>
      </c>
      <c r="AA3358">
        <v>0</v>
      </c>
      <c r="AB3358">
        <v>0</v>
      </c>
      <c r="AC3358">
        <v>0</v>
      </c>
      <c r="AD3358">
        <v>0</v>
      </c>
      <c r="AE3358">
        <v>0.29425019743673753</v>
      </c>
    </row>
    <row r="3359" spans="1:31" x14ac:dyDescent="0.3">
      <c r="A3359">
        <v>2508671</v>
      </c>
      <c r="B3359">
        <v>1</v>
      </c>
      <c r="C3359" t="s">
        <v>80</v>
      </c>
      <c r="D3359" t="s">
        <v>108</v>
      </c>
      <c r="E3359" t="s">
        <v>167</v>
      </c>
      <c r="F3359" t="s">
        <v>9844</v>
      </c>
      <c r="G3359" t="s">
        <v>263</v>
      </c>
      <c r="H3359" t="s">
        <v>150</v>
      </c>
      <c r="I3359" t="s">
        <v>136</v>
      </c>
      <c r="J3359" t="s">
        <v>137</v>
      </c>
      <c r="K3359" t="s">
        <v>144</v>
      </c>
      <c r="L3359" t="s">
        <v>9845</v>
      </c>
      <c r="M3359" t="s">
        <v>9846</v>
      </c>
      <c r="N3359">
        <v>3.4569444439999999</v>
      </c>
      <c r="O3359">
        <v>0</v>
      </c>
      <c r="P3359">
        <v>1</v>
      </c>
      <c r="Q3359">
        <v>0</v>
      </c>
      <c r="R3359">
        <v>0</v>
      </c>
      <c r="S3359">
        <v>0</v>
      </c>
      <c r="T3359">
        <v>0</v>
      </c>
      <c r="U3359">
        <v>0</v>
      </c>
      <c r="V3359">
        <v>0</v>
      </c>
      <c r="W3359">
        <v>0</v>
      </c>
      <c r="X3359">
        <v>0.68663950176431254</v>
      </c>
      <c r="Y3359">
        <v>0</v>
      </c>
      <c r="Z3359">
        <v>0</v>
      </c>
      <c r="AA3359">
        <v>0</v>
      </c>
      <c r="AB3359">
        <v>0</v>
      </c>
      <c r="AC3359">
        <v>0</v>
      </c>
      <c r="AD3359">
        <v>0</v>
      </c>
      <c r="AE3359">
        <v>0.68663950176431254</v>
      </c>
    </row>
    <row r="3360" spans="1:31" x14ac:dyDescent="0.3">
      <c r="A3360">
        <v>2508353</v>
      </c>
      <c r="B3360">
        <v>1</v>
      </c>
      <c r="C3360" t="s">
        <v>80</v>
      </c>
      <c r="D3360" t="s">
        <v>96</v>
      </c>
      <c r="E3360" t="s">
        <v>207</v>
      </c>
      <c r="F3360" t="s">
        <v>2114</v>
      </c>
      <c r="G3360" t="s">
        <v>173</v>
      </c>
      <c r="H3360" t="s">
        <v>150</v>
      </c>
      <c r="I3360" t="s">
        <v>136</v>
      </c>
      <c r="J3360" t="s">
        <v>137</v>
      </c>
      <c r="K3360" t="s">
        <v>138</v>
      </c>
      <c r="L3360" t="s">
        <v>9847</v>
      </c>
      <c r="M3360" t="s">
        <v>9848</v>
      </c>
      <c r="N3360">
        <v>5.8147222220000003</v>
      </c>
      <c r="O3360">
        <v>0</v>
      </c>
      <c r="P3360">
        <v>208</v>
      </c>
      <c r="Q3360">
        <v>0</v>
      </c>
      <c r="R3360">
        <v>0</v>
      </c>
      <c r="S3360">
        <v>0</v>
      </c>
      <c r="T3360">
        <v>5</v>
      </c>
      <c r="U3360">
        <v>0</v>
      </c>
      <c r="V3360">
        <v>0</v>
      </c>
      <c r="W3360">
        <v>0</v>
      </c>
      <c r="X3360">
        <v>372.3214783651373</v>
      </c>
      <c r="Y3360">
        <v>0</v>
      </c>
      <c r="Z3360">
        <v>0</v>
      </c>
      <c r="AA3360">
        <v>0</v>
      </c>
      <c r="AB3360">
        <v>52.286285358312874</v>
      </c>
      <c r="AC3360">
        <v>0</v>
      </c>
      <c r="AD3360">
        <v>0</v>
      </c>
      <c r="AE3360">
        <v>424.60776372345015</v>
      </c>
    </row>
    <row r="3361" spans="1:31" x14ac:dyDescent="0.3">
      <c r="A3361">
        <v>2508565</v>
      </c>
      <c r="B3361">
        <v>1</v>
      </c>
      <c r="C3361" t="s">
        <v>81</v>
      </c>
      <c r="D3361" t="s">
        <v>113</v>
      </c>
      <c r="E3361" t="s">
        <v>207</v>
      </c>
      <c r="F3361" t="s">
        <v>9849</v>
      </c>
      <c r="G3361" t="s">
        <v>953</v>
      </c>
      <c r="H3361" t="s">
        <v>150</v>
      </c>
      <c r="I3361" t="s">
        <v>136</v>
      </c>
      <c r="J3361" t="s">
        <v>137</v>
      </c>
      <c r="K3361" t="s">
        <v>144</v>
      </c>
      <c r="L3361" t="s">
        <v>9850</v>
      </c>
      <c r="M3361" t="s">
        <v>9851</v>
      </c>
      <c r="N3361">
        <v>3.3330555550000001</v>
      </c>
      <c r="O3361">
        <v>0</v>
      </c>
      <c r="P3361">
        <v>70</v>
      </c>
      <c r="Q3361">
        <v>0</v>
      </c>
      <c r="R3361">
        <v>0</v>
      </c>
      <c r="S3361">
        <v>0</v>
      </c>
      <c r="T3361">
        <v>3</v>
      </c>
      <c r="U3361">
        <v>0</v>
      </c>
      <c r="V3361">
        <v>0</v>
      </c>
      <c r="W3361">
        <v>0</v>
      </c>
      <c r="X3361">
        <v>35.711372971178733</v>
      </c>
      <c r="Y3361">
        <v>0</v>
      </c>
      <c r="Z3361">
        <v>0</v>
      </c>
      <c r="AA3361">
        <v>0</v>
      </c>
      <c r="AB3361">
        <v>0.63595181188365679</v>
      </c>
      <c r="AC3361">
        <v>0</v>
      </c>
      <c r="AD3361">
        <v>0</v>
      </c>
      <c r="AE3361">
        <v>36.34732478306239</v>
      </c>
    </row>
    <row r="3362" spans="1:31" x14ac:dyDescent="0.3">
      <c r="A3362">
        <v>2508651</v>
      </c>
      <c r="B3362">
        <v>1</v>
      </c>
      <c r="C3362" t="s">
        <v>80</v>
      </c>
      <c r="D3362" t="s">
        <v>82</v>
      </c>
      <c r="E3362" t="s">
        <v>207</v>
      </c>
      <c r="F3362" t="s">
        <v>9852</v>
      </c>
      <c r="G3362" t="s">
        <v>1512</v>
      </c>
      <c r="H3362" t="s">
        <v>150</v>
      </c>
      <c r="I3362" t="s">
        <v>136</v>
      </c>
      <c r="J3362" t="s">
        <v>137</v>
      </c>
      <c r="K3362" t="s">
        <v>144</v>
      </c>
      <c r="L3362" t="s">
        <v>9853</v>
      </c>
      <c r="M3362" t="s">
        <v>9831</v>
      </c>
      <c r="N3362">
        <v>1.679166666</v>
      </c>
      <c r="O3362">
        <v>0</v>
      </c>
      <c r="P3362">
        <v>58</v>
      </c>
      <c r="Q3362">
        <v>0</v>
      </c>
      <c r="R3362">
        <v>0</v>
      </c>
      <c r="S3362">
        <v>0</v>
      </c>
      <c r="T3362">
        <v>13</v>
      </c>
      <c r="U3362">
        <v>0</v>
      </c>
      <c r="V3362">
        <v>0</v>
      </c>
      <c r="W3362">
        <v>0</v>
      </c>
      <c r="X3362">
        <v>21.296897013817642</v>
      </c>
      <c r="Y3362">
        <v>0</v>
      </c>
      <c r="Z3362">
        <v>0</v>
      </c>
      <c r="AA3362">
        <v>0</v>
      </c>
      <c r="AB3362">
        <v>9.6982086685728124</v>
      </c>
      <c r="AC3362">
        <v>0</v>
      </c>
      <c r="AD3362">
        <v>0</v>
      </c>
      <c r="AE3362">
        <v>30.995105682390452</v>
      </c>
    </row>
    <row r="3363" spans="1:31" x14ac:dyDescent="0.3">
      <c r="A3363">
        <v>2508210</v>
      </c>
      <c r="B3363">
        <v>1</v>
      </c>
      <c r="C3363" t="s">
        <v>80</v>
      </c>
      <c r="D3363" t="s">
        <v>101</v>
      </c>
      <c r="E3363" t="s">
        <v>207</v>
      </c>
      <c r="F3363" t="s">
        <v>9854</v>
      </c>
      <c r="G3363" t="s">
        <v>161</v>
      </c>
      <c r="H3363" t="s">
        <v>150</v>
      </c>
      <c r="I3363" t="s">
        <v>136</v>
      </c>
      <c r="J3363" t="s">
        <v>137</v>
      </c>
      <c r="K3363" t="s">
        <v>144</v>
      </c>
      <c r="L3363" t="s">
        <v>9855</v>
      </c>
      <c r="M3363" t="s">
        <v>9856</v>
      </c>
      <c r="N3363">
        <v>0.71527777699999995</v>
      </c>
      <c r="O3363">
        <v>0</v>
      </c>
      <c r="P3363">
        <v>55</v>
      </c>
      <c r="Q3363">
        <v>0</v>
      </c>
      <c r="R3363">
        <v>0</v>
      </c>
      <c r="S3363">
        <v>0</v>
      </c>
      <c r="T3363">
        <v>1</v>
      </c>
      <c r="U3363">
        <v>0</v>
      </c>
      <c r="V3363">
        <v>0</v>
      </c>
      <c r="W3363">
        <v>0</v>
      </c>
      <c r="X3363">
        <v>2.7397442213948429</v>
      </c>
      <c r="Y3363">
        <v>0</v>
      </c>
      <c r="Z3363">
        <v>0</v>
      </c>
      <c r="AA3363">
        <v>0</v>
      </c>
      <c r="AB3363">
        <v>6.4257422050833333E-5</v>
      </c>
      <c r="AC3363">
        <v>0</v>
      </c>
      <c r="AD3363">
        <v>0</v>
      </c>
      <c r="AE3363">
        <v>2.7398084788168937</v>
      </c>
    </row>
    <row r="3364" spans="1:31" x14ac:dyDescent="0.3">
      <c r="A3364">
        <v>2508416</v>
      </c>
      <c r="B3364">
        <v>1</v>
      </c>
      <c r="C3364" t="s">
        <v>80</v>
      </c>
      <c r="D3364" t="s">
        <v>82</v>
      </c>
      <c r="E3364" t="s">
        <v>207</v>
      </c>
      <c r="F3364" t="s">
        <v>9467</v>
      </c>
      <c r="G3364" t="s">
        <v>413</v>
      </c>
      <c r="H3364" t="s">
        <v>150</v>
      </c>
      <c r="I3364" t="s">
        <v>136</v>
      </c>
      <c r="J3364" t="s">
        <v>137</v>
      </c>
      <c r="K3364" t="s">
        <v>144</v>
      </c>
      <c r="L3364" t="s">
        <v>9857</v>
      </c>
      <c r="M3364" t="s">
        <v>9858</v>
      </c>
      <c r="N3364">
        <v>2.0761111109999999</v>
      </c>
      <c r="O3364">
        <v>0</v>
      </c>
      <c r="P3364">
        <v>195</v>
      </c>
      <c r="Q3364">
        <v>0</v>
      </c>
      <c r="R3364">
        <v>0</v>
      </c>
      <c r="S3364">
        <v>0</v>
      </c>
      <c r="T3364">
        <v>3</v>
      </c>
      <c r="U3364">
        <v>0</v>
      </c>
      <c r="V3364">
        <v>0</v>
      </c>
      <c r="W3364">
        <v>0</v>
      </c>
      <c r="X3364">
        <v>69.939800005376767</v>
      </c>
      <c r="Y3364">
        <v>0</v>
      </c>
      <c r="Z3364">
        <v>0</v>
      </c>
      <c r="AA3364">
        <v>0</v>
      </c>
      <c r="AB3364">
        <v>4.0982637379115374</v>
      </c>
      <c r="AC3364">
        <v>0</v>
      </c>
      <c r="AD3364">
        <v>0</v>
      </c>
      <c r="AE3364">
        <v>74.038063743288305</v>
      </c>
    </row>
    <row r="3365" spans="1:31" x14ac:dyDescent="0.3">
      <c r="A3365">
        <v>2508771</v>
      </c>
      <c r="B3365">
        <v>1</v>
      </c>
      <c r="C3365" t="s">
        <v>80</v>
      </c>
      <c r="D3365" t="s">
        <v>111</v>
      </c>
      <c r="E3365" t="s">
        <v>167</v>
      </c>
      <c r="F3365" t="s">
        <v>9859</v>
      </c>
      <c r="G3365" t="s">
        <v>263</v>
      </c>
      <c r="H3365" t="s">
        <v>150</v>
      </c>
      <c r="I3365" t="s">
        <v>136</v>
      </c>
      <c r="J3365" t="s">
        <v>137</v>
      </c>
      <c r="K3365" t="s">
        <v>144</v>
      </c>
      <c r="L3365" t="s">
        <v>9860</v>
      </c>
      <c r="M3365" t="s">
        <v>9861</v>
      </c>
      <c r="N3365">
        <v>1.513055555</v>
      </c>
      <c r="O3365">
        <v>0</v>
      </c>
      <c r="P3365">
        <v>5</v>
      </c>
      <c r="Q3365">
        <v>0</v>
      </c>
      <c r="R3365">
        <v>0</v>
      </c>
      <c r="S3365">
        <v>0</v>
      </c>
      <c r="T3365">
        <v>1</v>
      </c>
      <c r="U3365">
        <v>0</v>
      </c>
      <c r="V3365">
        <v>0</v>
      </c>
      <c r="W3365">
        <v>0</v>
      </c>
      <c r="X3365">
        <v>1.9702282781151821</v>
      </c>
      <c r="Y3365">
        <v>0</v>
      </c>
      <c r="Z3365">
        <v>0</v>
      </c>
      <c r="AA3365">
        <v>0</v>
      </c>
      <c r="AB3365">
        <v>0</v>
      </c>
      <c r="AC3365">
        <v>0</v>
      </c>
      <c r="AD3365">
        <v>0</v>
      </c>
      <c r="AE3365">
        <v>1.9702282781151821</v>
      </c>
    </row>
    <row r="3366" spans="1:31" x14ac:dyDescent="0.3">
      <c r="A3366">
        <v>2508422</v>
      </c>
      <c r="B3366">
        <v>1</v>
      </c>
      <c r="C3366" t="s">
        <v>80</v>
      </c>
      <c r="D3366" t="s">
        <v>103</v>
      </c>
      <c r="E3366" t="s">
        <v>187</v>
      </c>
      <c r="F3366" t="s">
        <v>9862</v>
      </c>
      <c r="G3366" t="s">
        <v>143</v>
      </c>
      <c r="H3366" t="s">
        <v>135</v>
      </c>
      <c r="I3366" t="s">
        <v>136</v>
      </c>
      <c r="J3366" t="s">
        <v>137</v>
      </c>
      <c r="K3366" t="s">
        <v>144</v>
      </c>
      <c r="L3366" t="s">
        <v>9863</v>
      </c>
      <c r="M3366" t="s">
        <v>9864</v>
      </c>
      <c r="N3366">
        <v>1.541666666</v>
      </c>
      <c r="O3366">
        <v>0</v>
      </c>
      <c r="P3366">
        <v>296</v>
      </c>
      <c r="Q3366">
        <v>39</v>
      </c>
      <c r="R3366">
        <v>6</v>
      </c>
      <c r="S3366">
        <v>6</v>
      </c>
      <c r="T3366">
        <v>18</v>
      </c>
      <c r="U3366">
        <v>0</v>
      </c>
      <c r="V3366">
        <v>0</v>
      </c>
      <c r="W3366">
        <v>0</v>
      </c>
      <c r="X3366">
        <v>78.683261406667398</v>
      </c>
      <c r="Y3366">
        <v>269.15956460409268</v>
      </c>
      <c r="Z3366">
        <v>6.9650909168737396</v>
      </c>
      <c r="AA3366">
        <v>57.059399121563757</v>
      </c>
      <c r="AB3366">
        <v>24.179172941468057</v>
      </c>
      <c r="AC3366">
        <v>0</v>
      </c>
      <c r="AD3366">
        <v>0</v>
      </c>
      <c r="AE3366">
        <v>436.04648899066564</v>
      </c>
    </row>
    <row r="3367" spans="1:31" x14ac:dyDescent="0.3">
      <c r="A3367">
        <v>2508230</v>
      </c>
      <c r="B3367">
        <v>1</v>
      </c>
      <c r="C3367" t="s">
        <v>80</v>
      </c>
      <c r="D3367" t="s">
        <v>85</v>
      </c>
      <c r="E3367" t="s">
        <v>275</v>
      </c>
      <c r="F3367" t="s">
        <v>2985</v>
      </c>
      <c r="G3367" t="s">
        <v>143</v>
      </c>
      <c r="H3367" t="s">
        <v>135</v>
      </c>
      <c r="I3367" t="s">
        <v>136</v>
      </c>
      <c r="J3367" t="s">
        <v>137</v>
      </c>
      <c r="K3367" t="s">
        <v>144</v>
      </c>
      <c r="L3367" t="s">
        <v>9865</v>
      </c>
      <c r="M3367" t="s">
        <v>9866</v>
      </c>
      <c r="N3367">
        <v>0.12055555499999999</v>
      </c>
      <c r="O3367">
        <v>8</v>
      </c>
      <c r="P3367">
        <v>14859</v>
      </c>
      <c r="Q3367">
        <v>6</v>
      </c>
      <c r="R3367">
        <v>11</v>
      </c>
      <c r="S3367">
        <v>10</v>
      </c>
      <c r="T3367">
        <v>1068</v>
      </c>
      <c r="U3367">
        <v>0</v>
      </c>
      <c r="V3367">
        <v>1</v>
      </c>
      <c r="W3367">
        <v>0.27114598146302338</v>
      </c>
      <c r="X3367">
        <v>514.1606043740494</v>
      </c>
      <c r="Y3367">
        <v>0.16027998257690998</v>
      </c>
      <c r="Z3367">
        <v>9.5255194170394991E-2</v>
      </c>
      <c r="AA3367">
        <v>30.315810061820564</v>
      </c>
      <c r="AB3367">
        <v>70.012331376950328</v>
      </c>
      <c r="AC3367">
        <v>0</v>
      </c>
      <c r="AD3367">
        <v>0.70570508309829505</v>
      </c>
      <c r="AE3367">
        <v>615.72113205412893</v>
      </c>
    </row>
    <row r="3368" spans="1:31" x14ac:dyDescent="0.3">
      <c r="A3368">
        <v>2508253</v>
      </c>
      <c r="B3368">
        <v>1</v>
      </c>
      <c r="C3368" t="s">
        <v>80</v>
      </c>
      <c r="D3368" t="s">
        <v>106</v>
      </c>
      <c r="E3368" t="s">
        <v>132</v>
      </c>
      <c r="F3368" t="s">
        <v>9867</v>
      </c>
      <c r="G3368" t="s">
        <v>204</v>
      </c>
      <c r="H3368" t="s">
        <v>135</v>
      </c>
      <c r="I3368" t="s">
        <v>136</v>
      </c>
      <c r="J3368" t="s">
        <v>137</v>
      </c>
      <c r="K3368" t="s">
        <v>144</v>
      </c>
      <c r="L3368" t="s">
        <v>9868</v>
      </c>
      <c r="M3368" t="s">
        <v>9869</v>
      </c>
      <c r="N3368">
        <v>4.1069444439999998</v>
      </c>
      <c r="O3368">
        <v>0</v>
      </c>
      <c r="P3368">
        <v>0</v>
      </c>
      <c r="Q3368">
        <v>0</v>
      </c>
      <c r="R3368">
        <v>14</v>
      </c>
      <c r="S3368">
        <v>0</v>
      </c>
      <c r="T3368">
        <v>3</v>
      </c>
      <c r="U3368">
        <v>0</v>
      </c>
      <c r="V3368">
        <v>0</v>
      </c>
      <c r="W3368">
        <v>0</v>
      </c>
      <c r="X3368">
        <v>0</v>
      </c>
      <c r="Y3368">
        <v>0</v>
      </c>
      <c r="Z3368">
        <v>49.105507827208044</v>
      </c>
      <c r="AA3368">
        <v>0</v>
      </c>
      <c r="AB3368">
        <v>11.318708146247289</v>
      </c>
      <c r="AC3368">
        <v>0</v>
      </c>
      <c r="AD3368">
        <v>0</v>
      </c>
      <c r="AE3368">
        <v>60.424215973455333</v>
      </c>
    </row>
    <row r="3369" spans="1:31" x14ac:dyDescent="0.3">
      <c r="A3369">
        <v>2508439</v>
      </c>
      <c r="B3369">
        <v>1</v>
      </c>
      <c r="C3369" t="s">
        <v>80</v>
      </c>
      <c r="D3369" t="s">
        <v>85</v>
      </c>
      <c r="E3369" t="s">
        <v>207</v>
      </c>
      <c r="F3369" t="s">
        <v>9870</v>
      </c>
      <c r="G3369" t="s">
        <v>224</v>
      </c>
      <c r="H3369" t="s">
        <v>150</v>
      </c>
      <c r="I3369" t="s">
        <v>136</v>
      </c>
      <c r="J3369" t="s">
        <v>137</v>
      </c>
      <c r="K3369" t="s">
        <v>144</v>
      </c>
      <c r="L3369" t="s">
        <v>9871</v>
      </c>
      <c r="M3369" t="s">
        <v>9872</v>
      </c>
      <c r="N3369">
        <v>4.977777777</v>
      </c>
      <c r="O3369">
        <v>0</v>
      </c>
      <c r="P3369">
        <v>100</v>
      </c>
      <c r="Q3369">
        <v>0</v>
      </c>
      <c r="R3369">
        <v>0</v>
      </c>
      <c r="S3369">
        <v>0</v>
      </c>
      <c r="T3369">
        <v>7</v>
      </c>
      <c r="U3369">
        <v>0</v>
      </c>
      <c r="V3369">
        <v>0</v>
      </c>
      <c r="W3369">
        <v>0</v>
      </c>
      <c r="X3369">
        <v>113.93754084403551</v>
      </c>
      <c r="Y3369">
        <v>0</v>
      </c>
      <c r="Z3369">
        <v>0</v>
      </c>
      <c r="AA3369">
        <v>0</v>
      </c>
      <c r="AB3369">
        <v>8.8323204985118622</v>
      </c>
      <c r="AC3369">
        <v>0</v>
      </c>
      <c r="AD3369">
        <v>0</v>
      </c>
      <c r="AE3369">
        <v>122.76986134254737</v>
      </c>
    </row>
    <row r="3370" spans="1:31" x14ac:dyDescent="0.3">
      <c r="A3370">
        <v>2508190</v>
      </c>
      <c r="B3370">
        <v>1</v>
      </c>
      <c r="C3370" t="s">
        <v>80</v>
      </c>
      <c r="D3370" t="s">
        <v>93</v>
      </c>
      <c r="E3370" t="s">
        <v>141</v>
      </c>
      <c r="F3370" t="s">
        <v>9873</v>
      </c>
      <c r="G3370" t="s">
        <v>143</v>
      </c>
      <c r="H3370" t="s">
        <v>135</v>
      </c>
      <c r="I3370" t="s">
        <v>136</v>
      </c>
      <c r="J3370" t="s">
        <v>137</v>
      </c>
      <c r="K3370" t="s">
        <v>144</v>
      </c>
      <c r="L3370" t="s">
        <v>9874</v>
      </c>
      <c r="M3370" t="s">
        <v>9875</v>
      </c>
      <c r="N3370">
        <v>0.12583333299999999</v>
      </c>
      <c r="O3370">
        <v>0</v>
      </c>
      <c r="P3370">
        <v>1425</v>
      </c>
      <c r="Q3370">
        <v>0</v>
      </c>
      <c r="R3370">
        <v>0</v>
      </c>
      <c r="S3370">
        <v>0</v>
      </c>
      <c r="T3370">
        <v>305</v>
      </c>
      <c r="U3370">
        <v>0</v>
      </c>
      <c r="V3370">
        <v>0</v>
      </c>
      <c r="W3370">
        <v>0</v>
      </c>
      <c r="X3370">
        <v>32.687285359961635</v>
      </c>
      <c r="Y3370">
        <v>0</v>
      </c>
      <c r="Z3370">
        <v>0</v>
      </c>
      <c r="AA3370">
        <v>0</v>
      </c>
      <c r="AB3370">
        <v>12.768588789990568</v>
      </c>
      <c r="AC3370">
        <v>0</v>
      </c>
      <c r="AD3370">
        <v>0</v>
      </c>
      <c r="AE3370">
        <v>45.455874149952201</v>
      </c>
    </row>
    <row r="3371" spans="1:31" x14ac:dyDescent="0.3">
      <c r="A3371">
        <v>2508731</v>
      </c>
      <c r="B3371">
        <v>1</v>
      </c>
      <c r="C3371" t="s">
        <v>81</v>
      </c>
      <c r="D3371" t="s">
        <v>115</v>
      </c>
      <c r="E3371" t="s">
        <v>167</v>
      </c>
      <c r="F3371" t="s">
        <v>9876</v>
      </c>
      <c r="G3371" t="s">
        <v>263</v>
      </c>
      <c r="H3371" t="s">
        <v>150</v>
      </c>
      <c r="I3371" t="s">
        <v>136</v>
      </c>
      <c r="J3371" t="s">
        <v>137</v>
      </c>
      <c r="K3371" t="s">
        <v>144</v>
      </c>
      <c r="L3371" t="s">
        <v>9877</v>
      </c>
      <c r="M3371" t="s">
        <v>9878</v>
      </c>
      <c r="N3371">
        <v>0.89555555499999995</v>
      </c>
      <c r="O3371">
        <v>0</v>
      </c>
      <c r="P3371">
        <v>1</v>
      </c>
      <c r="Q3371">
        <v>0</v>
      </c>
      <c r="R3371">
        <v>0</v>
      </c>
      <c r="S3371">
        <v>0</v>
      </c>
      <c r="T3371">
        <v>0</v>
      </c>
      <c r="U3371">
        <v>0</v>
      </c>
      <c r="V3371">
        <v>0</v>
      </c>
      <c r="W3371">
        <v>0</v>
      </c>
      <c r="X3371">
        <v>0</v>
      </c>
      <c r="Y3371">
        <v>0</v>
      </c>
      <c r="Z3371">
        <v>0</v>
      </c>
      <c r="AA3371">
        <v>0</v>
      </c>
      <c r="AB3371">
        <v>0</v>
      </c>
      <c r="AC3371">
        <v>0</v>
      </c>
      <c r="AD3371">
        <v>0</v>
      </c>
      <c r="AE3371">
        <v>0</v>
      </c>
    </row>
    <row r="3372" spans="1:31" x14ac:dyDescent="0.3">
      <c r="A3372">
        <v>2509023</v>
      </c>
      <c r="B3372">
        <v>1</v>
      </c>
      <c r="C3372" t="s">
        <v>80</v>
      </c>
      <c r="D3372" t="s">
        <v>105</v>
      </c>
      <c r="E3372" t="s">
        <v>207</v>
      </c>
      <c r="F3372" t="s">
        <v>9879</v>
      </c>
      <c r="G3372" t="s">
        <v>161</v>
      </c>
      <c r="H3372" t="s">
        <v>150</v>
      </c>
      <c r="I3372" t="s">
        <v>136</v>
      </c>
      <c r="J3372" t="s">
        <v>137</v>
      </c>
      <c r="K3372" t="s">
        <v>144</v>
      </c>
      <c r="L3372" t="s">
        <v>9880</v>
      </c>
      <c r="M3372" t="s">
        <v>9881</v>
      </c>
      <c r="N3372">
        <v>0.84499999999999997</v>
      </c>
      <c r="O3372">
        <v>0</v>
      </c>
      <c r="P3372">
        <v>12</v>
      </c>
      <c r="Q3372">
        <v>0</v>
      </c>
      <c r="R3372">
        <v>2</v>
      </c>
      <c r="S3372">
        <v>0</v>
      </c>
      <c r="T3372">
        <v>10</v>
      </c>
      <c r="U3372">
        <v>0</v>
      </c>
      <c r="V3372">
        <v>0</v>
      </c>
      <c r="W3372">
        <v>0</v>
      </c>
      <c r="X3372">
        <v>4.5567636493654993</v>
      </c>
      <c r="Y3372">
        <v>0</v>
      </c>
      <c r="Z3372">
        <v>0.30490468625336253</v>
      </c>
      <c r="AA3372">
        <v>0</v>
      </c>
      <c r="AB3372">
        <v>6.8364832729746006</v>
      </c>
      <c r="AC3372">
        <v>0</v>
      </c>
      <c r="AD3372">
        <v>0</v>
      </c>
      <c r="AE3372">
        <v>11.698151608593463</v>
      </c>
    </row>
    <row r="3373" spans="1:31" x14ac:dyDescent="0.3">
      <c r="A3373">
        <v>2508834</v>
      </c>
      <c r="B3373">
        <v>1</v>
      </c>
      <c r="C3373" t="s">
        <v>80</v>
      </c>
      <c r="D3373" t="s">
        <v>83</v>
      </c>
      <c r="E3373" t="s">
        <v>167</v>
      </c>
      <c r="F3373" t="s">
        <v>9882</v>
      </c>
      <c r="G3373" t="s">
        <v>234</v>
      </c>
      <c r="H3373" t="s">
        <v>150</v>
      </c>
      <c r="I3373" t="s">
        <v>136</v>
      </c>
      <c r="J3373" t="s">
        <v>137</v>
      </c>
      <c r="K3373" t="s">
        <v>144</v>
      </c>
      <c r="L3373" t="s">
        <v>9883</v>
      </c>
      <c r="M3373" t="s">
        <v>9884</v>
      </c>
      <c r="N3373">
        <v>1.486111111</v>
      </c>
      <c r="O3373">
        <v>0</v>
      </c>
      <c r="P3373">
        <v>1</v>
      </c>
      <c r="Q3373">
        <v>0</v>
      </c>
      <c r="R3373">
        <v>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0.33899941148444446</v>
      </c>
      <c r="Y3373">
        <v>0</v>
      </c>
      <c r="Z3373">
        <v>0</v>
      </c>
      <c r="AA3373">
        <v>0</v>
      </c>
      <c r="AB3373">
        <v>0</v>
      </c>
      <c r="AC3373">
        <v>0</v>
      </c>
      <c r="AD3373">
        <v>0</v>
      </c>
      <c r="AE3373">
        <v>0.33899941148444446</v>
      </c>
    </row>
    <row r="3374" spans="1:31" x14ac:dyDescent="0.3">
      <c r="A3374">
        <v>2508333</v>
      </c>
      <c r="B3374">
        <v>1</v>
      </c>
      <c r="C3374" t="s">
        <v>80</v>
      </c>
      <c r="D3374" t="s">
        <v>97</v>
      </c>
      <c r="E3374" t="s">
        <v>141</v>
      </c>
      <c r="F3374" t="s">
        <v>9885</v>
      </c>
      <c r="G3374" t="s">
        <v>143</v>
      </c>
      <c r="H3374" t="s">
        <v>135</v>
      </c>
      <c r="I3374" t="s">
        <v>136</v>
      </c>
      <c r="J3374" t="s">
        <v>137</v>
      </c>
      <c r="K3374" t="s">
        <v>144</v>
      </c>
      <c r="L3374" t="s">
        <v>9886</v>
      </c>
      <c r="M3374" t="s">
        <v>9887</v>
      </c>
      <c r="N3374">
        <v>0.20388888799999999</v>
      </c>
      <c r="O3374">
        <v>1</v>
      </c>
      <c r="P3374">
        <v>3085</v>
      </c>
      <c r="Q3374">
        <v>0</v>
      </c>
      <c r="R3374">
        <v>46</v>
      </c>
      <c r="S3374">
        <v>0</v>
      </c>
      <c r="T3374">
        <v>303</v>
      </c>
      <c r="U3374">
        <v>1</v>
      </c>
      <c r="V3374">
        <v>0</v>
      </c>
      <c r="W3374">
        <v>4.4847650375555562E-2</v>
      </c>
      <c r="X3374">
        <v>201.22558485402573</v>
      </c>
      <c r="Y3374">
        <v>0</v>
      </c>
      <c r="Z3374">
        <v>6.3775009482532719</v>
      </c>
      <c r="AA3374">
        <v>0</v>
      </c>
      <c r="AB3374">
        <v>81.558034030732728</v>
      </c>
      <c r="AC3374">
        <v>3.8741018368310596</v>
      </c>
      <c r="AD3374">
        <v>0</v>
      </c>
      <c r="AE3374">
        <v>293.08006932021834</v>
      </c>
    </row>
    <row r="3375" spans="1:31" x14ac:dyDescent="0.3">
      <c r="A3375">
        <v>2509066</v>
      </c>
      <c r="B3375">
        <v>1</v>
      </c>
      <c r="C3375" t="s">
        <v>80</v>
      </c>
      <c r="D3375" t="s">
        <v>82</v>
      </c>
      <c r="E3375" t="s">
        <v>141</v>
      </c>
      <c r="F3375" t="s">
        <v>9888</v>
      </c>
      <c r="G3375" t="s">
        <v>538</v>
      </c>
      <c r="H3375" t="s">
        <v>135</v>
      </c>
      <c r="I3375" t="s">
        <v>136</v>
      </c>
      <c r="J3375" t="s">
        <v>3</v>
      </c>
      <c r="K3375" t="s">
        <v>144</v>
      </c>
      <c r="L3375" t="s">
        <v>9889</v>
      </c>
      <c r="M3375" t="s">
        <v>9890</v>
      </c>
      <c r="N3375">
        <v>2.503333333</v>
      </c>
      <c r="O3375">
        <v>0</v>
      </c>
      <c r="P3375">
        <v>0</v>
      </c>
      <c r="Q3375">
        <v>0</v>
      </c>
      <c r="R3375">
        <v>0</v>
      </c>
      <c r="S3375">
        <v>0</v>
      </c>
      <c r="T3375">
        <v>143</v>
      </c>
      <c r="U3375">
        <v>0</v>
      </c>
      <c r="V3375">
        <v>0</v>
      </c>
      <c r="W3375">
        <v>0</v>
      </c>
      <c r="X3375">
        <v>0</v>
      </c>
      <c r="Y3375">
        <v>0</v>
      </c>
      <c r="Z3375">
        <v>0</v>
      </c>
      <c r="AA3375">
        <v>0</v>
      </c>
      <c r="AB3375">
        <v>294.50586375840572</v>
      </c>
      <c r="AC3375">
        <v>0</v>
      </c>
      <c r="AD3375">
        <v>0</v>
      </c>
      <c r="AE3375">
        <v>294.50586375840572</v>
      </c>
    </row>
    <row r="3376" spans="1:31" x14ac:dyDescent="0.3">
      <c r="A3376">
        <v>2509039</v>
      </c>
      <c r="B3376">
        <v>1</v>
      </c>
      <c r="C3376" t="s">
        <v>80</v>
      </c>
      <c r="D3376" t="s">
        <v>93</v>
      </c>
      <c r="E3376" t="s">
        <v>167</v>
      </c>
      <c r="F3376" t="s">
        <v>9891</v>
      </c>
      <c r="G3376" t="s">
        <v>169</v>
      </c>
      <c r="H3376" t="s">
        <v>150</v>
      </c>
      <c r="I3376" t="s">
        <v>136</v>
      </c>
      <c r="J3376" t="s">
        <v>137</v>
      </c>
      <c r="K3376" t="s">
        <v>144</v>
      </c>
      <c r="L3376" t="s">
        <v>9892</v>
      </c>
      <c r="M3376" t="s">
        <v>9893</v>
      </c>
      <c r="N3376">
        <v>0.75472222200000005</v>
      </c>
      <c r="O3376">
        <v>0</v>
      </c>
      <c r="P3376">
        <v>8</v>
      </c>
      <c r="Q3376">
        <v>0</v>
      </c>
      <c r="R3376">
        <v>0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1.1574623571692928</v>
      </c>
      <c r="Y3376">
        <v>0</v>
      </c>
      <c r="Z3376">
        <v>0</v>
      </c>
      <c r="AA3376">
        <v>0</v>
      </c>
      <c r="AB3376">
        <v>0</v>
      </c>
      <c r="AC3376">
        <v>0</v>
      </c>
      <c r="AD3376">
        <v>0</v>
      </c>
      <c r="AE3376">
        <v>1.1574623571692928</v>
      </c>
    </row>
    <row r="3377" spans="1:31" x14ac:dyDescent="0.3">
      <c r="A3377">
        <v>2508252</v>
      </c>
      <c r="B3377">
        <v>1</v>
      </c>
      <c r="C3377" t="s">
        <v>80</v>
      </c>
      <c r="D3377" t="s">
        <v>89</v>
      </c>
      <c r="E3377" t="s">
        <v>159</v>
      </c>
      <c r="F3377" t="s">
        <v>9894</v>
      </c>
      <c r="G3377" t="s">
        <v>173</v>
      </c>
      <c r="H3377" t="s">
        <v>150</v>
      </c>
      <c r="I3377" t="s">
        <v>136</v>
      </c>
      <c r="J3377" t="s">
        <v>137</v>
      </c>
      <c r="K3377" t="s">
        <v>138</v>
      </c>
      <c r="L3377" t="s">
        <v>9895</v>
      </c>
      <c r="M3377" t="s">
        <v>9896</v>
      </c>
      <c r="N3377">
        <v>5.9072222219999997</v>
      </c>
      <c r="O3377">
        <v>0</v>
      </c>
      <c r="P3377">
        <v>0</v>
      </c>
      <c r="Q3377">
        <v>0</v>
      </c>
      <c r="R3377">
        <v>0</v>
      </c>
      <c r="S3377">
        <v>1</v>
      </c>
      <c r="T3377">
        <v>0</v>
      </c>
      <c r="U3377">
        <v>0</v>
      </c>
      <c r="V3377">
        <v>0</v>
      </c>
      <c r="W3377">
        <v>0</v>
      </c>
      <c r="X3377">
        <v>0</v>
      </c>
      <c r="Y3377">
        <v>0</v>
      </c>
      <c r="Z3377">
        <v>0</v>
      </c>
      <c r="AA3377">
        <v>373.76326024399998</v>
      </c>
      <c r="AB3377">
        <v>0</v>
      </c>
      <c r="AC3377">
        <v>0</v>
      </c>
      <c r="AD3377">
        <v>0</v>
      </c>
      <c r="AE3377">
        <v>373.76326024399998</v>
      </c>
    </row>
    <row r="3378" spans="1:31" x14ac:dyDescent="0.3">
      <c r="A3378">
        <v>2508375</v>
      </c>
      <c r="B3378">
        <v>1</v>
      </c>
      <c r="C3378" t="s">
        <v>81</v>
      </c>
      <c r="D3378" t="s">
        <v>117</v>
      </c>
      <c r="E3378" t="s">
        <v>132</v>
      </c>
      <c r="F3378" t="s">
        <v>4498</v>
      </c>
      <c r="G3378" t="s">
        <v>173</v>
      </c>
      <c r="H3378" t="s">
        <v>135</v>
      </c>
      <c r="I3378" t="s">
        <v>136</v>
      </c>
      <c r="J3378" t="s">
        <v>137</v>
      </c>
      <c r="K3378" t="s">
        <v>138</v>
      </c>
      <c r="L3378" t="s">
        <v>9897</v>
      </c>
      <c r="M3378" t="s">
        <v>9898</v>
      </c>
      <c r="N3378">
        <v>0.80500000000000005</v>
      </c>
      <c r="O3378">
        <v>5</v>
      </c>
      <c r="P3378">
        <v>1843</v>
      </c>
      <c r="Q3378">
        <v>105</v>
      </c>
      <c r="R3378">
        <v>363</v>
      </c>
      <c r="S3378">
        <v>28</v>
      </c>
      <c r="T3378">
        <v>506</v>
      </c>
      <c r="U3378">
        <v>7</v>
      </c>
      <c r="V3378">
        <v>6</v>
      </c>
      <c r="W3378">
        <v>3.248554564658737</v>
      </c>
      <c r="X3378">
        <v>275.23058766912732</v>
      </c>
      <c r="Y3378">
        <v>91.936590442187267</v>
      </c>
      <c r="Z3378">
        <v>81.030898175541438</v>
      </c>
      <c r="AA3378">
        <v>163.03681680209144</v>
      </c>
      <c r="AB3378">
        <v>323.8006728678871</v>
      </c>
      <c r="AC3378">
        <v>306.84422109155179</v>
      </c>
      <c r="AD3378">
        <v>301.3152112244203</v>
      </c>
      <c r="AE3378">
        <v>1546.4435528374652</v>
      </c>
    </row>
    <row r="3379" spans="1:31" x14ac:dyDescent="0.3">
      <c r="A3379">
        <v>2508246</v>
      </c>
      <c r="B3379">
        <v>1</v>
      </c>
      <c r="C3379" t="s">
        <v>81</v>
      </c>
      <c r="D3379" t="s">
        <v>113</v>
      </c>
      <c r="E3379" t="s">
        <v>141</v>
      </c>
      <c r="F3379" t="s">
        <v>9899</v>
      </c>
      <c r="G3379" t="s">
        <v>143</v>
      </c>
      <c r="H3379" t="s">
        <v>135</v>
      </c>
      <c r="I3379" t="s">
        <v>136</v>
      </c>
      <c r="J3379" t="s">
        <v>137</v>
      </c>
      <c r="K3379" t="s">
        <v>144</v>
      </c>
      <c r="L3379" t="s">
        <v>9900</v>
      </c>
      <c r="M3379" t="s">
        <v>9901</v>
      </c>
      <c r="N3379">
        <v>1.1172222220000001</v>
      </c>
      <c r="O3379">
        <v>3</v>
      </c>
      <c r="P3379">
        <v>856</v>
      </c>
      <c r="Q3379">
        <v>45</v>
      </c>
      <c r="R3379">
        <v>339</v>
      </c>
      <c r="S3379">
        <v>8</v>
      </c>
      <c r="T3379">
        <v>114</v>
      </c>
      <c r="U3379">
        <v>4</v>
      </c>
      <c r="V3379">
        <v>0</v>
      </c>
      <c r="W3379">
        <v>0.3549471231465251</v>
      </c>
      <c r="X3379">
        <v>139.77036908258822</v>
      </c>
      <c r="Y3379">
        <v>29.00840130931569</v>
      </c>
      <c r="Z3379">
        <v>80.153298576283206</v>
      </c>
      <c r="AA3379">
        <v>12.19239891242951</v>
      </c>
      <c r="AB3379">
        <v>48.781423647254165</v>
      </c>
      <c r="AC3379">
        <v>698.17907751480334</v>
      </c>
      <c r="AD3379">
        <v>0</v>
      </c>
      <c r="AE3379">
        <v>1008.4399161658207</v>
      </c>
    </row>
    <row r="3380" spans="1:31" x14ac:dyDescent="0.3">
      <c r="A3380">
        <v>2508392</v>
      </c>
      <c r="B3380">
        <v>1</v>
      </c>
      <c r="C3380" t="s">
        <v>80</v>
      </c>
      <c r="D3380" t="s">
        <v>96</v>
      </c>
      <c r="E3380" t="s">
        <v>132</v>
      </c>
      <c r="F3380" t="s">
        <v>9902</v>
      </c>
      <c r="G3380" t="s">
        <v>173</v>
      </c>
      <c r="H3380" t="s">
        <v>135</v>
      </c>
      <c r="I3380" t="s">
        <v>136</v>
      </c>
      <c r="J3380" t="s">
        <v>137</v>
      </c>
      <c r="K3380" t="s">
        <v>138</v>
      </c>
      <c r="L3380" t="s">
        <v>9903</v>
      </c>
      <c r="M3380" t="s">
        <v>9904</v>
      </c>
      <c r="N3380">
        <v>3.32</v>
      </c>
      <c r="O3380">
        <v>0</v>
      </c>
      <c r="P3380">
        <v>416</v>
      </c>
      <c r="Q3380">
        <v>0</v>
      </c>
      <c r="R3380">
        <v>0</v>
      </c>
      <c r="S3380">
        <v>7</v>
      </c>
      <c r="T3380">
        <v>16</v>
      </c>
      <c r="U3380">
        <v>0</v>
      </c>
      <c r="V3380">
        <v>0</v>
      </c>
      <c r="W3380">
        <v>0</v>
      </c>
      <c r="X3380">
        <v>288.38220501019924</v>
      </c>
      <c r="Y3380">
        <v>0</v>
      </c>
      <c r="Z3380">
        <v>0</v>
      </c>
      <c r="AA3380">
        <v>81.662712838227478</v>
      </c>
      <c r="AB3380">
        <v>68.312318086114317</v>
      </c>
      <c r="AC3380">
        <v>0</v>
      </c>
      <c r="AD3380">
        <v>0</v>
      </c>
      <c r="AE3380">
        <v>438.35723593454105</v>
      </c>
    </row>
    <row r="3381" spans="1:31" x14ac:dyDescent="0.3">
      <c r="A3381">
        <v>2508292</v>
      </c>
      <c r="B3381">
        <v>1</v>
      </c>
      <c r="C3381" t="s">
        <v>80</v>
      </c>
      <c r="D3381" t="s">
        <v>90</v>
      </c>
      <c r="E3381" t="s">
        <v>132</v>
      </c>
      <c r="F3381" t="s">
        <v>496</v>
      </c>
      <c r="G3381" t="s">
        <v>143</v>
      </c>
      <c r="H3381" t="s">
        <v>135</v>
      </c>
      <c r="I3381" t="s">
        <v>136</v>
      </c>
      <c r="J3381" t="s">
        <v>137</v>
      </c>
      <c r="K3381" t="s">
        <v>144</v>
      </c>
      <c r="L3381" t="s">
        <v>9905</v>
      </c>
      <c r="M3381" t="s">
        <v>9906</v>
      </c>
      <c r="N3381">
        <v>2.3544444439999999</v>
      </c>
      <c r="O3381">
        <v>0</v>
      </c>
      <c r="P3381">
        <v>286</v>
      </c>
      <c r="Q3381">
        <v>0</v>
      </c>
      <c r="R3381">
        <v>4</v>
      </c>
      <c r="S3381">
        <v>0</v>
      </c>
      <c r="T3381">
        <v>15</v>
      </c>
      <c r="U3381">
        <v>0</v>
      </c>
      <c r="V3381">
        <v>0</v>
      </c>
      <c r="W3381">
        <v>0</v>
      </c>
      <c r="X3381">
        <v>136.01647398615813</v>
      </c>
      <c r="Y3381">
        <v>0</v>
      </c>
      <c r="Z3381">
        <v>1.5865503908856666</v>
      </c>
      <c r="AA3381">
        <v>0</v>
      </c>
      <c r="AB3381">
        <v>22.107756879462293</v>
      </c>
      <c r="AC3381">
        <v>0</v>
      </c>
      <c r="AD3381">
        <v>0</v>
      </c>
      <c r="AE3381">
        <v>159.7107812565061</v>
      </c>
    </row>
    <row r="3382" spans="1:31" x14ac:dyDescent="0.3">
      <c r="A3382">
        <v>2508438</v>
      </c>
      <c r="B3382">
        <v>1</v>
      </c>
      <c r="C3382" t="s">
        <v>80</v>
      </c>
      <c r="D3382" t="s">
        <v>98</v>
      </c>
      <c r="E3382" t="s">
        <v>207</v>
      </c>
      <c r="F3382" t="s">
        <v>9907</v>
      </c>
      <c r="G3382" t="s">
        <v>177</v>
      </c>
      <c r="H3382" t="s">
        <v>150</v>
      </c>
      <c r="I3382" t="s">
        <v>136</v>
      </c>
      <c r="J3382" t="s">
        <v>137</v>
      </c>
      <c r="K3382" t="s">
        <v>144</v>
      </c>
      <c r="L3382" t="s">
        <v>9908</v>
      </c>
      <c r="M3382" t="s">
        <v>9909</v>
      </c>
      <c r="N3382">
        <v>3.7036111109999998</v>
      </c>
      <c r="O3382">
        <v>0</v>
      </c>
      <c r="P3382">
        <v>5</v>
      </c>
      <c r="Q3382">
        <v>0</v>
      </c>
      <c r="R3382">
        <v>11</v>
      </c>
      <c r="S3382">
        <v>0</v>
      </c>
      <c r="T3382">
        <v>9</v>
      </c>
      <c r="U3382">
        <v>0</v>
      </c>
      <c r="V3382">
        <v>0</v>
      </c>
      <c r="W3382">
        <v>0</v>
      </c>
      <c r="X3382">
        <v>1.9079175588054169</v>
      </c>
      <c r="Y3382">
        <v>0</v>
      </c>
      <c r="Z3382">
        <v>10.349254966798801</v>
      </c>
      <c r="AA3382">
        <v>0</v>
      </c>
      <c r="AB3382">
        <v>17.932723851233149</v>
      </c>
      <c r="AC3382">
        <v>0</v>
      </c>
      <c r="AD3382">
        <v>0</v>
      </c>
      <c r="AE3382">
        <v>30.189896376837368</v>
      </c>
    </row>
    <row r="3383" spans="1:31" x14ac:dyDescent="0.3">
      <c r="A3383">
        <v>2508312</v>
      </c>
      <c r="B3383">
        <v>1</v>
      </c>
      <c r="C3383" t="s">
        <v>81</v>
      </c>
      <c r="D3383" t="s">
        <v>119</v>
      </c>
      <c r="E3383" t="s">
        <v>132</v>
      </c>
      <c r="F3383" t="s">
        <v>9910</v>
      </c>
      <c r="G3383" t="s">
        <v>134</v>
      </c>
      <c r="H3383" t="s">
        <v>135</v>
      </c>
      <c r="I3383" t="s">
        <v>136</v>
      </c>
      <c r="J3383" t="s">
        <v>137</v>
      </c>
      <c r="K3383" t="s">
        <v>138</v>
      </c>
      <c r="L3383" t="s">
        <v>9911</v>
      </c>
      <c r="M3383" t="s">
        <v>9912</v>
      </c>
      <c r="N3383">
        <v>4.2566666660000001</v>
      </c>
      <c r="O3383">
        <v>0</v>
      </c>
      <c r="P3383">
        <v>37</v>
      </c>
      <c r="Q3383">
        <v>0</v>
      </c>
      <c r="R3383">
        <v>16</v>
      </c>
      <c r="S3383">
        <v>0</v>
      </c>
      <c r="T3383">
        <v>2</v>
      </c>
      <c r="U3383">
        <v>0</v>
      </c>
      <c r="V3383">
        <v>0</v>
      </c>
      <c r="W3383">
        <v>0</v>
      </c>
      <c r="X3383">
        <v>1.8256015365238751</v>
      </c>
      <c r="Y3383">
        <v>0</v>
      </c>
      <c r="Z3383">
        <v>9.4263474581881805</v>
      </c>
      <c r="AA3383">
        <v>0</v>
      </c>
      <c r="AB3383">
        <v>1.1458032002800002E-3</v>
      </c>
      <c r="AC3383">
        <v>0</v>
      </c>
      <c r="AD3383">
        <v>0</v>
      </c>
      <c r="AE3383">
        <v>11.253094797912336</v>
      </c>
    </row>
    <row r="3384" spans="1:31" x14ac:dyDescent="0.3">
      <c r="A3384">
        <v>2508667</v>
      </c>
      <c r="B3384">
        <v>1</v>
      </c>
      <c r="C3384" t="s">
        <v>80</v>
      </c>
      <c r="D3384" t="s">
        <v>93</v>
      </c>
      <c r="E3384" t="s">
        <v>207</v>
      </c>
      <c r="F3384" t="s">
        <v>2051</v>
      </c>
      <c r="G3384" t="s">
        <v>177</v>
      </c>
      <c r="H3384" t="s">
        <v>150</v>
      </c>
      <c r="I3384" t="s">
        <v>136</v>
      </c>
      <c r="J3384" t="s">
        <v>137</v>
      </c>
      <c r="K3384" t="s">
        <v>144</v>
      </c>
      <c r="L3384" t="s">
        <v>9913</v>
      </c>
      <c r="M3384" t="s">
        <v>9914</v>
      </c>
      <c r="N3384">
        <v>2.091388888</v>
      </c>
      <c r="O3384">
        <v>0</v>
      </c>
      <c r="P3384">
        <v>117</v>
      </c>
      <c r="Q3384">
        <v>0</v>
      </c>
      <c r="R3384">
        <v>0</v>
      </c>
      <c r="S3384">
        <v>0</v>
      </c>
      <c r="T3384">
        <v>19</v>
      </c>
      <c r="U3384">
        <v>0</v>
      </c>
      <c r="V3384">
        <v>0</v>
      </c>
      <c r="W3384">
        <v>0</v>
      </c>
      <c r="X3384">
        <v>53.104904989261762</v>
      </c>
      <c r="Y3384">
        <v>0</v>
      </c>
      <c r="Z3384">
        <v>0</v>
      </c>
      <c r="AA3384">
        <v>0</v>
      </c>
      <c r="AB3384">
        <v>40.851681714961465</v>
      </c>
      <c r="AC3384">
        <v>0</v>
      </c>
      <c r="AD3384">
        <v>0</v>
      </c>
      <c r="AE3384">
        <v>93.956586704223227</v>
      </c>
    </row>
    <row r="3385" spans="1:31" x14ac:dyDescent="0.3">
      <c r="A3385">
        <v>2508647</v>
      </c>
      <c r="B3385">
        <v>1</v>
      </c>
      <c r="C3385" t="s">
        <v>80</v>
      </c>
      <c r="D3385" t="s">
        <v>88</v>
      </c>
      <c r="E3385" t="s">
        <v>147</v>
      </c>
      <c r="F3385" t="s">
        <v>9392</v>
      </c>
      <c r="G3385" t="s">
        <v>224</v>
      </c>
      <c r="H3385" t="s">
        <v>150</v>
      </c>
      <c r="I3385" t="s">
        <v>136</v>
      </c>
      <c r="J3385" t="s">
        <v>137</v>
      </c>
      <c r="K3385" t="s">
        <v>144</v>
      </c>
      <c r="L3385" t="s">
        <v>9915</v>
      </c>
      <c r="M3385" t="s">
        <v>9916</v>
      </c>
      <c r="N3385">
        <v>6.323611111</v>
      </c>
      <c r="O3385">
        <v>0</v>
      </c>
      <c r="P3385">
        <v>18</v>
      </c>
      <c r="Q3385">
        <v>0</v>
      </c>
      <c r="R3385">
        <v>0</v>
      </c>
      <c r="S3385">
        <v>0</v>
      </c>
      <c r="T3385">
        <v>5</v>
      </c>
      <c r="U3385">
        <v>0</v>
      </c>
      <c r="V3385">
        <v>0</v>
      </c>
      <c r="W3385">
        <v>0</v>
      </c>
      <c r="X3385">
        <v>26.528266180601491</v>
      </c>
      <c r="Y3385">
        <v>0</v>
      </c>
      <c r="Z3385">
        <v>0</v>
      </c>
      <c r="AA3385">
        <v>0</v>
      </c>
      <c r="AB3385">
        <v>25.757981517938433</v>
      </c>
      <c r="AC3385">
        <v>0</v>
      </c>
      <c r="AD3385">
        <v>0</v>
      </c>
      <c r="AE3385">
        <v>52.286247698539924</v>
      </c>
    </row>
    <row r="3386" spans="1:31" x14ac:dyDescent="0.3">
      <c r="A3386">
        <v>2508475</v>
      </c>
      <c r="B3386">
        <v>1</v>
      </c>
      <c r="C3386" t="s">
        <v>81</v>
      </c>
      <c r="D3386" t="s">
        <v>118</v>
      </c>
      <c r="E3386" t="s">
        <v>132</v>
      </c>
      <c r="F3386" t="s">
        <v>9296</v>
      </c>
      <c r="G3386" t="s">
        <v>173</v>
      </c>
      <c r="H3386" t="s">
        <v>135</v>
      </c>
      <c r="I3386" t="s">
        <v>136</v>
      </c>
      <c r="J3386" t="s">
        <v>137</v>
      </c>
      <c r="K3386" t="s">
        <v>138</v>
      </c>
      <c r="L3386" t="s">
        <v>9917</v>
      </c>
      <c r="M3386" t="s">
        <v>9918</v>
      </c>
      <c r="N3386">
        <v>5.6397222219999996</v>
      </c>
      <c r="O3386">
        <v>0</v>
      </c>
      <c r="P3386">
        <v>0</v>
      </c>
      <c r="Q3386">
        <v>5</v>
      </c>
      <c r="R3386">
        <v>0</v>
      </c>
      <c r="S3386">
        <v>1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267.500837359814</v>
      </c>
      <c r="Z3386">
        <v>0</v>
      </c>
      <c r="AA3386">
        <v>9.1895678169977764</v>
      </c>
      <c r="AB3386">
        <v>0</v>
      </c>
      <c r="AC3386">
        <v>0</v>
      </c>
      <c r="AD3386">
        <v>0</v>
      </c>
      <c r="AE3386">
        <v>276.69040517681179</v>
      </c>
    </row>
    <row r="3387" spans="1:31" x14ac:dyDescent="0.3">
      <c r="A3387">
        <v>2508790</v>
      </c>
      <c r="B3387">
        <v>1</v>
      </c>
      <c r="C3387" t="s">
        <v>81</v>
      </c>
      <c r="D3387" t="s">
        <v>113</v>
      </c>
      <c r="E3387" t="s">
        <v>167</v>
      </c>
      <c r="F3387" t="s">
        <v>9919</v>
      </c>
      <c r="G3387" t="s">
        <v>263</v>
      </c>
      <c r="H3387" t="s">
        <v>150</v>
      </c>
      <c r="I3387" t="s">
        <v>136</v>
      </c>
      <c r="J3387" t="s">
        <v>137</v>
      </c>
      <c r="K3387" t="s">
        <v>144</v>
      </c>
      <c r="L3387" t="s">
        <v>9920</v>
      </c>
      <c r="M3387" t="s">
        <v>9921</v>
      </c>
      <c r="N3387">
        <v>1.3163888880000001</v>
      </c>
      <c r="O3387">
        <v>0</v>
      </c>
      <c r="P3387">
        <v>2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0.38168692903108004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0.38168692903108004</v>
      </c>
    </row>
    <row r="3388" spans="1:31" x14ac:dyDescent="0.3">
      <c r="A3388">
        <v>2508624</v>
      </c>
      <c r="B3388">
        <v>1</v>
      </c>
      <c r="C3388" t="s">
        <v>80</v>
      </c>
      <c r="D3388" t="s">
        <v>95</v>
      </c>
      <c r="E3388" t="s">
        <v>132</v>
      </c>
      <c r="F3388" t="s">
        <v>9922</v>
      </c>
      <c r="G3388" t="s">
        <v>333</v>
      </c>
      <c r="H3388" t="s">
        <v>135</v>
      </c>
      <c r="I3388" t="s">
        <v>136</v>
      </c>
      <c r="J3388" t="s">
        <v>137</v>
      </c>
      <c r="K3388" t="s">
        <v>144</v>
      </c>
      <c r="L3388" t="s">
        <v>9923</v>
      </c>
      <c r="M3388" t="s">
        <v>9924</v>
      </c>
      <c r="N3388">
        <v>0.698333333</v>
      </c>
      <c r="O3388">
        <v>0</v>
      </c>
      <c r="P3388">
        <v>527</v>
      </c>
      <c r="Q3388">
        <v>0</v>
      </c>
      <c r="R3388">
        <v>0</v>
      </c>
      <c r="S3388">
        <v>0</v>
      </c>
      <c r="T3388">
        <v>50</v>
      </c>
      <c r="U3388">
        <v>0</v>
      </c>
      <c r="V3388">
        <v>0</v>
      </c>
      <c r="W3388">
        <v>0</v>
      </c>
      <c r="X3388">
        <v>67.638166037223854</v>
      </c>
      <c r="Y3388">
        <v>0</v>
      </c>
      <c r="Z3388">
        <v>0</v>
      </c>
      <c r="AA3388">
        <v>0</v>
      </c>
      <c r="AB3388">
        <v>31.870590790520847</v>
      </c>
      <c r="AC3388">
        <v>0</v>
      </c>
      <c r="AD3388">
        <v>0</v>
      </c>
      <c r="AE3388">
        <v>99.508756827744705</v>
      </c>
    </row>
    <row r="3389" spans="1:31" x14ac:dyDescent="0.3">
      <c r="A3389">
        <v>2508767</v>
      </c>
      <c r="B3389">
        <v>1</v>
      </c>
      <c r="C3389" t="s">
        <v>80</v>
      </c>
      <c r="D3389" t="s">
        <v>96</v>
      </c>
      <c r="E3389" t="s">
        <v>167</v>
      </c>
      <c r="F3389" t="s">
        <v>9925</v>
      </c>
      <c r="G3389" t="s">
        <v>169</v>
      </c>
      <c r="H3389" t="s">
        <v>150</v>
      </c>
      <c r="I3389" t="s">
        <v>136</v>
      </c>
      <c r="J3389" t="s">
        <v>137</v>
      </c>
      <c r="K3389" t="s">
        <v>144</v>
      </c>
      <c r="L3389" t="s">
        <v>9926</v>
      </c>
      <c r="M3389" t="s">
        <v>9927</v>
      </c>
      <c r="N3389">
        <v>8.108055555</v>
      </c>
      <c r="O3389">
        <v>0</v>
      </c>
      <c r="P3389">
        <v>1</v>
      </c>
      <c r="Q3389">
        <v>0</v>
      </c>
      <c r="R3389">
        <v>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1.9548357750311107</v>
      </c>
      <c r="Y3389">
        <v>0</v>
      </c>
      <c r="Z3389">
        <v>0</v>
      </c>
      <c r="AA3389">
        <v>0</v>
      </c>
      <c r="AB3389">
        <v>0</v>
      </c>
      <c r="AC3389">
        <v>0</v>
      </c>
      <c r="AD3389">
        <v>0</v>
      </c>
      <c r="AE3389">
        <v>1.9548357750311107</v>
      </c>
    </row>
    <row r="3390" spans="1:31" x14ac:dyDescent="0.3">
      <c r="A3390">
        <v>2508355</v>
      </c>
      <c r="B3390">
        <v>1</v>
      </c>
      <c r="C3390" t="s">
        <v>80</v>
      </c>
      <c r="D3390" t="s">
        <v>84</v>
      </c>
      <c r="E3390" t="s">
        <v>159</v>
      </c>
      <c r="F3390" t="s">
        <v>9928</v>
      </c>
      <c r="G3390" t="s">
        <v>173</v>
      </c>
      <c r="H3390" t="s">
        <v>150</v>
      </c>
      <c r="I3390" t="s">
        <v>136</v>
      </c>
      <c r="J3390" t="s">
        <v>137</v>
      </c>
      <c r="K3390" t="s">
        <v>138</v>
      </c>
      <c r="L3390" t="s">
        <v>9929</v>
      </c>
      <c r="M3390" t="s">
        <v>9930</v>
      </c>
      <c r="N3390">
        <v>4.2152777769999998</v>
      </c>
      <c r="O3390">
        <v>0</v>
      </c>
      <c r="P3390">
        <v>922</v>
      </c>
      <c r="Q3390">
        <v>0</v>
      </c>
      <c r="R3390">
        <v>0</v>
      </c>
      <c r="S3390">
        <v>0</v>
      </c>
      <c r="T3390">
        <v>21</v>
      </c>
      <c r="U3390">
        <v>0</v>
      </c>
      <c r="V3390">
        <v>0</v>
      </c>
      <c r="W3390">
        <v>0</v>
      </c>
      <c r="X3390">
        <v>960.74702000174273</v>
      </c>
      <c r="Y3390">
        <v>0</v>
      </c>
      <c r="Z3390">
        <v>0</v>
      </c>
      <c r="AA3390">
        <v>0</v>
      </c>
      <c r="AB3390">
        <v>94.648991778166661</v>
      </c>
      <c r="AC3390">
        <v>0</v>
      </c>
      <c r="AD3390">
        <v>0</v>
      </c>
      <c r="AE3390">
        <v>1055.3960117799095</v>
      </c>
    </row>
    <row r="3391" spans="1:31" x14ac:dyDescent="0.3">
      <c r="A3391">
        <v>2508518</v>
      </c>
      <c r="B3391">
        <v>1</v>
      </c>
      <c r="C3391" t="s">
        <v>80</v>
      </c>
      <c r="D3391" t="s">
        <v>100</v>
      </c>
      <c r="E3391" t="s">
        <v>187</v>
      </c>
      <c r="F3391" t="s">
        <v>724</v>
      </c>
      <c r="G3391" t="s">
        <v>143</v>
      </c>
      <c r="H3391" t="s">
        <v>135</v>
      </c>
      <c r="I3391" t="s">
        <v>136</v>
      </c>
      <c r="J3391" t="s">
        <v>137</v>
      </c>
      <c r="K3391" t="s">
        <v>144</v>
      </c>
      <c r="L3391" t="s">
        <v>9931</v>
      </c>
      <c r="M3391" t="s">
        <v>9932</v>
      </c>
      <c r="N3391">
        <v>1.001944444</v>
      </c>
      <c r="O3391">
        <v>1</v>
      </c>
      <c r="P3391">
        <v>386</v>
      </c>
      <c r="Q3391">
        <v>119</v>
      </c>
      <c r="R3391">
        <v>133</v>
      </c>
      <c r="S3391">
        <v>9</v>
      </c>
      <c r="T3391">
        <v>45</v>
      </c>
      <c r="U3391">
        <v>1</v>
      </c>
      <c r="V3391">
        <v>0</v>
      </c>
      <c r="W3391">
        <v>1.186608770405805</v>
      </c>
      <c r="X3391">
        <v>121.31285256640099</v>
      </c>
      <c r="Y3391">
        <v>256.65956433014861</v>
      </c>
      <c r="Z3391">
        <v>274.18703473385517</v>
      </c>
      <c r="AA3391">
        <v>42.807096690998655</v>
      </c>
      <c r="AB3391">
        <v>34.080198458204123</v>
      </c>
      <c r="AC3391">
        <v>213.26550806975101</v>
      </c>
      <c r="AD3391">
        <v>0</v>
      </c>
      <c r="AE3391">
        <v>943.49886361976428</v>
      </c>
    </row>
    <row r="3392" spans="1:31" x14ac:dyDescent="0.3">
      <c r="A3392">
        <v>2508959</v>
      </c>
      <c r="B3392">
        <v>1</v>
      </c>
      <c r="C3392" t="s">
        <v>81</v>
      </c>
      <c r="D3392" t="s">
        <v>122</v>
      </c>
      <c r="E3392" t="s">
        <v>187</v>
      </c>
      <c r="F3392" t="s">
        <v>9933</v>
      </c>
      <c r="G3392" t="s">
        <v>143</v>
      </c>
      <c r="H3392" t="s">
        <v>135</v>
      </c>
      <c r="I3392" t="s">
        <v>136</v>
      </c>
      <c r="J3392" t="s">
        <v>137</v>
      </c>
      <c r="K3392" t="s">
        <v>144</v>
      </c>
      <c r="L3392" t="s">
        <v>9934</v>
      </c>
      <c r="M3392" t="s">
        <v>9935</v>
      </c>
      <c r="N3392">
        <v>0.67944444400000004</v>
      </c>
      <c r="O3392">
        <v>1</v>
      </c>
      <c r="P3392">
        <v>168</v>
      </c>
      <c r="Q3392">
        <v>11</v>
      </c>
      <c r="R3392">
        <v>3</v>
      </c>
      <c r="S3392">
        <v>6</v>
      </c>
      <c r="T3392">
        <v>20</v>
      </c>
      <c r="U3392">
        <v>0</v>
      </c>
      <c r="V3392">
        <v>0</v>
      </c>
      <c r="W3392">
        <v>0.18374337688888887</v>
      </c>
      <c r="X3392">
        <v>16.647437867890943</v>
      </c>
      <c r="Y3392">
        <v>2.1323249883952258</v>
      </c>
      <c r="Z3392">
        <v>4.1942154766414996E-2</v>
      </c>
      <c r="AA3392">
        <v>4.0483535638861117</v>
      </c>
      <c r="AB3392">
        <v>4.9367871613911536</v>
      </c>
      <c r="AC3392">
        <v>0</v>
      </c>
      <c r="AD3392">
        <v>0</v>
      </c>
      <c r="AE3392">
        <v>27.990589113218732</v>
      </c>
    </row>
    <row r="3393" spans="1:31" x14ac:dyDescent="0.3">
      <c r="A3393">
        <v>2508461</v>
      </c>
      <c r="B3393">
        <v>1</v>
      </c>
      <c r="C3393" t="s">
        <v>81</v>
      </c>
      <c r="D3393" t="s">
        <v>122</v>
      </c>
      <c r="E3393" t="s">
        <v>141</v>
      </c>
      <c r="F3393" t="s">
        <v>9936</v>
      </c>
      <c r="G3393" t="s">
        <v>143</v>
      </c>
      <c r="H3393" t="s">
        <v>135</v>
      </c>
      <c r="I3393" t="s">
        <v>136</v>
      </c>
      <c r="J3393" t="s">
        <v>137</v>
      </c>
      <c r="K3393" t="s">
        <v>144</v>
      </c>
      <c r="L3393" t="s">
        <v>9937</v>
      </c>
      <c r="M3393" t="s">
        <v>9938</v>
      </c>
      <c r="N3393">
        <v>0.36666666599999997</v>
      </c>
      <c r="O3393">
        <v>0</v>
      </c>
      <c r="P3393">
        <v>8572</v>
      </c>
      <c r="Q3393">
        <v>0</v>
      </c>
      <c r="R3393">
        <v>24</v>
      </c>
      <c r="S3393">
        <v>9</v>
      </c>
      <c r="T3393">
        <v>580</v>
      </c>
      <c r="U3393">
        <v>0</v>
      </c>
      <c r="V3393">
        <v>2</v>
      </c>
      <c r="W3393">
        <v>0</v>
      </c>
      <c r="X3393">
        <v>727.99190372979649</v>
      </c>
      <c r="Y3393">
        <v>0</v>
      </c>
      <c r="Z3393">
        <v>2.7209720859618001</v>
      </c>
      <c r="AA3393">
        <v>32.0991122251965</v>
      </c>
      <c r="AB3393">
        <v>219.47571345442691</v>
      </c>
      <c r="AC3393">
        <v>0</v>
      </c>
      <c r="AD3393">
        <v>11.958568713472701</v>
      </c>
      <c r="AE3393">
        <v>994.2462702088543</v>
      </c>
    </row>
    <row r="3394" spans="1:31" x14ac:dyDescent="0.3">
      <c r="A3394">
        <v>2508395</v>
      </c>
      <c r="B3394">
        <v>1</v>
      </c>
      <c r="C3394" t="s">
        <v>80</v>
      </c>
      <c r="D3394" t="s">
        <v>91</v>
      </c>
      <c r="E3394" t="s">
        <v>132</v>
      </c>
      <c r="F3394" t="s">
        <v>9939</v>
      </c>
      <c r="G3394" t="s">
        <v>173</v>
      </c>
      <c r="H3394" t="s">
        <v>135</v>
      </c>
      <c r="I3394" t="s">
        <v>136</v>
      </c>
      <c r="J3394" t="s">
        <v>137</v>
      </c>
      <c r="K3394" t="s">
        <v>138</v>
      </c>
      <c r="L3394" t="s">
        <v>9940</v>
      </c>
      <c r="M3394" t="s">
        <v>9941</v>
      </c>
      <c r="N3394">
        <v>1.8122222219999999</v>
      </c>
      <c r="O3394">
        <v>0</v>
      </c>
      <c r="P3394">
        <v>6</v>
      </c>
      <c r="Q3394">
        <v>0</v>
      </c>
      <c r="R3394">
        <v>5</v>
      </c>
      <c r="S3394">
        <v>0</v>
      </c>
      <c r="T3394">
        <v>3</v>
      </c>
      <c r="U3394">
        <v>0</v>
      </c>
      <c r="V3394">
        <v>0</v>
      </c>
      <c r="W3394">
        <v>0</v>
      </c>
      <c r="X3394">
        <v>1.6208655498070093</v>
      </c>
      <c r="Y3394">
        <v>0</v>
      </c>
      <c r="Z3394">
        <v>1.4837310830219665</v>
      </c>
      <c r="AA3394">
        <v>0</v>
      </c>
      <c r="AB3394">
        <v>28.526049861312057</v>
      </c>
      <c r="AC3394">
        <v>0</v>
      </c>
      <c r="AD3394">
        <v>0</v>
      </c>
      <c r="AE3394">
        <v>31.630646494141033</v>
      </c>
    </row>
    <row r="3395" spans="1:31" x14ac:dyDescent="0.3">
      <c r="A3395">
        <v>2508704</v>
      </c>
      <c r="B3395">
        <v>1</v>
      </c>
      <c r="C3395" t="s">
        <v>80</v>
      </c>
      <c r="D3395" t="s">
        <v>101</v>
      </c>
      <c r="E3395" t="s">
        <v>207</v>
      </c>
      <c r="F3395" t="s">
        <v>9942</v>
      </c>
      <c r="G3395" t="s">
        <v>173</v>
      </c>
      <c r="H3395" t="s">
        <v>150</v>
      </c>
      <c r="I3395" t="s">
        <v>136</v>
      </c>
      <c r="J3395" t="s">
        <v>137</v>
      </c>
      <c r="K3395" t="s">
        <v>138</v>
      </c>
      <c r="L3395" t="s">
        <v>9943</v>
      </c>
      <c r="M3395" t="s">
        <v>9944</v>
      </c>
      <c r="N3395">
        <v>0.32166666599999999</v>
      </c>
      <c r="O3395">
        <v>0</v>
      </c>
      <c r="P3395">
        <v>17</v>
      </c>
      <c r="Q3395">
        <v>0</v>
      </c>
      <c r="R3395">
        <v>1</v>
      </c>
      <c r="S3395">
        <v>0</v>
      </c>
      <c r="T3395">
        <v>3</v>
      </c>
      <c r="U3395">
        <v>0</v>
      </c>
      <c r="V3395">
        <v>0</v>
      </c>
      <c r="W3395">
        <v>0</v>
      </c>
      <c r="X3395">
        <v>0.63426703738073353</v>
      </c>
      <c r="Y3395">
        <v>0</v>
      </c>
      <c r="Z3395">
        <v>0.21597674551499998</v>
      </c>
      <c r="AA3395">
        <v>0</v>
      </c>
      <c r="AB3395">
        <v>0.20756565808370001</v>
      </c>
      <c r="AC3395">
        <v>0</v>
      </c>
      <c r="AD3395">
        <v>0</v>
      </c>
      <c r="AE3395">
        <v>1.0578094409794336</v>
      </c>
    </row>
    <row r="3396" spans="1:31" x14ac:dyDescent="0.3">
      <c r="A3396">
        <v>2508484</v>
      </c>
      <c r="B3396">
        <v>2</v>
      </c>
      <c r="C3396" t="s">
        <v>80</v>
      </c>
      <c r="D3396" t="s">
        <v>101</v>
      </c>
      <c r="E3396" t="s">
        <v>207</v>
      </c>
      <c r="F3396" t="s">
        <v>9945</v>
      </c>
      <c r="G3396" t="s">
        <v>263</v>
      </c>
      <c r="H3396" t="s">
        <v>150</v>
      </c>
      <c r="I3396" t="s">
        <v>136</v>
      </c>
      <c r="J3396" t="s">
        <v>137</v>
      </c>
      <c r="K3396" t="s">
        <v>144</v>
      </c>
      <c r="L3396" t="s">
        <v>9946</v>
      </c>
      <c r="M3396" t="s">
        <v>9947</v>
      </c>
      <c r="N3396">
        <v>0.75805555499999999</v>
      </c>
      <c r="O3396">
        <v>0</v>
      </c>
      <c r="P3396">
        <v>144</v>
      </c>
      <c r="Q3396">
        <v>0</v>
      </c>
      <c r="R3396">
        <v>0</v>
      </c>
      <c r="S3396">
        <v>0</v>
      </c>
      <c r="T3396">
        <v>27</v>
      </c>
      <c r="U3396">
        <v>0</v>
      </c>
      <c r="V3396">
        <v>0</v>
      </c>
      <c r="W3396">
        <v>0</v>
      </c>
      <c r="X3396">
        <v>37.140434780126697</v>
      </c>
      <c r="Y3396">
        <v>0</v>
      </c>
      <c r="Z3396">
        <v>0</v>
      </c>
      <c r="AA3396">
        <v>0</v>
      </c>
      <c r="AB3396">
        <v>29.125599388526162</v>
      </c>
      <c r="AC3396">
        <v>0</v>
      </c>
      <c r="AD3396">
        <v>0</v>
      </c>
      <c r="AE3396">
        <v>66.266034168652851</v>
      </c>
    </row>
    <row r="3397" spans="1:31" x14ac:dyDescent="0.3">
      <c r="A3397">
        <v>2508378</v>
      </c>
      <c r="B3397">
        <v>1</v>
      </c>
      <c r="C3397" t="s">
        <v>80</v>
      </c>
      <c r="D3397" t="s">
        <v>103</v>
      </c>
      <c r="E3397" t="s">
        <v>141</v>
      </c>
      <c r="F3397" t="s">
        <v>9948</v>
      </c>
      <c r="G3397" t="s">
        <v>143</v>
      </c>
      <c r="H3397" t="s">
        <v>135</v>
      </c>
      <c r="I3397" t="s">
        <v>136</v>
      </c>
      <c r="J3397" t="s">
        <v>137</v>
      </c>
      <c r="K3397" t="s">
        <v>144</v>
      </c>
      <c r="L3397" t="s">
        <v>9949</v>
      </c>
      <c r="M3397" t="s">
        <v>9950</v>
      </c>
      <c r="N3397">
        <v>0.453333333</v>
      </c>
      <c r="O3397">
        <v>12</v>
      </c>
      <c r="P3397">
        <v>3706</v>
      </c>
      <c r="Q3397">
        <v>20</v>
      </c>
      <c r="R3397">
        <v>103</v>
      </c>
      <c r="S3397">
        <v>16</v>
      </c>
      <c r="T3397">
        <v>511</v>
      </c>
      <c r="U3397">
        <v>0</v>
      </c>
      <c r="V3397">
        <v>0</v>
      </c>
      <c r="W3397">
        <v>1.9551397264834753</v>
      </c>
      <c r="X3397">
        <v>439.97334256436619</v>
      </c>
      <c r="Y3397">
        <v>37.719767716041616</v>
      </c>
      <c r="Z3397">
        <v>13.618205564155959</v>
      </c>
      <c r="AA3397">
        <v>52.084609488341819</v>
      </c>
      <c r="AB3397">
        <v>264.83124155469608</v>
      </c>
      <c r="AC3397">
        <v>0</v>
      </c>
      <c r="AD3397">
        <v>0</v>
      </c>
      <c r="AE3397">
        <v>810.18230661408529</v>
      </c>
    </row>
    <row r="3398" spans="1:31" x14ac:dyDescent="0.3">
      <c r="A3398">
        <v>2508687</v>
      </c>
      <c r="B3398">
        <v>1</v>
      </c>
      <c r="C3398" t="s">
        <v>80</v>
      </c>
      <c r="D3398" t="s">
        <v>91</v>
      </c>
      <c r="E3398" t="s">
        <v>141</v>
      </c>
      <c r="F3398" t="s">
        <v>8574</v>
      </c>
      <c r="G3398" t="s">
        <v>143</v>
      </c>
      <c r="H3398" t="s">
        <v>135</v>
      </c>
      <c r="I3398" t="s">
        <v>136</v>
      </c>
      <c r="J3398" t="s">
        <v>137</v>
      </c>
      <c r="K3398" t="s">
        <v>144</v>
      </c>
      <c r="L3398" t="s">
        <v>9951</v>
      </c>
      <c r="M3398" t="s">
        <v>9952</v>
      </c>
      <c r="N3398">
        <v>1.1444444439999999</v>
      </c>
      <c r="O3398">
        <v>1</v>
      </c>
      <c r="P3398">
        <v>43</v>
      </c>
      <c r="Q3398">
        <v>21</v>
      </c>
      <c r="R3398">
        <v>276</v>
      </c>
      <c r="S3398">
        <v>14</v>
      </c>
      <c r="T3398">
        <v>65</v>
      </c>
      <c r="U3398">
        <v>1</v>
      </c>
      <c r="V3398">
        <v>0</v>
      </c>
      <c r="W3398">
        <v>9.8195884949000015E-2</v>
      </c>
      <c r="X3398">
        <v>12.485222694832244</v>
      </c>
      <c r="Y3398">
        <v>20.994573038224399</v>
      </c>
      <c r="Z3398">
        <v>58.015413453730226</v>
      </c>
      <c r="AA3398">
        <v>204.43891722067744</v>
      </c>
      <c r="AB3398">
        <v>43.180998865241861</v>
      </c>
      <c r="AC3398">
        <v>6.0428457268168732</v>
      </c>
      <c r="AD3398">
        <v>0</v>
      </c>
      <c r="AE3398">
        <v>345.25616688447207</v>
      </c>
    </row>
    <row r="3399" spans="1:31" x14ac:dyDescent="0.3">
      <c r="A3399">
        <v>2508873</v>
      </c>
      <c r="B3399">
        <v>1</v>
      </c>
      <c r="C3399" t="s">
        <v>81</v>
      </c>
      <c r="D3399" t="s">
        <v>123</v>
      </c>
      <c r="E3399" t="s">
        <v>141</v>
      </c>
      <c r="F3399" t="s">
        <v>9953</v>
      </c>
      <c r="G3399" t="s">
        <v>143</v>
      </c>
      <c r="H3399" t="s">
        <v>135</v>
      </c>
      <c r="I3399" t="s">
        <v>136</v>
      </c>
      <c r="J3399" t="s">
        <v>137</v>
      </c>
      <c r="K3399" t="s">
        <v>144</v>
      </c>
      <c r="L3399" t="s">
        <v>9954</v>
      </c>
      <c r="M3399" t="s">
        <v>9955</v>
      </c>
      <c r="N3399">
        <v>0.90055555499999995</v>
      </c>
      <c r="O3399">
        <v>10</v>
      </c>
      <c r="P3399">
        <v>2379</v>
      </c>
      <c r="Q3399">
        <v>81</v>
      </c>
      <c r="R3399">
        <v>12</v>
      </c>
      <c r="S3399">
        <v>39</v>
      </c>
      <c r="T3399">
        <v>181</v>
      </c>
      <c r="U3399">
        <v>3</v>
      </c>
      <c r="V3399">
        <v>0</v>
      </c>
      <c r="W3399">
        <v>2.1262596806488578</v>
      </c>
      <c r="X3399">
        <v>495.01009787863126</v>
      </c>
      <c r="Y3399">
        <v>35.868318473641487</v>
      </c>
      <c r="Z3399">
        <v>2.1677225830339948</v>
      </c>
      <c r="AA3399">
        <v>70.05022957546629</v>
      </c>
      <c r="AB3399">
        <v>221.77643460102183</v>
      </c>
      <c r="AC3399">
        <v>986.59112746890901</v>
      </c>
      <c r="AD3399">
        <v>0</v>
      </c>
      <c r="AE3399">
        <v>1813.5901902613527</v>
      </c>
    </row>
    <row r="3400" spans="1:31" x14ac:dyDescent="0.3">
      <c r="A3400">
        <v>2508332</v>
      </c>
      <c r="B3400">
        <v>1</v>
      </c>
      <c r="C3400" t="s">
        <v>80</v>
      </c>
      <c r="D3400" t="s">
        <v>105</v>
      </c>
      <c r="E3400" t="s">
        <v>159</v>
      </c>
      <c r="F3400" t="s">
        <v>9956</v>
      </c>
      <c r="G3400" t="s">
        <v>173</v>
      </c>
      <c r="H3400" t="s">
        <v>150</v>
      </c>
      <c r="I3400" t="s">
        <v>136</v>
      </c>
      <c r="J3400" t="s">
        <v>137</v>
      </c>
      <c r="K3400" t="s">
        <v>138</v>
      </c>
      <c r="L3400" t="s">
        <v>9957</v>
      </c>
      <c r="M3400" t="s">
        <v>9958</v>
      </c>
      <c r="N3400">
        <v>5.7427777769999997</v>
      </c>
      <c r="O3400">
        <v>0</v>
      </c>
      <c r="P3400">
        <v>213</v>
      </c>
      <c r="Q3400">
        <v>0</v>
      </c>
      <c r="R3400">
        <v>11</v>
      </c>
      <c r="S3400">
        <v>0</v>
      </c>
      <c r="T3400">
        <v>28</v>
      </c>
      <c r="U3400">
        <v>0</v>
      </c>
      <c r="V3400">
        <v>0</v>
      </c>
      <c r="W3400">
        <v>0</v>
      </c>
      <c r="X3400">
        <v>290.83650407527585</v>
      </c>
      <c r="Y3400">
        <v>0</v>
      </c>
      <c r="Z3400">
        <v>17.16935321713704</v>
      </c>
      <c r="AA3400">
        <v>0</v>
      </c>
      <c r="AB3400">
        <v>110.87171658347224</v>
      </c>
      <c r="AC3400">
        <v>0</v>
      </c>
      <c r="AD3400">
        <v>0</v>
      </c>
      <c r="AE3400">
        <v>418.8775738758851</v>
      </c>
    </row>
    <row r="3401" spans="1:31" x14ac:dyDescent="0.3">
      <c r="A3401">
        <v>2508435</v>
      </c>
      <c r="B3401">
        <v>1</v>
      </c>
      <c r="C3401" t="s">
        <v>80</v>
      </c>
      <c r="D3401" t="s">
        <v>103</v>
      </c>
      <c r="E3401" t="s">
        <v>132</v>
      </c>
      <c r="F3401" t="s">
        <v>9959</v>
      </c>
      <c r="G3401" t="s">
        <v>134</v>
      </c>
      <c r="H3401" t="s">
        <v>135</v>
      </c>
      <c r="I3401" t="s">
        <v>136</v>
      </c>
      <c r="J3401" t="s">
        <v>137</v>
      </c>
      <c r="K3401" t="s">
        <v>138</v>
      </c>
      <c r="L3401" t="s">
        <v>9960</v>
      </c>
      <c r="M3401" t="s">
        <v>9961</v>
      </c>
      <c r="N3401">
        <v>1.153888888</v>
      </c>
      <c r="O3401">
        <v>0</v>
      </c>
      <c r="P3401">
        <v>13</v>
      </c>
      <c r="Q3401">
        <v>0</v>
      </c>
      <c r="R3401">
        <v>0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3.5738676102134015</v>
      </c>
      <c r="Y3401">
        <v>0</v>
      </c>
      <c r="Z3401">
        <v>0</v>
      </c>
      <c r="AA3401">
        <v>0</v>
      </c>
      <c r="AB3401">
        <v>0</v>
      </c>
      <c r="AC3401">
        <v>0</v>
      </c>
      <c r="AD3401">
        <v>0</v>
      </c>
      <c r="AE3401">
        <v>3.5738676102134015</v>
      </c>
    </row>
    <row r="3402" spans="1:31" x14ac:dyDescent="0.3">
      <c r="A3402">
        <v>2508289</v>
      </c>
      <c r="B3402">
        <v>1</v>
      </c>
      <c r="C3402" t="s">
        <v>81</v>
      </c>
      <c r="D3402" t="s">
        <v>113</v>
      </c>
      <c r="E3402" t="s">
        <v>207</v>
      </c>
      <c r="F3402" t="s">
        <v>9962</v>
      </c>
      <c r="G3402" t="s">
        <v>953</v>
      </c>
      <c r="H3402" t="s">
        <v>150</v>
      </c>
      <c r="I3402" t="s">
        <v>136</v>
      </c>
      <c r="J3402" t="s">
        <v>137</v>
      </c>
      <c r="K3402" t="s">
        <v>144</v>
      </c>
      <c r="L3402" t="s">
        <v>9963</v>
      </c>
      <c r="M3402" t="s">
        <v>9964</v>
      </c>
      <c r="N3402">
        <v>1.541388888</v>
      </c>
      <c r="O3402">
        <v>0</v>
      </c>
      <c r="P3402">
        <v>37</v>
      </c>
      <c r="Q3402">
        <v>0</v>
      </c>
      <c r="R3402">
        <v>1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6.9130794664071518</v>
      </c>
      <c r="Y3402">
        <v>0</v>
      </c>
      <c r="Z3402">
        <v>5.9012383412972505E-2</v>
      </c>
      <c r="AA3402">
        <v>0</v>
      </c>
      <c r="AB3402">
        <v>0</v>
      </c>
      <c r="AC3402">
        <v>0</v>
      </c>
      <c r="AD3402">
        <v>0</v>
      </c>
      <c r="AE3402">
        <v>6.9720918498201243</v>
      </c>
    </row>
    <row r="3403" spans="1:31" x14ac:dyDescent="0.3">
      <c r="A3403">
        <v>2508335</v>
      </c>
      <c r="B3403">
        <v>1</v>
      </c>
      <c r="C3403" t="s">
        <v>80</v>
      </c>
      <c r="D3403" t="s">
        <v>92</v>
      </c>
      <c r="E3403" t="s">
        <v>132</v>
      </c>
      <c r="F3403" t="s">
        <v>9965</v>
      </c>
      <c r="G3403" t="s">
        <v>143</v>
      </c>
      <c r="H3403" t="s">
        <v>135</v>
      </c>
      <c r="I3403" t="s">
        <v>136</v>
      </c>
      <c r="J3403" t="s">
        <v>137</v>
      </c>
      <c r="K3403" t="s">
        <v>144</v>
      </c>
      <c r="L3403" t="s">
        <v>9966</v>
      </c>
      <c r="M3403" t="s">
        <v>9967</v>
      </c>
      <c r="N3403">
        <v>0.265833333</v>
      </c>
      <c r="O3403">
        <v>0</v>
      </c>
      <c r="P3403">
        <v>60</v>
      </c>
      <c r="Q3403">
        <v>0</v>
      </c>
      <c r="R3403">
        <v>63</v>
      </c>
      <c r="S3403">
        <v>0</v>
      </c>
      <c r="T3403">
        <v>10</v>
      </c>
      <c r="U3403">
        <v>0</v>
      </c>
      <c r="V3403">
        <v>0</v>
      </c>
      <c r="W3403">
        <v>0</v>
      </c>
      <c r="X3403">
        <v>5.3557518138473785</v>
      </c>
      <c r="Y3403">
        <v>0</v>
      </c>
      <c r="Z3403">
        <v>3.7057962767327979</v>
      </c>
      <c r="AA3403">
        <v>0</v>
      </c>
      <c r="AB3403">
        <v>0.90356415984802907</v>
      </c>
      <c r="AC3403">
        <v>0</v>
      </c>
      <c r="AD3403">
        <v>0</v>
      </c>
      <c r="AE3403">
        <v>9.9651122504282057</v>
      </c>
    </row>
    <row r="3404" spans="1:31" x14ac:dyDescent="0.3">
      <c r="A3404">
        <v>2508999</v>
      </c>
      <c r="B3404">
        <v>1</v>
      </c>
      <c r="C3404" t="s">
        <v>80</v>
      </c>
      <c r="D3404" t="s">
        <v>97</v>
      </c>
      <c r="E3404" t="s">
        <v>159</v>
      </c>
      <c r="F3404" t="s">
        <v>9968</v>
      </c>
      <c r="G3404" t="s">
        <v>161</v>
      </c>
      <c r="H3404" t="s">
        <v>150</v>
      </c>
      <c r="I3404" t="s">
        <v>136</v>
      </c>
      <c r="J3404" t="s">
        <v>137</v>
      </c>
      <c r="K3404" t="s">
        <v>144</v>
      </c>
      <c r="L3404" t="s">
        <v>9969</v>
      </c>
      <c r="M3404" t="s">
        <v>9970</v>
      </c>
      <c r="N3404">
        <v>0.57305555500000005</v>
      </c>
      <c r="O3404">
        <v>0</v>
      </c>
      <c r="P3404">
        <v>13</v>
      </c>
      <c r="Q3404">
        <v>0</v>
      </c>
      <c r="R3404">
        <v>25</v>
      </c>
      <c r="S3404">
        <v>0</v>
      </c>
      <c r="T3404">
        <v>15</v>
      </c>
      <c r="U3404">
        <v>0</v>
      </c>
      <c r="V3404">
        <v>0</v>
      </c>
      <c r="W3404">
        <v>0</v>
      </c>
      <c r="X3404">
        <v>5.2327034915461246</v>
      </c>
      <c r="Y3404">
        <v>0</v>
      </c>
      <c r="Z3404">
        <v>6.2745534300029586</v>
      </c>
      <c r="AA3404">
        <v>0</v>
      </c>
      <c r="AB3404">
        <v>9.4089337696079269</v>
      </c>
      <c r="AC3404">
        <v>0</v>
      </c>
      <c r="AD3404">
        <v>0</v>
      </c>
      <c r="AE3404">
        <v>20.916190691157009</v>
      </c>
    </row>
    <row r="3405" spans="1:31" x14ac:dyDescent="0.3">
      <c r="A3405">
        <v>2508501</v>
      </c>
      <c r="B3405">
        <v>1</v>
      </c>
      <c r="C3405" t="s">
        <v>80</v>
      </c>
      <c r="D3405" t="s">
        <v>94</v>
      </c>
      <c r="E3405" t="s">
        <v>141</v>
      </c>
      <c r="F3405" t="s">
        <v>9971</v>
      </c>
      <c r="G3405" t="s">
        <v>161</v>
      </c>
      <c r="H3405" t="s">
        <v>135</v>
      </c>
      <c r="I3405" t="s">
        <v>136</v>
      </c>
      <c r="J3405" t="s">
        <v>137</v>
      </c>
      <c r="K3405" t="s">
        <v>144</v>
      </c>
      <c r="L3405" t="s">
        <v>9972</v>
      </c>
      <c r="M3405" t="s">
        <v>9973</v>
      </c>
      <c r="N3405">
        <v>0.36416666600000003</v>
      </c>
      <c r="O3405">
        <v>0</v>
      </c>
      <c r="P3405">
        <v>0</v>
      </c>
      <c r="Q3405">
        <v>1</v>
      </c>
      <c r="R3405">
        <v>130</v>
      </c>
      <c r="S3405">
        <v>0</v>
      </c>
      <c r="T3405">
        <v>6</v>
      </c>
      <c r="U3405">
        <v>0</v>
      </c>
      <c r="V3405">
        <v>0</v>
      </c>
      <c r="W3405">
        <v>0</v>
      </c>
      <c r="X3405">
        <v>0</v>
      </c>
      <c r="Y3405">
        <v>0.26938730270333333</v>
      </c>
      <c r="Z3405">
        <v>54.823490131393328</v>
      </c>
      <c r="AA3405">
        <v>0</v>
      </c>
      <c r="AB3405">
        <v>0.81435546103070811</v>
      </c>
      <c r="AC3405">
        <v>0</v>
      </c>
      <c r="AD3405">
        <v>0</v>
      </c>
      <c r="AE3405">
        <v>55.907232895127372</v>
      </c>
    </row>
    <row r="3406" spans="1:31" x14ac:dyDescent="0.3">
      <c r="A3406">
        <v>2508521</v>
      </c>
      <c r="B3406">
        <v>1</v>
      </c>
      <c r="C3406" t="s">
        <v>80</v>
      </c>
      <c r="D3406" t="s">
        <v>103</v>
      </c>
      <c r="E3406" t="s">
        <v>132</v>
      </c>
      <c r="F3406" t="s">
        <v>9974</v>
      </c>
      <c r="G3406" t="s">
        <v>134</v>
      </c>
      <c r="H3406" t="s">
        <v>135</v>
      </c>
      <c r="I3406" t="s">
        <v>136</v>
      </c>
      <c r="J3406" t="s">
        <v>137</v>
      </c>
      <c r="K3406" t="s">
        <v>138</v>
      </c>
      <c r="L3406" t="s">
        <v>9975</v>
      </c>
      <c r="M3406" t="s">
        <v>9976</v>
      </c>
      <c r="N3406">
        <v>6.5097222219999997</v>
      </c>
      <c r="O3406">
        <v>0</v>
      </c>
      <c r="P3406">
        <v>428</v>
      </c>
      <c r="Q3406">
        <v>0</v>
      </c>
      <c r="R3406">
        <v>0</v>
      </c>
      <c r="S3406">
        <v>0</v>
      </c>
      <c r="T3406">
        <v>16</v>
      </c>
      <c r="U3406">
        <v>0</v>
      </c>
      <c r="V3406">
        <v>0</v>
      </c>
      <c r="W3406">
        <v>0</v>
      </c>
      <c r="X3406">
        <v>609.2058849699448</v>
      </c>
      <c r="Y3406">
        <v>0</v>
      </c>
      <c r="Z3406">
        <v>0</v>
      </c>
      <c r="AA3406">
        <v>0</v>
      </c>
      <c r="AB3406">
        <v>203.02694116260633</v>
      </c>
      <c r="AC3406">
        <v>0</v>
      </c>
      <c r="AD3406">
        <v>0</v>
      </c>
      <c r="AE3406">
        <v>812.23282613255117</v>
      </c>
    </row>
    <row r="3407" spans="1:31" x14ac:dyDescent="0.3">
      <c r="A3407">
        <v>2508850</v>
      </c>
      <c r="B3407">
        <v>1</v>
      </c>
      <c r="C3407" t="s">
        <v>80</v>
      </c>
      <c r="D3407" t="s">
        <v>85</v>
      </c>
      <c r="E3407" t="s">
        <v>207</v>
      </c>
      <c r="F3407" t="s">
        <v>9977</v>
      </c>
      <c r="G3407" t="s">
        <v>177</v>
      </c>
      <c r="H3407" t="s">
        <v>150</v>
      </c>
      <c r="I3407" t="s">
        <v>136</v>
      </c>
      <c r="J3407" t="s">
        <v>137</v>
      </c>
      <c r="K3407" t="s">
        <v>144</v>
      </c>
      <c r="L3407" t="s">
        <v>9978</v>
      </c>
      <c r="M3407" t="s">
        <v>9979</v>
      </c>
      <c r="N3407">
        <v>1.893888888</v>
      </c>
      <c r="O3407">
        <v>0</v>
      </c>
      <c r="P3407">
        <v>129</v>
      </c>
      <c r="Q3407">
        <v>0</v>
      </c>
      <c r="R3407">
        <v>0</v>
      </c>
      <c r="S3407">
        <v>0</v>
      </c>
      <c r="T3407">
        <v>9</v>
      </c>
      <c r="U3407">
        <v>0</v>
      </c>
      <c r="V3407">
        <v>0</v>
      </c>
      <c r="W3407">
        <v>0</v>
      </c>
      <c r="X3407">
        <v>77.090674016468796</v>
      </c>
      <c r="Y3407">
        <v>0</v>
      </c>
      <c r="Z3407">
        <v>0</v>
      </c>
      <c r="AA3407">
        <v>0</v>
      </c>
      <c r="AB3407">
        <v>9.2695949628129544</v>
      </c>
      <c r="AC3407">
        <v>0</v>
      </c>
      <c r="AD3407">
        <v>0</v>
      </c>
      <c r="AE3407">
        <v>86.360268979281756</v>
      </c>
    </row>
    <row r="3408" spans="1:31" x14ac:dyDescent="0.3">
      <c r="A3408">
        <v>2508272</v>
      </c>
      <c r="B3408">
        <v>1</v>
      </c>
      <c r="C3408" t="s">
        <v>80</v>
      </c>
      <c r="D3408" t="s">
        <v>82</v>
      </c>
      <c r="E3408" t="s">
        <v>159</v>
      </c>
      <c r="F3408" t="s">
        <v>8517</v>
      </c>
      <c r="G3408" t="s">
        <v>161</v>
      </c>
      <c r="H3408" t="s">
        <v>150</v>
      </c>
      <c r="I3408" t="s">
        <v>136</v>
      </c>
      <c r="J3408" t="s">
        <v>137</v>
      </c>
      <c r="K3408" t="s">
        <v>144</v>
      </c>
      <c r="L3408" t="s">
        <v>9980</v>
      </c>
      <c r="M3408" t="s">
        <v>9981</v>
      </c>
      <c r="N3408">
        <v>1.3586111110000001</v>
      </c>
      <c r="O3408">
        <v>0</v>
      </c>
      <c r="P3408">
        <v>89</v>
      </c>
      <c r="Q3408">
        <v>0</v>
      </c>
      <c r="R3408">
        <v>0</v>
      </c>
      <c r="S3408">
        <v>0</v>
      </c>
      <c r="T3408">
        <v>9</v>
      </c>
      <c r="U3408">
        <v>0</v>
      </c>
      <c r="V3408">
        <v>0</v>
      </c>
      <c r="W3408">
        <v>0</v>
      </c>
      <c r="X3408">
        <v>17.244295735577413</v>
      </c>
      <c r="Y3408">
        <v>0</v>
      </c>
      <c r="Z3408">
        <v>0</v>
      </c>
      <c r="AA3408">
        <v>0</v>
      </c>
      <c r="AB3408">
        <v>15.431904417421796</v>
      </c>
      <c r="AC3408">
        <v>0</v>
      </c>
      <c r="AD3408">
        <v>0</v>
      </c>
      <c r="AE3408">
        <v>32.676200152999208</v>
      </c>
    </row>
    <row r="3409" spans="1:31" x14ac:dyDescent="0.3">
      <c r="A3409">
        <v>2508605</v>
      </c>
      <c r="B3409">
        <v>2</v>
      </c>
      <c r="C3409" t="s">
        <v>80</v>
      </c>
      <c r="D3409" t="s">
        <v>97</v>
      </c>
      <c r="E3409" t="s">
        <v>207</v>
      </c>
      <c r="F3409" t="s">
        <v>1266</v>
      </c>
      <c r="G3409" t="s">
        <v>169</v>
      </c>
      <c r="H3409" t="s">
        <v>150</v>
      </c>
      <c r="I3409" t="s">
        <v>136</v>
      </c>
      <c r="J3409" t="s">
        <v>137</v>
      </c>
      <c r="K3409" t="s">
        <v>144</v>
      </c>
      <c r="L3409" t="s">
        <v>9982</v>
      </c>
      <c r="M3409" t="s">
        <v>9983</v>
      </c>
      <c r="N3409">
        <v>0.41611111099999998</v>
      </c>
      <c r="O3409">
        <v>0</v>
      </c>
      <c r="P3409">
        <v>48</v>
      </c>
      <c r="Q3409">
        <v>0</v>
      </c>
      <c r="R3409">
        <v>3</v>
      </c>
      <c r="S3409">
        <v>0</v>
      </c>
      <c r="T3409">
        <v>2</v>
      </c>
      <c r="U3409">
        <v>0</v>
      </c>
      <c r="V3409">
        <v>0</v>
      </c>
      <c r="W3409">
        <v>0</v>
      </c>
      <c r="X3409">
        <v>10.508455072569815</v>
      </c>
      <c r="Y3409">
        <v>0</v>
      </c>
      <c r="Z3409">
        <v>7.8871109670429998E-2</v>
      </c>
      <c r="AA3409">
        <v>0</v>
      </c>
      <c r="AB3409">
        <v>0.70650936507091511</v>
      </c>
      <c r="AC3409">
        <v>0</v>
      </c>
      <c r="AD3409">
        <v>0</v>
      </c>
      <c r="AE3409">
        <v>11.29383554731116</v>
      </c>
    </row>
    <row r="3410" spans="1:31" x14ac:dyDescent="0.3">
      <c r="A3410">
        <v>2508458</v>
      </c>
      <c r="B3410">
        <v>1</v>
      </c>
      <c r="C3410" t="s">
        <v>80</v>
      </c>
      <c r="D3410" t="s">
        <v>83</v>
      </c>
      <c r="E3410" t="s">
        <v>167</v>
      </c>
      <c r="F3410" t="s">
        <v>9984</v>
      </c>
      <c r="G3410" t="s">
        <v>263</v>
      </c>
      <c r="H3410" t="s">
        <v>150</v>
      </c>
      <c r="I3410" t="s">
        <v>136</v>
      </c>
      <c r="J3410" t="s">
        <v>137</v>
      </c>
      <c r="K3410" t="s">
        <v>144</v>
      </c>
      <c r="L3410" t="s">
        <v>9985</v>
      </c>
      <c r="M3410" t="s">
        <v>9986</v>
      </c>
      <c r="N3410">
        <v>3.0247222219999998</v>
      </c>
      <c r="O3410">
        <v>0</v>
      </c>
      <c r="P3410">
        <v>4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4.6497455951921127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4.6497455951921127</v>
      </c>
    </row>
    <row r="3411" spans="1:31" x14ac:dyDescent="0.3">
      <c r="A3411">
        <v>2508415</v>
      </c>
      <c r="B3411">
        <v>1</v>
      </c>
      <c r="C3411" t="s">
        <v>80</v>
      </c>
      <c r="D3411" t="s">
        <v>97</v>
      </c>
      <c r="E3411" t="s">
        <v>159</v>
      </c>
      <c r="F3411" t="s">
        <v>9987</v>
      </c>
      <c r="G3411" t="s">
        <v>134</v>
      </c>
      <c r="H3411" t="s">
        <v>150</v>
      </c>
      <c r="I3411" t="s">
        <v>136</v>
      </c>
      <c r="J3411" t="s">
        <v>137</v>
      </c>
      <c r="K3411" t="s">
        <v>138</v>
      </c>
      <c r="L3411" t="s">
        <v>9988</v>
      </c>
      <c r="M3411" t="s">
        <v>9989</v>
      </c>
      <c r="N3411">
        <v>0.51749999999999996</v>
      </c>
      <c r="O3411">
        <v>0</v>
      </c>
      <c r="P3411">
        <v>102</v>
      </c>
      <c r="Q3411">
        <v>0</v>
      </c>
      <c r="R3411">
        <v>0</v>
      </c>
      <c r="S3411">
        <v>0</v>
      </c>
      <c r="T3411">
        <v>14</v>
      </c>
      <c r="U3411">
        <v>0</v>
      </c>
      <c r="V3411">
        <v>0</v>
      </c>
      <c r="W3411">
        <v>0</v>
      </c>
      <c r="X3411">
        <v>38.791015495907075</v>
      </c>
      <c r="Y3411">
        <v>0</v>
      </c>
      <c r="Z3411">
        <v>0</v>
      </c>
      <c r="AA3411">
        <v>0</v>
      </c>
      <c r="AB3411">
        <v>12.004509742467294</v>
      </c>
      <c r="AC3411">
        <v>0</v>
      </c>
      <c r="AD3411">
        <v>0</v>
      </c>
      <c r="AE3411">
        <v>50.795525238374367</v>
      </c>
    </row>
    <row r="3412" spans="1:31" x14ac:dyDescent="0.3">
      <c r="A3412">
        <v>2508956</v>
      </c>
      <c r="B3412">
        <v>1</v>
      </c>
      <c r="C3412" t="s">
        <v>80</v>
      </c>
      <c r="D3412" t="s">
        <v>90</v>
      </c>
      <c r="E3412" t="s">
        <v>132</v>
      </c>
      <c r="F3412" t="s">
        <v>9990</v>
      </c>
      <c r="G3412" t="s">
        <v>143</v>
      </c>
      <c r="H3412" t="s">
        <v>135</v>
      </c>
      <c r="I3412" t="s">
        <v>136</v>
      </c>
      <c r="J3412" t="s">
        <v>137</v>
      </c>
      <c r="K3412" t="s">
        <v>144</v>
      </c>
      <c r="L3412" t="s">
        <v>9991</v>
      </c>
      <c r="M3412" t="s">
        <v>9992</v>
      </c>
      <c r="N3412">
        <v>0.54305555500000002</v>
      </c>
      <c r="O3412">
        <v>0</v>
      </c>
      <c r="P3412">
        <v>1552</v>
      </c>
      <c r="Q3412">
        <v>0</v>
      </c>
      <c r="R3412">
        <v>0</v>
      </c>
      <c r="S3412">
        <v>0</v>
      </c>
      <c r="T3412">
        <v>149</v>
      </c>
      <c r="U3412">
        <v>0</v>
      </c>
      <c r="V3412">
        <v>0</v>
      </c>
      <c r="W3412">
        <v>0</v>
      </c>
      <c r="X3412">
        <v>368.66887733846886</v>
      </c>
      <c r="Y3412">
        <v>0</v>
      </c>
      <c r="Z3412">
        <v>0</v>
      </c>
      <c r="AA3412">
        <v>0</v>
      </c>
      <c r="AB3412">
        <v>55.68496909839272</v>
      </c>
      <c r="AC3412">
        <v>0</v>
      </c>
      <c r="AD3412">
        <v>0</v>
      </c>
      <c r="AE3412">
        <v>424.3538464368616</v>
      </c>
    </row>
    <row r="3413" spans="1:31" x14ac:dyDescent="0.3">
      <c r="A3413">
        <v>2508321</v>
      </c>
      <c r="B3413">
        <v>1</v>
      </c>
      <c r="C3413" t="s">
        <v>80</v>
      </c>
      <c r="D3413" t="s">
        <v>108</v>
      </c>
      <c r="E3413" t="s">
        <v>207</v>
      </c>
      <c r="F3413" t="s">
        <v>9993</v>
      </c>
      <c r="G3413" t="s">
        <v>177</v>
      </c>
      <c r="H3413" t="s">
        <v>150</v>
      </c>
      <c r="I3413" t="s">
        <v>136</v>
      </c>
      <c r="J3413" t="s">
        <v>137</v>
      </c>
      <c r="K3413" t="s">
        <v>144</v>
      </c>
      <c r="L3413" t="s">
        <v>9994</v>
      </c>
      <c r="M3413" t="s">
        <v>9995</v>
      </c>
      <c r="N3413">
        <v>2.6127777769999998</v>
      </c>
      <c r="O3413">
        <v>0</v>
      </c>
      <c r="P3413">
        <v>2</v>
      </c>
      <c r="Q3413">
        <v>0</v>
      </c>
      <c r="R3413">
        <v>0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0.5128298429616267</v>
      </c>
      <c r="Y3413">
        <v>0</v>
      </c>
      <c r="Z3413">
        <v>0</v>
      </c>
      <c r="AA3413">
        <v>0</v>
      </c>
      <c r="AB3413">
        <v>0</v>
      </c>
      <c r="AC3413">
        <v>0</v>
      </c>
      <c r="AD3413">
        <v>0</v>
      </c>
      <c r="AE3413">
        <v>0.5128298429616267</v>
      </c>
    </row>
    <row r="3414" spans="1:31" x14ac:dyDescent="0.3">
      <c r="A3414">
        <v>2508968</v>
      </c>
      <c r="B3414">
        <v>1</v>
      </c>
      <c r="C3414" t="s">
        <v>81</v>
      </c>
      <c r="D3414" t="s">
        <v>128</v>
      </c>
      <c r="E3414" t="s">
        <v>167</v>
      </c>
      <c r="F3414" t="s">
        <v>9996</v>
      </c>
      <c r="G3414" t="s">
        <v>263</v>
      </c>
      <c r="H3414" t="s">
        <v>150</v>
      </c>
      <c r="I3414" t="s">
        <v>136</v>
      </c>
      <c r="J3414" t="s">
        <v>137</v>
      </c>
      <c r="K3414" t="s">
        <v>144</v>
      </c>
      <c r="L3414" t="s">
        <v>9997</v>
      </c>
      <c r="M3414" t="s">
        <v>9998</v>
      </c>
      <c r="N3414">
        <v>3.1402777770000001</v>
      </c>
      <c r="O3414">
        <v>0</v>
      </c>
      <c r="P3414">
        <v>4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3.2147681988147836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3.2147681988147836</v>
      </c>
    </row>
    <row r="3415" spans="1:31" x14ac:dyDescent="0.3">
      <c r="A3415">
        <v>2508228</v>
      </c>
      <c r="B3415">
        <v>3</v>
      </c>
      <c r="C3415" t="s">
        <v>80</v>
      </c>
      <c r="D3415" t="s">
        <v>85</v>
      </c>
      <c r="E3415" t="s">
        <v>132</v>
      </c>
      <c r="F3415" t="s">
        <v>9999</v>
      </c>
      <c r="G3415" t="s">
        <v>674</v>
      </c>
      <c r="H3415" t="s">
        <v>135</v>
      </c>
      <c r="I3415" t="s">
        <v>136</v>
      </c>
      <c r="J3415" t="s">
        <v>137</v>
      </c>
      <c r="K3415" t="s">
        <v>144</v>
      </c>
      <c r="L3415" t="s">
        <v>10000</v>
      </c>
      <c r="M3415" t="s">
        <v>10001</v>
      </c>
      <c r="N3415">
        <v>0.54583333300000003</v>
      </c>
      <c r="O3415">
        <v>0</v>
      </c>
      <c r="P3415">
        <v>177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33.146938475424896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33.146938475424896</v>
      </c>
    </row>
    <row r="3416" spans="1:31" x14ac:dyDescent="0.3">
      <c r="A3416">
        <v>2508484</v>
      </c>
      <c r="B3416">
        <v>1</v>
      </c>
      <c r="C3416" t="s">
        <v>80</v>
      </c>
      <c r="D3416" t="s">
        <v>101</v>
      </c>
      <c r="E3416" t="s">
        <v>167</v>
      </c>
      <c r="F3416" t="s">
        <v>10002</v>
      </c>
      <c r="G3416" t="s">
        <v>263</v>
      </c>
      <c r="H3416" t="s">
        <v>150</v>
      </c>
      <c r="I3416" t="s">
        <v>136</v>
      </c>
      <c r="J3416" t="s">
        <v>137</v>
      </c>
      <c r="K3416" t="s">
        <v>144</v>
      </c>
      <c r="L3416" t="s">
        <v>10003</v>
      </c>
      <c r="M3416" t="s">
        <v>9946</v>
      </c>
      <c r="N3416">
        <v>3.9288888879999999</v>
      </c>
      <c r="O3416">
        <v>0</v>
      </c>
      <c r="P3416">
        <v>1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0.93794318805997501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0.93794318805997501</v>
      </c>
    </row>
    <row r="3417" spans="1:31" x14ac:dyDescent="0.3">
      <c r="A3417">
        <v>2508530</v>
      </c>
      <c r="B3417">
        <v>1</v>
      </c>
      <c r="C3417" t="s">
        <v>80</v>
      </c>
      <c r="D3417" t="s">
        <v>99</v>
      </c>
      <c r="E3417" t="s">
        <v>167</v>
      </c>
      <c r="F3417" t="s">
        <v>10004</v>
      </c>
      <c r="G3417" t="s">
        <v>263</v>
      </c>
      <c r="H3417" t="s">
        <v>150</v>
      </c>
      <c r="I3417" t="s">
        <v>136</v>
      </c>
      <c r="J3417" t="s">
        <v>137</v>
      </c>
      <c r="K3417" t="s">
        <v>144</v>
      </c>
      <c r="L3417" t="s">
        <v>10005</v>
      </c>
      <c r="M3417" t="s">
        <v>10006</v>
      </c>
      <c r="N3417">
        <v>1.6119444439999999</v>
      </c>
      <c r="O3417">
        <v>0</v>
      </c>
      <c r="P3417">
        <v>1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5.5991780667140496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5.5991780667140496</v>
      </c>
    </row>
    <row r="3418" spans="1:31" x14ac:dyDescent="0.3">
      <c r="A3418">
        <v>2508590</v>
      </c>
      <c r="B3418">
        <v>1</v>
      </c>
      <c r="C3418" t="s">
        <v>80</v>
      </c>
      <c r="D3418" t="s">
        <v>106</v>
      </c>
      <c r="E3418" t="s">
        <v>159</v>
      </c>
      <c r="F3418" t="s">
        <v>10007</v>
      </c>
      <c r="G3418" t="s">
        <v>134</v>
      </c>
      <c r="H3418" t="s">
        <v>150</v>
      </c>
      <c r="I3418" t="s">
        <v>136</v>
      </c>
      <c r="J3418" t="s">
        <v>137</v>
      </c>
      <c r="K3418" t="s">
        <v>138</v>
      </c>
      <c r="L3418" t="s">
        <v>10008</v>
      </c>
      <c r="M3418" t="s">
        <v>10009</v>
      </c>
      <c r="N3418">
        <v>0.91611111099999998</v>
      </c>
      <c r="O3418">
        <v>0</v>
      </c>
      <c r="P3418">
        <v>361</v>
      </c>
      <c r="Q3418">
        <v>0</v>
      </c>
      <c r="R3418">
        <v>0</v>
      </c>
      <c r="S3418">
        <v>0</v>
      </c>
      <c r="T3418">
        <v>15</v>
      </c>
      <c r="U3418">
        <v>0</v>
      </c>
      <c r="V3418">
        <v>0</v>
      </c>
      <c r="W3418">
        <v>0</v>
      </c>
      <c r="X3418">
        <v>79.168166974352573</v>
      </c>
      <c r="Y3418">
        <v>0</v>
      </c>
      <c r="Z3418">
        <v>0</v>
      </c>
      <c r="AA3418">
        <v>0</v>
      </c>
      <c r="AB3418">
        <v>15.290087450126236</v>
      </c>
      <c r="AC3418">
        <v>0</v>
      </c>
      <c r="AD3418">
        <v>0</v>
      </c>
      <c r="AE3418">
        <v>94.45825442447881</v>
      </c>
    </row>
    <row r="3419" spans="1:31" x14ac:dyDescent="0.3">
      <c r="A3419">
        <v>2508630</v>
      </c>
      <c r="B3419">
        <v>1</v>
      </c>
      <c r="C3419" t="s">
        <v>80</v>
      </c>
      <c r="D3419" t="s">
        <v>103</v>
      </c>
      <c r="E3419" t="s">
        <v>132</v>
      </c>
      <c r="F3419" t="s">
        <v>10010</v>
      </c>
      <c r="G3419" t="s">
        <v>134</v>
      </c>
      <c r="H3419" t="s">
        <v>135</v>
      </c>
      <c r="I3419" t="s">
        <v>136</v>
      </c>
      <c r="J3419" t="s">
        <v>137</v>
      </c>
      <c r="K3419" t="s">
        <v>138</v>
      </c>
      <c r="L3419" t="s">
        <v>10011</v>
      </c>
      <c r="M3419" t="s">
        <v>10012</v>
      </c>
      <c r="N3419">
        <v>1.249166666</v>
      </c>
      <c r="O3419">
        <v>0</v>
      </c>
      <c r="P3419">
        <v>0</v>
      </c>
      <c r="Q3419">
        <v>0</v>
      </c>
      <c r="R3419">
        <v>0</v>
      </c>
      <c r="S3419">
        <v>0</v>
      </c>
      <c r="T3419">
        <v>3</v>
      </c>
      <c r="U3419">
        <v>0</v>
      </c>
      <c r="V3419">
        <v>1</v>
      </c>
      <c r="W3419">
        <v>0</v>
      </c>
      <c r="X3419">
        <v>0</v>
      </c>
      <c r="Y3419">
        <v>0</v>
      </c>
      <c r="Z3419">
        <v>0</v>
      </c>
      <c r="AA3419">
        <v>0</v>
      </c>
      <c r="AB3419">
        <v>28.270023029908376</v>
      </c>
      <c r="AC3419">
        <v>0</v>
      </c>
      <c r="AD3419">
        <v>6.5581559499655659</v>
      </c>
      <c r="AE3419">
        <v>34.82817897987394</v>
      </c>
    </row>
    <row r="3420" spans="1:31" x14ac:dyDescent="0.3">
      <c r="A3420">
        <v>2508573</v>
      </c>
      <c r="B3420">
        <v>1</v>
      </c>
      <c r="C3420" t="s">
        <v>80</v>
      </c>
      <c r="D3420" t="s">
        <v>96</v>
      </c>
      <c r="E3420" t="s">
        <v>167</v>
      </c>
      <c r="F3420" t="s">
        <v>10013</v>
      </c>
      <c r="G3420" t="s">
        <v>169</v>
      </c>
      <c r="H3420" t="s">
        <v>150</v>
      </c>
      <c r="I3420" t="s">
        <v>136</v>
      </c>
      <c r="J3420" t="s">
        <v>137</v>
      </c>
      <c r="K3420" t="s">
        <v>144</v>
      </c>
      <c r="L3420" t="s">
        <v>10014</v>
      </c>
      <c r="M3420" t="s">
        <v>10015</v>
      </c>
      <c r="N3420">
        <v>6.9269444440000001</v>
      </c>
      <c r="O3420">
        <v>0</v>
      </c>
      <c r="P3420">
        <v>1</v>
      </c>
      <c r="Q3420">
        <v>0</v>
      </c>
      <c r="R3420">
        <v>0</v>
      </c>
      <c r="S3420">
        <v>0</v>
      </c>
      <c r="T3420">
        <v>0</v>
      </c>
      <c r="U3420">
        <v>0</v>
      </c>
      <c r="V3420">
        <v>0</v>
      </c>
      <c r="W3420">
        <v>0</v>
      </c>
      <c r="X3420">
        <v>1.2138639262797351</v>
      </c>
      <c r="Y3420">
        <v>0</v>
      </c>
      <c r="Z3420">
        <v>0</v>
      </c>
      <c r="AA3420">
        <v>0</v>
      </c>
      <c r="AB3420">
        <v>0</v>
      </c>
      <c r="AC3420">
        <v>0</v>
      </c>
      <c r="AD3420">
        <v>0</v>
      </c>
      <c r="AE3420">
        <v>1.2138639262797351</v>
      </c>
    </row>
    <row r="3421" spans="1:31" x14ac:dyDescent="0.3">
      <c r="A3421">
        <v>2508882</v>
      </c>
      <c r="B3421">
        <v>1</v>
      </c>
      <c r="C3421" t="s">
        <v>80</v>
      </c>
      <c r="D3421" t="s">
        <v>95</v>
      </c>
      <c r="E3421" t="s">
        <v>207</v>
      </c>
      <c r="F3421" t="s">
        <v>10016</v>
      </c>
      <c r="G3421" t="s">
        <v>161</v>
      </c>
      <c r="H3421" t="s">
        <v>150</v>
      </c>
      <c r="I3421" t="s">
        <v>136</v>
      </c>
      <c r="J3421" t="s">
        <v>137</v>
      </c>
      <c r="K3421" t="s">
        <v>144</v>
      </c>
      <c r="L3421" t="s">
        <v>10017</v>
      </c>
      <c r="M3421" t="s">
        <v>10018</v>
      </c>
      <c r="N3421">
        <v>0.75</v>
      </c>
      <c r="O3421">
        <v>0</v>
      </c>
      <c r="P3421">
        <v>9</v>
      </c>
      <c r="Q3421">
        <v>0</v>
      </c>
      <c r="R3421">
        <v>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1.1345980483455</v>
      </c>
      <c r="Y3421">
        <v>0</v>
      </c>
      <c r="Z3421">
        <v>0</v>
      </c>
      <c r="AA3421">
        <v>0</v>
      </c>
      <c r="AB3421">
        <v>0</v>
      </c>
      <c r="AC3421">
        <v>0</v>
      </c>
      <c r="AD3421">
        <v>0</v>
      </c>
      <c r="AE3421">
        <v>1.1345980483455</v>
      </c>
    </row>
    <row r="3422" spans="1:31" x14ac:dyDescent="0.3">
      <c r="A3422">
        <v>2508859</v>
      </c>
      <c r="B3422">
        <v>1</v>
      </c>
      <c r="C3422" t="s">
        <v>80</v>
      </c>
      <c r="D3422" t="s">
        <v>90</v>
      </c>
      <c r="E3422" t="s">
        <v>275</v>
      </c>
      <c r="F3422" t="s">
        <v>10019</v>
      </c>
      <c r="G3422" t="s">
        <v>143</v>
      </c>
      <c r="H3422" t="s">
        <v>135</v>
      </c>
      <c r="I3422" t="s">
        <v>136</v>
      </c>
      <c r="J3422" t="s">
        <v>137</v>
      </c>
      <c r="K3422" t="s">
        <v>144</v>
      </c>
      <c r="L3422" t="s">
        <v>10020</v>
      </c>
      <c r="M3422" t="s">
        <v>10021</v>
      </c>
      <c r="N3422">
        <v>1.791388888</v>
      </c>
      <c r="O3422">
        <v>0</v>
      </c>
      <c r="P3422">
        <v>6370</v>
      </c>
      <c r="Q3422">
        <v>0</v>
      </c>
      <c r="R3422">
        <v>0</v>
      </c>
      <c r="S3422">
        <v>2</v>
      </c>
      <c r="T3422">
        <v>436</v>
      </c>
      <c r="U3422">
        <v>0</v>
      </c>
      <c r="V3422">
        <v>0</v>
      </c>
      <c r="W3422">
        <v>0</v>
      </c>
      <c r="X3422">
        <v>3450.3382899851622</v>
      </c>
      <c r="Y3422">
        <v>0</v>
      </c>
      <c r="Z3422">
        <v>0</v>
      </c>
      <c r="AA3422">
        <v>65.20865718296416</v>
      </c>
      <c r="AB3422">
        <v>579.98839427342614</v>
      </c>
      <c r="AC3422">
        <v>0</v>
      </c>
      <c r="AD3422">
        <v>0</v>
      </c>
      <c r="AE3422">
        <v>4095.5353414415522</v>
      </c>
    </row>
    <row r="3423" spans="1:31" x14ac:dyDescent="0.3">
      <c r="A3423">
        <v>2508404</v>
      </c>
      <c r="B3423">
        <v>1</v>
      </c>
      <c r="C3423" t="s">
        <v>80</v>
      </c>
      <c r="D3423" t="s">
        <v>110</v>
      </c>
      <c r="E3423" t="s">
        <v>207</v>
      </c>
      <c r="F3423" t="s">
        <v>10022</v>
      </c>
      <c r="G3423" t="s">
        <v>224</v>
      </c>
      <c r="H3423" t="s">
        <v>150</v>
      </c>
      <c r="I3423" t="s">
        <v>136</v>
      </c>
      <c r="J3423" t="s">
        <v>137</v>
      </c>
      <c r="K3423" t="s">
        <v>144</v>
      </c>
      <c r="L3423" t="s">
        <v>10023</v>
      </c>
      <c r="M3423" t="s">
        <v>10024</v>
      </c>
      <c r="N3423">
        <v>3.485833333</v>
      </c>
      <c r="O3423">
        <v>0</v>
      </c>
      <c r="P3423">
        <v>44</v>
      </c>
      <c r="Q3423">
        <v>0</v>
      </c>
      <c r="R3423">
        <v>0</v>
      </c>
      <c r="S3423">
        <v>0</v>
      </c>
      <c r="T3423">
        <v>3</v>
      </c>
      <c r="U3423">
        <v>0</v>
      </c>
      <c r="V3423">
        <v>0</v>
      </c>
      <c r="W3423">
        <v>0</v>
      </c>
      <c r="X3423">
        <v>39.787818917490085</v>
      </c>
      <c r="Y3423">
        <v>0</v>
      </c>
      <c r="Z3423">
        <v>0</v>
      </c>
      <c r="AA3423">
        <v>0</v>
      </c>
      <c r="AB3423">
        <v>5.5315633219444447</v>
      </c>
      <c r="AC3423">
        <v>0</v>
      </c>
      <c r="AD3423">
        <v>0</v>
      </c>
      <c r="AE3423">
        <v>45.319382239434532</v>
      </c>
    </row>
    <row r="3424" spans="1:31" x14ac:dyDescent="0.3">
      <c r="A3424">
        <v>2508696</v>
      </c>
      <c r="B3424">
        <v>1</v>
      </c>
      <c r="C3424" t="s">
        <v>80</v>
      </c>
      <c r="D3424" t="s">
        <v>96</v>
      </c>
      <c r="E3424" t="s">
        <v>132</v>
      </c>
      <c r="F3424" t="s">
        <v>10025</v>
      </c>
      <c r="G3424" t="s">
        <v>204</v>
      </c>
      <c r="H3424" t="s">
        <v>135</v>
      </c>
      <c r="I3424" t="s">
        <v>136</v>
      </c>
      <c r="J3424" t="s">
        <v>137</v>
      </c>
      <c r="K3424" t="s">
        <v>144</v>
      </c>
      <c r="L3424" t="s">
        <v>10026</v>
      </c>
      <c r="M3424" t="s">
        <v>10027</v>
      </c>
      <c r="N3424">
        <v>6.0902777769999998</v>
      </c>
      <c r="O3424">
        <v>1</v>
      </c>
      <c r="P3424">
        <v>106</v>
      </c>
      <c r="Q3424">
        <v>0</v>
      </c>
      <c r="R3424">
        <v>0</v>
      </c>
      <c r="S3424">
        <v>4</v>
      </c>
      <c r="T3424">
        <v>5</v>
      </c>
      <c r="U3424">
        <v>0</v>
      </c>
      <c r="V3424">
        <v>0</v>
      </c>
      <c r="W3424">
        <v>1.36731685068</v>
      </c>
      <c r="X3424">
        <v>204.52736055766027</v>
      </c>
      <c r="Y3424">
        <v>0</v>
      </c>
      <c r="Z3424">
        <v>0</v>
      </c>
      <c r="AA3424">
        <v>94.717305309353165</v>
      </c>
      <c r="AB3424">
        <v>35.031152802679998</v>
      </c>
      <c r="AC3424">
        <v>0</v>
      </c>
      <c r="AD3424">
        <v>0</v>
      </c>
      <c r="AE3424">
        <v>335.64313552037345</v>
      </c>
    </row>
    <row r="3425" spans="1:31" x14ac:dyDescent="0.3">
      <c r="A3425">
        <v>2508945</v>
      </c>
      <c r="B3425">
        <v>1</v>
      </c>
      <c r="C3425" t="s">
        <v>80</v>
      </c>
      <c r="D3425" t="s">
        <v>88</v>
      </c>
      <c r="E3425" t="s">
        <v>275</v>
      </c>
      <c r="F3425" t="s">
        <v>10028</v>
      </c>
      <c r="G3425" t="s">
        <v>143</v>
      </c>
      <c r="H3425" t="s">
        <v>135</v>
      </c>
      <c r="I3425" t="s">
        <v>136</v>
      </c>
      <c r="J3425" t="s">
        <v>137</v>
      </c>
      <c r="K3425" t="s">
        <v>144</v>
      </c>
      <c r="L3425" t="s">
        <v>10029</v>
      </c>
      <c r="M3425" t="s">
        <v>10030</v>
      </c>
      <c r="N3425">
        <v>1.3266666659999999</v>
      </c>
      <c r="O3425">
        <v>2</v>
      </c>
      <c r="P3425">
        <v>756</v>
      </c>
      <c r="Q3425">
        <v>0</v>
      </c>
      <c r="R3425">
        <v>0</v>
      </c>
      <c r="S3425">
        <v>21</v>
      </c>
      <c r="T3425">
        <v>203</v>
      </c>
      <c r="U3425">
        <v>7</v>
      </c>
      <c r="V3425">
        <v>3</v>
      </c>
      <c r="W3425">
        <v>91.226032025842002</v>
      </c>
      <c r="X3425">
        <v>514.58947165777988</v>
      </c>
      <c r="Y3425">
        <v>0</v>
      </c>
      <c r="Z3425">
        <v>0</v>
      </c>
      <c r="AA3425">
        <v>534.64422990798869</v>
      </c>
      <c r="AB3425">
        <v>298.54775251909803</v>
      </c>
      <c r="AC3425">
        <v>384.26507070033097</v>
      </c>
      <c r="AD3425">
        <v>36.673926094739201</v>
      </c>
      <c r="AE3425">
        <v>1859.9464829057788</v>
      </c>
    </row>
    <row r="3426" spans="1:31" x14ac:dyDescent="0.3">
      <c r="A3426">
        <v>2508653</v>
      </c>
      <c r="B3426">
        <v>1</v>
      </c>
      <c r="C3426" t="s">
        <v>80</v>
      </c>
      <c r="D3426" t="s">
        <v>105</v>
      </c>
      <c r="E3426" t="s">
        <v>167</v>
      </c>
      <c r="F3426" t="s">
        <v>10031</v>
      </c>
      <c r="G3426" t="s">
        <v>169</v>
      </c>
      <c r="H3426" t="s">
        <v>150</v>
      </c>
      <c r="I3426" t="s">
        <v>136</v>
      </c>
      <c r="J3426" t="s">
        <v>137</v>
      </c>
      <c r="K3426" t="s">
        <v>144</v>
      </c>
      <c r="L3426" t="s">
        <v>10032</v>
      </c>
      <c r="M3426" t="s">
        <v>10033</v>
      </c>
      <c r="N3426">
        <v>3.5502777769999998</v>
      </c>
      <c r="O3426">
        <v>0</v>
      </c>
      <c r="P3426">
        <v>1</v>
      </c>
      <c r="Q3426">
        <v>0</v>
      </c>
      <c r="R3426">
        <v>0</v>
      </c>
      <c r="S3426">
        <v>0</v>
      </c>
      <c r="T3426">
        <v>1</v>
      </c>
      <c r="U3426">
        <v>0</v>
      </c>
      <c r="V3426">
        <v>0</v>
      </c>
      <c r="W3426">
        <v>0</v>
      </c>
      <c r="X3426">
        <v>0</v>
      </c>
      <c r="Y3426">
        <v>0</v>
      </c>
      <c r="Z3426">
        <v>0</v>
      </c>
      <c r="AA3426">
        <v>0</v>
      </c>
      <c r="AB3426">
        <v>13.531239016535634</v>
      </c>
      <c r="AC3426">
        <v>0</v>
      </c>
      <c r="AD3426">
        <v>0</v>
      </c>
      <c r="AE3426">
        <v>13.531239016535634</v>
      </c>
    </row>
    <row r="3427" spans="1:31" x14ac:dyDescent="0.3">
      <c r="A3427">
        <v>2508759</v>
      </c>
      <c r="B3427">
        <v>1</v>
      </c>
      <c r="C3427" t="s">
        <v>80</v>
      </c>
      <c r="D3427" t="s">
        <v>105</v>
      </c>
      <c r="E3427" t="s">
        <v>141</v>
      </c>
      <c r="F3427" t="s">
        <v>10034</v>
      </c>
      <c r="G3427" t="s">
        <v>3081</v>
      </c>
      <c r="H3427" t="s">
        <v>135</v>
      </c>
      <c r="I3427" t="s">
        <v>136</v>
      </c>
      <c r="J3427" t="s">
        <v>137</v>
      </c>
      <c r="K3427" t="s">
        <v>144</v>
      </c>
      <c r="L3427" t="s">
        <v>10035</v>
      </c>
      <c r="M3427" t="s">
        <v>10036</v>
      </c>
      <c r="N3427">
        <v>3.8166666660000002</v>
      </c>
      <c r="O3427">
        <v>1</v>
      </c>
      <c r="P3427">
        <v>390</v>
      </c>
      <c r="Q3427">
        <v>1</v>
      </c>
      <c r="R3427">
        <v>2</v>
      </c>
      <c r="S3427">
        <v>6</v>
      </c>
      <c r="T3427">
        <v>47</v>
      </c>
      <c r="U3427">
        <v>0</v>
      </c>
      <c r="V3427">
        <v>0</v>
      </c>
      <c r="W3427">
        <v>4.6915293498726207</v>
      </c>
      <c r="X3427">
        <v>467.53794086207057</v>
      </c>
      <c r="Y3427">
        <v>19.521737264647854</v>
      </c>
      <c r="Z3427">
        <v>0</v>
      </c>
      <c r="AA3427">
        <v>94.121099606510171</v>
      </c>
      <c r="AB3427">
        <v>185.98816204645919</v>
      </c>
      <c r="AC3427">
        <v>0</v>
      </c>
      <c r="AD3427">
        <v>0</v>
      </c>
      <c r="AE3427">
        <v>771.86046912956044</v>
      </c>
    </row>
    <row r="3428" spans="1:31" x14ac:dyDescent="0.3">
      <c r="A3428">
        <v>2508802</v>
      </c>
      <c r="B3428">
        <v>1</v>
      </c>
      <c r="C3428" t="s">
        <v>80</v>
      </c>
      <c r="D3428" t="s">
        <v>105</v>
      </c>
      <c r="E3428" t="s">
        <v>167</v>
      </c>
      <c r="F3428" t="s">
        <v>10037</v>
      </c>
      <c r="G3428" t="s">
        <v>263</v>
      </c>
      <c r="H3428" t="s">
        <v>150</v>
      </c>
      <c r="I3428" t="s">
        <v>136</v>
      </c>
      <c r="J3428" t="s">
        <v>137</v>
      </c>
      <c r="K3428" t="s">
        <v>144</v>
      </c>
      <c r="L3428" t="s">
        <v>10038</v>
      </c>
      <c r="M3428" t="s">
        <v>10039</v>
      </c>
      <c r="N3428">
        <v>5.3538888880000002</v>
      </c>
      <c r="O3428">
        <v>0</v>
      </c>
      <c r="P3428">
        <v>0</v>
      </c>
      <c r="Q3428">
        <v>0</v>
      </c>
      <c r="R3428">
        <v>0</v>
      </c>
      <c r="S3428">
        <v>0</v>
      </c>
      <c r="T3428">
        <v>1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9.0632770343537352</v>
      </c>
      <c r="AC3428">
        <v>0</v>
      </c>
      <c r="AD3428">
        <v>0</v>
      </c>
      <c r="AE3428">
        <v>9.0632770343537352</v>
      </c>
    </row>
    <row r="3429" spans="1:31" x14ac:dyDescent="0.3">
      <c r="A3429">
        <v>2508610</v>
      </c>
      <c r="B3429">
        <v>1</v>
      </c>
      <c r="C3429" t="s">
        <v>81</v>
      </c>
      <c r="D3429" t="s">
        <v>119</v>
      </c>
      <c r="E3429" t="s">
        <v>132</v>
      </c>
      <c r="F3429" t="s">
        <v>10040</v>
      </c>
      <c r="G3429" t="s">
        <v>134</v>
      </c>
      <c r="H3429" t="s">
        <v>135</v>
      </c>
      <c r="I3429" t="s">
        <v>136</v>
      </c>
      <c r="J3429" t="s">
        <v>137</v>
      </c>
      <c r="K3429" t="s">
        <v>138</v>
      </c>
      <c r="L3429" t="s">
        <v>10041</v>
      </c>
      <c r="M3429" t="s">
        <v>10042</v>
      </c>
      <c r="N3429">
        <v>1.4025000000000001</v>
      </c>
      <c r="O3429">
        <v>0</v>
      </c>
      <c r="P3429">
        <v>8</v>
      </c>
      <c r="Q3429">
        <v>0</v>
      </c>
      <c r="R3429">
        <v>21</v>
      </c>
      <c r="S3429">
        <v>0</v>
      </c>
      <c r="T3429">
        <v>1</v>
      </c>
      <c r="U3429">
        <v>0</v>
      </c>
      <c r="V3429">
        <v>0</v>
      </c>
      <c r="W3429">
        <v>0</v>
      </c>
      <c r="X3429">
        <v>0.27629900996446</v>
      </c>
      <c r="Y3429">
        <v>0</v>
      </c>
      <c r="Z3429">
        <v>19.035235361879689</v>
      </c>
      <c r="AA3429">
        <v>0</v>
      </c>
      <c r="AB3429">
        <v>2.2130549538983333</v>
      </c>
      <c r="AC3429">
        <v>0</v>
      </c>
      <c r="AD3429">
        <v>0</v>
      </c>
      <c r="AE3429">
        <v>21.524589325742483</v>
      </c>
    </row>
    <row r="3430" spans="1:31" x14ac:dyDescent="0.3">
      <c r="A3430">
        <v>2508510</v>
      </c>
      <c r="B3430">
        <v>1</v>
      </c>
      <c r="C3430" t="s">
        <v>80</v>
      </c>
      <c r="D3430" t="s">
        <v>96</v>
      </c>
      <c r="E3430" t="s">
        <v>132</v>
      </c>
      <c r="F3430" t="s">
        <v>10043</v>
      </c>
      <c r="G3430" t="s">
        <v>333</v>
      </c>
      <c r="H3430" t="s">
        <v>135</v>
      </c>
      <c r="I3430" t="s">
        <v>136</v>
      </c>
      <c r="J3430" t="s">
        <v>137</v>
      </c>
      <c r="K3430" t="s">
        <v>144</v>
      </c>
      <c r="L3430" t="s">
        <v>10044</v>
      </c>
      <c r="M3430" t="s">
        <v>10045</v>
      </c>
      <c r="N3430">
        <v>6.6063888879999997</v>
      </c>
      <c r="O3430">
        <v>0</v>
      </c>
      <c r="P3430">
        <v>20</v>
      </c>
      <c r="Q3430">
        <v>0</v>
      </c>
      <c r="R3430">
        <v>31</v>
      </c>
      <c r="S3430">
        <v>0</v>
      </c>
      <c r="T3430">
        <v>19</v>
      </c>
      <c r="U3430">
        <v>0</v>
      </c>
      <c r="V3430">
        <v>0</v>
      </c>
      <c r="W3430">
        <v>0</v>
      </c>
      <c r="X3430">
        <v>59.813915297126137</v>
      </c>
      <c r="Y3430">
        <v>0</v>
      </c>
      <c r="Z3430">
        <v>255.77826571398543</v>
      </c>
      <c r="AA3430">
        <v>0</v>
      </c>
      <c r="AB3430">
        <v>211.0299380642179</v>
      </c>
      <c r="AC3430">
        <v>0</v>
      </c>
      <c r="AD3430">
        <v>0</v>
      </c>
      <c r="AE3430">
        <v>526.62211907532946</v>
      </c>
    </row>
    <row r="3431" spans="1:31" x14ac:dyDescent="0.3">
      <c r="A3431">
        <v>2508796</v>
      </c>
      <c r="B3431">
        <v>1</v>
      </c>
      <c r="C3431" t="s">
        <v>80</v>
      </c>
      <c r="D3431" t="s">
        <v>83</v>
      </c>
      <c r="E3431" t="s">
        <v>187</v>
      </c>
      <c r="F3431" t="s">
        <v>10046</v>
      </c>
      <c r="G3431" t="s">
        <v>143</v>
      </c>
      <c r="H3431" t="s">
        <v>135</v>
      </c>
      <c r="I3431" t="s">
        <v>136</v>
      </c>
      <c r="J3431" t="s">
        <v>137</v>
      </c>
      <c r="K3431" t="s">
        <v>144</v>
      </c>
      <c r="L3431" t="s">
        <v>10047</v>
      </c>
      <c r="M3431" t="s">
        <v>10048</v>
      </c>
      <c r="N3431">
        <v>1</v>
      </c>
      <c r="O3431">
        <v>1</v>
      </c>
      <c r="P3431">
        <v>2619</v>
      </c>
      <c r="Q3431">
        <v>0</v>
      </c>
      <c r="R3431">
        <v>17</v>
      </c>
      <c r="S3431">
        <v>11</v>
      </c>
      <c r="T3431">
        <v>411</v>
      </c>
      <c r="U3431">
        <v>1</v>
      </c>
      <c r="V3431">
        <v>4</v>
      </c>
      <c r="W3431">
        <v>0.20100424933333336</v>
      </c>
      <c r="X3431">
        <v>810.26512573186642</v>
      </c>
      <c r="Y3431">
        <v>0</v>
      </c>
      <c r="Z3431">
        <v>25.273114849666801</v>
      </c>
      <c r="AA3431">
        <v>93.827069076083006</v>
      </c>
      <c r="AB3431">
        <v>669.87845975847586</v>
      </c>
      <c r="AC3431">
        <v>21.034564663614301</v>
      </c>
      <c r="AD3431">
        <v>340.62307259900496</v>
      </c>
      <c r="AE3431">
        <v>1961.1024109280447</v>
      </c>
    </row>
    <row r="3432" spans="1:31" x14ac:dyDescent="0.3">
      <c r="A3432">
        <v>2508255</v>
      </c>
      <c r="B3432">
        <v>1</v>
      </c>
      <c r="C3432" t="s">
        <v>80</v>
      </c>
      <c r="D3432" t="s">
        <v>85</v>
      </c>
      <c r="E3432" t="s">
        <v>207</v>
      </c>
      <c r="F3432" t="s">
        <v>10049</v>
      </c>
      <c r="G3432" t="s">
        <v>177</v>
      </c>
      <c r="H3432" t="s">
        <v>150</v>
      </c>
      <c r="I3432" t="s">
        <v>136</v>
      </c>
      <c r="J3432" t="s">
        <v>137</v>
      </c>
      <c r="K3432" t="s">
        <v>144</v>
      </c>
      <c r="L3432" t="s">
        <v>10050</v>
      </c>
      <c r="M3432" t="s">
        <v>10051</v>
      </c>
      <c r="N3432">
        <v>6.9783333330000001</v>
      </c>
      <c r="O3432">
        <v>0</v>
      </c>
      <c r="P3432">
        <v>218</v>
      </c>
      <c r="Q3432">
        <v>0</v>
      </c>
      <c r="R3432">
        <v>0</v>
      </c>
      <c r="S3432">
        <v>0</v>
      </c>
      <c r="T3432">
        <v>12</v>
      </c>
      <c r="U3432">
        <v>0</v>
      </c>
      <c r="V3432">
        <v>0</v>
      </c>
      <c r="W3432">
        <v>0</v>
      </c>
      <c r="X3432">
        <v>303.05844714943038</v>
      </c>
      <c r="Y3432">
        <v>0</v>
      </c>
      <c r="Z3432">
        <v>0</v>
      </c>
      <c r="AA3432">
        <v>0</v>
      </c>
      <c r="AB3432">
        <v>51.925485821929058</v>
      </c>
      <c r="AC3432">
        <v>0</v>
      </c>
      <c r="AD3432">
        <v>0</v>
      </c>
      <c r="AE3432">
        <v>354.98393297135942</v>
      </c>
    </row>
    <row r="3433" spans="1:31" x14ac:dyDescent="0.3">
      <c r="A3433">
        <v>2508942</v>
      </c>
      <c r="B3433">
        <v>1</v>
      </c>
      <c r="C3433" t="s">
        <v>80</v>
      </c>
      <c r="D3433" t="s">
        <v>93</v>
      </c>
      <c r="E3433" t="s">
        <v>167</v>
      </c>
      <c r="F3433" t="s">
        <v>10052</v>
      </c>
      <c r="G3433" t="s">
        <v>169</v>
      </c>
      <c r="H3433" t="s">
        <v>150</v>
      </c>
      <c r="I3433" t="s">
        <v>136</v>
      </c>
      <c r="J3433" t="s">
        <v>137</v>
      </c>
      <c r="K3433" t="s">
        <v>144</v>
      </c>
      <c r="L3433" t="s">
        <v>10053</v>
      </c>
      <c r="M3433" t="s">
        <v>10054</v>
      </c>
      <c r="N3433">
        <v>0.66583333300000003</v>
      </c>
      <c r="O3433">
        <v>0</v>
      </c>
      <c r="P3433">
        <v>8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1.1614761843277051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1.1614761843277051</v>
      </c>
    </row>
    <row r="3434" spans="1:31" x14ac:dyDescent="0.3">
      <c r="A3434">
        <v>2508447</v>
      </c>
      <c r="B3434">
        <v>1</v>
      </c>
      <c r="C3434" t="s">
        <v>81</v>
      </c>
      <c r="D3434" t="s">
        <v>128</v>
      </c>
      <c r="E3434" t="s">
        <v>132</v>
      </c>
      <c r="F3434" t="s">
        <v>10055</v>
      </c>
      <c r="G3434" t="s">
        <v>143</v>
      </c>
      <c r="H3434" t="s">
        <v>135</v>
      </c>
      <c r="I3434" t="s">
        <v>136</v>
      </c>
      <c r="J3434" t="s">
        <v>137</v>
      </c>
      <c r="K3434" t="s">
        <v>144</v>
      </c>
      <c r="L3434" t="s">
        <v>10056</v>
      </c>
      <c r="M3434" t="s">
        <v>10057</v>
      </c>
      <c r="N3434">
        <v>0.71083333299999996</v>
      </c>
      <c r="O3434">
        <v>4</v>
      </c>
      <c r="P3434">
        <v>238</v>
      </c>
      <c r="Q3434">
        <v>16</v>
      </c>
      <c r="R3434">
        <v>11</v>
      </c>
      <c r="S3434">
        <v>3</v>
      </c>
      <c r="T3434">
        <v>8</v>
      </c>
      <c r="U3434">
        <v>0</v>
      </c>
      <c r="V3434">
        <v>0</v>
      </c>
      <c r="W3434">
        <v>19.590052128235268</v>
      </c>
      <c r="X3434">
        <v>14.381467449796849</v>
      </c>
      <c r="Y3434">
        <v>3.0127486775112371</v>
      </c>
      <c r="Z3434">
        <v>2.0756652167516947</v>
      </c>
      <c r="AA3434">
        <v>2.5391396384040501</v>
      </c>
      <c r="AB3434">
        <v>4.4935239118406631</v>
      </c>
      <c r="AC3434">
        <v>0</v>
      </c>
      <c r="AD3434">
        <v>0</v>
      </c>
      <c r="AE3434">
        <v>46.092597022539763</v>
      </c>
    </row>
    <row r="3435" spans="1:31" x14ac:dyDescent="0.3">
      <c r="A3435">
        <v>2508278</v>
      </c>
      <c r="B3435">
        <v>1</v>
      </c>
      <c r="C3435" t="s">
        <v>80</v>
      </c>
      <c r="D3435" t="s">
        <v>95</v>
      </c>
      <c r="E3435" t="s">
        <v>167</v>
      </c>
      <c r="F3435" t="s">
        <v>8577</v>
      </c>
      <c r="G3435" t="s">
        <v>169</v>
      </c>
      <c r="H3435" t="s">
        <v>150</v>
      </c>
      <c r="I3435" t="s">
        <v>136</v>
      </c>
      <c r="J3435" t="s">
        <v>137</v>
      </c>
      <c r="K3435" t="s">
        <v>144</v>
      </c>
      <c r="L3435" t="s">
        <v>10058</v>
      </c>
      <c r="M3435" t="s">
        <v>10059</v>
      </c>
      <c r="N3435">
        <v>3.460555555</v>
      </c>
      <c r="O3435">
        <v>0</v>
      </c>
      <c r="P3435">
        <v>11</v>
      </c>
      <c r="Q3435">
        <v>0</v>
      </c>
      <c r="R3435">
        <v>0</v>
      </c>
      <c r="S3435">
        <v>0</v>
      </c>
      <c r="T3435">
        <v>6</v>
      </c>
      <c r="U3435">
        <v>0</v>
      </c>
      <c r="V3435">
        <v>0</v>
      </c>
      <c r="W3435">
        <v>0</v>
      </c>
      <c r="X3435">
        <v>7.9380394221190924</v>
      </c>
      <c r="Y3435">
        <v>0</v>
      </c>
      <c r="Z3435">
        <v>0</v>
      </c>
      <c r="AA3435">
        <v>0</v>
      </c>
      <c r="AB3435">
        <v>21.081100497954672</v>
      </c>
      <c r="AC3435">
        <v>0</v>
      </c>
      <c r="AD3435">
        <v>0</v>
      </c>
      <c r="AE3435">
        <v>29.019139920073766</v>
      </c>
    </row>
    <row r="3436" spans="1:31" x14ac:dyDescent="0.3">
      <c r="A3436">
        <v>2508424</v>
      </c>
      <c r="B3436">
        <v>1</v>
      </c>
      <c r="C3436" t="s">
        <v>80</v>
      </c>
      <c r="D3436" t="s">
        <v>106</v>
      </c>
      <c r="E3436" t="s">
        <v>141</v>
      </c>
      <c r="F3436" t="s">
        <v>1159</v>
      </c>
      <c r="G3436" t="s">
        <v>143</v>
      </c>
      <c r="H3436" t="s">
        <v>135</v>
      </c>
      <c r="I3436" t="s">
        <v>136</v>
      </c>
      <c r="J3436" t="s">
        <v>137</v>
      </c>
      <c r="K3436" t="s">
        <v>144</v>
      </c>
      <c r="L3436" t="s">
        <v>10060</v>
      </c>
      <c r="M3436" t="s">
        <v>10061</v>
      </c>
      <c r="N3436">
        <v>5.0833333000000001E-2</v>
      </c>
      <c r="O3436">
        <v>0</v>
      </c>
      <c r="P3436">
        <v>31</v>
      </c>
      <c r="Q3436">
        <v>12</v>
      </c>
      <c r="R3436">
        <v>47</v>
      </c>
      <c r="S3436">
        <v>10</v>
      </c>
      <c r="T3436">
        <v>20</v>
      </c>
      <c r="U3436">
        <v>3</v>
      </c>
      <c r="V3436">
        <v>0</v>
      </c>
      <c r="W3436">
        <v>0</v>
      </c>
      <c r="X3436">
        <v>0.65246252750630007</v>
      </c>
      <c r="Y3436">
        <v>1.0901715449127001</v>
      </c>
      <c r="Z3436">
        <v>2.2646544502865331</v>
      </c>
      <c r="AA3436">
        <v>4.7177486518519389</v>
      </c>
      <c r="AB3436">
        <v>2.2784287296146206</v>
      </c>
      <c r="AC3436">
        <v>22.935390661901241</v>
      </c>
      <c r="AD3436">
        <v>0</v>
      </c>
      <c r="AE3436">
        <v>33.938856566073333</v>
      </c>
    </row>
    <row r="3437" spans="1:31" x14ac:dyDescent="0.3">
      <c r="A3437">
        <v>2508487</v>
      </c>
      <c r="B3437">
        <v>1</v>
      </c>
      <c r="C3437" t="s">
        <v>81</v>
      </c>
      <c r="D3437" t="s">
        <v>122</v>
      </c>
      <c r="E3437" t="s">
        <v>141</v>
      </c>
      <c r="F3437" t="s">
        <v>7457</v>
      </c>
      <c r="G3437" t="s">
        <v>143</v>
      </c>
      <c r="H3437" t="s">
        <v>135</v>
      </c>
      <c r="I3437" t="s">
        <v>136</v>
      </c>
      <c r="J3437" t="s">
        <v>137</v>
      </c>
      <c r="K3437" t="s">
        <v>144</v>
      </c>
      <c r="L3437" t="s">
        <v>10062</v>
      </c>
      <c r="M3437" t="s">
        <v>10063</v>
      </c>
      <c r="N3437">
        <v>1.806944444</v>
      </c>
      <c r="O3437">
        <v>0</v>
      </c>
      <c r="P3437">
        <v>4719</v>
      </c>
      <c r="Q3437">
        <v>0</v>
      </c>
      <c r="R3437">
        <v>1</v>
      </c>
      <c r="S3437">
        <v>0</v>
      </c>
      <c r="T3437">
        <v>379</v>
      </c>
      <c r="U3437">
        <v>0</v>
      </c>
      <c r="V3437">
        <v>0</v>
      </c>
      <c r="W3437">
        <v>0</v>
      </c>
      <c r="X3437">
        <v>1773.2671055962098</v>
      </c>
      <c r="Y3437">
        <v>0</v>
      </c>
      <c r="Z3437">
        <v>1.6050507564399998E-2</v>
      </c>
      <c r="AA3437">
        <v>0</v>
      </c>
      <c r="AB3437">
        <v>622.15005939336697</v>
      </c>
      <c r="AC3437">
        <v>0</v>
      </c>
      <c r="AD3437">
        <v>0</v>
      </c>
      <c r="AE3437">
        <v>2395.4332154971412</v>
      </c>
    </row>
    <row r="3438" spans="1:31" x14ac:dyDescent="0.3">
      <c r="A3438">
        <v>2508192</v>
      </c>
      <c r="B3438">
        <v>1</v>
      </c>
      <c r="C3438" t="s">
        <v>80</v>
      </c>
      <c r="D3438" t="s">
        <v>96</v>
      </c>
      <c r="E3438" t="s">
        <v>132</v>
      </c>
      <c r="F3438" t="s">
        <v>10064</v>
      </c>
      <c r="G3438" t="s">
        <v>333</v>
      </c>
      <c r="H3438" t="s">
        <v>135</v>
      </c>
      <c r="I3438" t="s">
        <v>136</v>
      </c>
      <c r="J3438" t="s">
        <v>137</v>
      </c>
      <c r="K3438" t="s">
        <v>144</v>
      </c>
      <c r="L3438" t="s">
        <v>10065</v>
      </c>
      <c r="M3438" t="s">
        <v>10066</v>
      </c>
      <c r="N3438">
        <v>2.4563888880000002</v>
      </c>
      <c r="O3438">
        <v>0</v>
      </c>
      <c r="P3438">
        <v>70</v>
      </c>
      <c r="Q3438">
        <v>0</v>
      </c>
      <c r="R3438">
        <v>0</v>
      </c>
      <c r="S3438">
        <v>0</v>
      </c>
      <c r="T3438">
        <v>8</v>
      </c>
      <c r="U3438">
        <v>0</v>
      </c>
      <c r="V3438">
        <v>0</v>
      </c>
      <c r="W3438">
        <v>0</v>
      </c>
      <c r="X3438">
        <v>48.15644586961777</v>
      </c>
      <c r="Y3438">
        <v>0</v>
      </c>
      <c r="Z3438">
        <v>0</v>
      </c>
      <c r="AA3438">
        <v>0</v>
      </c>
      <c r="AB3438">
        <v>12.052077505850537</v>
      </c>
      <c r="AC3438">
        <v>0</v>
      </c>
      <c r="AD3438">
        <v>0</v>
      </c>
      <c r="AE3438">
        <v>60.208523375468303</v>
      </c>
    </row>
    <row r="3439" spans="1:31" x14ac:dyDescent="0.3">
      <c r="A3439">
        <v>2508879</v>
      </c>
      <c r="B3439">
        <v>1</v>
      </c>
      <c r="C3439" t="s">
        <v>80</v>
      </c>
      <c r="D3439" t="s">
        <v>98</v>
      </c>
      <c r="E3439" t="s">
        <v>159</v>
      </c>
      <c r="F3439" t="s">
        <v>10067</v>
      </c>
      <c r="G3439" t="s">
        <v>161</v>
      </c>
      <c r="H3439" t="s">
        <v>150</v>
      </c>
      <c r="I3439" t="s">
        <v>136</v>
      </c>
      <c r="J3439" t="s">
        <v>137</v>
      </c>
      <c r="K3439" t="s">
        <v>144</v>
      </c>
      <c r="L3439" t="s">
        <v>10068</v>
      </c>
      <c r="M3439" t="s">
        <v>10069</v>
      </c>
      <c r="N3439">
        <v>1.1405555549999999</v>
      </c>
      <c r="O3439">
        <v>0</v>
      </c>
      <c r="P3439">
        <v>37</v>
      </c>
      <c r="Q3439">
        <v>0</v>
      </c>
      <c r="R3439">
        <v>12</v>
      </c>
      <c r="S3439">
        <v>0</v>
      </c>
      <c r="T3439">
        <v>23</v>
      </c>
      <c r="U3439">
        <v>0</v>
      </c>
      <c r="V3439">
        <v>0</v>
      </c>
      <c r="W3439">
        <v>0</v>
      </c>
      <c r="X3439">
        <v>15.081994776750683</v>
      </c>
      <c r="Y3439">
        <v>0</v>
      </c>
      <c r="Z3439">
        <v>28.734789811194059</v>
      </c>
      <c r="AA3439">
        <v>0</v>
      </c>
      <c r="AB3439">
        <v>23.218980152288818</v>
      </c>
      <c r="AC3439">
        <v>0</v>
      </c>
      <c r="AD3439">
        <v>0</v>
      </c>
      <c r="AE3439">
        <v>67.03576474023356</v>
      </c>
    </row>
    <row r="3440" spans="1:31" x14ac:dyDescent="0.3">
      <c r="A3440">
        <v>2508384</v>
      </c>
      <c r="B3440">
        <v>1</v>
      </c>
      <c r="C3440" t="s">
        <v>80</v>
      </c>
      <c r="D3440" t="s">
        <v>95</v>
      </c>
      <c r="E3440" t="s">
        <v>207</v>
      </c>
      <c r="F3440" t="s">
        <v>10070</v>
      </c>
      <c r="G3440" t="s">
        <v>161</v>
      </c>
      <c r="H3440" t="s">
        <v>150</v>
      </c>
      <c r="I3440" t="s">
        <v>136</v>
      </c>
      <c r="J3440" t="s">
        <v>137</v>
      </c>
      <c r="K3440" t="s">
        <v>144</v>
      </c>
      <c r="L3440" t="s">
        <v>10071</v>
      </c>
      <c r="M3440" t="s">
        <v>10072</v>
      </c>
      <c r="N3440">
        <v>2.341388888</v>
      </c>
      <c r="O3440">
        <v>0</v>
      </c>
      <c r="P3440">
        <v>68</v>
      </c>
      <c r="Q3440">
        <v>0</v>
      </c>
      <c r="R3440">
        <v>0</v>
      </c>
      <c r="S3440">
        <v>0</v>
      </c>
      <c r="T3440">
        <v>4</v>
      </c>
      <c r="U3440">
        <v>0</v>
      </c>
      <c r="V3440">
        <v>0</v>
      </c>
      <c r="W3440">
        <v>0</v>
      </c>
      <c r="X3440">
        <v>38.149638302556021</v>
      </c>
      <c r="Y3440">
        <v>0</v>
      </c>
      <c r="Z3440">
        <v>0</v>
      </c>
      <c r="AA3440">
        <v>0</v>
      </c>
      <c r="AB3440">
        <v>4.7169170475974465</v>
      </c>
      <c r="AC3440">
        <v>0</v>
      </c>
      <c r="AD3440">
        <v>0</v>
      </c>
      <c r="AE3440">
        <v>42.866555350153469</v>
      </c>
    </row>
    <row r="3441" spans="1:31" x14ac:dyDescent="0.3">
      <c r="A3441">
        <v>2508195</v>
      </c>
      <c r="B3441">
        <v>1</v>
      </c>
      <c r="C3441" t="s">
        <v>81</v>
      </c>
      <c r="D3441" t="s">
        <v>113</v>
      </c>
      <c r="E3441" t="s">
        <v>159</v>
      </c>
      <c r="F3441" t="s">
        <v>9659</v>
      </c>
      <c r="G3441" t="s">
        <v>5484</v>
      </c>
      <c r="H3441" t="s">
        <v>150</v>
      </c>
      <c r="I3441" t="s">
        <v>136</v>
      </c>
      <c r="J3441" t="s">
        <v>137</v>
      </c>
      <c r="K3441" t="s">
        <v>144</v>
      </c>
      <c r="L3441" t="s">
        <v>10073</v>
      </c>
      <c r="M3441" t="s">
        <v>10074</v>
      </c>
      <c r="N3441">
        <v>2.568888888</v>
      </c>
      <c r="O3441">
        <v>0</v>
      </c>
      <c r="P3441">
        <v>106</v>
      </c>
      <c r="Q3441">
        <v>0</v>
      </c>
      <c r="R3441">
        <v>12</v>
      </c>
      <c r="S3441">
        <v>0</v>
      </c>
      <c r="T3441">
        <v>9</v>
      </c>
      <c r="U3441">
        <v>0</v>
      </c>
      <c r="V3441">
        <v>0</v>
      </c>
      <c r="W3441">
        <v>0</v>
      </c>
      <c r="X3441">
        <v>40.887917174292909</v>
      </c>
      <c r="Y3441">
        <v>0</v>
      </c>
      <c r="Z3441">
        <v>6.7367476795779195</v>
      </c>
      <c r="AA3441">
        <v>0</v>
      </c>
      <c r="AB3441">
        <v>5.9939308229204444</v>
      </c>
      <c r="AC3441">
        <v>0</v>
      </c>
      <c r="AD3441">
        <v>0</v>
      </c>
      <c r="AE3441">
        <v>53.618595676791273</v>
      </c>
    </row>
    <row r="3442" spans="1:31" x14ac:dyDescent="0.3">
      <c r="A3442">
        <v>2509068</v>
      </c>
      <c r="B3442">
        <v>1</v>
      </c>
      <c r="C3442" t="s">
        <v>81</v>
      </c>
      <c r="D3442" t="s">
        <v>113</v>
      </c>
      <c r="E3442" t="s">
        <v>132</v>
      </c>
      <c r="F3442" t="s">
        <v>10075</v>
      </c>
      <c r="G3442" t="s">
        <v>204</v>
      </c>
      <c r="H3442" t="s">
        <v>135</v>
      </c>
      <c r="I3442" t="s">
        <v>136</v>
      </c>
      <c r="J3442" t="s">
        <v>137</v>
      </c>
      <c r="K3442" t="s">
        <v>144</v>
      </c>
      <c r="L3442" t="s">
        <v>10076</v>
      </c>
      <c r="M3442" t="s">
        <v>10077</v>
      </c>
      <c r="N3442">
        <v>0.62749999999999995</v>
      </c>
      <c r="O3442">
        <v>0</v>
      </c>
      <c r="P3442">
        <v>42</v>
      </c>
      <c r="Q3442">
        <v>0</v>
      </c>
      <c r="R3442">
        <v>2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2.1350102051611302</v>
      </c>
      <c r="Y3442">
        <v>0</v>
      </c>
      <c r="Z3442">
        <v>3.9975347488875003E-3</v>
      </c>
      <c r="AA3442">
        <v>0</v>
      </c>
      <c r="AB3442">
        <v>0</v>
      </c>
      <c r="AC3442">
        <v>0</v>
      </c>
      <c r="AD3442">
        <v>0</v>
      </c>
      <c r="AE3442">
        <v>2.1390077399100176</v>
      </c>
    </row>
    <row r="3443" spans="1:31" x14ac:dyDescent="0.3">
      <c r="A3443">
        <v>2508401</v>
      </c>
      <c r="B3443">
        <v>1</v>
      </c>
      <c r="C3443" t="s">
        <v>80</v>
      </c>
      <c r="D3443" t="s">
        <v>99</v>
      </c>
      <c r="E3443" t="s">
        <v>207</v>
      </c>
      <c r="F3443" t="s">
        <v>10078</v>
      </c>
      <c r="G3443" t="s">
        <v>413</v>
      </c>
      <c r="H3443" t="s">
        <v>150</v>
      </c>
      <c r="I3443" t="s">
        <v>136</v>
      </c>
      <c r="J3443" t="s">
        <v>137</v>
      </c>
      <c r="K3443" t="s">
        <v>144</v>
      </c>
      <c r="L3443" t="s">
        <v>10079</v>
      </c>
      <c r="M3443" t="s">
        <v>10080</v>
      </c>
      <c r="N3443">
        <v>3.378333333</v>
      </c>
      <c r="O3443">
        <v>0</v>
      </c>
      <c r="P3443">
        <v>9</v>
      </c>
      <c r="Q3443">
        <v>0</v>
      </c>
      <c r="R3443">
        <v>3</v>
      </c>
      <c r="S3443">
        <v>0</v>
      </c>
      <c r="T3443">
        <v>0</v>
      </c>
      <c r="U3443">
        <v>0</v>
      </c>
      <c r="V3443">
        <v>0</v>
      </c>
      <c r="W3443">
        <v>0</v>
      </c>
      <c r="X3443">
        <v>3.6717573313739997</v>
      </c>
      <c r="Y3443">
        <v>0</v>
      </c>
      <c r="Z3443">
        <v>0</v>
      </c>
      <c r="AA3443">
        <v>0</v>
      </c>
      <c r="AB3443">
        <v>0</v>
      </c>
      <c r="AC3443">
        <v>0</v>
      </c>
      <c r="AD3443">
        <v>0</v>
      </c>
      <c r="AE3443">
        <v>3.6717573313739997</v>
      </c>
    </row>
    <row r="3444" spans="1:31" x14ac:dyDescent="0.3">
      <c r="A3444">
        <v>2509005</v>
      </c>
      <c r="B3444">
        <v>1</v>
      </c>
      <c r="C3444" t="s">
        <v>80</v>
      </c>
      <c r="D3444" t="s">
        <v>85</v>
      </c>
      <c r="E3444" t="s">
        <v>207</v>
      </c>
      <c r="F3444" t="s">
        <v>9977</v>
      </c>
      <c r="G3444" t="s">
        <v>177</v>
      </c>
      <c r="H3444" t="s">
        <v>150</v>
      </c>
      <c r="I3444" t="s">
        <v>136</v>
      </c>
      <c r="J3444" t="s">
        <v>137</v>
      </c>
      <c r="K3444" t="s">
        <v>144</v>
      </c>
      <c r="L3444" t="s">
        <v>10081</v>
      </c>
      <c r="M3444" t="s">
        <v>10082</v>
      </c>
      <c r="N3444">
        <v>1.0347222220000001</v>
      </c>
      <c r="O3444">
        <v>0</v>
      </c>
      <c r="P3444">
        <v>129</v>
      </c>
      <c r="Q3444">
        <v>0</v>
      </c>
      <c r="R3444">
        <v>0</v>
      </c>
      <c r="S3444">
        <v>0</v>
      </c>
      <c r="T3444">
        <v>9</v>
      </c>
      <c r="U3444">
        <v>0</v>
      </c>
      <c r="V3444">
        <v>0</v>
      </c>
      <c r="W3444">
        <v>0</v>
      </c>
      <c r="X3444">
        <v>48.179001916267843</v>
      </c>
      <c r="Y3444">
        <v>0</v>
      </c>
      <c r="Z3444">
        <v>0</v>
      </c>
      <c r="AA3444">
        <v>0</v>
      </c>
      <c r="AB3444">
        <v>4.6911735660699723</v>
      </c>
      <c r="AC3444">
        <v>0</v>
      </c>
      <c r="AD3444">
        <v>0</v>
      </c>
      <c r="AE3444">
        <v>52.870175482337814</v>
      </c>
    </row>
    <row r="3445" spans="1:31" x14ac:dyDescent="0.3">
      <c r="A3445">
        <v>2508666</v>
      </c>
      <c r="B3445">
        <v>1</v>
      </c>
      <c r="C3445" t="s">
        <v>81</v>
      </c>
      <c r="D3445" t="s">
        <v>114</v>
      </c>
      <c r="E3445" t="s">
        <v>141</v>
      </c>
      <c r="F3445" t="s">
        <v>10083</v>
      </c>
      <c r="G3445" t="s">
        <v>143</v>
      </c>
      <c r="H3445" t="s">
        <v>135</v>
      </c>
      <c r="I3445" t="s">
        <v>136</v>
      </c>
      <c r="J3445" t="s">
        <v>137</v>
      </c>
      <c r="K3445" t="s">
        <v>144</v>
      </c>
      <c r="L3445" t="s">
        <v>10084</v>
      </c>
      <c r="M3445" t="s">
        <v>10085</v>
      </c>
      <c r="N3445">
        <v>0.18916666600000001</v>
      </c>
      <c r="O3445">
        <v>0</v>
      </c>
      <c r="P3445">
        <v>2227</v>
      </c>
      <c r="Q3445">
        <v>2</v>
      </c>
      <c r="R3445">
        <v>14</v>
      </c>
      <c r="S3445">
        <v>14</v>
      </c>
      <c r="T3445">
        <v>175</v>
      </c>
      <c r="U3445">
        <v>0</v>
      </c>
      <c r="V3445">
        <v>0</v>
      </c>
      <c r="W3445">
        <v>0</v>
      </c>
      <c r="X3445">
        <v>36.573128812592579</v>
      </c>
      <c r="Y3445">
        <v>9.7383219518080003E-2</v>
      </c>
      <c r="Z3445">
        <v>0.20360643090387753</v>
      </c>
      <c r="AA3445">
        <v>6.8229968175809983</v>
      </c>
      <c r="AB3445">
        <v>14.066969480853404</v>
      </c>
      <c r="AC3445">
        <v>0</v>
      </c>
      <c r="AD3445">
        <v>0</v>
      </c>
      <c r="AE3445">
        <v>57.764084761448935</v>
      </c>
    </row>
    <row r="3446" spans="1:31" x14ac:dyDescent="0.3">
      <c r="A3446">
        <v>2508431</v>
      </c>
      <c r="B3446">
        <v>1</v>
      </c>
      <c r="C3446" t="s">
        <v>81</v>
      </c>
      <c r="D3446" t="s">
        <v>120</v>
      </c>
      <c r="E3446" t="s">
        <v>207</v>
      </c>
      <c r="F3446" t="s">
        <v>10086</v>
      </c>
      <c r="G3446" t="s">
        <v>177</v>
      </c>
      <c r="H3446" t="s">
        <v>150</v>
      </c>
      <c r="I3446" t="s">
        <v>136</v>
      </c>
      <c r="J3446" t="s">
        <v>137</v>
      </c>
      <c r="K3446" t="s">
        <v>144</v>
      </c>
      <c r="L3446" t="s">
        <v>10087</v>
      </c>
      <c r="M3446" t="s">
        <v>10088</v>
      </c>
      <c r="N3446">
        <v>1.443333333</v>
      </c>
      <c r="O3446">
        <v>0</v>
      </c>
      <c r="P3446">
        <v>0</v>
      </c>
      <c r="Q3446">
        <v>0</v>
      </c>
      <c r="R3446">
        <v>7</v>
      </c>
      <c r="S3446">
        <v>0</v>
      </c>
      <c r="T3446">
        <v>1</v>
      </c>
      <c r="U3446">
        <v>0</v>
      </c>
      <c r="V3446">
        <v>0</v>
      </c>
      <c r="W3446">
        <v>0</v>
      </c>
      <c r="X3446">
        <v>0</v>
      </c>
      <c r="Y3446">
        <v>0</v>
      </c>
      <c r="Z3446">
        <v>7.2115492000579948</v>
      </c>
      <c r="AA3446">
        <v>0</v>
      </c>
      <c r="AB3446">
        <v>2.3165794582672223</v>
      </c>
      <c r="AC3446">
        <v>0</v>
      </c>
      <c r="AD3446">
        <v>0</v>
      </c>
      <c r="AE3446">
        <v>9.5281286583252172</v>
      </c>
    </row>
    <row r="3447" spans="1:31" x14ac:dyDescent="0.3">
      <c r="A3447">
        <v>2509021</v>
      </c>
      <c r="B3447">
        <v>1</v>
      </c>
      <c r="C3447" t="s">
        <v>80</v>
      </c>
      <c r="D3447" t="s">
        <v>105</v>
      </c>
      <c r="E3447" t="s">
        <v>147</v>
      </c>
      <c r="F3447" t="s">
        <v>10089</v>
      </c>
      <c r="G3447" t="s">
        <v>161</v>
      </c>
      <c r="H3447" t="s">
        <v>150</v>
      </c>
      <c r="I3447" t="s">
        <v>136</v>
      </c>
      <c r="J3447" t="s">
        <v>137</v>
      </c>
      <c r="K3447" t="s">
        <v>144</v>
      </c>
      <c r="L3447" t="s">
        <v>10090</v>
      </c>
      <c r="M3447" t="s">
        <v>10091</v>
      </c>
      <c r="N3447">
        <v>0.24333333300000001</v>
      </c>
      <c r="O3447">
        <v>0</v>
      </c>
      <c r="P3447">
        <v>5</v>
      </c>
      <c r="Q3447">
        <v>0</v>
      </c>
      <c r="R3447">
        <v>0</v>
      </c>
      <c r="S3447">
        <v>0</v>
      </c>
      <c r="T3447">
        <v>2</v>
      </c>
      <c r="U3447">
        <v>0</v>
      </c>
      <c r="V3447">
        <v>0</v>
      </c>
      <c r="W3447">
        <v>0</v>
      </c>
      <c r="X3447">
        <v>0.71838982134566998</v>
      </c>
      <c r="Y3447">
        <v>0</v>
      </c>
      <c r="Z3447">
        <v>0</v>
      </c>
      <c r="AA3447">
        <v>0</v>
      </c>
      <c r="AB3447">
        <v>0.5693111713146134</v>
      </c>
      <c r="AC3447">
        <v>0</v>
      </c>
      <c r="AD3447">
        <v>0</v>
      </c>
      <c r="AE3447">
        <v>1.2877009926602834</v>
      </c>
    </row>
    <row r="3448" spans="1:31" x14ac:dyDescent="0.3">
      <c r="A3448">
        <v>2508603</v>
      </c>
      <c r="B3448">
        <v>1</v>
      </c>
      <c r="C3448" t="s">
        <v>80</v>
      </c>
      <c r="D3448" t="s">
        <v>92</v>
      </c>
      <c r="E3448" t="s">
        <v>132</v>
      </c>
      <c r="F3448" t="s">
        <v>10092</v>
      </c>
      <c r="G3448" t="s">
        <v>134</v>
      </c>
      <c r="H3448" t="s">
        <v>135</v>
      </c>
      <c r="I3448" t="s">
        <v>136</v>
      </c>
      <c r="J3448" t="s">
        <v>137</v>
      </c>
      <c r="K3448" t="s">
        <v>138</v>
      </c>
      <c r="L3448" t="s">
        <v>10093</v>
      </c>
      <c r="M3448" t="s">
        <v>10094</v>
      </c>
      <c r="N3448">
        <v>1.207222222</v>
      </c>
      <c r="O3448">
        <v>0</v>
      </c>
      <c r="P3448">
        <v>3028</v>
      </c>
      <c r="Q3448">
        <v>0</v>
      </c>
      <c r="R3448">
        <v>4</v>
      </c>
      <c r="S3448">
        <v>0</v>
      </c>
      <c r="T3448">
        <v>61</v>
      </c>
      <c r="U3448">
        <v>0</v>
      </c>
      <c r="V3448">
        <v>0</v>
      </c>
      <c r="W3448">
        <v>0</v>
      </c>
      <c r="X3448">
        <v>804.9154547179844</v>
      </c>
      <c r="Y3448">
        <v>0</v>
      </c>
      <c r="Z3448">
        <v>0.82548137148282164</v>
      </c>
      <c r="AA3448">
        <v>0</v>
      </c>
      <c r="AB3448">
        <v>100.0563442233769</v>
      </c>
      <c r="AC3448">
        <v>0</v>
      </c>
      <c r="AD3448">
        <v>0</v>
      </c>
      <c r="AE3448">
        <v>905.79728031284412</v>
      </c>
    </row>
    <row r="3449" spans="1:31" x14ac:dyDescent="0.3">
      <c r="A3449">
        <v>2508411</v>
      </c>
      <c r="B3449">
        <v>1</v>
      </c>
      <c r="C3449" t="s">
        <v>80</v>
      </c>
      <c r="D3449" t="s">
        <v>90</v>
      </c>
      <c r="E3449" t="s">
        <v>159</v>
      </c>
      <c r="F3449" t="s">
        <v>10095</v>
      </c>
      <c r="G3449" t="s">
        <v>173</v>
      </c>
      <c r="H3449" t="s">
        <v>150</v>
      </c>
      <c r="I3449" t="s">
        <v>136</v>
      </c>
      <c r="J3449" t="s">
        <v>137</v>
      </c>
      <c r="K3449" t="s">
        <v>138</v>
      </c>
      <c r="L3449" t="s">
        <v>10096</v>
      </c>
      <c r="M3449" t="s">
        <v>10097</v>
      </c>
      <c r="N3449">
        <v>4.6302777769999999</v>
      </c>
      <c r="O3449">
        <v>0</v>
      </c>
      <c r="P3449">
        <v>539</v>
      </c>
      <c r="Q3449">
        <v>0</v>
      </c>
      <c r="R3449">
        <v>0</v>
      </c>
      <c r="S3449">
        <v>0</v>
      </c>
      <c r="T3449">
        <v>49</v>
      </c>
      <c r="U3449">
        <v>0</v>
      </c>
      <c r="V3449">
        <v>0</v>
      </c>
      <c r="W3449">
        <v>0</v>
      </c>
      <c r="X3449">
        <v>628.25494107524935</v>
      </c>
      <c r="Y3449">
        <v>0</v>
      </c>
      <c r="Z3449">
        <v>0</v>
      </c>
      <c r="AA3449">
        <v>0</v>
      </c>
      <c r="AB3449">
        <v>425.74571357582914</v>
      </c>
      <c r="AC3449">
        <v>0</v>
      </c>
      <c r="AD3449">
        <v>0</v>
      </c>
      <c r="AE3449">
        <v>1054.0006546510785</v>
      </c>
    </row>
    <row r="3450" spans="1:31" x14ac:dyDescent="0.3">
      <c r="A3450">
        <v>2508560</v>
      </c>
      <c r="B3450">
        <v>1</v>
      </c>
      <c r="C3450" t="s">
        <v>81</v>
      </c>
      <c r="D3450" t="s">
        <v>122</v>
      </c>
      <c r="E3450" t="s">
        <v>167</v>
      </c>
      <c r="F3450" t="s">
        <v>10098</v>
      </c>
      <c r="G3450" t="s">
        <v>234</v>
      </c>
      <c r="H3450" t="s">
        <v>150</v>
      </c>
      <c r="I3450" t="s">
        <v>136</v>
      </c>
      <c r="J3450" t="s">
        <v>137</v>
      </c>
      <c r="K3450" t="s">
        <v>144</v>
      </c>
      <c r="L3450" t="s">
        <v>10099</v>
      </c>
      <c r="M3450" t="s">
        <v>10100</v>
      </c>
      <c r="N3450">
        <v>2.5083333329999999</v>
      </c>
      <c r="O3450">
        <v>0</v>
      </c>
      <c r="P3450">
        <v>6</v>
      </c>
      <c r="Q3450">
        <v>0</v>
      </c>
      <c r="R3450">
        <v>0</v>
      </c>
      <c r="S3450">
        <v>0</v>
      </c>
      <c r="T3450">
        <v>1</v>
      </c>
      <c r="U3450">
        <v>0</v>
      </c>
      <c r="V3450">
        <v>0</v>
      </c>
      <c r="W3450">
        <v>0</v>
      </c>
      <c r="X3450">
        <v>2.9502908721398029</v>
      </c>
      <c r="Y3450">
        <v>0</v>
      </c>
      <c r="Z3450">
        <v>0</v>
      </c>
      <c r="AA3450">
        <v>0</v>
      </c>
      <c r="AB3450">
        <v>3.9413398533833335</v>
      </c>
      <c r="AC3450">
        <v>0</v>
      </c>
      <c r="AD3450">
        <v>0</v>
      </c>
      <c r="AE3450">
        <v>6.8916307255231359</v>
      </c>
    </row>
    <row r="3451" spans="1:31" x14ac:dyDescent="0.3">
      <c r="A3451">
        <v>2508300</v>
      </c>
      <c r="B3451">
        <v>1</v>
      </c>
      <c r="C3451" t="s">
        <v>81</v>
      </c>
      <c r="D3451" t="s">
        <v>122</v>
      </c>
      <c r="E3451" t="s">
        <v>167</v>
      </c>
      <c r="F3451" t="s">
        <v>10101</v>
      </c>
      <c r="G3451" t="s">
        <v>169</v>
      </c>
      <c r="H3451" t="s">
        <v>150</v>
      </c>
      <c r="I3451" t="s">
        <v>136</v>
      </c>
      <c r="J3451" t="s">
        <v>137</v>
      </c>
      <c r="K3451" t="s">
        <v>144</v>
      </c>
      <c r="L3451" t="s">
        <v>10102</v>
      </c>
      <c r="M3451" t="s">
        <v>9795</v>
      </c>
      <c r="N3451">
        <v>0.58194444400000001</v>
      </c>
      <c r="O3451">
        <v>0</v>
      </c>
      <c r="P3451">
        <v>4</v>
      </c>
      <c r="Q3451">
        <v>0</v>
      </c>
      <c r="R3451">
        <v>0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0.60993558554338501</v>
      </c>
      <c r="Y3451">
        <v>0</v>
      </c>
      <c r="Z3451">
        <v>0</v>
      </c>
      <c r="AA3451">
        <v>0</v>
      </c>
      <c r="AB3451">
        <v>0</v>
      </c>
      <c r="AC3451">
        <v>0</v>
      </c>
      <c r="AD3451">
        <v>0</v>
      </c>
      <c r="AE3451">
        <v>0.60993558554338501</v>
      </c>
    </row>
    <row r="3452" spans="1:31" x14ac:dyDescent="0.3">
      <c r="A3452">
        <v>2508795</v>
      </c>
      <c r="B3452">
        <v>1</v>
      </c>
      <c r="C3452" t="s">
        <v>80</v>
      </c>
      <c r="D3452" t="s">
        <v>82</v>
      </c>
      <c r="E3452" t="s">
        <v>132</v>
      </c>
      <c r="F3452" t="s">
        <v>10103</v>
      </c>
      <c r="G3452" t="s">
        <v>674</v>
      </c>
      <c r="H3452" t="s">
        <v>135</v>
      </c>
      <c r="I3452" t="s">
        <v>136</v>
      </c>
      <c r="J3452" t="s">
        <v>137</v>
      </c>
      <c r="K3452" t="s">
        <v>144</v>
      </c>
      <c r="L3452" t="s">
        <v>10104</v>
      </c>
      <c r="M3452" t="s">
        <v>10105</v>
      </c>
      <c r="N3452">
        <v>5.3586111110000001</v>
      </c>
      <c r="O3452">
        <v>0</v>
      </c>
      <c r="P3452">
        <v>0</v>
      </c>
      <c r="Q3452">
        <v>0</v>
      </c>
      <c r="R3452">
        <v>0</v>
      </c>
      <c r="S3452">
        <v>1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129.05144945394161</v>
      </c>
      <c r="AB3452">
        <v>0</v>
      </c>
      <c r="AC3452">
        <v>0</v>
      </c>
      <c r="AD3452">
        <v>0</v>
      </c>
      <c r="AE3452">
        <v>129.05144945394161</v>
      </c>
    </row>
    <row r="3453" spans="1:31" x14ac:dyDescent="0.3">
      <c r="A3453">
        <v>2508423</v>
      </c>
      <c r="B3453">
        <v>1</v>
      </c>
      <c r="C3453" t="s">
        <v>80</v>
      </c>
      <c r="D3453" t="s">
        <v>107</v>
      </c>
      <c r="E3453" t="s">
        <v>167</v>
      </c>
      <c r="F3453" t="s">
        <v>10106</v>
      </c>
      <c r="G3453" t="s">
        <v>169</v>
      </c>
      <c r="H3453" t="s">
        <v>150</v>
      </c>
      <c r="I3453" t="s">
        <v>136</v>
      </c>
      <c r="J3453" t="s">
        <v>137</v>
      </c>
      <c r="K3453" t="s">
        <v>144</v>
      </c>
      <c r="L3453" t="s">
        <v>10107</v>
      </c>
      <c r="M3453" t="s">
        <v>10108</v>
      </c>
      <c r="N3453">
        <v>1.7922222219999999</v>
      </c>
      <c r="O3453">
        <v>0</v>
      </c>
      <c r="P3453">
        <v>1</v>
      </c>
      <c r="Q3453">
        <v>0</v>
      </c>
      <c r="R3453">
        <v>0</v>
      </c>
      <c r="S3453">
        <v>0</v>
      </c>
      <c r="T3453">
        <v>0</v>
      </c>
      <c r="U3453">
        <v>0</v>
      </c>
      <c r="V3453">
        <v>0</v>
      </c>
      <c r="W3453">
        <v>0</v>
      </c>
      <c r="X3453">
        <v>6.1306083466666669E-5</v>
      </c>
      <c r="Y3453">
        <v>0</v>
      </c>
      <c r="Z3453">
        <v>0</v>
      </c>
      <c r="AA3453">
        <v>0</v>
      </c>
      <c r="AB3453">
        <v>0</v>
      </c>
      <c r="AC3453">
        <v>0</v>
      </c>
      <c r="AD3453">
        <v>0</v>
      </c>
      <c r="AE3453">
        <v>6.1306083466666669E-5</v>
      </c>
    </row>
    <row r="3454" spans="1:31" x14ac:dyDescent="0.3">
      <c r="A3454">
        <v>2508941</v>
      </c>
      <c r="B3454">
        <v>1</v>
      </c>
      <c r="C3454" t="s">
        <v>81</v>
      </c>
      <c r="D3454" t="s">
        <v>122</v>
      </c>
      <c r="E3454" t="s">
        <v>187</v>
      </c>
      <c r="F3454" t="s">
        <v>10109</v>
      </c>
      <c r="G3454" t="s">
        <v>143</v>
      </c>
      <c r="H3454" t="s">
        <v>135</v>
      </c>
      <c r="I3454" t="s">
        <v>136</v>
      </c>
      <c r="J3454" t="s">
        <v>137</v>
      </c>
      <c r="K3454" t="s">
        <v>144</v>
      </c>
      <c r="L3454" t="s">
        <v>10110</v>
      </c>
      <c r="M3454" t="s">
        <v>10111</v>
      </c>
      <c r="N3454">
        <v>0.30777777699999997</v>
      </c>
      <c r="O3454">
        <v>2</v>
      </c>
      <c r="P3454">
        <v>890</v>
      </c>
      <c r="Q3454">
        <v>15</v>
      </c>
      <c r="R3454">
        <v>3</v>
      </c>
      <c r="S3454">
        <v>10</v>
      </c>
      <c r="T3454">
        <v>59</v>
      </c>
      <c r="U3454">
        <v>0</v>
      </c>
      <c r="V3454">
        <v>0</v>
      </c>
      <c r="W3454">
        <v>0.11267591857455553</v>
      </c>
      <c r="X3454">
        <v>24.556059908920904</v>
      </c>
      <c r="Y3454">
        <v>1.4926064830475334</v>
      </c>
      <c r="Z3454">
        <v>1.9168980562453333E-2</v>
      </c>
      <c r="AA3454">
        <v>6.1814334469443679</v>
      </c>
      <c r="AB3454">
        <v>5.5706442392392699</v>
      </c>
      <c r="AC3454">
        <v>0</v>
      </c>
      <c r="AD3454">
        <v>0</v>
      </c>
      <c r="AE3454">
        <v>37.932588977289086</v>
      </c>
    </row>
    <row r="3455" spans="1:31" x14ac:dyDescent="0.3">
      <c r="A3455">
        <v>2508377</v>
      </c>
      <c r="B3455">
        <v>1</v>
      </c>
      <c r="C3455" t="s">
        <v>80</v>
      </c>
      <c r="D3455" t="s">
        <v>99</v>
      </c>
      <c r="E3455" t="s">
        <v>167</v>
      </c>
      <c r="F3455" t="s">
        <v>10112</v>
      </c>
      <c r="G3455" t="s">
        <v>263</v>
      </c>
      <c r="H3455" t="s">
        <v>150</v>
      </c>
      <c r="I3455" t="s">
        <v>136</v>
      </c>
      <c r="J3455" t="s">
        <v>137</v>
      </c>
      <c r="K3455" t="s">
        <v>144</v>
      </c>
      <c r="L3455" t="s">
        <v>10113</v>
      </c>
      <c r="M3455" t="s">
        <v>10114</v>
      </c>
      <c r="N3455">
        <v>0.46333333300000001</v>
      </c>
      <c r="O3455">
        <v>0</v>
      </c>
      <c r="P3455">
        <v>1</v>
      </c>
      <c r="Q3455">
        <v>0</v>
      </c>
      <c r="R3455">
        <v>0</v>
      </c>
      <c r="S3455">
        <v>0</v>
      </c>
      <c r="T3455">
        <v>0</v>
      </c>
      <c r="U3455">
        <v>0</v>
      </c>
      <c r="V3455">
        <v>0</v>
      </c>
      <c r="W3455">
        <v>0</v>
      </c>
      <c r="X3455">
        <v>5.7608815715440007E-2</v>
      </c>
      <c r="Y3455">
        <v>0</v>
      </c>
      <c r="Z3455">
        <v>0</v>
      </c>
      <c r="AA3455">
        <v>0</v>
      </c>
      <c r="AB3455">
        <v>0</v>
      </c>
      <c r="AC3455">
        <v>0</v>
      </c>
      <c r="AD3455">
        <v>0</v>
      </c>
      <c r="AE3455">
        <v>5.7608815715440007E-2</v>
      </c>
    </row>
    <row r="3456" spans="1:31" x14ac:dyDescent="0.3">
      <c r="A3456">
        <v>2508878</v>
      </c>
      <c r="B3456">
        <v>1</v>
      </c>
      <c r="C3456" t="s">
        <v>80</v>
      </c>
      <c r="D3456" t="s">
        <v>82</v>
      </c>
      <c r="E3456" t="s">
        <v>207</v>
      </c>
      <c r="F3456" t="s">
        <v>10115</v>
      </c>
      <c r="G3456" t="s">
        <v>1512</v>
      </c>
      <c r="H3456" t="s">
        <v>150</v>
      </c>
      <c r="I3456" t="s">
        <v>136</v>
      </c>
      <c r="J3456" t="s">
        <v>137</v>
      </c>
      <c r="K3456" t="s">
        <v>144</v>
      </c>
      <c r="L3456" t="s">
        <v>10116</v>
      </c>
      <c r="M3456" t="s">
        <v>10117</v>
      </c>
      <c r="N3456">
        <v>1.2891666660000001</v>
      </c>
      <c r="O3456">
        <v>0</v>
      </c>
      <c r="P3456">
        <v>151</v>
      </c>
      <c r="Q3456">
        <v>0</v>
      </c>
      <c r="R3456">
        <v>0</v>
      </c>
      <c r="S3456">
        <v>0</v>
      </c>
      <c r="T3456">
        <v>11</v>
      </c>
      <c r="U3456">
        <v>0</v>
      </c>
      <c r="V3456">
        <v>0</v>
      </c>
      <c r="W3456">
        <v>0</v>
      </c>
      <c r="X3456">
        <v>49.645325115545276</v>
      </c>
      <c r="Y3456">
        <v>0</v>
      </c>
      <c r="Z3456">
        <v>0</v>
      </c>
      <c r="AA3456">
        <v>0</v>
      </c>
      <c r="AB3456">
        <v>3.0821550494671524</v>
      </c>
      <c r="AC3456">
        <v>0</v>
      </c>
      <c r="AD3456">
        <v>0</v>
      </c>
      <c r="AE3456">
        <v>52.72748016501243</v>
      </c>
    </row>
    <row r="3457" spans="1:31" x14ac:dyDescent="0.3">
      <c r="A3457">
        <v>2508586</v>
      </c>
      <c r="B3457">
        <v>1</v>
      </c>
      <c r="C3457" t="s">
        <v>80</v>
      </c>
      <c r="D3457" t="s">
        <v>110</v>
      </c>
      <c r="E3457" t="s">
        <v>167</v>
      </c>
      <c r="F3457" t="s">
        <v>10118</v>
      </c>
      <c r="G3457" t="s">
        <v>263</v>
      </c>
      <c r="H3457" t="s">
        <v>150</v>
      </c>
      <c r="I3457" t="s">
        <v>136</v>
      </c>
      <c r="J3457" t="s">
        <v>137</v>
      </c>
      <c r="K3457" t="s">
        <v>144</v>
      </c>
      <c r="L3457" t="s">
        <v>10119</v>
      </c>
      <c r="M3457" t="s">
        <v>10120</v>
      </c>
      <c r="N3457">
        <v>3.6549999999999998</v>
      </c>
      <c r="O3457">
        <v>0</v>
      </c>
      <c r="P3457">
        <v>1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0.76138780867443501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0.76138780867443501</v>
      </c>
    </row>
    <row r="3458" spans="1:31" x14ac:dyDescent="0.3">
      <c r="A3458">
        <v>2508191</v>
      </c>
      <c r="B3458">
        <v>1</v>
      </c>
      <c r="C3458" t="s">
        <v>80</v>
      </c>
      <c r="D3458" t="s">
        <v>93</v>
      </c>
      <c r="E3458" t="s">
        <v>132</v>
      </c>
      <c r="F3458" t="s">
        <v>10121</v>
      </c>
      <c r="G3458" t="s">
        <v>1270</v>
      </c>
      <c r="H3458" t="s">
        <v>135</v>
      </c>
      <c r="I3458" t="s">
        <v>136</v>
      </c>
      <c r="J3458" t="s">
        <v>137</v>
      </c>
      <c r="K3458" t="s">
        <v>144</v>
      </c>
      <c r="L3458" t="s">
        <v>10122</v>
      </c>
      <c r="M3458" t="s">
        <v>10123</v>
      </c>
      <c r="N3458">
        <v>4.9294444439999996</v>
      </c>
      <c r="O3458">
        <v>0</v>
      </c>
      <c r="P3458">
        <v>318</v>
      </c>
      <c r="Q3458">
        <v>0</v>
      </c>
      <c r="R3458">
        <v>0</v>
      </c>
      <c r="S3458">
        <v>0</v>
      </c>
      <c r="T3458">
        <v>72</v>
      </c>
      <c r="U3458">
        <v>0</v>
      </c>
      <c r="V3458">
        <v>0</v>
      </c>
      <c r="W3458">
        <v>0</v>
      </c>
      <c r="X3458">
        <v>276.81495765981811</v>
      </c>
      <c r="Y3458">
        <v>0</v>
      </c>
      <c r="Z3458">
        <v>0</v>
      </c>
      <c r="AA3458">
        <v>0</v>
      </c>
      <c r="AB3458">
        <v>155.82571347157446</v>
      </c>
      <c r="AC3458">
        <v>0</v>
      </c>
      <c r="AD3458">
        <v>0</v>
      </c>
      <c r="AE3458">
        <v>432.64067113139254</v>
      </c>
    </row>
    <row r="3459" spans="1:31" x14ac:dyDescent="0.3">
      <c r="A3459">
        <v>2509024</v>
      </c>
      <c r="B3459">
        <v>1</v>
      </c>
      <c r="C3459" t="s">
        <v>80</v>
      </c>
      <c r="D3459" t="s">
        <v>103</v>
      </c>
      <c r="E3459" t="s">
        <v>167</v>
      </c>
      <c r="F3459" t="s">
        <v>10124</v>
      </c>
      <c r="G3459" t="s">
        <v>263</v>
      </c>
      <c r="H3459" t="s">
        <v>150</v>
      </c>
      <c r="I3459" t="s">
        <v>136</v>
      </c>
      <c r="J3459" t="s">
        <v>137</v>
      </c>
      <c r="K3459" t="s">
        <v>144</v>
      </c>
      <c r="L3459" t="s">
        <v>10125</v>
      </c>
      <c r="M3459" t="s">
        <v>10126</v>
      </c>
      <c r="N3459">
        <v>1.954722222</v>
      </c>
      <c r="O3459">
        <v>0</v>
      </c>
      <c r="P3459">
        <v>7</v>
      </c>
      <c r="Q3459">
        <v>0</v>
      </c>
      <c r="R3459">
        <v>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3.5242932125488884</v>
      </c>
      <c r="Y3459">
        <v>0</v>
      </c>
      <c r="Z3459">
        <v>0</v>
      </c>
      <c r="AA3459">
        <v>0</v>
      </c>
      <c r="AB3459">
        <v>0</v>
      </c>
      <c r="AC3459">
        <v>0</v>
      </c>
      <c r="AD3459">
        <v>0</v>
      </c>
      <c r="AE3459">
        <v>3.5242932125488884</v>
      </c>
    </row>
    <row r="3460" spans="1:31" x14ac:dyDescent="0.3">
      <c r="A3460">
        <v>2508835</v>
      </c>
      <c r="B3460">
        <v>1</v>
      </c>
      <c r="C3460" t="s">
        <v>81</v>
      </c>
      <c r="D3460" t="s">
        <v>122</v>
      </c>
      <c r="E3460" t="s">
        <v>167</v>
      </c>
      <c r="F3460" t="s">
        <v>10098</v>
      </c>
      <c r="G3460" t="s">
        <v>538</v>
      </c>
      <c r="H3460" t="s">
        <v>150</v>
      </c>
      <c r="I3460" t="s">
        <v>136</v>
      </c>
      <c r="J3460" t="s">
        <v>3</v>
      </c>
      <c r="K3460" t="s">
        <v>144</v>
      </c>
      <c r="L3460" t="s">
        <v>10127</v>
      </c>
      <c r="M3460" t="s">
        <v>10128</v>
      </c>
      <c r="N3460">
        <v>2.0811111109999998</v>
      </c>
      <c r="O3460">
        <v>0</v>
      </c>
      <c r="P3460">
        <v>6</v>
      </c>
      <c r="Q3460">
        <v>0</v>
      </c>
      <c r="R3460">
        <v>0</v>
      </c>
      <c r="S3460">
        <v>0</v>
      </c>
      <c r="T3460">
        <v>1</v>
      </c>
      <c r="U3460">
        <v>0</v>
      </c>
      <c r="V3460">
        <v>0</v>
      </c>
      <c r="W3460">
        <v>0</v>
      </c>
      <c r="X3460">
        <v>2.4469410532059537</v>
      </c>
      <c r="Y3460">
        <v>0</v>
      </c>
      <c r="Z3460">
        <v>0</v>
      </c>
      <c r="AA3460">
        <v>0</v>
      </c>
      <c r="AB3460">
        <v>2.9095053276538891</v>
      </c>
      <c r="AC3460">
        <v>0</v>
      </c>
      <c r="AD3460">
        <v>0</v>
      </c>
      <c r="AE3460">
        <v>5.3564463808598433</v>
      </c>
    </row>
    <row r="3461" spans="1:31" x14ac:dyDescent="0.3">
      <c r="A3461">
        <v>2508357</v>
      </c>
      <c r="B3461">
        <v>1</v>
      </c>
      <c r="C3461" t="s">
        <v>80</v>
      </c>
      <c r="D3461" t="s">
        <v>101</v>
      </c>
      <c r="E3461" t="s">
        <v>207</v>
      </c>
      <c r="F3461" t="s">
        <v>10129</v>
      </c>
      <c r="G3461" t="s">
        <v>173</v>
      </c>
      <c r="H3461" t="s">
        <v>150</v>
      </c>
      <c r="I3461" t="s">
        <v>136</v>
      </c>
      <c r="J3461" t="s">
        <v>137</v>
      </c>
      <c r="K3461" t="s">
        <v>138</v>
      </c>
      <c r="L3461" t="s">
        <v>10130</v>
      </c>
      <c r="M3461" t="s">
        <v>10131</v>
      </c>
      <c r="N3461">
        <v>3.1549999999999998</v>
      </c>
      <c r="O3461">
        <v>0</v>
      </c>
      <c r="P3461">
        <v>71</v>
      </c>
      <c r="Q3461">
        <v>0</v>
      </c>
      <c r="R3461">
        <v>0</v>
      </c>
      <c r="S3461">
        <v>0</v>
      </c>
      <c r="T3461">
        <v>6</v>
      </c>
      <c r="U3461">
        <v>0</v>
      </c>
      <c r="V3461">
        <v>0</v>
      </c>
      <c r="W3461">
        <v>0</v>
      </c>
      <c r="X3461">
        <v>113.66732727183742</v>
      </c>
      <c r="Y3461">
        <v>0</v>
      </c>
      <c r="Z3461">
        <v>0</v>
      </c>
      <c r="AA3461">
        <v>0</v>
      </c>
      <c r="AB3461">
        <v>18.304997602723102</v>
      </c>
      <c r="AC3461">
        <v>0</v>
      </c>
      <c r="AD3461">
        <v>0</v>
      </c>
      <c r="AE3461">
        <v>131.97232487456051</v>
      </c>
    </row>
    <row r="3462" spans="1:31" x14ac:dyDescent="0.3">
      <c r="A3462">
        <v>2508649</v>
      </c>
      <c r="B3462">
        <v>1</v>
      </c>
      <c r="C3462" t="s">
        <v>80</v>
      </c>
      <c r="D3462" t="s">
        <v>97</v>
      </c>
      <c r="E3462" t="s">
        <v>207</v>
      </c>
      <c r="F3462" t="s">
        <v>10132</v>
      </c>
      <c r="G3462" t="s">
        <v>538</v>
      </c>
      <c r="H3462" t="s">
        <v>150</v>
      </c>
      <c r="I3462" t="s">
        <v>136</v>
      </c>
      <c r="J3462" t="s">
        <v>3</v>
      </c>
      <c r="K3462" t="s">
        <v>144</v>
      </c>
      <c r="L3462" t="s">
        <v>10133</v>
      </c>
      <c r="M3462" t="s">
        <v>10134</v>
      </c>
      <c r="N3462">
        <v>1.5722222219999999</v>
      </c>
      <c r="O3462">
        <v>0</v>
      </c>
      <c r="P3462">
        <v>15</v>
      </c>
      <c r="Q3462">
        <v>0</v>
      </c>
      <c r="R3462">
        <v>0</v>
      </c>
      <c r="S3462">
        <v>0</v>
      </c>
      <c r="T3462">
        <v>21</v>
      </c>
      <c r="U3462">
        <v>0</v>
      </c>
      <c r="V3462">
        <v>0</v>
      </c>
      <c r="W3462">
        <v>0</v>
      </c>
      <c r="X3462">
        <v>7.679311083203876</v>
      </c>
      <c r="Y3462">
        <v>0</v>
      </c>
      <c r="Z3462">
        <v>0</v>
      </c>
      <c r="AA3462">
        <v>0</v>
      </c>
      <c r="AB3462">
        <v>44.808808158956424</v>
      </c>
      <c r="AC3462">
        <v>0</v>
      </c>
      <c r="AD3462">
        <v>0</v>
      </c>
      <c r="AE3462">
        <v>52.488119242160302</v>
      </c>
    </row>
    <row r="3463" spans="1:31" x14ac:dyDescent="0.3">
      <c r="A3463">
        <v>2508898</v>
      </c>
      <c r="B3463">
        <v>1</v>
      </c>
      <c r="C3463" t="s">
        <v>80</v>
      </c>
      <c r="D3463" t="s">
        <v>103</v>
      </c>
      <c r="E3463" t="s">
        <v>132</v>
      </c>
      <c r="F3463" t="s">
        <v>10135</v>
      </c>
      <c r="G3463" t="s">
        <v>161</v>
      </c>
      <c r="H3463" t="s">
        <v>135</v>
      </c>
      <c r="I3463" t="s">
        <v>136</v>
      </c>
      <c r="J3463" t="s">
        <v>137</v>
      </c>
      <c r="K3463" t="s">
        <v>144</v>
      </c>
      <c r="L3463" t="s">
        <v>10136</v>
      </c>
      <c r="M3463" t="s">
        <v>10137</v>
      </c>
      <c r="N3463">
        <v>2.8997222219999998</v>
      </c>
      <c r="O3463">
        <v>0</v>
      </c>
      <c r="P3463">
        <v>428</v>
      </c>
      <c r="Q3463">
        <v>0</v>
      </c>
      <c r="R3463">
        <v>0</v>
      </c>
      <c r="S3463">
        <v>0</v>
      </c>
      <c r="T3463">
        <v>16</v>
      </c>
      <c r="U3463">
        <v>0</v>
      </c>
      <c r="V3463">
        <v>0</v>
      </c>
      <c r="W3463">
        <v>0</v>
      </c>
      <c r="X3463">
        <v>292.53549720174328</v>
      </c>
      <c r="Y3463">
        <v>0</v>
      </c>
      <c r="Z3463">
        <v>0</v>
      </c>
      <c r="AA3463">
        <v>0</v>
      </c>
      <c r="AB3463">
        <v>76.700776638222706</v>
      </c>
      <c r="AC3463">
        <v>0</v>
      </c>
      <c r="AD3463">
        <v>0</v>
      </c>
      <c r="AE3463">
        <v>369.23627383996597</v>
      </c>
    </row>
    <row r="3464" spans="1:31" x14ac:dyDescent="0.3">
      <c r="A3464">
        <v>2508463</v>
      </c>
      <c r="B3464">
        <v>1</v>
      </c>
      <c r="C3464" t="s">
        <v>81</v>
      </c>
      <c r="D3464" t="s">
        <v>127</v>
      </c>
      <c r="E3464" t="s">
        <v>147</v>
      </c>
      <c r="F3464" t="s">
        <v>6448</v>
      </c>
      <c r="G3464" t="s">
        <v>149</v>
      </c>
      <c r="H3464" t="s">
        <v>150</v>
      </c>
      <c r="I3464" t="s">
        <v>136</v>
      </c>
      <c r="J3464" t="s">
        <v>137</v>
      </c>
      <c r="K3464" t="s">
        <v>144</v>
      </c>
      <c r="L3464" t="s">
        <v>10138</v>
      </c>
      <c r="M3464" t="s">
        <v>10139</v>
      </c>
      <c r="N3464">
        <v>2.9472222220000002</v>
      </c>
      <c r="O3464">
        <v>0</v>
      </c>
      <c r="P3464">
        <v>155</v>
      </c>
      <c r="Q3464">
        <v>0</v>
      </c>
      <c r="R3464">
        <v>0</v>
      </c>
      <c r="S3464">
        <v>0</v>
      </c>
      <c r="T3464">
        <v>2</v>
      </c>
      <c r="U3464">
        <v>0</v>
      </c>
      <c r="V3464">
        <v>0</v>
      </c>
      <c r="W3464">
        <v>0</v>
      </c>
      <c r="X3464">
        <v>84.820373494596581</v>
      </c>
      <c r="Y3464">
        <v>0</v>
      </c>
      <c r="Z3464">
        <v>0</v>
      </c>
      <c r="AA3464">
        <v>0</v>
      </c>
      <c r="AB3464">
        <v>1.3204113979662002</v>
      </c>
      <c r="AC3464">
        <v>0</v>
      </c>
      <c r="AD3464">
        <v>0</v>
      </c>
      <c r="AE3464">
        <v>86.140784892562777</v>
      </c>
    </row>
    <row r="3465" spans="1:31" x14ac:dyDescent="0.3">
      <c r="A3465">
        <v>2508755</v>
      </c>
      <c r="B3465">
        <v>1</v>
      </c>
      <c r="C3465" t="s">
        <v>80</v>
      </c>
      <c r="D3465" t="s">
        <v>93</v>
      </c>
      <c r="E3465" t="s">
        <v>207</v>
      </c>
      <c r="F3465" t="s">
        <v>6888</v>
      </c>
      <c r="G3465" t="s">
        <v>413</v>
      </c>
      <c r="H3465" t="s">
        <v>150</v>
      </c>
      <c r="I3465" t="s">
        <v>136</v>
      </c>
      <c r="J3465" t="s">
        <v>137</v>
      </c>
      <c r="K3465" t="s">
        <v>144</v>
      </c>
      <c r="L3465" t="s">
        <v>10140</v>
      </c>
      <c r="M3465" t="s">
        <v>10141</v>
      </c>
      <c r="N3465">
        <v>3.9063888879999999</v>
      </c>
      <c r="O3465">
        <v>0</v>
      </c>
      <c r="P3465">
        <v>7</v>
      </c>
      <c r="Q3465">
        <v>0</v>
      </c>
      <c r="R3465">
        <v>8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3.2287483534965076</v>
      </c>
      <c r="Y3465">
        <v>0</v>
      </c>
      <c r="Z3465">
        <v>13.808617200903839</v>
      </c>
      <c r="AA3465">
        <v>0</v>
      </c>
      <c r="AB3465">
        <v>0</v>
      </c>
      <c r="AC3465">
        <v>0</v>
      </c>
      <c r="AD3465">
        <v>0</v>
      </c>
      <c r="AE3465">
        <v>17.037365554400346</v>
      </c>
    </row>
    <row r="3466" spans="1:31" x14ac:dyDescent="0.3">
      <c r="A3466">
        <v>2508314</v>
      </c>
      <c r="B3466">
        <v>1</v>
      </c>
      <c r="C3466" t="s">
        <v>80</v>
      </c>
      <c r="D3466" t="s">
        <v>96</v>
      </c>
      <c r="E3466" t="s">
        <v>167</v>
      </c>
      <c r="F3466" t="s">
        <v>10142</v>
      </c>
      <c r="G3466" t="s">
        <v>169</v>
      </c>
      <c r="H3466" t="s">
        <v>150</v>
      </c>
      <c r="I3466" t="s">
        <v>136</v>
      </c>
      <c r="J3466" t="s">
        <v>137</v>
      </c>
      <c r="K3466" t="s">
        <v>144</v>
      </c>
      <c r="L3466" t="s">
        <v>10143</v>
      </c>
      <c r="M3466" t="s">
        <v>10144</v>
      </c>
      <c r="N3466">
        <v>6.3122222219999999</v>
      </c>
      <c r="O3466">
        <v>0</v>
      </c>
      <c r="P3466">
        <v>1</v>
      </c>
      <c r="Q3466">
        <v>0</v>
      </c>
      <c r="R3466">
        <v>0</v>
      </c>
      <c r="S3466">
        <v>0</v>
      </c>
      <c r="T3466">
        <v>0</v>
      </c>
      <c r="U3466">
        <v>0</v>
      </c>
      <c r="V3466">
        <v>0</v>
      </c>
      <c r="W3466">
        <v>0</v>
      </c>
      <c r="X3466">
        <v>5.2728997779612694</v>
      </c>
      <c r="Y3466">
        <v>0</v>
      </c>
      <c r="Z3466">
        <v>0</v>
      </c>
      <c r="AA3466">
        <v>0</v>
      </c>
      <c r="AB3466">
        <v>0</v>
      </c>
      <c r="AC3466">
        <v>0</v>
      </c>
      <c r="AD3466">
        <v>0</v>
      </c>
      <c r="AE3466">
        <v>5.2728997779612694</v>
      </c>
    </row>
    <row r="3467" spans="1:31" x14ac:dyDescent="0.3">
      <c r="A3467">
        <v>2508420</v>
      </c>
      <c r="B3467">
        <v>1</v>
      </c>
      <c r="C3467" t="s">
        <v>80</v>
      </c>
      <c r="D3467" t="s">
        <v>106</v>
      </c>
      <c r="E3467" t="s">
        <v>159</v>
      </c>
      <c r="F3467" t="s">
        <v>10145</v>
      </c>
      <c r="G3467" t="s">
        <v>161</v>
      </c>
      <c r="H3467" t="s">
        <v>150</v>
      </c>
      <c r="I3467" t="s">
        <v>136</v>
      </c>
      <c r="J3467" t="s">
        <v>137</v>
      </c>
      <c r="K3467" t="s">
        <v>144</v>
      </c>
      <c r="L3467" t="s">
        <v>10146</v>
      </c>
      <c r="M3467" t="s">
        <v>10147</v>
      </c>
      <c r="N3467">
        <v>0.91944444400000003</v>
      </c>
      <c r="O3467">
        <v>0</v>
      </c>
      <c r="P3467">
        <v>9</v>
      </c>
      <c r="Q3467">
        <v>0</v>
      </c>
      <c r="R3467">
        <v>0</v>
      </c>
      <c r="S3467">
        <v>0</v>
      </c>
      <c r="T3467">
        <v>4</v>
      </c>
      <c r="U3467">
        <v>0</v>
      </c>
      <c r="V3467">
        <v>0</v>
      </c>
      <c r="W3467">
        <v>0</v>
      </c>
      <c r="X3467">
        <v>0.52137426602699088</v>
      </c>
      <c r="Y3467">
        <v>0</v>
      </c>
      <c r="Z3467">
        <v>0</v>
      </c>
      <c r="AA3467">
        <v>0</v>
      </c>
      <c r="AB3467">
        <v>3.8098394505315092</v>
      </c>
      <c r="AC3467">
        <v>0</v>
      </c>
      <c r="AD3467">
        <v>0</v>
      </c>
      <c r="AE3467">
        <v>4.3312137165584996</v>
      </c>
    </row>
    <row r="3468" spans="1:31" x14ac:dyDescent="0.3">
      <c r="A3468">
        <v>2508443</v>
      </c>
      <c r="B3468">
        <v>1</v>
      </c>
      <c r="C3468" t="s">
        <v>81</v>
      </c>
      <c r="D3468" t="s">
        <v>122</v>
      </c>
      <c r="E3468" t="s">
        <v>159</v>
      </c>
      <c r="F3468" t="s">
        <v>10148</v>
      </c>
      <c r="G3468" t="s">
        <v>181</v>
      </c>
      <c r="H3468" t="s">
        <v>150</v>
      </c>
      <c r="I3468" t="s">
        <v>136</v>
      </c>
      <c r="J3468" t="s">
        <v>137</v>
      </c>
      <c r="K3468" t="s">
        <v>144</v>
      </c>
      <c r="L3468" t="s">
        <v>10149</v>
      </c>
      <c r="M3468" t="s">
        <v>10150</v>
      </c>
      <c r="N3468">
        <v>4.9225000000000003</v>
      </c>
      <c r="O3468">
        <v>0</v>
      </c>
      <c r="P3468">
        <v>0</v>
      </c>
      <c r="Q3468">
        <v>0</v>
      </c>
      <c r="R3468">
        <v>17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0</v>
      </c>
      <c r="Y3468">
        <v>0</v>
      </c>
      <c r="Z3468">
        <v>5.0824606013735218</v>
      </c>
      <c r="AA3468">
        <v>0</v>
      </c>
      <c r="AB3468">
        <v>0</v>
      </c>
      <c r="AC3468">
        <v>0</v>
      </c>
      <c r="AD3468">
        <v>0</v>
      </c>
      <c r="AE3468">
        <v>5.0824606013735218</v>
      </c>
    </row>
    <row r="3469" spans="1:31" x14ac:dyDescent="0.3">
      <c r="A3469">
        <v>2508297</v>
      </c>
      <c r="B3469">
        <v>1</v>
      </c>
      <c r="C3469" t="s">
        <v>80</v>
      </c>
      <c r="D3469" t="s">
        <v>100</v>
      </c>
      <c r="E3469" t="s">
        <v>141</v>
      </c>
      <c r="F3469" t="s">
        <v>6529</v>
      </c>
      <c r="G3469" t="s">
        <v>143</v>
      </c>
      <c r="H3469" t="s">
        <v>135</v>
      </c>
      <c r="I3469" t="s">
        <v>136</v>
      </c>
      <c r="J3469" t="s">
        <v>137</v>
      </c>
      <c r="K3469" t="s">
        <v>144</v>
      </c>
      <c r="L3469" t="s">
        <v>10151</v>
      </c>
      <c r="M3469" t="s">
        <v>10152</v>
      </c>
      <c r="N3469">
        <v>0.45833333300000001</v>
      </c>
      <c r="O3469">
        <v>2</v>
      </c>
      <c r="P3469">
        <v>1457</v>
      </c>
      <c r="Q3469">
        <v>14</v>
      </c>
      <c r="R3469">
        <v>152</v>
      </c>
      <c r="S3469">
        <v>29</v>
      </c>
      <c r="T3469">
        <v>140</v>
      </c>
      <c r="U3469">
        <v>1</v>
      </c>
      <c r="V3469">
        <v>0</v>
      </c>
      <c r="W3469">
        <v>0.2129724876626142</v>
      </c>
      <c r="X3469">
        <v>250.40380198114255</v>
      </c>
      <c r="Y3469">
        <v>26.787616876837756</v>
      </c>
      <c r="Z3469">
        <v>40.954187194535976</v>
      </c>
      <c r="AA3469">
        <v>76.213434902917001</v>
      </c>
      <c r="AB3469">
        <v>106.92215863224746</v>
      </c>
      <c r="AC3469">
        <v>34.363302348458575</v>
      </c>
      <c r="AD3469">
        <v>0</v>
      </c>
      <c r="AE3469">
        <v>535.85747442380193</v>
      </c>
    </row>
    <row r="3470" spans="1:31" x14ac:dyDescent="0.3">
      <c r="A3470">
        <v>2508944</v>
      </c>
      <c r="B3470">
        <v>1</v>
      </c>
      <c r="C3470" t="s">
        <v>80</v>
      </c>
      <c r="D3470" t="s">
        <v>95</v>
      </c>
      <c r="E3470" t="s">
        <v>207</v>
      </c>
      <c r="F3470" t="s">
        <v>10153</v>
      </c>
      <c r="G3470" t="s">
        <v>161</v>
      </c>
      <c r="H3470" t="s">
        <v>150</v>
      </c>
      <c r="I3470" t="s">
        <v>136</v>
      </c>
      <c r="J3470" t="s">
        <v>137</v>
      </c>
      <c r="K3470" t="s">
        <v>144</v>
      </c>
      <c r="L3470" t="s">
        <v>10154</v>
      </c>
      <c r="M3470" t="s">
        <v>10155</v>
      </c>
      <c r="N3470">
        <v>0.69722222199999995</v>
      </c>
      <c r="O3470">
        <v>0</v>
      </c>
      <c r="P3470">
        <v>71</v>
      </c>
      <c r="Q3470">
        <v>0</v>
      </c>
      <c r="R3470">
        <v>0</v>
      </c>
      <c r="S3470">
        <v>0</v>
      </c>
      <c r="T3470">
        <v>22</v>
      </c>
      <c r="U3470">
        <v>0</v>
      </c>
      <c r="V3470">
        <v>0</v>
      </c>
      <c r="W3470">
        <v>0</v>
      </c>
      <c r="X3470">
        <v>10.825335792759597</v>
      </c>
      <c r="Y3470">
        <v>0</v>
      </c>
      <c r="Z3470">
        <v>0</v>
      </c>
      <c r="AA3470">
        <v>0</v>
      </c>
      <c r="AB3470">
        <v>13.648514314782688</v>
      </c>
      <c r="AC3470">
        <v>0</v>
      </c>
      <c r="AD3470">
        <v>0</v>
      </c>
      <c r="AE3470">
        <v>24.473850107542283</v>
      </c>
    </row>
    <row r="3471" spans="1:31" x14ac:dyDescent="0.3">
      <c r="A3471">
        <v>2508938</v>
      </c>
      <c r="B3471">
        <v>1</v>
      </c>
      <c r="C3471" t="s">
        <v>81</v>
      </c>
      <c r="D3471" t="s">
        <v>128</v>
      </c>
      <c r="E3471" t="s">
        <v>207</v>
      </c>
      <c r="F3471" t="s">
        <v>10156</v>
      </c>
      <c r="G3471" t="s">
        <v>413</v>
      </c>
      <c r="H3471" t="s">
        <v>150</v>
      </c>
      <c r="I3471" t="s">
        <v>136</v>
      </c>
      <c r="J3471" t="s">
        <v>137</v>
      </c>
      <c r="K3471" t="s">
        <v>144</v>
      </c>
      <c r="L3471" t="s">
        <v>10157</v>
      </c>
      <c r="M3471" t="s">
        <v>10158</v>
      </c>
      <c r="N3471">
        <v>1.939444444</v>
      </c>
      <c r="O3471">
        <v>0</v>
      </c>
      <c r="P3471">
        <v>189</v>
      </c>
      <c r="Q3471">
        <v>0</v>
      </c>
      <c r="R3471">
        <v>0</v>
      </c>
      <c r="S3471">
        <v>0</v>
      </c>
      <c r="T3471">
        <v>5</v>
      </c>
      <c r="U3471">
        <v>0</v>
      </c>
      <c r="V3471">
        <v>0</v>
      </c>
      <c r="W3471">
        <v>0</v>
      </c>
      <c r="X3471">
        <v>102.8547178941302</v>
      </c>
      <c r="Y3471">
        <v>0</v>
      </c>
      <c r="Z3471">
        <v>0</v>
      </c>
      <c r="AA3471">
        <v>0</v>
      </c>
      <c r="AB3471">
        <v>6.6321358302895614</v>
      </c>
      <c r="AC3471">
        <v>0</v>
      </c>
      <c r="AD3471">
        <v>0</v>
      </c>
      <c r="AE3471">
        <v>109.48685372441976</v>
      </c>
    </row>
    <row r="3472" spans="1:31" x14ac:dyDescent="0.3">
      <c r="A3472">
        <v>2508838</v>
      </c>
      <c r="B3472">
        <v>1</v>
      </c>
      <c r="C3472" t="s">
        <v>80</v>
      </c>
      <c r="D3472" t="s">
        <v>93</v>
      </c>
      <c r="E3472" t="s">
        <v>207</v>
      </c>
      <c r="F3472" t="s">
        <v>2051</v>
      </c>
      <c r="G3472" t="s">
        <v>2007</v>
      </c>
      <c r="H3472" t="s">
        <v>150</v>
      </c>
      <c r="I3472" t="s">
        <v>136</v>
      </c>
      <c r="J3472" t="s">
        <v>137</v>
      </c>
      <c r="K3472" t="s">
        <v>144</v>
      </c>
      <c r="L3472" t="s">
        <v>10159</v>
      </c>
      <c r="M3472" t="s">
        <v>10160</v>
      </c>
      <c r="N3472">
        <v>1.748888888</v>
      </c>
      <c r="O3472">
        <v>0</v>
      </c>
      <c r="P3472">
        <v>117</v>
      </c>
      <c r="Q3472">
        <v>0</v>
      </c>
      <c r="R3472">
        <v>0</v>
      </c>
      <c r="S3472">
        <v>0</v>
      </c>
      <c r="T3472">
        <v>19</v>
      </c>
      <c r="U3472">
        <v>0</v>
      </c>
      <c r="V3472">
        <v>0</v>
      </c>
      <c r="W3472">
        <v>0</v>
      </c>
      <c r="X3472">
        <v>44.595392531346214</v>
      </c>
      <c r="Y3472">
        <v>0</v>
      </c>
      <c r="Z3472">
        <v>0</v>
      </c>
      <c r="AA3472">
        <v>0</v>
      </c>
      <c r="AB3472">
        <v>30.585556426932705</v>
      </c>
      <c r="AC3472">
        <v>0</v>
      </c>
      <c r="AD3472">
        <v>0</v>
      </c>
      <c r="AE3472">
        <v>75.180948958278918</v>
      </c>
    </row>
    <row r="3473" spans="1:31" x14ac:dyDescent="0.3">
      <c r="A3473">
        <v>2508255</v>
      </c>
      <c r="B3473">
        <v>2</v>
      </c>
      <c r="C3473" t="s">
        <v>80</v>
      </c>
      <c r="D3473" t="s">
        <v>85</v>
      </c>
      <c r="E3473" t="s">
        <v>159</v>
      </c>
      <c r="F3473" t="s">
        <v>10161</v>
      </c>
      <c r="G3473" t="s">
        <v>161</v>
      </c>
      <c r="H3473" t="s">
        <v>150</v>
      </c>
      <c r="I3473" t="s">
        <v>136</v>
      </c>
      <c r="J3473" t="s">
        <v>137</v>
      </c>
      <c r="K3473" t="s">
        <v>144</v>
      </c>
      <c r="L3473" t="s">
        <v>10051</v>
      </c>
      <c r="M3473" t="s">
        <v>10162</v>
      </c>
      <c r="N3473">
        <v>6.4722221999999996E-2</v>
      </c>
      <c r="O3473">
        <v>0</v>
      </c>
      <c r="P3473">
        <v>1107</v>
      </c>
      <c r="Q3473">
        <v>0</v>
      </c>
      <c r="R3473">
        <v>0</v>
      </c>
      <c r="S3473">
        <v>0</v>
      </c>
      <c r="T3473">
        <v>53</v>
      </c>
      <c r="U3473">
        <v>0</v>
      </c>
      <c r="V3473">
        <v>0</v>
      </c>
      <c r="W3473">
        <v>0</v>
      </c>
      <c r="X3473">
        <v>14.24348874939083</v>
      </c>
      <c r="Y3473">
        <v>0</v>
      </c>
      <c r="Z3473">
        <v>0</v>
      </c>
      <c r="AA3473">
        <v>0</v>
      </c>
      <c r="AB3473">
        <v>1.7793221488922359</v>
      </c>
      <c r="AC3473">
        <v>0</v>
      </c>
      <c r="AD3473">
        <v>0</v>
      </c>
      <c r="AE3473">
        <v>16.022810898283065</v>
      </c>
    </row>
    <row r="3474" spans="1:31" x14ac:dyDescent="0.3">
      <c r="A3474">
        <v>2508337</v>
      </c>
      <c r="B3474">
        <v>1</v>
      </c>
      <c r="C3474" t="s">
        <v>80</v>
      </c>
      <c r="D3474" t="s">
        <v>93</v>
      </c>
      <c r="E3474" t="s">
        <v>159</v>
      </c>
      <c r="F3474" t="s">
        <v>10163</v>
      </c>
      <c r="G3474" t="s">
        <v>161</v>
      </c>
      <c r="H3474" t="s">
        <v>150</v>
      </c>
      <c r="I3474" t="s">
        <v>136</v>
      </c>
      <c r="J3474" t="s">
        <v>137</v>
      </c>
      <c r="K3474" t="s">
        <v>144</v>
      </c>
      <c r="L3474" t="s">
        <v>10164</v>
      </c>
      <c r="M3474" t="s">
        <v>10165</v>
      </c>
      <c r="N3474">
        <v>0.82138888799999998</v>
      </c>
      <c r="O3474">
        <v>0</v>
      </c>
      <c r="P3474">
        <v>3</v>
      </c>
      <c r="Q3474">
        <v>0</v>
      </c>
      <c r="R3474">
        <v>16</v>
      </c>
      <c r="S3474">
        <v>0</v>
      </c>
      <c r="T3474">
        <v>8</v>
      </c>
      <c r="U3474">
        <v>0</v>
      </c>
      <c r="V3474">
        <v>0</v>
      </c>
      <c r="W3474">
        <v>0</v>
      </c>
      <c r="X3474">
        <v>0.35981901652116888</v>
      </c>
      <c r="Y3474">
        <v>0</v>
      </c>
      <c r="Z3474">
        <v>8.7008485645776563</v>
      </c>
      <c r="AA3474">
        <v>0</v>
      </c>
      <c r="AB3474">
        <v>4.2809866208094949</v>
      </c>
      <c r="AC3474">
        <v>0</v>
      </c>
      <c r="AD3474">
        <v>0</v>
      </c>
      <c r="AE3474">
        <v>13.34165420190832</v>
      </c>
    </row>
    <row r="3475" spans="1:31" x14ac:dyDescent="0.3">
      <c r="A3475">
        <v>2508881</v>
      </c>
      <c r="B3475">
        <v>1</v>
      </c>
      <c r="C3475" t="s">
        <v>81</v>
      </c>
      <c r="D3475" t="s">
        <v>116</v>
      </c>
      <c r="E3475" t="s">
        <v>187</v>
      </c>
      <c r="F3475" t="s">
        <v>6912</v>
      </c>
      <c r="G3475" t="s">
        <v>143</v>
      </c>
      <c r="H3475" t="s">
        <v>135</v>
      </c>
      <c r="I3475" t="s">
        <v>136</v>
      </c>
      <c r="J3475" t="s">
        <v>137</v>
      </c>
      <c r="K3475" t="s">
        <v>144</v>
      </c>
      <c r="L3475" t="s">
        <v>10166</v>
      </c>
      <c r="M3475" t="s">
        <v>10167</v>
      </c>
      <c r="N3475">
        <v>1.5905555549999999</v>
      </c>
      <c r="O3475">
        <v>0</v>
      </c>
      <c r="P3475">
        <v>900</v>
      </c>
      <c r="Q3475">
        <v>8</v>
      </c>
      <c r="R3475">
        <v>105</v>
      </c>
      <c r="S3475">
        <v>8</v>
      </c>
      <c r="T3475">
        <v>49</v>
      </c>
      <c r="U3475">
        <v>0</v>
      </c>
      <c r="V3475">
        <v>0</v>
      </c>
      <c r="W3475">
        <v>0</v>
      </c>
      <c r="X3475">
        <v>126.01559640702835</v>
      </c>
      <c r="Y3475">
        <v>8.3561658050124912</v>
      </c>
      <c r="Z3475">
        <v>22.457269399409782</v>
      </c>
      <c r="AA3475">
        <v>53.502529458725718</v>
      </c>
      <c r="AB3475">
        <v>34.533047161096576</v>
      </c>
      <c r="AC3475">
        <v>0</v>
      </c>
      <c r="AD3475">
        <v>0</v>
      </c>
      <c r="AE3475">
        <v>244.86460823127288</v>
      </c>
    </row>
    <row r="3476" spans="1:31" x14ac:dyDescent="0.3">
      <c r="A3476">
        <v>2508858</v>
      </c>
      <c r="B3476">
        <v>1</v>
      </c>
      <c r="C3476" t="s">
        <v>80</v>
      </c>
      <c r="D3476" t="s">
        <v>90</v>
      </c>
      <c r="E3476" t="s">
        <v>167</v>
      </c>
      <c r="F3476" t="s">
        <v>10168</v>
      </c>
      <c r="G3476" t="s">
        <v>234</v>
      </c>
      <c r="H3476" t="s">
        <v>150</v>
      </c>
      <c r="I3476" t="s">
        <v>136</v>
      </c>
      <c r="J3476" t="s">
        <v>137</v>
      </c>
      <c r="K3476" t="s">
        <v>144</v>
      </c>
      <c r="L3476" t="s">
        <v>10169</v>
      </c>
      <c r="M3476" t="s">
        <v>10170</v>
      </c>
      <c r="N3476">
        <v>2.3986111110000001</v>
      </c>
      <c r="O3476">
        <v>0</v>
      </c>
      <c r="P3476">
        <v>21</v>
      </c>
      <c r="Q3476">
        <v>0</v>
      </c>
      <c r="R3476">
        <v>0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9.5769949142584512</v>
      </c>
      <c r="Y3476">
        <v>0</v>
      </c>
      <c r="Z3476">
        <v>0</v>
      </c>
      <c r="AA3476">
        <v>0</v>
      </c>
      <c r="AB3476">
        <v>0</v>
      </c>
      <c r="AC3476">
        <v>0</v>
      </c>
      <c r="AD3476">
        <v>0</v>
      </c>
      <c r="AE3476">
        <v>9.5769949142584512</v>
      </c>
    </row>
    <row r="3477" spans="1:31" x14ac:dyDescent="0.3">
      <c r="A3477">
        <v>2509044</v>
      </c>
      <c r="B3477">
        <v>1</v>
      </c>
      <c r="C3477" t="s">
        <v>80</v>
      </c>
      <c r="D3477" t="s">
        <v>111</v>
      </c>
      <c r="E3477" t="s">
        <v>167</v>
      </c>
      <c r="F3477" t="s">
        <v>10171</v>
      </c>
      <c r="G3477" t="s">
        <v>234</v>
      </c>
      <c r="H3477" t="s">
        <v>150</v>
      </c>
      <c r="I3477" t="s">
        <v>136</v>
      </c>
      <c r="J3477" t="s">
        <v>137</v>
      </c>
      <c r="K3477" t="s">
        <v>144</v>
      </c>
      <c r="L3477" t="s">
        <v>10172</v>
      </c>
      <c r="M3477" t="s">
        <v>10173</v>
      </c>
      <c r="N3477">
        <v>1.4388888879999999</v>
      </c>
      <c r="O3477">
        <v>0</v>
      </c>
      <c r="P3477">
        <v>12</v>
      </c>
      <c r="Q3477">
        <v>0</v>
      </c>
      <c r="R3477">
        <v>0</v>
      </c>
      <c r="S3477">
        <v>0</v>
      </c>
      <c r="T3477">
        <v>1</v>
      </c>
      <c r="U3477">
        <v>0</v>
      </c>
      <c r="V3477">
        <v>0</v>
      </c>
      <c r="W3477">
        <v>0</v>
      </c>
      <c r="X3477">
        <v>8.8797777463800625</v>
      </c>
      <c r="Y3477">
        <v>0</v>
      </c>
      <c r="Z3477">
        <v>0</v>
      </c>
      <c r="AA3477">
        <v>0</v>
      </c>
      <c r="AB3477">
        <v>24.548300417164011</v>
      </c>
      <c r="AC3477">
        <v>0</v>
      </c>
      <c r="AD3477">
        <v>0</v>
      </c>
      <c r="AE3477">
        <v>33.428078163544072</v>
      </c>
    </row>
    <row r="3478" spans="1:31" x14ac:dyDescent="0.3">
      <c r="A3478">
        <v>2508523</v>
      </c>
      <c r="B3478">
        <v>1</v>
      </c>
      <c r="C3478" t="s">
        <v>80</v>
      </c>
      <c r="D3478" t="s">
        <v>95</v>
      </c>
      <c r="E3478" t="s">
        <v>141</v>
      </c>
      <c r="F3478" t="s">
        <v>10174</v>
      </c>
      <c r="G3478" t="s">
        <v>143</v>
      </c>
      <c r="H3478" t="s">
        <v>135</v>
      </c>
      <c r="I3478" t="s">
        <v>136</v>
      </c>
      <c r="J3478" t="s">
        <v>137</v>
      </c>
      <c r="K3478" t="s">
        <v>144</v>
      </c>
      <c r="L3478" t="s">
        <v>10175</v>
      </c>
      <c r="M3478" t="s">
        <v>10176</v>
      </c>
      <c r="N3478">
        <v>0.108611111</v>
      </c>
      <c r="O3478">
        <v>0</v>
      </c>
      <c r="P3478">
        <v>0</v>
      </c>
      <c r="Q3478">
        <v>0</v>
      </c>
      <c r="R3478">
        <v>0</v>
      </c>
      <c r="S3478">
        <v>2</v>
      </c>
      <c r="T3478">
        <v>0</v>
      </c>
      <c r="U3478">
        <v>1</v>
      </c>
      <c r="V3478">
        <v>0</v>
      </c>
      <c r="W3478">
        <v>0</v>
      </c>
      <c r="X3478">
        <v>0</v>
      </c>
      <c r="Y3478">
        <v>0</v>
      </c>
      <c r="Z3478">
        <v>0</v>
      </c>
      <c r="AA3478">
        <v>0.86914836632471115</v>
      </c>
      <c r="AB3478">
        <v>0</v>
      </c>
      <c r="AC3478">
        <v>7.2056650617436002</v>
      </c>
      <c r="AD3478">
        <v>0</v>
      </c>
      <c r="AE3478">
        <v>8.0748134280683121</v>
      </c>
    </row>
    <row r="3479" spans="1:31" x14ac:dyDescent="0.3">
      <c r="A3479">
        <v>2508709</v>
      </c>
      <c r="B3479">
        <v>1</v>
      </c>
      <c r="C3479" t="s">
        <v>80</v>
      </c>
      <c r="D3479" t="s">
        <v>92</v>
      </c>
      <c r="E3479" t="s">
        <v>132</v>
      </c>
      <c r="F3479" t="s">
        <v>10177</v>
      </c>
      <c r="G3479" t="s">
        <v>134</v>
      </c>
      <c r="H3479" t="s">
        <v>135</v>
      </c>
      <c r="I3479" t="s">
        <v>136</v>
      </c>
      <c r="J3479" t="s">
        <v>137</v>
      </c>
      <c r="K3479" t="s">
        <v>138</v>
      </c>
      <c r="L3479" t="s">
        <v>10178</v>
      </c>
      <c r="M3479" t="s">
        <v>10179</v>
      </c>
      <c r="N3479">
        <v>0.76138888800000004</v>
      </c>
      <c r="O3479">
        <v>0</v>
      </c>
      <c r="P3479">
        <v>681</v>
      </c>
      <c r="Q3479">
        <v>0</v>
      </c>
      <c r="R3479">
        <v>0</v>
      </c>
      <c r="S3479">
        <v>0</v>
      </c>
      <c r="T3479">
        <v>9</v>
      </c>
      <c r="U3479">
        <v>0</v>
      </c>
      <c r="V3479">
        <v>0</v>
      </c>
      <c r="W3479">
        <v>0</v>
      </c>
      <c r="X3479">
        <v>107.62987226681958</v>
      </c>
      <c r="Y3479">
        <v>0</v>
      </c>
      <c r="Z3479">
        <v>0</v>
      </c>
      <c r="AA3479">
        <v>0</v>
      </c>
      <c r="AB3479">
        <v>7.5117526397822392</v>
      </c>
      <c r="AC3479">
        <v>0</v>
      </c>
      <c r="AD3479">
        <v>0</v>
      </c>
      <c r="AE3479">
        <v>115.14162490660182</v>
      </c>
    </row>
    <row r="3480" spans="1:31" x14ac:dyDescent="0.3">
      <c r="A3480">
        <v>2508652</v>
      </c>
      <c r="B3480">
        <v>1</v>
      </c>
      <c r="C3480" t="s">
        <v>81</v>
      </c>
      <c r="D3480" t="s">
        <v>121</v>
      </c>
      <c r="E3480" t="s">
        <v>167</v>
      </c>
      <c r="F3480" t="s">
        <v>10180</v>
      </c>
      <c r="G3480" t="s">
        <v>538</v>
      </c>
      <c r="H3480" t="s">
        <v>150</v>
      </c>
      <c r="I3480" t="s">
        <v>136</v>
      </c>
      <c r="J3480" t="s">
        <v>3</v>
      </c>
      <c r="K3480" t="s">
        <v>144</v>
      </c>
      <c r="L3480" t="s">
        <v>10181</v>
      </c>
      <c r="M3480" t="s">
        <v>10182</v>
      </c>
      <c r="N3480">
        <v>4.6066666659999997</v>
      </c>
      <c r="O3480">
        <v>0</v>
      </c>
      <c r="P3480">
        <v>1</v>
      </c>
      <c r="Q3480">
        <v>0</v>
      </c>
      <c r="R3480">
        <v>0</v>
      </c>
      <c r="S3480">
        <v>0</v>
      </c>
      <c r="T3480">
        <v>0</v>
      </c>
      <c r="U3480">
        <v>0</v>
      </c>
      <c r="V3480">
        <v>0</v>
      </c>
      <c r="W3480">
        <v>0</v>
      </c>
      <c r="X3480">
        <v>0.49517650162779753</v>
      </c>
      <c r="Y3480">
        <v>0</v>
      </c>
      <c r="Z3480">
        <v>0</v>
      </c>
      <c r="AA3480">
        <v>0</v>
      </c>
      <c r="AB3480">
        <v>0</v>
      </c>
      <c r="AC3480">
        <v>0</v>
      </c>
      <c r="AD3480">
        <v>0</v>
      </c>
      <c r="AE3480">
        <v>0.49517650162779753</v>
      </c>
    </row>
    <row r="3481" spans="1:31" x14ac:dyDescent="0.3">
      <c r="A3481">
        <v>2508510</v>
      </c>
      <c r="B3481">
        <v>2</v>
      </c>
      <c r="C3481" t="s">
        <v>80</v>
      </c>
      <c r="D3481" t="s">
        <v>96</v>
      </c>
      <c r="E3481" t="s">
        <v>132</v>
      </c>
      <c r="F3481" t="s">
        <v>10183</v>
      </c>
      <c r="G3481" t="s">
        <v>333</v>
      </c>
      <c r="H3481" t="s">
        <v>135</v>
      </c>
      <c r="I3481" t="s">
        <v>277</v>
      </c>
      <c r="J3481" t="s">
        <v>137</v>
      </c>
      <c r="K3481" t="s">
        <v>144</v>
      </c>
      <c r="L3481" t="s">
        <v>10045</v>
      </c>
      <c r="M3481" t="s">
        <v>10184</v>
      </c>
      <c r="N3481">
        <v>3.9722222000000001E-2</v>
      </c>
      <c r="O3481">
        <v>0</v>
      </c>
      <c r="P3481">
        <v>23</v>
      </c>
      <c r="Q3481">
        <v>2</v>
      </c>
      <c r="R3481">
        <v>40</v>
      </c>
      <c r="S3481">
        <v>1</v>
      </c>
      <c r="T3481">
        <v>24</v>
      </c>
      <c r="U3481">
        <v>0</v>
      </c>
      <c r="V3481">
        <v>0</v>
      </c>
      <c r="W3481">
        <v>0</v>
      </c>
      <c r="X3481">
        <v>0.40455227978895891</v>
      </c>
      <c r="Y3481">
        <v>1.3533087975412956</v>
      </c>
      <c r="Z3481">
        <v>1.8286300882013453</v>
      </c>
      <c r="AA3481">
        <v>2.5474273386466666</v>
      </c>
      <c r="AB3481">
        <v>1.4167473837906277</v>
      </c>
      <c r="AC3481">
        <v>0</v>
      </c>
      <c r="AD3481">
        <v>0</v>
      </c>
      <c r="AE3481">
        <v>7.5506658879688944</v>
      </c>
    </row>
    <row r="3482" spans="1:31" x14ac:dyDescent="0.3">
      <c r="A3482">
        <v>2508323</v>
      </c>
      <c r="B3482">
        <v>1</v>
      </c>
      <c r="C3482" t="s">
        <v>81</v>
      </c>
      <c r="D3482" t="s">
        <v>112</v>
      </c>
      <c r="E3482" t="s">
        <v>159</v>
      </c>
      <c r="F3482" t="s">
        <v>1002</v>
      </c>
      <c r="G3482" t="s">
        <v>134</v>
      </c>
      <c r="H3482" t="s">
        <v>150</v>
      </c>
      <c r="I3482" t="s">
        <v>136</v>
      </c>
      <c r="J3482" t="s">
        <v>137</v>
      </c>
      <c r="K3482" t="s">
        <v>138</v>
      </c>
      <c r="L3482" t="s">
        <v>10185</v>
      </c>
      <c r="M3482" t="s">
        <v>10186</v>
      </c>
      <c r="N3482">
        <v>8.5338888879999999</v>
      </c>
      <c r="O3482">
        <v>0</v>
      </c>
      <c r="P3482">
        <v>110</v>
      </c>
      <c r="Q3482">
        <v>0</v>
      </c>
      <c r="R3482">
        <v>27</v>
      </c>
      <c r="S3482">
        <v>0</v>
      </c>
      <c r="T3482">
        <v>17</v>
      </c>
      <c r="U3482">
        <v>0</v>
      </c>
      <c r="V3482">
        <v>0</v>
      </c>
      <c r="W3482">
        <v>0</v>
      </c>
      <c r="X3482">
        <v>137.70775198448879</v>
      </c>
      <c r="Y3482">
        <v>0</v>
      </c>
      <c r="Z3482">
        <v>2.075357913271306</v>
      </c>
      <c r="AA3482">
        <v>0</v>
      </c>
      <c r="AB3482">
        <v>46.60488556932868</v>
      </c>
      <c r="AC3482">
        <v>0</v>
      </c>
      <c r="AD3482">
        <v>0</v>
      </c>
      <c r="AE3482">
        <v>186.38799546708879</v>
      </c>
    </row>
    <row r="3483" spans="1:31" x14ac:dyDescent="0.3">
      <c r="A3483">
        <v>2508847</v>
      </c>
      <c r="B3483">
        <v>1</v>
      </c>
      <c r="C3483" t="s">
        <v>80</v>
      </c>
      <c r="D3483" t="s">
        <v>83</v>
      </c>
      <c r="E3483" t="s">
        <v>207</v>
      </c>
      <c r="F3483" t="s">
        <v>10187</v>
      </c>
      <c r="G3483" t="s">
        <v>538</v>
      </c>
      <c r="H3483" t="s">
        <v>150</v>
      </c>
      <c r="I3483" t="s">
        <v>136</v>
      </c>
      <c r="J3483" t="s">
        <v>3</v>
      </c>
      <c r="K3483" t="s">
        <v>144</v>
      </c>
      <c r="L3483" t="s">
        <v>10188</v>
      </c>
      <c r="M3483" t="s">
        <v>10189</v>
      </c>
      <c r="N3483">
        <v>3.6863888880000002</v>
      </c>
      <c r="O3483">
        <v>0</v>
      </c>
      <c r="P3483">
        <v>151</v>
      </c>
      <c r="Q3483">
        <v>0</v>
      </c>
      <c r="R3483">
        <v>0</v>
      </c>
      <c r="S3483">
        <v>0</v>
      </c>
      <c r="T3483">
        <v>31</v>
      </c>
      <c r="U3483">
        <v>0</v>
      </c>
      <c r="V3483">
        <v>0</v>
      </c>
      <c r="W3483">
        <v>0</v>
      </c>
      <c r="X3483">
        <v>156.15540419521543</v>
      </c>
      <c r="Y3483">
        <v>0</v>
      </c>
      <c r="Z3483">
        <v>0</v>
      </c>
      <c r="AA3483">
        <v>0</v>
      </c>
      <c r="AB3483">
        <v>39.371179089559888</v>
      </c>
      <c r="AC3483">
        <v>0</v>
      </c>
      <c r="AD3483">
        <v>0</v>
      </c>
      <c r="AE3483">
        <v>195.52658328477531</v>
      </c>
    </row>
    <row r="3484" spans="1:31" x14ac:dyDescent="0.3">
      <c r="A3484">
        <v>2508346</v>
      </c>
      <c r="B3484">
        <v>1</v>
      </c>
      <c r="C3484" t="s">
        <v>81</v>
      </c>
      <c r="D3484" t="s">
        <v>118</v>
      </c>
      <c r="E3484" t="s">
        <v>159</v>
      </c>
      <c r="F3484" t="s">
        <v>10190</v>
      </c>
      <c r="G3484" t="s">
        <v>173</v>
      </c>
      <c r="H3484" t="s">
        <v>150</v>
      </c>
      <c r="I3484" t="s">
        <v>136</v>
      </c>
      <c r="J3484" t="s">
        <v>137</v>
      </c>
      <c r="K3484" t="s">
        <v>138</v>
      </c>
      <c r="L3484" t="s">
        <v>10191</v>
      </c>
      <c r="M3484" t="s">
        <v>10192</v>
      </c>
      <c r="N3484">
        <v>7.2769444439999997</v>
      </c>
      <c r="O3484">
        <v>0</v>
      </c>
      <c r="P3484">
        <v>0</v>
      </c>
      <c r="Q3484">
        <v>0</v>
      </c>
      <c r="R3484">
        <v>0</v>
      </c>
      <c r="S3484">
        <v>0</v>
      </c>
      <c r="T3484">
        <v>103</v>
      </c>
      <c r="U3484">
        <v>0</v>
      </c>
      <c r="V3484">
        <v>0</v>
      </c>
      <c r="W3484">
        <v>0</v>
      </c>
      <c r="X3484">
        <v>0</v>
      </c>
      <c r="Y3484">
        <v>0</v>
      </c>
      <c r="Z3484">
        <v>0</v>
      </c>
      <c r="AA3484">
        <v>0</v>
      </c>
      <c r="AB3484">
        <v>205.27497185555683</v>
      </c>
      <c r="AC3484">
        <v>0</v>
      </c>
      <c r="AD3484">
        <v>0</v>
      </c>
      <c r="AE3484">
        <v>205.27497185555683</v>
      </c>
    </row>
    <row r="3485" spans="1:31" x14ac:dyDescent="0.3">
      <c r="A3485">
        <v>2508701</v>
      </c>
      <c r="B3485">
        <v>1</v>
      </c>
      <c r="C3485" t="s">
        <v>80</v>
      </c>
      <c r="D3485" t="s">
        <v>85</v>
      </c>
      <c r="E3485" t="s">
        <v>167</v>
      </c>
      <c r="F3485" t="s">
        <v>10193</v>
      </c>
      <c r="G3485" t="s">
        <v>263</v>
      </c>
      <c r="H3485" t="s">
        <v>150</v>
      </c>
      <c r="I3485" t="s">
        <v>136</v>
      </c>
      <c r="J3485" t="s">
        <v>137</v>
      </c>
      <c r="K3485" t="s">
        <v>144</v>
      </c>
      <c r="L3485" t="s">
        <v>10194</v>
      </c>
      <c r="M3485" t="s">
        <v>10195</v>
      </c>
      <c r="N3485">
        <v>5.2266666659999999</v>
      </c>
      <c r="O3485">
        <v>0</v>
      </c>
      <c r="P3485">
        <v>6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6.4583185521897928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6.4583185521897928</v>
      </c>
    </row>
    <row r="3486" spans="1:31" x14ac:dyDescent="0.3">
      <c r="A3486">
        <v>2508369</v>
      </c>
      <c r="B3486">
        <v>1</v>
      </c>
      <c r="C3486" t="s">
        <v>80</v>
      </c>
      <c r="D3486" t="s">
        <v>93</v>
      </c>
      <c r="E3486" t="s">
        <v>159</v>
      </c>
      <c r="F3486" t="s">
        <v>2048</v>
      </c>
      <c r="G3486" t="s">
        <v>173</v>
      </c>
      <c r="H3486" t="s">
        <v>150</v>
      </c>
      <c r="I3486" t="s">
        <v>136</v>
      </c>
      <c r="J3486" t="s">
        <v>137</v>
      </c>
      <c r="K3486" t="s">
        <v>138</v>
      </c>
      <c r="L3486" t="s">
        <v>10196</v>
      </c>
      <c r="M3486" t="s">
        <v>10197</v>
      </c>
      <c r="N3486">
        <v>9.5247222219999994</v>
      </c>
      <c r="O3486">
        <v>0</v>
      </c>
      <c r="P3486">
        <v>81</v>
      </c>
      <c r="Q3486">
        <v>0</v>
      </c>
      <c r="R3486">
        <v>22</v>
      </c>
      <c r="S3486">
        <v>0</v>
      </c>
      <c r="T3486">
        <v>19</v>
      </c>
      <c r="U3486">
        <v>0</v>
      </c>
      <c r="V3486">
        <v>0</v>
      </c>
      <c r="W3486">
        <v>0</v>
      </c>
      <c r="X3486">
        <v>154.56931481149024</v>
      </c>
      <c r="Y3486">
        <v>0</v>
      </c>
      <c r="Z3486">
        <v>148.2394511082754</v>
      </c>
      <c r="AA3486">
        <v>0</v>
      </c>
      <c r="AB3486">
        <v>167.29731042264669</v>
      </c>
      <c r="AC3486">
        <v>0</v>
      </c>
      <c r="AD3486">
        <v>0</v>
      </c>
      <c r="AE3486">
        <v>470.10607634241228</v>
      </c>
    </row>
    <row r="3487" spans="1:31" x14ac:dyDescent="0.3">
      <c r="A3487">
        <v>2508724</v>
      </c>
      <c r="B3487">
        <v>1</v>
      </c>
      <c r="C3487" t="s">
        <v>80</v>
      </c>
      <c r="D3487" t="s">
        <v>90</v>
      </c>
      <c r="E3487" t="s">
        <v>167</v>
      </c>
      <c r="F3487" t="s">
        <v>10198</v>
      </c>
      <c r="G3487" t="s">
        <v>5816</v>
      </c>
      <c r="H3487" t="s">
        <v>150</v>
      </c>
      <c r="I3487" t="s">
        <v>136</v>
      </c>
      <c r="J3487" t="s">
        <v>137</v>
      </c>
      <c r="K3487" t="s">
        <v>144</v>
      </c>
      <c r="L3487" t="s">
        <v>10199</v>
      </c>
      <c r="M3487" t="s">
        <v>10200</v>
      </c>
      <c r="N3487">
        <v>1.747777777</v>
      </c>
      <c r="O3487">
        <v>0</v>
      </c>
      <c r="P3487">
        <v>2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0.39649155543111114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0.39649155543111114</v>
      </c>
    </row>
    <row r="3488" spans="1:31" x14ac:dyDescent="0.3">
      <c r="A3488">
        <v>2508638</v>
      </c>
      <c r="B3488">
        <v>1</v>
      </c>
      <c r="C3488" t="s">
        <v>81</v>
      </c>
      <c r="D3488" t="s">
        <v>117</v>
      </c>
      <c r="E3488" t="s">
        <v>167</v>
      </c>
      <c r="F3488" t="s">
        <v>10201</v>
      </c>
      <c r="G3488" t="s">
        <v>263</v>
      </c>
      <c r="H3488" t="s">
        <v>150</v>
      </c>
      <c r="I3488" t="s">
        <v>136</v>
      </c>
      <c r="J3488" t="s">
        <v>137</v>
      </c>
      <c r="K3488" t="s">
        <v>144</v>
      </c>
      <c r="L3488" t="s">
        <v>10202</v>
      </c>
      <c r="M3488" t="s">
        <v>10203</v>
      </c>
      <c r="N3488">
        <v>0.92083333300000003</v>
      </c>
      <c r="O3488">
        <v>0</v>
      </c>
      <c r="P3488">
        <v>1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0.20948879346833335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0.20948879346833335</v>
      </c>
    </row>
    <row r="3489" spans="1:31" x14ac:dyDescent="0.3">
      <c r="A3489">
        <v>2508970</v>
      </c>
      <c r="B3489">
        <v>1</v>
      </c>
      <c r="C3489" t="s">
        <v>81</v>
      </c>
      <c r="D3489" t="s">
        <v>118</v>
      </c>
      <c r="E3489" t="s">
        <v>207</v>
      </c>
      <c r="F3489" t="s">
        <v>10204</v>
      </c>
      <c r="G3489" t="s">
        <v>177</v>
      </c>
      <c r="H3489" t="s">
        <v>150</v>
      </c>
      <c r="I3489" t="s">
        <v>136</v>
      </c>
      <c r="J3489" t="s">
        <v>137</v>
      </c>
      <c r="K3489" t="s">
        <v>144</v>
      </c>
      <c r="L3489" t="s">
        <v>10205</v>
      </c>
      <c r="M3489" t="s">
        <v>10206</v>
      </c>
      <c r="N3489">
        <v>0.81083333300000004</v>
      </c>
      <c r="O3489">
        <v>0</v>
      </c>
      <c r="P3489">
        <v>38</v>
      </c>
      <c r="Q3489">
        <v>0</v>
      </c>
      <c r="R3489">
        <v>0</v>
      </c>
      <c r="S3489">
        <v>0</v>
      </c>
      <c r="T3489">
        <v>2</v>
      </c>
      <c r="U3489">
        <v>0</v>
      </c>
      <c r="V3489">
        <v>0</v>
      </c>
      <c r="W3489">
        <v>0</v>
      </c>
      <c r="X3489">
        <v>9.3455154214677858</v>
      </c>
      <c r="Y3489">
        <v>0</v>
      </c>
      <c r="Z3489">
        <v>0</v>
      </c>
      <c r="AA3489">
        <v>0</v>
      </c>
      <c r="AB3489">
        <v>0.29933794277255998</v>
      </c>
      <c r="AC3489">
        <v>0</v>
      </c>
      <c r="AD3489">
        <v>0</v>
      </c>
      <c r="AE3489">
        <v>9.6448533642403458</v>
      </c>
    </row>
    <row r="3490" spans="1:31" x14ac:dyDescent="0.3">
      <c r="A3490">
        <v>2508329</v>
      </c>
      <c r="B3490">
        <v>1</v>
      </c>
      <c r="C3490" t="s">
        <v>80</v>
      </c>
      <c r="D3490" t="s">
        <v>100</v>
      </c>
      <c r="E3490" t="s">
        <v>167</v>
      </c>
      <c r="F3490" t="s">
        <v>10207</v>
      </c>
      <c r="G3490" t="s">
        <v>263</v>
      </c>
      <c r="H3490" t="s">
        <v>150</v>
      </c>
      <c r="I3490" t="s">
        <v>136</v>
      </c>
      <c r="J3490" t="s">
        <v>137</v>
      </c>
      <c r="K3490" t="s">
        <v>144</v>
      </c>
      <c r="L3490" t="s">
        <v>10208</v>
      </c>
      <c r="M3490" t="s">
        <v>10209</v>
      </c>
      <c r="N3490">
        <v>1.102777777</v>
      </c>
      <c r="O3490">
        <v>0</v>
      </c>
      <c r="P3490">
        <v>2</v>
      </c>
      <c r="Q3490">
        <v>0</v>
      </c>
      <c r="R3490">
        <v>0</v>
      </c>
      <c r="S3490">
        <v>0</v>
      </c>
      <c r="T3490">
        <v>0</v>
      </c>
      <c r="U3490">
        <v>0</v>
      </c>
      <c r="V3490">
        <v>0</v>
      </c>
      <c r="W3490">
        <v>0</v>
      </c>
      <c r="X3490">
        <v>0.84414592394706678</v>
      </c>
      <c r="Y3490">
        <v>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0.84414592394706678</v>
      </c>
    </row>
    <row r="3491" spans="1:31" x14ac:dyDescent="0.3">
      <c r="A3491">
        <v>2508578</v>
      </c>
      <c r="B3491">
        <v>1</v>
      </c>
      <c r="C3491" t="s">
        <v>81</v>
      </c>
      <c r="D3491" t="s">
        <v>127</v>
      </c>
      <c r="E3491" t="s">
        <v>187</v>
      </c>
      <c r="F3491" t="s">
        <v>10210</v>
      </c>
      <c r="G3491" t="s">
        <v>143</v>
      </c>
      <c r="H3491" t="s">
        <v>135</v>
      </c>
      <c r="I3491" t="s">
        <v>136</v>
      </c>
      <c r="J3491" t="s">
        <v>137</v>
      </c>
      <c r="K3491" t="s">
        <v>144</v>
      </c>
      <c r="L3491" t="s">
        <v>10211</v>
      </c>
      <c r="M3491" t="s">
        <v>10212</v>
      </c>
      <c r="N3491">
        <v>3.3280555550000002</v>
      </c>
      <c r="O3491">
        <v>2</v>
      </c>
      <c r="P3491">
        <v>135</v>
      </c>
      <c r="Q3491">
        <v>42</v>
      </c>
      <c r="R3491">
        <v>25</v>
      </c>
      <c r="S3491">
        <v>5</v>
      </c>
      <c r="T3491">
        <v>15</v>
      </c>
      <c r="U3491">
        <v>1</v>
      </c>
      <c r="V3491">
        <v>0</v>
      </c>
      <c r="W3491">
        <v>1.2765729549030473</v>
      </c>
      <c r="X3491">
        <v>71.944260859459988</v>
      </c>
      <c r="Y3491">
        <v>90.764115067435725</v>
      </c>
      <c r="Z3491">
        <v>34.720567619973487</v>
      </c>
      <c r="AA3491">
        <v>16.762306691028339</v>
      </c>
      <c r="AB3491">
        <v>23.619660238035497</v>
      </c>
      <c r="AC3491">
        <v>81.795425630355396</v>
      </c>
      <c r="AD3491">
        <v>0</v>
      </c>
      <c r="AE3491">
        <v>320.88290906119141</v>
      </c>
    </row>
    <row r="3492" spans="1:31" x14ac:dyDescent="0.3">
      <c r="A3492">
        <v>2508283</v>
      </c>
      <c r="B3492">
        <v>1</v>
      </c>
      <c r="C3492" t="s">
        <v>81</v>
      </c>
      <c r="D3492" t="s">
        <v>118</v>
      </c>
      <c r="E3492" t="s">
        <v>207</v>
      </c>
      <c r="F3492" t="s">
        <v>10213</v>
      </c>
      <c r="G3492" t="s">
        <v>177</v>
      </c>
      <c r="H3492" t="s">
        <v>150</v>
      </c>
      <c r="I3492" t="s">
        <v>136</v>
      </c>
      <c r="J3492" t="s">
        <v>137</v>
      </c>
      <c r="K3492" t="s">
        <v>144</v>
      </c>
      <c r="L3492" t="s">
        <v>10214</v>
      </c>
      <c r="M3492" t="s">
        <v>10215</v>
      </c>
      <c r="N3492">
        <v>1.476111111</v>
      </c>
      <c r="O3492">
        <v>0</v>
      </c>
      <c r="P3492">
        <v>0</v>
      </c>
      <c r="Q3492">
        <v>0</v>
      </c>
      <c r="R3492">
        <v>0</v>
      </c>
      <c r="S3492">
        <v>0</v>
      </c>
      <c r="T3492">
        <v>28</v>
      </c>
      <c r="U3492">
        <v>0</v>
      </c>
      <c r="V3492">
        <v>0</v>
      </c>
      <c r="W3492">
        <v>0</v>
      </c>
      <c r="X3492">
        <v>0</v>
      </c>
      <c r="Y3492">
        <v>0</v>
      </c>
      <c r="Z3492">
        <v>0</v>
      </c>
      <c r="AA3492">
        <v>0</v>
      </c>
      <c r="AB3492">
        <v>19.332078129944477</v>
      </c>
      <c r="AC3492">
        <v>0</v>
      </c>
      <c r="AD3492">
        <v>0</v>
      </c>
      <c r="AE3492">
        <v>19.332078129944477</v>
      </c>
    </row>
    <row r="3493" spans="1:31" x14ac:dyDescent="0.3">
      <c r="A3493">
        <v>2508386</v>
      </c>
      <c r="B3493">
        <v>1</v>
      </c>
      <c r="C3493" t="s">
        <v>80</v>
      </c>
      <c r="D3493" t="s">
        <v>84</v>
      </c>
      <c r="E3493" t="s">
        <v>132</v>
      </c>
      <c r="F3493" t="s">
        <v>10216</v>
      </c>
      <c r="G3493" t="s">
        <v>173</v>
      </c>
      <c r="H3493" t="s">
        <v>135</v>
      </c>
      <c r="I3493" t="s">
        <v>136</v>
      </c>
      <c r="J3493" t="s">
        <v>137</v>
      </c>
      <c r="K3493" t="s">
        <v>138</v>
      </c>
      <c r="L3493" t="s">
        <v>10217</v>
      </c>
      <c r="M3493" t="s">
        <v>10218</v>
      </c>
      <c r="N3493">
        <v>2.000555555</v>
      </c>
      <c r="O3493">
        <v>0</v>
      </c>
      <c r="P3493">
        <v>219</v>
      </c>
      <c r="Q3493">
        <v>0</v>
      </c>
      <c r="R3493">
        <v>0</v>
      </c>
      <c r="S3493">
        <v>0</v>
      </c>
      <c r="T3493">
        <v>0</v>
      </c>
      <c r="U3493">
        <v>0</v>
      </c>
      <c r="V3493">
        <v>0</v>
      </c>
      <c r="W3493">
        <v>0</v>
      </c>
      <c r="X3493">
        <v>93.207295244813579</v>
      </c>
      <c r="Y3493">
        <v>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93.207295244813579</v>
      </c>
    </row>
    <row r="3494" spans="1:31" x14ac:dyDescent="0.3">
      <c r="A3494">
        <v>2509073</v>
      </c>
      <c r="B3494">
        <v>1</v>
      </c>
      <c r="C3494" t="s">
        <v>81</v>
      </c>
      <c r="D3494" t="s">
        <v>120</v>
      </c>
      <c r="E3494" t="s">
        <v>207</v>
      </c>
      <c r="F3494" t="s">
        <v>10219</v>
      </c>
      <c r="G3494" t="s">
        <v>177</v>
      </c>
      <c r="H3494" t="s">
        <v>150</v>
      </c>
      <c r="I3494" t="s">
        <v>136</v>
      </c>
      <c r="J3494" t="s">
        <v>137</v>
      </c>
      <c r="K3494" t="s">
        <v>144</v>
      </c>
      <c r="L3494" t="s">
        <v>10220</v>
      </c>
      <c r="M3494" t="s">
        <v>10221</v>
      </c>
      <c r="N3494">
        <v>1.315555555</v>
      </c>
      <c r="O3494">
        <v>0</v>
      </c>
      <c r="P3494">
        <v>191</v>
      </c>
      <c r="Q3494">
        <v>0</v>
      </c>
      <c r="R3494">
        <v>1</v>
      </c>
      <c r="S3494">
        <v>0</v>
      </c>
      <c r="T3494">
        <v>17</v>
      </c>
      <c r="U3494">
        <v>0</v>
      </c>
      <c r="V3494">
        <v>0</v>
      </c>
      <c r="W3494">
        <v>0</v>
      </c>
      <c r="X3494">
        <v>54.986594074986037</v>
      </c>
      <c r="Y3494">
        <v>0</v>
      </c>
      <c r="Z3494">
        <v>0</v>
      </c>
      <c r="AA3494">
        <v>0</v>
      </c>
      <c r="AB3494">
        <v>7.5747916487741209</v>
      </c>
      <c r="AC3494">
        <v>0</v>
      </c>
      <c r="AD3494">
        <v>0</v>
      </c>
      <c r="AE3494">
        <v>62.561385723760161</v>
      </c>
    </row>
    <row r="3495" spans="1:31" x14ac:dyDescent="0.3">
      <c r="A3495">
        <v>2508426</v>
      </c>
      <c r="B3495">
        <v>1</v>
      </c>
      <c r="C3495" t="s">
        <v>80</v>
      </c>
      <c r="D3495" t="s">
        <v>103</v>
      </c>
      <c r="E3495" t="s">
        <v>167</v>
      </c>
      <c r="F3495" t="s">
        <v>10222</v>
      </c>
      <c r="G3495" t="s">
        <v>263</v>
      </c>
      <c r="H3495" t="s">
        <v>150</v>
      </c>
      <c r="I3495" t="s">
        <v>136</v>
      </c>
      <c r="J3495" t="s">
        <v>137</v>
      </c>
      <c r="K3495" t="s">
        <v>144</v>
      </c>
      <c r="L3495" t="s">
        <v>10223</v>
      </c>
      <c r="M3495" t="s">
        <v>10224</v>
      </c>
      <c r="N3495">
        <v>8.1016666659999999</v>
      </c>
      <c r="O3495">
        <v>0</v>
      </c>
      <c r="P3495">
        <v>1</v>
      </c>
      <c r="Q3495">
        <v>0</v>
      </c>
      <c r="R3495">
        <v>0</v>
      </c>
      <c r="S3495">
        <v>0</v>
      </c>
      <c r="T3495">
        <v>0</v>
      </c>
      <c r="U3495">
        <v>0</v>
      </c>
      <c r="V3495">
        <v>0</v>
      </c>
      <c r="W3495">
        <v>0</v>
      </c>
      <c r="X3495">
        <v>0</v>
      </c>
      <c r="Y3495">
        <v>0</v>
      </c>
      <c r="Z3495">
        <v>0</v>
      </c>
      <c r="AA3495">
        <v>0</v>
      </c>
      <c r="AB3495">
        <v>0</v>
      </c>
      <c r="AC3495">
        <v>0</v>
      </c>
      <c r="AD3495">
        <v>0</v>
      </c>
      <c r="AE3495">
        <v>0</v>
      </c>
    </row>
    <row r="3496" spans="1:31" x14ac:dyDescent="0.3">
      <c r="A3496">
        <v>2508661</v>
      </c>
      <c r="B3496">
        <v>1</v>
      </c>
      <c r="C3496" t="s">
        <v>80</v>
      </c>
      <c r="D3496" t="s">
        <v>107</v>
      </c>
      <c r="E3496" t="s">
        <v>167</v>
      </c>
      <c r="F3496" t="s">
        <v>10225</v>
      </c>
      <c r="G3496" t="s">
        <v>169</v>
      </c>
      <c r="H3496" t="s">
        <v>150</v>
      </c>
      <c r="I3496" t="s">
        <v>136</v>
      </c>
      <c r="J3496" t="s">
        <v>137</v>
      </c>
      <c r="K3496" t="s">
        <v>144</v>
      </c>
      <c r="L3496" t="s">
        <v>10226</v>
      </c>
      <c r="M3496" t="s">
        <v>10227</v>
      </c>
      <c r="N3496">
        <v>1.7547222220000001</v>
      </c>
      <c r="O3496">
        <v>0</v>
      </c>
      <c r="P3496">
        <v>1</v>
      </c>
      <c r="Q3496">
        <v>0</v>
      </c>
      <c r="R3496">
        <v>0</v>
      </c>
      <c r="S3496">
        <v>0</v>
      </c>
      <c r="T3496">
        <v>0</v>
      </c>
      <c r="U3496">
        <v>0</v>
      </c>
      <c r="V3496">
        <v>0</v>
      </c>
      <c r="W3496">
        <v>0</v>
      </c>
      <c r="X3496">
        <v>1.5301332394425535</v>
      </c>
      <c r="Y3496">
        <v>0</v>
      </c>
      <c r="Z3496">
        <v>0</v>
      </c>
      <c r="AA3496">
        <v>0</v>
      </c>
      <c r="AB3496">
        <v>0</v>
      </c>
      <c r="AC3496">
        <v>0</v>
      </c>
      <c r="AD3496">
        <v>0</v>
      </c>
      <c r="AE3496">
        <v>1.5301332394425535</v>
      </c>
    </row>
    <row r="3497" spans="1:31" x14ac:dyDescent="0.3">
      <c r="A3497">
        <v>2508263</v>
      </c>
      <c r="B3497">
        <v>1</v>
      </c>
      <c r="C3497" t="s">
        <v>80</v>
      </c>
      <c r="D3497" t="s">
        <v>106</v>
      </c>
      <c r="E3497" t="s">
        <v>207</v>
      </c>
      <c r="F3497" t="s">
        <v>10228</v>
      </c>
      <c r="G3497" t="s">
        <v>177</v>
      </c>
      <c r="H3497" t="s">
        <v>150</v>
      </c>
      <c r="I3497" t="s">
        <v>136</v>
      </c>
      <c r="J3497" t="s">
        <v>137</v>
      </c>
      <c r="K3497" t="s">
        <v>144</v>
      </c>
      <c r="L3497" t="s">
        <v>10229</v>
      </c>
      <c r="M3497" t="s">
        <v>9779</v>
      </c>
      <c r="N3497">
        <v>1.2280555550000001</v>
      </c>
      <c r="O3497">
        <v>0</v>
      </c>
      <c r="P3497">
        <v>12</v>
      </c>
      <c r="Q3497">
        <v>0</v>
      </c>
      <c r="R3497">
        <v>2</v>
      </c>
      <c r="S3497">
        <v>0</v>
      </c>
      <c r="T3497">
        <v>0</v>
      </c>
      <c r="U3497">
        <v>0</v>
      </c>
      <c r="V3497">
        <v>0</v>
      </c>
      <c r="W3497">
        <v>0</v>
      </c>
      <c r="X3497">
        <v>1.671287051114374</v>
      </c>
      <c r="Y3497">
        <v>0</v>
      </c>
      <c r="Z3497">
        <v>9.10258835359775E-2</v>
      </c>
      <c r="AA3497">
        <v>0</v>
      </c>
      <c r="AB3497">
        <v>0</v>
      </c>
      <c r="AC3497">
        <v>0</v>
      </c>
      <c r="AD3497">
        <v>0</v>
      </c>
      <c r="AE3497">
        <v>1.7623129346503514</v>
      </c>
    </row>
    <row r="3498" spans="1:31" x14ac:dyDescent="0.3">
      <c r="A3498">
        <v>2508412</v>
      </c>
      <c r="B3498">
        <v>1</v>
      </c>
      <c r="C3498" t="s">
        <v>81</v>
      </c>
      <c r="D3498" t="s">
        <v>117</v>
      </c>
      <c r="E3498" t="s">
        <v>159</v>
      </c>
      <c r="F3498" t="s">
        <v>2474</v>
      </c>
      <c r="G3498" t="s">
        <v>173</v>
      </c>
      <c r="H3498" t="s">
        <v>150</v>
      </c>
      <c r="I3498" t="s">
        <v>136</v>
      </c>
      <c r="J3498" t="s">
        <v>137</v>
      </c>
      <c r="K3498" t="s">
        <v>138</v>
      </c>
      <c r="L3498" t="s">
        <v>10230</v>
      </c>
      <c r="M3498" t="s">
        <v>10231</v>
      </c>
      <c r="N3498">
        <v>6.3988888880000001</v>
      </c>
      <c r="O3498">
        <v>0</v>
      </c>
      <c r="P3498">
        <v>2</v>
      </c>
      <c r="Q3498">
        <v>0</v>
      </c>
      <c r="R3498">
        <v>6</v>
      </c>
      <c r="S3498">
        <v>0</v>
      </c>
      <c r="T3498">
        <v>30</v>
      </c>
      <c r="U3498">
        <v>0</v>
      </c>
      <c r="V3498">
        <v>3</v>
      </c>
      <c r="W3498">
        <v>0</v>
      </c>
      <c r="X3498">
        <v>0.64200235858806676</v>
      </c>
      <c r="Y3498">
        <v>0</v>
      </c>
      <c r="Z3498">
        <v>4.8776217818878891</v>
      </c>
      <c r="AA3498">
        <v>0</v>
      </c>
      <c r="AB3498">
        <v>292.38719144611696</v>
      </c>
      <c r="AC3498">
        <v>0</v>
      </c>
      <c r="AD3498">
        <v>234.8755582823224</v>
      </c>
      <c r="AE3498">
        <v>532.78237386891533</v>
      </c>
    </row>
    <row r="3499" spans="1:31" x14ac:dyDescent="0.3">
      <c r="A3499">
        <v>2508844</v>
      </c>
      <c r="B3499">
        <v>1</v>
      </c>
      <c r="C3499" t="s">
        <v>80</v>
      </c>
      <c r="D3499" t="s">
        <v>96</v>
      </c>
      <c r="E3499" t="s">
        <v>159</v>
      </c>
      <c r="F3499" t="s">
        <v>10232</v>
      </c>
      <c r="G3499" t="s">
        <v>551</v>
      </c>
      <c r="H3499" t="s">
        <v>150</v>
      </c>
      <c r="I3499" t="s">
        <v>136</v>
      </c>
      <c r="J3499" t="s">
        <v>137</v>
      </c>
      <c r="K3499" t="s">
        <v>144</v>
      </c>
      <c r="L3499" t="s">
        <v>10233</v>
      </c>
      <c r="M3499" t="s">
        <v>10234</v>
      </c>
      <c r="N3499">
        <v>1.591388888</v>
      </c>
      <c r="O3499">
        <v>0</v>
      </c>
      <c r="P3499">
        <v>138</v>
      </c>
      <c r="Q3499">
        <v>0</v>
      </c>
      <c r="R3499">
        <v>1</v>
      </c>
      <c r="S3499">
        <v>0</v>
      </c>
      <c r="T3499">
        <v>17</v>
      </c>
      <c r="U3499">
        <v>0</v>
      </c>
      <c r="V3499">
        <v>0</v>
      </c>
      <c r="W3499">
        <v>0</v>
      </c>
      <c r="X3499">
        <v>60.558698665009246</v>
      </c>
      <c r="Y3499">
        <v>0</v>
      </c>
      <c r="Z3499">
        <v>0.50971112932043994</v>
      </c>
      <c r="AA3499">
        <v>0</v>
      </c>
      <c r="AB3499">
        <v>18.423921391711978</v>
      </c>
      <c r="AC3499">
        <v>0</v>
      </c>
      <c r="AD3499">
        <v>0</v>
      </c>
      <c r="AE3499">
        <v>79.492331186041667</v>
      </c>
    </row>
    <row r="3500" spans="1:31" x14ac:dyDescent="0.3">
      <c r="A3500">
        <v>2508326</v>
      </c>
      <c r="B3500">
        <v>1</v>
      </c>
      <c r="C3500" t="s">
        <v>80</v>
      </c>
      <c r="D3500" t="s">
        <v>94</v>
      </c>
      <c r="E3500" t="s">
        <v>141</v>
      </c>
      <c r="F3500" t="s">
        <v>10235</v>
      </c>
      <c r="G3500" t="s">
        <v>143</v>
      </c>
      <c r="H3500" t="s">
        <v>135</v>
      </c>
      <c r="I3500" t="s">
        <v>136</v>
      </c>
      <c r="J3500" t="s">
        <v>137</v>
      </c>
      <c r="K3500" t="s">
        <v>144</v>
      </c>
      <c r="L3500" t="s">
        <v>10236</v>
      </c>
      <c r="M3500" t="s">
        <v>10237</v>
      </c>
      <c r="N3500">
        <v>8.6666666000000003E-2</v>
      </c>
      <c r="O3500">
        <v>0</v>
      </c>
      <c r="P3500">
        <v>0</v>
      </c>
      <c r="Q3500">
        <v>1</v>
      </c>
      <c r="R3500">
        <v>130</v>
      </c>
      <c r="S3500">
        <v>0</v>
      </c>
      <c r="T3500">
        <v>6</v>
      </c>
      <c r="U3500">
        <v>0</v>
      </c>
      <c r="V3500">
        <v>0</v>
      </c>
      <c r="W3500">
        <v>0</v>
      </c>
      <c r="X3500">
        <v>0</v>
      </c>
      <c r="Y3500">
        <v>5.9612705880000005E-2</v>
      </c>
      <c r="Z3500">
        <v>12.122524927006001</v>
      </c>
      <c r="AA3500">
        <v>0</v>
      </c>
      <c r="AB3500">
        <v>0.18512721565944665</v>
      </c>
      <c r="AC3500">
        <v>0</v>
      </c>
      <c r="AD3500">
        <v>0</v>
      </c>
      <c r="AE3500">
        <v>12.367264848545448</v>
      </c>
    </row>
    <row r="3501" spans="1:31" x14ac:dyDescent="0.3">
      <c r="A3501">
        <v>2509030</v>
      </c>
      <c r="B3501">
        <v>1</v>
      </c>
      <c r="C3501" t="s">
        <v>81</v>
      </c>
      <c r="D3501" t="s">
        <v>118</v>
      </c>
      <c r="E3501" t="s">
        <v>207</v>
      </c>
      <c r="F3501" t="s">
        <v>10238</v>
      </c>
      <c r="G3501" t="s">
        <v>177</v>
      </c>
      <c r="H3501" t="s">
        <v>150</v>
      </c>
      <c r="I3501" t="s">
        <v>136</v>
      </c>
      <c r="J3501" t="s">
        <v>137</v>
      </c>
      <c r="K3501" t="s">
        <v>144</v>
      </c>
      <c r="L3501" t="s">
        <v>10239</v>
      </c>
      <c r="M3501" t="s">
        <v>10240</v>
      </c>
      <c r="N3501">
        <v>1.168055555</v>
      </c>
      <c r="O3501">
        <v>0</v>
      </c>
      <c r="P3501">
        <v>24</v>
      </c>
      <c r="Q3501">
        <v>0</v>
      </c>
      <c r="R3501">
        <v>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6.8126996663893857</v>
      </c>
      <c r="Y3501">
        <v>0</v>
      </c>
      <c r="Z3501">
        <v>0</v>
      </c>
      <c r="AA3501">
        <v>0</v>
      </c>
      <c r="AB3501">
        <v>0</v>
      </c>
      <c r="AC3501">
        <v>0</v>
      </c>
      <c r="AD3501">
        <v>0</v>
      </c>
      <c r="AE3501">
        <v>6.8126996663893857</v>
      </c>
    </row>
    <row r="3502" spans="1:31" x14ac:dyDescent="0.3">
      <c r="A3502">
        <v>2508343</v>
      </c>
      <c r="B3502">
        <v>1</v>
      </c>
      <c r="C3502" t="s">
        <v>81</v>
      </c>
      <c r="D3502" t="s">
        <v>113</v>
      </c>
      <c r="E3502" t="s">
        <v>132</v>
      </c>
      <c r="F3502" t="s">
        <v>10241</v>
      </c>
      <c r="G3502" t="s">
        <v>204</v>
      </c>
      <c r="H3502" t="s">
        <v>135</v>
      </c>
      <c r="I3502" t="s">
        <v>136</v>
      </c>
      <c r="J3502" t="s">
        <v>137</v>
      </c>
      <c r="K3502" t="s">
        <v>144</v>
      </c>
      <c r="L3502" t="s">
        <v>10242</v>
      </c>
      <c r="M3502" t="s">
        <v>10243</v>
      </c>
      <c r="N3502">
        <v>1.7877777770000001</v>
      </c>
      <c r="O3502">
        <v>0</v>
      </c>
      <c r="P3502">
        <v>232</v>
      </c>
      <c r="Q3502">
        <v>0</v>
      </c>
      <c r="R3502">
        <v>46</v>
      </c>
      <c r="S3502">
        <v>0</v>
      </c>
      <c r="T3502">
        <v>8</v>
      </c>
      <c r="U3502">
        <v>0</v>
      </c>
      <c r="V3502">
        <v>0</v>
      </c>
      <c r="W3502">
        <v>0</v>
      </c>
      <c r="X3502">
        <v>93.633968183862976</v>
      </c>
      <c r="Y3502">
        <v>0</v>
      </c>
      <c r="Z3502">
        <v>23.286762435305448</v>
      </c>
      <c r="AA3502">
        <v>0</v>
      </c>
      <c r="AB3502">
        <v>13.742409655928405</v>
      </c>
      <c r="AC3502">
        <v>0</v>
      </c>
      <c r="AD3502">
        <v>0</v>
      </c>
      <c r="AE3502">
        <v>130.66314027509682</v>
      </c>
    </row>
    <row r="3503" spans="1:31" x14ac:dyDescent="0.3">
      <c r="A3503">
        <v>2508243</v>
      </c>
      <c r="B3503">
        <v>1</v>
      </c>
      <c r="C3503" t="s">
        <v>80</v>
      </c>
      <c r="D3503" t="s">
        <v>96</v>
      </c>
      <c r="E3503" t="s">
        <v>132</v>
      </c>
      <c r="F3503" t="s">
        <v>10244</v>
      </c>
      <c r="G3503" t="s">
        <v>143</v>
      </c>
      <c r="H3503" t="s">
        <v>135</v>
      </c>
      <c r="I3503" t="s">
        <v>136</v>
      </c>
      <c r="J3503" t="s">
        <v>137</v>
      </c>
      <c r="K3503" t="s">
        <v>144</v>
      </c>
      <c r="L3503" t="s">
        <v>10245</v>
      </c>
      <c r="M3503" t="s">
        <v>10246</v>
      </c>
      <c r="N3503">
        <v>0.21944444399999999</v>
      </c>
      <c r="O3503">
        <v>6</v>
      </c>
      <c r="P3503">
        <v>3016</v>
      </c>
      <c r="Q3503">
        <v>2</v>
      </c>
      <c r="R3503">
        <v>12</v>
      </c>
      <c r="S3503">
        <v>25</v>
      </c>
      <c r="T3503">
        <v>235</v>
      </c>
      <c r="U3503">
        <v>0</v>
      </c>
      <c r="V3503">
        <v>1</v>
      </c>
      <c r="W3503">
        <v>3.0265644413414279</v>
      </c>
      <c r="X3503">
        <v>172.58539602418841</v>
      </c>
      <c r="Y3503">
        <v>0.37207309368268332</v>
      </c>
      <c r="Z3503">
        <v>0.21737419343520004</v>
      </c>
      <c r="AA3503">
        <v>36.076275633946587</v>
      </c>
      <c r="AB3503">
        <v>59.930910961549102</v>
      </c>
      <c r="AC3503">
        <v>0</v>
      </c>
      <c r="AD3503">
        <v>1.2428357920333333E-3</v>
      </c>
      <c r="AE3503">
        <v>272.20983718393541</v>
      </c>
    </row>
    <row r="3504" spans="1:31" x14ac:dyDescent="0.3">
      <c r="A3504">
        <v>2508930</v>
      </c>
      <c r="B3504">
        <v>1</v>
      </c>
      <c r="C3504" t="s">
        <v>81</v>
      </c>
      <c r="D3504" t="s">
        <v>122</v>
      </c>
      <c r="E3504" t="s">
        <v>187</v>
      </c>
      <c r="F3504" t="s">
        <v>10247</v>
      </c>
      <c r="G3504" t="s">
        <v>143</v>
      </c>
      <c r="H3504" t="s">
        <v>135</v>
      </c>
      <c r="I3504" t="s">
        <v>136</v>
      </c>
      <c r="J3504" t="s">
        <v>137</v>
      </c>
      <c r="K3504" t="s">
        <v>144</v>
      </c>
      <c r="L3504" t="s">
        <v>10248</v>
      </c>
      <c r="M3504" t="s">
        <v>10249</v>
      </c>
      <c r="N3504">
        <v>0.39388888799999999</v>
      </c>
      <c r="O3504">
        <v>2</v>
      </c>
      <c r="P3504">
        <v>102</v>
      </c>
      <c r="Q3504">
        <v>16</v>
      </c>
      <c r="R3504">
        <v>7</v>
      </c>
      <c r="S3504">
        <v>8</v>
      </c>
      <c r="T3504">
        <v>8</v>
      </c>
      <c r="U3504">
        <v>0</v>
      </c>
      <c r="V3504">
        <v>0</v>
      </c>
      <c r="W3504">
        <v>0.15330107238597834</v>
      </c>
      <c r="X3504">
        <v>5.5844594624645172</v>
      </c>
      <c r="Y3504">
        <v>8.8684009248005289</v>
      </c>
      <c r="Z3504">
        <v>1.0143649913745667</v>
      </c>
      <c r="AA3504">
        <v>6.9522280254203777</v>
      </c>
      <c r="AB3504">
        <v>0.86388514051655552</v>
      </c>
      <c r="AC3504">
        <v>0</v>
      </c>
      <c r="AD3504">
        <v>0</v>
      </c>
      <c r="AE3504">
        <v>23.436639616962523</v>
      </c>
    </row>
    <row r="3505" spans="1:31" x14ac:dyDescent="0.3">
      <c r="A3505">
        <v>2508240</v>
      </c>
      <c r="B3505">
        <v>1</v>
      </c>
      <c r="C3505" t="s">
        <v>80</v>
      </c>
      <c r="D3505" t="s">
        <v>92</v>
      </c>
      <c r="E3505" t="s">
        <v>141</v>
      </c>
      <c r="F3505" t="s">
        <v>8493</v>
      </c>
      <c r="G3505" t="s">
        <v>143</v>
      </c>
      <c r="H3505" t="s">
        <v>135</v>
      </c>
      <c r="I3505" t="s">
        <v>136</v>
      </c>
      <c r="J3505" t="s">
        <v>137</v>
      </c>
      <c r="K3505" t="s">
        <v>144</v>
      </c>
      <c r="L3505" t="s">
        <v>10250</v>
      </c>
      <c r="M3505" t="s">
        <v>10251</v>
      </c>
      <c r="N3505">
        <v>0.14805555500000001</v>
      </c>
      <c r="O3505">
        <v>1</v>
      </c>
      <c r="P3505">
        <v>3659</v>
      </c>
      <c r="Q3505">
        <v>0</v>
      </c>
      <c r="R3505">
        <v>7</v>
      </c>
      <c r="S3505">
        <v>7</v>
      </c>
      <c r="T3505">
        <v>223</v>
      </c>
      <c r="U3505">
        <v>0</v>
      </c>
      <c r="V3505">
        <v>0</v>
      </c>
      <c r="W3505">
        <v>0.67506628520239997</v>
      </c>
      <c r="X3505">
        <v>66.150286255030068</v>
      </c>
      <c r="Y3505">
        <v>0</v>
      </c>
      <c r="Z3505">
        <v>3.1326502060533334E-2</v>
      </c>
      <c r="AA3505">
        <v>13.447221958998814</v>
      </c>
      <c r="AB3505">
        <v>14.968828553915127</v>
      </c>
      <c r="AC3505">
        <v>0</v>
      </c>
      <c r="AD3505">
        <v>0</v>
      </c>
      <c r="AE3505">
        <v>95.272729555206951</v>
      </c>
    </row>
    <row r="3506" spans="1:31" x14ac:dyDescent="0.3">
      <c r="A3506">
        <v>2508472</v>
      </c>
      <c r="B3506">
        <v>1</v>
      </c>
      <c r="C3506" t="s">
        <v>80</v>
      </c>
      <c r="D3506" t="s">
        <v>106</v>
      </c>
      <c r="E3506" t="s">
        <v>141</v>
      </c>
      <c r="F3506" t="s">
        <v>1159</v>
      </c>
      <c r="G3506" t="s">
        <v>143</v>
      </c>
      <c r="H3506" t="s">
        <v>135</v>
      </c>
      <c r="I3506" t="s">
        <v>136</v>
      </c>
      <c r="J3506" t="s">
        <v>137</v>
      </c>
      <c r="K3506" t="s">
        <v>144</v>
      </c>
      <c r="L3506" t="s">
        <v>10243</v>
      </c>
      <c r="M3506" t="s">
        <v>10252</v>
      </c>
      <c r="N3506">
        <v>0.35166666600000002</v>
      </c>
      <c r="O3506">
        <v>0</v>
      </c>
      <c r="P3506">
        <v>31</v>
      </c>
      <c r="Q3506">
        <v>12</v>
      </c>
      <c r="R3506">
        <v>47</v>
      </c>
      <c r="S3506">
        <v>10</v>
      </c>
      <c r="T3506">
        <v>20</v>
      </c>
      <c r="U3506">
        <v>3</v>
      </c>
      <c r="V3506">
        <v>0</v>
      </c>
      <c r="W3506">
        <v>0</v>
      </c>
      <c r="X3506">
        <v>4.4870747840438518</v>
      </c>
      <c r="Y3506">
        <v>7.9192627114730252</v>
      </c>
      <c r="Z3506">
        <v>16.367373004889131</v>
      </c>
      <c r="AA3506">
        <v>32.938485975090579</v>
      </c>
      <c r="AB3506">
        <v>15.901759353852736</v>
      </c>
      <c r="AC3506">
        <v>168.55395733649866</v>
      </c>
      <c r="AD3506">
        <v>0</v>
      </c>
      <c r="AE3506">
        <v>246.16791316584798</v>
      </c>
    </row>
    <row r="3507" spans="1:31" x14ac:dyDescent="0.3">
      <c r="A3507">
        <v>2508864</v>
      </c>
      <c r="B3507">
        <v>1</v>
      </c>
      <c r="C3507" t="s">
        <v>80</v>
      </c>
      <c r="D3507" t="s">
        <v>85</v>
      </c>
      <c r="E3507" t="s">
        <v>167</v>
      </c>
      <c r="F3507" t="s">
        <v>10253</v>
      </c>
      <c r="G3507" t="s">
        <v>169</v>
      </c>
      <c r="H3507" t="s">
        <v>150</v>
      </c>
      <c r="I3507" t="s">
        <v>136</v>
      </c>
      <c r="J3507" t="s">
        <v>137</v>
      </c>
      <c r="K3507" t="s">
        <v>144</v>
      </c>
      <c r="L3507" t="s">
        <v>10254</v>
      </c>
      <c r="M3507" t="s">
        <v>10255</v>
      </c>
      <c r="N3507">
        <v>2.6</v>
      </c>
      <c r="O3507">
        <v>0</v>
      </c>
      <c r="P3507">
        <v>18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15.745913894748634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15.745913894748634</v>
      </c>
    </row>
    <row r="3508" spans="1:31" x14ac:dyDescent="0.3">
      <c r="A3508">
        <v>2508807</v>
      </c>
      <c r="B3508">
        <v>1</v>
      </c>
      <c r="C3508" t="s">
        <v>80</v>
      </c>
      <c r="D3508" t="s">
        <v>96</v>
      </c>
      <c r="E3508" t="s">
        <v>167</v>
      </c>
      <c r="F3508" t="s">
        <v>10256</v>
      </c>
      <c r="G3508" t="s">
        <v>234</v>
      </c>
      <c r="H3508" t="s">
        <v>150</v>
      </c>
      <c r="I3508" t="s">
        <v>136</v>
      </c>
      <c r="J3508" t="s">
        <v>137</v>
      </c>
      <c r="K3508" t="s">
        <v>144</v>
      </c>
      <c r="L3508" t="s">
        <v>10257</v>
      </c>
      <c r="M3508" t="s">
        <v>10258</v>
      </c>
      <c r="N3508">
        <v>8.2455555549999993</v>
      </c>
      <c r="O3508">
        <v>0</v>
      </c>
      <c r="P3508">
        <v>4</v>
      </c>
      <c r="Q3508">
        <v>0</v>
      </c>
      <c r="R3508">
        <v>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9.9191365831297595</v>
      </c>
      <c r="Y3508">
        <v>0</v>
      </c>
      <c r="Z3508">
        <v>0</v>
      </c>
      <c r="AA3508">
        <v>0</v>
      </c>
      <c r="AB3508">
        <v>0</v>
      </c>
      <c r="AC3508">
        <v>0</v>
      </c>
      <c r="AD3508">
        <v>0</v>
      </c>
      <c r="AE3508">
        <v>9.9191365831297595</v>
      </c>
    </row>
    <row r="3509" spans="1:31" x14ac:dyDescent="0.3">
      <c r="A3509">
        <v>2508409</v>
      </c>
      <c r="B3509">
        <v>1</v>
      </c>
      <c r="C3509" t="s">
        <v>80</v>
      </c>
      <c r="D3509" t="s">
        <v>96</v>
      </c>
      <c r="E3509" t="s">
        <v>207</v>
      </c>
      <c r="F3509" t="s">
        <v>10259</v>
      </c>
      <c r="G3509" t="s">
        <v>177</v>
      </c>
      <c r="H3509" t="s">
        <v>150</v>
      </c>
      <c r="I3509" t="s">
        <v>136</v>
      </c>
      <c r="J3509" t="s">
        <v>137</v>
      </c>
      <c r="K3509" t="s">
        <v>144</v>
      </c>
      <c r="L3509" t="s">
        <v>10260</v>
      </c>
      <c r="M3509" t="s">
        <v>10261</v>
      </c>
      <c r="N3509">
        <v>4.1858333329999997</v>
      </c>
      <c r="O3509">
        <v>0</v>
      </c>
      <c r="P3509">
        <v>7</v>
      </c>
      <c r="Q3509">
        <v>0</v>
      </c>
      <c r="R3509">
        <v>0</v>
      </c>
      <c r="S3509">
        <v>0</v>
      </c>
      <c r="T3509">
        <v>6</v>
      </c>
      <c r="U3509">
        <v>0</v>
      </c>
      <c r="V3509">
        <v>0</v>
      </c>
      <c r="W3509">
        <v>0</v>
      </c>
      <c r="X3509">
        <v>2.6798942965878449</v>
      </c>
      <c r="Y3509">
        <v>0</v>
      </c>
      <c r="Z3509">
        <v>0</v>
      </c>
      <c r="AA3509">
        <v>0</v>
      </c>
      <c r="AB3509">
        <v>131.5942782907882</v>
      </c>
      <c r="AC3509">
        <v>0</v>
      </c>
      <c r="AD3509">
        <v>0</v>
      </c>
      <c r="AE3509">
        <v>134.27417258737603</v>
      </c>
    </row>
    <row r="3510" spans="1:31" x14ac:dyDescent="0.3">
      <c r="A3510">
        <v>2508907</v>
      </c>
      <c r="B3510">
        <v>1</v>
      </c>
      <c r="C3510" t="s">
        <v>80</v>
      </c>
      <c r="D3510" t="s">
        <v>88</v>
      </c>
      <c r="E3510" t="s">
        <v>132</v>
      </c>
      <c r="F3510" t="s">
        <v>10262</v>
      </c>
      <c r="G3510" t="s">
        <v>143</v>
      </c>
      <c r="H3510" t="s">
        <v>135</v>
      </c>
      <c r="I3510" t="s">
        <v>136</v>
      </c>
      <c r="J3510" t="s">
        <v>137</v>
      </c>
      <c r="K3510" t="s">
        <v>144</v>
      </c>
      <c r="L3510" t="s">
        <v>10263</v>
      </c>
      <c r="M3510" t="s">
        <v>10264</v>
      </c>
      <c r="N3510">
        <v>1.1527777770000001</v>
      </c>
      <c r="O3510">
        <v>1</v>
      </c>
      <c r="P3510">
        <v>527</v>
      </c>
      <c r="Q3510">
        <v>0</v>
      </c>
      <c r="R3510">
        <v>1</v>
      </c>
      <c r="S3510">
        <v>14</v>
      </c>
      <c r="T3510">
        <v>118</v>
      </c>
      <c r="U3510">
        <v>2</v>
      </c>
      <c r="V3510">
        <v>2</v>
      </c>
      <c r="W3510">
        <v>12.209159642029352</v>
      </c>
      <c r="X3510">
        <v>180.46307843555456</v>
      </c>
      <c r="Y3510">
        <v>0</v>
      </c>
      <c r="Z3510">
        <v>0.8755800243616666</v>
      </c>
      <c r="AA3510">
        <v>134.97255208588149</v>
      </c>
      <c r="AB3510">
        <v>178.37179751947895</v>
      </c>
      <c r="AC3510">
        <v>26.418033018342204</v>
      </c>
      <c r="AD3510">
        <v>14.29502448552965</v>
      </c>
      <c r="AE3510">
        <v>547.60522521117787</v>
      </c>
    </row>
    <row r="3511" spans="1:31" x14ac:dyDescent="0.3">
      <c r="A3511">
        <v>2508509</v>
      </c>
      <c r="B3511">
        <v>1</v>
      </c>
      <c r="C3511" t="s">
        <v>81</v>
      </c>
      <c r="D3511" t="s">
        <v>128</v>
      </c>
      <c r="E3511" t="s">
        <v>207</v>
      </c>
      <c r="F3511" t="s">
        <v>10265</v>
      </c>
      <c r="G3511" t="s">
        <v>981</v>
      </c>
      <c r="H3511" t="s">
        <v>150</v>
      </c>
      <c r="I3511" t="s">
        <v>136</v>
      </c>
      <c r="J3511" t="s">
        <v>137</v>
      </c>
      <c r="K3511" t="s">
        <v>144</v>
      </c>
      <c r="L3511" t="s">
        <v>10266</v>
      </c>
      <c r="M3511" t="s">
        <v>10267</v>
      </c>
      <c r="N3511">
        <v>4.3825000000000003</v>
      </c>
      <c r="O3511">
        <v>0</v>
      </c>
      <c r="P3511">
        <v>0</v>
      </c>
      <c r="Q3511">
        <v>0</v>
      </c>
      <c r="R3511">
        <v>0</v>
      </c>
      <c r="S3511">
        <v>0</v>
      </c>
      <c r="T3511">
        <v>1</v>
      </c>
      <c r="U3511">
        <v>0</v>
      </c>
      <c r="V3511">
        <v>0</v>
      </c>
      <c r="W3511">
        <v>0</v>
      </c>
      <c r="X3511">
        <v>0</v>
      </c>
      <c r="Y3511">
        <v>0</v>
      </c>
      <c r="Z3511">
        <v>0</v>
      </c>
      <c r="AA3511">
        <v>0</v>
      </c>
      <c r="AB3511">
        <v>6.8840123670183324</v>
      </c>
      <c r="AC3511">
        <v>0</v>
      </c>
      <c r="AD3511">
        <v>0</v>
      </c>
      <c r="AE3511">
        <v>6.8840123670183324</v>
      </c>
    </row>
    <row r="3512" spans="1:31" x14ac:dyDescent="0.3">
      <c r="A3512">
        <v>2508658</v>
      </c>
      <c r="B3512">
        <v>1</v>
      </c>
      <c r="C3512" t="s">
        <v>80</v>
      </c>
      <c r="D3512" t="s">
        <v>104</v>
      </c>
      <c r="E3512" t="s">
        <v>141</v>
      </c>
      <c r="F3512" t="s">
        <v>7445</v>
      </c>
      <c r="G3512" t="s">
        <v>3081</v>
      </c>
      <c r="H3512" t="s">
        <v>135</v>
      </c>
      <c r="I3512" t="s">
        <v>136</v>
      </c>
      <c r="J3512" t="s">
        <v>137</v>
      </c>
      <c r="K3512" t="s">
        <v>144</v>
      </c>
      <c r="L3512" t="s">
        <v>10268</v>
      </c>
      <c r="M3512" t="s">
        <v>10269</v>
      </c>
      <c r="N3512">
        <v>4.8494444440000004</v>
      </c>
      <c r="O3512">
        <v>1</v>
      </c>
      <c r="P3512">
        <v>8</v>
      </c>
      <c r="Q3512">
        <v>20</v>
      </c>
      <c r="R3512">
        <v>49</v>
      </c>
      <c r="S3512">
        <v>12</v>
      </c>
      <c r="T3512">
        <v>9</v>
      </c>
      <c r="U3512">
        <v>7</v>
      </c>
      <c r="V3512">
        <v>0</v>
      </c>
      <c r="W3512">
        <v>1.0176452927403126</v>
      </c>
      <c r="X3512">
        <v>8.5751867940011124</v>
      </c>
      <c r="Y3512">
        <v>617.50155546926089</v>
      </c>
      <c r="Z3512">
        <v>49.50884812986417</v>
      </c>
      <c r="AA3512">
        <v>511.06759204152786</v>
      </c>
      <c r="AB3512">
        <v>53.275255886131283</v>
      </c>
      <c r="AC3512">
        <v>7720.0069391563384</v>
      </c>
      <c r="AD3512">
        <v>0</v>
      </c>
      <c r="AE3512">
        <v>8960.9530227698633</v>
      </c>
    </row>
    <row r="3513" spans="1:31" x14ac:dyDescent="0.3">
      <c r="A3513">
        <v>2508206</v>
      </c>
      <c r="B3513">
        <v>1</v>
      </c>
      <c r="C3513" t="s">
        <v>80</v>
      </c>
      <c r="D3513" t="s">
        <v>82</v>
      </c>
      <c r="E3513" t="s">
        <v>141</v>
      </c>
      <c r="F3513" t="s">
        <v>10270</v>
      </c>
      <c r="G3513" t="s">
        <v>295</v>
      </c>
      <c r="H3513" t="s">
        <v>135</v>
      </c>
      <c r="I3513" t="s">
        <v>136</v>
      </c>
      <c r="J3513" t="s">
        <v>137</v>
      </c>
      <c r="K3513" t="s">
        <v>138</v>
      </c>
      <c r="L3513" t="s">
        <v>10271</v>
      </c>
      <c r="M3513" t="s">
        <v>10272</v>
      </c>
      <c r="N3513">
        <v>5.0833333000000001E-2</v>
      </c>
      <c r="O3513">
        <v>0</v>
      </c>
      <c r="P3513">
        <v>3274</v>
      </c>
      <c r="Q3513">
        <v>0</v>
      </c>
      <c r="R3513">
        <v>0</v>
      </c>
      <c r="S3513">
        <v>0</v>
      </c>
      <c r="T3513">
        <v>241</v>
      </c>
      <c r="U3513">
        <v>0</v>
      </c>
      <c r="V3513">
        <v>0</v>
      </c>
      <c r="W3513">
        <v>0</v>
      </c>
      <c r="X3513">
        <v>37.51854248563987</v>
      </c>
      <c r="Y3513">
        <v>0</v>
      </c>
      <c r="Z3513">
        <v>0</v>
      </c>
      <c r="AA3513">
        <v>0</v>
      </c>
      <c r="AB3513">
        <v>15.073233752536924</v>
      </c>
      <c r="AC3513">
        <v>0</v>
      </c>
      <c r="AD3513">
        <v>0</v>
      </c>
      <c r="AE3513">
        <v>52.591776238176791</v>
      </c>
    </row>
    <row r="3514" spans="1:31" x14ac:dyDescent="0.3">
      <c r="A3514">
        <v>2508398</v>
      </c>
      <c r="B3514">
        <v>1</v>
      </c>
      <c r="C3514" t="s">
        <v>80</v>
      </c>
      <c r="D3514" t="s">
        <v>99</v>
      </c>
      <c r="E3514" t="s">
        <v>167</v>
      </c>
      <c r="F3514" t="s">
        <v>10273</v>
      </c>
      <c r="G3514" t="s">
        <v>169</v>
      </c>
      <c r="H3514" t="s">
        <v>150</v>
      </c>
      <c r="I3514" t="s">
        <v>136</v>
      </c>
      <c r="J3514" t="s">
        <v>137</v>
      </c>
      <c r="K3514" t="s">
        <v>144</v>
      </c>
      <c r="L3514" t="s">
        <v>10274</v>
      </c>
      <c r="M3514" t="s">
        <v>10275</v>
      </c>
      <c r="N3514">
        <v>3.429166666</v>
      </c>
      <c r="O3514">
        <v>0</v>
      </c>
      <c r="P3514">
        <v>2</v>
      </c>
      <c r="Q3514">
        <v>0</v>
      </c>
      <c r="R3514">
        <v>0</v>
      </c>
      <c r="S3514">
        <v>0</v>
      </c>
      <c r="T3514">
        <v>0</v>
      </c>
      <c r="U3514">
        <v>0</v>
      </c>
      <c r="V3514">
        <v>0</v>
      </c>
      <c r="W3514">
        <v>0</v>
      </c>
      <c r="X3514">
        <v>0.93229835917734161</v>
      </c>
      <c r="Y3514">
        <v>0</v>
      </c>
      <c r="Z3514">
        <v>0</v>
      </c>
      <c r="AA3514">
        <v>0</v>
      </c>
      <c r="AB3514">
        <v>0</v>
      </c>
      <c r="AC3514">
        <v>0</v>
      </c>
      <c r="AD3514">
        <v>0</v>
      </c>
      <c r="AE3514">
        <v>0.93229835917734161</v>
      </c>
    </row>
    <row r="3515" spans="1:31" x14ac:dyDescent="0.3">
      <c r="A3515">
        <v>2509062</v>
      </c>
      <c r="B3515">
        <v>1</v>
      </c>
      <c r="C3515" t="s">
        <v>81</v>
      </c>
      <c r="D3515" t="s">
        <v>123</v>
      </c>
      <c r="E3515" t="s">
        <v>167</v>
      </c>
      <c r="F3515" t="s">
        <v>10276</v>
      </c>
      <c r="G3515" t="s">
        <v>3796</v>
      </c>
      <c r="H3515" t="s">
        <v>150</v>
      </c>
      <c r="I3515" t="s">
        <v>136</v>
      </c>
      <c r="J3515" t="s">
        <v>137</v>
      </c>
      <c r="K3515" t="s">
        <v>144</v>
      </c>
      <c r="L3515" t="s">
        <v>10277</v>
      </c>
      <c r="M3515" t="s">
        <v>10278</v>
      </c>
      <c r="N3515">
        <v>0.59277777700000001</v>
      </c>
      <c r="O3515">
        <v>0</v>
      </c>
      <c r="P3515">
        <v>0</v>
      </c>
      <c r="Q3515">
        <v>0</v>
      </c>
      <c r="R3515">
        <v>0</v>
      </c>
      <c r="S3515">
        <v>0</v>
      </c>
      <c r="T3515">
        <v>2</v>
      </c>
      <c r="U3515">
        <v>0</v>
      </c>
      <c r="V3515">
        <v>0</v>
      </c>
      <c r="W3515">
        <v>0</v>
      </c>
      <c r="X3515">
        <v>0</v>
      </c>
      <c r="Y3515">
        <v>0</v>
      </c>
      <c r="Z3515">
        <v>0</v>
      </c>
      <c r="AA3515">
        <v>0</v>
      </c>
      <c r="AB3515">
        <v>0.20142556947900003</v>
      </c>
      <c r="AC3515">
        <v>0</v>
      </c>
      <c r="AD3515">
        <v>0</v>
      </c>
      <c r="AE3515">
        <v>0.20142556947900003</v>
      </c>
    </row>
    <row r="3516" spans="1:31" x14ac:dyDescent="0.3">
      <c r="A3516">
        <v>2508519</v>
      </c>
      <c r="B3516">
        <v>1</v>
      </c>
      <c r="C3516" t="s">
        <v>80</v>
      </c>
      <c r="D3516" t="s">
        <v>100</v>
      </c>
      <c r="E3516" t="s">
        <v>132</v>
      </c>
      <c r="F3516" t="s">
        <v>10279</v>
      </c>
      <c r="G3516" t="s">
        <v>143</v>
      </c>
      <c r="H3516" t="s">
        <v>135</v>
      </c>
      <c r="I3516" t="s">
        <v>136</v>
      </c>
      <c r="J3516" t="s">
        <v>137</v>
      </c>
      <c r="K3516" t="s">
        <v>144</v>
      </c>
      <c r="L3516" t="s">
        <v>10280</v>
      </c>
      <c r="M3516" t="s">
        <v>10281</v>
      </c>
      <c r="N3516">
        <v>1.1924999999999999</v>
      </c>
      <c r="O3516">
        <v>0</v>
      </c>
      <c r="P3516">
        <v>6</v>
      </c>
      <c r="Q3516">
        <v>0</v>
      </c>
      <c r="R3516">
        <v>0</v>
      </c>
      <c r="S3516">
        <v>4</v>
      </c>
      <c r="T3516">
        <v>91</v>
      </c>
      <c r="U3516">
        <v>0</v>
      </c>
      <c r="V3516">
        <v>0</v>
      </c>
      <c r="W3516">
        <v>0</v>
      </c>
      <c r="X3516">
        <v>3.2352134664119871</v>
      </c>
      <c r="Y3516">
        <v>0</v>
      </c>
      <c r="Z3516">
        <v>0</v>
      </c>
      <c r="AA3516">
        <v>55.338804321234988</v>
      </c>
      <c r="AB3516">
        <v>333.41301783388184</v>
      </c>
      <c r="AC3516">
        <v>0</v>
      </c>
      <c r="AD3516">
        <v>0</v>
      </c>
      <c r="AE3516">
        <v>391.98703562152883</v>
      </c>
    </row>
    <row r="3517" spans="1:31" x14ac:dyDescent="0.3">
      <c r="A3517">
        <v>2508897</v>
      </c>
      <c r="B3517">
        <v>1</v>
      </c>
      <c r="C3517" t="s">
        <v>80</v>
      </c>
      <c r="D3517" t="s">
        <v>93</v>
      </c>
      <c r="E3517" t="s">
        <v>167</v>
      </c>
      <c r="F3517" t="s">
        <v>10282</v>
      </c>
      <c r="G3517" t="s">
        <v>234</v>
      </c>
      <c r="H3517" t="s">
        <v>150</v>
      </c>
      <c r="I3517" t="s">
        <v>136</v>
      </c>
      <c r="J3517" t="s">
        <v>137</v>
      </c>
      <c r="K3517" t="s">
        <v>144</v>
      </c>
      <c r="L3517" t="s">
        <v>10283</v>
      </c>
      <c r="M3517" t="s">
        <v>10284</v>
      </c>
      <c r="N3517">
        <v>0.72083333299999997</v>
      </c>
      <c r="O3517">
        <v>0</v>
      </c>
      <c r="P3517">
        <v>8</v>
      </c>
      <c r="Q3517">
        <v>0</v>
      </c>
      <c r="R3517">
        <v>0</v>
      </c>
      <c r="S3517">
        <v>0</v>
      </c>
      <c r="T3517">
        <v>1</v>
      </c>
      <c r="U3517">
        <v>0</v>
      </c>
      <c r="V3517">
        <v>0</v>
      </c>
      <c r="W3517">
        <v>0</v>
      </c>
      <c r="X3517">
        <v>0.4982620137071459</v>
      </c>
      <c r="Y3517">
        <v>0</v>
      </c>
      <c r="Z3517">
        <v>0</v>
      </c>
      <c r="AA3517">
        <v>0</v>
      </c>
      <c r="AB3517">
        <v>0.13899430333718998</v>
      </c>
      <c r="AC3517">
        <v>0</v>
      </c>
      <c r="AD3517">
        <v>0</v>
      </c>
      <c r="AE3517">
        <v>0.63725631704433594</v>
      </c>
    </row>
    <row r="3518" spans="1:31" x14ac:dyDescent="0.3">
      <c r="A3518">
        <v>2508505</v>
      </c>
      <c r="B3518">
        <v>1</v>
      </c>
      <c r="C3518" t="s">
        <v>81</v>
      </c>
      <c r="D3518" t="s">
        <v>117</v>
      </c>
      <c r="E3518" t="s">
        <v>207</v>
      </c>
      <c r="F3518" t="s">
        <v>10285</v>
      </c>
      <c r="G3518" t="s">
        <v>538</v>
      </c>
      <c r="H3518" t="s">
        <v>150</v>
      </c>
      <c r="I3518" t="s">
        <v>136</v>
      </c>
      <c r="J3518" t="s">
        <v>3</v>
      </c>
      <c r="K3518" t="s">
        <v>144</v>
      </c>
      <c r="L3518" t="s">
        <v>10286</v>
      </c>
      <c r="M3518" t="s">
        <v>10287</v>
      </c>
      <c r="N3518">
        <v>1.0738888879999999</v>
      </c>
      <c r="O3518">
        <v>0</v>
      </c>
      <c r="P3518">
        <v>0</v>
      </c>
      <c r="Q3518">
        <v>0</v>
      </c>
      <c r="R3518">
        <v>0</v>
      </c>
      <c r="S3518">
        <v>0</v>
      </c>
      <c r="T3518">
        <v>8</v>
      </c>
      <c r="U3518">
        <v>0</v>
      </c>
      <c r="V3518">
        <v>0</v>
      </c>
      <c r="W3518">
        <v>0</v>
      </c>
      <c r="X3518">
        <v>0</v>
      </c>
      <c r="Y3518">
        <v>0</v>
      </c>
      <c r="Z3518">
        <v>0</v>
      </c>
      <c r="AA3518">
        <v>0</v>
      </c>
      <c r="AB3518">
        <v>3.6384093906165251</v>
      </c>
      <c r="AC3518">
        <v>0</v>
      </c>
      <c r="AD3518">
        <v>0</v>
      </c>
      <c r="AE3518">
        <v>3.6384093906165251</v>
      </c>
    </row>
    <row r="3519" spans="1:31" x14ac:dyDescent="0.3">
      <c r="A3519">
        <v>2508960</v>
      </c>
      <c r="B3519">
        <v>1</v>
      </c>
      <c r="C3519" t="s">
        <v>80</v>
      </c>
      <c r="D3519" t="s">
        <v>97</v>
      </c>
      <c r="E3519" t="s">
        <v>207</v>
      </c>
      <c r="F3519" t="s">
        <v>10288</v>
      </c>
      <c r="G3519" t="s">
        <v>161</v>
      </c>
      <c r="H3519" t="s">
        <v>150</v>
      </c>
      <c r="I3519" t="s">
        <v>136</v>
      </c>
      <c r="J3519" t="s">
        <v>137</v>
      </c>
      <c r="K3519" t="s">
        <v>144</v>
      </c>
      <c r="L3519" t="s">
        <v>10289</v>
      </c>
      <c r="M3519" t="s">
        <v>10290</v>
      </c>
      <c r="N3519">
        <v>0.380833333</v>
      </c>
      <c r="O3519">
        <v>0</v>
      </c>
      <c r="P3519">
        <v>6</v>
      </c>
      <c r="Q3519">
        <v>0</v>
      </c>
      <c r="R3519">
        <v>1</v>
      </c>
      <c r="S3519">
        <v>0</v>
      </c>
      <c r="T3519">
        <v>1</v>
      </c>
      <c r="U3519">
        <v>0</v>
      </c>
      <c r="V3519">
        <v>0</v>
      </c>
      <c r="W3519">
        <v>0</v>
      </c>
      <c r="X3519">
        <v>0.82226799839664755</v>
      </c>
      <c r="Y3519">
        <v>0</v>
      </c>
      <c r="Z3519">
        <v>8.6664007089000003E-2</v>
      </c>
      <c r="AA3519">
        <v>0</v>
      </c>
      <c r="AB3519">
        <v>3.8102168678210001E-2</v>
      </c>
      <c r="AC3519">
        <v>0</v>
      </c>
      <c r="AD3519">
        <v>0</v>
      </c>
      <c r="AE3519">
        <v>0.9470341741638576</v>
      </c>
    </row>
    <row r="3520" spans="1:31" x14ac:dyDescent="0.3">
      <c r="A3520">
        <v>2508605</v>
      </c>
      <c r="B3520">
        <v>1</v>
      </c>
      <c r="C3520" t="s">
        <v>80</v>
      </c>
      <c r="D3520" t="s">
        <v>97</v>
      </c>
      <c r="E3520" t="s">
        <v>167</v>
      </c>
      <c r="F3520" t="s">
        <v>10291</v>
      </c>
      <c r="G3520" t="s">
        <v>169</v>
      </c>
      <c r="H3520" t="s">
        <v>150</v>
      </c>
      <c r="I3520" t="s">
        <v>136</v>
      </c>
      <c r="J3520" t="s">
        <v>137</v>
      </c>
      <c r="K3520" t="s">
        <v>144</v>
      </c>
      <c r="L3520" t="s">
        <v>10292</v>
      </c>
      <c r="M3520" t="s">
        <v>9982</v>
      </c>
      <c r="N3520">
        <v>0.58694444400000001</v>
      </c>
      <c r="O3520">
        <v>0</v>
      </c>
      <c r="P3520">
        <v>2</v>
      </c>
      <c r="Q3520">
        <v>0</v>
      </c>
      <c r="R3520">
        <v>0</v>
      </c>
      <c r="S3520">
        <v>0</v>
      </c>
      <c r="T3520">
        <v>0</v>
      </c>
      <c r="U3520">
        <v>0</v>
      </c>
      <c r="V3520">
        <v>0</v>
      </c>
      <c r="W3520">
        <v>0</v>
      </c>
      <c r="X3520">
        <v>0.15364282674059998</v>
      </c>
      <c r="Y3520">
        <v>0</v>
      </c>
      <c r="Z3520">
        <v>0</v>
      </c>
      <c r="AA3520">
        <v>0</v>
      </c>
      <c r="AB3520">
        <v>0</v>
      </c>
      <c r="AC3520">
        <v>0</v>
      </c>
      <c r="AD3520">
        <v>0</v>
      </c>
      <c r="AE3520">
        <v>0.15364282674059998</v>
      </c>
    </row>
    <row r="3521" spans="1:31" x14ac:dyDescent="0.3">
      <c r="A3521">
        <v>2508213</v>
      </c>
      <c r="B3521">
        <v>1</v>
      </c>
      <c r="C3521" t="s">
        <v>80</v>
      </c>
      <c r="D3521" t="s">
        <v>82</v>
      </c>
      <c r="E3521" t="s">
        <v>275</v>
      </c>
      <c r="F3521" t="s">
        <v>10293</v>
      </c>
      <c r="G3521" t="s">
        <v>1242</v>
      </c>
      <c r="H3521" t="s">
        <v>135</v>
      </c>
      <c r="I3521" t="s">
        <v>136</v>
      </c>
      <c r="J3521" t="s">
        <v>3</v>
      </c>
      <c r="K3521" t="s">
        <v>144</v>
      </c>
      <c r="L3521" t="s">
        <v>10294</v>
      </c>
      <c r="M3521" t="s">
        <v>10295</v>
      </c>
      <c r="N3521">
        <v>3.963055555</v>
      </c>
      <c r="O3521">
        <v>0</v>
      </c>
      <c r="P3521">
        <v>1047</v>
      </c>
      <c r="Q3521">
        <v>0</v>
      </c>
      <c r="R3521">
        <v>0</v>
      </c>
      <c r="S3521">
        <v>3</v>
      </c>
      <c r="T3521">
        <v>700</v>
      </c>
      <c r="U3521">
        <v>0</v>
      </c>
      <c r="V3521">
        <v>1</v>
      </c>
      <c r="W3521">
        <v>0</v>
      </c>
      <c r="X3521">
        <v>1395.5747297321261</v>
      </c>
      <c r="Y3521">
        <v>0</v>
      </c>
      <c r="Z3521">
        <v>0</v>
      </c>
      <c r="AA3521">
        <v>1622.2863174226127</v>
      </c>
      <c r="AB3521">
        <v>2174.5480405477419</v>
      </c>
      <c r="AC3521">
        <v>0</v>
      </c>
      <c r="AD3521">
        <v>13.807205606052332</v>
      </c>
      <c r="AE3521">
        <v>5206.2162933085337</v>
      </c>
    </row>
    <row r="3522" spans="1:31" x14ac:dyDescent="0.3">
      <c r="A3522">
        <v>2508562</v>
      </c>
      <c r="B3522">
        <v>1</v>
      </c>
      <c r="C3522" t="s">
        <v>81</v>
      </c>
      <c r="D3522" t="s">
        <v>122</v>
      </c>
      <c r="E3522" t="s">
        <v>132</v>
      </c>
      <c r="F3522" t="s">
        <v>7435</v>
      </c>
      <c r="G3522" t="s">
        <v>143</v>
      </c>
      <c r="H3522" t="s">
        <v>135</v>
      </c>
      <c r="I3522" t="s">
        <v>136</v>
      </c>
      <c r="J3522" t="s">
        <v>137</v>
      </c>
      <c r="K3522" t="s">
        <v>144</v>
      </c>
      <c r="L3522" t="s">
        <v>10296</v>
      </c>
      <c r="M3522" t="s">
        <v>10297</v>
      </c>
      <c r="N3522">
        <v>2.983333333</v>
      </c>
      <c r="O3522">
        <v>1</v>
      </c>
      <c r="P3522">
        <v>1257</v>
      </c>
      <c r="Q3522">
        <v>0</v>
      </c>
      <c r="R3522">
        <v>0</v>
      </c>
      <c r="S3522">
        <v>0</v>
      </c>
      <c r="T3522">
        <v>23</v>
      </c>
      <c r="U3522">
        <v>0</v>
      </c>
      <c r="V3522">
        <v>0</v>
      </c>
      <c r="W3522">
        <v>0.63252405873333328</v>
      </c>
      <c r="X3522">
        <v>743.4623727302602</v>
      </c>
      <c r="Y3522">
        <v>0</v>
      </c>
      <c r="Z3522">
        <v>0</v>
      </c>
      <c r="AA3522">
        <v>0</v>
      </c>
      <c r="AB3522">
        <v>36.476973621514951</v>
      </c>
      <c r="AC3522">
        <v>0</v>
      </c>
      <c r="AD3522">
        <v>0</v>
      </c>
      <c r="AE3522">
        <v>780.5718704105085</v>
      </c>
    </row>
    <row r="3523" spans="1:31" x14ac:dyDescent="0.3">
      <c r="A3523">
        <v>2508313</v>
      </c>
      <c r="B3523">
        <v>1</v>
      </c>
      <c r="C3523" t="s">
        <v>81</v>
      </c>
      <c r="D3523" t="s">
        <v>128</v>
      </c>
      <c r="E3523" t="s">
        <v>159</v>
      </c>
      <c r="F3523" t="s">
        <v>10298</v>
      </c>
      <c r="G3523" t="s">
        <v>134</v>
      </c>
      <c r="H3523" t="s">
        <v>150</v>
      </c>
      <c r="I3523" t="s">
        <v>136</v>
      </c>
      <c r="J3523" t="s">
        <v>137</v>
      </c>
      <c r="K3523" t="s">
        <v>138</v>
      </c>
      <c r="L3523" t="s">
        <v>10299</v>
      </c>
      <c r="M3523" t="s">
        <v>10300</v>
      </c>
      <c r="N3523">
        <v>1.838333333</v>
      </c>
      <c r="O3523">
        <v>0</v>
      </c>
      <c r="P3523">
        <v>513</v>
      </c>
      <c r="Q3523">
        <v>0</v>
      </c>
      <c r="R3523">
        <v>0</v>
      </c>
      <c r="S3523">
        <v>0</v>
      </c>
      <c r="T3523">
        <v>40</v>
      </c>
      <c r="U3523">
        <v>0</v>
      </c>
      <c r="V3523">
        <v>0</v>
      </c>
      <c r="W3523">
        <v>0</v>
      </c>
      <c r="X3523">
        <v>183.57411404084951</v>
      </c>
      <c r="Y3523">
        <v>0</v>
      </c>
      <c r="Z3523">
        <v>0</v>
      </c>
      <c r="AA3523">
        <v>0</v>
      </c>
      <c r="AB3523">
        <v>133.0203489754858</v>
      </c>
      <c r="AC3523">
        <v>0</v>
      </c>
      <c r="AD3523">
        <v>0</v>
      </c>
      <c r="AE3523">
        <v>316.59446301633534</v>
      </c>
    </row>
    <row r="3524" spans="1:31" x14ac:dyDescent="0.3">
      <c r="A3524">
        <v>2509012</v>
      </c>
      <c r="B3524">
        <v>1</v>
      </c>
      <c r="C3524" t="s">
        <v>80</v>
      </c>
      <c r="D3524" t="s">
        <v>88</v>
      </c>
      <c r="E3524" t="s">
        <v>207</v>
      </c>
      <c r="F3524" t="s">
        <v>10301</v>
      </c>
      <c r="G3524" t="s">
        <v>177</v>
      </c>
      <c r="H3524" t="s">
        <v>150</v>
      </c>
      <c r="I3524" t="s">
        <v>136</v>
      </c>
      <c r="J3524" t="s">
        <v>137</v>
      </c>
      <c r="K3524" t="s">
        <v>144</v>
      </c>
      <c r="L3524" t="s">
        <v>10302</v>
      </c>
      <c r="M3524" t="s">
        <v>10303</v>
      </c>
      <c r="N3524">
        <v>4.244722222</v>
      </c>
      <c r="O3524">
        <v>0</v>
      </c>
      <c r="P3524">
        <v>13</v>
      </c>
      <c r="Q3524">
        <v>0</v>
      </c>
      <c r="R3524">
        <v>0</v>
      </c>
      <c r="S3524">
        <v>0</v>
      </c>
      <c r="T3524">
        <v>6</v>
      </c>
      <c r="U3524">
        <v>0</v>
      </c>
      <c r="V3524">
        <v>0</v>
      </c>
      <c r="W3524">
        <v>0</v>
      </c>
      <c r="X3524">
        <v>18.633503329322046</v>
      </c>
      <c r="Y3524">
        <v>0</v>
      </c>
      <c r="Z3524">
        <v>0</v>
      </c>
      <c r="AA3524">
        <v>0</v>
      </c>
      <c r="AB3524">
        <v>22.031938321956044</v>
      </c>
      <c r="AC3524">
        <v>0</v>
      </c>
      <c r="AD3524">
        <v>0</v>
      </c>
      <c r="AE3524">
        <v>40.665441651278087</v>
      </c>
    </row>
    <row r="3525" spans="1:31" x14ac:dyDescent="0.3">
      <c r="A3525">
        <v>2508943</v>
      </c>
      <c r="B3525">
        <v>1</v>
      </c>
      <c r="C3525" t="s">
        <v>80</v>
      </c>
      <c r="D3525" t="s">
        <v>106</v>
      </c>
      <c r="E3525" t="s">
        <v>159</v>
      </c>
      <c r="F3525" t="s">
        <v>10304</v>
      </c>
      <c r="G3525" t="s">
        <v>161</v>
      </c>
      <c r="H3525" t="s">
        <v>150</v>
      </c>
      <c r="I3525" t="s">
        <v>136</v>
      </c>
      <c r="J3525" t="s">
        <v>137</v>
      </c>
      <c r="K3525" t="s">
        <v>144</v>
      </c>
      <c r="L3525" t="s">
        <v>10305</v>
      </c>
      <c r="M3525" t="s">
        <v>10306</v>
      </c>
      <c r="N3525">
        <v>0.58361111099999996</v>
      </c>
      <c r="O3525">
        <v>0</v>
      </c>
      <c r="P3525">
        <v>100</v>
      </c>
      <c r="Q3525">
        <v>0</v>
      </c>
      <c r="R3525">
        <v>7</v>
      </c>
      <c r="S3525">
        <v>0</v>
      </c>
      <c r="T3525">
        <v>22</v>
      </c>
      <c r="U3525">
        <v>0</v>
      </c>
      <c r="V3525">
        <v>0</v>
      </c>
      <c r="W3525">
        <v>0</v>
      </c>
      <c r="X3525">
        <v>7.3518115221231088</v>
      </c>
      <c r="Y3525">
        <v>0</v>
      </c>
      <c r="Z3525">
        <v>0.97857707580676978</v>
      </c>
      <c r="AA3525">
        <v>0</v>
      </c>
      <c r="AB3525">
        <v>15.820989330529711</v>
      </c>
      <c r="AC3525">
        <v>0</v>
      </c>
      <c r="AD3525">
        <v>0</v>
      </c>
      <c r="AE3525">
        <v>24.151377928459588</v>
      </c>
    </row>
    <row r="3526" spans="1:31" x14ac:dyDescent="0.3">
      <c r="A3526">
        <v>2508866</v>
      </c>
      <c r="B3526">
        <v>1</v>
      </c>
      <c r="C3526" t="s">
        <v>80</v>
      </c>
      <c r="D3526" t="s">
        <v>88</v>
      </c>
      <c r="E3526" t="s">
        <v>167</v>
      </c>
      <c r="F3526" t="s">
        <v>10307</v>
      </c>
      <c r="G3526" t="s">
        <v>263</v>
      </c>
      <c r="H3526" t="s">
        <v>150</v>
      </c>
      <c r="I3526" t="s">
        <v>136</v>
      </c>
      <c r="J3526" t="s">
        <v>137</v>
      </c>
      <c r="K3526" t="s">
        <v>144</v>
      </c>
      <c r="L3526" t="s">
        <v>10308</v>
      </c>
      <c r="M3526" t="s">
        <v>10309</v>
      </c>
      <c r="N3526">
        <v>4.4913888880000004</v>
      </c>
      <c r="O3526">
        <v>0</v>
      </c>
      <c r="P3526">
        <v>2</v>
      </c>
      <c r="Q3526">
        <v>0</v>
      </c>
      <c r="R3526">
        <v>0</v>
      </c>
      <c r="S3526">
        <v>0</v>
      </c>
      <c r="T3526">
        <v>0</v>
      </c>
      <c r="U3526">
        <v>0</v>
      </c>
      <c r="V3526">
        <v>0</v>
      </c>
      <c r="W3526">
        <v>0</v>
      </c>
      <c r="X3526">
        <v>2.3139736693684694</v>
      </c>
      <c r="Y3526">
        <v>0</v>
      </c>
      <c r="Z3526">
        <v>0</v>
      </c>
      <c r="AA3526">
        <v>0</v>
      </c>
      <c r="AB3526">
        <v>0</v>
      </c>
      <c r="AC3526">
        <v>0</v>
      </c>
      <c r="AD3526">
        <v>0</v>
      </c>
      <c r="AE3526">
        <v>2.3139736693684694</v>
      </c>
    </row>
    <row r="3527" spans="1:31" x14ac:dyDescent="0.3">
      <c r="A3527">
        <v>2508448</v>
      </c>
      <c r="B3527">
        <v>1</v>
      </c>
      <c r="C3527" t="s">
        <v>81</v>
      </c>
      <c r="D3527" t="s">
        <v>118</v>
      </c>
      <c r="E3527" t="s">
        <v>132</v>
      </c>
      <c r="F3527" t="s">
        <v>9225</v>
      </c>
      <c r="G3527" t="s">
        <v>173</v>
      </c>
      <c r="H3527" t="s">
        <v>135</v>
      </c>
      <c r="I3527" t="s">
        <v>136</v>
      </c>
      <c r="J3527" t="s">
        <v>137</v>
      </c>
      <c r="K3527" t="s">
        <v>138</v>
      </c>
      <c r="L3527" t="s">
        <v>10310</v>
      </c>
      <c r="M3527" t="s">
        <v>10311</v>
      </c>
      <c r="N3527">
        <v>6.1205555550000001</v>
      </c>
      <c r="O3527">
        <v>0</v>
      </c>
      <c r="P3527">
        <v>0</v>
      </c>
      <c r="Q3527">
        <v>0</v>
      </c>
      <c r="R3527">
        <v>0</v>
      </c>
      <c r="S3527">
        <v>2</v>
      </c>
      <c r="T3527">
        <v>0</v>
      </c>
      <c r="U3527">
        <v>0</v>
      </c>
      <c r="V3527">
        <v>0</v>
      </c>
      <c r="W3527">
        <v>0</v>
      </c>
      <c r="X3527">
        <v>0</v>
      </c>
      <c r="Y3527">
        <v>0</v>
      </c>
      <c r="Z3527">
        <v>0</v>
      </c>
      <c r="AA3527">
        <v>35.618754953835996</v>
      </c>
      <c r="AB3527">
        <v>0</v>
      </c>
      <c r="AC3527">
        <v>0</v>
      </c>
      <c r="AD3527">
        <v>0</v>
      </c>
      <c r="AE3527">
        <v>35.618754953835996</v>
      </c>
    </row>
    <row r="3528" spans="1:31" x14ac:dyDescent="0.3">
      <c r="A3528">
        <v>2508780</v>
      </c>
      <c r="B3528">
        <v>1</v>
      </c>
      <c r="C3528" t="s">
        <v>80</v>
      </c>
      <c r="D3528" t="s">
        <v>92</v>
      </c>
      <c r="E3528" t="s">
        <v>167</v>
      </c>
      <c r="F3528" t="s">
        <v>10312</v>
      </c>
      <c r="G3528" t="s">
        <v>169</v>
      </c>
      <c r="H3528" t="s">
        <v>150</v>
      </c>
      <c r="I3528" t="s">
        <v>136</v>
      </c>
      <c r="J3528" t="s">
        <v>137</v>
      </c>
      <c r="K3528" t="s">
        <v>144</v>
      </c>
      <c r="L3528" t="s">
        <v>10313</v>
      </c>
      <c r="M3528" t="s">
        <v>10314</v>
      </c>
      <c r="N3528">
        <v>3.9649999999999999</v>
      </c>
      <c r="O3528">
        <v>0</v>
      </c>
      <c r="P3528">
        <v>1</v>
      </c>
      <c r="Q3528">
        <v>0</v>
      </c>
      <c r="R3528">
        <v>0</v>
      </c>
      <c r="S3528">
        <v>0</v>
      </c>
      <c r="T3528">
        <v>0</v>
      </c>
      <c r="U3528">
        <v>0</v>
      </c>
      <c r="V3528">
        <v>0</v>
      </c>
      <c r="W3528">
        <v>0</v>
      </c>
      <c r="X3528">
        <v>0.29940020637865006</v>
      </c>
      <c r="Y3528">
        <v>0</v>
      </c>
      <c r="Z3528">
        <v>0</v>
      </c>
      <c r="AA3528">
        <v>0</v>
      </c>
      <c r="AB3528">
        <v>0</v>
      </c>
      <c r="AC3528">
        <v>0</v>
      </c>
      <c r="AD3528">
        <v>0</v>
      </c>
      <c r="AE3528">
        <v>0.29940020637865006</v>
      </c>
    </row>
    <row r="3529" spans="1:31" x14ac:dyDescent="0.3">
      <c r="A3529">
        <v>2508342</v>
      </c>
      <c r="B3529">
        <v>1</v>
      </c>
      <c r="C3529" t="s">
        <v>80</v>
      </c>
      <c r="D3529" t="s">
        <v>82</v>
      </c>
      <c r="E3529" t="s">
        <v>167</v>
      </c>
      <c r="F3529" t="s">
        <v>10315</v>
      </c>
      <c r="G3529" t="s">
        <v>169</v>
      </c>
      <c r="H3529" t="s">
        <v>150</v>
      </c>
      <c r="I3529" t="s">
        <v>136</v>
      </c>
      <c r="J3529" t="s">
        <v>137</v>
      </c>
      <c r="K3529" t="s">
        <v>144</v>
      </c>
      <c r="L3529" t="s">
        <v>10316</v>
      </c>
      <c r="M3529" t="s">
        <v>10317</v>
      </c>
      <c r="N3529">
        <v>0.83805555499999995</v>
      </c>
      <c r="O3529">
        <v>0</v>
      </c>
      <c r="P3529">
        <v>0</v>
      </c>
      <c r="Q3529">
        <v>0</v>
      </c>
      <c r="R3529">
        <v>0</v>
      </c>
      <c r="S3529">
        <v>0</v>
      </c>
      <c r="T3529">
        <v>1</v>
      </c>
      <c r="U3529">
        <v>0</v>
      </c>
      <c r="V3529">
        <v>0</v>
      </c>
      <c r="W3529">
        <v>0</v>
      </c>
      <c r="X3529">
        <v>0</v>
      </c>
      <c r="Y3529">
        <v>0</v>
      </c>
      <c r="Z3529">
        <v>0</v>
      </c>
      <c r="AA3529">
        <v>0</v>
      </c>
      <c r="AB3529">
        <v>0</v>
      </c>
      <c r="AC3529">
        <v>0</v>
      </c>
      <c r="AD3529">
        <v>0</v>
      </c>
      <c r="AE3529">
        <v>0</v>
      </c>
    </row>
    <row r="3530" spans="1:31" x14ac:dyDescent="0.3">
      <c r="A3530">
        <v>2508883</v>
      </c>
      <c r="B3530">
        <v>1</v>
      </c>
      <c r="C3530" t="s">
        <v>80</v>
      </c>
      <c r="D3530" t="s">
        <v>82</v>
      </c>
      <c r="E3530" t="s">
        <v>147</v>
      </c>
      <c r="F3530" t="s">
        <v>10318</v>
      </c>
      <c r="G3530" t="s">
        <v>149</v>
      </c>
      <c r="H3530" t="s">
        <v>150</v>
      </c>
      <c r="I3530" t="s">
        <v>136</v>
      </c>
      <c r="J3530" t="s">
        <v>137</v>
      </c>
      <c r="K3530" t="s">
        <v>144</v>
      </c>
      <c r="L3530" t="s">
        <v>10319</v>
      </c>
      <c r="M3530" t="s">
        <v>10320</v>
      </c>
      <c r="N3530">
        <v>1.0069444439999999</v>
      </c>
      <c r="O3530">
        <v>0</v>
      </c>
      <c r="P3530">
        <v>54</v>
      </c>
      <c r="Q3530">
        <v>0</v>
      </c>
      <c r="R3530">
        <v>0</v>
      </c>
      <c r="S3530">
        <v>0</v>
      </c>
      <c r="T3530">
        <v>28</v>
      </c>
      <c r="U3530">
        <v>0</v>
      </c>
      <c r="V3530">
        <v>1</v>
      </c>
      <c r="W3530">
        <v>0</v>
      </c>
      <c r="X3530">
        <v>22.042431810752696</v>
      </c>
      <c r="Y3530">
        <v>0</v>
      </c>
      <c r="Z3530">
        <v>0</v>
      </c>
      <c r="AA3530">
        <v>0</v>
      </c>
      <c r="AB3530">
        <v>57.446015154972741</v>
      </c>
      <c r="AC3530">
        <v>0</v>
      </c>
      <c r="AD3530">
        <v>5.49181666807557</v>
      </c>
      <c r="AE3530">
        <v>84.980263633801016</v>
      </c>
    </row>
    <row r="3531" spans="1:31" x14ac:dyDescent="0.3">
      <c r="A3531">
        <v>2508488</v>
      </c>
      <c r="B3531">
        <v>1</v>
      </c>
      <c r="C3531" t="s">
        <v>80</v>
      </c>
      <c r="D3531" t="s">
        <v>100</v>
      </c>
      <c r="E3531" t="s">
        <v>141</v>
      </c>
      <c r="F3531" t="s">
        <v>2929</v>
      </c>
      <c r="G3531" t="s">
        <v>173</v>
      </c>
      <c r="H3531" t="s">
        <v>135</v>
      </c>
      <c r="I3531" t="s">
        <v>136</v>
      </c>
      <c r="J3531" t="s">
        <v>137</v>
      </c>
      <c r="K3531" t="s">
        <v>138</v>
      </c>
      <c r="L3531" t="s">
        <v>10321</v>
      </c>
      <c r="M3531" t="s">
        <v>10322</v>
      </c>
      <c r="N3531">
        <v>6.7722222219999999</v>
      </c>
      <c r="O3531">
        <v>10</v>
      </c>
      <c r="P3531">
        <v>5056</v>
      </c>
      <c r="Q3531">
        <v>4</v>
      </c>
      <c r="R3531">
        <v>101</v>
      </c>
      <c r="S3531">
        <v>13</v>
      </c>
      <c r="T3531">
        <v>323</v>
      </c>
      <c r="U3531">
        <v>4</v>
      </c>
      <c r="V3531">
        <v>1</v>
      </c>
      <c r="W3531">
        <v>143.3672593312717</v>
      </c>
      <c r="X3531">
        <v>5615.8212687110072</v>
      </c>
      <c r="Y3531">
        <v>89.984071335598017</v>
      </c>
      <c r="Z3531">
        <v>99.41551420797866</v>
      </c>
      <c r="AA3531">
        <v>377.97133223939346</v>
      </c>
      <c r="AB3531">
        <v>1363.7801974648505</v>
      </c>
      <c r="AC3531">
        <v>2195.5004046727117</v>
      </c>
      <c r="AD3531">
        <v>0</v>
      </c>
      <c r="AE3531">
        <v>9885.8400479628108</v>
      </c>
    </row>
    <row r="3532" spans="1:31" x14ac:dyDescent="0.3">
      <c r="A3532">
        <v>2508388</v>
      </c>
      <c r="B3532">
        <v>1</v>
      </c>
      <c r="C3532" t="s">
        <v>80</v>
      </c>
      <c r="D3532" t="s">
        <v>96</v>
      </c>
      <c r="E3532" t="s">
        <v>147</v>
      </c>
      <c r="F3532" t="s">
        <v>10323</v>
      </c>
      <c r="G3532" t="s">
        <v>224</v>
      </c>
      <c r="H3532" t="s">
        <v>150</v>
      </c>
      <c r="I3532" t="s">
        <v>136</v>
      </c>
      <c r="J3532" t="s">
        <v>137</v>
      </c>
      <c r="K3532" t="s">
        <v>144</v>
      </c>
      <c r="L3532" t="s">
        <v>10324</v>
      </c>
      <c r="M3532" t="s">
        <v>10325</v>
      </c>
      <c r="N3532">
        <v>1.351111111</v>
      </c>
      <c r="O3532">
        <v>0</v>
      </c>
      <c r="P3532">
        <v>12</v>
      </c>
      <c r="Q3532">
        <v>0</v>
      </c>
      <c r="R3532">
        <v>0</v>
      </c>
      <c r="S3532">
        <v>0</v>
      </c>
      <c r="T3532">
        <v>1</v>
      </c>
      <c r="U3532">
        <v>0</v>
      </c>
      <c r="V3532">
        <v>0</v>
      </c>
      <c r="W3532">
        <v>0</v>
      </c>
      <c r="X3532">
        <v>1.4525408282503951</v>
      </c>
      <c r="Y3532">
        <v>0</v>
      </c>
      <c r="Z3532">
        <v>0</v>
      </c>
      <c r="AA3532">
        <v>0</v>
      </c>
      <c r="AB3532">
        <v>2.1614397913955559</v>
      </c>
      <c r="AC3532">
        <v>0</v>
      </c>
      <c r="AD3532">
        <v>0</v>
      </c>
      <c r="AE3532">
        <v>3.6139806196459512</v>
      </c>
    </row>
    <row r="3533" spans="1:31" x14ac:dyDescent="0.3">
      <c r="A3533">
        <v>2508408</v>
      </c>
      <c r="B3533">
        <v>1</v>
      </c>
      <c r="C3533" t="s">
        <v>80</v>
      </c>
      <c r="D3533" t="s">
        <v>92</v>
      </c>
      <c r="E3533" t="s">
        <v>132</v>
      </c>
      <c r="F3533" t="s">
        <v>10326</v>
      </c>
      <c r="G3533" t="s">
        <v>134</v>
      </c>
      <c r="H3533" t="s">
        <v>135</v>
      </c>
      <c r="I3533" t="s">
        <v>136</v>
      </c>
      <c r="J3533" t="s">
        <v>137</v>
      </c>
      <c r="K3533" t="s">
        <v>138</v>
      </c>
      <c r="L3533" t="s">
        <v>10327</v>
      </c>
      <c r="M3533" t="s">
        <v>10328</v>
      </c>
      <c r="N3533">
        <v>1.7641666659999999</v>
      </c>
      <c r="O3533">
        <v>0</v>
      </c>
      <c r="P3533">
        <v>3428</v>
      </c>
      <c r="Q3533">
        <v>0</v>
      </c>
      <c r="R3533">
        <v>7</v>
      </c>
      <c r="S3533">
        <v>0</v>
      </c>
      <c r="T3533">
        <v>83</v>
      </c>
      <c r="U3533">
        <v>0</v>
      </c>
      <c r="V3533">
        <v>0</v>
      </c>
      <c r="W3533">
        <v>0</v>
      </c>
      <c r="X3533">
        <v>1346.4492454939</v>
      </c>
      <c r="Y3533">
        <v>0</v>
      </c>
      <c r="Z3533">
        <v>1.2478421625711997</v>
      </c>
      <c r="AA3533">
        <v>0</v>
      </c>
      <c r="AB3533">
        <v>200.1052589340716</v>
      </c>
      <c r="AC3533">
        <v>0</v>
      </c>
      <c r="AD3533">
        <v>0</v>
      </c>
      <c r="AE3533">
        <v>1547.8023465905428</v>
      </c>
    </row>
    <row r="3534" spans="1:31" x14ac:dyDescent="0.3">
      <c r="A3534">
        <v>2508451</v>
      </c>
      <c r="B3534">
        <v>1</v>
      </c>
      <c r="C3534" t="s">
        <v>81</v>
      </c>
      <c r="D3534" t="s">
        <v>116</v>
      </c>
      <c r="E3534" t="s">
        <v>187</v>
      </c>
      <c r="F3534" t="s">
        <v>10329</v>
      </c>
      <c r="G3534" t="s">
        <v>143</v>
      </c>
      <c r="H3534" t="s">
        <v>135</v>
      </c>
      <c r="I3534" t="s">
        <v>136</v>
      </c>
      <c r="J3534" t="s">
        <v>137</v>
      </c>
      <c r="K3534" t="s">
        <v>144</v>
      </c>
      <c r="L3534" t="s">
        <v>10330</v>
      </c>
      <c r="M3534" t="s">
        <v>10331</v>
      </c>
      <c r="N3534">
        <v>1.4458333329999999</v>
      </c>
      <c r="O3534">
        <v>0</v>
      </c>
      <c r="P3534">
        <v>721</v>
      </c>
      <c r="Q3534">
        <v>1</v>
      </c>
      <c r="R3534">
        <v>73</v>
      </c>
      <c r="S3534">
        <v>2</v>
      </c>
      <c r="T3534">
        <v>95</v>
      </c>
      <c r="U3534">
        <v>0</v>
      </c>
      <c r="V3534">
        <v>0</v>
      </c>
      <c r="W3534">
        <v>0</v>
      </c>
      <c r="X3534">
        <v>144.93116705214248</v>
      </c>
      <c r="Y3534">
        <v>1.0697128183483333</v>
      </c>
      <c r="Z3534">
        <v>20.089110863759288</v>
      </c>
      <c r="AA3534">
        <v>5.3896161381059446</v>
      </c>
      <c r="AB3534">
        <v>56.220442556730262</v>
      </c>
      <c r="AC3534">
        <v>0</v>
      </c>
      <c r="AD3534">
        <v>0</v>
      </c>
      <c r="AE3534">
        <v>227.70004942908631</v>
      </c>
    </row>
    <row r="3535" spans="1:31" x14ac:dyDescent="0.3">
      <c r="A3535">
        <v>2508551</v>
      </c>
      <c r="B3535">
        <v>1</v>
      </c>
      <c r="C3535" t="s">
        <v>80</v>
      </c>
      <c r="D3535" t="s">
        <v>91</v>
      </c>
      <c r="E3535" t="s">
        <v>132</v>
      </c>
      <c r="F3535" t="s">
        <v>10332</v>
      </c>
      <c r="G3535" t="s">
        <v>173</v>
      </c>
      <c r="H3535" t="s">
        <v>135</v>
      </c>
      <c r="I3535" t="s">
        <v>136</v>
      </c>
      <c r="J3535" t="s">
        <v>137</v>
      </c>
      <c r="K3535" t="s">
        <v>138</v>
      </c>
      <c r="L3535" t="s">
        <v>10333</v>
      </c>
      <c r="M3535" t="s">
        <v>10334</v>
      </c>
      <c r="N3535">
        <v>1.25</v>
      </c>
      <c r="O3535">
        <v>0</v>
      </c>
      <c r="P3535">
        <v>3</v>
      </c>
      <c r="Q3535">
        <v>2</v>
      </c>
      <c r="R3535">
        <v>5</v>
      </c>
      <c r="S3535">
        <v>12</v>
      </c>
      <c r="T3535">
        <v>19</v>
      </c>
      <c r="U3535">
        <v>0</v>
      </c>
      <c r="V3535">
        <v>0</v>
      </c>
      <c r="W3535">
        <v>0</v>
      </c>
      <c r="X3535">
        <v>0.14977168672433333</v>
      </c>
      <c r="Y3535">
        <v>1.9196268654685338</v>
      </c>
      <c r="Z3535">
        <v>2.0858387748126503</v>
      </c>
      <c r="AA3535">
        <v>99.326378035187645</v>
      </c>
      <c r="AB3535">
        <v>29.226204909218694</v>
      </c>
      <c r="AC3535">
        <v>0</v>
      </c>
      <c r="AD3535">
        <v>0</v>
      </c>
      <c r="AE3535">
        <v>132.70782027141186</v>
      </c>
    </row>
    <row r="3536" spans="1:31" x14ac:dyDescent="0.3">
      <c r="A3536">
        <v>2508402</v>
      </c>
      <c r="B3536">
        <v>1</v>
      </c>
      <c r="C3536" t="s">
        <v>80</v>
      </c>
      <c r="D3536" t="s">
        <v>103</v>
      </c>
      <c r="E3536" t="s">
        <v>275</v>
      </c>
      <c r="F3536" t="s">
        <v>2885</v>
      </c>
      <c r="G3536" t="s">
        <v>143</v>
      </c>
      <c r="H3536" t="s">
        <v>135</v>
      </c>
      <c r="I3536" t="s">
        <v>136</v>
      </c>
      <c r="J3536" t="s">
        <v>137</v>
      </c>
      <c r="K3536" t="s">
        <v>144</v>
      </c>
      <c r="L3536" t="s">
        <v>10335</v>
      </c>
      <c r="M3536" t="s">
        <v>10336</v>
      </c>
      <c r="N3536">
        <v>6.7048888000000001E-2</v>
      </c>
      <c r="O3536">
        <v>2</v>
      </c>
      <c r="P3536">
        <v>471</v>
      </c>
      <c r="Q3536">
        <v>137</v>
      </c>
      <c r="R3536">
        <v>20</v>
      </c>
      <c r="S3536">
        <v>40</v>
      </c>
      <c r="T3536">
        <v>36</v>
      </c>
      <c r="U3536">
        <v>1</v>
      </c>
      <c r="V3536">
        <v>0</v>
      </c>
      <c r="W3536">
        <v>9.6664519185983344E-2</v>
      </c>
      <c r="X3536">
        <v>5.8847412875326155</v>
      </c>
      <c r="Y3536">
        <v>19.586911166478941</v>
      </c>
      <c r="Z3536">
        <v>1.1329832414937078</v>
      </c>
      <c r="AA3536">
        <v>9.6798693960277404</v>
      </c>
      <c r="AB3536">
        <v>1.7793634070870135</v>
      </c>
      <c r="AC3536">
        <v>0.51327789356593012</v>
      </c>
      <c r="AD3536">
        <v>0</v>
      </c>
      <c r="AE3536">
        <v>38.673810911371923</v>
      </c>
    </row>
    <row r="3537" spans="1:31" x14ac:dyDescent="0.3">
      <c r="A3537">
        <v>2508371</v>
      </c>
      <c r="B3537">
        <v>2</v>
      </c>
      <c r="C3537" t="s">
        <v>80</v>
      </c>
      <c r="D3537" t="s">
        <v>97</v>
      </c>
      <c r="E3537" t="s">
        <v>141</v>
      </c>
      <c r="F3537" t="s">
        <v>9885</v>
      </c>
      <c r="G3537" t="s">
        <v>161</v>
      </c>
      <c r="H3537" t="s">
        <v>135</v>
      </c>
      <c r="I3537" t="s">
        <v>136</v>
      </c>
      <c r="J3537" t="s">
        <v>137</v>
      </c>
      <c r="K3537" t="s">
        <v>144</v>
      </c>
      <c r="L3537" t="s">
        <v>10337</v>
      </c>
      <c r="M3537" t="s">
        <v>10338</v>
      </c>
      <c r="N3537">
        <v>0.60055555500000002</v>
      </c>
      <c r="O3537">
        <v>1</v>
      </c>
      <c r="P3537">
        <v>3085</v>
      </c>
      <c r="Q3537">
        <v>0</v>
      </c>
      <c r="R3537">
        <v>46</v>
      </c>
      <c r="S3537">
        <v>0</v>
      </c>
      <c r="T3537">
        <v>303</v>
      </c>
      <c r="U3537">
        <v>1</v>
      </c>
      <c r="V3537">
        <v>0</v>
      </c>
      <c r="W3537">
        <v>0.12974273463111111</v>
      </c>
      <c r="X3537">
        <v>598.82207570431024</v>
      </c>
      <c r="Y3537">
        <v>0</v>
      </c>
      <c r="Z3537">
        <v>20.229496725553336</v>
      </c>
      <c r="AA3537">
        <v>0</v>
      </c>
      <c r="AB3537">
        <v>254.72094457242611</v>
      </c>
      <c r="AC3537">
        <v>11.780241443093209</v>
      </c>
      <c r="AD3537">
        <v>0</v>
      </c>
      <c r="AE3537">
        <v>885.68250118001401</v>
      </c>
    </row>
    <row r="3538" spans="1:31" x14ac:dyDescent="0.3">
      <c r="A3538">
        <v>2508208</v>
      </c>
      <c r="B3538">
        <v>2</v>
      </c>
      <c r="C3538" t="s">
        <v>80</v>
      </c>
      <c r="D3538" t="s">
        <v>83</v>
      </c>
      <c r="E3538" t="s">
        <v>132</v>
      </c>
      <c r="F3538" t="s">
        <v>10339</v>
      </c>
      <c r="G3538" t="s">
        <v>143</v>
      </c>
      <c r="H3538" t="s">
        <v>135</v>
      </c>
      <c r="I3538" t="s">
        <v>136</v>
      </c>
      <c r="J3538" t="s">
        <v>137</v>
      </c>
      <c r="K3538" t="s">
        <v>144</v>
      </c>
      <c r="L3538" t="s">
        <v>10340</v>
      </c>
      <c r="M3538" t="s">
        <v>10341</v>
      </c>
      <c r="N3538">
        <v>0.28472222200000002</v>
      </c>
      <c r="O3538">
        <v>0</v>
      </c>
      <c r="P3538">
        <v>152</v>
      </c>
      <c r="Q3538">
        <v>0</v>
      </c>
      <c r="R3538">
        <v>0</v>
      </c>
      <c r="S3538">
        <v>0</v>
      </c>
      <c r="T3538">
        <v>660</v>
      </c>
      <c r="U3538">
        <v>0</v>
      </c>
      <c r="V3538">
        <v>2</v>
      </c>
      <c r="W3538">
        <v>0</v>
      </c>
      <c r="X3538">
        <v>10.331371399680583</v>
      </c>
      <c r="Y3538">
        <v>0</v>
      </c>
      <c r="Z3538">
        <v>0</v>
      </c>
      <c r="AA3538">
        <v>0</v>
      </c>
      <c r="AB3538">
        <v>65.698455564432948</v>
      </c>
      <c r="AC3538">
        <v>0</v>
      </c>
      <c r="AD3538">
        <v>4.1209425799520005</v>
      </c>
      <c r="AE3538">
        <v>80.150769544065525</v>
      </c>
    </row>
    <row r="3539" spans="1:31" x14ac:dyDescent="0.3">
      <c r="A3539">
        <v>2508322</v>
      </c>
      <c r="B3539">
        <v>1</v>
      </c>
      <c r="C3539" t="s">
        <v>80</v>
      </c>
      <c r="D3539" t="s">
        <v>97</v>
      </c>
      <c r="E3539" t="s">
        <v>207</v>
      </c>
      <c r="F3539" t="s">
        <v>10342</v>
      </c>
      <c r="G3539" t="s">
        <v>134</v>
      </c>
      <c r="H3539" t="s">
        <v>150</v>
      </c>
      <c r="I3539" t="s">
        <v>136</v>
      </c>
      <c r="J3539" t="s">
        <v>137</v>
      </c>
      <c r="K3539" t="s">
        <v>138</v>
      </c>
      <c r="L3539" t="s">
        <v>10343</v>
      </c>
      <c r="M3539" t="s">
        <v>10344</v>
      </c>
      <c r="N3539">
        <v>6.3627777769999998</v>
      </c>
      <c r="O3539">
        <v>0</v>
      </c>
      <c r="P3539">
        <v>99</v>
      </c>
      <c r="Q3539">
        <v>0</v>
      </c>
      <c r="R3539">
        <v>2</v>
      </c>
      <c r="S3539">
        <v>0</v>
      </c>
      <c r="T3539">
        <v>10</v>
      </c>
      <c r="U3539">
        <v>0</v>
      </c>
      <c r="V3539">
        <v>0</v>
      </c>
      <c r="W3539">
        <v>0</v>
      </c>
      <c r="X3539">
        <v>152.38700501335498</v>
      </c>
      <c r="Y3539">
        <v>0</v>
      </c>
      <c r="Z3539">
        <v>1.4560417637976466</v>
      </c>
      <c r="AA3539">
        <v>0</v>
      </c>
      <c r="AB3539">
        <v>40.415525499389965</v>
      </c>
      <c r="AC3539">
        <v>0</v>
      </c>
      <c r="AD3539">
        <v>0</v>
      </c>
      <c r="AE3539">
        <v>194.25857227654259</v>
      </c>
    </row>
    <row r="3540" spans="1:31" x14ac:dyDescent="0.3">
      <c r="A3540">
        <v>2508986</v>
      </c>
      <c r="B3540">
        <v>1</v>
      </c>
      <c r="C3540" t="s">
        <v>80</v>
      </c>
      <c r="D3540" t="s">
        <v>95</v>
      </c>
      <c r="E3540" t="s">
        <v>132</v>
      </c>
      <c r="F3540" t="s">
        <v>5905</v>
      </c>
      <c r="G3540" t="s">
        <v>204</v>
      </c>
      <c r="H3540" t="s">
        <v>135</v>
      </c>
      <c r="I3540" t="s">
        <v>136</v>
      </c>
      <c r="J3540" t="s">
        <v>137</v>
      </c>
      <c r="K3540" t="s">
        <v>144</v>
      </c>
      <c r="L3540" t="s">
        <v>10345</v>
      </c>
      <c r="M3540" t="s">
        <v>10346</v>
      </c>
      <c r="N3540">
        <v>1.4225000000000001</v>
      </c>
      <c r="O3540">
        <v>0</v>
      </c>
      <c r="P3540">
        <v>144</v>
      </c>
      <c r="Q3540">
        <v>0</v>
      </c>
      <c r="R3540">
        <v>1</v>
      </c>
      <c r="S3540">
        <v>1</v>
      </c>
      <c r="T3540">
        <v>11</v>
      </c>
      <c r="U3540">
        <v>0</v>
      </c>
      <c r="V3540">
        <v>0</v>
      </c>
      <c r="W3540">
        <v>0</v>
      </c>
      <c r="X3540">
        <v>59.575640756712083</v>
      </c>
      <c r="Y3540">
        <v>0</v>
      </c>
      <c r="Z3540">
        <v>9.4264447439999983E-4</v>
      </c>
      <c r="AA3540">
        <v>1.7401204163516668</v>
      </c>
      <c r="AB3540">
        <v>6.9340836016189193</v>
      </c>
      <c r="AC3540">
        <v>0</v>
      </c>
      <c r="AD3540">
        <v>0</v>
      </c>
      <c r="AE3540">
        <v>68.250787419157064</v>
      </c>
    </row>
    <row r="3541" spans="1:31" x14ac:dyDescent="0.3">
      <c r="A3541">
        <v>2508677</v>
      </c>
      <c r="B3541">
        <v>1</v>
      </c>
      <c r="C3541" t="s">
        <v>80</v>
      </c>
      <c r="D3541" t="s">
        <v>91</v>
      </c>
      <c r="E3541" t="s">
        <v>132</v>
      </c>
      <c r="F3541" t="s">
        <v>10347</v>
      </c>
      <c r="G3541" t="s">
        <v>204</v>
      </c>
      <c r="H3541" t="s">
        <v>135</v>
      </c>
      <c r="I3541" t="s">
        <v>136</v>
      </c>
      <c r="J3541" t="s">
        <v>137</v>
      </c>
      <c r="K3541" t="s">
        <v>144</v>
      </c>
      <c r="L3541" t="s">
        <v>9982</v>
      </c>
      <c r="M3541" t="s">
        <v>10348</v>
      </c>
      <c r="N3541">
        <v>1.2055555549999999</v>
      </c>
      <c r="O3541">
        <v>0</v>
      </c>
      <c r="P3541">
        <v>0</v>
      </c>
      <c r="Q3541">
        <v>0</v>
      </c>
      <c r="R3541">
        <v>3</v>
      </c>
      <c r="S3541">
        <v>0</v>
      </c>
      <c r="T3541">
        <v>1</v>
      </c>
      <c r="U3541">
        <v>0</v>
      </c>
      <c r="V3541">
        <v>0</v>
      </c>
      <c r="W3541">
        <v>0</v>
      </c>
      <c r="X3541">
        <v>0</v>
      </c>
      <c r="Y3541">
        <v>0</v>
      </c>
      <c r="Z3541">
        <v>0.31142618652392501</v>
      </c>
      <c r="AA3541">
        <v>0</v>
      </c>
      <c r="AB3541">
        <v>1.9048324074688889</v>
      </c>
      <c r="AC3541">
        <v>0</v>
      </c>
      <c r="AD3541">
        <v>0</v>
      </c>
      <c r="AE3541">
        <v>2.2162585939928139</v>
      </c>
    </row>
    <row r="3542" spans="1:31" x14ac:dyDescent="0.3">
      <c r="A3542">
        <v>2508445</v>
      </c>
      <c r="B3542">
        <v>1</v>
      </c>
      <c r="C3542" t="s">
        <v>80</v>
      </c>
      <c r="D3542" t="s">
        <v>97</v>
      </c>
      <c r="E3542" t="s">
        <v>167</v>
      </c>
      <c r="F3542" t="s">
        <v>10349</v>
      </c>
      <c r="G3542" t="s">
        <v>538</v>
      </c>
      <c r="H3542" t="s">
        <v>150</v>
      </c>
      <c r="I3542" t="s">
        <v>136</v>
      </c>
      <c r="J3542" t="s">
        <v>3</v>
      </c>
      <c r="K3542" t="s">
        <v>144</v>
      </c>
      <c r="L3542" t="s">
        <v>10350</v>
      </c>
      <c r="M3542" t="s">
        <v>10351</v>
      </c>
      <c r="N3542">
        <v>1.8419444439999999</v>
      </c>
      <c r="O3542">
        <v>0</v>
      </c>
      <c r="P3542">
        <v>1</v>
      </c>
      <c r="Q3542">
        <v>0</v>
      </c>
      <c r="R3542">
        <v>0</v>
      </c>
      <c r="S3542">
        <v>0</v>
      </c>
      <c r="T3542">
        <v>0</v>
      </c>
      <c r="U3542">
        <v>0</v>
      </c>
      <c r="V3542">
        <v>0</v>
      </c>
      <c r="W3542">
        <v>0</v>
      </c>
      <c r="X3542">
        <v>5.6344317117175005E-3</v>
      </c>
      <c r="Y3542">
        <v>0</v>
      </c>
      <c r="Z3542">
        <v>0</v>
      </c>
      <c r="AA3542">
        <v>0</v>
      </c>
      <c r="AB3542">
        <v>0</v>
      </c>
      <c r="AC3542">
        <v>0</v>
      </c>
      <c r="AD3542">
        <v>0</v>
      </c>
      <c r="AE3542">
        <v>5.6344317117175005E-3</v>
      </c>
    </row>
    <row r="3543" spans="1:31" x14ac:dyDescent="0.3">
      <c r="A3543">
        <v>2508199</v>
      </c>
      <c r="B3543">
        <v>1</v>
      </c>
      <c r="C3543" t="s">
        <v>80</v>
      </c>
      <c r="D3543" t="s">
        <v>101</v>
      </c>
      <c r="E3543" t="s">
        <v>207</v>
      </c>
      <c r="F3543" t="s">
        <v>10352</v>
      </c>
      <c r="G3543" t="s">
        <v>161</v>
      </c>
      <c r="H3543" t="s">
        <v>150</v>
      </c>
      <c r="I3543" t="s">
        <v>136</v>
      </c>
      <c r="J3543" t="s">
        <v>137</v>
      </c>
      <c r="K3543" t="s">
        <v>144</v>
      </c>
      <c r="L3543" t="s">
        <v>10353</v>
      </c>
      <c r="M3543" t="s">
        <v>10354</v>
      </c>
      <c r="N3543">
        <v>0.78138888799999995</v>
      </c>
      <c r="O3543">
        <v>0</v>
      </c>
      <c r="P3543">
        <v>32</v>
      </c>
      <c r="Q3543">
        <v>0</v>
      </c>
      <c r="R3543">
        <v>0</v>
      </c>
      <c r="S3543">
        <v>0</v>
      </c>
      <c r="T3543">
        <v>3</v>
      </c>
      <c r="U3543">
        <v>0</v>
      </c>
      <c r="V3543">
        <v>0</v>
      </c>
      <c r="W3543">
        <v>0</v>
      </c>
      <c r="X3543">
        <v>5.9893418352673349</v>
      </c>
      <c r="Y3543">
        <v>0</v>
      </c>
      <c r="Z3543">
        <v>0</v>
      </c>
      <c r="AA3543">
        <v>0</v>
      </c>
      <c r="AB3543">
        <v>0.68934154597888886</v>
      </c>
      <c r="AC3543">
        <v>0</v>
      </c>
      <c r="AD3543">
        <v>0</v>
      </c>
      <c r="AE3543">
        <v>6.6786833812462234</v>
      </c>
    </row>
    <row r="3544" spans="1:31" x14ac:dyDescent="0.3">
      <c r="A3544">
        <v>2508531</v>
      </c>
      <c r="B3544">
        <v>1</v>
      </c>
      <c r="C3544" t="s">
        <v>80</v>
      </c>
      <c r="D3544" t="s">
        <v>105</v>
      </c>
      <c r="E3544" t="s">
        <v>141</v>
      </c>
      <c r="F3544" t="s">
        <v>10355</v>
      </c>
      <c r="G3544" t="s">
        <v>143</v>
      </c>
      <c r="H3544" t="s">
        <v>135</v>
      </c>
      <c r="I3544" t="s">
        <v>136</v>
      </c>
      <c r="J3544" t="s">
        <v>137</v>
      </c>
      <c r="K3544" t="s">
        <v>144</v>
      </c>
      <c r="L3544" t="s">
        <v>10356</v>
      </c>
      <c r="M3544" t="s">
        <v>10357</v>
      </c>
      <c r="N3544">
        <v>8.7222222000000002E-2</v>
      </c>
      <c r="O3544">
        <v>1</v>
      </c>
      <c r="P3544">
        <v>390</v>
      </c>
      <c r="Q3544">
        <v>1</v>
      </c>
      <c r="R3544">
        <v>2</v>
      </c>
      <c r="S3544">
        <v>6</v>
      </c>
      <c r="T3544">
        <v>47</v>
      </c>
      <c r="U3544">
        <v>0</v>
      </c>
      <c r="V3544">
        <v>0</v>
      </c>
      <c r="W3544">
        <v>0.10808835696994001</v>
      </c>
      <c r="X3544">
        <v>10.875256920562386</v>
      </c>
      <c r="Y3544">
        <v>0.46389593345031344</v>
      </c>
      <c r="Z3544">
        <v>0</v>
      </c>
      <c r="AA3544">
        <v>2.4565973604365223</v>
      </c>
      <c r="AB3544">
        <v>4.6057074403016047</v>
      </c>
      <c r="AC3544">
        <v>0</v>
      </c>
      <c r="AD3544">
        <v>0</v>
      </c>
      <c r="AE3544">
        <v>18.509546011720765</v>
      </c>
    </row>
    <row r="3545" spans="1:31" x14ac:dyDescent="0.3">
      <c r="A3545">
        <v>2508530</v>
      </c>
      <c r="B3545">
        <v>2</v>
      </c>
      <c r="C3545" t="s">
        <v>80</v>
      </c>
      <c r="D3545" t="s">
        <v>99</v>
      </c>
      <c r="E3545" t="s">
        <v>207</v>
      </c>
      <c r="F3545" t="s">
        <v>3571</v>
      </c>
      <c r="G3545" t="s">
        <v>161</v>
      </c>
      <c r="H3545" t="s">
        <v>150</v>
      </c>
      <c r="I3545" t="s">
        <v>136</v>
      </c>
      <c r="J3545" t="s">
        <v>137</v>
      </c>
      <c r="K3545" t="s">
        <v>144</v>
      </c>
      <c r="L3545" t="s">
        <v>10006</v>
      </c>
      <c r="M3545" t="s">
        <v>10358</v>
      </c>
      <c r="N3545">
        <v>0.43638888799999997</v>
      </c>
      <c r="O3545">
        <v>0</v>
      </c>
      <c r="P3545">
        <v>100</v>
      </c>
      <c r="Q3545">
        <v>0</v>
      </c>
      <c r="R3545">
        <v>0</v>
      </c>
      <c r="S3545">
        <v>0</v>
      </c>
      <c r="T3545">
        <v>0</v>
      </c>
      <c r="U3545">
        <v>0</v>
      </c>
      <c r="V3545">
        <v>0</v>
      </c>
      <c r="W3545">
        <v>0</v>
      </c>
      <c r="X3545">
        <v>13.521029219876763</v>
      </c>
      <c r="Y3545">
        <v>0</v>
      </c>
      <c r="Z3545">
        <v>0</v>
      </c>
      <c r="AA3545">
        <v>0</v>
      </c>
      <c r="AB3545">
        <v>0</v>
      </c>
      <c r="AC3545">
        <v>0</v>
      </c>
      <c r="AD3545">
        <v>0</v>
      </c>
      <c r="AE3545">
        <v>13.521029219876763</v>
      </c>
    </row>
    <row r="3546" spans="1:31" x14ac:dyDescent="0.3">
      <c r="A3546">
        <v>2508777</v>
      </c>
      <c r="B3546">
        <v>1</v>
      </c>
      <c r="C3546" t="s">
        <v>80</v>
      </c>
      <c r="D3546" t="s">
        <v>83</v>
      </c>
      <c r="E3546" t="s">
        <v>167</v>
      </c>
      <c r="F3546" t="s">
        <v>9739</v>
      </c>
      <c r="G3546" t="s">
        <v>263</v>
      </c>
      <c r="H3546" t="s">
        <v>150</v>
      </c>
      <c r="I3546" t="s">
        <v>136</v>
      </c>
      <c r="J3546" t="s">
        <v>137</v>
      </c>
      <c r="K3546" t="s">
        <v>144</v>
      </c>
      <c r="L3546" t="s">
        <v>10359</v>
      </c>
      <c r="M3546" t="s">
        <v>10360</v>
      </c>
      <c r="N3546">
        <v>1.2613888879999999</v>
      </c>
      <c r="O3546">
        <v>0</v>
      </c>
      <c r="P3546">
        <v>0</v>
      </c>
      <c r="Q3546">
        <v>0</v>
      </c>
      <c r="R3546">
        <v>0</v>
      </c>
      <c r="S3546">
        <v>0</v>
      </c>
      <c r="T3546">
        <v>1</v>
      </c>
      <c r="U3546">
        <v>0</v>
      </c>
      <c r="V3546">
        <v>0</v>
      </c>
      <c r="W3546">
        <v>0</v>
      </c>
      <c r="X3546">
        <v>0</v>
      </c>
      <c r="Y3546">
        <v>0</v>
      </c>
      <c r="Z3546">
        <v>0</v>
      </c>
      <c r="AA3546">
        <v>0</v>
      </c>
      <c r="AB3546">
        <v>0.96648810320837497</v>
      </c>
      <c r="AC3546">
        <v>0</v>
      </c>
      <c r="AD3546">
        <v>0</v>
      </c>
      <c r="AE3546">
        <v>0.96648810320837497</v>
      </c>
    </row>
    <row r="3547" spans="1:31" x14ac:dyDescent="0.3">
      <c r="A3547">
        <v>2508385</v>
      </c>
      <c r="B3547">
        <v>1</v>
      </c>
      <c r="C3547" t="s">
        <v>80</v>
      </c>
      <c r="D3547" t="s">
        <v>87</v>
      </c>
      <c r="E3547" t="s">
        <v>159</v>
      </c>
      <c r="F3547" t="s">
        <v>10361</v>
      </c>
      <c r="G3547" t="s">
        <v>173</v>
      </c>
      <c r="H3547" t="s">
        <v>150</v>
      </c>
      <c r="I3547" t="s">
        <v>136</v>
      </c>
      <c r="J3547" t="s">
        <v>137</v>
      </c>
      <c r="K3547" t="s">
        <v>138</v>
      </c>
      <c r="L3547" t="s">
        <v>10362</v>
      </c>
      <c r="M3547" t="s">
        <v>10363</v>
      </c>
      <c r="N3547">
        <v>1.988888888</v>
      </c>
      <c r="O3547">
        <v>0</v>
      </c>
      <c r="P3547">
        <v>29</v>
      </c>
      <c r="Q3547">
        <v>0</v>
      </c>
      <c r="R3547">
        <v>0</v>
      </c>
      <c r="S3547">
        <v>0</v>
      </c>
      <c r="T3547">
        <v>19</v>
      </c>
      <c r="U3547">
        <v>0</v>
      </c>
      <c r="V3547">
        <v>3</v>
      </c>
      <c r="W3547">
        <v>0</v>
      </c>
      <c r="X3547">
        <v>16.351330466135732</v>
      </c>
      <c r="Y3547">
        <v>0</v>
      </c>
      <c r="Z3547">
        <v>0</v>
      </c>
      <c r="AA3547">
        <v>0</v>
      </c>
      <c r="AB3547">
        <v>144.19275181333646</v>
      </c>
      <c r="AC3547">
        <v>0</v>
      </c>
      <c r="AD3547">
        <v>404.85324820410113</v>
      </c>
      <c r="AE3547">
        <v>565.39733048357334</v>
      </c>
    </row>
    <row r="3548" spans="1:31" x14ac:dyDescent="0.3">
      <c r="A3548">
        <v>2508377</v>
      </c>
      <c r="B3548">
        <v>2</v>
      </c>
      <c r="C3548" t="s">
        <v>80</v>
      </c>
      <c r="D3548" t="s">
        <v>99</v>
      </c>
      <c r="E3548" t="s">
        <v>207</v>
      </c>
      <c r="F3548" t="s">
        <v>10364</v>
      </c>
      <c r="G3548" t="s">
        <v>161</v>
      </c>
      <c r="H3548" t="s">
        <v>150</v>
      </c>
      <c r="I3548" t="s">
        <v>136</v>
      </c>
      <c r="J3548" t="s">
        <v>137</v>
      </c>
      <c r="K3548" t="s">
        <v>144</v>
      </c>
      <c r="L3548" t="s">
        <v>10365</v>
      </c>
      <c r="M3548" t="s">
        <v>10366</v>
      </c>
      <c r="N3548">
        <v>0.13027777700000001</v>
      </c>
      <c r="O3548">
        <v>0</v>
      </c>
      <c r="P3548">
        <v>18</v>
      </c>
      <c r="Q3548">
        <v>0</v>
      </c>
      <c r="R3548">
        <v>0</v>
      </c>
      <c r="S3548">
        <v>0</v>
      </c>
      <c r="T3548">
        <v>1</v>
      </c>
      <c r="U3548">
        <v>0</v>
      </c>
      <c r="V3548">
        <v>0</v>
      </c>
      <c r="W3548">
        <v>0</v>
      </c>
      <c r="X3548">
        <v>0.26712814184605893</v>
      </c>
      <c r="Y3548">
        <v>0</v>
      </c>
      <c r="Z3548">
        <v>0</v>
      </c>
      <c r="AA3548">
        <v>0</v>
      </c>
      <c r="AB3548">
        <v>0</v>
      </c>
      <c r="AC3548">
        <v>0</v>
      </c>
      <c r="AD3548">
        <v>0</v>
      </c>
      <c r="AE3548">
        <v>0.26712814184605893</v>
      </c>
    </row>
    <row r="3549" spans="1:31" x14ac:dyDescent="0.3">
      <c r="A3549">
        <v>2508425</v>
      </c>
      <c r="B3549">
        <v>1</v>
      </c>
      <c r="C3549" t="s">
        <v>81</v>
      </c>
      <c r="D3549" t="s">
        <v>112</v>
      </c>
      <c r="E3549" t="s">
        <v>141</v>
      </c>
      <c r="F3549" t="s">
        <v>10367</v>
      </c>
      <c r="G3549" t="s">
        <v>143</v>
      </c>
      <c r="H3549" t="s">
        <v>135</v>
      </c>
      <c r="I3549" t="s">
        <v>136</v>
      </c>
      <c r="J3549" t="s">
        <v>137</v>
      </c>
      <c r="K3549" t="s">
        <v>144</v>
      </c>
      <c r="L3549" t="s">
        <v>10368</v>
      </c>
      <c r="M3549" t="s">
        <v>10369</v>
      </c>
      <c r="N3549">
        <v>1.551111111</v>
      </c>
      <c r="O3549">
        <v>1</v>
      </c>
      <c r="P3549">
        <v>2</v>
      </c>
      <c r="Q3549">
        <v>53</v>
      </c>
      <c r="R3549">
        <v>90</v>
      </c>
      <c r="S3549">
        <v>5</v>
      </c>
      <c r="T3549">
        <v>2</v>
      </c>
      <c r="U3549">
        <v>0</v>
      </c>
      <c r="V3549">
        <v>0</v>
      </c>
      <c r="W3549">
        <v>0.56808333766045338</v>
      </c>
      <c r="X3549">
        <v>0.5360217875880855</v>
      </c>
      <c r="Y3549">
        <v>42.266864942072182</v>
      </c>
      <c r="Z3549">
        <v>77.17250703472142</v>
      </c>
      <c r="AA3549">
        <v>8.7296531626900951</v>
      </c>
      <c r="AB3549">
        <v>35.692527110946209</v>
      </c>
      <c r="AC3549">
        <v>0</v>
      </c>
      <c r="AD3549">
        <v>0</v>
      </c>
      <c r="AE3549">
        <v>164.96565737567843</v>
      </c>
    </row>
    <row r="3550" spans="1:31" x14ac:dyDescent="0.3">
      <c r="A3550">
        <v>2508548</v>
      </c>
      <c r="B3550">
        <v>1</v>
      </c>
      <c r="C3550" t="s">
        <v>81</v>
      </c>
      <c r="D3550" t="s">
        <v>125</v>
      </c>
      <c r="E3550" t="s">
        <v>187</v>
      </c>
      <c r="F3550" t="s">
        <v>1144</v>
      </c>
      <c r="G3550" t="s">
        <v>143</v>
      </c>
      <c r="H3550" t="s">
        <v>135</v>
      </c>
      <c r="I3550" t="s">
        <v>136</v>
      </c>
      <c r="J3550" t="s">
        <v>137</v>
      </c>
      <c r="K3550" t="s">
        <v>144</v>
      </c>
      <c r="L3550" t="s">
        <v>10370</v>
      </c>
      <c r="M3550" t="s">
        <v>10371</v>
      </c>
      <c r="N3550">
        <v>0.6925</v>
      </c>
      <c r="O3550">
        <v>0</v>
      </c>
      <c r="P3550">
        <v>419</v>
      </c>
      <c r="Q3550">
        <v>25</v>
      </c>
      <c r="R3550">
        <v>56</v>
      </c>
      <c r="S3550">
        <v>1</v>
      </c>
      <c r="T3550">
        <v>38</v>
      </c>
      <c r="U3550">
        <v>0</v>
      </c>
      <c r="V3550">
        <v>0</v>
      </c>
      <c r="W3550">
        <v>0</v>
      </c>
      <c r="X3550">
        <v>47.558396276333767</v>
      </c>
      <c r="Y3550">
        <v>25.965675431200538</v>
      </c>
      <c r="Z3550">
        <v>12.473304541352988</v>
      </c>
      <c r="AA3550">
        <v>23.022057413760177</v>
      </c>
      <c r="AB3550">
        <v>13.70425346607324</v>
      </c>
      <c r="AC3550">
        <v>0</v>
      </c>
      <c r="AD3550">
        <v>0</v>
      </c>
      <c r="AE3550">
        <v>122.72368712872071</v>
      </c>
    </row>
    <row r="3551" spans="1:31" x14ac:dyDescent="0.3">
      <c r="A3551">
        <v>2508697</v>
      </c>
      <c r="B3551">
        <v>1</v>
      </c>
      <c r="C3551" t="s">
        <v>80</v>
      </c>
      <c r="D3551" t="s">
        <v>98</v>
      </c>
      <c r="E3551" t="s">
        <v>159</v>
      </c>
      <c r="F3551" t="s">
        <v>10372</v>
      </c>
      <c r="G3551" t="s">
        <v>181</v>
      </c>
      <c r="H3551" t="s">
        <v>150</v>
      </c>
      <c r="I3551" t="s">
        <v>136</v>
      </c>
      <c r="J3551" t="s">
        <v>137</v>
      </c>
      <c r="K3551" t="s">
        <v>144</v>
      </c>
      <c r="L3551" t="s">
        <v>10373</v>
      </c>
      <c r="M3551" t="s">
        <v>10374</v>
      </c>
      <c r="N3551">
        <v>1.200555555</v>
      </c>
      <c r="O3551">
        <v>0</v>
      </c>
      <c r="P3551">
        <v>16</v>
      </c>
      <c r="Q3551">
        <v>0</v>
      </c>
      <c r="R3551">
        <v>14</v>
      </c>
      <c r="S3551">
        <v>0</v>
      </c>
      <c r="T3551">
        <v>17</v>
      </c>
      <c r="U3551">
        <v>0</v>
      </c>
      <c r="V3551">
        <v>0</v>
      </c>
      <c r="W3551">
        <v>0</v>
      </c>
      <c r="X3551">
        <v>3.3680050796050574</v>
      </c>
      <c r="Y3551">
        <v>0</v>
      </c>
      <c r="Z3551">
        <v>7.8858175814510298</v>
      </c>
      <c r="AA3551">
        <v>0</v>
      </c>
      <c r="AB3551">
        <v>7.7558400463078865</v>
      </c>
      <c r="AC3551">
        <v>0</v>
      </c>
      <c r="AD3551">
        <v>0</v>
      </c>
      <c r="AE3551">
        <v>19.009662707363972</v>
      </c>
    </row>
    <row r="3552" spans="1:31" x14ac:dyDescent="0.3">
      <c r="A3552">
        <v>2508946</v>
      </c>
      <c r="B3552">
        <v>1</v>
      </c>
      <c r="C3552" t="s">
        <v>81</v>
      </c>
      <c r="D3552" t="s">
        <v>112</v>
      </c>
      <c r="E3552" t="s">
        <v>141</v>
      </c>
      <c r="F3552" t="s">
        <v>10375</v>
      </c>
      <c r="G3552" t="s">
        <v>143</v>
      </c>
      <c r="H3552" t="s">
        <v>135</v>
      </c>
      <c r="I3552" t="s">
        <v>136</v>
      </c>
      <c r="J3552" t="s">
        <v>137</v>
      </c>
      <c r="K3552" t="s">
        <v>144</v>
      </c>
      <c r="L3552" t="s">
        <v>10376</v>
      </c>
      <c r="M3552" t="s">
        <v>10377</v>
      </c>
      <c r="N3552">
        <v>5.0555555000000002E-2</v>
      </c>
      <c r="O3552">
        <v>1</v>
      </c>
      <c r="P3552">
        <v>0</v>
      </c>
      <c r="Q3552">
        <v>92</v>
      </c>
      <c r="R3552">
        <v>23</v>
      </c>
      <c r="S3552">
        <v>5</v>
      </c>
      <c r="T3552">
        <v>0</v>
      </c>
      <c r="U3552">
        <v>1</v>
      </c>
      <c r="V3552">
        <v>0</v>
      </c>
      <c r="W3552">
        <v>1.2807859711111111E-2</v>
      </c>
      <c r="X3552">
        <v>0</v>
      </c>
      <c r="Y3552">
        <v>2.1088075747344672</v>
      </c>
      <c r="Z3552">
        <v>0.22461620544120339</v>
      </c>
      <c r="AA3552">
        <v>0.59571251104258838</v>
      </c>
      <c r="AB3552">
        <v>0</v>
      </c>
      <c r="AC3552">
        <v>5.0207232739299994E-2</v>
      </c>
      <c r="AD3552">
        <v>0</v>
      </c>
      <c r="AE3552">
        <v>2.9921513836686704</v>
      </c>
    </row>
    <row r="3553" spans="1:31" x14ac:dyDescent="0.3">
      <c r="A3553">
        <v>2508319</v>
      </c>
      <c r="B3553">
        <v>1</v>
      </c>
      <c r="C3553" t="s">
        <v>81</v>
      </c>
      <c r="D3553" t="s">
        <v>126</v>
      </c>
      <c r="E3553" t="s">
        <v>132</v>
      </c>
      <c r="F3553" t="s">
        <v>9710</v>
      </c>
      <c r="G3553" t="s">
        <v>1446</v>
      </c>
      <c r="H3553" t="s">
        <v>135</v>
      </c>
      <c r="I3553" t="s">
        <v>136</v>
      </c>
      <c r="J3553" t="s">
        <v>137</v>
      </c>
      <c r="K3553" t="s">
        <v>144</v>
      </c>
      <c r="L3553" t="s">
        <v>10378</v>
      </c>
      <c r="M3553" t="s">
        <v>10379</v>
      </c>
      <c r="N3553">
        <v>2.6405555550000002</v>
      </c>
      <c r="O3553">
        <v>2</v>
      </c>
      <c r="P3553">
        <v>175</v>
      </c>
      <c r="Q3553">
        <v>7</v>
      </c>
      <c r="R3553">
        <v>72</v>
      </c>
      <c r="S3553">
        <v>1</v>
      </c>
      <c r="T3553">
        <v>7</v>
      </c>
      <c r="U3553">
        <v>0</v>
      </c>
      <c r="V3553">
        <v>0</v>
      </c>
      <c r="W3553">
        <v>1.1704662277066666</v>
      </c>
      <c r="X3553">
        <v>48.68906684823579</v>
      </c>
      <c r="Y3553">
        <v>65.400257186980753</v>
      </c>
      <c r="Z3553">
        <v>54.809060357937909</v>
      </c>
      <c r="AA3553">
        <v>4.1635125873255561</v>
      </c>
      <c r="AB3553">
        <v>18.807758033634535</v>
      </c>
      <c r="AC3553">
        <v>0</v>
      </c>
      <c r="AD3553">
        <v>0</v>
      </c>
      <c r="AE3553">
        <v>193.04012124182123</v>
      </c>
    </row>
    <row r="3554" spans="1:31" x14ac:dyDescent="0.3">
      <c r="A3554">
        <v>2508909</v>
      </c>
      <c r="B3554">
        <v>1</v>
      </c>
      <c r="C3554" t="s">
        <v>80</v>
      </c>
      <c r="D3554" t="s">
        <v>88</v>
      </c>
      <c r="E3554" t="s">
        <v>141</v>
      </c>
      <c r="F3554" t="s">
        <v>10380</v>
      </c>
      <c r="G3554" t="s">
        <v>143</v>
      </c>
      <c r="H3554" t="s">
        <v>135</v>
      </c>
      <c r="I3554" t="s">
        <v>136</v>
      </c>
      <c r="J3554" t="s">
        <v>137</v>
      </c>
      <c r="K3554" t="s">
        <v>144</v>
      </c>
      <c r="L3554" t="s">
        <v>10381</v>
      </c>
      <c r="M3554" t="s">
        <v>10382</v>
      </c>
      <c r="N3554">
        <v>0.66277777699999996</v>
      </c>
      <c r="O3554">
        <v>1</v>
      </c>
      <c r="P3554">
        <v>7223</v>
      </c>
      <c r="Q3554">
        <v>0</v>
      </c>
      <c r="R3554">
        <v>0</v>
      </c>
      <c r="S3554">
        <v>5</v>
      </c>
      <c r="T3554">
        <v>372</v>
      </c>
      <c r="U3554">
        <v>0</v>
      </c>
      <c r="V3554">
        <v>0</v>
      </c>
      <c r="W3554">
        <v>129.50289105051678</v>
      </c>
      <c r="X3554">
        <v>1800.9035425658485</v>
      </c>
      <c r="Y3554">
        <v>0</v>
      </c>
      <c r="Z3554">
        <v>0</v>
      </c>
      <c r="AA3554">
        <v>1134.6293176654256</v>
      </c>
      <c r="AB3554">
        <v>492.14420472243523</v>
      </c>
      <c r="AC3554">
        <v>0</v>
      </c>
      <c r="AD3554">
        <v>0</v>
      </c>
      <c r="AE3554">
        <v>3557.1799560042264</v>
      </c>
    </row>
    <row r="3555" spans="1:31" x14ac:dyDescent="0.3">
      <c r="A3555">
        <v>2508611</v>
      </c>
      <c r="B3555">
        <v>1</v>
      </c>
      <c r="C3555" t="s">
        <v>80</v>
      </c>
      <c r="D3555" t="s">
        <v>110</v>
      </c>
      <c r="E3555" t="s">
        <v>167</v>
      </c>
      <c r="F3555" t="s">
        <v>10383</v>
      </c>
      <c r="G3555" t="s">
        <v>263</v>
      </c>
      <c r="H3555" t="s">
        <v>150</v>
      </c>
      <c r="I3555" t="s">
        <v>136</v>
      </c>
      <c r="J3555" t="s">
        <v>137</v>
      </c>
      <c r="K3555" t="s">
        <v>144</v>
      </c>
      <c r="L3555" t="s">
        <v>10384</v>
      </c>
      <c r="M3555" t="s">
        <v>10385</v>
      </c>
      <c r="N3555">
        <v>4.0127777770000002</v>
      </c>
      <c r="O3555">
        <v>0</v>
      </c>
      <c r="P3555">
        <v>4</v>
      </c>
      <c r="Q3555">
        <v>0</v>
      </c>
      <c r="R3555">
        <v>0</v>
      </c>
      <c r="S3555">
        <v>0</v>
      </c>
      <c r="T3555">
        <v>2</v>
      </c>
      <c r="U3555">
        <v>0</v>
      </c>
      <c r="V3555">
        <v>0</v>
      </c>
      <c r="W3555">
        <v>0</v>
      </c>
      <c r="X3555">
        <v>1.290927794733731</v>
      </c>
      <c r="Y3555">
        <v>0</v>
      </c>
      <c r="Z3555">
        <v>0</v>
      </c>
      <c r="AA3555">
        <v>0</v>
      </c>
      <c r="AB3555">
        <v>10.226943047716544</v>
      </c>
      <c r="AC3555">
        <v>0</v>
      </c>
      <c r="AD3555">
        <v>0</v>
      </c>
      <c r="AE3555">
        <v>11.517870842450275</v>
      </c>
    </row>
    <row r="3556" spans="1:31" x14ac:dyDescent="0.3">
      <c r="A3556">
        <v>2508362</v>
      </c>
      <c r="B3556">
        <v>1</v>
      </c>
      <c r="C3556" t="s">
        <v>81</v>
      </c>
      <c r="D3556" t="s">
        <v>125</v>
      </c>
      <c r="E3556" t="s">
        <v>159</v>
      </c>
      <c r="F3556" t="s">
        <v>10386</v>
      </c>
      <c r="G3556" t="s">
        <v>181</v>
      </c>
      <c r="H3556" t="s">
        <v>150</v>
      </c>
      <c r="I3556" t="s">
        <v>136</v>
      </c>
      <c r="J3556" t="s">
        <v>137</v>
      </c>
      <c r="K3556" t="s">
        <v>144</v>
      </c>
      <c r="L3556" t="s">
        <v>10387</v>
      </c>
      <c r="M3556" t="s">
        <v>10388</v>
      </c>
      <c r="N3556">
        <v>1.629444444</v>
      </c>
      <c r="O3556">
        <v>0</v>
      </c>
      <c r="P3556">
        <v>0</v>
      </c>
      <c r="Q3556">
        <v>0</v>
      </c>
      <c r="R3556">
        <v>23</v>
      </c>
      <c r="S3556">
        <v>0</v>
      </c>
      <c r="T3556">
        <v>0</v>
      </c>
      <c r="U3556">
        <v>0</v>
      </c>
      <c r="V3556">
        <v>0</v>
      </c>
      <c r="W3556">
        <v>0</v>
      </c>
      <c r="X3556">
        <v>0</v>
      </c>
      <c r="Y3556">
        <v>0</v>
      </c>
      <c r="Z3556">
        <v>11.176954598258273</v>
      </c>
      <c r="AA3556">
        <v>0</v>
      </c>
      <c r="AB3556">
        <v>0</v>
      </c>
      <c r="AC3556">
        <v>0</v>
      </c>
      <c r="AD3556">
        <v>0</v>
      </c>
      <c r="AE3556">
        <v>11.176954598258273</v>
      </c>
    </row>
    <row r="3557" spans="1:31" x14ac:dyDescent="0.3">
      <c r="A3557">
        <v>2508371</v>
      </c>
      <c r="B3557">
        <v>1</v>
      </c>
      <c r="C3557" t="s">
        <v>80</v>
      </c>
      <c r="D3557" t="s">
        <v>97</v>
      </c>
      <c r="E3557" t="s">
        <v>132</v>
      </c>
      <c r="F3557" t="s">
        <v>10389</v>
      </c>
      <c r="G3557" t="s">
        <v>204</v>
      </c>
      <c r="H3557" t="s">
        <v>135</v>
      </c>
      <c r="I3557" t="s">
        <v>136</v>
      </c>
      <c r="J3557" t="s">
        <v>137</v>
      </c>
      <c r="K3557" t="s">
        <v>144</v>
      </c>
      <c r="L3557" t="s">
        <v>10390</v>
      </c>
      <c r="M3557" t="s">
        <v>10337</v>
      </c>
      <c r="N3557">
        <v>1.44</v>
      </c>
      <c r="O3557">
        <v>0</v>
      </c>
      <c r="P3557">
        <v>108</v>
      </c>
      <c r="Q3557">
        <v>0</v>
      </c>
      <c r="R3557">
        <v>2</v>
      </c>
      <c r="S3557">
        <v>0</v>
      </c>
      <c r="T3557">
        <v>10</v>
      </c>
      <c r="U3557">
        <v>0</v>
      </c>
      <c r="V3557">
        <v>0</v>
      </c>
      <c r="W3557">
        <v>0</v>
      </c>
      <c r="X3557">
        <v>44.857555864315437</v>
      </c>
      <c r="Y3557">
        <v>0</v>
      </c>
      <c r="Z3557">
        <v>1.8470144890267002</v>
      </c>
      <c r="AA3557">
        <v>0</v>
      </c>
      <c r="AB3557">
        <v>17.25063002055948</v>
      </c>
      <c r="AC3557">
        <v>0</v>
      </c>
      <c r="AD3557">
        <v>0</v>
      </c>
      <c r="AE3557">
        <v>63.955200373901619</v>
      </c>
    </row>
    <row r="3558" spans="1:31" x14ac:dyDescent="0.3">
      <c r="A3558">
        <v>2509035</v>
      </c>
      <c r="B3558">
        <v>1</v>
      </c>
      <c r="C3558" t="s">
        <v>81</v>
      </c>
      <c r="D3558" t="s">
        <v>117</v>
      </c>
      <c r="E3558" t="s">
        <v>167</v>
      </c>
      <c r="F3558" t="s">
        <v>10391</v>
      </c>
      <c r="G3558" t="s">
        <v>234</v>
      </c>
      <c r="H3558" t="s">
        <v>150</v>
      </c>
      <c r="I3558" t="s">
        <v>136</v>
      </c>
      <c r="J3558" t="s">
        <v>137</v>
      </c>
      <c r="K3558" t="s">
        <v>144</v>
      </c>
      <c r="L3558" t="s">
        <v>10392</v>
      </c>
      <c r="M3558" t="s">
        <v>10393</v>
      </c>
      <c r="N3558">
        <v>1.2308333330000001</v>
      </c>
      <c r="O3558">
        <v>0</v>
      </c>
      <c r="P3558">
        <v>4</v>
      </c>
      <c r="Q3558">
        <v>0</v>
      </c>
      <c r="R3558">
        <v>0</v>
      </c>
      <c r="S3558">
        <v>0</v>
      </c>
      <c r="T3558">
        <v>0</v>
      </c>
      <c r="U3558">
        <v>0</v>
      </c>
      <c r="V3558">
        <v>0</v>
      </c>
      <c r="W3558">
        <v>0</v>
      </c>
      <c r="X3558">
        <v>0.81787213690395244</v>
      </c>
      <c r="Y3558">
        <v>0</v>
      </c>
      <c r="Z3558">
        <v>0</v>
      </c>
      <c r="AA3558">
        <v>0</v>
      </c>
      <c r="AB3558">
        <v>0</v>
      </c>
      <c r="AC3558">
        <v>0</v>
      </c>
      <c r="AD3558">
        <v>0</v>
      </c>
      <c r="AE3558">
        <v>0.81787213690395244</v>
      </c>
    </row>
    <row r="3559" spans="1:31" x14ac:dyDescent="0.3">
      <c r="A3559">
        <v>2508208</v>
      </c>
      <c r="B3559">
        <v>1</v>
      </c>
      <c r="C3559" t="s">
        <v>80</v>
      </c>
      <c r="D3559" t="s">
        <v>83</v>
      </c>
      <c r="E3559" t="s">
        <v>275</v>
      </c>
      <c r="F3559" t="s">
        <v>10394</v>
      </c>
      <c r="G3559" t="s">
        <v>143</v>
      </c>
      <c r="H3559" t="s">
        <v>135</v>
      </c>
      <c r="I3559" t="s">
        <v>136</v>
      </c>
      <c r="J3559" t="s">
        <v>137</v>
      </c>
      <c r="K3559" t="s">
        <v>144</v>
      </c>
      <c r="L3559" t="s">
        <v>10395</v>
      </c>
      <c r="M3559" t="s">
        <v>10340</v>
      </c>
      <c r="N3559">
        <v>1.737222222</v>
      </c>
      <c r="O3559">
        <v>0</v>
      </c>
      <c r="P3559">
        <v>3306</v>
      </c>
      <c r="Q3559">
        <v>0</v>
      </c>
      <c r="R3559">
        <v>1</v>
      </c>
      <c r="S3559">
        <v>12</v>
      </c>
      <c r="T3559">
        <v>1106</v>
      </c>
      <c r="U3559">
        <v>1</v>
      </c>
      <c r="V3559">
        <v>5</v>
      </c>
      <c r="W3559">
        <v>0</v>
      </c>
      <c r="X3559">
        <v>1544.130548773586</v>
      </c>
      <c r="Y3559">
        <v>0</v>
      </c>
      <c r="Z3559">
        <v>0.14703128281147498</v>
      </c>
      <c r="AA3559">
        <v>10.111854723820647</v>
      </c>
      <c r="AB3559">
        <v>787.78531515854354</v>
      </c>
      <c r="AC3559">
        <v>3.5755628680122085</v>
      </c>
      <c r="AD3559">
        <v>40.204589139535521</v>
      </c>
      <c r="AE3559">
        <v>2385.9549019463093</v>
      </c>
    </row>
    <row r="3560" spans="1:31" x14ac:dyDescent="0.3">
      <c r="A3560">
        <v>2508202</v>
      </c>
      <c r="B3560">
        <v>1</v>
      </c>
      <c r="C3560" t="s">
        <v>80</v>
      </c>
      <c r="D3560" t="s">
        <v>85</v>
      </c>
      <c r="E3560" t="s">
        <v>207</v>
      </c>
      <c r="F3560" t="s">
        <v>9870</v>
      </c>
      <c r="G3560" t="s">
        <v>177</v>
      </c>
      <c r="H3560" t="s">
        <v>150</v>
      </c>
      <c r="I3560" t="s">
        <v>136</v>
      </c>
      <c r="J3560" t="s">
        <v>137</v>
      </c>
      <c r="K3560" t="s">
        <v>144</v>
      </c>
      <c r="L3560" t="s">
        <v>10396</v>
      </c>
      <c r="M3560" t="s">
        <v>10397</v>
      </c>
      <c r="N3560">
        <v>1.231944444</v>
      </c>
      <c r="O3560">
        <v>0</v>
      </c>
      <c r="P3560">
        <v>100</v>
      </c>
      <c r="Q3560">
        <v>0</v>
      </c>
      <c r="R3560">
        <v>0</v>
      </c>
      <c r="S3560">
        <v>0</v>
      </c>
      <c r="T3560">
        <v>7</v>
      </c>
      <c r="U3560">
        <v>0</v>
      </c>
      <c r="V3560">
        <v>0</v>
      </c>
      <c r="W3560">
        <v>0</v>
      </c>
      <c r="X3560">
        <v>26.517844663703613</v>
      </c>
      <c r="Y3560">
        <v>0</v>
      </c>
      <c r="Z3560">
        <v>0</v>
      </c>
      <c r="AA3560">
        <v>0</v>
      </c>
      <c r="AB3560">
        <v>1.2066906544633269</v>
      </c>
      <c r="AC3560">
        <v>0</v>
      </c>
      <c r="AD3560">
        <v>0</v>
      </c>
      <c r="AE3560">
        <v>27.724535318166939</v>
      </c>
    </row>
    <row r="3561" spans="1:31" x14ac:dyDescent="0.3">
      <c r="A3561">
        <v>2508895</v>
      </c>
      <c r="B3561">
        <v>1</v>
      </c>
      <c r="C3561" t="s">
        <v>81</v>
      </c>
      <c r="D3561" t="s">
        <v>122</v>
      </c>
      <c r="E3561" t="s">
        <v>167</v>
      </c>
      <c r="F3561" t="s">
        <v>10398</v>
      </c>
      <c r="G3561" t="s">
        <v>263</v>
      </c>
      <c r="H3561" t="s">
        <v>150</v>
      </c>
      <c r="I3561" t="s">
        <v>136</v>
      </c>
      <c r="J3561" t="s">
        <v>137</v>
      </c>
      <c r="K3561" t="s">
        <v>144</v>
      </c>
      <c r="L3561" t="s">
        <v>10399</v>
      </c>
      <c r="M3561" t="s">
        <v>10400</v>
      </c>
      <c r="N3561">
        <v>4.1966666659999996</v>
      </c>
      <c r="O3561">
        <v>0</v>
      </c>
      <c r="P3561">
        <v>1</v>
      </c>
      <c r="Q3561">
        <v>0</v>
      </c>
      <c r="R3561">
        <v>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0.46359390002518996</v>
      </c>
      <c r="Y3561">
        <v>0</v>
      </c>
      <c r="Z3561">
        <v>0</v>
      </c>
      <c r="AA3561">
        <v>0</v>
      </c>
      <c r="AB3561">
        <v>0</v>
      </c>
      <c r="AC3561">
        <v>0</v>
      </c>
      <c r="AD3561">
        <v>0</v>
      </c>
      <c r="AE3561">
        <v>0.46359390002518996</v>
      </c>
    </row>
    <row r="3562" spans="1:31" x14ac:dyDescent="0.3">
      <c r="A3562">
        <v>2508494</v>
      </c>
      <c r="B3562">
        <v>1</v>
      </c>
      <c r="C3562" t="s">
        <v>80</v>
      </c>
      <c r="D3562" t="s">
        <v>94</v>
      </c>
      <c r="E3562" t="s">
        <v>132</v>
      </c>
      <c r="F3562" t="s">
        <v>10401</v>
      </c>
      <c r="G3562" t="s">
        <v>204</v>
      </c>
      <c r="H3562" t="s">
        <v>135</v>
      </c>
      <c r="I3562" t="s">
        <v>136</v>
      </c>
      <c r="J3562" t="s">
        <v>137</v>
      </c>
      <c r="K3562" t="s">
        <v>144</v>
      </c>
      <c r="L3562" t="s">
        <v>10402</v>
      </c>
      <c r="M3562" t="s">
        <v>10403</v>
      </c>
      <c r="N3562">
        <v>3.1927777769999999</v>
      </c>
      <c r="O3562">
        <v>0</v>
      </c>
      <c r="P3562">
        <v>138</v>
      </c>
      <c r="Q3562">
        <v>0</v>
      </c>
      <c r="R3562">
        <v>0</v>
      </c>
      <c r="S3562">
        <v>0</v>
      </c>
      <c r="T3562">
        <v>53</v>
      </c>
      <c r="U3562">
        <v>1</v>
      </c>
      <c r="V3562">
        <v>0</v>
      </c>
      <c r="W3562">
        <v>0</v>
      </c>
      <c r="X3562">
        <v>98.195563301609482</v>
      </c>
      <c r="Y3562">
        <v>0</v>
      </c>
      <c r="Z3562">
        <v>0</v>
      </c>
      <c r="AA3562">
        <v>0</v>
      </c>
      <c r="AB3562">
        <v>55.915930977738682</v>
      </c>
      <c r="AC3562">
        <v>520.42059394029002</v>
      </c>
      <c r="AD3562">
        <v>0</v>
      </c>
      <c r="AE3562">
        <v>674.53208821963813</v>
      </c>
    </row>
    <row r="3563" spans="1:31" x14ac:dyDescent="0.3">
      <c r="A3563">
        <v>2508826</v>
      </c>
      <c r="B3563">
        <v>1</v>
      </c>
      <c r="C3563" t="s">
        <v>80</v>
      </c>
      <c r="D3563" t="s">
        <v>93</v>
      </c>
      <c r="E3563" t="s">
        <v>207</v>
      </c>
      <c r="F3563" t="s">
        <v>10404</v>
      </c>
      <c r="G3563" t="s">
        <v>177</v>
      </c>
      <c r="H3563" t="s">
        <v>150</v>
      </c>
      <c r="I3563" t="s">
        <v>136</v>
      </c>
      <c r="J3563" t="s">
        <v>137</v>
      </c>
      <c r="K3563" t="s">
        <v>144</v>
      </c>
      <c r="L3563" t="s">
        <v>10405</v>
      </c>
      <c r="M3563" t="s">
        <v>10406</v>
      </c>
      <c r="N3563">
        <v>1.786944444</v>
      </c>
      <c r="O3563">
        <v>0</v>
      </c>
      <c r="P3563">
        <v>146</v>
      </c>
      <c r="Q3563">
        <v>0</v>
      </c>
      <c r="R3563">
        <v>0</v>
      </c>
      <c r="S3563">
        <v>0</v>
      </c>
      <c r="T3563">
        <v>21</v>
      </c>
      <c r="U3563">
        <v>0</v>
      </c>
      <c r="V3563">
        <v>0</v>
      </c>
      <c r="W3563">
        <v>0</v>
      </c>
      <c r="X3563">
        <v>47.604787457073819</v>
      </c>
      <c r="Y3563">
        <v>0</v>
      </c>
      <c r="Z3563">
        <v>0</v>
      </c>
      <c r="AA3563">
        <v>0</v>
      </c>
      <c r="AB3563">
        <v>35.527059256864973</v>
      </c>
      <c r="AC3563">
        <v>0</v>
      </c>
      <c r="AD3563">
        <v>0</v>
      </c>
      <c r="AE3563">
        <v>83.131846713938785</v>
      </c>
    </row>
    <row r="3564" spans="1:31" x14ac:dyDescent="0.3">
      <c r="A3564">
        <v>2508972</v>
      </c>
      <c r="B3564">
        <v>1</v>
      </c>
      <c r="C3564" t="s">
        <v>80</v>
      </c>
      <c r="D3564" t="s">
        <v>88</v>
      </c>
      <c r="E3564" t="s">
        <v>132</v>
      </c>
      <c r="F3564" t="s">
        <v>10407</v>
      </c>
      <c r="G3564" t="s">
        <v>143</v>
      </c>
      <c r="H3564" t="s">
        <v>135</v>
      </c>
      <c r="I3564" t="s">
        <v>136</v>
      </c>
      <c r="J3564" t="s">
        <v>137</v>
      </c>
      <c r="K3564" t="s">
        <v>144</v>
      </c>
      <c r="L3564" t="s">
        <v>10408</v>
      </c>
      <c r="M3564" t="s">
        <v>10409</v>
      </c>
      <c r="N3564">
        <v>1.1244444440000001</v>
      </c>
      <c r="O3564">
        <v>1</v>
      </c>
      <c r="P3564">
        <v>737</v>
      </c>
      <c r="Q3564">
        <v>0</v>
      </c>
      <c r="R3564">
        <v>1</v>
      </c>
      <c r="S3564">
        <v>14</v>
      </c>
      <c r="T3564">
        <v>135</v>
      </c>
      <c r="U3564">
        <v>4</v>
      </c>
      <c r="V3564">
        <v>2</v>
      </c>
      <c r="W3564">
        <v>13.854464136880033</v>
      </c>
      <c r="X3564">
        <v>266.83479335071587</v>
      </c>
      <c r="Y3564">
        <v>0</v>
      </c>
      <c r="Z3564">
        <v>0.84821349357583331</v>
      </c>
      <c r="AA3564">
        <v>137.79326854389458</v>
      </c>
      <c r="AB3564">
        <v>209.23764000605033</v>
      </c>
      <c r="AC3564">
        <v>416.36606933580083</v>
      </c>
      <c r="AD3564">
        <v>11.643498056116174</v>
      </c>
      <c r="AE3564">
        <v>1056.5779469230338</v>
      </c>
    </row>
    <row r="3565" spans="1:31" x14ac:dyDescent="0.3">
      <c r="A3565">
        <v>2508540</v>
      </c>
      <c r="B3565">
        <v>1</v>
      </c>
      <c r="C3565" t="s">
        <v>80</v>
      </c>
      <c r="D3565" t="s">
        <v>104</v>
      </c>
      <c r="E3565" t="s">
        <v>207</v>
      </c>
      <c r="F3565" t="s">
        <v>10410</v>
      </c>
      <c r="G3565" t="s">
        <v>177</v>
      </c>
      <c r="H3565" t="s">
        <v>150</v>
      </c>
      <c r="I3565" t="s">
        <v>136</v>
      </c>
      <c r="J3565" t="s">
        <v>137</v>
      </c>
      <c r="K3565" t="s">
        <v>144</v>
      </c>
      <c r="L3565" t="s">
        <v>10411</v>
      </c>
      <c r="M3565" t="s">
        <v>10412</v>
      </c>
      <c r="N3565">
        <v>5.6036111110000002</v>
      </c>
      <c r="O3565">
        <v>0</v>
      </c>
      <c r="P3565">
        <v>1</v>
      </c>
      <c r="Q3565">
        <v>0</v>
      </c>
      <c r="R3565">
        <v>0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1.8148376212955084</v>
      </c>
      <c r="Y3565">
        <v>0</v>
      </c>
      <c r="Z3565">
        <v>0</v>
      </c>
      <c r="AA3565">
        <v>0</v>
      </c>
      <c r="AB3565">
        <v>0</v>
      </c>
      <c r="AC3565">
        <v>0</v>
      </c>
      <c r="AD3565">
        <v>0</v>
      </c>
      <c r="AE3565">
        <v>1.8148376212955084</v>
      </c>
    </row>
    <row r="3566" spans="1:31" x14ac:dyDescent="0.3">
      <c r="A3566">
        <v>2508832</v>
      </c>
      <c r="B3566">
        <v>1</v>
      </c>
      <c r="C3566" t="s">
        <v>80</v>
      </c>
      <c r="D3566" t="s">
        <v>97</v>
      </c>
      <c r="E3566" t="s">
        <v>207</v>
      </c>
      <c r="F3566" t="s">
        <v>10413</v>
      </c>
      <c r="G3566" t="s">
        <v>161</v>
      </c>
      <c r="H3566" t="s">
        <v>150</v>
      </c>
      <c r="I3566" t="s">
        <v>136</v>
      </c>
      <c r="J3566" t="s">
        <v>137</v>
      </c>
      <c r="K3566" t="s">
        <v>144</v>
      </c>
      <c r="L3566" t="s">
        <v>10414</v>
      </c>
      <c r="M3566" t="s">
        <v>9792</v>
      </c>
      <c r="N3566">
        <v>0.74666666599999998</v>
      </c>
      <c r="O3566">
        <v>0</v>
      </c>
      <c r="P3566">
        <v>12</v>
      </c>
      <c r="Q3566">
        <v>0</v>
      </c>
      <c r="R3566">
        <v>0</v>
      </c>
      <c r="S3566">
        <v>0</v>
      </c>
      <c r="T3566">
        <v>19</v>
      </c>
      <c r="U3566">
        <v>0</v>
      </c>
      <c r="V3566">
        <v>0</v>
      </c>
      <c r="W3566">
        <v>0</v>
      </c>
      <c r="X3566">
        <v>2.7262174698322665</v>
      </c>
      <c r="Y3566">
        <v>0</v>
      </c>
      <c r="Z3566">
        <v>0</v>
      </c>
      <c r="AA3566">
        <v>0</v>
      </c>
      <c r="AB3566">
        <v>15.451103396111742</v>
      </c>
      <c r="AC3566">
        <v>0</v>
      </c>
      <c r="AD3566">
        <v>0</v>
      </c>
      <c r="AE3566">
        <v>18.177320865944008</v>
      </c>
    </row>
    <row r="3567" spans="1:31" x14ac:dyDescent="0.3">
      <c r="A3567">
        <v>2508500</v>
      </c>
      <c r="B3567">
        <v>1</v>
      </c>
      <c r="C3567" t="s">
        <v>80</v>
      </c>
      <c r="D3567" t="s">
        <v>85</v>
      </c>
      <c r="E3567" t="s">
        <v>159</v>
      </c>
      <c r="F3567" t="s">
        <v>10415</v>
      </c>
      <c r="G3567" t="s">
        <v>173</v>
      </c>
      <c r="H3567" t="s">
        <v>150</v>
      </c>
      <c r="I3567" t="s">
        <v>136</v>
      </c>
      <c r="J3567" t="s">
        <v>137</v>
      </c>
      <c r="K3567" t="s">
        <v>138</v>
      </c>
      <c r="L3567" t="s">
        <v>10416</v>
      </c>
      <c r="M3567" t="s">
        <v>10417</v>
      </c>
      <c r="N3567">
        <v>4.8308333330000002</v>
      </c>
      <c r="O3567">
        <v>0</v>
      </c>
      <c r="P3567">
        <v>1041</v>
      </c>
      <c r="Q3567">
        <v>0</v>
      </c>
      <c r="R3567">
        <v>0</v>
      </c>
      <c r="S3567">
        <v>0</v>
      </c>
      <c r="T3567">
        <v>47</v>
      </c>
      <c r="U3567">
        <v>0</v>
      </c>
      <c r="V3567">
        <v>0</v>
      </c>
      <c r="W3567">
        <v>0</v>
      </c>
      <c r="X3567">
        <v>1122.2568814739177</v>
      </c>
      <c r="Y3567">
        <v>0</v>
      </c>
      <c r="Z3567">
        <v>0</v>
      </c>
      <c r="AA3567">
        <v>0</v>
      </c>
      <c r="AB3567">
        <v>58.290302910522627</v>
      </c>
      <c r="AC3567">
        <v>0</v>
      </c>
      <c r="AD3567">
        <v>0</v>
      </c>
      <c r="AE3567">
        <v>1180.5471843844402</v>
      </c>
    </row>
    <row r="3568" spans="1:31" x14ac:dyDescent="0.3">
      <c r="A3568">
        <v>2508271</v>
      </c>
      <c r="B3568">
        <v>1</v>
      </c>
      <c r="C3568" t="s">
        <v>80</v>
      </c>
      <c r="D3568" t="s">
        <v>89</v>
      </c>
      <c r="E3568" t="s">
        <v>132</v>
      </c>
      <c r="F3568" t="s">
        <v>307</v>
      </c>
      <c r="G3568" t="s">
        <v>143</v>
      </c>
      <c r="H3568" t="s">
        <v>135</v>
      </c>
      <c r="I3568" t="s">
        <v>136</v>
      </c>
      <c r="J3568" t="s">
        <v>137</v>
      </c>
      <c r="K3568" t="s">
        <v>144</v>
      </c>
      <c r="L3568" t="s">
        <v>10418</v>
      </c>
      <c r="M3568" t="s">
        <v>10419</v>
      </c>
      <c r="N3568">
        <v>2.6602777770000001</v>
      </c>
      <c r="O3568">
        <v>0</v>
      </c>
      <c r="P3568">
        <v>144</v>
      </c>
      <c r="Q3568">
        <v>0</v>
      </c>
      <c r="R3568">
        <v>9</v>
      </c>
      <c r="S3568">
        <v>0</v>
      </c>
      <c r="T3568">
        <v>20</v>
      </c>
      <c r="U3568">
        <v>0</v>
      </c>
      <c r="V3568">
        <v>0</v>
      </c>
      <c r="W3568">
        <v>0</v>
      </c>
      <c r="X3568">
        <v>81.414727698815241</v>
      </c>
      <c r="Y3568">
        <v>0</v>
      </c>
      <c r="Z3568">
        <v>6.3588511204338118</v>
      </c>
      <c r="AA3568">
        <v>0</v>
      </c>
      <c r="AB3568">
        <v>34.172004613676819</v>
      </c>
      <c r="AC3568">
        <v>0</v>
      </c>
      <c r="AD3568">
        <v>0</v>
      </c>
      <c r="AE3568">
        <v>121.94558343292587</v>
      </c>
    </row>
    <row r="3569" spans="1:31" x14ac:dyDescent="0.3">
      <c r="A3569">
        <v>2508849</v>
      </c>
      <c r="B3569">
        <v>1</v>
      </c>
      <c r="C3569" t="s">
        <v>81</v>
      </c>
      <c r="D3569" t="s">
        <v>113</v>
      </c>
      <c r="E3569" t="s">
        <v>207</v>
      </c>
      <c r="F3569" t="s">
        <v>10420</v>
      </c>
      <c r="G3569" t="s">
        <v>177</v>
      </c>
      <c r="H3569" t="s">
        <v>150</v>
      </c>
      <c r="I3569" t="s">
        <v>136</v>
      </c>
      <c r="J3569" t="s">
        <v>137</v>
      </c>
      <c r="K3569" t="s">
        <v>144</v>
      </c>
      <c r="L3569" t="s">
        <v>10421</v>
      </c>
      <c r="M3569" t="s">
        <v>10422</v>
      </c>
      <c r="N3569">
        <v>2.0983333329999998</v>
      </c>
      <c r="O3569">
        <v>0</v>
      </c>
      <c r="P3569">
        <v>15</v>
      </c>
      <c r="Q3569">
        <v>0</v>
      </c>
      <c r="R3569">
        <v>14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3.8473072216969637</v>
      </c>
      <c r="Y3569">
        <v>0</v>
      </c>
      <c r="Z3569">
        <v>5.8946350610069995</v>
      </c>
      <c r="AA3569">
        <v>0</v>
      </c>
      <c r="AB3569">
        <v>0</v>
      </c>
      <c r="AC3569">
        <v>0</v>
      </c>
      <c r="AD3569">
        <v>0</v>
      </c>
      <c r="AE3569">
        <v>9.7419422827039632</v>
      </c>
    </row>
    <row r="3570" spans="1:31" x14ac:dyDescent="0.3">
      <c r="A3570">
        <v>2508457</v>
      </c>
      <c r="B3570">
        <v>1</v>
      </c>
      <c r="C3570" t="s">
        <v>80</v>
      </c>
      <c r="D3570" t="s">
        <v>83</v>
      </c>
      <c r="E3570" t="s">
        <v>167</v>
      </c>
      <c r="F3570" t="s">
        <v>10423</v>
      </c>
      <c r="G3570" t="s">
        <v>263</v>
      </c>
      <c r="H3570" t="s">
        <v>150</v>
      </c>
      <c r="I3570" t="s">
        <v>136</v>
      </c>
      <c r="J3570" t="s">
        <v>137</v>
      </c>
      <c r="K3570" t="s">
        <v>144</v>
      </c>
      <c r="L3570" t="s">
        <v>10424</v>
      </c>
      <c r="M3570" t="s">
        <v>10425</v>
      </c>
      <c r="N3570">
        <v>1.592777777</v>
      </c>
      <c r="O3570">
        <v>0</v>
      </c>
      <c r="P3570">
        <v>8</v>
      </c>
      <c r="Q3570">
        <v>0</v>
      </c>
      <c r="R3570">
        <v>0</v>
      </c>
      <c r="S3570">
        <v>0</v>
      </c>
      <c r="T3570">
        <v>1</v>
      </c>
      <c r="U3570">
        <v>0</v>
      </c>
      <c r="V3570">
        <v>0</v>
      </c>
      <c r="W3570">
        <v>0</v>
      </c>
      <c r="X3570">
        <v>3.1151627110682756</v>
      </c>
      <c r="Y3570">
        <v>0</v>
      </c>
      <c r="Z3570">
        <v>0</v>
      </c>
      <c r="AA3570">
        <v>0</v>
      </c>
      <c r="AB3570">
        <v>2.4130855589590734</v>
      </c>
      <c r="AC3570">
        <v>0</v>
      </c>
      <c r="AD3570">
        <v>0</v>
      </c>
      <c r="AE3570">
        <v>5.5282482700273494</v>
      </c>
    </row>
    <row r="3571" spans="1:31" x14ac:dyDescent="0.3">
      <c r="A3571">
        <v>2509055</v>
      </c>
      <c r="B3571">
        <v>1</v>
      </c>
      <c r="C3571" t="s">
        <v>81</v>
      </c>
      <c r="D3571" t="s">
        <v>127</v>
      </c>
      <c r="E3571" t="s">
        <v>159</v>
      </c>
      <c r="F3571" t="s">
        <v>10426</v>
      </c>
      <c r="G3571" t="s">
        <v>181</v>
      </c>
      <c r="H3571" t="s">
        <v>150</v>
      </c>
      <c r="I3571" t="s">
        <v>136</v>
      </c>
      <c r="J3571" t="s">
        <v>137</v>
      </c>
      <c r="K3571" t="s">
        <v>144</v>
      </c>
      <c r="L3571" t="s">
        <v>10427</v>
      </c>
      <c r="M3571" t="s">
        <v>10428</v>
      </c>
      <c r="N3571">
        <v>1.2527777769999999</v>
      </c>
      <c r="O3571">
        <v>0</v>
      </c>
      <c r="P3571">
        <v>152</v>
      </c>
      <c r="Q3571">
        <v>0</v>
      </c>
      <c r="R3571">
        <v>8</v>
      </c>
      <c r="S3571">
        <v>0</v>
      </c>
      <c r="T3571">
        <v>32</v>
      </c>
      <c r="U3571">
        <v>0</v>
      </c>
      <c r="V3571">
        <v>0</v>
      </c>
      <c r="W3571">
        <v>0</v>
      </c>
      <c r="X3571">
        <v>55.45974780941669</v>
      </c>
      <c r="Y3571">
        <v>0</v>
      </c>
      <c r="Z3571">
        <v>0.77071208978009009</v>
      </c>
      <c r="AA3571">
        <v>0</v>
      </c>
      <c r="AB3571">
        <v>16.585771454059667</v>
      </c>
      <c r="AC3571">
        <v>0</v>
      </c>
      <c r="AD3571">
        <v>0</v>
      </c>
      <c r="AE3571">
        <v>72.816231353256455</v>
      </c>
    </row>
    <row r="3572" spans="1:31" x14ac:dyDescent="0.3">
      <c r="A3572">
        <v>2508414</v>
      </c>
      <c r="B3572">
        <v>1</v>
      </c>
      <c r="C3572" t="s">
        <v>80</v>
      </c>
      <c r="D3572" t="s">
        <v>105</v>
      </c>
      <c r="E3572" t="s">
        <v>132</v>
      </c>
      <c r="F3572" t="s">
        <v>10429</v>
      </c>
      <c r="G3572" t="s">
        <v>173</v>
      </c>
      <c r="H3572" t="s">
        <v>135</v>
      </c>
      <c r="I3572" t="s">
        <v>136</v>
      </c>
      <c r="J3572" t="s">
        <v>137</v>
      </c>
      <c r="K3572" t="s">
        <v>138</v>
      </c>
      <c r="L3572" t="s">
        <v>10430</v>
      </c>
      <c r="M3572" t="s">
        <v>10431</v>
      </c>
      <c r="N3572">
        <v>7.1238888879999998</v>
      </c>
      <c r="O3572">
        <v>0</v>
      </c>
      <c r="P3572">
        <v>3401</v>
      </c>
      <c r="Q3572">
        <v>0</v>
      </c>
      <c r="R3572">
        <v>0</v>
      </c>
      <c r="S3572">
        <v>0</v>
      </c>
      <c r="T3572">
        <v>248</v>
      </c>
      <c r="U3572">
        <v>0</v>
      </c>
      <c r="V3572">
        <v>0</v>
      </c>
      <c r="W3572">
        <v>0</v>
      </c>
      <c r="X3572">
        <v>6348.3473724218347</v>
      </c>
      <c r="Y3572">
        <v>0</v>
      </c>
      <c r="Z3572">
        <v>0</v>
      </c>
      <c r="AA3572">
        <v>0</v>
      </c>
      <c r="AB3572">
        <v>1366.2957738172042</v>
      </c>
      <c r="AC3572">
        <v>0</v>
      </c>
      <c r="AD3572">
        <v>0</v>
      </c>
      <c r="AE3572">
        <v>7714.6431462390392</v>
      </c>
    </row>
    <row r="3573" spans="1:31" x14ac:dyDescent="0.3">
      <c r="A3573">
        <v>2508265</v>
      </c>
      <c r="B3573">
        <v>1</v>
      </c>
      <c r="C3573" t="s">
        <v>81</v>
      </c>
      <c r="D3573" t="s">
        <v>126</v>
      </c>
      <c r="E3573" t="s">
        <v>132</v>
      </c>
      <c r="F3573" t="s">
        <v>10432</v>
      </c>
      <c r="G3573" t="s">
        <v>143</v>
      </c>
      <c r="H3573" t="s">
        <v>135</v>
      </c>
      <c r="I3573" t="s">
        <v>136</v>
      </c>
      <c r="J3573" t="s">
        <v>137</v>
      </c>
      <c r="K3573" t="s">
        <v>144</v>
      </c>
      <c r="L3573" t="s">
        <v>10433</v>
      </c>
      <c r="M3573" t="s">
        <v>10434</v>
      </c>
      <c r="N3573">
        <v>0.54666666600000002</v>
      </c>
      <c r="O3573">
        <v>0</v>
      </c>
      <c r="P3573">
        <v>59</v>
      </c>
      <c r="Q3573">
        <v>15</v>
      </c>
      <c r="R3573">
        <v>62</v>
      </c>
      <c r="S3573">
        <v>3</v>
      </c>
      <c r="T3573">
        <v>12</v>
      </c>
      <c r="U3573">
        <v>0</v>
      </c>
      <c r="V3573">
        <v>0</v>
      </c>
      <c r="W3573">
        <v>0</v>
      </c>
      <c r="X3573">
        <v>4.1625709161140048</v>
      </c>
      <c r="Y3573">
        <v>8.5343123015203197</v>
      </c>
      <c r="Z3573">
        <v>6.6455382499939031</v>
      </c>
      <c r="AA3573">
        <v>5.8798489184655001</v>
      </c>
      <c r="AB3573">
        <v>6.1947081344730766</v>
      </c>
      <c r="AC3573">
        <v>0</v>
      </c>
      <c r="AD3573">
        <v>0</v>
      </c>
      <c r="AE3573">
        <v>31.416978520566801</v>
      </c>
    </row>
    <row r="3574" spans="1:31" x14ac:dyDescent="0.3">
      <c r="A3574">
        <v>2508205</v>
      </c>
      <c r="B3574">
        <v>1</v>
      </c>
      <c r="C3574" t="s">
        <v>80</v>
      </c>
      <c r="D3574" t="s">
        <v>93</v>
      </c>
      <c r="E3574" t="s">
        <v>141</v>
      </c>
      <c r="F3574" t="s">
        <v>9873</v>
      </c>
      <c r="G3574" t="s">
        <v>143</v>
      </c>
      <c r="H3574" t="s">
        <v>135</v>
      </c>
      <c r="I3574" t="s">
        <v>136</v>
      </c>
      <c r="J3574" t="s">
        <v>137</v>
      </c>
      <c r="K3574" t="s">
        <v>144</v>
      </c>
      <c r="L3574" t="s">
        <v>10435</v>
      </c>
      <c r="M3574" t="s">
        <v>10436</v>
      </c>
      <c r="N3574">
        <v>0.39805555500000001</v>
      </c>
      <c r="O3574">
        <v>0</v>
      </c>
      <c r="P3574">
        <v>1425</v>
      </c>
      <c r="Q3574">
        <v>0</v>
      </c>
      <c r="R3574">
        <v>0</v>
      </c>
      <c r="S3574">
        <v>0</v>
      </c>
      <c r="T3574">
        <v>305</v>
      </c>
      <c r="U3574">
        <v>0</v>
      </c>
      <c r="V3574">
        <v>0</v>
      </c>
      <c r="W3574">
        <v>0</v>
      </c>
      <c r="X3574">
        <v>99.12168194608816</v>
      </c>
      <c r="Y3574">
        <v>0</v>
      </c>
      <c r="Z3574">
        <v>0</v>
      </c>
      <c r="AA3574">
        <v>0</v>
      </c>
      <c r="AB3574">
        <v>38.239351096928225</v>
      </c>
      <c r="AC3574">
        <v>0</v>
      </c>
      <c r="AD3574">
        <v>0</v>
      </c>
      <c r="AE3574">
        <v>137.36103304301639</v>
      </c>
    </row>
    <row r="3575" spans="1:31" x14ac:dyDescent="0.3">
      <c r="A3575">
        <v>2508869</v>
      </c>
      <c r="B3575">
        <v>1</v>
      </c>
      <c r="C3575" t="s">
        <v>81</v>
      </c>
      <c r="D3575" t="s">
        <v>122</v>
      </c>
      <c r="E3575" t="s">
        <v>187</v>
      </c>
      <c r="F3575" t="s">
        <v>10109</v>
      </c>
      <c r="G3575" t="s">
        <v>143</v>
      </c>
      <c r="H3575" t="s">
        <v>135</v>
      </c>
      <c r="I3575" t="s">
        <v>136</v>
      </c>
      <c r="J3575" t="s">
        <v>137</v>
      </c>
      <c r="K3575" t="s">
        <v>144</v>
      </c>
      <c r="L3575" t="s">
        <v>10437</v>
      </c>
      <c r="M3575" t="s">
        <v>10438</v>
      </c>
      <c r="N3575">
        <v>0.24222222199999999</v>
      </c>
      <c r="O3575">
        <v>2</v>
      </c>
      <c r="P3575">
        <v>890</v>
      </c>
      <c r="Q3575">
        <v>15</v>
      </c>
      <c r="R3575">
        <v>3</v>
      </c>
      <c r="S3575">
        <v>10</v>
      </c>
      <c r="T3575">
        <v>59</v>
      </c>
      <c r="U3575">
        <v>0</v>
      </c>
      <c r="V3575">
        <v>0</v>
      </c>
      <c r="W3575">
        <v>7.1958132130444441E-2</v>
      </c>
      <c r="X3575">
        <v>18.606689377196165</v>
      </c>
      <c r="Y3575">
        <v>1.2571439874643835</v>
      </c>
      <c r="Z3575">
        <v>1.3863587885873333E-2</v>
      </c>
      <c r="AA3575">
        <v>5.3448351445872957</v>
      </c>
      <c r="AB3575">
        <v>4.7009552447121639</v>
      </c>
      <c r="AC3575">
        <v>0</v>
      </c>
      <c r="AD3575">
        <v>0</v>
      </c>
      <c r="AE3575">
        <v>29.995445473976325</v>
      </c>
    </row>
    <row r="3576" spans="1:31" x14ac:dyDescent="0.3">
      <c r="A3576">
        <v>2508537</v>
      </c>
      <c r="B3576">
        <v>1</v>
      </c>
      <c r="C3576" t="s">
        <v>80</v>
      </c>
      <c r="D3576" t="s">
        <v>87</v>
      </c>
      <c r="E3576" t="s">
        <v>167</v>
      </c>
      <c r="F3576" t="s">
        <v>10439</v>
      </c>
      <c r="G3576" t="s">
        <v>263</v>
      </c>
      <c r="H3576" t="s">
        <v>150</v>
      </c>
      <c r="I3576" t="s">
        <v>136</v>
      </c>
      <c r="J3576" t="s">
        <v>137</v>
      </c>
      <c r="K3576" t="s">
        <v>144</v>
      </c>
      <c r="L3576" t="s">
        <v>10357</v>
      </c>
      <c r="M3576" t="s">
        <v>10440</v>
      </c>
      <c r="N3576">
        <v>0.76194444400000005</v>
      </c>
      <c r="O3576">
        <v>0</v>
      </c>
      <c r="P3576">
        <v>1</v>
      </c>
      <c r="Q3576">
        <v>0</v>
      </c>
      <c r="R3576">
        <v>0</v>
      </c>
      <c r="S3576">
        <v>0</v>
      </c>
      <c r="T3576">
        <v>0</v>
      </c>
      <c r="U3576">
        <v>0</v>
      </c>
      <c r="V3576">
        <v>0</v>
      </c>
      <c r="W3576">
        <v>0</v>
      </c>
      <c r="X3576">
        <v>0.26232985744322496</v>
      </c>
      <c r="Y3576">
        <v>0</v>
      </c>
      <c r="Z3576">
        <v>0</v>
      </c>
      <c r="AA3576">
        <v>0</v>
      </c>
      <c r="AB3576">
        <v>0</v>
      </c>
      <c r="AC3576">
        <v>0</v>
      </c>
      <c r="AD3576">
        <v>0</v>
      </c>
      <c r="AE3576">
        <v>0.26232985744322496</v>
      </c>
    </row>
    <row r="3577" spans="1:31" x14ac:dyDescent="0.3">
      <c r="A3577">
        <v>2508328</v>
      </c>
      <c r="B3577">
        <v>1</v>
      </c>
      <c r="C3577" t="s">
        <v>80</v>
      </c>
      <c r="D3577" t="s">
        <v>103</v>
      </c>
      <c r="E3577" t="s">
        <v>132</v>
      </c>
      <c r="F3577" t="s">
        <v>10441</v>
      </c>
      <c r="G3577" t="s">
        <v>134</v>
      </c>
      <c r="H3577" t="s">
        <v>135</v>
      </c>
      <c r="I3577" t="s">
        <v>136</v>
      </c>
      <c r="J3577" t="s">
        <v>137</v>
      </c>
      <c r="K3577" t="s">
        <v>138</v>
      </c>
      <c r="L3577" t="s">
        <v>10442</v>
      </c>
      <c r="M3577" t="s">
        <v>10443</v>
      </c>
      <c r="N3577">
        <v>1.418055555</v>
      </c>
      <c r="O3577">
        <v>0</v>
      </c>
      <c r="P3577">
        <v>667</v>
      </c>
      <c r="Q3577">
        <v>0</v>
      </c>
      <c r="R3577">
        <v>0</v>
      </c>
      <c r="S3577">
        <v>0</v>
      </c>
      <c r="T3577">
        <v>50</v>
      </c>
      <c r="U3577">
        <v>0</v>
      </c>
      <c r="V3577">
        <v>0</v>
      </c>
      <c r="W3577">
        <v>0</v>
      </c>
      <c r="X3577">
        <v>261.52950403005912</v>
      </c>
      <c r="Y3577">
        <v>0</v>
      </c>
      <c r="Z3577">
        <v>0</v>
      </c>
      <c r="AA3577">
        <v>0</v>
      </c>
      <c r="AB3577">
        <v>47.906759316853694</v>
      </c>
      <c r="AC3577">
        <v>0</v>
      </c>
      <c r="AD3577">
        <v>0</v>
      </c>
      <c r="AE3577">
        <v>309.43626334691282</v>
      </c>
    </row>
    <row r="3578" spans="1:31" x14ac:dyDescent="0.3">
      <c r="A3578">
        <v>2508228</v>
      </c>
      <c r="B3578">
        <v>2</v>
      </c>
      <c r="C3578" t="s">
        <v>80</v>
      </c>
      <c r="D3578" t="s">
        <v>85</v>
      </c>
      <c r="E3578" t="s">
        <v>132</v>
      </c>
      <c r="F3578" t="s">
        <v>10444</v>
      </c>
      <c r="G3578" t="s">
        <v>674</v>
      </c>
      <c r="H3578" t="s">
        <v>135</v>
      </c>
      <c r="I3578" t="s">
        <v>136</v>
      </c>
      <c r="J3578" t="s">
        <v>137</v>
      </c>
      <c r="K3578" t="s">
        <v>144</v>
      </c>
      <c r="L3578" t="s">
        <v>10445</v>
      </c>
      <c r="M3578" t="s">
        <v>10000</v>
      </c>
      <c r="N3578">
        <v>1.366666666</v>
      </c>
      <c r="O3578">
        <v>0</v>
      </c>
      <c r="P3578">
        <v>2382</v>
      </c>
      <c r="Q3578">
        <v>0</v>
      </c>
      <c r="R3578">
        <v>0</v>
      </c>
      <c r="S3578">
        <v>1</v>
      </c>
      <c r="T3578">
        <v>45</v>
      </c>
      <c r="U3578">
        <v>0</v>
      </c>
      <c r="V3578">
        <v>0</v>
      </c>
      <c r="W3578">
        <v>0</v>
      </c>
      <c r="X3578">
        <v>791.73489829241657</v>
      </c>
      <c r="Y3578">
        <v>0</v>
      </c>
      <c r="Z3578">
        <v>0</v>
      </c>
      <c r="AA3578">
        <v>3.2162390615726251</v>
      </c>
      <c r="AB3578">
        <v>96.81107115419141</v>
      </c>
      <c r="AC3578">
        <v>0</v>
      </c>
      <c r="AD3578">
        <v>0</v>
      </c>
      <c r="AE3578">
        <v>891.76220850818061</v>
      </c>
    </row>
    <row r="3579" spans="1:31" x14ac:dyDescent="0.3">
      <c r="A3579">
        <v>2508228</v>
      </c>
      <c r="B3579">
        <v>1</v>
      </c>
      <c r="C3579" t="s">
        <v>80</v>
      </c>
      <c r="D3579" t="s">
        <v>85</v>
      </c>
      <c r="E3579" t="s">
        <v>275</v>
      </c>
      <c r="F3579" t="s">
        <v>10446</v>
      </c>
      <c r="G3579" t="s">
        <v>674</v>
      </c>
      <c r="H3579" t="s">
        <v>135</v>
      </c>
      <c r="I3579" t="s">
        <v>136</v>
      </c>
      <c r="J3579" t="s">
        <v>137</v>
      </c>
      <c r="K3579" t="s">
        <v>144</v>
      </c>
      <c r="L3579" t="s">
        <v>9865</v>
      </c>
      <c r="M3579" t="s">
        <v>10445</v>
      </c>
      <c r="N3579">
        <v>2.358055555</v>
      </c>
      <c r="O3579">
        <v>0</v>
      </c>
      <c r="P3579">
        <v>4656</v>
      </c>
      <c r="Q3579">
        <v>0</v>
      </c>
      <c r="R3579">
        <v>0</v>
      </c>
      <c r="S3579">
        <v>2</v>
      </c>
      <c r="T3579">
        <v>224</v>
      </c>
      <c r="U3579">
        <v>0</v>
      </c>
      <c r="V3579">
        <v>0</v>
      </c>
      <c r="W3579">
        <v>0</v>
      </c>
      <c r="X3579">
        <v>2785.5491719909214</v>
      </c>
      <c r="Y3579">
        <v>0</v>
      </c>
      <c r="Z3579">
        <v>0</v>
      </c>
      <c r="AA3579">
        <v>7.1331286256582604</v>
      </c>
      <c r="AB3579">
        <v>556.90809825274005</v>
      </c>
      <c r="AC3579">
        <v>0</v>
      </c>
      <c r="AD3579">
        <v>0</v>
      </c>
      <c r="AE3579">
        <v>3349.5903988693199</v>
      </c>
    </row>
    <row r="3580" spans="1:31" x14ac:dyDescent="0.3">
      <c r="A3580">
        <v>2508792</v>
      </c>
      <c r="B3580">
        <v>1</v>
      </c>
      <c r="C3580" t="s">
        <v>81</v>
      </c>
      <c r="D3580" t="s">
        <v>117</v>
      </c>
      <c r="E3580" t="s">
        <v>132</v>
      </c>
      <c r="F3580" t="s">
        <v>4498</v>
      </c>
      <c r="G3580" t="s">
        <v>173</v>
      </c>
      <c r="H3580" t="s">
        <v>135</v>
      </c>
      <c r="I3580" t="s">
        <v>136</v>
      </c>
      <c r="J3580" t="s">
        <v>137</v>
      </c>
      <c r="K3580" t="s">
        <v>138</v>
      </c>
      <c r="L3580" t="s">
        <v>10447</v>
      </c>
      <c r="M3580" t="s">
        <v>10448</v>
      </c>
      <c r="N3580">
        <v>1.8038888879999999</v>
      </c>
      <c r="O3580">
        <v>5</v>
      </c>
      <c r="P3580">
        <v>1843</v>
      </c>
      <c r="Q3580">
        <v>105</v>
      </c>
      <c r="R3580">
        <v>363</v>
      </c>
      <c r="S3580">
        <v>28</v>
      </c>
      <c r="T3580">
        <v>506</v>
      </c>
      <c r="U3580">
        <v>7</v>
      </c>
      <c r="V3580">
        <v>6</v>
      </c>
      <c r="W3580">
        <v>6.5191506052946222</v>
      </c>
      <c r="X3580">
        <v>596.43924676143467</v>
      </c>
      <c r="Y3580">
        <v>222.68618074093573</v>
      </c>
      <c r="Z3580">
        <v>178.43349531840391</v>
      </c>
      <c r="AA3580">
        <v>335.59982610347583</v>
      </c>
      <c r="AB3580">
        <v>710.86402607362606</v>
      </c>
      <c r="AC3580">
        <v>653.39651300003072</v>
      </c>
      <c r="AD3580">
        <v>633.93633821237415</v>
      </c>
      <c r="AE3580">
        <v>3337.8747768155758</v>
      </c>
    </row>
    <row r="3581" spans="1:31" x14ac:dyDescent="0.3">
      <c r="A3581">
        <v>2508245</v>
      </c>
      <c r="B3581">
        <v>1</v>
      </c>
      <c r="C3581" t="s">
        <v>80</v>
      </c>
      <c r="D3581" t="s">
        <v>96</v>
      </c>
      <c r="E3581" t="s">
        <v>141</v>
      </c>
      <c r="F3581" t="s">
        <v>10449</v>
      </c>
      <c r="G3581" t="s">
        <v>143</v>
      </c>
      <c r="H3581" t="s">
        <v>135</v>
      </c>
      <c r="I3581" t="s">
        <v>136</v>
      </c>
      <c r="J3581" t="s">
        <v>137</v>
      </c>
      <c r="K3581" t="s">
        <v>144</v>
      </c>
      <c r="L3581" t="s">
        <v>10450</v>
      </c>
      <c r="M3581" t="s">
        <v>10451</v>
      </c>
      <c r="N3581">
        <v>0.49166666599999997</v>
      </c>
      <c r="O3581">
        <v>6</v>
      </c>
      <c r="P3581">
        <v>2833</v>
      </c>
      <c r="Q3581">
        <v>2</v>
      </c>
      <c r="R3581">
        <v>11</v>
      </c>
      <c r="S3581">
        <v>25</v>
      </c>
      <c r="T3581">
        <v>221</v>
      </c>
      <c r="U3581">
        <v>0</v>
      </c>
      <c r="V3581">
        <v>1</v>
      </c>
      <c r="W3581">
        <v>6.7810367862966174</v>
      </c>
      <c r="X3581">
        <v>361.57334236245839</v>
      </c>
      <c r="Y3581">
        <v>0.83363212128904995</v>
      </c>
      <c r="Z3581">
        <v>0.4735250571222</v>
      </c>
      <c r="AA3581">
        <v>80.829123888715756</v>
      </c>
      <c r="AB3581">
        <v>130.83881503986606</v>
      </c>
      <c r="AC3581">
        <v>0</v>
      </c>
      <c r="AD3581">
        <v>2.7845814580999997E-3</v>
      </c>
      <c r="AE3581">
        <v>581.33225983720615</v>
      </c>
    </row>
    <row r="3582" spans="1:31" x14ac:dyDescent="0.3">
      <c r="A3582">
        <v>2508577</v>
      </c>
      <c r="B3582">
        <v>1</v>
      </c>
      <c r="C3582" t="s">
        <v>81</v>
      </c>
      <c r="D3582" t="s">
        <v>116</v>
      </c>
      <c r="E3582" t="s">
        <v>207</v>
      </c>
      <c r="F3582" t="s">
        <v>10452</v>
      </c>
      <c r="G3582" t="s">
        <v>177</v>
      </c>
      <c r="H3582" t="s">
        <v>150</v>
      </c>
      <c r="I3582" t="s">
        <v>136</v>
      </c>
      <c r="J3582" t="s">
        <v>137</v>
      </c>
      <c r="K3582" t="s">
        <v>144</v>
      </c>
      <c r="L3582" t="s">
        <v>10453</v>
      </c>
      <c r="M3582" t="s">
        <v>10454</v>
      </c>
      <c r="N3582">
        <v>3.1333333329999999</v>
      </c>
      <c r="O3582">
        <v>0</v>
      </c>
      <c r="P3582">
        <v>29</v>
      </c>
      <c r="Q3582">
        <v>0</v>
      </c>
      <c r="R3582">
        <v>0</v>
      </c>
      <c r="S3582">
        <v>0</v>
      </c>
      <c r="T3582">
        <v>6</v>
      </c>
      <c r="U3582">
        <v>0</v>
      </c>
      <c r="V3582">
        <v>0</v>
      </c>
      <c r="W3582">
        <v>0</v>
      </c>
      <c r="X3582">
        <v>16.271369430855877</v>
      </c>
      <c r="Y3582">
        <v>0</v>
      </c>
      <c r="Z3582">
        <v>0</v>
      </c>
      <c r="AA3582">
        <v>0</v>
      </c>
      <c r="AB3582">
        <v>4.7643593045320358</v>
      </c>
      <c r="AC3582">
        <v>0</v>
      </c>
      <c r="AD3582">
        <v>0</v>
      </c>
      <c r="AE3582">
        <v>21.035728735387913</v>
      </c>
    </row>
    <row r="3583" spans="1:31" x14ac:dyDescent="0.3">
      <c r="A3583">
        <v>2508829</v>
      </c>
      <c r="B3583">
        <v>1</v>
      </c>
      <c r="C3583" t="s">
        <v>80</v>
      </c>
      <c r="D3583" t="s">
        <v>106</v>
      </c>
      <c r="E3583" t="s">
        <v>159</v>
      </c>
      <c r="F3583" t="s">
        <v>10455</v>
      </c>
      <c r="G3583" t="s">
        <v>161</v>
      </c>
      <c r="H3583" t="s">
        <v>150</v>
      </c>
      <c r="I3583" t="s">
        <v>136</v>
      </c>
      <c r="J3583" t="s">
        <v>137</v>
      </c>
      <c r="K3583" t="s">
        <v>144</v>
      </c>
      <c r="L3583" t="s">
        <v>10456</v>
      </c>
      <c r="M3583" t="s">
        <v>10457</v>
      </c>
      <c r="N3583">
        <v>1.055833333</v>
      </c>
      <c r="O3583">
        <v>0</v>
      </c>
      <c r="P3583">
        <v>283</v>
      </c>
      <c r="Q3583">
        <v>0</v>
      </c>
      <c r="R3583">
        <v>1</v>
      </c>
      <c r="S3583">
        <v>0</v>
      </c>
      <c r="T3583">
        <v>7</v>
      </c>
      <c r="U3583">
        <v>0</v>
      </c>
      <c r="V3583">
        <v>0</v>
      </c>
      <c r="W3583">
        <v>0</v>
      </c>
      <c r="X3583">
        <v>61.904464445325409</v>
      </c>
      <c r="Y3583">
        <v>0</v>
      </c>
      <c r="Z3583">
        <v>0.10106933939800503</v>
      </c>
      <c r="AA3583">
        <v>0</v>
      </c>
      <c r="AB3583">
        <v>1.4985439816633628</v>
      </c>
      <c r="AC3583">
        <v>0</v>
      </c>
      <c r="AD3583">
        <v>0</v>
      </c>
      <c r="AE3583">
        <v>63.504077766386771</v>
      </c>
    </row>
    <row r="3584" spans="1:31" x14ac:dyDescent="0.3">
      <c r="A3584">
        <v>2508311</v>
      </c>
      <c r="B3584">
        <v>1</v>
      </c>
      <c r="C3584" t="s">
        <v>80</v>
      </c>
      <c r="D3584" t="s">
        <v>110</v>
      </c>
      <c r="E3584" t="s">
        <v>207</v>
      </c>
      <c r="F3584" t="s">
        <v>10458</v>
      </c>
      <c r="G3584" t="s">
        <v>134</v>
      </c>
      <c r="H3584" t="s">
        <v>150</v>
      </c>
      <c r="I3584" t="s">
        <v>136</v>
      </c>
      <c r="J3584" t="s">
        <v>137</v>
      </c>
      <c r="K3584" t="s">
        <v>138</v>
      </c>
      <c r="L3584" t="s">
        <v>10459</v>
      </c>
      <c r="M3584" t="s">
        <v>10460</v>
      </c>
      <c r="N3584">
        <v>0.877222222</v>
      </c>
      <c r="O3584">
        <v>0</v>
      </c>
      <c r="P3584">
        <v>100</v>
      </c>
      <c r="Q3584">
        <v>0</v>
      </c>
      <c r="R3584">
        <v>0</v>
      </c>
      <c r="S3584">
        <v>0</v>
      </c>
      <c r="T3584">
        <v>24</v>
      </c>
      <c r="U3584">
        <v>0</v>
      </c>
      <c r="V3584">
        <v>0</v>
      </c>
      <c r="W3584">
        <v>0</v>
      </c>
      <c r="X3584">
        <v>31.165175805556512</v>
      </c>
      <c r="Y3584">
        <v>0</v>
      </c>
      <c r="Z3584">
        <v>0</v>
      </c>
      <c r="AA3584">
        <v>0</v>
      </c>
      <c r="AB3584">
        <v>10.827141721544809</v>
      </c>
      <c r="AC3584">
        <v>0</v>
      </c>
      <c r="AD3584">
        <v>0</v>
      </c>
      <c r="AE3584">
        <v>41.992317527101321</v>
      </c>
    </row>
    <row r="3585" spans="1:31" x14ac:dyDescent="0.3">
      <c r="A3585">
        <v>2508192</v>
      </c>
      <c r="B3585">
        <v>2</v>
      </c>
      <c r="C3585" t="s">
        <v>80</v>
      </c>
      <c r="D3585" t="s">
        <v>96</v>
      </c>
      <c r="E3585" t="s">
        <v>132</v>
      </c>
      <c r="F3585" t="s">
        <v>10461</v>
      </c>
      <c r="G3585" t="s">
        <v>333</v>
      </c>
      <c r="H3585" t="s">
        <v>135</v>
      </c>
      <c r="I3585" t="s">
        <v>136</v>
      </c>
      <c r="J3585" t="s">
        <v>137</v>
      </c>
      <c r="K3585" t="s">
        <v>144</v>
      </c>
      <c r="L3585" t="s">
        <v>10066</v>
      </c>
      <c r="M3585" t="s">
        <v>10462</v>
      </c>
      <c r="N3585">
        <v>1.4341666660000001</v>
      </c>
      <c r="O3585">
        <v>0</v>
      </c>
      <c r="P3585">
        <v>628</v>
      </c>
      <c r="Q3585">
        <v>0</v>
      </c>
      <c r="R3585">
        <v>0</v>
      </c>
      <c r="S3585">
        <v>8</v>
      </c>
      <c r="T3585">
        <v>18</v>
      </c>
      <c r="U3585">
        <v>0</v>
      </c>
      <c r="V3585">
        <v>0</v>
      </c>
      <c r="W3585">
        <v>0</v>
      </c>
      <c r="X3585">
        <v>158.2009913271275</v>
      </c>
      <c r="Y3585">
        <v>0</v>
      </c>
      <c r="Z3585">
        <v>0</v>
      </c>
      <c r="AA3585">
        <v>81.114659747742166</v>
      </c>
      <c r="AB3585">
        <v>25.534752169145225</v>
      </c>
      <c r="AC3585">
        <v>0</v>
      </c>
      <c r="AD3585">
        <v>0</v>
      </c>
      <c r="AE3585">
        <v>264.8504032440149</v>
      </c>
    </row>
    <row r="3586" spans="1:31" x14ac:dyDescent="0.3">
      <c r="A3586">
        <v>2509601</v>
      </c>
      <c r="B3586">
        <v>1</v>
      </c>
      <c r="C3586" t="s">
        <v>80</v>
      </c>
      <c r="D3586" t="s">
        <v>94</v>
      </c>
      <c r="E3586" t="s">
        <v>167</v>
      </c>
      <c r="F3586" t="s">
        <v>10463</v>
      </c>
      <c r="G3586" t="s">
        <v>234</v>
      </c>
      <c r="H3586" t="s">
        <v>150</v>
      </c>
      <c r="I3586" t="s">
        <v>136</v>
      </c>
      <c r="J3586" t="s">
        <v>137</v>
      </c>
      <c r="K3586" t="s">
        <v>144</v>
      </c>
      <c r="L3586" t="s">
        <v>10464</v>
      </c>
      <c r="M3586" t="s">
        <v>10465</v>
      </c>
      <c r="N3586">
        <v>0.75194444400000005</v>
      </c>
      <c r="O3586">
        <v>0</v>
      </c>
      <c r="P3586">
        <v>4</v>
      </c>
      <c r="Q3586">
        <v>0</v>
      </c>
      <c r="R3586">
        <v>0</v>
      </c>
      <c r="S3586">
        <v>0</v>
      </c>
      <c r="T3586">
        <v>1</v>
      </c>
      <c r="U3586">
        <v>0</v>
      </c>
      <c r="V3586">
        <v>0</v>
      </c>
      <c r="W3586">
        <v>0</v>
      </c>
      <c r="X3586">
        <v>0.76258927529068332</v>
      </c>
      <c r="Y3586">
        <v>0</v>
      </c>
      <c r="Z3586">
        <v>0</v>
      </c>
      <c r="AA3586">
        <v>0</v>
      </c>
      <c r="AB3586">
        <v>0.9689901570681333</v>
      </c>
      <c r="AC3586">
        <v>0</v>
      </c>
      <c r="AD3586">
        <v>0</v>
      </c>
      <c r="AE3586">
        <v>1.7315794323588167</v>
      </c>
    </row>
    <row r="3587" spans="1:31" x14ac:dyDescent="0.3">
      <c r="A3587">
        <v>2509432</v>
      </c>
      <c r="B3587">
        <v>1</v>
      </c>
      <c r="C3587" t="s">
        <v>80</v>
      </c>
      <c r="D3587" t="s">
        <v>103</v>
      </c>
      <c r="E3587" t="s">
        <v>187</v>
      </c>
      <c r="F3587" t="s">
        <v>10466</v>
      </c>
      <c r="G3587" t="s">
        <v>143</v>
      </c>
      <c r="H3587" t="s">
        <v>135</v>
      </c>
      <c r="I3587" t="s">
        <v>136</v>
      </c>
      <c r="J3587" t="s">
        <v>137</v>
      </c>
      <c r="K3587" t="s">
        <v>144</v>
      </c>
      <c r="L3587" t="s">
        <v>10467</v>
      </c>
      <c r="M3587" t="s">
        <v>10468</v>
      </c>
      <c r="N3587">
        <v>2.5894444440000002</v>
      </c>
      <c r="O3587">
        <v>1</v>
      </c>
      <c r="P3587">
        <v>0</v>
      </c>
      <c r="Q3587">
        <v>26</v>
      </c>
      <c r="R3587">
        <v>0</v>
      </c>
      <c r="S3587">
        <v>4</v>
      </c>
      <c r="T3587">
        <v>0</v>
      </c>
      <c r="U3587">
        <v>1</v>
      </c>
      <c r="V3587">
        <v>0</v>
      </c>
      <c r="W3587">
        <v>2.2859423640684402</v>
      </c>
      <c r="X3587">
        <v>0</v>
      </c>
      <c r="Y3587">
        <v>77.279821770684649</v>
      </c>
      <c r="Z3587">
        <v>0</v>
      </c>
      <c r="AA3587">
        <v>60.820491925068524</v>
      </c>
      <c r="AB3587">
        <v>0</v>
      </c>
      <c r="AC3587">
        <v>9.2377868933327711</v>
      </c>
      <c r="AD3587">
        <v>0</v>
      </c>
      <c r="AE3587">
        <v>149.6240429531544</v>
      </c>
    </row>
    <row r="3588" spans="1:31" x14ac:dyDescent="0.3">
      <c r="A3588">
        <v>2509183</v>
      </c>
      <c r="B3588">
        <v>1</v>
      </c>
      <c r="C3588" t="s">
        <v>80</v>
      </c>
      <c r="D3588" t="s">
        <v>111</v>
      </c>
      <c r="E3588" t="s">
        <v>207</v>
      </c>
      <c r="F3588" t="s">
        <v>10469</v>
      </c>
      <c r="G3588" t="s">
        <v>173</v>
      </c>
      <c r="H3588" t="s">
        <v>150</v>
      </c>
      <c r="I3588" t="s">
        <v>136</v>
      </c>
      <c r="J3588" t="s">
        <v>137</v>
      </c>
      <c r="K3588" t="s">
        <v>138</v>
      </c>
      <c r="L3588" t="s">
        <v>10470</v>
      </c>
      <c r="M3588" t="s">
        <v>10471</v>
      </c>
      <c r="N3588">
        <v>6.5991666660000003</v>
      </c>
      <c r="O3588">
        <v>0</v>
      </c>
      <c r="P3588">
        <v>51</v>
      </c>
      <c r="Q3588">
        <v>0</v>
      </c>
      <c r="R3588">
        <v>0</v>
      </c>
      <c r="S3588">
        <v>0</v>
      </c>
      <c r="T3588">
        <v>5</v>
      </c>
      <c r="U3588">
        <v>0</v>
      </c>
      <c r="V3588">
        <v>0</v>
      </c>
      <c r="W3588">
        <v>0</v>
      </c>
      <c r="X3588">
        <v>69.846105877684423</v>
      </c>
      <c r="Y3588">
        <v>0</v>
      </c>
      <c r="Z3588">
        <v>0</v>
      </c>
      <c r="AA3588">
        <v>0</v>
      </c>
      <c r="AB3588">
        <v>29.812034560671623</v>
      </c>
      <c r="AC3588">
        <v>0</v>
      </c>
      <c r="AD3588">
        <v>0</v>
      </c>
      <c r="AE3588">
        <v>99.658140438356043</v>
      </c>
    </row>
    <row r="3589" spans="1:31" x14ac:dyDescent="0.3">
      <c r="A3589">
        <v>2509223</v>
      </c>
      <c r="B3589">
        <v>1</v>
      </c>
      <c r="C3589" t="s">
        <v>81</v>
      </c>
      <c r="D3589" t="s">
        <v>118</v>
      </c>
      <c r="E3589" t="s">
        <v>132</v>
      </c>
      <c r="F3589" t="s">
        <v>10472</v>
      </c>
      <c r="G3589" t="s">
        <v>173</v>
      </c>
      <c r="H3589" t="s">
        <v>135</v>
      </c>
      <c r="I3589" t="s">
        <v>136</v>
      </c>
      <c r="J3589" t="s">
        <v>137</v>
      </c>
      <c r="K3589" t="s">
        <v>138</v>
      </c>
      <c r="L3589" t="s">
        <v>10473</v>
      </c>
      <c r="M3589" t="s">
        <v>10474</v>
      </c>
      <c r="N3589">
        <v>3.1247222219999999</v>
      </c>
      <c r="O3589">
        <v>0</v>
      </c>
      <c r="P3589">
        <v>0</v>
      </c>
      <c r="Q3589">
        <v>3</v>
      </c>
      <c r="R3589">
        <v>0</v>
      </c>
      <c r="S3589">
        <v>1</v>
      </c>
      <c r="T3589">
        <v>0</v>
      </c>
      <c r="U3589">
        <v>0</v>
      </c>
      <c r="V3589">
        <v>0</v>
      </c>
      <c r="W3589">
        <v>0</v>
      </c>
      <c r="X3589">
        <v>0</v>
      </c>
      <c r="Y3589">
        <v>8.8537674649632212</v>
      </c>
      <c r="Z3589">
        <v>0</v>
      </c>
      <c r="AA3589">
        <v>19.1839317446235</v>
      </c>
      <c r="AB3589">
        <v>0</v>
      </c>
      <c r="AC3589">
        <v>0</v>
      </c>
      <c r="AD3589">
        <v>0</v>
      </c>
      <c r="AE3589">
        <v>28.037699209586719</v>
      </c>
    </row>
    <row r="3590" spans="1:31" x14ac:dyDescent="0.3">
      <c r="A3590">
        <v>2509368</v>
      </c>
      <c r="B3590">
        <v>1</v>
      </c>
      <c r="C3590" t="s">
        <v>80</v>
      </c>
      <c r="D3590" t="s">
        <v>103</v>
      </c>
      <c r="E3590" t="s">
        <v>159</v>
      </c>
      <c r="F3590" t="s">
        <v>10475</v>
      </c>
      <c r="G3590" t="s">
        <v>173</v>
      </c>
      <c r="H3590" t="s">
        <v>150</v>
      </c>
      <c r="I3590" t="s">
        <v>136</v>
      </c>
      <c r="J3590" t="s">
        <v>137</v>
      </c>
      <c r="K3590" t="s">
        <v>138</v>
      </c>
      <c r="L3590" t="s">
        <v>10476</v>
      </c>
      <c r="M3590" t="s">
        <v>10477</v>
      </c>
      <c r="N3590">
        <v>3.79</v>
      </c>
      <c r="O3590">
        <v>0</v>
      </c>
      <c r="P3590">
        <v>317</v>
      </c>
      <c r="Q3590">
        <v>0</v>
      </c>
      <c r="R3590">
        <v>1</v>
      </c>
      <c r="S3590">
        <v>0</v>
      </c>
      <c r="T3590">
        <v>37</v>
      </c>
      <c r="U3590">
        <v>0</v>
      </c>
      <c r="V3590">
        <v>0</v>
      </c>
      <c r="W3590">
        <v>0</v>
      </c>
      <c r="X3590">
        <v>231.80065079038874</v>
      </c>
      <c r="Y3590">
        <v>0</v>
      </c>
      <c r="Z3590">
        <v>1.3061223991078386</v>
      </c>
      <c r="AA3590">
        <v>0</v>
      </c>
      <c r="AB3590">
        <v>119.29272335113566</v>
      </c>
      <c r="AC3590">
        <v>0</v>
      </c>
      <c r="AD3590">
        <v>0</v>
      </c>
      <c r="AE3590">
        <v>352.39949654063224</v>
      </c>
    </row>
    <row r="3591" spans="1:31" x14ac:dyDescent="0.3">
      <c r="A3591">
        <v>2509577</v>
      </c>
      <c r="B3591">
        <v>1</v>
      </c>
      <c r="C3591" t="s">
        <v>80</v>
      </c>
      <c r="D3591" t="s">
        <v>83</v>
      </c>
      <c r="E3591" t="s">
        <v>167</v>
      </c>
      <c r="F3591" t="s">
        <v>10478</v>
      </c>
      <c r="G3591" t="s">
        <v>263</v>
      </c>
      <c r="H3591" t="s">
        <v>150</v>
      </c>
      <c r="I3591" t="s">
        <v>136</v>
      </c>
      <c r="J3591" t="s">
        <v>137</v>
      </c>
      <c r="K3591" t="s">
        <v>144</v>
      </c>
      <c r="L3591" t="s">
        <v>10479</v>
      </c>
      <c r="M3591" t="s">
        <v>10480</v>
      </c>
      <c r="N3591">
        <v>1.8344444440000001</v>
      </c>
      <c r="O3591">
        <v>0</v>
      </c>
      <c r="P3591">
        <v>3</v>
      </c>
      <c r="Q3591">
        <v>0</v>
      </c>
      <c r="R3591">
        <v>0</v>
      </c>
      <c r="S3591">
        <v>0</v>
      </c>
      <c r="T3591">
        <v>1</v>
      </c>
      <c r="U3591">
        <v>0</v>
      </c>
      <c r="V3591">
        <v>0</v>
      </c>
      <c r="W3591">
        <v>0</v>
      </c>
      <c r="X3591">
        <v>2.8513624699233864</v>
      </c>
      <c r="Y3591">
        <v>0</v>
      </c>
      <c r="Z3591">
        <v>0</v>
      </c>
      <c r="AA3591">
        <v>0</v>
      </c>
      <c r="AB3591">
        <v>0.8370725580928734</v>
      </c>
      <c r="AC3591">
        <v>0</v>
      </c>
      <c r="AD3591">
        <v>0</v>
      </c>
      <c r="AE3591">
        <v>3.6884350280162597</v>
      </c>
    </row>
    <row r="3592" spans="1:31" x14ac:dyDescent="0.3">
      <c r="A3592">
        <v>2509136</v>
      </c>
      <c r="B3592">
        <v>1</v>
      </c>
      <c r="C3592" t="s">
        <v>81</v>
      </c>
      <c r="D3592" t="s">
        <v>122</v>
      </c>
      <c r="E3592" t="s">
        <v>141</v>
      </c>
      <c r="F3592" t="s">
        <v>2485</v>
      </c>
      <c r="G3592" t="s">
        <v>134</v>
      </c>
      <c r="H3592" t="s">
        <v>135</v>
      </c>
      <c r="I3592" t="s">
        <v>136</v>
      </c>
      <c r="J3592" t="s">
        <v>137</v>
      </c>
      <c r="K3592" t="s">
        <v>138</v>
      </c>
      <c r="L3592" t="s">
        <v>10481</v>
      </c>
      <c r="M3592" t="s">
        <v>10482</v>
      </c>
      <c r="N3592">
        <v>6.2652777769999997</v>
      </c>
      <c r="O3592">
        <v>10</v>
      </c>
      <c r="P3592">
        <v>859</v>
      </c>
      <c r="Q3592">
        <v>70</v>
      </c>
      <c r="R3592">
        <v>41</v>
      </c>
      <c r="S3592">
        <v>22</v>
      </c>
      <c r="T3592">
        <v>55</v>
      </c>
      <c r="U3592">
        <v>0</v>
      </c>
      <c r="V3592">
        <v>1</v>
      </c>
      <c r="W3592">
        <v>10.75094098801226</v>
      </c>
      <c r="X3592">
        <v>620.53855584839232</v>
      </c>
      <c r="Y3592">
        <v>574.58746490910983</v>
      </c>
      <c r="Z3592">
        <v>67.159695952655113</v>
      </c>
      <c r="AA3592">
        <v>366.6026618831649</v>
      </c>
      <c r="AB3592">
        <v>186.87858961950971</v>
      </c>
      <c r="AC3592">
        <v>0</v>
      </c>
      <c r="AD3592">
        <v>2.4582001527933004</v>
      </c>
      <c r="AE3592">
        <v>1828.9761093536376</v>
      </c>
    </row>
    <row r="3593" spans="1:31" x14ac:dyDescent="0.3">
      <c r="A3593">
        <v>2509468</v>
      </c>
      <c r="B3593">
        <v>1</v>
      </c>
      <c r="C3593" t="s">
        <v>80</v>
      </c>
      <c r="D3593" t="s">
        <v>82</v>
      </c>
      <c r="E3593" t="s">
        <v>167</v>
      </c>
      <c r="F3593" t="s">
        <v>10483</v>
      </c>
      <c r="G3593" t="s">
        <v>263</v>
      </c>
      <c r="H3593" t="s">
        <v>150</v>
      </c>
      <c r="I3593" t="s">
        <v>136</v>
      </c>
      <c r="J3593" t="s">
        <v>137</v>
      </c>
      <c r="K3593" t="s">
        <v>144</v>
      </c>
      <c r="L3593" t="s">
        <v>10484</v>
      </c>
      <c r="M3593" t="s">
        <v>10485</v>
      </c>
      <c r="N3593">
        <v>1.261666666</v>
      </c>
      <c r="O3593">
        <v>0</v>
      </c>
      <c r="P3593">
        <v>6</v>
      </c>
      <c r="Q3593">
        <v>0</v>
      </c>
      <c r="R3593">
        <v>0</v>
      </c>
      <c r="S3593">
        <v>0</v>
      </c>
      <c r="T3593">
        <v>0</v>
      </c>
      <c r="U3593">
        <v>0</v>
      </c>
      <c r="V3593">
        <v>0</v>
      </c>
      <c r="W3593">
        <v>0</v>
      </c>
      <c r="X3593">
        <v>1.3391826706736334</v>
      </c>
      <c r="Y3593">
        <v>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1.3391826706736334</v>
      </c>
    </row>
    <row r="3594" spans="1:31" x14ac:dyDescent="0.3">
      <c r="A3594">
        <v>2509182</v>
      </c>
      <c r="B3594">
        <v>1</v>
      </c>
      <c r="C3594" t="s">
        <v>80</v>
      </c>
      <c r="D3594" t="s">
        <v>95</v>
      </c>
      <c r="E3594" t="s">
        <v>132</v>
      </c>
      <c r="F3594" t="s">
        <v>10486</v>
      </c>
      <c r="G3594" t="s">
        <v>173</v>
      </c>
      <c r="H3594" t="s">
        <v>135</v>
      </c>
      <c r="I3594" t="s">
        <v>136</v>
      </c>
      <c r="J3594" t="s">
        <v>137</v>
      </c>
      <c r="K3594" t="s">
        <v>138</v>
      </c>
      <c r="L3594" t="s">
        <v>10487</v>
      </c>
      <c r="M3594" t="s">
        <v>10488</v>
      </c>
      <c r="N3594">
        <v>5.4974999999999996</v>
      </c>
      <c r="O3594">
        <v>0</v>
      </c>
      <c r="P3594">
        <v>511</v>
      </c>
      <c r="Q3594">
        <v>0</v>
      </c>
      <c r="R3594">
        <v>0</v>
      </c>
      <c r="S3594">
        <v>0</v>
      </c>
      <c r="T3594">
        <v>42</v>
      </c>
      <c r="U3594">
        <v>0</v>
      </c>
      <c r="V3594">
        <v>0</v>
      </c>
      <c r="W3594">
        <v>0</v>
      </c>
      <c r="X3594">
        <v>660.52713996999955</v>
      </c>
      <c r="Y3594">
        <v>0</v>
      </c>
      <c r="Z3594">
        <v>0</v>
      </c>
      <c r="AA3594">
        <v>0</v>
      </c>
      <c r="AB3594">
        <v>246.32859718711472</v>
      </c>
      <c r="AC3594">
        <v>0</v>
      </c>
      <c r="AD3594">
        <v>0</v>
      </c>
      <c r="AE3594">
        <v>906.85573715711428</v>
      </c>
    </row>
    <row r="3595" spans="1:31" x14ac:dyDescent="0.3">
      <c r="A3595">
        <v>2509614</v>
      </c>
      <c r="B3595">
        <v>1</v>
      </c>
      <c r="C3595" t="s">
        <v>81</v>
      </c>
      <c r="D3595" t="s">
        <v>128</v>
      </c>
      <c r="E3595" t="s">
        <v>159</v>
      </c>
      <c r="F3595" t="s">
        <v>10489</v>
      </c>
      <c r="G3595" t="s">
        <v>224</v>
      </c>
      <c r="H3595" t="s">
        <v>150</v>
      </c>
      <c r="I3595" t="s">
        <v>136</v>
      </c>
      <c r="J3595" t="s">
        <v>137</v>
      </c>
      <c r="K3595" t="s">
        <v>144</v>
      </c>
      <c r="L3595" t="s">
        <v>10490</v>
      </c>
      <c r="M3595" t="s">
        <v>10491</v>
      </c>
      <c r="N3595">
        <v>2.3588888880000001</v>
      </c>
      <c r="O3595">
        <v>0</v>
      </c>
      <c r="P3595">
        <v>7</v>
      </c>
      <c r="Q3595">
        <v>0</v>
      </c>
      <c r="R3595">
        <v>0</v>
      </c>
      <c r="S3595">
        <v>0</v>
      </c>
      <c r="T3595">
        <v>1</v>
      </c>
      <c r="U3595">
        <v>0</v>
      </c>
      <c r="V3595">
        <v>0</v>
      </c>
      <c r="W3595">
        <v>0</v>
      </c>
      <c r="X3595">
        <v>3.4220926453923131</v>
      </c>
      <c r="Y3595">
        <v>0</v>
      </c>
      <c r="Z3595">
        <v>0</v>
      </c>
      <c r="AA3595">
        <v>0</v>
      </c>
      <c r="AB3595">
        <v>0</v>
      </c>
      <c r="AC3595">
        <v>0</v>
      </c>
      <c r="AD3595">
        <v>0</v>
      </c>
      <c r="AE3595">
        <v>3.4220926453923131</v>
      </c>
    </row>
    <row r="3596" spans="1:31" x14ac:dyDescent="0.3">
      <c r="A3596">
        <v>2509176</v>
      </c>
      <c r="B3596">
        <v>1</v>
      </c>
      <c r="C3596" t="s">
        <v>80</v>
      </c>
      <c r="D3596" t="s">
        <v>100</v>
      </c>
      <c r="E3596" t="s">
        <v>141</v>
      </c>
      <c r="F3596" t="s">
        <v>10492</v>
      </c>
      <c r="G3596" t="s">
        <v>173</v>
      </c>
      <c r="H3596" t="s">
        <v>135</v>
      </c>
      <c r="I3596" t="s">
        <v>136</v>
      </c>
      <c r="J3596" t="s">
        <v>137</v>
      </c>
      <c r="K3596" t="s">
        <v>138</v>
      </c>
      <c r="L3596" t="s">
        <v>10493</v>
      </c>
      <c r="M3596" t="s">
        <v>10494</v>
      </c>
      <c r="N3596">
        <v>6.2575000000000003</v>
      </c>
      <c r="O3596">
        <v>11</v>
      </c>
      <c r="P3596">
        <v>34</v>
      </c>
      <c r="Q3596">
        <v>67</v>
      </c>
      <c r="R3596">
        <v>85</v>
      </c>
      <c r="S3596">
        <v>14</v>
      </c>
      <c r="T3596">
        <v>38</v>
      </c>
      <c r="U3596">
        <v>0</v>
      </c>
      <c r="V3596">
        <v>1</v>
      </c>
      <c r="W3596">
        <v>15.814121880657238</v>
      </c>
      <c r="X3596">
        <v>49.673101003199093</v>
      </c>
      <c r="Y3596">
        <v>218.5862631286648</v>
      </c>
      <c r="Z3596">
        <v>264.49765409230918</v>
      </c>
      <c r="AA3596">
        <v>439.10675111047226</v>
      </c>
      <c r="AB3596">
        <v>205.50686521479537</v>
      </c>
      <c r="AC3596">
        <v>0</v>
      </c>
      <c r="AD3596">
        <v>45.507283225703375</v>
      </c>
      <c r="AE3596">
        <v>1238.6920396558012</v>
      </c>
    </row>
    <row r="3597" spans="1:31" x14ac:dyDescent="0.3">
      <c r="A3597">
        <v>2509322</v>
      </c>
      <c r="B3597">
        <v>1</v>
      </c>
      <c r="C3597" t="s">
        <v>80</v>
      </c>
      <c r="D3597" t="s">
        <v>93</v>
      </c>
      <c r="E3597" t="s">
        <v>159</v>
      </c>
      <c r="F3597" t="s">
        <v>10495</v>
      </c>
      <c r="G3597" t="s">
        <v>161</v>
      </c>
      <c r="H3597" t="s">
        <v>150</v>
      </c>
      <c r="I3597" t="s">
        <v>136</v>
      </c>
      <c r="J3597" t="s">
        <v>137</v>
      </c>
      <c r="K3597" t="s">
        <v>144</v>
      </c>
      <c r="L3597" t="s">
        <v>10496</v>
      </c>
      <c r="M3597" t="s">
        <v>10497</v>
      </c>
      <c r="N3597">
        <v>1.0022222220000001</v>
      </c>
      <c r="O3597">
        <v>0</v>
      </c>
      <c r="P3597">
        <v>39</v>
      </c>
      <c r="Q3597">
        <v>0</v>
      </c>
      <c r="R3597">
        <v>28</v>
      </c>
      <c r="S3597">
        <v>0</v>
      </c>
      <c r="T3597">
        <v>10</v>
      </c>
      <c r="U3597">
        <v>0</v>
      </c>
      <c r="V3597">
        <v>0</v>
      </c>
      <c r="W3597">
        <v>0</v>
      </c>
      <c r="X3597">
        <v>9.9750051153208084</v>
      </c>
      <c r="Y3597">
        <v>0</v>
      </c>
      <c r="Z3597">
        <v>39.596340856090613</v>
      </c>
      <c r="AA3597">
        <v>0</v>
      </c>
      <c r="AB3597">
        <v>8.1471662433710819</v>
      </c>
      <c r="AC3597">
        <v>0</v>
      </c>
      <c r="AD3597">
        <v>0</v>
      </c>
      <c r="AE3597">
        <v>57.7185122147825</v>
      </c>
    </row>
    <row r="3598" spans="1:31" x14ac:dyDescent="0.3">
      <c r="A3598">
        <v>2509640</v>
      </c>
      <c r="B3598">
        <v>1</v>
      </c>
      <c r="C3598" t="s">
        <v>80</v>
      </c>
      <c r="D3598" t="s">
        <v>100</v>
      </c>
      <c r="E3598" t="s">
        <v>132</v>
      </c>
      <c r="F3598" t="s">
        <v>10498</v>
      </c>
      <c r="G3598" t="s">
        <v>674</v>
      </c>
      <c r="H3598" t="s">
        <v>135</v>
      </c>
      <c r="I3598" t="s">
        <v>136</v>
      </c>
      <c r="J3598" t="s">
        <v>137</v>
      </c>
      <c r="K3598" t="s">
        <v>144</v>
      </c>
      <c r="L3598" t="s">
        <v>10499</v>
      </c>
      <c r="M3598" t="s">
        <v>10500</v>
      </c>
      <c r="N3598">
        <v>8.6349999999999998</v>
      </c>
      <c r="O3598">
        <v>0</v>
      </c>
      <c r="P3598">
        <v>219</v>
      </c>
      <c r="Q3598">
        <v>0</v>
      </c>
      <c r="R3598">
        <v>31</v>
      </c>
      <c r="S3598">
        <v>4</v>
      </c>
      <c r="T3598">
        <v>15</v>
      </c>
      <c r="U3598">
        <v>1</v>
      </c>
      <c r="V3598">
        <v>0</v>
      </c>
      <c r="W3598">
        <v>0</v>
      </c>
      <c r="X3598">
        <v>567.22786077357057</v>
      </c>
      <c r="Y3598">
        <v>0</v>
      </c>
      <c r="Z3598">
        <v>61.037132812412452</v>
      </c>
      <c r="AA3598">
        <v>115.19470978542046</v>
      </c>
      <c r="AB3598">
        <v>64.395292780895787</v>
      </c>
      <c r="AC3598">
        <v>409.50754254846703</v>
      </c>
      <c r="AD3598">
        <v>0</v>
      </c>
      <c r="AE3598">
        <v>1217.3625387007664</v>
      </c>
    </row>
    <row r="3599" spans="1:31" x14ac:dyDescent="0.3">
      <c r="A3599">
        <v>2509428</v>
      </c>
      <c r="B3599">
        <v>1</v>
      </c>
      <c r="C3599" t="s">
        <v>80</v>
      </c>
      <c r="D3599" t="s">
        <v>98</v>
      </c>
      <c r="E3599" t="s">
        <v>187</v>
      </c>
      <c r="F3599" t="s">
        <v>7469</v>
      </c>
      <c r="G3599" t="s">
        <v>143</v>
      </c>
      <c r="H3599" t="s">
        <v>135</v>
      </c>
      <c r="I3599" t="s">
        <v>136</v>
      </c>
      <c r="J3599" t="s">
        <v>137</v>
      </c>
      <c r="K3599" t="s">
        <v>144</v>
      </c>
      <c r="L3599" t="s">
        <v>10501</v>
      </c>
      <c r="M3599" t="s">
        <v>10467</v>
      </c>
      <c r="N3599">
        <v>0.11027777699999999</v>
      </c>
      <c r="O3599">
        <v>0</v>
      </c>
      <c r="P3599">
        <v>21</v>
      </c>
      <c r="Q3599">
        <v>12</v>
      </c>
      <c r="R3599">
        <v>126</v>
      </c>
      <c r="S3599">
        <v>4</v>
      </c>
      <c r="T3599">
        <v>32</v>
      </c>
      <c r="U3599">
        <v>2</v>
      </c>
      <c r="V3599">
        <v>0</v>
      </c>
      <c r="W3599">
        <v>0</v>
      </c>
      <c r="X3599">
        <v>0.94662491343399846</v>
      </c>
      <c r="Y3599">
        <v>1.7124635350206603</v>
      </c>
      <c r="Z3599">
        <v>9.2327624351975945</v>
      </c>
      <c r="AA3599">
        <v>5.2671587733773926</v>
      </c>
      <c r="AB3599">
        <v>6.9262118678881786</v>
      </c>
      <c r="AC3599">
        <v>3.0005651645264</v>
      </c>
      <c r="AD3599">
        <v>0</v>
      </c>
      <c r="AE3599">
        <v>27.085786689444223</v>
      </c>
    </row>
    <row r="3600" spans="1:31" x14ac:dyDescent="0.3">
      <c r="A3600">
        <v>2509093</v>
      </c>
      <c r="B3600">
        <v>1</v>
      </c>
      <c r="C3600" t="s">
        <v>80</v>
      </c>
      <c r="D3600" t="s">
        <v>101</v>
      </c>
      <c r="E3600" t="s">
        <v>207</v>
      </c>
      <c r="F3600" t="s">
        <v>10502</v>
      </c>
      <c r="G3600" t="s">
        <v>161</v>
      </c>
      <c r="H3600" t="s">
        <v>150</v>
      </c>
      <c r="I3600" t="s">
        <v>136</v>
      </c>
      <c r="J3600" t="s">
        <v>137</v>
      </c>
      <c r="K3600" t="s">
        <v>144</v>
      </c>
      <c r="L3600" t="s">
        <v>10503</v>
      </c>
      <c r="M3600" t="s">
        <v>10504</v>
      </c>
      <c r="N3600">
        <v>0.64</v>
      </c>
      <c r="O3600">
        <v>0</v>
      </c>
      <c r="P3600">
        <v>5</v>
      </c>
      <c r="Q3600">
        <v>0</v>
      </c>
      <c r="R3600">
        <v>0</v>
      </c>
      <c r="S3600">
        <v>0</v>
      </c>
      <c r="T3600">
        <v>1</v>
      </c>
      <c r="U3600">
        <v>0</v>
      </c>
      <c r="V3600">
        <v>0</v>
      </c>
      <c r="W3600">
        <v>0</v>
      </c>
      <c r="X3600">
        <v>1.225371038025465</v>
      </c>
      <c r="Y3600">
        <v>0</v>
      </c>
      <c r="Z3600">
        <v>0</v>
      </c>
      <c r="AA3600">
        <v>0</v>
      </c>
      <c r="AB3600">
        <v>0.24116850896012748</v>
      </c>
      <c r="AC3600">
        <v>0</v>
      </c>
      <c r="AD3600">
        <v>0</v>
      </c>
      <c r="AE3600">
        <v>1.4665395469855924</v>
      </c>
    </row>
    <row r="3601" spans="1:31" x14ac:dyDescent="0.3">
      <c r="A3601">
        <v>2509405</v>
      </c>
      <c r="B3601">
        <v>1</v>
      </c>
      <c r="C3601" t="s">
        <v>80</v>
      </c>
      <c r="D3601" t="s">
        <v>93</v>
      </c>
      <c r="E3601" t="s">
        <v>167</v>
      </c>
      <c r="F3601" t="s">
        <v>10505</v>
      </c>
      <c r="G3601" t="s">
        <v>263</v>
      </c>
      <c r="H3601" t="s">
        <v>150</v>
      </c>
      <c r="I3601" t="s">
        <v>136</v>
      </c>
      <c r="J3601" t="s">
        <v>137</v>
      </c>
      <c r="K3601" t="s">
        <v>144</v>
      </c>
      <c r="L3601" t="s">
        <v>10506</v>
      </c>
      <c r="M3601" t="s">
        <v>10507</v>
      </c>
      <c r="N3601">
        <v>4.295555555</v>
      </c>
      <c r="O3601">
        <v>0</v>
      </c>
      <c r="P3601">
        <v>1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</row>
    <row r="3602" spans="1:31" x14ac:dyDescent="0.3">
      <c r="A3602">
        <v>2509262</v>
      </c>
      <c r="B3602">
        <v>1</v>
      </c>
      <c r="C3602" t="s">
        <v>80</v>
      </c>
      <c r="D3602" t="s">
        <v>105</v>
      </c>
      <c r="E3602" t="s">
        <v>167</v>
      </c>
      <c r="F3602" t="s">
        <v>10508</v>
      </c>
      <c r="G3602" t="s">
        <v>263</v>
      </c>
      <c r="H3602" t="s">
        <v>150</v>
      </c>
      <c r="I3602" t="s">
        <v>136</v>
      </c>
      <c r="J3602" t="s">
        <v>137</v>
      </c>
      <c r="K3602" t="s">
        <v>144</v>
      </c>
      <c r="L3602" t="s">
        <v>10509</v>
      </c>
      <c r="M3602" t="s">
        <v>10510</v>
      </c>
      <c r="N3602">
        <v>1.2369444439999999</v>
      </c>
      <c r="O3602">
        <v>0</v>
      </c>
      <c r="P3602">
        <v>2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0.88630627420333108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0.88630627420333108</v>
      </c>
    </row>
    <row r="3603" spans="1:31" x14ac:dyDescent="0.3">
      <c r="A3603">
        <v>2509113</v>
      </c>
      <c r="B3603">
        <v>1</v>
      </c>
      <c r="C3603" t="s">
        <v>81</v>
      </c>
      <c r="D3603" t="s">
        <v>123</v>
      </c>
      <c r="E3603" t="s">
        <v>132</v>
      </c>
      <c r="F3603" t="s">
        <v>3503</v>
      </c>
      <c r="G3603" t="s">
        <v>143</v>
      </c>
      <c r="H3603" t="s">
        <v>135</v>
      </c>
      <c r="I3603" t="s">
        <v>136</v>
      </c>
      <c r="J3603" t="s">
        <v>137</v>
      </c>
      <c r="K3603" t="s">
        <v>144</v>
      </c>
      <c r="L3603" t="s">
        <v>10511</v>
      </c>
      <c r="M3603" t="s">
        <v>10512</v>
      </c>
      <c r="N3603">
        <v>1.090833333</v>
      </c>
      <c r="O3603">
        <v>1</v>
      </c>
      <c r="P3603">
        <v>377</v>
      </c>
      <c r="Q3603">
        <v>8</v>
      </c>
      <c r="R3603">
        <v>13</v>
      </c>
      <c r="S3603">
        <v>4</v>
      </c>
      <c r="T3603">
        <v>16</v>
      </c>
      <c r="U3603">
        <v>2</v>
      </c>
      <c r="V3603">
        <v>0</v>
      </c>
      <c r="W3603">
        <v>1.1007198509990834E-2</v>
      </c>
      <c r="X3603">
        <v>75.48693292648457</v>
      </c>
      <c r="Y3603">
        <v>49.221556255529492</v>
      </c>
      <c r="Z3603">
        <v>2.8665437720505307</v>
      </c>
      <c r="AA3603">
        <v>29.077468759653041</v>
      </c>
      <c r="AB3603">
        <v>8.9308333847076504</v>
      </c>
      <c r="AC3603">
        <v>28.45180497708829</v>
      </c>
      <c r="AD3603">
        <v>0</v>
      </c>
      <c r="AE3603">
        <v>194.04614727402358</v>
      </c>
    </row>
    <row r="3604" spans="1:31" x14ac:dyDescent="0.3">
      <c r="A3604">
        <v>2509285</v>
      </c>
      <c r="B3604">
        <v>1</v>
      </c>
      <c r="C3604" t="s">
        <v>80</v>
      </c>
      <c r="D3604" t="s">
        <v>93</v>
      </c>
      <c r="E3604" t="s">
        <v>167</v>
      </c>
      <c r="F3604" t="s">
        <v>10513</v>
      </c>
      <c r="G3604" t="s">
        <v>234</v>
      </c>
      <c r="H3604" t="s">
        <v>150</v>
      </c>
      <c r="I3604" t="s">
        <v>136</v>
      </c>
      <c r="J3604" t="s">
        <v>137</v>
      </c>
      <c r="K3604" t="s">
        <v>144</v>
      </c>
      <c r="L3604" t="s">
        <v>10514</v>
      </c>
      <c r="M3604" t="s">
        <v>10515</v>
      </c>
      <c r="N3604">
        <v>2.8191666660000001</v>
      </c>
      <c r="O3604">
        <v>0</v>
      </c>
      <c r="P3604">
        <v>0</v>
      </c>
      <c r="Q3604">
        <v>0</v>
      </c>
      <c r="R3604">
        <v>0</v>
      </c>
      <c r="S3604">
        <v>0</v>
      </c>
      <c r="T3604">
        <v>1</v>
      </c>
      <c r="U3604">
        <v>0</v>
      </c>
      <c r="V3604">
        <v>0</v>
      </c>
      <c r="W3604">
        <v>0</v>
      </c>
      <c r="X3604">
        <v>0</v>
      </c>
      <c r="Y3604">
        <v>0</v>
      </c>
      <c r="Z3604">
        <v>0</v>
      </c>
      <c r="AA3604">
        <v>0</v>
      </c>
      <c r="AB3604">
        <v>0</v>
      </c>
      <c r="AC3604">
        <v>0</v>
      </c>
      <c r="AD3604">
        <v>0</v>
      </c>
      <c r="AE3604">
        <v>0</v>
      </c>
    </row>
    <row r="3605" spans="1:31" x14ac:dyDescent="0.3">
      <c r="A3605">
        <v>2509634</v>
      </c>
      <c r="B3605">
        <v>1</v>
      </c>
      <c r="C3605" t="s">
        <v>81</v>
      </c>
      <c r="D3605" t="s">
        <v>115</v>
      </c>
      <c r="E3605" t="s">
        <v>187</v>
      </c>
      <c r="F3605" t="s">
        <v>10516</v>
      </c>
      <c r="G3605" t="s">
        <v>143</v>
      </c>
      <c r="H3605" t="s">
        <v>135</v>
      </c>
      <c r="I3605" t="s">
        <v>136</v>
      </c>
      <c r="J3605" t="s">
        <v>137</v>
      </c>
      <c r="K3605" t="s">
        <v>144</v>
      </c>
      <c r="L3605" t="s">
        <v>10517</v>
      </c>
      <c r="M3605" t="s">
        <v>10518</v>
      </c>
      <c r="N3605">
        <v>0.141944444</v>
      </c>
      <c r="O3605">
        <v>0</v>
      </c>
      <c r="P3605">
        <v>479</v>
      </c>
      <c r="Q3605">
        <v>3</v>
      </c>
      <c r="R3605">
        <v>20</v>
      </c>
      <c r="S3605">
        <v>4</v>
      </c>
      <c r="T3605">
        <v>37</v>
      </c>
      <c r="U3605">
        <v>0</v>
      </c>
      <c r="V3605">
        <v>0</v>
      </c>
      <c r="W3605">
        <v>0</v>
      </c>
      <c r="X3605">
        <v>4.9765214198314496</v>
      </c>
      <c r="Y3605">
        <v>7.2797699491054996E-2</v>
      </c>
      <c r="Z3605">
        <v>0.2016992392068267</v>
      </c>
      <c r="AA3605">
        <v>2.6672686002843706</v>
      </c>
      <c r="AB3605">
        <v>1.0962139778822921</v>
      </c>
      <c r="AC3605">
        <v>0</v>
      </c>
      <c r="AD3605">
        <v>0</v>
      </c>
      <c r="AE3605">
        <v>9.0145009366959936</v>
      </c>
    </row>
    <row r="3606" spans="1:31" x14ac:dyDescent="0.3">
      <c r="A3606">
        <v>2509242</v>
      </c>
      <c r="B3606">
        <v>1</v>
      </c>
      <c r="C3606" t="s">
        <v>80</v>
      </c>
      <c r="D3606" t="s">
        <v>84</v>
      </c>
      <c r="E3606" t="s">
        <v>159</v>
      </c>
      <c r="F3606" t="s">
        <v>10519</v>
      </c>
      <c r="G3606" t="s">
        <v>173</v>
      </c>
      <c r="H3606" t="s">
        <v>150</v>
      </c>
      <c r="I3606" t="s">
        <v>136</v>
      </c>
      <c r="J3606" t="s">
        <v>137</v>
      </c>
      <c r="K3606" t="s">
        <v>138</v>
      </c>
      <c r="L3606" t="s">
        <v>10520</v>
      </c>
      <c r="M3606" t="s">
        <v>10521</v>
      </c>
      <c r="N3606">
        <v>2.2463888879999998</v>
      </c>
      <c r="O3606">
        <v>0</v>
      </c>
      <c r="P3606">
        <v>132</v>
      </c>
      <c r="Q3606">
        <v>0</v>
      </c>
      <c r="R3606">
        <v>0</v>
      </c>
      <c r="S3606">
        <v>0</v>
      </c>
      <c r="T3606">
        <v>6</v>
      </c>
      <c r="U3606">
        <v>0</v>
      </c>
      <c r="V3606">
        <v>0</v>
      </c>
      <c r="W3606">
        <v>0</v>
      </c>
      <c r="X3606">
        <v>69.385732100589379</v>
      </c>
      <c r="Y3606">
        <v>0</v>
      </c>
      <c r="Z3606">
        <v>0</v>
      </c>
      <c r="AA3606">
        <v>0</v>
      </c>
      <c r="AB3606">
        <v>42.093663670332141</v>
      </c>
      <c r="AC3606">
        <v>0</v>
      </c>
      <c r="AD3606">
        <v>0</v>
      </c>
      <c r="AE3606">
        <v>111.47939577092151</v>
      </c>
    </row>
    <row r="3607" spans="1:31" x14ac:dyDescent="0.3">
      <c r="A3607">
        <v>2509557</v>
      </c>
      <c r="B3607">
        <v>1</v>
      </c>
      <c r="C3607" t="s">
        <v>80</v>
      </c>
      <c r="D3607" t="s">
        <v>101</v>
      </c>
      <c r="E3607" t="s">
        <v>207</v>
      </c>
      <c r="F3607" t="s">
        <v>10522</v>
      </c>
      <c r="G3607" t="s">
        <v>161</v>
      </c>
      <c r="H3607" t="s">
        <v>150</v>
      </c>
      <c r="I3607" t="s">
        <v>136</v>
      </c>
      <c r="J3607" t="s">
        <v>137</v>
      </c>
      <c r="K3607" t="s">
        <v>144</v>
      </c>
      <c r="L3607" t="s">
        <v>10523</v>
      </c>
      <c r="M3607" t="s">
        <v>10524</v>
      </c>
      <c r="N3607">
        <v>0.689722222</v>
      </c>
      <c r="O3607">
        <v>0</v>
      </c>
      <c r="P3607">
        <v>102</v>
      </c>
      <c r="Q3607">
        <v>0</v>
      </c>
      <c r="R3607">
        <v>0</v>
      </c>
      <c r="S3607">
        <v>0</v>
      </c>
      <c r="T3607">
        <v>49</v>
      </c>
      <c r="U3607">
        <v>0</v>
      </c>
      <c r="V3607">
        <v>0</v>
      </c>
      <c r="W3607">
        <v>0</v>
      </c>
      <c r="X3607">
        <v>28.905609759548309</v>
      </c>
      <c r="Y3607">
        <v>0</v>
      </c>
      <c r="Z3607">
        <v>0</v>
      </c>
      <c r="AA3607">
        <v>0</v>
      </c>
      <c r="AB3607">
        <v>15.443022090552642</v>
      </c>
      <c r="AC3607">
        <v>0</v>
      </c>
      <c r="AD3607">
        <v>0</v>
      </c>
      <c r="AE3607">
        <v>44.348631850100951</v>
      </c>
    </row>
    <row r="3608" spans="1:31" x14ac:dyDescent="0.3">
      <c r="A3608">
        <v>2509066</v>
      </c>
      <c r="B3608">
        <v>3</v>
      </c>
      <c r="C3608" t="s">
        <v>80</v>
      </c>
      <c r="D3608" t="s">
        <v>82</v>
      </c>
      <c r="E3608" t="s">
        <v>132</v>
      </c>
      <c r="F3608" t="s">
        <v>10525</v>
      </c>
      <c r="G3608" t="s">
        <v>538</v>
      </c>
      <c r="H3608" t="s">
        <v>135</v>
      </c>
      <c r="I3608" t="s">
        <v>136</v>
      </c>
      <c r="J3608" t="s">
        <v>3</v>
      </c>
      <c r="K3608" t="s">
        <v>144</v>
      </c>
      <c r="L3608" t="s">
        <v>10526</v>
      </c>
      <c r="M3608" t="s">
        <v>10527</v>
      </c>
      <c r="N3608">
        <v>2.1291666660000002</v>
      </c>
      <c r="O3608">
        <v>0</v>
      </c>
      <c r="P3608">
        <v>3</v>
      </c>
      <c r="Q3608">
        <v>0</v>
      </c>
      <c r="R3608">
        <v>0</v>
      </c>
      <c r="S3608">
        <v>0</v>
      </c>
      <c r="T3608">
        <v>425</v>
      </c>
      <c r="U3608">
        <v>0</v>
      </c>
      <c r="V3608">
        <v>0</v>
      </c>
      <c r="W3608">
        <v>0</v>
      </c>
      <c r="X3608">
        <v>1.3925632186866665</v>
      </c>
      <c r="Y3608">
        <v>0</v>
      </c>
      <c r="Z3608">
        <v>0</v>
      </c>
      <c r="AA3608">
        <v>0</v>
      </c>
      <c r="AB3608">
        <v>302.29552759746514</v>
      </c>
      <c r="AC3608">
        <v>0</v>
      </c>
      <c r="AD3608">
        <v>0</v>
      </c>
      <c r="AE3608">
        <v>303.68809081615183</v>
      </c>
    </row>
    <row r="3609" spans="1:31" x14ac:dyDescent="0.3">
      <c r="A3609">
        <v>2509434</v>
      </c>
      <c r="B3609">
        <v>1</v>
      </c>
      <c r="C3609" t="s">
        <v>80</v>
      </c>
      <c r="D3609" t="s">
        <v>101</v>
      </c>
      <c r="E3609" t="s">
        <v>207</v>
      </c>
      <c r="F3609" t="s">
        <v>10528</v>
      </c>
      <c r="G3609" t="s">
        <v>953</v>
      </c>
      <c r="H3609" t="s">
        <v>150</v>
      </c>
      <c r="I3609" t="s">
        <v>136</v>
      </c>
      <c r="J3609" t="s">
        <v>137</v>
      </c>
      <c r="K3609" t="s">
        <v>144</v>
      </c>
      <c r="L3609" t="s">
        <v>10529</v>
      </c>
      <c r="M3609" t="s">
        <v>10530</v>
      </c>
      <c r="N3609">
        <v>3.0352777770000001</v>
      </c>
      <c r="O3609">
        <v>0</v>
      </c>
      <c r="P3609">
        <v>77</v>
      </c>
      <c r="Q3609">
        <v>0</v>
      </c>
      <c r="R3609">
        <v>0</v>
      </c>
      <c r="S3609">
        <v>0</v>
      </c>
      <c r="T3609">
        <v>16</v>
      </c>
      <c r="U3609">
        <v>0</v>
      </c>
      <c r="V3609">
        <v>0</v>
      </c>
      <c r="W3609">
        <v>0</v>
      </c>
      <c r="X3609">
        <v>28.353828330815702</v>
      </c>
      <c r="Y3609">
        <v>0</v>
      </c>
      <c r="Z3609">
        <v>0</v>
      </c>
      <c r="AA3609">
        <v>0</v>
      </c>
      <c r="AB3609">
        <v>83.966985742694774</v>
      </c>
      <c r="AC3609">
        <v>0</v>
      </c>
      <c r="AD3609">
        <v>0</v>
      </c>
      <c r="AE3609">
        <v>112.32081407351048</v>
      </c>
    </row>
    <row r="3610" spans="1:31" x14ac:dyDescent="0.3">
      <c r="A3610">
        <v>2509231</v>
      </c>
      <c r="B3610">
        <v>1</v>
      </c>
      <c r="C3610" t="s">
        <v>80</v>
      </c>
      <c r="D3610" t="s">
        <v>96</v>
      </c>
      <c r="E3610" t="s">
        <v>147</v>
      </c>
      <c r="F3610" t="s">
        <v>9499</v>
      </c>
      <c r="G3610" t="s">
        <v>224</v>
      </c>
      <c r="H3610" t="s">
        <v>150</v>
      </c>
      <c r="I3610" t="s">
        <v>136</v>
      </c>
      <c r="J3610" t="s">
        <v>137</v>
      </c>
      <c r="K3610" t="s">
        <v>144</v>
      </c>
      <c r="L3610" t="s">
        <v>10531</v>
      </c>
      <c r="M3610" t="s">
        <v>10532</v>
      </c>
      <c r="N3610">
        <v>1.628055555</v>
      </c>
      <c r="O3610">
        <v>0</v>
      </c>
      <c r="P3610">
        <v>37</v>
      </c>
      <c r="Q3610">
        <v>0</v>
      </c>
      <c r="R3610">
        <v>0</v>
      </c>
      <c r="S3610">
        <v>0</v>
      </c>
      <c r="T3610">
        <v>21</v>
      </c>
      <c r="U3610">
        <v>0</v>
      </c>
      <c r="V3610">
        <v>0</v>
      </c>
      <c r="W3610">
        <v>0</v>
      </c>
      <c r="X3610">
        <v>19.664121413460229</v>
      </c>
      <c r="Y3610">
        <v>0</v>
      </c>
      <c r="Z3610">
        <v>0</v>
      </c>
      <c r="AA3610">
        <v>0</v>
      </c>
      <c r="AB3610">
        <v>53.370788691235198</v>
      </c>
      <c r="AC3610">
        <v>0</v>
      </c>
      <c r="AD3610">
        <v>0</v>
      </c>
      <c r="AE3610">
        <v>73.034910104695427</v>
      </c>
    </row>
    <row r="3611" spans="1:31" x14ac:dyDescent="0.3">
      <c r="A3611">
        <v>2509079</v>
      </c>
      <c r="B3611">
        <v>1</v>
      </c>
      <c r="C3611" t="s">
        <v>81</v>
      </c>
      <c r="D3611" t="s">
        <v>112</v>
      </c>
      <c r="E3611" t="s">
        <v>167</v>
      </c>
      <c r="F3611" t="s">
        <v>10533</v>
      </c>
      <c r="G3611" t="s">
        <v>234</v>
      </c>
      <c r="H3611" t="s">
        <v>150</v>
      </c>
      <c r="I3611" t="s">
        <v>136</v>
      </c>
      <c r="J3611" t="s">
        <v>137</v>
      </c>
      <c r="K3611" t="s">
        <v>144</v>
      </c>
      <c r="L3611" t="s">
        <v>10534</v>
      </c>
      <c r="M3611" t="s">
        <v>10535</v>
      </c>
      <c r="N3611">
        <v>3.5350000000000001</v>
      </c>
      <c r="O3611">
        <v>0</v>
      </c>
      <c r="P3611">
        <v>0</v>
      </c>
      <c r="Q3611">
        <v>0</v>
      </c>
      <c r="R3611">
        <v>0</v>
      </c>
      <c r="S3611">
        <v>0</v>
      </c>
      <c r="T3611">
        <v>2</v>
      </c>
      <c r="U3611">
        <v>0</v>
      </c>
      <c r="V3611">
        <v>0</v>
      </c>
      <c r="W3611">
        <v>0</v>
      </c>
      <c r="X3611">
        <v>0</v>
      </c>
      <c r="Y3611">
        <v>0</v>
      </c>
      <c r="Z3611">
        <v>0</v>
      </c>
      <c r="AA3611">
        <v>0</v>
      </c>
      <c r="AB3611">
        <v>7.1472626524236347</v>
      </c>
      <c r="AC3611">
        <v>0</v>
      </c>
      <c r="AD3611">
        <v>0</v>
      </c>
      <c r="AE3611">
        <v>7.1472626524236347</v>
      </c>
    </row>
    <row r="3612" spans="1:31" x14ac:dyDescent="0.3">
      <c r="A3612">
        <v>2509517</v>
      </c>
      <c r="B3612">
        <v>1</v>
      </c>
      <c r="C3612" t="s">
        <v>80</v>
      </c>
      <c r="D3612" t="s">
        <v>85</v>
      </c>
      <c r="E3612" t="s">
        <v>167</v>
      </c>
      <c r="F3612" t="s">
        <v>10536</v>
      </c>
      <c r="G3612" t="s">
        <v>169</v>
      </c>
      <c r="H3612" t="s">
        <v>150</v>
      </c>
      <c r="I3612" t="s">
        <v>136</v>
      </c>
      <c r="J3612" t="s">
        <v>137</v>
      </c>
      <c r="K3612" t="s">
        <v>144</v>
      </c>
      <c r="L3612" t="s">
        <v>10537</v>
      </c>
      <c r="M3612" t="s">
        <v>10538</v>
      </c>
      <c r="N3612">
        <v>0.60194444400000002</v>
      </c>
      <c r="O3612">
        <v>0</v>
      </c>
      <c r="P3612">
        <v>6</v>
      </c>
      <c r="Q3612">
        <v>0</v>
      </c>
      <c r="R3612">
        <v>0</v>
      </c>
      <c r="S3612">
        <v>0</v>
      </c>
      <c r="T3612">
        <v>0</v>
      </c>
      <c r="U3612">
        <v>0</v>
      </c>
      <c r="V3612">
        <v>0</v>
      </c>
      <c r="W3612">
        <v>0</v>
      </c>
      <c r="X3612">
        <v>0.89936333044822914</v>
      </c>
      <c r="Y3612">
        <v>0</v>
      </c>
      <c r="Z3612">
        <v>0</v>
      </c>
      <c r="AA3612">
        <v>0</v>
      </c>
      <c r="AB3612">
        <v>0</v>
      </c>
      <c r="AC3612">
        <v>0</v>
      </c>
      <c r="AD3612">
        <v>0</v>
      </c>
      <c r="AE3612">
        <v>0.89936333044822914</v>
      </c>
    </row>
    <row r="3613" spans="1:31" x14ac:dyDescent="0.3">
      <c r="A3613">
        <v>2509125</v>
      </c>
      <c r="B3613">
        <v>1</v>
      </c>
      <c r="C3613" t="s">
        <v>80</v>
      </c>
      <c r="D3613" t="s">
        <v>82</v>
      </c>
      <c r="E3613" t="s">
        <v>167</v>
      </c>
      <c r="F3613" t="s">
        <v>10539</v>
      </c>
      <c r="G3613" t="s">
        <v>234</v>
      </c>
      <c r="H3613" t="s">
        <v>150</v>
      </c>
      <c r="I3613" t="s">
        <v>136</v>
      </c>
      <c r="J3613" t="s">
        <v>137</v>
      </c>
      <c r="K3613" t="s">
        <v>144</v>
      </c>
      <c r="L3613" t="s">
        <v>10540</v>
      </c>
      <c r="M3613" t="s">
        <v>10541</v>
      </c>
      <c r="N3613">
        <v>0.95499999999999996</v>
      </c>
      <c r="O3613">
        <v>0</v>
      </c>
      <c r="P3613">
        <v>12</v>
      </c>
      <c r="Q3613">
        <v>0</v>
      </c>
      <c r="R3613">
        <v>0</v>
      </c>
      <c r="S3613">
        <v>0</v>
      </c>
      <c r="T3613">
        <v>0</v>
      </c>
      <c r="U3613">
        <v>0</v>
      </c>
      <c r="V3613">
        <v>0</v>
      </c>
      <c r="W3613">
        <v>0</v>
      </c>
      <c r="X3613">
        <v>2.6736543647891247</v>
      </c>
      <c r="Y3613">
        <v>0</v>
      </c>
      <c r="Z3613">
        <v>0</v>
      </c>
      <c r="AA3613">
        <v>0</v>
      </c>
      <c r="AB3613">
        <v>0</v>
      </c>
      <c r="AC3613">
        <v>0</v>
      </c>
      <c r="AD3613">
        <v>0</v>
      </c>
      <c r="AE3613">
        <v>2.6736543647891247</v>
      </c>
    </row>
    <row r="3614" spans="1:31" x14ac:dyDescent="0.3">
      <c r="A3614">
        <v>2509308</v>
      </c>
      <c r="B3614">
        <v>1</v>
      </c>
      <c r="C3614" t="s">
        <v>80</v>
      </c>
      <c r="D3614" t="s">
        <v>110</v>
      </c>
      <c r="E3614" t="s">
        <v>167</v>
      </c>
      <c r="F3614" t="s">
        <v>10542</v>
      </c>
      <c r="G3614" t="s">
        <v>263</v>
      </c>
      <c r="H3614" t="s">
        <v>150</v>
      </c>
      <c r="I3614" t="s">
        <v>136</v>
      </c>
      <c r="J3614" t="s">
        <v>137</v>
      </c>
      <c r="K3614" t="s">
        <v>144</v>
      </c>
      <c r="L3614" t="s">
        <v>10543</v>
      </c>
      <c r="M3614" t="s">
        <v>10544</v>
      </c>
      <c r="N3614">
        <v>1.4611111109999999</v>
      </c>
      <c r="O3614">
        <v>0</v>
      </c>
      <c r="P3614">
        <v>1</v>
      </c>
      <c r="Q3614">
        <v>0</v>
      </c>
      <c r="R3614">
        <v>0</v>
      </c>
      <c r="S3614">
        <v>0</v>
      </c>
      <c r="T3614">
        <v>0</v>
      </c>
      <c r="U3614">
        <v>0</v>
      </c>
      <c r="V3614">
        <v>0</v>
      </c>
      <c r="W3614">
        <v>0</v>
      </c>
      <c r="X3614">
        <v>0.92112283320857014</v>
      </c>
      <c r="Y3614">
        <v>0</v>
      </c>
      <c r="Z3614">
        <v>0</v>
      </c>
      <c r="AA3614">
        <v>0</v>
      </c>
      <c r="AB3614">
        <v>0</v>
      </c>
      <c r="AC3614">
        <v>0</v>
      </c>
      <c r="AD3614">
        <v>0</v>
      </c>
      <c r="AE3614">
        <v>0.92112283320857014</v>
      </c>
    </row>
    <row r="3615" spans="1:31" x14ac:dyDescent="0.3">
      <c r="A3615">
        <v>2509331</v>
      </c>
      <c r="B3615">
        <v>1</v>
      </c>
      <c r="C3615" t="s">
        <v>80</v>
      </c>
      <c r="D3615" t="s">
        <v>99</v>
      </c>
      <c r="E3615" t="s">
        <v>207</v>
      </c>
      <c r="F3615" t="s">
        <v>10545</v>
      </c>
      <c r="G3615" t="s">
        <v>177</v>
      </c>
      <c r="H3615" t="s">
        <v>150</v>
      </c>
      <c r="I3615" t="s">
        <v>136</v>
      </c>
      <c r="J3615" t="s">
        <v>137</v>
      </c>
      <c r="K3615" t="s">
        <v>144</v>
      </c>
      <c r="L3615" t="s">
        <v>10546</v>
      </c>
      <c r="M3615" t="s">
        <v>10547</v>
      </c>
      <c r="N3615">
        <v>2.6025</v>
      </c>
      <c r="O3615">
        <v>0</v>
      </c>
      <c r="P3615">
        <v>1</v>
      </c>
      <c r="Q3615">
        <v>0</v>
      </c>
      <c r="R3615">
        <v>6</v>
      </c>
      <c r="S3615">
        <v>0</v>
      </c>
      <c r="T3615">
        <v>1</v>
      </c>
      <c r="U3615">
        <v>0</v>
      </c>
      <c r="V3615">
        <v>0</v>
      </c>
      <c r="W3615">
        <v>0</v>
      </c>
      <c r="X3615">
        <v>0.19775347519608003</v>
      </c>
      <c r="Y3615">
        <v>0</v>
      </c>
      <c r="Z3615">
        <v>2.3298738078614405</v>
      </c>
      <c r="AA3615">
        <v>0</v>
      </c>
      <c r="AB3615">
        <v>1.3424514133471999</v>
      </c>
      <c r="AC3615">
        <v>0</v>
      </c>
      <c r="AD3615">
        <v>0</v>
      </c>
      <c r="AE3615">
        <v>3.87007869640472</v>
      </c>
    </row>
    <row r="3616" spans="1:31" x14ac:dyDescent="0.3">
      <c r="A3616">
        <v>2509165</v>
      </c>
      <c r="B3616">
        <v>1</v>
      </c>
      <c r="C3616" t="s">
        <v>80</v>
      </c>
      <c r="D3616" t="s">
        <v>104</v>
      </c>
      <c r="E3616" t="s">
        <v>187</v>
      </c>
      <c r="F3616" t="s">
        <v>10548</v>
      </c>
      <c r="G3616" t="s">
        <v>173</v>
      </c>
      <c r="H3616" t="s">
        <v>135</v>
      </c>
      <c r="I3616" t="s">
        <v>136</v>
      </c>
      <c r="J3616" t="s">
        <v>137</v>
      </c>
      <c r="K3616" t="s">
        <v>138</v>
      </c>
      <c r="L3616" t="s">
        <v>10549</v>
      </c>
      <c r="M3616" t="s">
        <v>10550</v>
      </c>
      <c r="N3616">
        <v>2.4558333330000002</v>
      </c>
      <c r="O3616">
        <v>0</v>
      </c>
      <c r="P3616">
        <v>1961</v>
      </c>
      <c r="Q3616">
        <v>0</v>
      </c>
      <c r="R3616">
        <v>18</v>
      </c>
      <c r="S3616">
        <v>1</v>
      </c>
      <c r="T3616">
        <v>218</v>
      </c>
      <c r="U3616">
        <v>0</v>
      </c>
      <c r="V3616">
        <v>0</v>
      </c>
      <c r="W3616">
        <v>0</v>
      </c>
      <c r="X3616">
        <v>1042.8879722427307</v>
      </c>
      <c r="Y3616">
        <v>0</v>
      </c>
      <c r="Z3616">
        <v>13.479250986474131</v>
      </c>
      <c r="AA3616">
        <v>3.0847406399166668</v>
      </c>
      <c r="AB3616">
        <v>326.94233016652197</v>
      </c>
      <c r="AC3616">
        <v>0</v>
      </c>
      <c r="AD3616">
        <v>0</v>
      </c>
      <c r="AE3616">
        <v>1386.3942940356435</v>
      </c>
    </row>
    <row r="3617" spans="1:31" x14ac:dyDescent="0.3">
      <c r="A3617">
        <v>2509188</v>
      </c>
      <c r="B3617">
        <v>1</v>
      </c>
      <c r="C3617" t="s">
        <v>80</v>
      </c>
      <c r="D3617" t="s">
        <v>88</v>
      </c>
      <c r="E3617" t="s">
        <v>167</v>
      </c>
      <c r="F3617" t="s">
        <v>10551</v>
      </c>
      <c r="G3617" t="s">
        <v>169</v>
      </c>
      <c r="H3617" t="s">
        <v>150</v>
      </c>
      <c r="I3617" t="s">
        <v>136</v>
      </c>
      <c r="J3617" t="s">
        <v>137</v>
      </c>
      <c r="K3617" t="s">
        <v>144</v>
      </c>
      <c r="L3617" t="s">
        <v>10552</v>
      </c>
      <c r="M3617" t="s">
        <v>10553</v>
      </c>
      <c r="N3617">
        <v>5.1541666660000001</v>
      </c>
      <c r="O3617">
        <v>0</v>
      </c>
      <c r="P3617">
        <v>61</v>
      </c>
      <c r="Q3617">
        <v>0</v>
      </c>
      <c r="R3617">
        <v>0</v>
      </c>
      <c r="S3617">
        <v>0</v>
      </c>
      <c r="T3617">
        <v>1</v>
      </c>
      <c r="U3617">
        <v>0</v>
      </c>
      <c r="V3617">
        <v>0</v>
      </c>
      <c r="W3617">
        <v>0</v>
      </c>
      <c r="X3617">
        <v>56.480412614446379</v>
      </c>
      <c r="Y3617">
        <v>0</v>
      </c>
      <c r="Z3617">
        <v>0</v>
      </c>
      <c r="AA3617">
        <v>0</v>
      </c>
      <c r="AB3617">
        <v>7.0468991973033335</v>
      </c>
      <c r="AC3617">
        <v>0</v>
      </c>
      <c r="AD3617">
        <v>0</v>
      </c>
      <c r="AE3617">
        <v>63.527311811749712</v>
      </c>
    </row>
    <row r="3618" spans="1:31" x14ac:dyDescent="0.3">
      <c r="A3618">
        <v>2509208</v>
      </c>
      <c r="B3618">
        <v>1</v>
      </c>
      <c r="C3618" t="s">
        <v>80</v>
      </c>
      <c r="D3618" t="s">
        <v>83</v>
      </c>
      <c r="E3618" t="s">
        <v>167</v>
      </c>
      <c r="F3618" t="s">
        <v>10554</v>
      </c>
      <c r="G3618" t="s">
        <v>263</v>
      </c>
      <c r="H3618" t="s">
        <v>150</v>
      </c>
      <c r="I3618" t="s">
        <v>136</v>
      </c>
      <c r="J3618" t="s">
        <v>137</v>
      </c>
      <c r="K3618" t="s">
        <v>144</v>
      </c>
      <c r="L3618" t="s">
        <v>10555</v>
      </c>
      <c r="M3618" t="s">
        <v>10556</v>
      </c>
      <c r="N3618">
        <v>1.9350000000000001</v>
      </c>
      <c r="O3618">
        <v>0</v>
      </c>
      <c r="P3618">
        <v>15</v>
      </c>
      <c r="Q3618">
        <v>0</v>
      </c>
      <c r="R3618">
        <v>0</v>
      </c>
      <c r="S3618">
        <v>0</v>
      </c>
      <c r="T3618">
        <v>0</v>
      </c>
      <c r="U3618">
        <v>0</v>
      </c>
      <c r="V3618">
        <v>0</v>
      </c>
      <c r="W3618">
        <v>0</v>
      </c>
      <c r="X3618">
        <v>6.4032808749475238</v>
      </c>
      <c r="Y3618">
        <v>0</v>
      </c>
      <c r="Z3618">
        <v>0</v>
      </c>
      <c r="AA3618">
        <v>0</v>
      </c>
      <c r="AB3618">
        <v>0</v>
      </c>
      <c r="AC3618">
        <v>0</v>
      </c>
      <c r="AD3618">
        <v>0</v>
      </c>
      <c r="AE3618">
        <v>6.4032808749475238</v>
      </c>
    </row>
    <row r="3619" spans="1:31" x14ac:dyDescent="0.3">
      <c r="A3619">
        <v>2509102</v>
      </c>
      <c r="B3619">
        <v>1</v>
      </c>
      <c r="C3619" t="s">
        <v>80</v>
      </c>
      <c r="D3619" t="s">
        <v>102</v>
      </c>
      <c r="E3619" t="s">
        <v>141</v>
      </c>
      <c r="F3619" t="s">
        <v>10557</v>
      </c>
      <c r="G3619" t="s">
        <v>161</v>
      </c>
      <c r="H3619" t="s">
        <v>135</v>
      </c>
      <c r="I3619" t="s">
        <v>136</v>
      </c>
      <c r="J3619" t="s">
        <v>137</v>
      </c>
      <c r="K3619" t="s">
        <v>144</v>
      </c>
      <c r="L3619" t="s">
        <v>10558</v>
      </c>
      <c r="M3619" t="s">
        <v>10559</v>
      </c>
      <c r="N3619">
        <v>0.21666666600000001</v>
      </c>
      <c r="O3619">
        <v>0</v>
      </c>
      <c r="P3619">
        <v>1082</v>
      </c>
      <c r="Q3619">
        <v>5</v>
      </c>
      <c r="R3619">
        <v>241</v>
      </c>
      <c r="S3619">
        <v>5</v>
      </c>
      <c r="T3619">
        <v>163</v>
      </c>
      <c r="U3619">
        <v>0</v>
      </c>
      <c r="V3619">
        <v>0</v>
      </c>
      <c r="W3619">
        <v>0</v>
      </c>
      <c r="X3619">
        <v>25.846800280073555</v>
      </c>
      <c r="Y3619">
        <v>2.2006560471028003</v>
      </c>
      <c r="Z3619">
        <v>21.739855797140816</v>
      </c>
      <c r="AA3619">
        <v>4.0355539070031501</v>
      </c>
      <c r="AB3619">
        <v>23.177843230656066</v>
      </c>
      <c r="AC3619">
        <v>0</v>
      </c>
      <c r="AD3619">
        <v>0</v>
      </c>
      <c r="AE3619">
        <v>77.000709261976382</v>
      </c>
    </row>
    <row r="3620" spans="1:31" x14ac:dyDescent="0.3">
      <c r="A3620">
        <v>2509105</v>
      </c>
      <c r="B3620">
        <v>1</v>
      </c>
      <c r="C3620" t="s">
        <v>81</v>
      </c>
      <c r="D3620" t="s">
        <v>112</v>
      </c>
      <c r="E3620" t="s">
        <v>141</v>
      </c>
      <c r="F3620" t="s">
        <v>10560</v>
      </c>
      <c r="G3620" t="s">
        <v>134</v>
      </c>
      <c r="H3620" t="s">
        <v>135</v>
      </c>
      <c r="I3620" t="s">
        <v>136</v>
      </c>
      <c r="J3620" t="s">
        <v>137</v>
      </c>
      <c r="K3620" t="s">
        <v>138</v>
      </c>
      <c r="L3620" t="s">
        <v>10561</v>
      </c>
      <c r="M3620" t="s">
        <v>10562</v>
      </c>
      <c r="N3620">
        <v>4.3105555549999997</v>
      </c>
      <c r="O3620">
        <v>0</v>
      </c>
      <c r="P3620">
        <v>0</v>
      </c>
      <c r="Q3620">
        <v>0</v>
      </c>
      <c r="R3620">
        <v>0</v>
      </c>
      <c r="S3620">
        <v>1</v>
      </c>
      <c r="T3620">
        <v>0</v>
      </c>
      <c r="U3620">
        <v>0</v>
      </c>
      <c r="V3620">
        <v>0</v>
      </c>
      <c r="W3620">
        <v>0</v>
      </c>
      <c r="X3620">
        <v>0</v>
      </c>
      <c r="Y3620">
        <v>0</v>
      </c>
      <c r="Z3620">
        <v>0</v>
      </c>
      <c r="AA3620">
        <v>1507.16496925663</v>
      </c>
      <c r="AB3620">
        <v>0</v>
      </c>
      <c r="AC3620">
        <v>0</v>
      </c>
      <c r="AD3620">
        <v>0</v>
      </c>
      <c r="AE3620">
        <v>1507.16496925663</v>
      </c>
    </row>
    <row r="3621" spans="1:31" x14ac:dyDescent="0.3">
      <c r="A3621">
        <v>2509066</v>
      </c>
      <c r="B3621">
        <v>2</v>
      </c>
      <c r="C3621" t="s">
        <v>80</v>
      </c>
      <c r="D3621" t="s">
        <v>82</v>
      </c>
      <c r="E3621" t="s">
        <v>132</v>
      </c>
      <c r="F3621" t="s">
        <v>10563</v>
      </c>
      <c r="G3621" t="s">
        <v>538</v>
      </c>
      <c r="H3621" t="s">
        <v>135</v>
      </c>
      <c r="I3621" t="s">
        <v>136</v>
      </c>
      <c r="J3621" t="s">
        <v>3</v>
      </c>
      <c r="K3621" t="s">
        <v>144</v>
      </c>
      <c r="L3621" t="s">
        <v>9890</v>
      </c>
      <c r="M3621" t="s">
        <v>10526</v>
      </c>
      <c r="N3621">
        <v>0.49</v>
      </c>
      <c r="O3621">
        <v>0</v>
      </c>
      <c r="P3621">
        <v>3</v>
      </c>
      <c r="Q3621">
        <v>0</v>
      </c>
      <c r="R3621">
        <v>0</v>
      </c>
      <c r="S3621">
        <v>0</v>
      </c>
      <c r="T3621">
        <v>539</v>
      </c>
      <c r="U3621">
        <v>0</v>
      </c>
      <c r="V3621">
        <v>0</v>
      </c>
      <c r="W3621">
        <v>0</v>
      </c>
      <c r="X3621">
        <v>0.32402260968000002</v>
      </c>
      <c r="Y3621">
        <v>0</v>
      </c>
      <c r="Z3621">
        <v>0</v>
      </c>
      <c r="AA3621">
        <v>0</v>
      </c>
      <c r="AB3621">
        <v>117.82408761871936</v>
      </c>
      <c r="AC3621">
        <v>0</v>
      </c>
      <c r="AD3621">
        <v>0</v>
      </c>
      <c r="AE3621">
        <v>118.14811022839936</v>
      </c>
    </row>
    <row r="3622" spans="1:31" x14ac:dyDescent="0.3">
      <c r="A3622">
        <v>2509414</v>
      </c>
      <c r="B3622">
        <v>1</v>
      </c>
      <c r="C3622" t="s">
        <v>80</v>
      </c>
      <c r="D3622" t="s">
        <v>84</v>
      </c>
      <c r="E3622" t="s">
        <v>167</v>
      </c>
      <c r="F3622" t="s">
        <v>10564</v>
      </c>
      <c r="G3622" t="s">
        <v>263</v>
      </c>
      <c r="H3622" t="s">
        <v>150</v>
      </c>
      <c r="I3622" t="s">
        <v>136</v>
      </c>
      <c r="J3622" t="s">
        <v>137</v>
      </c>
      <c r="K3622" t="s">
        <v>144</v>
      </c>
      <c r="L3622" t="s">
        <v>10565</v>
      </c>
      <c r="M3622" t="s">
        <v>10566</v>
      </c>
      <c r="N3622">
        <v>1.6463888879999999</v>
      </c>
      <c r="O3622">
        <v>0</v>
      </c>
      <c r="P3622">
        <v>7</v>
      </c>
      <c r="Q3622">
        <v>0</v>
      </c>
      <c r="R3622">
        <v>0</v>
      </c>
      <c r="S3622">
        <v>0</v>
      </c>
      <c r="T3622">
        <v>0</v>
      </c>
      <c r="U3622">
        <v>0</v>
      </c>
      <c r="V3622">
        <v>0</v>
      </c>
      <c r="W3622">
        <v>0</v>
      </c>
      <c r="X3622">
        <v>1.3915303689809899</v>
      </c>
      <c r="Y3622">
        <v>0</v>
      </c>
      <c r="Z3622">
        <v>0</v>
      </c>
      <c r="AA3622">
        <v>0</v>
      </c>
      <c r="AB3622">
        <v>0</v>
      </c>
      <c r="AC3622">
        <v>0</v>
      </c>
      <c r="AD3622">
        <v>0</v>
      </c>
      <c r="AE3622">
        <v>1.3915303689809899</v>
      </c>
    </row>
    <row r="3623" spans="1:31" x14ac:dyDescent="0.3">
      <c r="A3623">
        <v>2509583</v>
      </c>
      <c r="B3623">
        <v>1</v>
      </c>
      <c r="C3623" t="s">
        <v>80</v>
      </c>
      <c r="D3623" t="s">
        <v>97</v>
      </c>
      <c r="E3623" t="s">
        <v>207</v>
      </c>
      <c r="F3623" t="s">
        <v>10567</v>
      </c>
      <c r="G3623" t="s">
        <v>224</v>
      </c>
      <c r="H3623" t="s">
        <v>150</v>
      </c>
      <c r="I3623" t="s">
        <v>136</v>
      </c>
      <c r="J3623" t="s">
        <v>137</v>
      </c>
      <c r="K3623" t="s">
        <v>144</v>
      </c>
      <c r="L3623" t="s">
        <v>10568</v>
      </c>
      <c r="M3623" t="s">
        <v>10569</v>
      </c>
      <c r="N3623">
        <v>2.5480555549999999</v>
      </c>
      <c r="O3623">
        <v>0</v>
      </c>
      <c r="P3623">
        <v>93</v>
      </c>
      <c r="Q3623">
        <v>0</v>
      </c>
      <c r="R3623">
        <v>0</v>
      </c>
      <c r="S3623">
        <v>0</v>
      </c>
      <c r="T3623">
        <v>7</v>
      </c>
      <c r="U3623">
        <v>0</v>
      </c>
      <c r="V3623">
        <v>0</v>
      </c>
      <c r="W3623">
        <v>0</v>
      </c>
      <c r="X3623">
        <v>87.892782042846093</v>
      </c>
      <c r="Y3623">
        <v>0</v>
      </c>
      <c r="Z3623">
        <v>0</v>
      </c>
      <c r="AA3623">
        <v>0</v>
      </c>
      <c r="AB3623">
        <v>16.526596896935388</v>
      </c>
      <c r="AC3623">
        <v>0</v>
      </c>
      <c r="AD3623">
        <v>0</v>
      </c>
      <c r="AE3623">
        <v>104.41937893978148</v>
      </c>
    </row>
    <row r="3624" spans="1:31" x14ac:dyDescent="0.3">
      <c r="A3624">
        <v>2509460</v>
      </c>
      <c r="B3624">
        <v>1</v>
      </c>
      <c r="C3624" t="s">
        <v>80</v>
      </c>
      <c r="D3624" t="s">
        <v>96</v>
      </c>
      <c r="E3624" t="s">
        <v>167</v>
      </c>
      <c r="F3624" t="s">
        <v>10570</v>
      </c>
      <c r="G3624" t="s">
        <v>263</v>
      </c>
      <c r="H3624" t="s">
        <v>150</v>
      </c>
      <c r="I3624" t="s">
        <v>136</v>
      </c>
      <c r="J3624" t="s">
        <v>137</v>
      </c>
      <c r="K3624" t="s">
        <v>144</v>
      </c>
      <c r="L3624" t="s">
        <v>10571</v>
      </c>
      <c r="M3624" t="s">
        <v>10572</v>
      </c>
      <c r="N3624">
        <v>1.1544444439999999</v>
      </c>
      <c r="O3624">
        <v>0</v>
      </c>
      <c r="P3624">
        <v>1</v>
      </c>
      <c r="Q3624">
        <v>0</v>
      </c>
      <c r="R3624">
        <v>0</v>
      </c>
      <c r="S3624">
        <v>0</v>
      </c>
      <c r="T3624">
        <v>0</v>
      </c>
      <c r="U3624">
        <v>0</v>
      </c>
      <c r="V3624">
        <v>0</v>
      </c>
      <c r="W3624">
        <v>0</v>
      </c>
      <c r="X3624">
        <v>8.090362787504624</v>
      </c>
      <c r="Y3624">
        <v>0</v>
      </c>
      <c r="Z3624">
        <v>0</v>
      </c>
      <c r="AA3624">
        <v>0</v>
      </c>
      <c r="AB3624">
        <v>0</v>
      </c>
      <c r="AC3624">
        <v>0</v>
      </c>
      <c r="AD3624">
        <v>0</v>
      </c>
      <c r="AE3624">
        <v>8.090362787504624</v>
      </c>
    </row>
    <row r="3625" spans="1:31" x14ac:dyDescent="0.3">
      <c r="A3625">
        <v>2509314</v>
      </c>
      <c r="B3625">
        <v>1</v>
      </c>
      <c r="C3625" t="s">
        <v>80</v>
      </c>
      <c r="D3625" t="s">
        <v>97</v>
      </c>
      <c r="E3625" t="s">
        <v>167</v>
      </c>
      <c r="F3625" t="s">
        <v>10573</v>
      </c>
      <c r="G3625" t="s">
        <v>169</v>
      </c>
      <c r="H3625" t="s">
        <v>150</v>
      </c>
      <c r="I3625" t="s">
        <v>136</v>
      </c>
      <c r="J3625" t="s">
        <v>137</v>
      </c>
      <c r="K3625" t="s">
        <v>144</v>
      </c>
      <c r="L3625" t="s">
        <v>10574</v>
      </c>
      <c r="M3625" t="s">
        <v>10575</v>
      </c>
      <c r="N3625">
        <v>3.8369444439999998</v>
      </c>
      <c r="O3625">
        <v>0</v>
      </c>
      <c r="P3625">
        <v>1</v>
      </c>
      <c r="Q3625">
        <v>0</v>
      </c>
      <c r="R3625">
        <v>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0.97521996282106338</v>
      </c>
      <c r="Y3625">
        <v>0</v>
      </c>
      <c r="Z3625">
        <v>0</v>
      </c>
      <c r="AA3625">
        <v>0</v>
      </c>
      <c r="AB3625">
        <v>0</v>
      </c>
      <c r="AC3625">
        <v>0</v>
      </c>
      <c r="AD3625">
        <v>0</v>
      </c>
      <c r="AE3625">
        <v>0.97521996282106338</v>
      </c>
    </row>
    <row r="3626" spans="1:31" x14ac:dyDescent="0.3">
      <c r="A3626">
        <v>2509374</v>
      </c>
      <c r="B3626">
        <v>1</v>
      </c>
      <c r="C3626" t="s">
        <v>80</v>
      </c>
      <c r="D3626" t="s">
        <v>84</v>
      </c>
      <c r="E3626" t="s">
        <v>159</v>
      </c>
      <c r="F3626" t="s">
        <v>10576</v>
      </c>
      <c r="G3626" t="s">
        <v>161</v>
      </c>
      <c r="H3626" t="s">
        <v>150</v>
      </c>
      <c r="I3626" t="s">
        <v>136</v>
      </c>
      <c r="J3626" t="s">
        <v>137</v>
      </c>
      <c r="K3626" t="s">
        <v>144</v>
      </c>
      <c r="L3626" t="s">
        <v>10577</v>
      </c>
      <c r="M3626" t="s">
        <v>10578</v>
      </c>
      <c r="N3626">
        <v>0.47</v>
      </c>
      <c r="O3626">
        <v>0</v>
      </c>
      <c r="P3626">
        <v>920</v>
      </c>
      <c r="Q3626">
        <v>0</v>
      </c>
      <c r="R3626">
        <v>0</v>
      </c>
      <c r="S3626">
        <v>0</v>
      </c>
      <c r="T3626">
        <v>169</v>
      </c>
      <c r="U3626">
        <v>0</v>
      </c>
      <c r="V3626">
        <v>0</v>
      </c>
      <c r="W3626">
        <v>0</v>
      </c>
      <c r="X3626">
        <v>85.402232087753518</v>
      </c>
      <c r="Y3626">
        <v>0</v>
      </c>
      <c r="Z3626">
        <v>0</v>
      </c>
      <c r="AA3626">
        <v>0</v>
      </c>
      <c r="AB3626">
        <v>80.190653620484383</v>
      </c>
      <c r="AC3626">
        <v>0</v>
      </c>
      <c r="AD3626">
        <v>0</v>
      </c>
      <c r="AE3626">
        <v>165.5928857082379</v>
      </c>
    </row>
    <row r="3627" spans="1:31" x14ac:dyDescent="0.3">
      <c r="A3627">
        <v>2509328</v>
      </c>
      <c r="B3627">
        <v>1</v>
      </c>
      <c r="C3627" t="s">
        <v>81</v>
      </c>
      <c r="D3627" t="s">
        <v>128</v>
      </c>
      <c r="E3627" t="s">
        <v>132</v>
      </c>
      <c r="F3627" t="s">
        <v>8295</v>
      </c>
      <c r="G3627" t="s">
        <v>143</v>
      </c>
      <c r="H3627" t="s">
        <v>135</v>
      </c>
      <c r="I3627" t="s">
        <v>136</v>
      </c>
      <c r="J3627" t="s">
        <v>137</v>
      </c>
      <c r="K3627" t="s">
        <v>144</v>
      </c>
      <c r="L3627" t="s">
        <v>10579</v>
      </c>
      <c r="M3627" t="s">
        <v>10580</v>
      </c>
      <c r="N3627">
        <v>2.1322222219999998</v>
      </c>
      <c r="O3627">
        <v>0</v>
      </c>
      <c r="P3627">
        <v>491</v>
      </c>
      <c r="Q3627">
        <v>0</v>
      </c>
      <c r="R3627">
        <v>9</v>
      </c>
      <c r="S3627">
        <v>0</v>
      </c>
      <c r="T3627">
        <v>27</v>
      </c>
      <c r="U3627">
        <v>0</v>
      </c>
      <c r="V3627">
        <v>0</v>
      </c>
      <c r="W3627">
        <v>0</v>
      </c>
      <c r="X3627">
        <v>166.93586163932352</v>
      </c>
      <c r="Y3627">
        <v>0</v>
      </c>
      <c r="Z3627">
        <v>1.1194424293381748</v>
      </c>
      <c r="AA3627">
        <v>0</v>
      </c>
      <c r="AB3627">
        <v>23.562622048076999</v>
      </c>
      <c r="AC3627">
        <v>0</v>
      </c>
      <c r="AD3627">
        <v>0</v>
      </c>
      <c r="AE3627">
        <v>191.61792611673869</v>
      </c>
    </row>
    <row r="3628" spans="1:31" x14ac:dyDescent="0.3">
      <c r="A3628">
        <v>2509228</v>
      </c>
      <c r="B3628">
        <v>1</v>
      </c>
      <c r="C3628" t="s">
        <v>80</v>
      </c>
      <c r="D3628" t="s">
        <v>84</v>
      </c>
      <c r="E3628" t="s">
        <v>159</v>
      </c>
      <c r="F3628" t="s">
        <v>10581</v>
      </c>
      <c r="G3628" t="s">
        <v>173</v>
      </c>
      <c r="H3628" t="s">
        <v>150</v>
      </c>
      <c r="I3628" t="s">
        <v>136</v>
      </c>
      <c r="J3628" t="s">
        <v>137</v>
      </c>
      <c r="K3628" t="s">
        <v>138</v>
      </c>
      <c r="L3628" t="s">
        <v>10582</v>
      </c>
      <c r="M3628" t="s">
        <v>10583</v>
      </c>
      <c r="N3628">
        <v>1.2775000000000001</v>
      </c>
      <c r="O3628">
        <v>0</v>
      </c>
      <c r="P3628">
        <v>532</v>
      </c>
      <c r="Q3628">
        <v>0</v>
      </c>
      <c r="R3628">
        <v>0</v>
      </c>
      <c r="S3628">
        <v>0</v>
      </c>
      <c r="T3628">
        <v>29</v>
      </c>
      <c r="U3628">
        <v>0</v>
      </c>
      <c r="V3628">
        <v>0</v>
      </c>
      <c r="W3628">
        <v>0</v>
      </c>
      <c r="X3628">
        <v>177.60093082100587</v>
      </c>
      <c r="Y3628">
        <v>0</v>
      </c>
      <c r="Z3628">
        <v>0</v>
      </c>
      <c r="AA3628">
        <v>0</v>
      </c>
      <c r="AB3628">
        <v>50.521094180963964</v>
      </c>
      <c r="AC3628">
        <v>0</v>
      </c>
      <c r="AD3628">
        <v>0</v>
      </c>
      <c r="AE3628">
        <v>228.12202500196983</v>
      </c>
    </row>
    <row r="3629" spans="1:31" x14ac:dyDescent="0.3">
      <c r="A3629">
        <v>2509477</v>
      </c>
      <c r="B3629">
        <v>1</v>
      </c>
      <c r="C3629" t="s">
        <v>81</v>
      </c>
      <c r="D3629" t="s">
        <v>127</v>
      </c>
      <c r="E3629" t="s">
        <v>187</v>
      </c>
      <c r="F3629" t="s">
        <v>10584</v>
      </c>
      <c r="G3629" t="s">
        <v>143</v>
      </c>
      <c r="H3629" t="s">
        <v>135</v>
      </c>
      <c r="I3629" t="s">
        <v>136</v>
      </c>
      <c r="J3629" t="s">
        <v>137</v>
      </c>
      <c r="K3629" t="s">
        <v>144</v>
      </c>
      <c r="L3629" t="s">
        <v>10585</v>
      </c>
      <c r="M3629" t="s">
        <v>10586</v>
      </c>
      <c r="N3629">
        <v>1.1513888880000001</v>
      </c>
      <c r="O3629">
        <v>0</v>
      </c>
      <c r="P3629">
        <v>0</v>
      </c>
      <c r="Q3629">
        <v>9</v>
      </c>
      <c r="R3629">
        <v>25</v>
      </c>
      <c r="S3629">
        <v>12</v>
      </c>
      <c r="T3629">
        <v>1</v>
      </c>
      <c r="U3629">
        <v>2</v>
      </c>
      <c r="V3629">
        <v>0</v>
      </c>
      <c r="W3629">
        <v>0</v>
      </c>
      <c r="X3629">
        <v>0</v>
      </c>
      <c r="Y3629">
        <v>2.9967779188404089</v>
      </c>
      <c r="Z3629">
        <v>18.173802811419964</v>
      </c>
      <c r="AA3629">
        <v>145.48403760243446</v>
      </c>
      <c r="AB3629">
        <v>3.9659664781772497</v>
      </c>
      <c r="AC3629">
        <v>31.610521286919262</v>
      </c>
      <c r="AD3629">
        <v>0</v>
      </c>
      <c r="AE3629">
        <v>202.23110609779135</v>
      </c>
    </row>
    <row r="3630" spans="1:31" x14ac:dyDescent="0.3">
      <c r="A3630">
        <v>2509311</v>
      </c>
      <c r="B3630">
        <v>1</v>
      </c>
      <c r="C3630" t="s">
        <v>81</v>
      </c>
      <c r="D3630" t="s">
        <v>117</v>
      </c>
      <c r="E3630" t="s">
        <v>132</v>
      </c>
      <c r="F3630" t="s">
        <v>10587</v>
      </c>
      <c r="G3630" t="s">
        <v>134</v>
      </c>
      <c r="H3630" t="s">
        <v>135</v>
      </c>
      <c r="I3630" t="s">
        <v>136</v>
      </c>
      <c r="J3630" t="s">
        <v>137</v>
      </c>
      <c r="K3630" t="s">
        <v>138</v>
      </c>
      <c r="L3630" t="s">
        <v>10588</v>
      </c>
      <c r="M3630" t="s">
        <v>10589</v>
      </c>
      <c r="N3630">
        <v>1.8797222220000001</v>
      </c>
      <c r="O3630">
        <v>0</v>
      </c>
      <c r="P3630">
        <v>493</v>
      </c>
      <c r="Q3630">
        <v>0</v>
      </c>
      <c r="R3630">
        <v>0</v>
      </c>
      <c r="S3630">
        <v>0</v>
      </c>
      <c r="T3630">
        <v>14</v>
      </c>
      <c r="U3630">
        <v>0</v>
      </c>
      <c r="V3630">
        <v>0</v>
      </c>
      <c r="W3630">
        <v>0</v>
      </c>
      <c r="X3630">
        <v>165.41279344362533</v>
      </c>
      <c r="Y3630">
        <v>0</v>
      </c>
      <c r="Z3630">
        <v>0</v>
      </c>
      <c r="AA3630">
        <v>0</v>
      </c>
      <c r="AB3630">
        <v>18.380304852842713</v>
      </c>
      <c r="AC3630">
        <v>0</v>
      </c>
      <c r="AD3630">
        <v>0</v>
      </c>
      <c r="AE3630">
        <v>183.79309829646803</v>
      </c>
    </row>
    <row r="3631" spans="1:31" x14ac:dyDescent="0.3">
      <c r="A3631">
        <v>2509454</v>
      </c>
      <c r="B3631">
        <v>1</v>
      </c>
      <c r="C3631" t="s">
        <v>81</v>
      </c>
      <c r="D3631" t="s">
        <v>119</v>
      </c>
      <c r="E3631" t="s">
        <v>167</v>
      </c>
      <c r="F3631" t="s">
        <v>10590</v>
      </c>
      <c r="G3631" t="s">
        <v>263</v>
      </c>
      <c r="H3631" t="s">
        <v>150</v>
      </c>
      <c r="I3631" t="s">
        <v>136</v>
      </c>
      <c r="J3631" t="s">
        <v>137</v>
      </c>
      <c r="K3631" t="s">
        <v>144</v>
      </c>
      <c r="L3631" t="s">
        <v>10591</v>
      </c>
      <c r="M3631" t="s">
        <v>10592</v>
      </c>
      <c r="N3631">
        <v>1.9102777769999999</v>
      </c>
      <c r="O3631">
        <v>0</v>
      </c>
      <c r="P3631">
        <v>1</v>
      </c>
      <c r="Q3631">
        <v>0</v>
      </c>
      <c r="R3631">
        <v>0</v>
      </c>
      <c r="S3631">
        <v>0</v>
      </c>
      <c r="T3631">
        <v>0</v>
      </c>
      <c r="U3631">
        <v>0</v>
      </c>
      <c r="V3631">
        <v>0</v>
      </c>
      <c r="W3631">
        <v>0</v>
      </c>
      <c r="X3631">
        <v>0.40691217911436672</v>
      </c>
      <c r="Y3631">
        <v>0</v>
      </c>
      <c r="Z3631">
        <v>0</v>
      </c>
      <c r="AA3631">
        <v>0</v>
      </c>
      <c r="AB3631">
        <v>0</v>
      </c>
      <c r="AC3631">
        <v>0</v>
      </c>
      <c r="AD3631">
        <v>0</v>
      </c>
      <c r="AE3631">
        <v>0.40691217911436672</v>
      </c>
    </row>
    <row r="3632" spans="1:31" x14ac:dyDescent="0.3">
      <c r="A3632">
        <v>2509185</v>
      </c>
      <c r="B3632">
        <v>1</v>
      </c>
      <c r="C3632" t="s">
        <v>81</v>
      </c>
      <c r="D3632" t="s">
        <v>116</v>
      </c>
      <c r="E3632" t="s">
        <v>187</v>
      </c>
      <c r="F3632" t="s">
        <v>10593</v>
      </c>
      <c r="G3632" t="s">
        <v>143</v>
      </c>
      <c r="H3632" t="s">
        <v>135</v>
      </c>
      <c r="I3632" t="s">
        <v>136</v>
      </c>
      <c r="J3632" t="s">
        <v>137</v>
      </c>
      <c r="K3632" t="s">
        <v>144</v>
      </c>
      <c r="L3632" t="s">
        <v>10594</v>
      </c>
      <c r="M3632" t="s">
        <v>10595</v>
      </c>
      <c r="N3632">
        <v>0.62638888800000003</v>
      </c>
      <c r="O3632">
        <v>0</v>
      </c>
      <c r="P3632">
        <v>780</v>
      </c>
      <c r="Q3632">
        <v>4</v>
      </c>
      <c r="R3632">
        <v>42</v>
      </c>
      <c r="S3632">
        <v>0</v>
      </c>
      <c r="T3632">
        <v>104</v>
      </c>
      <c r="U3632">
        <v>1</v>
      </c>
      <c r="V3632">
        <v>0</v>
      </c>
      <c r="W3632">
        <v>0</v>
      </c>
      <c r="X3632">
        <v>84.212073855137731</v>
      </c>
      <c r="Y3632">
        <v>4.8869622327366953</v>
      </c>
      <c r="Z3632">
        <v>4.5221140596336369</v>
      </c>
      <c r="AA3632">
        <v>0</v>
      </c>
      <c r="AB3632">
        <v>17.922777785015832</v>
      </c>
      <c r="AC3632">
        <v>8.5658206751461918</v>
      </c>
      <c r="AD3632">
        <v>0</v>
      </c>
      <c r="AE3632">
        <v>120.1097486076701</v>
      </c>
    </row>
    <row r="3633" spans="1:31" x14ac:dyDescent="0.3">
      <c r="A3633">
        <v>2509162</v>
      </c>
      <c r="B3633">
        <v>1</v>
      </c>
      <c r="C3633" t="s">
        <v>80</v>
      </c>
      <c r="D3633" t="s">
        <v>106</v>
      </c>
      <c r="E3633" t="s">
        <v>132</v>
      </c>
      <c r="F3633" t="s">
        <v>10596</v>
      </c>
      <c r="G3633" t="s">
        <v>134</v>
      </c>
      <c r="H3633" t="s">
        <v>135</v>
      </c>
      <c r="I3633" t="s">
        <v>136</v>
      </c>
      <c r="J3633" t="s">
        <v>137</v>
      </c>
      <c r="K3633" t="s">
        <v>138</v>
      </c>
      <c r="L3633" t="s">
        <v>10597</v>
      </c>
      <c r="M3633" t="s">
        <v>10598</v>
      </c>
      <c r="N3633">
        <v>4.0602777769999996</v>
      </c>
      <c r="O3633">
        <v>0</v>
      </c>
      <c r="P3633">
        <v>69</v>
      </c>
      <c r="Q3633">
        <v>0</v>
      </c>
      <c r="R3633">
        <v>0</v>
      </c>
      <c r="S3633">
        <v>0</v>
      </c>
      <c r="T3633">
        <v>55</v>
      </c>
      <c r="U3633">
        <v>0</v>
      </c>
      <c r="V3633">
        <v>0</v>
      </c>
      <c r="W3633">
        <v>0</v>
      </c>
      <c r="X3633">
        <v>55.261286486830166</v>
      </c>
      <c r="Y3633">
        <v>0</v>
      </c>
      <c r="Z3633">
        <v>0</v>
      </c>
      <c r="AA3633">
        <v>0</v>
      </c>
      <c r="AB3633">
        <v>279.34051293476301</v>
      </c>
      <c r="AC3633">
        <v>0</v>
      </c>
      <c r="AD3633">
        <v>0</v>
      </c>
      <c r="AE3633">
        <v>334.60179942159317</v>
      </c>
    </row>
    <row r="3634" spans="1:31" x14ac:dyDescent="0.3">
      <c r="A3634">
        <v>2509334</v>
      </c>
      <c r="B3634">
        <v>1</v>
      </c>
      <c r="C3634" t="s">
        <v>81</v>
      </c>
      <c r="D3634" t="s">
        <v>112</v>
      </c>
      <c r="E3634" t="s">
        <v>167</v>
      </c>
      <c r="F3634" t="s">
        <v>10599</v>
      </c>
      <c r="G3634" t="s">
        <v>263</v>
      </c>
      <c r="H3634" t="s">
        <v>150</v>
      </c>
      <c r="I3634" t="s">
        <v>136</v>
      </c>
      <c r="J3634" t="s">
        <v>137</v>
      </c>
      <c r="K3634" t="s">
        <v>144</v>
      </c>
      <c r="L3634" t="s">
        <v>10600</v>
      </c>
      <c r="M3634" t="s">
        <v>10601</v>
      </c>
      <c r="N3634">
        <v>0.83722222199999996</v>
      </c>
      <c r="O3634">
        <v>0</v>
      </c>
      <c r="P3634">
        <v>1</v>
      </c>
      <c r="Q3634">
        <v>0</v>
      </c>
      <c r="R3634">
        <v>0</v>
      </c>
      <c r="S3634">
        <v>0</v>
      </c>
      <c r="T3634">
        <v>0</v>
      </c>
      <c r="U3634">
        <v>0</v>
      </c>
      <c r="V3634">
        <v>0</v>
      </c>
      <c r="W3634">
        <v>0</v>
      </c>
      <c r="X3634">
        <v>0.25651350427815001</v>
      </c>
      <c r="Y3634">
        <v>0</v>
      </c>
      <c r="Z3634">
        <v>0</v>
      </c>
      <c r="AA3634">
        <v>0</v>
      </c>
      <c r="AB3634">
        <v>0</v>
      </c>
      <c r="AC3634">
        <v>0</v>
      </c>
      <c r="AD3634">
        <v>0</v>
      </c>
      <c r="AE3634">
        <v>0.25651350427815001</v>
      </c>
    </row>
    <row r="3635" spans="1:31" x14ac:dyDescent="0.3">
      <c r="A3635">
        <v>2509397</v>
      </c>
      <c r="B3635">
        <v>1</v>
      </c>
      <c r="C3635" t="s">
        <v>81</v>
      </c>
      <c r="D3635" t="s">
        <v>112</v>
      </c>
      <c r="E3635" t="s">
        <v>132</v>
      </c>
      <c r="F3635" t="s">
        <v>10602</v>
      </c>
      <c r="G3635" t="s">
        <v>143</v>
      </c>
      <c r="H3635" t="s">
        <v>135</v>
      </c>
      <c r="I3635" t="s">
        <v>136</v>
      </c>
      <c r="J3635" t="s">
        <v>137</v>
      </c>
      <c r="K3635" t="s">
        <v>144</v>
      </c>
      <c r="L3635" t="s">
        <v>10603</v>
      </c>
      <c r="M3635" t="s">
        <v>10604</v>
      </c>
      <c r="N3635">
        <v>0.68277777699999997</v>
      </c>
      <c r="O3635">
        <v>0</v>
      </c>
      <c r="P3635">
        <v>124</v>
      </c>
      <c r="Q3635">
        <v>0</v>
      </c>
      <c r="R3635">
        <v>0</v>
      </c>
      <c r="S3635">
        <v>0</v>
      </c>
      <c r="T3635">
        <v>0</v>
      </c>
      <c r="U3635">
        <v>0</v>
      </c>
      <c r="V3635">
        <v>0</v>
      </c>
      <c r="W3635">
        <v>0</v>
      </c>
      <c r="X3635">
        <v>22.699285668860615</v>
      </c>
      <c r="Y3635">
        <v>0</v>
      </c>
      <c r="Z3635">
        <v>0</v>
      </c>
      <c r="AA3635">
        <v>0</v>
      </c>
      <c r="AB3635">
        <v>0</v>
      </c>
      <c r="AC3635">
        <v>0</v>
      </c>
      <c r="AD3635">
        <v>0</v>
      </c>
      <c r="AE3635">
        <v>22.699285668860615</v>
      </c>
    </row>
    <row r="3636" spans="1:31" x14ac:dyDescent="0.3">
      <c r="A3636">
        <v>2509205</v>
      </c>
      <c r="B3636">
        <v>1</v>
      </c>
      <c r="C3636" t="s">
        <v>80</v>
      </c>
      <c r="D3636" t="s">
        <v>93</v>
      </c>
      <c r="E3636" t="s">
        <v>207</v>
      </c>
      <c r="F3636" t="s">
        <v>10605</v>
      </c>
      <c r="G3636" t="s">
        <v>173</v>
      </c>
      <c r="H3636" t="s">
        <v>150</v>
      </c>
      <c r="I3636" t="s">
        <v>136</v>
      </c>
      <c r="J3636" t="s">
        <v>137</v>
      </c>
      <c r="K3636" t="s">
        <v>138</v>
      </c>
      <c r="L3636" t="s">
        <v>10606</v>
      </c>
      <c r="M3636" t="s">
        <v>10607</v>
      </c>
      <c r="N3636">
        <v>8.1066666660000006</v>
      </c>
      <c r="O3636">
        <v>0</v>
      </c>
      <c r="P3636">
        <v>3</v>
      </c>
      <c r="Q3636">
        <v>0</v>
      </c>
      <c r="R3636">
        <v>1</v>
      </c>
      <c r="S3636">
        <v>0</v>
      </c>
      <c r="T3636">
        <v>3</v>
      </c>
      <c r="U3636">
        <v>0</v>
      </c>
      <c r="V3636">
        <v>0</v>
      </c>
      <c r="W3636">
        <v>0</v>
      </c>
      <c r="X3636">
        <v>0.34711690163500003</v>
      </c>
      <c r="Y3636">
        <v>0</v>
      </c>
      <c r="Z3636">
        <v>1.0115698747206001</v>
      </c>
      <c r="AA3636">
        <v>0</v>
      </c>
      <c r="AB3636">
        <v>0.58796624416068</v>
      </c>
      <c r="AC3636">
        <v>0</v>
      </c>
      <c r="AD3636">
        <v>0</v>
      </c>
      <c r="AE3636">
        <v>1.9466530205162802</v>
      </c>
    </row>
    <row r="3637" spans="1:31" x14ac:dyDescent="0.3">
      <c r="A3637">
        <v>2509154</v>
      </c>
      <c r="B3637">
        <v>1</v>
      </c>
      <c r="C3637" t="s">
        <v>80</v>
      </c>
      <c r="D3637" t="s">
        <v>105</v>
      </c>
      <c r="E3637" t="s">
        <v>132</v>
      </c>
      <c r="F3637" t="s">
        <v>10608</v>
      </c>
      <c r="G3637" t="s">
        <v>173</v>
      </c>
      <c r="H3637" t="s">
        <v>135</v>
      </c>
      <c r="I3637" t="s">
        <v>136</v>
      </c>
      <c r="J3637" t="s">
        <v>137</v>
      </c>
      <c r="K3637" t="s">
        <v>138</v>
      </c>
      <c r="L3637" t="s">
        <v>10609</v>
      </c>
      <c r="M3637" t="s">
        <v>10610</v>
      </c>
      <c r="N3637">
        <v>7.5502777769999998</v>
      </c>
      <c r="O3637">
        <v>0</v>
      </c>
      <c r="P3637">
        <v>204</v>
      </c>
      <c r="Q3637">
        <v>0</v>
      </c>
      <c r="R3637">
        <v>12</v>
      </c>
      <c r="S3637">
        <v>0</v>
      </c>
      <c r="T3637">
        <v>6</v>
      </c>
      <c r="U3637">
        <v>0</v>
      </c>
      <c r="V3637">
        <v>0</v>
      </c>
      <c r="W3637">
        <v>0</v>
      </c>
      <c r="X3637">
        <v>330.49780475748895</v>
      </c>
      <c r="Y3637">
        <v>0</v>
      </c>
      <c r="Z3637">
        <v>4.2451846097111137</v>
      </c>
      <c r="AA3637">
        <v>0</v>
      </c>
      <c r="AB3637">
        <v>11.346483543215385</v>
      </c>
      <c r="AC3637">
        <v>0</v>
      </c>
      <c r="AD3637">
        <v>0</v>
      </c>
      <c r="AE3637">
        <v>346.08947291041545</v>
      </c>
    </row>
    <row r="3638" spans="1:31" x14ac:dyDescent="0.3">
      <c r="A3638">
        <v>2509486</v>
      </c>
      <c r="B3638">
        <v>1</v>
      </c>
      <c r="C3638" t="s">
        <v>80</v>
      </c>
      <c r="D3638" t="s">
        <v>99</v>
      </c>
      <c r="E3638" t="s">
        <v>207</v>
      </c>
      <c r="F3638" t="s">
        <v>10611</v>
      </c>
      <c r="G3638" t="s">
        <v>177</v>
      </c>
      <c r="H3638" t="s">
        <v>150</v>
      </c>
      <c r="I3638" t="s">
        <v>136</v>
      </c>
      <c r="J3638" t="s">
        <v>137</v>
      </c>
      <c r="K3638" t="s">
        <v>144</v>
      </c>
      <c r="L3638" t="s">
        <v>10612</v>
      </c>
      <c r="M3638" t="s">
        <v>10613</v>
      </c>
      <c r="N3638">
        <v>1.2</v>
      </c>
      <c r="O3638">
        <v>0</v>
      </c>
      <c r="P3638">
        <v>42</v>
      </c>
      <c r="Q3638">
        <v>0</v>
      </c>
      <c r="R3638">
        <v>1</v>
      </c>
      <c r="S3638">
        <v>0</v>
      </c>
      <c r="T3638">
        <v>6</v>
      </c>
      <c r="U3638">
        <v>0</v>
      </c>
      <c r="V3638">
        <v>0</v>
      </c>
      <c r="W3638">
        <v>0</v>
      </c>
      <c r="X3638">
        <v>7.0060058057558381</v>
      </c>
      <c r="Y3638">
        <v>0</v>
      </c>
      <c r="Z3638">
        <v>0.33913004093744004</v>
      </c>
      <c r="AA3638">
        <v>0</v>
      </c>
      <c r="AB3638">
        <v>0.89346358874360021</v>
      </c>
      <c r="AC3638">
        <v>0</v>
      </c>
      <c r="AD3638">
        <v>0</v>
      </c>
      <c r="AE3638">
        <v>8.2385994354368783</v>
      </c>
    </row>
    <row r="3639" spans="1:31" x14ac:dyDescent="0.3">
      <c r="A3639">
        <v>2509108</v>
      </c>
      <c r="B3639">
        <v>1</v>
      </c>
      <c r="C3639" t="s">
        <v>81</v>
      </c>
      <c r="D3639" t="s">
        <v>112</v>
      </c>
      <c r="E3639" t="s">
        <v>187</v>
      </c>
      <c r="F3639" t="s">
        <v>10614</v>
      </c>
      <c r="G3639" t="s">
        <v>173</v>
      </c>
      <c r="H3639" t="s">
        <v>135</v>
      </c>
      <c r="I3639" t="s">
        <v>136</v>
      </c>
      <c r="J3639" t="s">
        <v>137</v>
      </c>
      <c r="K3639" t="s">
        <v>138</v>
      </c>
      <c r="L3639" t="s">
        <v>10615</v>
      </c>
      <c r="M3639" t="s">
        <v>10616</v>
      </c>
      <c r="N3639">
        <v>4.0605555549999997</v>
      </c>
      <c r="O3639">
        <v>0</v>
      </c>
      <c r="P3639">
        <v>0</v>
      </c>
      <c r="Q3639">
        <v>0</v>
      </c>
      <c r="R3639">
        <v>0</v>
      </c>
      <c r="S3639">
        <v>10</v>
      </c>
      <c r="T3639">
        <v>0</v>
      </c>
      <c r="U3639">
        <v>0</v>
      </c>
      <c r="V3639">
        <v>0</v>
      </c>
      <c r="W3639">
        <v>0</v>
      </c>
      <c r="X3639">
        <v>0</v>
      </c>
      <c r="Y3639">
        <v>0</v>
      </c>
      <c r="Z3639">
        <v>0</v>
      </c>
      <c r="AA3639">
        <v>0</v>
      </c>
      <c r="AB3639">
        <v>0</v>
      </c>
      <c r="AC3639">
        <v>0</v>
      </c>
      <c r="AD3639">
        <v>0</v>
      </c>
      <c r="AE3639">
        <v>0</v>
      </c>
    </row>
    <row r="3640" spans="1:31" x14ac:dyDescent="0.3">
      <c r="A3640">
        <v>2509171</v>
      </c>
      <c r="B3640">
        <v>1</v>
      </c>
      <c r="C3640" t="s">
        <v>80</v>
      </c>
      <c r="D3640" t="s">
        <v>93</v>
      </c>
      <c r="E3640" t="s">
        <v>141</v>
      </c>
      <c r="F3640" t="s">
        <v>10617</v>
      </c>
      <c r="G3640" t="s">
        <v>173</v>
      </c>
      <c r="H3640" t="s">
        <v>135</v>
      </c>
      <c r="I3640" t="s">
        <v>136</v>
      </c>
      <c r="J3640" t="s">
        <v>137</v>
      </c>
      <c r="K3640" t="s">
        <v>138</v>
      </c>
      <c r="L3640" t="s">
        <v>10618</v>
      </c>
      <c r="M3640" t="s">
        <v>10619</v>
      </c>
      <c r="N3640">
        <v>4.3191666660000001</v>
      </c>
      <c r="O3640">
        <v>0</v>
      </c>
      <c r="P3640">
        <v>429</v>
      </c>
      <c r="Q3640">
        <v>47</v>
      </c>
      <c r="R3640">
        <v>357</v>
      </c>
      <c r="S3640">
        <v>19</v>
      </c>
      <c r="T3640">
        <v>230</v>
      </c>
      <c r="U3640">
        <v>0</v>
      </c>
      <c r="V3640">
        <v>1</v>
      </c>
      <c r="W3640">
        <v>0</v>
      </c>
      <c r="X3640">
        <v>342.14732444924022</v>
      </c>
      <c r="Y3640">
        <v>94.413647186445971</v>
      </c>
      <c r="Z3640">
        <v>704.3487052713441</v>
      </c>
      <c r="AA3640">
        <v>218.40572229112104</v>
      </c>
      <c r="AB3640">
        <v>786.55370446413679</v>
      </c>
      <c r="AC3640">
        <v>0</v>
      </c>
      <c r="AD3640">
        <v>3.2462710566000003E-4</v>
      </c>
      <c r="AE3640">
        <v>2145.8694282893939</v>
      </c>
    </row>
    <row r="3641" spans="1:31" x14ac:dyDescent="0.3">
      <c r="A3641">
        <v>2509277</v>
      </c>
      <c r="B3641">
        <v>1</v>
      </c>
      <c r="C3641" t="s">
        <v>80</v>
      </c>
      <c r="D3641" t="s">
        <v>108</v>
      </c>
      <c r="E3641" t="s">
        <v>167</v>
      </c>
      <c r="F3641" t="s">
        <v>10620</v>
      </c>
      <c r="G3641" t="s">
        <v>263</v>
      </c>
      <c r="H3641" t="s">
        <v>150</v>
      </c>
      <c r="I3641" t="s">
        <v>136</v>
      </c>
      <c r="J3641" t="s">
        <v>137</v>
      </c>
      <c r="K3641" t="s">
        <v>144</v>
      </c>
      <c r="L3641" t="s">
        <v>10621</v>
      </c>
      <c r="M3641" t="s">
        <v>10622</v>
      </c>
      <c r="N3641">
        <v>2.8511111109999998</v>
      </c>
      <c r="O3641">
        <v>0</v>
      </c>
      <c r="P3641">
        <v>1</v>
      </c>
      <c r="Q3641">
        <v>0</v>
      </c>
      <c r="R3641">
        <v>0</v>
      </c>
      <c r="S3641">
        <v>0</v>
      </c>
      <c r="T3641">
        <v>0</v>
      </c>
      <c r="U3641">
        <v>0</v>
      </c>
      <c r="V3641">
        <v>0</v>
      </c>
      <c r="W3641">
        <v>0</v>
      </c>
      <c r="X3641">
        <v>0.24218712999157338</v>
      </c>
      <c r="Y3641">
        <v>0</v>
      </c>
      <c r="Z3641">
        <v>0</v>
      </c>
      <c r="AA3641">
        <v>0</v>
      </c>
      <c r="AB3641">
        <v>0</v>
      </c>
      <c r="AC3641">
        <v>0</v>
      </c>
      <c r="AD3641">
        <v>0</v>
      </c>
      <c r="AE3641">
        <v>0.24218712999157338</v>
      </c>
    </row>
    <row r="3642" spans="1:31" x14ac:dyDescent="0.3">
      <c r="A3642">
        <v>2509317</v>
      </c>
      <c r="B3642">
        <v>1</v>
      </c>
      <c r="C3642" t="s">
        <v>80</v>
      </c>
      <c r="D3642" t="s">
        <v>95</v>
      </c>
      <c r="E3642" t="s">
        <v>187</v>
      </c>
      <c r="F3642" t="s">
        <v>1073</v>
      </c>
      <c r="G3642" t="s">
        <v>143</v>
      </c>
      <c r="H3642" t="s">
        <v>135</v>
      </c>
      <c r="I3642" t="s">
        <v>136</v>
      </c>
      <c r="J3642" t="s">
        <v>137</v>
      </c>
      <c r="K3642" t="s">
        <v>144</v>
      </c>
      <c r="L3642" t="s">
        <v>10623</v>
      </c>
      <c r="M3642" t="s">
        <v>10624</v>
      </c>
      <c r="N3642">
        <v>7.0277777E-2</v>
      </c>
      <c r="O3642">
        <v>1</v>
      </c>
      <c r="P3642">
        <v>192</v>
      </c>
      <c r="Q3642">
        <v>0</v>
      </c>
      <c r="R3642">
        <v>2</v>
      </c>
      <c r="S3642">
        <v>18</v>
      </c>
      <c r="T3642">
        <v>19</v>
      </c>
      <c r="U3642">
        <v>2</v>
      </c>
      <c r="V3642">
        <v>0</v>
      </c>
      <c r="W3642">
        <v>2.7710900719525831E-2</v>
      </c>
      <c r="X3642">
        <v>1.7103589126836605</v>
      </c>
      <c r="Y3642">
        <v>0</v>
      </c>
      <c r="Z3642">
        <v>2.27128533928725E-2</v>
      </c>
      <c r="AA3642">
        <v>1.5064438253015342</v>
      </c>
      <c r="AB3642">
        <v>0.71515047768571305</v>
      </c>
      <c r="AC3642">
        <v>7.5368537393807769</v>
      </c>
      <c r="AD3642">
        <v>0</v>
      </c>
      <c r="AE3642">
        <v>11.519230709164082</v>
      </c>
    </row>
    <row r="3643" spans="1:31" x14ac:dyDescent="0.3">
      <c r="A3643">
        <v>2509237</v>
      </c>
      <c r="B3643">
        <v>1</v>
      </c>
      <c r="C3643" t="s">
        <v>80</v>
      </c>
      <c r="D3643" t="s">
        <v>83</v>
      </c>
      <c r="E3643" t="s">
        <v>159</v>
      </c>
      <c r="F3643" t="s">
        <v>10625</v>
      </c>
      <c r="G3643" t="s">
        <v>161</v>
      </c>
      <c r="H3643" t="s">
        <v>150</v>
      </c>
      <c r="I3643" t="s">
        <v>136</v>
      </c>
      <c r="J3643" t="s">
        <v>137</v>
      </c>
      <c r="K3643" t="s">
        <v>144</v>
      </c>
      <c r="L3643" t="s">
        <v>10626</v>
      </c>
      <c r="M3643" t="s">
        <v>10627</v>
      </c>
      <c r="N3643">
        <v>0.36249999999999999</v>
      </c>
      <c r="O3643">
        <v>0</v>
      </c>
      <c r="P3643">
        <v>407</v>
      </c>
      <c r="Q3643">
        <v>0</v>
      </c>
      <c r="R3643">
        <v>0</v>
      </c>
      <c r="S3643">
        <v>0</v>
      </c>
      <c r="T3643">
        <v>16</v>
      </c>
      <c r="U3643">
        <v>0</v>
      </c>
      <c r="V3643">
        <v>0</v>
      </c>
      <c r="W3643">
        <v>0</v>
      </c>
      <c r="X3643">
        <v>54.590603086164904</v>
      </c>
      <c r="Y3643">
        <v>0</v>
      </c>
      <c r="Z3643">
        <v>0</v>
      </c>
      <c r="AA3643">
        <v>0</v>
      </c>
      <c r="AB3643">
        <v>1.9204287349002001</v>
      </c>
      <c r="AC3643">
        <v>0</v>
      </c>
      <c r="AD3643">
        <v>0</v>
      </c>
      <c r="AE3643">
        <v>56.511031821065103</v>
      </c>
    </row>
    <row r="3644" spans="1:31" x14ac:dyDescent="0.3">
      <c r="A3644">
        <v>2509194</v>
      </c>
      <c r="B3644">
        <v>1</v>
      </c>
      <c r="C3644" t="s">
        <v>80</v>
      </c>
      <c r="D3644" t="s">
        <v>84</v>
      </c>
      <c r="E3644" t="s">
        <v>159</v>
      </c>
      <c r="F3644" t="s">
        <v>10628</v>
      </c>
      <c r="G3644" t="s">
        <v>173</v>
      </c>
      <c r="H3644" t="s">
        <v>150</v>
      </c>
      <c r="I3644" t="s">
        <v>136</v>
      </c>
      <c r="J3644" t="s">
        <v>137</v>
      </c>
      <c r="K3644" t="s">
        <v>138</v>
      </c>
      <c r="L3644" t="s">
        <v>10629</v>
      </c>
      <c r="M3644" t="s">
        <v>10630</v>
      </c>
      <c r="N3644">
        <v>1.6347222219999999</v>
      </c>
      <c r="O3644">
        <v>0</v>
      </c>
      <c r="P3644">
        <v>671</v>
      </c>
      <c r="Q3644">
        <v>0</v>
      </c>
      <c r="R3644">
        <v>0</v>
      </c>
      <c r="S3644">
        <v>0</v>
      </c>
      <c r="T3644">
        <v>47</v>
      </c>
      <c r="U3644">
        <v>0</v>
      </c>
      <c r="V3644">
        <v>0</v>
      </c>
      <c r="W3644">
        <v>0</v>
      </c>
      <c r="X3644">
        <v>234.61554034707481</v>
      </c>
      <c r="Y3644">
        <v>0</v>
      </c>
      <c r="Z3644">
        <v>0</v>
      </c>
      <c r="AA3644">
        <v>0</v>
      </c>
      <c r="AB3644">
        <v>67.384471113694303</v>
      </c>
      <c r="AC3644">
        <v>0</v>
      </c>
      <c r="AD3644">
        <v>0</v>
      </c>
      <c r="AE3644">
        <v>302.00001146076909</v>
      </c>
    </row>
    <row r="3645" spans="1:31" x14ac:dyDescent="0.3">
      <c r="A3645">
        <v>2509151</v>
      </c>
      <c r="B3645">
        <v>1</v>
      </c>
      <c r="C3645" t="s">
        <v>80</v>
      </c>
      <c r="D3645" t="s">
        <v>85</v>
      </c>
      <c r="E3645" t="s">
        <v>159</v>
      </c>
      <c r="F3645" t="s">
        <v>10631</v>
      </c>
      <c r="G3645" t="s">
        <v>173</v>
      </c>
      <c r="H3645" t="s">
        <v>150</v>
      </c>
      <c r="I3645" t="s">
        <v>136</v>
      </c>
      <c r="J3645" t="s">
        <v>137</v>
      </c>
      <c r="K3645" t="s">
        <v>138</v>
      </c>
      <c r="L3645" t="s">
        <v>10632</v>
      </c>
      <c r="M3645" t="s">
        <v>10633</v>
      </c>
      <c r="N3645">
        <v>1.983333333</v>
      </c>
      <c r="O3645">
        <v>0</v>
      </c>
      <c r="P3645">
        <v>501</v>
      </c>
      <c r="Q3645">
        <v>0</v>
      </c>
      <c r="R3645">
        <v>0</v>
      </c>
      <c r="S3645">
        <v>0</v>
      </c>
      <c r="T3645">
        <v>73</v>
      </c>
      <c r="U3645">
        <v>0</v>
      </c>
      <c r="V3645">
        <v>0</v>
      </c>
      <c r="W3645">
        <v>0</v>
      </c>
      <c r="X3645">
        <v>214.32310120889483</v>
      </c>
      <c r="Y3645">
        <v>0</v>
      </c>
      <c r="Z3645">
        <v>0</v>
      </c>
      <c r="AA3645">
        <v>0</v>
      </c>
      <c r="AB3645">
        <v>108.61888825356944</v>
      </c>
      <c r="AC3645">
        <v>0</v>
      </c>
      <c r="AD3645">
        <v>0</v>
      </c>
      <c r="AE3645">
        <v>322.94198946246428</v>
      </c>
    </row>
    <row r="3646" spans="1:31" x14ac:dyDescent="0.3">
      <c r="A3646">
        <v>2509300</v>
      </c>
      <c r="B3646">
        <v>1</v>
      </c>
      <c r="C3646" t="s">
        <v>81</v>
      </c>
      <c r="D3646" t="s">
        <v>127</v>
      </c>
      <c r="E3646" t="s">
        <v>147</v>
      </c>
      <c r="F3646" t="s">
        <v>10634</v>
      </c>
      <c r="G3646" t="s">
        <v>224</v>
      </c>
      <c r="H3646" t="s">
        <v>150</v>
      </c>
      <c r="I3646" t="s">
        <v>136</v>
      </c>
      <c r="J3646" t="s">
        <v>137</v>
      </c>
      <c r="K3646" t="s">
        <v>144</v>
      </c>
      <c r="L3646" t="s">
        <v>10635</v>
      </c>
      <c r="M3646" t="s">
        <v>10636</v>
      </c>
      <c r="N3646">
        <v>6.1608333330000002</v>
      </c>
      <c r="O3646">
        <v>0</v>
      </c>
      <c r="P3646">
        <v>202</v>
      </c>
      <c r="Q3646">
        <v>0</v>
      </c>
      <c r="R3646">
        <v>0</v>
      </c>
      <c r="S3646">
        <v>0</v>
      </c>
      <c r="T3646">
        <v>4</v>
      </c>
      <c r="U3646">
        <v>0</v>
      </c>
      <c r="V3646">
        <v>0</v>
      </c>
      <c r="W3646">
        <v>0</v>
      </c>
      <c r="X3646">
        <v>235.35796636163624</v>
      </c>
      <c r="Y3646">
        <v>0</v>
      </c>
      <c r="Z3646">
        <v>0</v>
      </c>
      <c r="AA3646">
        <v>0</v>
      </c>
      <c r="AB3646">
        <v>27.485731377021594</v>
      </c>
      <c r="AC3646">
        <v>0</v>
      </c>
      <c r="AD3646">
        <v>0</v>
      </c>
      <c r="AE3646">
        <v>262.84369773865785</v>
      </c>
    </row>
    <row r="3647" spans="1:31" x14ac:dyDescent="0.3">
      <c r="A3647">
        <v>2509320</v>
      </c>
      <c r="B3647">
        <v>1</v>
      </c>
      <c r="C3647" t="s">
        <v>80</v>
      </c>
      <c r="D3647" t="s">
        <v>108</v>
      </c>
      <c r="E3647" t="s">
        <v>167</v>
      </c>
      <c r="F3647" t="s">
        <v>10637</v>
      </c>
      <c r="G3647" t="s">
        <v>263</v>
      </c>
      <c r="H3647" t="s">
        <v>150</v>
      </c>
      <c r="I3647" t="s">
        <v>136</v>
      </c>
      <c r="J3647" t="s">
        <v>137</v>
      </c>
      <c r="K3647" t="s">
        <v>144</v>
      </c>
      <c r="L3647" t="s">
        <v>10638</v>
      </c>
      <c r="M3647" t="s">
        <v>10639</v>
      </c>
      <c r="N3647">
        <v>6.2077777770000004</v>
      </c>
      <c r="O3647">
        <v>0</v>
      </c>
      <c r="P3647">
        <v>0</v>
      </c>
      <c r="Q3647">
        <v>0</v>
      </c>
      <c r="R3647">
        <v>0</v>
      </c>
      <c r="S3647">
        <v>0</v>
      </c>
      <c r="T3647">
        <v>1</v>
      </c>
      <c r="U3647">
        <v>0</v>
      </c>
      <c r="V3647">
        <v>0</v>
      </c>
      <c r="W3647">
        <v>0</v>
      </c>
      <c r="X3647">
        <v>0</v>
      </c>
      <c r="Y3647">
        <v>0</v>
      </c>
      <c r="Z3647">
        <v>0</v>
      </c>
      <c r="AA3647">
        <v>0</v>
      </c>
      <c r="AB3647">
        <v>2.0500585921651902</v>
      </c>
      <c r="AC3647">
        <v>0</v>
      </c>
      <c r="AD3647">
        <v>0</v>
      </c>
      <c r="AE3647">
        <v>2.0500585921651902</v>
      </c>
    </row>
    <row r="3648" spans="1:31" x14ac:dyDescent="0.3">
      <c r="A3648">
        <v>2509343</v>
      </c>
      <c r="B3648">
        <v>1</v>
      </c>
      <c r="C3648" t="s">
        <v>80</v>
      </c>
      <c r="D3648" t="s">
        <v>105</v>
      </c>
      <c r="E3648" t="s">
        <v>187</v>
      </c>
      <c r="F3648" t="s">
        <v>10640</v>
      </c>
      <c r="G3648" t="s">
        <v>143</v>
      </c>
      <c r="H3648" t="s">
        <v>135</v>
      </c>
      <c r="I3648" t="s">
        <v>136</v>
      </c>
      <c r="J3648" t="s">
        <v>137</v>
      </c>
      <c r="K3648" t="s">
        <v>144</v>
      </c>
      <c r="L3648" t="s">
        <v>10641</v>
      </c>
      <c r="M3648" t="s">
        <v>10642</v>
      </c>
      <c r="N3648">
        <v>0.62444444399999999</v>
      </c>
      <c r="O3648">
        <v>0</v>
      </c>
      <c r="P3648">
        <v>0</v>
      </c>
      <c r="Q3648">
        <v>0</v>
      </c>
      <c r="R3648">
        <v>0</v>
      </c>
      <c r="S3648">
        <v>3</v>
      </c>
      <c r="T3648">
        <v>0</v>
      </c>
      <c r="U3648">
        <v>3</v>
      </c>
      <c r="V3648">
        <v>0</v>
      </c>
      <c r="W3648">
        <v>0</v>
      </c>
      <c r="X3648">
        <v>0</v>
      </c>
      <c r="Y3648">
        <v>0</v>
      </c>
      <c r="Z3648">
        <v>0</v>
      </c>
      <c r="AA3648">
        <v>27.488968334821667</v>
      </c>
      <c r="AB3648">
        <v>0</v>
      </c>
      <c r="AC3648">
        <v>82.675467457100268</v>
      </c>
      <c r="AD3648">
        <v>0</v>
      </c>
      <c r="AE3648">
        <v>110.16443579192193</v>
      </c>
    </row>
    <row r="3649" spans="1:31" x14ac:dyDescent="0.3">
      <c r="A3649">
        <v>2509506</v>
      </c>
      <c r="B3649">
        <v>1</v>
      </c>
      <c r="C3649" t="s">
        <v>80</v>
      </c>
      <c r="D3649" t="s">
        <v>103</v>
      </c>
      <c r="E3649" t="s">
        <v>187</v>
      </c>
      <c r="F3649" t="s">
        <v>10643</v>
      </c>
      <c r="G3649" t="s">
        <v>143</v>
      </c>
      <c r="H3649" t="s">
        <v>135</v>
      </c>
      <c r="I3649" t="s">
        <v>136</v>
      </c>
      <c r="J3649" t="s">
        <v>137</v>
      </c>
      <c r="K3649" t="s">
        <v>144</v>
      </c>
      <c r="L3649" t="s">
        <v>10644</v>
      </c>
      <c r="M3649" t="s">
        <v>10645</v>
      </c>
      <c r="N3649">
        <v>1.3122222219999999</v>
      </c>
      <c r="O3649">
        <v>0</v>
      </c>
      <c r="P3649">
        <v>0</v>
      </c>
      <c r="Q3649">
        <v>1</v>
      </c>
      <c r="R3649">
        <v>0</v>
      </c>
      <c r="S3649">
        <v>2</v>
      </c>
      <c r="T3649">
        <v>0</v>
      </c>
      <c r="U3649">
        <v>4</v>
      </c>
      <c r="V3649">
        <v>0</v>
      </c>
      <c r="W3649">
        <v>0</v>
      </c>
      <c r="X3649">
        <v>0</v>
      </c>
      <c r="Y3649">
        <v>0.34535083942399991</v>
      </c>
      <c r="Z3649">
        <v>0</v>
      </c>
      <c r="AA3649">
        <v>17.968769690138398</v>
      </c>
      <c r="AB3649">
        <v>0</v>
      </c>
      <c r="AC3649">
        <v>3312.4714628634379</v>
      </c>
      <c r="AD3649">
        <v>0</v>
      </c>
      <c r="AE3649">
        <v>3330.7855833930003</v>
      </c>
    </row>
    <row r="3650" spans="1:31" x14ac:dyDescent="0.3">
      <c r="A3650">
        <v>2509088</v>
      </c>
      <c r="B3650">
        <v>1</v>
      </c>
      <c r="C3650" t="s">
        <v>80</v>
      </c>
      <c r="D3650" t="s">
        <v>101</v>
      </c>
      <c r="E3650" t="s">
        <v>207</v>
      </c>
      <c r="F3650" t="s">
        <v>1932</v>
      </c>
      <c r="G3650" t="s">
        <v>161</v>
      </c>
      <c r="H3650" t="s">
        <v>150</v>
      </c>
      <c r="I3650" t="s">
        <v>136</v>
      </c>
      <c r="J3650" t="s">
        <v>137</v>
      </c>
      <c r="K3650" t="s">
        <v>144</v>
      </c>
      <c r="L3650" t="s">
        <v>10646</v>
      </c>
      <c r="M3650" t="s">
        <v>10647</v>
      </c>
      <c r="N3650">
        <v>0.45361111100000001</v>
      </c>
      <c r="O3650">
        <v>0</v>
      </c>
      <c r="P3650">
        <v>35</v>
      </c>
      <c r="Q3650">
        <v>0</v>
      </c>
      <c r="R3650">
        <v>0</v>
      </c>
      <c r="S3650">
        <v>0</v>
      </c>
      <c r="T3650">
        <v>6</v>
      </c>
      <c r="U3650">
        <v>0</v>
      </c>
      <c r="V3650">
        <v>0</v>
      </c>
      <c r="W3650">
        <v>0</v>
      </c>
      <c r="X3650">
        <v>1.5558304230877396</v>
      </c>
      <c r="Y3650">
        <v>0</v>
      </c>
      <c r="Z3650">
        <v>0</v>
      </c>
      <c r="AA3650">
        <v>0</v>
      </c>
      <c r="AB3650">
        <v>0.97986853605261004</v>
      </c>
      <c r="AC3650">
        <v>0</v>
      </c>
      <c r="AD3650">
        <v>0</v>
      </c>
      <c r="AE3650">
        <v>2.5356989591403494</v>
      </c>
    </row>
    <row r="3651" spans="1:31" x14ac:dyDescent="0.3">
      <c r="A3651">
        <v>2509128</v>
      </c>
      <c r="B3651">
        <v>1</v>
      </c>
      <c r="C3651" t="s">
        <v>80</v>
      </c>
      <c r="D3651" t="s">
        <v>96</v>
      </c>
      <c r="E3651" t="s">
        <v>159</v>
      </c>
      <c r="F3651" t="s">
        <v>10648</v>
      </c>
      <c r="G3651" t="s">
        <v>173</v>
      </c>
      <c r="H3651" t="s">
        <v>150</v>
      </c>
      <c r="I3651" t="s">
        <v>136</v>
      </c>
      <c r="J3651" t="s">
        <v>137</v>
      </c>
      <c r="K3651" t="s">
        <v>138</v>
      </c>
      <c r="L3651" t="s">
        <v>10649</v>
      </c>
      <c r="M3651" t="s">
        <v>10650</v>
      </c>
      <c r="N3651">
        <v>5.68</v>
      </c>
      <c r="O3651">
        <v>0</v>
      </c>
      <c r="P3651">
        <v>137</v>
      </c>
      <c r="Q3651">
        <v>0</v>
      </c>
      <c r="R3651">
        <v>1</v>
      </c>
      <c r="S3651">
        <v>0</v>
      </c>
      <c r="T3651">
        <v>25</v>
      </c>
      <c r="U3651">
        <v>0</v>
      </c>
      <c r="V3651">
        <v>0</v>
      </c>
      <c r="W3651">
        <v>0</v>
      </c>
      <c r="X3651">
        <v>446.31482152548506</v>
      </c>
      <c r="Y3651">
        <v>0</v>
      </c>
      <c r="Z3651">
        <v>0</v>
      </c>
      <c r="AA3651">
        <v>0</v>
      </c>
      <c r="AB3651">
        <v>411.13667722519324</v>
      </c>
      <c r="AC3651">
        <v>0</v>
      </c>
      <c r="AD3651">
        <v>0</v>
      </c>
      <c r="AE3651">
        <v>857.4514987506783</v>
      </c>
    </row>
    <row r="3652" spans="1:31" x14ac:dyDescent="0.3">
      <c r="A3652">
        <v>2509466</v>
      </c>
      <c r="B3652">
        <v>1</v>
      </c>
      <c r="C3652" t="s">
        <v>81</v>
      </c>
      <c r="D3652" t="s">
        <v>127</v>
      </c>
      <c r="E3652" t="s">
        <v>167</v>
      </c>
      <c r="F3652" t="s">
        <v>10651</v>
      </c>
      <c r="G3652" t="s">
        <v>169</v>
      </c>
      <c r="H3652" t="s">
        <v>150</v>
      </c>
      <c r="I3652" t="s">
        <v>136</v>
      </c>
      <c r="J3652" t="s">
        <v>137</v>
      </c>
      <c r="K3652" t="s">
        <v>144</v>
      </c>
      <c r="L3652" t="s">
        <v>10652</v>
      </c>
      <c r="M3652" t="s">
        <v>10653</v>
      </c>
      <c r="N3652">
        <v>5.051388888</v>
      </c>
      <c r="O3652">
        <v>0</v>
      </c>
      <c r="P3652">
        <v>11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9.9059736667792428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9.9059736667792428</v>
      </c>
    </row>
    <row r="3653" spans="1:31" x14ac:dyDescent="0.3">
      <c r="A3653">
        <v>2546446</v>
      </c>
      <c r="B3653">
        <v>1</v>
      </c>
      <c r="C3653" t="s">
        <v>80</v>
      </c>
      <c r="D3653" t="s">
        <v>104</v>
      </c>
      <c r="E3653" t="s">
        <v>132</v>
      </c>
      <c r="F3653" t="s">
        <v>10654</v>
      </c>
      <c r="G3653" t="s">
        <v>161</v>
      </c>
      <c r="H3653" t="s">
        <v>135</v>
      </c>
      <c r="I3653" t="s">
        <v>136</v>
      </c>
      <c r="J3653" t="s">
        <v>137</v>
      </c>
      <c r="K3653" t="s">
        <v>144</v>
      </c>
      <c r="L3653" t="s">
        <v>10655</v>
      </c>
      <c r="M3653" t="s">
        <v>10656</v>
      </c>
      <c r="N3653">
        <v>1.95</v>
      </c>
      <c r="O3653">
        <v>0</v>
      </c>
      <c r="P3653">
        <v>24</v>
      </c>
      <c r="Q3653">
        <v>0</v>
      </c>
      <c r="R3653">
        <v>2</v>
      </c>
      <c r="S3653">
        <v>0</v>
      </c>
      <c r="T3653">
        <v>13</v>
      </c>
      <c r="U3653">
        <v>0</v>
      </c>
      <c r="V3653">
        <v>0</v>
      </c>
      <c r="W3653">
        <v>0</v>
      </c>
      <c r="X3653">
        <v>7.0653465543712493</v>
      </c>
      <c r="Y3653">
        <v>0</v>
      </c>
      <c r="Z3653">
        <v>0.52517799101279994</v>
      </c>
      <c r="AA3653">
        <v>0</v>
      </c>
      <c r="AB3653">
        <v>6.0680829807697494</v>
      </c>
      <c r="AC3653">
        <v>0</v>
      </c>
      <c r="AD3653">
        <v>0</v>
      </c>
      <c r="AE3653">
        <v>13.658607526153798</v>
      </c>
    </row>
    <row r="3654" spans="1:31" x14ac:dyDescent="0.3">
      <c r="A3654">
        <v>2541514</v>
      </c>
      <c r="B3654">
        <v>1</v>
      </c>
      <c r="C3654" t="s">
        <v>80</v>
      </c>
      <c r="D3654" t="s">
        <v>88</v>
      </c>
      <c r="E3654" t="s">
        <v>132</v>
      </c>
      <c r="F3654" t="s">
        <v>523</v>
      </c>
      <c r="G3654" t="s">
        <v>143</v>
      </c>
      <c r="H3654" t="s">
        <v>135</v>
      </c>
      <c r="I3654" t="s">
        <v>136</v>
      </c>
      <c r="J3654" t="s">
        <v>137</v>
      </c>
      <c r="K3654" t="s">
        <v>144</v>
      </c>
      <c r="L3654" t="s">
        <v>10657</v>
      </c>
      <c r="M3654" t="s">
        <v>10658</v>
      </c>
      <c r="N3654">
        <v>0.18333333299999999</v>
      </c>
      <c r="O3654">
        <v>2</v>
      </c>
      <c r="P3654">
        <v>1146</v>
      </c>
      <c r="Q3654">
        <v>0</v>
      </c>
      <c r="R3654">
        <v>0</v>
      </c>
      <c r="S3654">
        <v>17</v>
      </c>
      <c r="T3654">
        <v>217</v>
      </c>
      <c r="U3654">
        <v>7</v>
      </c>
      <c r="V3654">
        <v>3</v>
      </c>
      <c r="W3654">
        <v>11.481314337800999</v>
      </c>
      <c r="X3654">
        <v>93.324954912472293</v>
      </c>
      <c r="Y3654">
        <v>0</v>
      </c>
      <c r="Z3654">
        <v>0</v>
      </c>
      <c r="AA3654">
        <v>48.660811994250494</v>
      </c>
      <c r="AB3654">
        <v>44.591703919733185</v>
      </c>
      <c r="AC3654">
        <v>41.098032496751998</v>
      </c>
      <c r="AD3654">
        <v>3.4204765897004998</v>
      </c>
      <c r="AE3654">
        <v>242.57729425070949</v>
      </c>
    </row>
    <row r="3655" spans="1:31" x14ac:dyDescent="0.3">
      <c r="A3655">
        <v>2509191</v>
      </c>
      <c r="B3655">
        <v>1</v>
      </c>
      <c r="C3655" t="s">
        <v>81</v>
      </c>
      <c r="D3655" t="s">
        <v>113</v>
      </c>
      <c r="E3655" t="s">
        <v>187</v>
      </c>
      <c r="F3655" t="s">
        <v>10659</v>
      </c>
      <c r="G3655" t="s">
        <v>143</v>
      </c>
      <c r="H3655" t="s">
        <v>135</v>
      </c>
      <c r="I3655" t="s">
        <v>277</v>
      </c>
      <c r="J3655" t="s">
        <v>137</v>
      </c>
      <c r="K3655" t="s">
        <v>144</v>
      </c>
      <c r="L3655" t="s">
        <v>10660</v>
      </c>
      <c r="M3655" t="s">
        <v>10661</v>
      </c>
      <c r="N3655">
        <v>8.0555550000000007E-3</v>
      </c>
      <c r="O3655">
        <v>0</v>
      </c>
      <c r="P3655">
        <v>596</v>
      </c>
      <c r="Q3655">
        <v>16</v>
      </c>
      <c r="R3655">
        <v>73</v>
      </c>
      <c r="S3655">
        <v>1</v>
      </c>
      <c r="T3655">
        <v>37</v>
      </c>
      <c r="U3655">
        <v>0</v>
      </c>
      <c r="V3655">
        <v>0</v>
      </c>
      <c r="W3655">
        <v>0</v>
      </c>
      <c r="X3655">
        <v>0.54897415114558212</v>
      </c>
      <c r="Y3655">
        <v>4.6948203838656673E-2</v>
      </c>
      <c r="Z3655">
        <v>0.17757246092119755</v>
      </c>
      <c r="AA3655">
        <v>0</v>
      </c>
      <c r="AB3655">
        <v>0.11878296761379112</v>
      </c>
      <c r="AC3655">
        <v>0</v>
      </c>
      <c r="AD3655">
        <v>0</v>
      </c>
      <c r="AE3655">
        <v>0.8922777835192276</v>
      </c>
    </row>
    <row r="3656" spans="1:31" x14ac:dyDescent="0.3">
      <c r="A3656">
        <v>2509091</v>
      </c>
      <c r="B3656">
        <v>1</v>
      </c>
      <c r="C3656" t="s">
        <v>80</v>
      </c>
      <c r="D3656" t="s">
        <v>83</v>
      </c>
      <c r="E3656" t="s">
        <v>141</v>
      </c>
      <c r="F3656" t="s">
        <v>10662</v>
      </c>
      <c r="G3656" t="s">
        <v>295</v>
      </c>
      <c r="H3656" t="s">
        <v>135</v>
      </c>
      <c r="I3656" t="s">
        <v>136</v>
      </c>
      <c r="J3656" t="s">
        <v>137</v>
      </c>
      <c r="K3656" t="s">
        <v>138</v>
      </c>
      <c r="L3656" t="s">
        <v>10663</v>
      </c>
      <c r="M3656" t="s">
        <v>10664</v>
      </c>
      <c r="N3656">
        <v>6.8611111000000002E-2</v>
      </c>
      <c r="O3656">
        <v>0</v>
      </c>
      <c r="P3656">
        <v>3565</v>
      </c>
      <c r="Q3656">
        <v>0</v>
      </c>
      <c r="R3656">
        <v>1</v>
      </c>
      <c r="S3656">
        <v>2</v>
      </c>
      <c r="T3656">
        <v>807</v>
      </c>
      <c r="U3656">
        <v>0</v>
      </c>
      <c r="V3656">
        <v>2</v>
      </c>
      <c r="W3656">
        <v>0</v>
      </c>
      <c r="X3656">
        <v>64.266255006499904</v>
      </c>
      <c r="Y3656">
        <v>0</v>
      </c>
      <c r="Z3656">
        <v>2.7441023347616663E-2</v>
      </c>
      <c r="AA3656">
        <v>3.7632550442798998</v>
      </c>
      <c r="AB3656">
        <v>44.356237664815794</v>
      </c>
      <c r="AC3656">
        <v>0</v>
      </c>
      <c r="AD3656">
        <v>0.35045316414381</v>
      </c>
      <c r="AE3656">
        <v>112.76364190308703</v>
      </c>
    </row>
    <row r="3657" spans="1:31" x14ac:dyDescent="0.3">
      <c r="A3657">
        <v>2509360</v>
      </c>
      <c r="B3657">
        <v>1</v>
      </c>
      <c r="C3657" t="s">
        <v>80</v>
      </c>
      <c r="D3657" t="s">
        <v>88</v>
      </c>
      <c r="E3657" t="s">
        <v>141</v>
      </c>
      <c r="F3657" t="s">
        <v>10665</v>
      </c>
      <c r="G3657" t="s">
        <v>143</v>
      </c>
      <c r="H3657" t="s">
        <v>135</v>
      </c>
      <c r="I3657" t="s">
        <v>136</v>
      </c>
      <c r="J3657" t="s">
        <v>137</v>
      </c>
      <c r="K3657" t="s">
        <v>144</v>
      </c>
      <c r="L3657" t="s">
        <v>10666</v>
      </c>
      <c r="M3657" t="s">
        <v>10667</v>
      </c>
      <c r="N3657">
        <v>0.223611111</v>
      </c>
      <c r="O3657">
        <v>0</v>
      </c>
      <c r="P3657">
        <v>1836</v>
      </c>
      <c r="Q3657">
        <v>0</v>
      </c>
      <c r="R3657">
        <v>0</v>
      </c>
      <c r="S3657">
        <v>0</v>
      </c>
      <c r="T3657">
        <v>45</v>
      </c>
      <c r="U3657">
        <v>0</v>
      </c>
      <c r="V3657">
        <v>0</v>
      </c>
      <c r="W3657">
        <v>0</v>
      </c>
      <c r="X3657">
        <v>151.3019304271161</v>
      </c>
      <c r="Y3657">
        <v>0</v>
      </c>
      <c r="Z3657">
        <v>0</v>
      </c>
      <c r="AA3657">
        <v>0</v>
      </c>
      <c r="AB3657">
        <v>37.894443215548947</v>
      </c>
      <c r="AC3657">
        <v>0</v>
      </c>
      <c r="AD3657">
        <v>0</v>
      </c>
      <c r="AE3657">
        <v>189.19637364266504</v>
      </c>
    </row>
    <row r="3658" spans="1:31" x14ac:dyDescent="0.3">
      <c r="A3658">
        <v>2509260</v>
      </c>
      <c r="B3658">
        <v>1</v>
      </c>
      <c r="C3658" t="s">
        <v>81</v>
      </c>
      <c r="D3658" t="s">
        <v>123</v>
      </c>
      <c r="E3658" t="s">
        <v>147</v>
      </c>
      <c r="F3658" t="s">
        <v>10668</v>
      </c>
      <c r="G3658" t="s">
        <v>134</v>
      </c>
      <c r="H3658" t="s">
        <v>150</v>
      </c>
      <c r="I3658" t="s">
        <v>136</v>
      </c>
      <c r="J3658" t="s">
        <v>137</v>
      </c>
      <c r="K3658" t="s">
        <v>138</v>
      </c>
      <c r="L3658" t="s">
        <v>10669</v>
      </c>
      <c r="M3658" t="s">
        <v>10670</v>
      </c>
      <c r="N3658">
        <v>0.91194444399999997</v>
      </c>
      <c r="O3658">
        <v>0</v>
      </c>
      <c r="P3658">
        <v>75</v>
      </c>
      <c r="Q3658">
        <v>0</v>
      </c>
      <c r="R3658">
        <v>0</v>
      </c>
      <c r="S3658">
        <v>0</v>
      </c>
      <c r="T3658">
        <v>24</v>
      </c>
      <c r="U3658">
        <v>0</v>
      </c>
      <c r="V3658">
        <v>0</v>
      </c>
      <c r="W3658">
        <v>0</v>
      </c>
      <c r="X3658">
        <v>13.484127408200358</v>
      </c>
      <c r="Y3658">
        <v>0</v>
      </c>
      <c r="Z3658">
        <v>0</v>
      </c>
      <c r="AA3658">
        <v>0</v>
      </c>
      <c r="AB3658">
        <v>32.538485447810352</v>
      </c>
      <c r="AC3658">
        <v>0</v>
      </c>
      <c r="AD3658">
        <v>0</v>
      </c>
      <c r="AE3658">
        <v>46.02261285601071</v>
      </c>
    </row>
    <row r="3659" spans="1:31" x14ac:dyDescent="0.3">
      <c r="A3659">
        <v>2509254</v>
      </c>
      <c r="B3659">
        <v>1</v>
      </c>
      <c r="C3659" t="s">
        <v>80</v>
      </c>
      <c r="D3659" t="s">
        <v>89</v>
      </c>
      <c r="E3659" t="s">
        <v>132</v>
      </c>
      <c r="F3659" t="s">
        <v>307</v>
      </c>
      <c r="G3659" t="s">
        <v>143</v>
      </c>
      <c r="H3659" t="s">
        <v>135</v>
      </c>
      <c r="I3659" t="s">
        <v>136</v>
      </c>
      <c r="J3659" t="s">
        <v>137</v>
      </c>
      <c r="K3659" t="s">
        <v>144</v>
      </c>
      <c r="L3659" t="s">
        <v>10671</v>
      </c>
      <c r="M3659" t="s">
        <v>10672</v>
      </c>
      <c r="N3659">
        <v>1.1319444439999999</v>
      </c>
      <c r="O3659">
        <v>0</v>
      </c>
      <c r="P3659">
        <v>144</v>
      </c>
      <c r="Q3659">
        <v>0</v>
      </c>
      <c r="R3659">
        <v>9</v>
      </c>
      <c r="S3659">
        <v>0</v>
      </c>
      <c r="T3659">
        <v>20</v>
      </c>
      <c r="U3659">
        <v>0</v>
      </c>
      <c r="V3659">
        <v>0</v>
      </c>
      <c r="W3659">
        <v>0</v>
      </c>
      <c r="X3659">
        <v>34.559205540595869</v>
      </c>
      <c r="Y3659">
        <v>0</v>
      </c>
      <c r="Z3659">
        <v>3.0250699764878126</v>
      </c>
      <c r="AA3659">
        <v>0</v>
      </c>
      <c r="AB3659">
        <v>13.479446821708738</v>
      </c>
      <c r="AC3659">
        <v>0</v>
      </c>
      <c r="AD3659">
        <v>0</v>
      </c>
      <c r="AE3659">
        <v>51.063722338792417</v>
      </c>
    </row>
    <row r="3660" spans="1:31" x14ac:dyDescent="0.3">
      <c r="A3660">
        <v>2509297</v>
      </c>
      <c r="B3660">
        <v>1</v>
      </c>
      <c r="C3660" t="s">
        <v>80</v>
      </c>
      <c r="D3660" t="s">
        <v>97</v>
      </c>
      <c r="E3660" t="s">
        <v>167</v>
      </c>
      <c r="F3660" t="s">
        <v>10673</v>
      </c>
      <c r="G3660" t="s">
        <v>263</v>
      </c>
      <c r="H3660" t="s">
        <v>150</v>
      </c>
      <c r="I3660" t="s">
        <v>136</v>
      </c>
      <c r="J3660" t="s">
        <v>137</v>
      </c>
      <c r="K3660" t="s">
        <v>144</v>
      </c>
      <c r="L3660" t="s">
        <v>10674</v>
      </c>
      <c r="M3660" t="s">
        <v>10675</v>
      </c>
      <c r="N3660">
        <v>2.9536111109999998</v>
      </c>
      <c r="O3660">
        <v>0</v>
      </c>
      <c r="P3660">
        <v>1</v>
      </c>
      <c r="Q3660">
        <v>0</v>
      </c>
      <c r="R3660">
        <v>0</v>
      </c>
      <c r="S3660">
        <v>0</v>
      </c>
      <c r="T3660">
        <v>0</v>
      </c>
      <c r="U3660">
        <v>0</v>
      </c>
      <c r="V3660">
        <v>0</v>
      </c>
      <c r="W3660">
        <v>0</v>
      </c>
      <c r="X3660">
        <v>3.1919745779863333E-2</v>
      </c>
      <c r="Y3660">
        <v>0</v>
      </c>
      <c r="Z3660">
        <v>0</v>
      </c>
      <c r="AA3660">
        <v>0</v>
      </c>
      <c r="AB3660">
        <v>0</v>
      </c>
      <c r="AC3660">
        <v>0</v>
      </c>
      <c r="AD3660">
        <v>0</v>
      </c>
      <c r="AE3660">
        <v>3.1919745779863333E-2</v>
      </c>
    </row>
    <row r="3661" spans="1:31" x14ac:dyDescent="0.3">
      <c r="A3661">
        <v>2509645</v>
      </c>
      <c r="B3661">
        <v>1</v>
      </c>
      <c r="C3661" t="s">
        <v>81</v>
      </c>
      <c r="D3661" t="s">
        <v>127</v>
      </c>
      <c r="E3661" t="s">
        <v>147</v>
      </c>
      <c r="F3661" t="s">
        <v>6448</v>
      </c>
      <c r="G3661" t="s">
        <v>161</v>
      </c>
      <c r="H3661" t="s">
        <v>150</v>
      </c>
      <c r="I3661" t="s">
        <v>136</v>
      </c>
      <c r="J3661" t="s">
        <v>137</v>
      </c>
      <c r="K3661" t="s">
        <v>144</v>
      </c>
      <c r="L3661" t="s">
        <v>10676</v>
      </c>
      <c r="M3661" t="s">
        <v>10677</v>
      </c>
      <c r="N3661">
        <v>0.36472222199999998</v>
      </c>
      <c r="O3661">
        <v>0</v>
      </c>
      <c r="P3661">
        <v>154</v>
      </c>
      <c r="Q3661">
        <v>0</v>
      </c>
      <c r="R3661">
        <v>0</v>
      </c>
      <c r="S3661">
        <v>0</v>
      </c>
      <c r="T3661">
        <v>2</v>
      </c>
      <c r="U3661">
        <v>0</v>
      </c>
      <c r="V3661">
        <v>0</v>
      </c>
      <c r="W3661">
        <v>0</v>
      </c>
      <c r="X3661">
        <v>10.062207682125797</v>
      </c>
      <c r="Y3661">
        <v>0</v>
      </c>
      <c r="Z3661">
        <v>0</v>
      </c>
      <c r="AA3661">
        <v>0</v>
      </c>
      <c r="AB3661">
        <v>9.2039644135131687E-2</v>
      </c>
      <c r="AC3661">
        <v>0</v>
      </c>
      <c r="AD3661">
        <v>0</v>
      </c>
      <c r="AE3661">
        <v>10.154247326260929</v>
      </c>
    </row>
    <row r="3662" spans="1:31" x14ac:dyDescent="0.3">
      <c r="A3662">
        <v>2509215</v>
      </c>
      <c r="B3662">
        <v>1</v>
      </c>
      <c r="C3662" t="s">
        <v>80</v>
      </c>
      <c r="D3662" t="s">
        <v>82</v>
      </c>
      <c r="E3662" t="s">
        <v>167</v>
      </c>
      <c r="F3662" t="s">
        <v>10678</v>
      </c>
      <c r="G3662" t="s">
        <v>234</v>
      </c>
      <c r="H3662" t="s">
        <v>150</v>
      </c>
      <c r="I3662" t="s">
        <v>136</v>
      </c>
      <c r="J3662" t="s">
        <v>137</v>
      </c>
      <c r="K3662" t="s">
        <v>144</v>
      </c>
      <c r="L3662" t="s">
        <v>10679</v>
      </c>
      <c r="M3662" t="s">
        <v>10680</v>
      </c>
      <c r="N3662">
        <v>1.3530555550000001</v>
      </c>
      <c r="O3662">
        <v>0</v>
      </c>
      <c r="P3662">
        <v>7</v>
      </c>
      <c r="Q3662">
        <v>0</v>
      </c>
      <c r="R3662">
        <v>0</v>
      </c>
      <c r="S3662">
        <v>0</v>
      </c>
      <c r="T3662">
        <v>5</v>
      </c>
      <c r="U3662">
        <v>0</v>
      </c>
      <c r="V3662">
        <v>0</v>
      </c>
      <c r="W3662">
        <v>0</v>
      </c>
      <c r="X3662">
        <v>4.3930038866543786</v>
      </c>
      <c r="Y3662">
        <v>0</v>
      </c>
      <c r="Z3662">
        <v>0</v>
      </c>
      <c r="AA3662">
        <v>0</v>
      </c>
      <c r="AB3662">
        <v>3.3184197603880965</v>
      </c>
      <c r="AC3662">
        <v>0</v>
      </c>
      <c r="AD3662">
        <v>0</v>
      </c>
      <c r="AE3662">
        <v>7.7114236470424746</v>
      </c>
    </row>
    <row r="3663" spans="1:31" x14ac:dyDescent="0.3">
      <c r="A3663">
        <v>2509238</v>
      </c>
      <c r="B3663">
        <v>1</v>
      </c>
      <c r="C3663" t="s">
        <v>80</v>
      </c>
      <c r="D3663" t="s">
        <v>109</v>
      </c>
      <c r="E3663" t="s">
        <v>207</v>
      </c>
      <c r="F3663" t="s">
        <v>10681</v>
      </c>
      <c r="G3663" t="s">
        <v>177</v>
      </c>
      <c r="H3663" t="s">
        <v>150</v>
      </c>
      <c r="I3663" t="s">
        <v>136</v>
      </c>
      <c r="J3663" t="s">
        <v>137</v>
      </c>
      <c r="K3663" t="s">
        <v>144</v>
      </c>
      <c r="L3663" t="s">
        <v>10682</v>
      </c>
      <c r="M3663" t="s">
        <v>10683</v>
      </c>
      <c r="N3663">
        <v>1.1811111110000001</v>
      </c>
      <c r="O3663">
        <v>0</v>
      </c>
      <c r="P3663">
        <v>4</v>
      </c>
      <c r="Q3663">
        <v>0</v>
      </c>
      <c r="R3663">
        <v>4</v>
      </c>
      <c r="S3663">
        <v>0</v>
      </c>
      <c r="T3663">
        <v>0</v>
      </c>
      <c r="U3663">
        <v>0</v>
      </c>
      <c r="V3663">
        <v>0</v>
      </c>
      <c r="W3663">
        <v>0</v>
      </c>
      <c r="X3663">
        <v>0.11864731942005666</v>
      </c>
      <c r="Y3663">
        <v>0</v>
      </c>
      <c r="Z3663">
        <v>1.0558827736547416</v>
      </c>
      <c r="AA3663">
        <v>0</v>
      </c>
      <c r="AB3663">
        <v>0</v>
      </c>
      <c r="AC3663">
        <v>0</v>
      </c>
      <c r="AD3663">
        <v>0</v>
      </c>
      <c r="AE3663">
        <v>1.1745300930747982</v>
      </c>
    </row>
    <row r="3664" spans="1:31" x14ac:dyDescent="0.3">
      <c r="A3664">
        <v>2509444</v>
      </c>
      <c r="B3664">
        <v>1</v>
      </c>
      <c r="C3664" t="s">
        <v>80</v>
      </c>
      <c r="D3664" t="s">
        <v>103</v>
      </c>
      <c r="E3664" t="s">
        <v>207</v>
      </c>
      <c r="F3664" t="s">
        <v>10684</v>
      </c>
      <c r="G3664" t="s">
        <v>177</v>
      </c>
      <c r="H3664" t="s">
        <v>150</v>
      </c>
      <c r="I3664" t="s">
        <v>136</v>
      </c>
      <c r="J3664" t="s">
        <v>137</v>
      </c>
      <c r="K3664" t="s">
        <v>144</v>
      </c>
      <c r="L3664" t="s">
        <v>10685</v>
      </c>
      <c r="M3664" t="s">
        <v>10686</v>
      </c>
      <c r="N3664">
        <v>0.89277777700000005</v>
      </c>
      <c r="O3664">
        <v>0</v>
      </c>
      <c r="P3664">
        <v>116</v>
      </c>
      <c r="Q3664">
        <v>0</v>
      </c>
      <c r="R3664">
        <v>0</v>
      </c>
      <c r="S3664">
        <v>0</v>
      </c>
      <c r="T3664">
        <v>14</v>
      </c>
      <c r="U3664">
        <v>0</v>
      </c>
      <c r="V3664">
        <v>0</v>
      </c>
      <c r="W3664">
        <v>0</v>
      </c>
      <c r="X3664">
        <v>22.045388652160607</v>
      </c>
      <c r="Y3664">
        <v>0</v>
      </c>
      <c r="Z3664">
        <v>0</v>
      </c>
      <c r="AA3664">
        <v>0</v>
      </c>
      <c r="AB3664">
        <v>13.891117558349508</v>
      </c>
      <c r="AC3664">
        <v>0</v>
      </c>
      <c r="AD3664">
        <v>0</v>
      </c>
      <c r="AE3664">
        <v>35.936506210510117</v>
      </c>
    </row>
    <row r="3665" spans="1:31" x14ac:dyDescent="0.3">
      <c r="A3665">
        <v>2509195</v>
      </c>
      <c r="B3665">
        <v>1</v>
      </c>
      <c r="C3665" t="s">
        <v>80</v>
      </c>
      <c r="D3665" t="s">
        <v>92</v>
      </c>
      <c r="E3665" t="s">
        <v>167</v>
      </c>
      <c r="F3665" t="s">
        <v>557</v>
      </c>
      <c r="G3665" t="s">
        <v>169</v>
      </c>
      <c r="H3665" t="s">
        <v>150</v>
      </c>
      <c r="I3665" t="s">
        <v>136</v>
      </c>
      <c r="J3665" t="s">
        <v>137</v>
      </c>
      <c r="K3665" t="s">
        <v>144</v>
      </c>
      <c r="L3665" t="s">
        <v>10687</v>
      </c>
      <c r="M3665" t="s">
        <v>10688</v>
      </c>
      <c r="N3665">
        <v>1.459166666</v>
      </c>
      <c r="O3665">
        <v>0</v>
      </c>
      <c r="P3665">
        <v>7</v>
      </c>
      <c r="Q3665">
        <v>0</v>
      </c>
      <c r="R3665">
        <v>0</v>
      </c>
      <c r="S3665">
        <v>0</v>
      </c>
      <c r="T3665">
        <v>0</v>
      </c>
      <c r="U3665">
        <v>0</v>
      </c>
      <c r="V3665">
        <v>0</v>
      </c>
      <c r="W3665">
        <v>0</v>
      </c>
      <c r="X3665">
        <v>3.3779951553285228</v>
      </c>
      <c r="Y3665">
        <v>0</v>
      </c>
      <c r="Z3665">
        <v>0</v>
      </c>
      <c r="AA3665">
        <v>0</v>
      </c>
      <c r="AB3665">
        <v>0</v>
      </c>
      <c r="AC3665">
        <v>0</v>
      </c>
      <c r="AD3665">
        <v>0</v>
      </c>
      <c r="AE3665">
        <v>3.3779951553285228</v>
      </c>
    </row>
    <row r="3666" spans="1:31" x14ac:dyDescent="0.3">
      <c r="A3666">
        <v>2509301</v>
      </c>
      <c r="B3666">
        <v>1</v>
      </c>
      <c r="C3666" t="s">
        <v>81</v>
      </c>
      <c r="D3666" t="s">
        <v>128</v>
      </c>
      <c r="E3666" t="s">
        <v>132</v>
      </c>
      <c r="F3666" t="s">
        <v>10689</v>
      </c>
      <c r="G3666" t="s">
        <v>134</v>
      </c>
      <c r="H3666" t="s">
        <v>135</v>
      </c>
      <c r="I3666" t="s">
        <v>136</v>
      </c>
      <c r="J3666" t="s">
        <v>137</v>
      </c>
      <c r="K3666" t="s">
        <v>138</v>
      </c>
      <c r="L3666" t="s">
        <v>10690</v>
      </c>
      <c r="M3666" t="s">
        <v>10691</v>
      </c>
      <c r="N3666">
        <v>4.1172222219999997</v>
      </c>
      <c r="O3666">
        <v>0</v>
      </c>
      <c r="P3666">
        <v>1609</v>
      </c>
      <c r="Q3666">
        <v>2</v>
      </c>
      <c r="R3666">
        <v>8</v>
      </c>
      <c r="S3666">
        <v>1</v>
      </c>
      <c r="T3666">
        <v>271</v>
      </c>
      <c r="U3666">
        <v>2</v>
      </c>
      <c r="V3666">
        <v>0</v>
      </c>
      <c r="W3666">
        <v>0</v>
      </c>
      <c r="X3666">
        <v>1231.3789756294027</v>
      </c>
      <c r="Y3666">
        <v>4.4383262038214921</v>
      </c>
      <c r="Z3666">
        <v>61.286482484823246</v>
      </c>
      <c r="AA3666">
        <v>48.829038140149265</v>
      </c>
      <c r="AB3666">
        <v>881.40420630042229</v>
      </c>
      <c r="AC3666">
        <v>81.790018414729076</v>
      </c>
      <c r="AD3666">
        <v>0</v>
      </c>
      <c r="AE3666">
        <v>2309.1270471733483</v>
      </c>
    </row>
    <row r="3667" spans="1:31" x14ac:dyDescent="0.3">
      <c r="A3667">
        <v>2509158</v>
      </c>
      <c r="B3667">
        <v>1</v>
      </c>
      <c r="C3667" t="s">
        <v>81</v>
      </c>
      <c r="D3667" t="s">
        <v>112</v>
      </c>
      <c r="E3667" t="s">
        <v>207</v>
      </c>
      <c r="F3667" t="s">
        <v>10692</v>
      </c>
      <c r="G3667" t="s">
        <v>134</v>
      </c>
      <c r="H3667" t="s">
        <v>150</v>
      </c>
      <c r="I3667" t="s">
        <v>136</v>
      </c>
      <c r="J3667" t="s">
        <v>137</v>
      </c>
      <c r="K3667" t="s">
        <v>138</v>
      </c>
      <c r="L3667" t="s">
        <v>10693</v>
      </c>
      <c r="M3667" t="s">
        <v>10694</v>
      </c>
      <c r="N3667">
        <v>8.2094444440000007</v>
      </c>
      <c r="O3667">
        <v>0</v>
      </c>
      <c r="P3667">
        <v>8</v>
      </c>
      <c r="Q3667">
        <v>0</v>
      </c>
      <c r="R3667">
        <v>23</v>
      </c>
      <c r="S3667">
        <v>0</v>
      </c>
      <c r="T3667">
        <v>4</v>
      </c>
      <c r="U3667">
        <v>0</v>
      </c>
      <c r="V3667">
        <v>0</v>
      </c>
      <c r="W3667">
        <v>0</v>
      </c>
      <c r="X3667">
        <v>8.4613343118674518</v>
      </c>
      <c r="Y3667">
        <v>0</v>
      </c>
      <c r="Z3667">
        <v>1.9180881492711284</v>
      </c>
      <c r="AA3667">
        <v>0</v>
      </c>
      <c r="AB3667">
        <v>1.007168666202632</v>
      </c>
      <c r="AC3667">
        <v>0</v>
      </c>
      <c r="AD3667">
        <v>0</v>
      </c>
      <c r="AE3667">
        <v>11.386591127341212</v>
      </c>
    </row>
    <row r="3668" spans="1:31" x14ac:dyDescent="0.3">
      <c r="A3668">
        <v>2509413</v>
      </c>
      <c r="B3668">
        <v>1</v>
      </c>
      <c r="C3668" t="s">
        <v>80</v>
      </c>
      <c r="D3668" t="s">
        <v>105</v>
      </c>
      <c r="E3668" t="s">
        <v>147</v>
      </c>
      <c r="F3668" t="s">
        <v>10695</v>
      </c>
      <c r="G3668" t="s">
        <v>224</v>
      </c>
      <c r="H3668" t="s">
        <v>150</v>
      </c>
      <c r="I3668" t="s">
        <v>136</v>
      </c>
      <c r="J3668" t="s">
        <v>137</v>
      </c>
      <c r="K3668" t="s">
        <v>144</v>
      </c>
      <c r="L3668" t="s">
        <v>10696</v>
      </c>
      <c r="M3668" t="s">
        <v>10697</v>
      </c>
      <c r="N3668">
        <v>5.3919444439999999</v>
      </c>
      <c r="O3668">
        <v>0</v>
      </c>
      <c r="P3668">
        <v>90</v>
      </c>
      <c r="Q3668">
        <v>0</v>
      </c>
      <c r="R3668">
        <v>0</v>
      </c>
      <c r="S3668">
        <v>0</v>
      </c>
      <c r="T3668">
        <v>4</v>
      </c>
      <c r="U3668">
        <v>0</v>
      </c>
      <c r="V3668">
        <v>0</v>
      </c>
      <c r="W3668">
        <v>0</v>
      </c>
      <c r="X3668">
        <v>123.08126867566634</v>
      </c>
      <c r="Y3668">
        <v>0</v>
      </c>
      <c r="Z3668">
        <v>0</v>
      </c>
      <c r="AA3668">
        <v>0</v>
      </c>
      <c r="AB3668">
        <v>7.5885569701319096</v>
      </c>
      <c r="AC3668">
        <v>0</v>
      </c>
      <c r="AD3668">
        <v>0</v>
      </c>
      <c r="AE3668">
        <v>130.66982564579826</v>
      </c>
    </row>
    <row r="3669" spans="1:31" x14ac:dyDescent="0.3">
      <c r="A3669">
        <v>2509436</v>
      </c>
      <c r="B3669">
        <v>1</v>
      </c>
      <c r="C3669" t="s">
        <v>80</v>
      </c>
      <c r="D3669" t="s">
        <v>95</v>
      </c>
      <c r="E3669" t="s">
        <v>207</v>
      </c>
      <c r="F3669" t="s">
        <v>10698</v>
      </c>
      <c r="G3669" t="s">
        <v>173</v>
      </c>
      <c r="H3669" t="s">
        <v>150</v>
      </c>
      <c r="I3669" t="s">
        <v>136</v>
      </c>
      <c r="J3669" t="s">
        <v>137</v>
      </c>
      <c r="K3669" t="s">
        <v>138</v>
      </c>
      <c r="L3669" t="s">
        <v>10699</v>
      </c>
      <c r="M3669" t="s">
        <v>10700</v>
      </c>
      <c r="N3669">
        <v>4.0786111109999998</v>
      </c>
      <c r="O3669">
        <v>0</v>
      </c>
      <c r="P3669">
        <v>24</v>
      </c>
      <c r="Q3669">
        <v>0</v>
      </c>
      <c r="R3669">
        <v>0</v>
      </c>
      <c r="S3669">
        <v>0</v>
      </c>
      <c r="T3669">
        <v>3</v>
      </c>
      <c r="U3669">
        <v>0</v>
      </c>
      <c r="V3669">
        <v>0</v>
      </c>
      <c r="W3669">
        <v>0</v>
      </c>
      <c r="X3669">
        <v>15.035327763327999</v>
      </c>
      <c r="Y3669">
        <v>0</v>
      </c>
      <c r="Z3669">
        <v>0</v>
      </c>
      <c r="AA3669">
        <v>0</v>
      </c>
      <c r="AB3669">
        <v>0.24335095162845002</v>
      </c>
      <c r="AC3669">
        <v>0</v>
      </c>
      <c r="AD3669">
        <v>0</v>
      </c>
      <c r="AE3669">
        <v>15.278678714956449</v>
      </c>
    </row>
    <row r="3670" spans="1:31" x14ac:dyDescent="0.3">
      <c r="A3670">
        <v>2509181</v>
      </c>
      <c r="B3670">
        <v>1</v>
      </c>
      <c r="C3670" t="s">
        <v>81</v>
      </c>
      <c r="D3670" t="s">
        <v>128</v>
      </c>
      <c r="E3670" t="s">
        <v>159</v>
      </c>
      <c r="F3670" t="s">
        <v>10701</v>
      </c>
      <c r="G3670" t="s">
        <v>173</v>
      </c>
      <c r="H3670" t="s">
        <v>150</v>
      </c>
      <c r="I3670" t="s">
        <v>136</v>
      </c>
      <c r="J3670" t="s">
        <v>137</v>
      </c>
      <c r="K3670" t="s">
        <v>138</v>
      </c>
      <c r="L3670" t="s">
        <v>10702</v>
      </c>
      <c r="M3670" t="s">
        <v>10703</v>
      </c>
      <c r="N3670">
        <v>6.0363888880000003</v>
      </c>
      <c r="O3670">
        <v>0</v>
      </c>
      <c r="P3670">
        <v>493</v>
      </c>
      <c r="Q3670">
        <v>0</v>
      </c>
      <c r="R3670">
        <v>0</v>
      </c>
      <c r="S3670">
        <v>0</v>
      </c>
      <c r="T3670">
        <v>52</v>
      </c>
      <c r="U3670">
        <v>0</v>
      </c>
      <c r="V3670">
        <v>0</v>
      </c>
      <c r="W3670">
        <v>0</v>
      </c>
      <c r="X3670">
        <v>556.67754793194592</v>
      </c>
      <c r="Y3670">
        <v>0</v>
      </c>
      <c r="Z3670">
        <v>0</v>
      </c>
      <c r="AA3670">
        <v>0</v>
      </c>
      <c r="AB3670">
        <v>244.36716430534671</v>
      </c>
      <c r="AC3670">
        <v>0</v>
      </c>
      <c r="AD3670">
        <v>0</v>
      </c>
      <c r="AE3670">
        <v>801.04471223729263</v>
      </c>
    </row>
    <row r="3671" spans="1:31" x14ac:dyDescent="0.3">
      <c r="A3671">
        <v>2509121</v>
      </c>
      <c r="B3671">
        <v>1</v>
      </c>
      <c r="C3671" t="s">
        <v>80</v>
      </c>
      <c r="D3671" t="s">
        <v>101</v>
      </c>
      <c r="E3671" t="s">
        <v>141</v>
      </c>
      <c r="F3671" t="s">
        <v>10704</v>
      </c>
      <c r="G3671" t="s">
        <v>143</v>
      </c>
      <c r="H3671" t="s">
        <v>135</v>
      </c>
      <c r="I3671" t="s">
        <v>136</v>
      </c>
      <c r="J3671" t="s">
        <v>137</v>
      </c>
      <c r="K3671" t="s">
        <v>144</v>
      </c>
      <c r="L3671" t="s">
        <v>10705</v>
      </c>
      <c r="M3671" t="s">
        <v>10706</v>
      </c>
      <c r="N3671">
        <v>0.22666666599999999</v>
      </c>
      <c r="O3671">
        <v>0</v>
      </c>
      <c r="P3671">
        <v>3462</v>
      </c>
      <c r="Q3671">
        <v>0</v>
      </c>
      <c r="R3671">
        <v>44</v>
      </c>
      <c r="S3671">
        <v>1</v>
      </c>
      <c r="T3671">
        <v>201</v>
      </c>
      <c r="U3671">
        <v>1</v>
      </c>
      <c r="V3671">
        <v>0</v>
      </c>
      <c r="W3671">
        <v>0</v>
      </c>
      <c r="X3671">
        <v>111.01343507717833</v>
      </c>
      <c r="Y3671">
        <v>0</v>
      </c>
      <c r="Z3671">
        <v>1.5608603314012799</v>
      </c>
      <c r="AA3671">
        <v>2.5234039323168003</v>
      </c>
      <c r="AB3671">
        <v>42.826491160545693</v>
      </c>
      <c r="AC3671">
        <v>20.438616253439999</v>
      </c>
      <c r="AD3671">
        <v>0</v>
      </c>
      <c r="AE3671">
        <v>178.36280675488209</v>
      </c>
    </row>
    <row r="3672" spans="1:31" x14ac:dyDescent="0.3">
      <c r="A3672">
        <v>2509519</v>
      </c>
      <c r="B3672">
        <v>1</v>
      </c>
      <c r="C3672" t="s">
        <v>80</v>
      </c>
      <c r="D3672" t="s">
        <v>100</v>
      </c>
      <c r="E3672" t="s">
        <v>141</v>
      </c>
      <c r="F3672" t="s">
        <v>10707</v>
      </c>
      <c r="G3672" t="s">
        <v>828</v>
      </c>
      <c r="H3672" t="s">
        <v>135</v>
      </c>
      <c r="I3672" t="s">
        <v>136</v>
      </c>
      <c r="J3672" t="s">
        <v>137</v>
      </c>
      <c r="K3672" t="s">
        <v>144</v>
      </c>
      <c r="L3672" t="s">
        <v>10708</v>
      </c>
      <c r="M3672" t="s">
        <v>10709</v>
      </c>
      <c r="N3672">
        <v>2.119722222</v>
      </c>
      <c r="O3672">
        <v>0</v>
      </c>
      <c r="P3672">
        <v>563</v>
      </c>
      <c r="Q3672">
        <v>0</v>
      </c>
      <c r="R3672">
        <v>85</v>
      </c>
      <c r="S3672">
        <v>4</v>
      </c>
      <c r="T3672">
        <v>148</v>
      </c>
      <c r="U3672">
        <v>1</v>
      </c>
      <c r="V3672">
        <v>2</v>
      </c>
      <c r="W3672">
        <v>0</v>
      </c>
      <c r="X3672">
        <v>357.94311546333398</v>
      </c>
      <c r="Y3672">
        <v>0</v>
      </c>
      <c r="Z3672">
        <v>34.735056830900156</v>
      </c>
      <c r="AA3672">
        <v>29.531975389861753</v>
      </c>
      <c r="AB3672">
        <v>186.68611050993218</v>
      </c>
      <c r="AC3672">
        <v>114.39360320726068</v>
      </c>
      <c r="AD3672">
        <v>114.50098450099063</v>
      </c>
      <c r="AE3672">
        <v>837.79084590227933</v>
      </c>
    </row>
    <row r="3673" spans="1:31" x14ac:dyDescent="0.3">
      <c r="A3673">
        <v>2509118</v>
      </c>
      <c r="B3673">
        <v>1</v>
      </c>
      <c r="C3673" t="s">
        <v>80</v>
      </c>
      <c r="D3673" t="s">
        <v>88</v>
      </c>
      <c r="E3673" t="s">
        <v>167</v>
      </c>
      <c r="F3673" t="s">
        <v>10710</v>
      </c>
      <c r="G3673" t="s">
        <v>169</v>
      </c>
      <c r="H3673" t="s">
        <v>150</v>
      </c>
      <c r="I3673" t="s">
        <v>136</v>
      </c>
      <c r="J3673" t="s">
        <v>137</v>
      </c>
      <c r="K3673" t="s">
        <v>144</v>
      </c>
      <c r="L3673" t="s">
        <v>10711</v>
      </c>
      <c r="M3673" t="s">
        <v>10712</v>
      </c>
      <c r="N3673">
        <v>0.97083333299999997</v>
      </c>
      <c r="O3673">
        <v>0</v>
      </c>
      <c r="P3673">
        <v>19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5.0664127604642823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5.0664127604642823</v>
      </c>
    </row>
    <row r="3674" spans="1:31" x14ac:dyDescent="0.3">
      <c r="A3674">
        <v>2509141</v>
      </c>
      <c r="B3674">
        <v>1</v>
      </c>
      <c r="C3674" t="s">
        <v>80</v>
      </c>
      <c r="D3674" t="s">
        <v>103</v>
      </c>
      <c r="E3674" t="s">
        <v>159</v>
      </c>
      <c r="F3674" t="s">
        <v>10713</v>
      </c>
      <c r="G3674" t="s">
        <v>173</v>
      </c>
      <c r="H3674" t="s">
        <v>150</v>
      </c>
      <c r="I3674" t="s">
        <v>136</v>
      </c>
      <c r="J3674" t="s">
        <v>137</v>
      </c>
      <c r="K3674" t="s">
        <v>138</v>
      </c>
      <c r="L3674" t="s">
        <v>10714</v>
      </c>
      <c r="M3674" t="s">
        <v>10715</v>
      </c>
      <c r="N3674">
        <v>0.72777777700000001</v>
      </c>
      <c r="O3674">
        <v>0</v>
      </c>
      <c r="P3674">
        <v>0</v>
      </c>
      <c r="Q3674">
        <v>0</v>
      </c>
      <c r="R3674">
        <v>0</v>
      </c>
      <c r="S3674">
        <v>0</v>
      </c>
      <c r="T3674">
        <v>73</v>
      </c>
      <c r="U3674">
        <v>0</v>
      </c>
      <c r="V3674">
        <v>1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32.126249435659481</v>
      </c>
      <c r="AC3674">
        <v>0</v>
      </c>
      <c r="AD3674">
        <v>6.2591818891357169</v>
      </c>
      <c r="AE3674">
        <v>38.385431324795199</v>
      </c>
    </row>
    <row r="3675" spans="1:31" x14ac:dyDescent="0.3">
      <c r="A3675">
        <v>2509353</v>
      </c>
      <c r="B3675">
        <v>1</v>
      </c>
      <c r="C3675" t="s">
        <v>80</v>
      </c>
      <c r="D3675" t="s">
        <v>88</v>
      </c>
      <c r="E3675" t="s">
        <v>132</v>
      </c>
      <c r="F3675" t="s">
        <v>10716</v>
      </c>
      <c r="G3675" t="s">
        <v>143</v>
      </c>
      <c r="H3675" t="s">
        <v>135</v>
      </c>
      <c r="I3675" t="s">
        <v>136</v>
      </c>
      <c r="J3675" t="s">
        <v>137</v>
      </c>
      <c r="K3675" t="s">
        <v>144</v>
      </c>
      <c r="L3675" t="s">
        <v>10717</v>
      </c>
      <c r="M3675" t="s">
        <v>10718</v>
      </c>
      <c r="N3675">
        <v>0.82583333299999995</v>
      </c>
      <c r="O3675">
        <v>1</v>
      </c>
      <c r="P3675">
        <v>737</v>
      </c>
      <c r="Q3675">
        <v>0</v>
      </c>
      <c r="R3675">
        <v>1</v>
      </c>
      <c r="S3675">
        <v>15</v>
      </c>
      <c r="T3675">
        <v>135</v>
      </c>
      <c r="U3675">
        <v>4</v>
      </c>
      <c r="V3675">
        <v>2</v>
      </c>
      <c r="W3675">
        <v>8.3227331099662756</v>
      </c>
      <c r="X3675">
        <v>169.98674179121926</v>
      </c>
      <c r="Y3675">
        <v>0</v>
      </c>
      <c r="Z3675">
        <v>0.56962102969499995</v>
      </c>
      <c r="AA3675">
        <v>101.80109431992697</v>
      </c>
      <c r="AB3675">
        <v>160.91450632738122</v>
      </c>
      <c r="AC3675">
        <v>336.00762583779056</v>
      </c>
      <c r="AD3675">
        <v>11.8047683141505</v>
      </c>
      <c r="AE3675">
        <v>789.40709073012965</v>
      </c>
    </row>
    <row r="3676" spans="1:31" x14ac:dyDescent="0.3">
      <c r="A3676">
        <v>2509453</v>
      </c>
      <c r="B3676">
        <v>1</v>
      </c>
      <c r="C3676" t="s">
        <v>80</v>
      </c>
      <c r="D3676" t="s">
        <v>105</v>
      </c>
      <c r="E3676" t="s">
        <v>167</v>
      </c>
      <c r="F3676" t="s">
        <v>10719</v>
      </c>
      <c r="G3676" t="s">
        <v>538</v>
      </c>
      <c r="H3676" t="s">
        <v>150</v>
      </c>
      <c r="I3676" t="s">
        <v>136</v>
      </c>
      <c r="J3676" t="s">
        <v>3</v>
      </c>
      <c r="K3676" t="s">
        <v>144</v>
      </c>
      <c r="L3676" t="s">
        <v>10720</v>
      </c>
      <c r="M3676" t="s">
        <v>10721</v>
      </c>
      <c r="N3676">
        <v>4.2963888880000001</v>
      </c>
      <c r="O3676">
        <v>0</v>
      </c>
      <c r="P3676">
        <v>24</v>
      </c>
      <c r="Q3676">
        <v>0</v>
      </c>
      <c r="R3676">
        <v>0</v>
      </c>
      <c r="S3676">
        <v>0</v>
      </c>
      <c r="T3676">
        <v>3</v>
      </c>
      <c r="U3676">
        <v>0</v>
      </c>
      <c r="V3676">
        <v>0</v>
      </c>
      <c r="W3676">
        <v>0</v>
      </c>
      <c r="X3676">
        <v>19.248273410804302</v>
      </c>
      <c r="Y3676">
        <v>0</v>
      </c>
      <c r="Z3676">
        <v>0</v>
      </c>
      <c r="AA3676">
        <v>0</v>
      </c>
      <c r="AB3676">
        <v>3.8027944331259369</v>
      </c>
      <c r="AC3676">
        <v>0</v>
      </c>
      <c r="AD3676">
        <v>0</v>
      </c>
      <c r="AE3676">
        <v>23.051067843930237</v>
      </c>
    </row>
    <row r="3677" spans="1:31" x14ac:dyDescent="0.3">
      <c r="A3677">
        <v>2509290</v>
      </c>
      <c r="B3677">
        <v>1</v>
      </c>
      <c r="C3677" t="s">
        <v>80</v>
      </c>
      <c r="D3677" t="s">
        <v>101</v>
      </c>
      <c r="E3677" t="s">
        <v>207</v>
      </c>
      <c r="F3677" t="s">
        <v>9653</v>
      </c>
      <c r="G3677" t="s">
        <v>161</v>
      </c>
      <c r="H3677" t="s">
        <v>150</v>
      </c>
      <c r="I3677" t="s">
        <v>136</v>
      </c>
      <c r="J3677" t="s">
        <v>137</v>
      </c>
      <c r="K3677" t="s">
        <v>144</v>
      </c>
      <c r="L3677" t="s">
        <v>10722</v>
      </c>
      <c r="M3677" t="s">
        <v>10723</v>
      </c>
      <c r="N3677">
        <v>0.64249999999999996</v>
      </c>
      <c r="O3677">
        <v>0</v>
      </c>
      <c r="P3677">
        <v>1</v>
      </c>
      <c r="Q3677">
        <v>0</v>
      </c>
      <c r="R3677">
        <v>0</v>
      </c>
      <c r="S3677">
        <v>0</v>
      </c>
      <c r="T3677">
        <v>1</v>
      </c>
      <c r="U3677">
        <v>0</v>
      </c>
      <c r="V3677">
        <v>0</v>
      </c>
      <c r="W3677">
        <v>0</v>
      </c>
      <c r="X3677">
        <v>1.4111212812620001E-2</v>
      </c>
      <c r="Y3677">
        <v>0</v>
      </c>
      <c r="Z3677">
        <v>0</v>
      </c>
      <c r="AA3677">
        <v>0</v>
      </c>
      <c r="AB3677">
        <v>0.89098401447833331</v>
      </c>
      <c r="AC3677">
        <v>0</v>
      </c>
      <c r="AD3677">
        <v>0</v>
      </c>
      <c r="AE3677">
        <v>0.90509522729095326</v>
      </c>
    </row>
    <row r="3678" spans="1:31" x14ac:dyDescent="0.3">
      <c r="A3678">
        <v>2509347</v>
      </c>
      <c r="B3678">
        <v>1</v>
      </c>
      <c r="C3678" t="s">
        <v>81</v>
      </c>
      <c r="D3678" t="s">
        <v>127</v>
      </c>
      <c r="E3678" t="s">
        <v>132</v>
      </c>
      <c r="F3678" t="s">
        <v>10724</v>
      </c>
      <c r="G3678" t="s">
        <v>143</v>
      </c>
      <c r="H3678" t="s">
        <v>135</v>
      </c>
      <c r="I3678" t="s">
        <v>136</v>
      </c>
      <c r="J3678" t="s">
        <v>137</v>
      </c>
      <c r="K3678" t="s">
        <v>144</v>
      </c>
      <c r="L3678" t="s">
        <v>10725</v>
      </c>
      <c r="M3678" t="s">
        <v>10726</v>
      </c>
      <c r="N3678">
        <v>1.8474999999999999</v>
      </c>
      <c r="O3678">
        <v>0</v>
      </c>
      <c r="P3678">
        <v>1058</v>
      </c>
      <c r="Q3678">
        <v>0</v>
      </c>
      <c r="R3678">
        <v>6</v>
      </c>
      <c r="S3678">
        <v>0</v>
      </c>
      <c r="T3678">
        <v>53</v>
      </c>
      <c r="U3678">
        <v>0</v>
      </c>
      <c r="V3678">
        <v>0</v>
      </c>
      <c r="W3678">
        <v>0</v>
      </c>
      <c r="X3678">
        <v>518.84074437137929</v>
      </c>
      <c r="Y3678">
        <v>0</v>
      </c>
      <c r="Z3678">
        <v>7.1593944121596369</v>
      </c>
      <c r="AA3678">
        <v>0</v>
      </c>
      <c r="AB3678">
        <v>83.439261310612494</v>
      </c>
      <c r="AC3678">
        <v>0</v>
      </c>
      <c r="AD3678">
        <v>0</v>
      </c>
      <c r="AE3678">
        <v>609.43940009415132</v>
      </c>
    </row>
    <row r="3679" spans="1:31" x14ac:dyDescent="0.3">
      <c r="A3679">
        <v>2509201</v>
      </c>
      <c r="B3679">
        <v>1</v>
      </c>
      <c r="C3679" t="s">
        <v>80</v>
      </c>
      <c r="D3679" t="s">
        <v>89</v>
      </c>
      <c r="E3679" t="s">
        <v>167</v>
      </c>
      <c r="F3679" t="s">
        <v>541</v>
      </c>
      <c r="G3679" t="s">
        <v>169</v>
      </c>
      <c r="H3679" t="s">
        <v>150</v>
      </c>
      <c r="I3679" t="s">
        <v>136</v>
      </c>
      <c r="J3679" t="s">
        <v>137</v>
      </c>
      <c r="K3679" t="s">
        <v>144</v>
      </c>
      <c r="L3679" t="s">
        <v>10727</v>
      </c>
      <c r="M3679" t="s">
        <v>10728</v>
      </c>
      <c r="N3679">
        <v>1.3302777770000001</v>
      </c>
      <c r="O3679">
        <v>0</v>
      </c>
      <c r="P3679">
        <v>1</v>
      </c>
      <c r="Q3679">
        <v>0</v>
      </c>
      <c r="R3679">
        <v>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0.87548330936683572</v>
      </c>
      <c r="Y3679">
        <v>0</v>
      </c>
      <c r="Z3679">
        <v>0</v>
      </c>
      <c r="AA3679">
        <v>0</v>
      </c>
      <c r="AB3679">
        <v>0</v>
      </c>
      <c r="AC3679">
        <v>0</v>
      </c>
      <c r="AD3679">
        <v>0</v>
      </c>
      <c r="AE3679">
        <v>0.87548330936683572</v>
      </c>
    </row>
    <row r="3680" spans="1:31" x14ac:dyDescent="0.3">
      <c r="A3680">
        <v>2509602</v>
      </c>
      <c r="B3680">
        <v>1</v>
      </c>
      <c r="C3680" t="s">
        <v>81</v>
      </c>
      <c r="D3680" t="s">
        <v>113</v>
      </c>
      <c r="E3680" t="s">
        <v>167</v>
      </c>
      <c r="F3680" t="s">
        <v>10729</v>
      </c>
      <c r="G3680" t="s">
        <v>263</v>
      </c>
      <c r="H3680" t="s">
        <v>150</v>
      </c>
      <c r="I3680" t="s">
        <v>136</v>
      </c>
      <c r="J3680" t="s">
        <v>137</v>
      </c>
      <c r="K3680" t="s">
        <v>144</v>
      </c>
      <c r="L3680" t="s">
        <v>10730</v>
      </c>
      <c r="M3680" t="s">
        <v>10731</v>
      </c>
      <c r="N3680">
        <v>1.126944444</v>
      </c>
      <c r="O3680">
        <v>0</v>
      </c>
      <c r="P3680">
        <v>0</v>
      </c>
      <c r="Q3680">
        <v>0</v>
      </c>
      <c r="R3680">
        <v>0</v>
      </c>
      <c r="S3680">
        <v>0</v>
      </c>
      <c r="T3680">
        <v>1</v>
      </c>
      <c r="U3680">
        <v>0</v>
      </c>
      <c r="V3680">
        <v>0</v>
      </c>
      <c r="W3680">
        <v>0</v>
      </c>
      <c r="X3680">
        <v>0</v>
      </c>
      <c r="Y3680">
        <v>0</v>
      </c>
      <c r="Z3680">
        <v>0</v>
      </c>
      <c r="AA3680">
        <v>0</v>
      </c>
      <c r="AB3680">
        <v>1.3617682512555556</v>
      </c>
      <c r="AC3680">
        <v>0</v>
      </c>
      <c r="AD3680">
        <v>0</v>
      </c>
      <c r="AE3680">
        <v>1.3617682512555556</v>
      </c>
    </row>
    <row r="3681" spans="1:31" x14ac:dyDescent="0.3">
      <c r="A3681">
        <v>2509410</v>
      </c>
      <c r="B3681">
        <v>1</v>
      </c>
      <c r="C3681" t="s">
        <v>80</v>
      </c>
      <c r="D3681" t="s">
        <v>97</v>
      </c>
      <c r="E3681" t="s">
        <v>207</v>
      </c>
      <c r="F3681" t="s">
        <v>10342</v>
      </c>
      <c r="G3681" t="s">
        <v>224</v>
      </c>
      <c r="H3681" t="s">
        <v>150</v>
      </c>
      <c r="I3681" t="s">
        <v>136</v>
      </c>
      <c r="J3681" t="s">
        <v>137</v>
      </c>
      <c r="K3681" t="s">
        <v>144</v>
      </c>
      <c r="L3681" t="s">
        <v>10732</v>
      </c>
      <c r="M3681" t="s">
        <v>10733</v>
      </c>
      <c r="N3681">
        <v>3.105277777</v>
      </c>
      <c r="O3681">
        <v>0</v>
      </c>
      <c r="P3681">
        <v>99</v>
      </c>
      <c r="Q3681">
        <v>0</v>
      </c>
      <c r="R3681">
        <v>2</v>
      </c>
      <c r="S3681">
        <v>0</v>
      </c>
      <c r="T3681">
        <v>10</v>
      </c>
      <c r="U3681">
        <v>0</v>
      </c>
      <c r="V3681">
        <v>0</v>
      </c>
      <c r="W3681">
        <v>0</v>
      </c>
      <c r="X3681">
        <v>70.909412915287433</v>
      </c>
      <c r="Y3681">
        <v>0</v>
      </c>
      <c r="Z3681">
        <v>0.67506496268157334</v>
      </c>
      <c r="AA3681">
        <v>0</v>
      </c>
      <c r="AB3681">
        <v>16.727740547514209</v>
      </c>
      <c r="AC3681">
        <v>0</v>
      </c>
      <c r="AD3681">
        <v>0</v>
      </c>
      <c r="AE3681">
        <v>88.312218425483223</v>
      </c>
    </row>
    <row r="3682" spans="1:31" x14ac:dyDescent="0.3">
      <c r="A3682">
        <v>2509184</v>
      </c>
      <c r="B3682">
        <v>1</v>
      </c>
      <c r="C3682" t="s">
        <v>80</v>
      </c>
      <c r="D3682" t="s">
        <v>82</v>
      </c>
      <c r="E3682" t="s">
        <v>159</v>
      </c>
      <c r="F3682" t="s">
        <v>5487</v>
      </c>
      <c r="G3682" t="s">
        <v>173</v>
      </c>
      <c r="H3682" t="s">
        <v>150</v>
      </c>
      <c r="I3682" t="s">
        <v>136</v>
      </c>
      <c r="J3682" t="s">
        <v>137</v>
      </c>
      <c r="K3682" t="s">
        <v>138</v>
      </c>
      <c r="L3682" t="s">
        <v>10734</v>
      </c>
      <c r="M3682" t="s">
        <v>10735</v>
      </c>
      <c r="N3682">
        <v>2.5477777769999999</v>
      </c>
      <c r="O3682">
        <v>0</v>
      </c>
      <c r="P3682">
        <v>719</v>
      </c>
      <c r="Q3682">
        <v>0</v>
      </c>
      <c r="R3682">
        <v>0</v>
      </c>
      <c r="S3682">
        <v>0</v>
      </c>
      <c r="T3682">
        <v>25</v>
      </c>
      <c r="U3682">
        <v>0</v>
      </c>
      <c r="V3682">
        <v>0</v>
      </c>
      <c r="W3682">
        <v>0</v>
      </c>
      <c r="X3682">
        <v>376.9238010221236</v>
      </c>
      <c r="Y3682">
        <v>0</v>
      </c>
      <c r="Z3682">
        <v>0</v>
      </c>
      <c r="AA3682">
        <v>0</v>
      </c>
      <c r="AB3682">
        <v>107.28872147382134</v>
      </c>
      <c r="AC3682">
        <v>0</v>
      </c>
      <c r="AD3682">
        <v>0</v>
      </c>
      <c r="AE3682">
        <v>484.21252249594494</v>
      </c>
    </row>
    <row r="3683" spans="1:31" x14ac:dyDescent="0.3">
      <c r="A3683">
        <v>2509516</v>
      </c>
      <c r="B3683">
        <v>1</v>
      </c>
      <c r="C3683" t="s">
        <v>80</v>
      </c>
      <c r="D3683" t="s">
        <v>92</v>
      </c>
      <c r="E3683" t="s">
        <v>167</v>
      </c>
      <c r="F3683" t="s">
        <v>10736</v>
      </c>
      <c r="G3683" t="s">
        <v>169</v>
      </c>
      <c r="H3683" t="s">
        <v>150</v>
      </c>
      <c r="I3683" t="s">
        <v>136</v>
      </c>
      <c r="J3683" t="s">
        <v>137</v>
      </c>
      <c r="K3683" t="s">
        <v>144</v>
      </c>
      <c r="L3683" t="s">
        <v>10737</v>
      </c>
      <c r="M3683" t="s">
        <v>10738</v>
      </c>
      <c r="N3683">
        <v>5.1505555550000004</v>
      </c>
      <c r="O3683">
        <v>0</v>
      </c>
      <c r="P3683">
        <v>1</v>
      </c>
      <c r="Q3683">
        <v>0</v>
      </c>
      <c r="R3683">
        <v>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1.2570920421377778</v>
      </c>
      <c r="Y3683">
        <v>0</v>
      </c>
      <c r="Z3683">
        <v>0</v>
      </c>
      <c r="AA3683">
        <v>0</v>
      </c>
      <c r="AB3683">
        <v>0</v>
      </c>
      <c r="AC3683">
        <v>0</v>
      </c>
      <c r="AD3683">
        <v>0</v>
      </c>
      <c r="AE3683">
        <v>1.2570920421377778</v>
      </c>
    </row>
    <row r="3684" spans="1:31" x14ac:dyDescent="0.3">
      <c r="A3684">
        <v>2509224</v>
      </c>
      <c r="B3684">
        <v>1</v>
      </c>
      <c r="C3684" t="s">
        <v>81</v>
      </c>
      <c r="D3684" t="s">
        <v>125</v>
      </c>
      <c r="E3684" t="s">
        <v>132</v>
      </c>
      <c r="F3684" t="s">
        <v>10739</v>
      </c>
      <c r="G3684" t="s">
        <v>161</v>
      </c>
      <c r="H3684" t="s">
        <v>135</v>
      </c>
      <c r="I3684" t="s">
        <v>136</v>
      </c>
      <c r="J3684" t="s">
        <v>137</v>
      </c>
      <c r="K3684" t="s">
        <v>144</v>
      </c>
      <c r="L3684" t="s">
        <v>10740</v>
      </c>
      <c r="M3684" t="s">
        <v>10741</v>
      </c>
      <c r="N3684">
        <v>1.5308333329999999</v>
      </c>
      <c r="O3684">
        <v>0</v>
      </c>
      <c r="P3684">
        <v>0</v>
      </c>
      <c r="Q3684">
        <v>0</v>
      </c>
      <c r="R3684">
        <v>7</v>
      </c>
      <c r="S3684">
        <v>0</v>
      </c>
      <c r="T3684">
        <v>2</v>
      </c>
      <c r="U3684">
        <v>0</v>
      </c>
      <c r="V3684">
        <v>0</v>
      </c>
      <c r="W3684">
        <v>0</v>
      </c>
      <c r="X3684">
        <v>0</v>
      </c>
      <c r="Y3684">
        <v>0</v>
      </c>
      <c r="Z3684">
        <v>4.4684843744504601</v>
      </c>
      <c r="AA3684">
        <v>0</v>
      </c>
      <c r="AB3684">
        <v>9.1659231617734177E-2</v>
      </c>
      <c r="AC3684">
        <v>0</v>
      </c>
      <c r="AD3684">
        <v>0</v>
      </c>
      <c r="AE3684">
        <v>4.5601436060681939</v>
      </c>
    </row>
    <row r="3685" spans="1:31" x14ac:dyDescent="0.3">
      <c r="A3685">
        <v>2509473</v>
      </c>
      <c r="B3685">
        <v>1</v>
      </c>
      <c r="C3685" t="s">
        <v>80</v>
      </c>
      <c r="D3685" t="s">
        <v>101</v>
      </c>
      <c r="E3685" t="s">
        <v>207</v>
      </c>
      <c r="F3685" t="s">
        <v>10742</v>
      </c>
      <c r="G3685" t="s">
        <v>161</v>
      </c>
      <c r="H3685" t="s">
        <v>150</v>
      </c>
      <c r="I3685" t="s">
        <v>136</v>
      </c>
      <c r="J3685" t="s">
        <v>137</v>
      </c>
      <c r="K3685" t="s">
        <v>144</v>
      </c>
      <c r="L3685" t="s">
        <v>10743</v>
      </c>
      <c r="M3685" t="s">
        <v>10744</v>
      </c>
      <c r="N3685">
        <v>1.8911111110000001</v>
      </c>
      <c r="O3685">
        <v>0</v>
      </c>
      <c r="P3685">
        <v>53</v>
      </c>
      <c r="Q3685">
        <v>0</v>
      </c>
      <c r="R3685">
        <v>0</v>
      </c>
      <c r="S3685">
        <v>0</v>
      </c>
      <c r="T3685">
        <v>4</v>
      </c>
      <c r="U3685">
        <v>0</v>
      </c>
      <c r="V3685">
        <v>0</v>
      </c>
      <c r="W3685">
        <v>0</v>
      </c>
      <c r="X3685">
        <v>10.280109196896294</v>
      </c>
      <c r="Y3685">
        <v>0</v>
      </c>
      <c r="Z3685">
        <v>0</v>
      </c>
      <c r="AA3685">
        <v>0</v>
      </c>
      <c r="AB3685">
        <v>6.560479741327546</v>
      </c>
      <c r="AC3685">
        <v>0</v>
      </c>
      <c r="AD3685">
        <v>0</v>
      </c>
      <c r="AE3685">
        <v>16.840588938223839</v>
      </c>
    </row>
    <row r="3686" spans="1:31" x14ac:dyDescent="0.3">
      <c r="A3686">
        <v>2509499</v>
      </c>
      <c r="B3686">
        <v>1</v>
      </c>
      <c r="C3686" t="s">
        <v>80</v>
      </c>
      <c r="D3686" t="s">
        <v>92</v>
      </c>
      <c r="E3686" t="s">
        <v>207</v>
      </c>
      <c r="F3686" t="s">
        <v>10745</v>
      </c>
      <c r="G3686" t="s">
        <v>177</v>
      </c>
      <c r="H3686" t="s">
        <v>150</v>
      </c>
      <c r="I3686" t="s">
        <v>136</v>
      </c>
      <c r="J3686" t="s">
        <v>137</v>
      </c>
      <c r="K3686" t="s">
        <v>144</v>
      </c>
      <c r="L3686" t="s">
        <v>10746</v>
      </c>
      <c r="M3686" t="s">
        <v>10747</v>
      </c>
      <c r="N3686">
        <v>1.5925</v>
      </c>
      <c r="O3686">
        <v>0</v>
      </c>
      <c r="P3686">
        <v>46</v>
      </c>
      <c r="Q3686">
        <v>0</v>
      </c>
      <c r="R3686">
        <v>51</v>
      </c>
      <c r="S3686">
        <v>0</v>
      </c>
      <c r="T3686">
        <v>3</v>
      </c>
      <c r="U3686">
        <v>0</v>
      </c>
      <c r="V3686">
        <v>0</v>
      </c>
      <c r="W3686">
        <v>0</v>
      </c>
      <c r="X3686">
        <v>11.177317666203749</v>
      </c>
      <c r="Y3686">
        <v>0</v>
      </c>
      <c r="Z3686">
        <v>20.886009720719883</v>
      </c>
      <c r="AA3686">
        <v>0</v>
      </c>
      <c r="AB3686">
        <v>2.5105353082971602</v>
      </c>
      <c r="AC3686">
        <v>0</v>
      </c>
      <c r="AD3686">
        <v>0</v>
      </c>
      <c r="AE3686">
        <v>34.573862695220789</v>
      </c>
    </row>
    <row r="3687" spans="1:31" x14ac:dyDescent="0.3">
      <c r="A3687">
        <v>2509144</v>
      </c>
      <c r="B3687">
        <v>1</v>
      </c>
      <c r="C3687" t="s">
        <v>81</v>
      </c>
      <c r="D3687" t="s">
        <v>128</v>
      </c>
      <c r="E3687" t="s">
        <v>141</v>
      </c>
      <c r="F3687" t="s">
        <v>10748</v>
      </c>
      <c r="G3687" t="s">
        <v>134</v>
      </c>
      <c r="H3687" t="s">
        <v>135</v>
      </c>
      <c r="I3687" t="s">
        <v>136</v>
      </c>
      <c r="J3687" t="s">
        <v>137</v>
      </c>
      <c r="K3687" t="s">
        <v>138</v>
      </c>
      <c r="L3687" t="s">
        <v>10749</v>
      </c>
      <c r="M3687" t="s">
        <v>10750</v>
      </c>
      <c r="N3687">
        <v>6.8036111110000004</v>
      </c>
      <c r="O3687">
        <v>46</v>
      </c>
      <c r="P3687">
        <v>4319</v>
      </c>
      <c r="Q3687">
        <v>440</v>
      </c>
      <c r="R3687">
        <v>362</v>
      </c>
      <c r="S3687">
        <v>69</v>
      </c>
      <c r="T3687">
        <v>462</v>
      </c>
      <c r="U3687">
        <v>3</v>
      </c>
      <c r="V3687">
        <v>0</v>
      </c>
      <c r="W3687">
        <v>142.05122354192184</v>
      </c>
      <c r="X3687">
        <v>4676.8236263090084</v>
      </c>
      <c r="Y3687">
        <v>1435.5476357363423</v>
      </c>
      <c r="Z3687">
        <v>801.71343962039862</v>
      </c>
      <c r="AA3687">
        <v>4566.6217735311984</v>
      </c>
      <c r="AB3687">
        <v>1532.968887511744</v>
      </c>
      <c r="AC3687">
        <v>216.02290483633118</v>
      </c>
      <c r="AD3687">
        <v>0</v>
      </c>
      <c r="AE3687">
        <v>13371.749491086945</v>
      </c>
    </row>
    <row r="3688" spans="1:31" x14ac:dyDescent="0.3">
      <c r="A3688">
        <v>2509287</v>
      </c>
      <c r="B3688">
        <v>1</v>
      </c>
      <c r="C3688" t="s">
        <v>80</v>
      </c>
      <c r="D3688" t="s">
        <v>90</v>
      </c>
      <c r="E3688" t="s">
        <v>207</v>
      </c>
      <c r="F3688" t="s">
        <v>10751</v>
      </c>
      <c r="G3688" t="s">
        <v>161</v>
      </c>
      <c r="H3688" t="s">
        <v>150</v>
      </c>
      <c r="I3688" t="s">
        <v>136</v>
      </c>
      <c r="J3688" t="s">
        <v>137</v>
      </c>
      <c r="K3688" t="s">
        <v>144</v>
      </c>
      <c r="L3688" t="s">
        <v>10752</v>
      </c>
      <c r="M3688" t="s">
        <v>10753</v>
      </c>
      <c r="N3688">
        <v>0.85805555499999997</v>
      </c>
      <c r="O3688">
        <v>0</v>
      </c>
      <c r="P3688">
        <v>127</v>
      </c>
      <c r="Q3688">
        <v>0</v>
      </c>
      <c r="R3688">
        <v>0</v>
      </c>
      <c r="S3688">
        <v>0</v>
      </c>
      <c r="T3688">
        <v>6</v>
      </c>
      <c r="U3688">
        <v>0</v>
      </c>
      <c r="V3688">
        <v>0</v>
      </c>
      <c r="W3688">
        <v>0</v>
      </c>
      <c r="X3688">
        <v>38.203651649291828</v>
      </c>
      <c r="Y3688">
        <v>0</v>
      </c>
      <c r="Z3688">
        <v>0</v>
      </c>
      <c r="AA3688">
        <v>0</v>
      </c>
      <c r="AB3688">
        <v>2.5192011187917585</v>
      </c>
      <c r="AC3688">
        <v>0</v>
      </c>
      <c r="AD3688">
        <v>0</v>
      </c>
      <c r="AE3688">
        <v>40.722852768083584</v>
      </c>
    </row>
    <row r="3689" spans="1:31" x14ac:dyDescent="0.3">
      <c r="A3689">
        <v>2509430</v>
      </c>
      <c r="B3689">
        <v>1</v>
      </c>
      <c r="C3689" t="s">
        <v>81</v>
      </c>
      <c r="D3689" t="s">
        <v>112</v>
      </c>
      <c r="E3689" t="s">
        <v>159</v>
      </c>
      <c r="F3689" t="s">
        <v>10754</v>
      </c>
      <c r="G3689" t="s">
        <v>181</v>
      </c>
      <c r="H3689" t="s">
        <v>150</v>
      </c>
      <c r="I3689" t="s">
        <v>136</v>
      </c>
      <c r="J3689" t="s">
        <v>137</v>
      </c>
      <c r="K3689" t="s">
        <v>144</v>
      </c>
      <c r="L3689" t="s">
        <v>10755</v>
      </c>
      <c r="M3689" t="s">
        <v>10756</v>
      </c>
      <c r="N3689">
        <v>0.82027777700000004</v>
      </c>
      <c r="O3689">
        <v>0</v>
      </c>
      <c r="P3689">
        <v>318</v>
      </c>
      <c r="Q3689">
        <v>0</v>
      </c>
      <c r="R3689">
        <v>9</v>
      </c>
      <c r="S3689">
        <v>0</v>
      </c>
      <c r="T3689">
        <v>19</v>
      </c>
      <c r="U3689">
        <v>0</v>
      </c>
      <c r="V3689">
        <v>0</v>
      </c>
      <c r="W3689">
        <v>0</v>
      </c>
      <c r="X3689">
        <v>41.764330597642257</v>
      </c>
      <c r="Y3689">
        <v>0</v>
      </c>
      <c r="Z3689">
        <v>0.12302148287494001</v>
      </c>
      <c r="AA3689">
        <v>0</v>
      </c>
      <c r="AB3689">
        <v>9.9921565329712951</v>
      </c>
      <c r="AC3689">
        <v>0</v>
      </c>
      <c r="AD3689">
        <v>0</v>
      </c>
      <c r="AE3689">
        <v>51.87950861348849</v>
      </c>
    </row>
    <row r="3690" spans="1:31" x14ac:dyDescent="0.3">
      <c r="A3690">
        <v>2509207</v>
      </c>
      <c r="B3690">
        <v>1</v>
      </c>
      <c r="C3690" t="s">
        <v>80</v>
      </c>
      <c r="D3690" t="s">
        <v>96</v>
      </c>
      <c r="E3690" t="s">
        <v>167</v>
      </c>
      <c r="F3690" t="s">
        <v>10757</v>
      </c>
      <c r="G3690" t="s">
        <v>538</v>
      </c>
      <c r="H3690" t="s">
        <v>150</v>
      </c>
      <c r="I3690" t="s">
        <v>136</v>
      </c>
      <c r="J3690" t="s">
        <v>3</v>
      </c>
      <c r="K3690" t="s">
        <v>144</v>
      </c>
      <c r="L3690" t="s">
        <v>10758</v>
      </c>
      <c r="M3690" t="s">
        <v>10759</v>
      </c>
      <c r="N3690">
        <v>1.1616666659999999</v>
      </c>
      <c r="O3690">
        <v>0</v>
      </c>
      <c r="P3690">
        <v>5</v>
      </c>
      <c r="Q3690">
        <v>0</v>
      </c>
      <c r="R3690">
        <v>0</v>
      </c>
      <c r="S3690">
        <v>0</v>
      </c>
      <c r="T3690">
        <v>0</v>
      </c>
      <c r="U3690">
        <v>0</v>
      </c>
      <c r="V3690">
        <v>0</v>
      </c>
      <c r="W3690">
        <v>0</v>
      </c>
      <c r="X3690">
        <v>2.6521819458657601</v>
      </c>
      <c r="Y3690">
        <v>0</v>
      </c>
      <c r="Z3690">
        <v>0</v>
      </c>
      <c r="AA3690">
        <v>0</v>
      </c>
      <c r="AB3690">
        <v>0</v>
      </c>
      <c r="AC3690">
        <v>0</v>
      </c>
      <c r="AD3690">
        <v>0</v>
      </c>
      <c r="AE3690">
        <v>2.6521819458657601</v>
      </c>
    </row>
    <row r="3691" spans="1:31" x14ac:dyDescent="0.3">
      <c r="A3691">
        <v>2509599</v>
      </c>
      <c r="B3691">
        <v>1</v>
      </c>
      <c r="C3691" t="s">
        <v>81</v>
      </c>
      <c r="D3691" t="s">
        <v>118</v>
      </c>
      <c r="E3691" t="s">
        <v>207</v>
      </c>
      <c r="F3691" t="s">
        <v>10760</v>
      </c>
      <c r="G3691" t="s">
        <v>700</v>
      </c>
      <c r="H3691" t="s">
        <v>150</v>
      </c>
      <c r="I3691" t="s">
        <v>136</v>
      </c>
      <c r="J3691" t="s">
        <v>137</v>
      </c>
      <c r="K3691" t="s">
        <v>144</v>
      </c>
      <c r="L3691" t="s">
        <v>10761</v>
      </c>
      <c r="M3691" t="s">
        <v>10762</v>
      </c>
      <c r="N3691">
        <v>1.294166666</v>
      </c>
      <c r="O3691">
        <v>0</v>
      </c>
      <c r="P3691">
        <v>44</v>
      </c>
      <c r="Q3691">
        <v>0</v>
      </c>
      <c r="R3691">
        <v>2</v>
      </c>
      <c r="S3691">
        <v>0</v>
      </c>
      <c r="T3691">
        <v>3</v>
      </c>
      <c r="U3691">
        <v>0</v>
      </c>
      <c r="V3691">
        <v>0</v>
      </c>
      <c r="W3691">
        <v>0</v>
      </c>
      <c r="X3691">
        <v>13.652505459872778</v>
      </c>
      <c r="Y3691">
        <v>0</v>
      </c>
      <c r="Z3691">
        <v>2.0017263984511051</v>
      </c>
      <c r="AA3691">
        <v>0</v>
      </c>
      <c r="AB3691">
        <v>1.3995653324378079</v>
      </c>
      <c r="AC3691">
        <v>0</v>
      </c>
      <c r="AD3691">
        <v>0</v>
      </c>
      <c r="AE3691">
        <v>17.053797190761692</v>
      </c>
    </row>
    <row r="3692" spans="1:31" x14ac:dyDescent="0.3">
      <c r="A3692">
        <v>2509110</v>
      </c>
      <c r="B3692">
        <v>1</v>
      </c>
      <c r="C3692" t="s">
        <v>80</v>
      </c>
      <c r="D3692" t="s">
        <v>84</v>
      </c>
      <c r="E3692" t="s">
        <v>141</v>
      </c>
      <c r="F3692" t="s">
        <v>10763</v>
      </c>
      <c r="G3692" t="s">
        <v>295</v>
      </c>
      <c r="H3692" t="s">
        <v>135</v>
      </c>
      <c r="I3692" t="s">
        <v>136</v>
      </c>
      <c r="J3692" t="s">
        <v>137</v>
      </c>
      <c r="K3692" t="s">
        <v>144</v>
      </c>
      <c r="L3692" t="s">
        <v>10764</v>
      </c>
      <c r="M3692" t="s">
        <v>10765</v>
      </c>
      <c r="N3692">
        <v>0.101388888</v>
      </c>
      <c r="O3692">
        <v>0</v>
      </c>
      <c r="P3692">
        <v>17688</v>
      </c>
      <c r="Q3692">
        <v>0</v>
      </c>
      <c r="R3692">
        <v>0</v>
      </c>
      <c r="S3692">
        <v>1</v>
      </c>
      <c r="T3692">
        <v>1639</v>
      </c>
      <c r="U3692">
        <v>0</v>
      </c>
      <c r="V3692">
        <v>2</v>
      </c>
      <c r="W3692">
        <v>0</v>
      </c>
      <c r="X3692">
        <v>351.32670094615196</v>
      </c>
      <c r="Y3692">
        <v>0</v>
      </c>
      <c r="Z3692">
        <v>0</v>
      </c>
      <c r="AA3692">
        <v>0.83318800390000003</v>
      </c>
      <c r="AB3692">
        <v>102.38043029213904</v>
      </c>
      <c r="AC3692">
        <v>0</v>
      </c>
      <c r="AD3692">
        <v>3.0999633407554255</v>
      </c>
      <c r="AE3692">
        <v>457.64028258294644</v>
      </c>
    </row>
    <row r="3693" spans="1:31" x14ac:dyDescent="0.3">
      <c r="A3693">
        <v>2509087</v>
      </c>
      <c r="B3693">
        <v>1</v>
      </c>
      <c r="C3693" t="s">
        <v>80</v>
      </c>
      <c r="D3693" t="s">
        <v>86</v>
      </c>
      <c r="E3693" t="s">
        <v>132</v>
      </c>
      <c r="F3693" t="s">
        <v>10766</v>
      </c>
      <c r="G3693" t="s">
        <v>295</v>
      </c>
      <c r="H3693" t="s">
        <v>135</v>
      </c>
      <c r="I3693" t="s">
        <v>136</v>
      </c>
      <c r="J3693" t="s">
        <v>137</v>
      </c>
      <c r="K3693" t="s">
        <v>138</v>
      </c>
      <c r="L3693" t="s">
        <v>10767</v>
      </c>
      <c r="M3693" t="s">
        <v>10768</v>
      </c>
      <c r="N3693">
        <v>0.124444444</v>
      </c>
      <c r="O3693">
        <v>0</v>
      </c>
      <c r="P3693">
        <v>176</v>
      </c>
      <c r="Q3693">
        <v>0</v>
      </c>
      <c r="R3693">
        <v>72</v>
      </c>
      <c r="S3693">
        <v>2</v>
      </c>
      <c r="T3693">
        <v>99</v>
      </c>
      <c r="U3693">
        <v>0</v>
      </c>
      <c r="V3693">
        <v>2</v>
      </c>
      <c r="W3693">
        <v>0</v>
      </c>
      <c r="X3693">
        <v>20.845096628997013</v>
      </c>
      <c r="Y3693">
        <v>0</v>
      </c>
      <c r="Z3693">
        <v>2.2759848104433078</v>
      </c>
      <c r="AA3693">
        <v>5.9376243087392009</v>
      </c>
      <c r="AB3693">
        <v>28.48766931546816</v>
      </c>
      <c r="AC3693">
        <v>0</v>
      </c>
      <c r="AD3693">
        <v>9.1220626033715728</v>
      </c>
      <c r="AE3693">
        <v>66.668437667019248</v>
      </c>
    </row>
    <row r="3694" spans="1:31" x14ac:dyDescent="0.3">
      <c r="A3694">
        <v>2509605</v>
      </c>
      <c r="B3694">
        <v>1</v>
      </c>
      <c r="C3694" t="s">
        <v>80</v>
      </c>
      <c r="D3694" t="s">
        <v>88</v>
      </c>
      <c r="E3694" t="s">
        <v>132</v>
      </c>
      <c r="F3694" t="s">
        <v>10769</v>
      </c>
      <c r="G3694" t="s">
        <v>143</v>
      </c>
      <c r="H3694" t="s">
        <v>135</v>
      </c>
      <c r="I3694" t="s">
        <v>136</v>
      </c>
      <c r="J3694" t="s">
        <v>137</v>
      </c>
      <c r="K3694" t="s">
        <v>144</v>
      </c>
      <c r="L3694" t="s">
        <v>10770</v>
      </c>
      <c r="M3694" t="s">
        <v>10771</v>
      </c>
      <c r="N3694">
        <v>2.116666666</v>
      </c>
      <c r="O3694">
        <v>0</v>
      </c>
      <c r="P3694">
        <v>317</v>
      </c>
      <c r="Q3694">
        <v>0</v>
      </c>
      <c r="R3694">
        <v>0</v>
      </c>
      <c r="S3694">
        <v>0</v>
      </c>
      <c r="T3694">
        <v>19</v>
      </c>
      <c r="U3694">
        <v>0</v>
      </c>
      <c r="V3694">
        <v>0</v>
      </c>
      <c r="W3694">
        <v>0</v>
      </c>
      <c r="X3694">
        <v>475.21025143314887</v>
      </c>
      <c r="Y3694">
        <v>0</v>
      </c>
      <c r="Z3694">
        <v>0</v>
      </c>
      <c r="AA3694">
        <v>0</v>
      </c>
      <c r="AB3694">
        <v>46.260808439326837</v>
      </c>
      <c r="AC3694">
        <v>0</v>
      </c>
      <c r="AD3694">
        <v>0</v>
      </c>
      <c r="AE3694">
        <v>521.47105987247573</v>
      </c>
    </row>
    <row r="3695" spans="1:31" x14ac:dyDescent="0.3">
      <c r="A3695">
        <v>2509611</v>
      </c>
      <c r="B3695">
        <v>1</v>
      </c>
      <c r="C3695" t="s">
        <v>80</v>
      </c>
      <c r="D3695" t="s">
        <v>96</v>
      </c>
      <c r="E3695" t="s">
        <v>167</v>
      </c>
      <c r="F3695" t="s">
        <v>10772</v>
      </c>
      <c r="G3695" t="s">
        <v>169</v>
      </c>
      <c r="H3695" t="s">
        <v>150</v>
      </c>
      <c r="I3695" t="s">
        <v>136</v>
      </c>
      <c r="J3695" t="s">
        <v>137</v>
      </c>
      <c r="K3695" t="s">
        <v>144</v>
      </c>
      <c r="L3695" t="s">
        <v>10773</v>
      </c>
      <c r="M3695" t="s">
        <v>10774</v>
      </c>
      <c r="N3695">
        <v>2.636666666</v>
      </c>
      <c r="O3695">
        <v>0</v>
      </c>
      <c r="P3695">
        <v>3</v>
      </c>
      <c r="Q3695">
        <v>0</v>
      </c>
      <c r="R3695">
        <v>0</v>
      </c>
      <c r="S3695">
        <v>0</v>
      </c>
      <c r="T3695">
        <v>0</v>
      </c>
      <c r="U3695">
        <v>0</v>
      </c>
      <c r="V3695">
        <v>0</v>
      </c>
      <c r="W3695">
        <v>0</v>
      </c>
      <c r="X3695">
        <v>0.27854845736407002</v>
      </c>
      <c r="Y3695">
        <v>0</v>
      </c>
      <c r="Z3695">
        <v>0</v>
      </c>
      <c r="AA3695">
        <v>0</v>
      </c>
      <c r="AB3695">
        <v>0</v>
      </c>
      <c r="AC3695">
        <v>0</v>
      </c>
      <c r="AD3695">
        <v>0</v>
      </c>
      <c r="AE3695">
        <v>0.27854845736407002</v>
      </c>
    </row>
    <row r="3696" spans="1:31" x14ac:dyDescent="0.3">
      <c r="A3696">
        <v>2509465</v>
      </c>
      <c r="B3696">
        <v>1</v>
      </c>
      <c r="C3696" t="s">
        <v>80</v>
      </c>
      <c r="D3696" t="s">
        <v>111</v>
      </c>
      <c r="E3696" t="s">
        <v>207</v>
      </c>
      <c r="F3696" t="s">
        <v>10775</v>
      </c>
      <c r="G3696" t="s">
        <v>161</v>
      </c>
      <c r="H3696" t="s">
        <v>150</v>
      </c>
      <c r="I3696" t="s">
        <v>136</v>
      </c>
      <c r="J3696" t="s">
        <v>137</v>
      </c>
      <c r="K3696" t="s">
        <v>144</v>
      </c>
      <c r="L3696" t="s">
        <v>10776</v>
      </c>
      <c r="M3696" t="s">
        <v>10777</v>
      </c>
      <c r="N3696">
        <v>1.643888888</v>
      </c>
      <c r="O3696">
        <v>0</v>
      </c>
      <c r="P3696">
        <v>166</v>
      </c>
      <c r="Q3696">
        <v>0</v>
      </c>
      <c r="R3696">
        <v>0</v>
      </c>
      <c r="S3696">
        <v>0</v>
      </c>
      <c r="T3696">
        <v>19</v>
      </c>
      <c r="U3696">
        <v>0</v>
      </c>
      <c r="V3696">
        <v>0</v>
      </c>
      <c r="W3696">
        <v>0</v>
      </c>
      <c r="X3696">
        <v>62.792783689548521</v>
      </c>
      <c r="Y3696">
        <v>0</v>
      </c>
      <c r="Z3696">
        <v>0</v>
      </c>
      <c r="AA3696">
        <v>0</v>
      </c>
      <c r="AB3696">
        <v>9.6212755979139448</v>
      </c>
      <c r="AC3696">
        <v>0</v>
      </c>
      <c r="AD3696">
        <v>0</v>
      </c>
      <c r="AE3696">
        <v>72.414059287462464</v>
      </c>
    </row>
    <row r="3697" spans="1:31" x14ac:dyDescent="0.3">
      <c r="A3697">
        <v>2509273</v>
      </c>
      <c r="B3697">
        <v>1</v>
      </c>
      <c r="C3697" t="s">
        <v>80</v>
      </c>
      <c r="D3697" t="s">
        <v>107</v>
      </c>
      <c r="E3697" t="s">
        <v>167</v>
      </c>
      <c r="F3697" t="s">
        <v>10778</v>
      </c>
      <c r="G3697" t="s">
        <v>169</v>
      </c>
      <c r="H3697" t="s">
        <v>150</v>
      </c>
      <c r="I3697" t="s">
        <v>136</v>
      </c>
      <c r="J3697" t="s">
        <v>137</v>
      </c>
      <c r="K3697" t="s">
        <v>144</v>
      </c>
      <c r="L3697" t="s">
        <v>10779</v>
      </c>
      <c r="M3697" t="s">
        <v>10780</v>
      </c>
      <c r="N3697">
        <v>1.6063888879999999</v>
      </c>
      <c r="O3697">
        <v>0</v>
      </c>
      <c r="P3697">
        <v>1</v>
      </c>
      <c r="Q3697">
        <v>0</v>
      </c>
      <c r="R3697">
        <v>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3.1851610730693335E-2</v>
      </c>
      <c r="Y3697">
        <v>0</v>
      </c>
      <c r="Z3697">
        <v>0</v>
      </c>
      <c r="AA3697">
        <v>0</v>
      </c>
      <c r="AB3697">
        <v>0</v>
      </c>
      <c r="AC3697">
        <v>0</v>
      </c>
      <c r="AD3697">
        <v>0</v>
      </c>
      <c r="AE3697">
        <v>3.1851610730693335E-2</v>
      </c>
    </row>
    <row r="3698" spans="1:31" x14ac:dyDescent="0.3">
      <c r="A3698">
        <v>2509167</v>
      </c>
      <c r="B3698">
        <v>1</v>
      </c>
      <c r="C3698" t="s">
        <v>80</v>
      </c>
      <c r="D3698" t="s">
        <v>100</v>
      </c>
      <c r="E3698" t="s">
        <v>132</v>
      </c>
      <c r="F3698" t="s">
        <v>10781</v>
      </c>
      <c r="G3698" t="s">
        <v>173</v>
      </c>
      <c r="H3698" t="s">
        <v>135</v>
      </c>
      <c r="I3698" t="s">
        <v>136</v>
      </c>
      <c r="J3698" t="s">
        <v>137</v>
      </c>
      <c r="K3698" t="s">
        <v>138</v>
      </c>
      <c r="L3698" t="s">
        <v>10782</v>
      </c>
      <c r="M3698" t="s">
        <v>10783</v>
      </c>
      <c r="N3698">
        <v>5.8683333329999998</v>
      </c>
      <c r="O3698">
        <v>0</v>
      </c>
      <c r="P3698">
        <v>516</v>
      </c>
      <c r="Q3698">
        <v>0</v>
      </c>
      <c r="R3698">
        <v>4</v>
      </c>
      <c r="S3698">
        <v>0</v>
      </c>
      <c r="T3698">
        <v>46</v>
      </c>
      <c r="U3698">
        <v>0</v>
      </c>
      <c r="V3698">
        <v>0</v>
      </c>
      <c r="W3698">
        <v>0</v>
      </c>
      <c r="X3698">
        <v>629.22189983654187</v>
      </c>
      <c r="Y3698">
        <v>0</v>
      </c>
      <c r="Z3698">
        <v>2.0157790605747605</v>
      </c>
      <c r="AA3698">
        <v>0</v>
      </c>
      <c r="AB3698">
        <v>301.13758171292795</v>
      </c>
      <c r="AC3698">
        <v>0</v>
      </c>
      <c r="AD3698">
        <v>0</v>
      </c>
      <c r="AE3698">
        <v>932.37526061004462</v>
      </c>
    </row>
    <row r="3699" spans="1:31" x14ac:dyDescent="0.3">
      <c r="A3699">
        <v>2509210</v>
      </c>
      <c r="B3699">
        <v>1</v>
      </c>
      <c r="C3699" t="s">
        <v>81</v>
      </c>
      <c r="D3699" t="s">
        <v>121</v>
      </c>
      <c r="E3699" t="s">
        <v>147</v>
      </c>
      <c r="F3699" t="s">
        <v>10784</v>
      </c>
      <c r="G3699" t="s">
        <v>538</v>
      </c>
      <c r="H3699" t="s">
        <v>150</v>
      </c>
      <c r="I3699" t="s">
        <v>136</v>
      </c>
      <c r="J3699" t="s">
        <v>3</v>
      </c>
      <c r="K3699" t="s">
        <v>144</v>
      </c>
      <c r="L3699" t="s">
        <v>10785</v>
      </c>
      <c r="M3699" t="s">
        <v>10786</v>
      </c>
      <c r="N3699">
        <v>4.3088888880000003</v>
      </c>
      <c r="O3699">
        <v>0</v>
      </c>
      <c r="P3699">
        <v>77</v>
      </c>
      <c r="Q3699">
        <v>0</v>
      </c>
      <c r="R3699">
        <v>5</v>
      </c>
      <c r="S3699">
        <v>0</v>
      </c>
      <c r="T3699">
        <v>14</v>
      </c>
      <c r="U3699">
        <v>0</v>
      </c>
      <c r="V3699">
        <v>0</v>
      </c>
      <c r="W3699">
        <v>0</v>
      </c>
      <c r="X3699">
        <v>47.899414998621751</v>
      </c>
      <c r="Y3699">
        <v>0</v>
      </c>
      <c r="Z3699">
        <v>2.1674797760448001</v>
      </c>
      <c r="AA3699">
        <v>0</v>
      </c>
      <c r="AB3699">
        <v>15.580369331035936</v>
      </c>
      <c r="AC3699">
        <v>0</v>
      </c>
      <c r="AD3699">
        <v>0</v>
      </c>
      <c r="AE3699">
        <v>65.64726410570249</v>
      </c>
    </row>
    <row r="3700" spans="1:31" x14ac:dyDescent="0.3">
      <c r="A3700">
        <v>2509233</v>
      </c>
      <c r="B3700">
        <v>1</v>
      </c>
      <c r="C3700" t="s">
        <v>80</v>
      </c>
      <c r="D3700" t="s">
        <v>103</v>
      </c>
      <c r="E3700" t="s">
        <v>187</v>
      </c>
      <c r="F3700" t="s">
        <v>1327</v>
      </c>
      <c r="G3700" t="s">
        <v>173</v>
      </c>
      <c r="H3700" t="s">
        <v>135</v>
      </c>
      <c r="I3700" t="s">
        <v>136</v>
      </c>
      <c r="J3700" t="s">
        <v>137</v>
      </c>
      <c r="K3700" t="s">
        <v>138</v>
      </c>
      <c r="L3700" t="s">
        <v>10787</v>
      </c>
      <c r="M3700" t="s">
        <v>10788</v>
      </c>
      <c r="N3700">
        <v>8.2677777769999992</v>
      </c>
      <c r="O3700">
        <v>22</v>
      </c>
      <c r="P3700">
        <v>2675</v>
      </c>
      <c r="Q3700">
        <v>35</v>
      </c>
      <c r="R3700">
        <v>205</v>
      </c>
      <c r="S3700">
        <v>65</v>
      </c>
      <c r="T3700">
        <v>772</v>
      </c>
      <c r="U3700">
        <v>6</v>
      </c>
      <c r="V3700">
        <v>1</v>
      </c>
      <c r="W3700">
        <v>109.33641803052871</v>
      </c>
      <c r="X3700">
        <v>3616.6919182553806</v>
      </c>
      <c r="Y3700">
        <v>1064.3197660697178</v>
      </c>
      <c r="Z3700">
        <v>633.73600749516129</v>
      </c>
      <c r="AA3700">
        <v>1661.0374724408571</v>
      </c>
      <c r="AB3700">
        <v>2698.741202520966</v>
      </c>
      <c r="AC3700">
        <v>2640.8364193412099</v>
      </c>
      <c r="AD3700">
        <v>120.54716294081268</v>
      </c>
      <c r="AE3700">
        <v>12545.246367094634</v>
      </c>
    </row>
    <row r="3701" spans="1:31" x14ac:dyDescent="0.3">
      <c r="A3701">
        <v>2509359</v>
      </c>
      <c r="B3701">
        <v>1</v>
      </c>
      <c r="C3701" t="s">
        <v>81</v>
      </c>
      <c r="D3701" t="s">
        <v>112</v>
      </c>
      <c r="E3701" t="s">
        <v>187</v>
      </c>
      <c r="F3701" t="s">
        <v>10789</v>
      </c>
      <c r="G3701" t="s">
        <v>143</v>
      </c>
      <c r="H3701" t="s">
        <v>135</v>
      </c>
      <c r="I3701" t="s">
        <v>136</v>
      </c>
      <c r="J3701" t="s">
        <v>137</v>
      </c>
      <c r="K3701" t="s">
        <v>144</v>
      </c>
      <c r="L3701" t="s">
        <v>10790</v>
      </c>
      <c r="M3701" t="s">
        <v>10791</v>
      </c>
      <c r="N3701">
        <v>0.64555555499999995</v>
      </c>
      <c r="O3701">
        <v>0</v>
      </c>
      <c r="P3701">
        <v>1623</v>
      </c>
      <c r="Q3701">
        <v>0</v>
      </c>
      <c r="R3701">
        <v>31</v>
      </c>
      <c r="S3701">
        <v>1</v>
      </c>
      <c r="T3701">
        <v>77</v>
      </c>
      <c r="U3701">
        <v>0</v>
      </c>
      <c r="V3701">
        <v>0</v>
      </c>
      <c r="W3701">
        <v>0</v>
      </c>
      <c r="X3701">
        <v>177.3349341397992</v>
      </c>
      <c r="Y3701">
        <v>0</v>
      </c>
      <c r="Z3701">
        <v>0.80829007848058687</v>
      </c>
      <c r="AA3701">
        <v>8.9207943719287499</v>
      </c>
      <c r="AB3701">
        <v>38.022932991549645</v>
      </c>
      <c r="AC3701">
        <v>0</v>
      </c>
      <c r="AD3701">
        <v>0</v>
      </c>
      <c r="AE3701">
        <v>225.0869515817582</v>
      </c>
    </row>
    <row r="3702" spans="1:31" x14ac:dyDescent="0.3">
      <c r="A3702">
        <v>2509253</v>
      </c>
      <c r="B3702">
        <v>1</v>
      </c>
      <c r="C3702" t="s">
        <v>80</v>
      </c>
      <c r="D3702" t="s">
        <v>96</v>
      </c>
      <c r="E3702" t="s">
        <v>167</v>
      </c>
      <c r="F3702" t="s">
        <v>10792</v>
      </c>
      <c r="G3702" t="s">
        <v>234</v>
      </c>
      <c r="H3702" t="s">
        <v>150</v>
      </c>
      <c r="I3702" t="s">
        <v>136</v>
      </c>
      <c r="J3702" t="s">
        <v>137</v>
      </c>
      <c r="K3702" t="s">
        <v>144</v>
      </c>
      <c r="L3702" t="s">
        <v>535</v>
      </c>
      <c r="M3702" t="s">
        <v>10793</v>
      </c>
      <c r="N3702">
        <v>3.9966666659999999</v>
      </c>
      <c r="O3702">
        <v>0</v>
      </c>
      <c r="P3702">
        <v>1</v>
      </c>
      <c r="Q3702">
        <v>0</v>
      </c>
      <c r="R3702">
        <v>0</v>
      </c>
      <c r="S3702">
        <v>0</v>
      </c>
      <c r="T3702">
        <v>0</v>
      </c>
      <c r="U3702">
        <v>0</v>
      </c>
      <c r="V3702">
        <v>0</v>
      </c>
      <c r="W3702">
        <v>0</v>
      </c>
      <c r="X3702">
        <v>4.541649752898735</v>
      </c>
      <c r="Y3702">
        <v>0</v>
      </c>
      <c r="Z3702">
        <v>0</v>
      </c>
      <c r="AA3702">
        <v>0</v>
      </c>
      <c r="AB3702">
        <v>0</v>
      </c>
      <c r="AC3702">
        <v>0</v>
      </c>
      <c r="AD3702">
        <v>0</v>
      </c>
      <c r="AE3702">
        <v>4.541649752898735</v>
      </c>
    </row>
    <row r="3703" spans="1:31" x14ac:dyDescent="0.3">
      <c r="A3703">
        <v>2509396</v>
      </c>
      <c r="B3703">
        <v>1</v>
      </c>
      <c r="C3703" t="s">
        <v>80</v>
      </c>
      <c r="D3703" t="s">
        <v>82</v>
      </c>
      <c r="E3703" t="s">
        <v>147</v>
      </c>
      <c r="F3703" t="s">
        <v>10794</v>
      </c>
      <c r="G3703" t="s">
        <v>149</v>
      </c>
      <c r="H3703" t="s">
        <v>150</v>
      </c>
      <c r="I3703" t="s">
        <v>136</v>
      </c>
      <c r="J3703" t="s">
        <v>137</v>
      </c>
      <c r="K3703" t="s">
        <v>144</v>
      </c>
      <c r="L3703" t="s">
        <v>10795</v>
      </c>
      <c r="M3703" t="s">
        <v>10796</v>
      </c>
      <c r="N3703">
        <v>3.903333333</v>
      </c>
      <c r="O3703">
        <v>0</v>
      </c>
      <c r="P3703">
        <v>71</v>
      </c>
      <c r="Q3703">
        <v>0</v>
      </c>
      <c r="R3703">
        <v>0</v>
      </c>
      <c r="S3703">
        <v>0</v>
      </c>
      <c r="T3703">
        <v>73</v>
      </c>
      <c r="U3703">
        <v>0</v>
      </c>
      <c r="V3703">
        <v>0</v>
      </c>
      <c r="W3703">
        <v>0</v>
      </c>
      <c r="X3703">
        <v>65.975257920182486</v>
      </c>
      <c r="Y3703">
        <v>0</v>
      </c>
      <c r="Z3703">
        <v>0</v>
      </c>
      <c r="AA3703">
        <v>0</v>
      </c>
      <c r="AB3703">
        <v>164.94712993256354</v>
      </c>
      <c r="AC3703">
        <v>0</v>
      </c>
      <c r="AD3703">
        <v>0</v>
      </c>
      <c r="AE3703">
        <v>230.92238785274603</v>
      </c>
    </row>
    <row r="3704" spans="1:31" x14ac:dyDescent="0.3">
      <c r="A3704">
        <v>2509153</v>
      </c>
      <c r="B3704">
        <v>1</v>
      </c>
      <c r="C3704" t="s">
        <v>81</v>
      </c>
      <c r="D3704" t="s">
        <v>118</v>
      </c>
      <c r="E3704" t="s">
        <v>187</v>
      </c>
      <c r="F3704" t="s">
        <v>10797</v>
      </c>
      <c r="G3704" t="s">
        <v>173</v>
      </c>
      <c r="H3704" t="s">
        <v>135</v>
      </c>
      <c r="I3704" t="s">
        <v>136</v>
      </c>
      <c r="J3704" t="s">
        <v>137</v>
      </c>
      <c r="K3704" t="s">
        <v>138</v>
      </c>
      <c r="L3704" t="s">
        <v>10798</v>
      </c>
      <c r="M3704" t="s">
        <v>10799</v>
      </c>
      <c r="N3704">
        <v>11.135555555</v>
      </c>
      <c r="O3704">
        <v>0</v>
      </c>
      <c r="P3704">
        <v>0</v>
      </c>
      <c r="Q3704">
        <v>30</v>
      </c>
      <c r="R3704">
        <v>56</v>
      </c>
      <c r="S3704">
        <v>4</v>
      </c>
      <c r="T3704">
        <v>5</v>
      </c>
      <c r="U3704">
        <v>0</v>
      </c>
      <c r="V3704">
        <v>0</v>
      </c>
      <c r="W3704">
        <v>0</v>
      </c>
      <c r="X3704">
        <v>0</v>
      </c>
      <c r="Y3704">
        <v>282.62606856286777</v>
      </c>
      <c r="Z3704">
        <v>139.56135612416548</v>
      </c>
      <c r="AA3704">
        <v>131.12842960833095</v>
      </c>
      <c r="AB3704">
        <v>28.973298276681959</v>
      </c>
      <c r="AC3704">
        <v>0</v>
      </c>
      <c r="AD3704">
        <v>0</v>
      </c>
      <c r="AE3704">
        <v>582.28915257204619</v>
      </c>
    </row>
    <row r="3705" spans="1:31" x14ac:dyDescent="0.3">
      <c r="A3705">
        <v>2509084</v>
      </c>
      <c r="B3705">
        <v>1</v>
      </c>
      <c r="C3705" t="s">
        <v>80</v>
      </c>
      <c r="D3705" t="s">
        <v>101</v>
      </c>
      <c r="E3705" t="s">
        <v>207</v>
      </c>
      <c r="F3705" t="s">
        <v>10800</v>
      </c>
      <c r="G3705" t="s">
        <v>161</v>
      </c>
      <c r="H3705" t="s">
        <v>150</v>
      </c>
      <c r="I3705" t="s">
        <v>136</v>
      </c>
      <c r="J3705" t="s">
        <v>137</v>
      </c>
      <c r="K3705" t="s">
        <v>144</v>
      </c>
      <c r="L3705" t="s">
        <v>10801</v>
      </c>
      <c r="M3705" t="s">
        <v>10802</v>
      </c>
      <c r="N3705">
        <v>0.67444444400000003</v>
      </c>
      <c r="O3705">
        <v>0</v>
      </c>
      <c r="P3705">
        <v>63</v>
      </c>
      <c r="Q3705">
        <v>0</v>
      </c>
      <c r="R3705">
        <v>0</v>
      </c>
      <c r="S3705">
        <v>0</v>
      </c>
      <c r="T3705">
        <v>2</v>
      </c>
      <c r="U3705">
        <v>0</v>
      </c>
      <c r="V3705">
        <v>0</v>
      </c>
      <c r="W3705">
        <v>0</v>
      </c>
      <c r="X3705">
        <v>5.6288474461246993</v>
      </c>
      <c r="Y3705">
        <v>0</v>
      </c>
      <c r="Z3705">
        <v>0</v>
      </c>
      <c r="AA3705">
        <v>0</v>
      </c>
      <c r="AB3705">
        <v>1.1813052152300001</v>
      </c>
      <c r="AC3705">
        <v>0</v>
      </c>
      <c r="AD3705">
        <v>0</v>
      </c>
      <c r="AE3705">
        <v>6.8101526613546994</v>
      </c>
    </row>
    <row r="3706" spans="1:31" x14ac:dyDescent="0.3">
      <c r="A3706">
        <v>2509439</v>
      </c>
      <c r="B3706">
        <v>1</v>
      </c>
      <c r="C3706" t="s">
        <v>81</v>
      </c>
      <c r="D3706" t="s">
        <v>128</v>
      </c>
      <c r="E3706" t="s">
        <v>187</v>
      </c>
      <c r="F3706" t="s">
        <v>4096</v>
      </c>
      <c r="G3706" t="s">
        <v>460</v>
      </c>
      <c r="H3706" t="s">
        <v>135</v>
      </c>
      <c r="I3706" t="s">
        <v>136</v>
      </c>
      <c r="J3706" t="s">
        <v>137</v>
      </c>
      <c r="K3706" t="s">
        <v>144</v>
      </c>
      <c r="L3706" t="s">
        <v>10803</v>
      </c>
      <c r="M3706" t="s">
        <v>10804</v>
      </c>
      <c r="N3706">
        <v>3.8283333329999998</v>
      </c>
      <c r="O3706">
        <v>3</v>
      </c>
      <c r="P3706">
        <v>584</v>
      </c>
      <c r="Q3706">
        <v>99</v>
      </c>
      <c r="R3706">
        <v>29</v>
      </c>
      <c r="S3706">
        <v>9</v>
      </c>
      <c r="T3706">
        <v>68</v>
      </c>
      <c r="U3706">
        <v>0</v>
      </c>
      <c r="V3706">
        <v>0</v>
      </c>
      <c r="W3706">
        <v>4.8658583858983793</v>
      </c>
      <c r="X3706">
        <v>384.02377644769916</v>
      </c>
      <c r="Y3706">
        <v>199.31316018129149</v>
      </c>
      <c r="Z3706">
        <v>22.784213513869837</v>
      </c>
      <c r="AA3706">
        <v>390.7114576314936</v>
      </c>
      <c r="AB3706">
        <v>130.43692442789268</v>
      </c>
      <c r="AC3706">
        <v>0</v>
      </c>
      <c r="AD3706">
        <v>0</v>
      </c>
      <c r="AE3706">
        <v>1132.1353905881451</v>
      </c>
    </row>
    <row r="3707" spans="1:31" x14ac:dyDescent="0.3">
      <c r="A3707">
        <v>2509107</v>
      </c>
      <c r="B3707">
        <v>1</v>
      </c>
      <c r="C3707" t="s">
        <v>80</v>
      </c>
      <c r="D3707" t="s">
        <v>105</v>
      </c>
      <c r="E3707" t="s">
        <v>167</v>
      </c>
      <c r="F3707" t="s">
        <v>10805</v>
      </c>
      <c r="G3707" t="s">
        <v>169</v>
      </c>
      <c r="H3707" t="s">
        <v>150</v>
      </c>
      <c r="I3707" t="s">
        <v>136</v>
      </c>
      <c r="J3707" t="s">
        <v>137</v>
      </c>
      <c r="K3707" t="s">
        <v>144</v>
      </c>
      <c r="L3707" t="s">
        <v>10806</v>
      </c>
      <c r="M3707" t="s">
        <v>10807</v>
      </c>
      <c r="N3707">
        <v>4.8936111110000002</v>
      </c>
      <c r="O3707">
        <v>0</v>
      </c>
      <c r="P3707">
        <v>2</v>
      </c>
      <c r="Q3707">
        <v>0</v>
      </c>
      <c r="R3707">
        <v>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1.1713632435943868</v>
      </c>
      <c r="Y3707">
        <v>0</v>
      </c>
      <c r="Z3707">
        <v>0</v>
      </c>
      <c r="AA3707">
        <v>0</v>
      </c>
      <c r="AB3707">
        <v>0</v>
      </c>
      <c r="AC3707">
        <v>0</v>
      </c>
      <c r="AD3707">
        <v>0</v>
      </c>
      <c r="AE3707">
        <v>1.1713632435943868</v>
      </c>
    </row>
    <row r="3708" spans="1:31" x14ac:dyDescent="0.3">
      <c r="A3708">
        <v>2509479</v>
      </c>
      <c r="B3708">
        <v>1</v>
      </c>
      <c r="C3708" t="s">
        <v>80</v>
      </c>
      <c r="D3708" t="s">
        <v>84</v>
      </c>
      <c r="E3708" t="s">
        <v>167</v>
      </c>
      <c r="F3708" t="s">
        <v>10808</v>
      </c>
      <c r="G3708" t="s">
        <v>263</v>
      </c>
      <c r="H3708" t="s">
        <v>150</v>
      </c>
      <c r="I3708" t="s">
        <v>136</v>
      </c>
      <c r="J3708" t="s">
        <v>137</v>
      </c>
      <c r="K3708" t="s">
        <v>144</v>
      </c>
      <c r="L3708" t="s">
        <v>10809</v>
      </c>
      <c r="M3708" t="s">
        <v>10810</v>
      </c>
      <c r="N3708">
        <v>3.8197222219999998</v>
      </c>
      <c r="O3708">
        <v>0</v>
      </c>
      <c r="P3708">
        <v>6</v>
      </c>
      <c r="Q3708">
        <v>0</v>
      </c>
      <c r="R3708">
        <v>0</v>
      </c>
      <c r="S3708">
        <v>0</v>
      </c>
      <c r="T3708">
        <v>1</v>
      </c>
      <c r="U3708">
        <v>0</v>
      </c>
      <c r="V3708">
        <v>0</v>
      </c>
      <c r="W3708">
        <v>0</v>
      </c>
      <c r="X3708">
        <v>6.9234647904584126</v>
      </c>
      <c r="Y3708">
        <v>0</v>
      </c>
      <c r="Z3708">
        <v>0</v>
      </c>
      <c r="AA3708">
        <v>0</v>
      </c>
      <c r="AB3708">
        <v>4.9125001584905554</v>
      </c>
      <c r="AC3708">
        <v>0</v>
      </c>
      <c r="AD3708">
        <v>0</v>
      </c>
      <c r="AE3708">
        <v>11.835964948948968</v>
      </c>
    </row>
    <row r="3709" spans="1:31" x14ac:dyDescent="0.3">
      <c r="A3709">
        <v>2509170</v>
      </c>
      <c r="B3709">
        <v>1</v>
      </c>
      <c r="C3709" t="s">
        <v>80</v>
      </c>
      <c r="D3709" t="s">
        <v>84</v>
      </c>
      <c r="E3709" t="s">
        <v>159</v>
      </c>
      <c r="F3709" t="s">
        <v>9778</v>
      </c>
      <c r="G3709" t="s">
        <v>173</v>
      </c>
      <c r="H3709" t="s">
        <v>150</v>
      </c>
      <c r="I3709" t="s">
        <v>136</v>
      </c>
      <c r="J3709" t="s">
        <v>137</v>
      </c>
      <c r="K3709" t="s">
        <v>138</v>
      </c>
      <c r="L3709" t="s">
        <v>10811</v>
      </c>
      <c r="M3709" t="s">
        <v>10812</v>
      </c>
      <c r="N3709">
        <v>3.6744444440000001</v>
      </c>
      <c r="O3709">
        <v>0</v>
      </c>
      <c r="P3709">
        <v>176</v>
      </c>
      <c r="Q3709">
        <v>0</v>
      </c>
      <c r="R3709">
        <v>0</v>
      </c>
      <c r="S3709">
        <v>0</v>
      </c>
      <c r="T3709">
        <v>18</v>
      </c>
      <c r="U3709">
        <v>0</v>
      </c>
      <c r="V3709">
        <v>0</v>
      </c>
      <c r="W3709">
        <v>0</v>
      </c>
      <c r="X3709">
        <v>168.39301558765339</v>
      </c>
      <c r="Y3709">
        <v>0</v>
      </c>
      <c r="Z3709">
        <v>0</v>
      </c>
      <c r="AA3709">
        <v>0</v>
      </c>
      <c r="AB3709">
        <v>74.994341357490384</v>
      </c>
      <c r="AC3709">
        <v>0</v>
      </c>
      <c r="AD3709">
        <v>0</v>
      </c>
      <c r="AE3709">
        <v>243.38735694514378</v>
      </c>
    </row>
    <row r="3710" spans="1:31" x14ac:dyDescent="0.3">
      <c r="A3710">
        <v>2509276</v>
      </c>
      <c r="B3710">
        <v>1</v>
      </c>
      <c r="C3710" t="s">
        <v>80</v>
      </c>
      <c r="D3710" t="s">
        <v>83</v>
      </c>
      <c r="E3710" t="s">
        <v>207</v>
      </c>
      <c r="F3710" t="s">
        <v>10813</v>
      </c>
      <c r="G3710" t="s">
        <v>224</v>
      </c>
      <c r="H3710" t="s">
        <v>150</v>
      </c>
      <c r="I3710" t="s">
        <v>136</v>
      </c>
      <c r="J3710" t="s">
        <v>137</v>
      </c>
      <c r="K3710" t="s">
        <v>144</v>
      </c>
      <c r="L3710" t="s">
        <v>10814</v>
      </c>
      <c r="M3710" t="s">
        <v>10815</v>
      </c>
      <c r="N3710">
        <v>5.5225</v>
      </c>
      <c r="O3710">
        <v>0</v>
      </c>
      <c r="P3710">
        <v>22</v>
      </c>
      <c r="Q3710">
        <v>0</v>
      </c>
      <c r="R3710">
        <v>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43.283909172008052</v>
      </c>
      <c r="Y3710">
        <v>0</v>
      </c>
      <c r="Z3710">
        <v>0</v>
      </c>
      <c r="AA3710">
        <v>0</v>
      </c>
      <c r="AB3710">
        <v>0</v>
      </c>
      <c r="AC3710">
        <v>0</v>
      </c>
      <c r="AD3710">
        <v>0</v>
      </c>
      <c r="AE3710">
        <v>43.283909172008052</v>
      </c>
    </row>
    <row r="3711" spans="1:31" x14ac:dyDescent="0.3">
      <c r="A3711">
        <v>2509422</v>
      </c>
      <c r="B3711">
        <v>1</v>
      </c>
      <c r="C3711" t="s">
        <v>80</v>
      </c>
      <c r="D3711" t="s">
        <v>85</v>
      </c>
      <c r="E3711" t="s">
        <v>147</v>
      </c>
      <c r="F3711" t="s">
        <v>10816</v>
      </c>
      <c r="G3711" t="s">
        <v>161</v>
      </c>
      <c r="H3711" t="s">
        <v>150</v>
      </c>
      <c r="I3711" t="s">
        <v>136</v>
      </c>
      <c r="J3711" t="s">
        <v>137</v>
      </c>
      <c r="K3711" t="s">
        <v>144</v>
      </c>
      <c r="L3711" t="s">
        <v>10817</v>
      </c>
      <c r="M3711" t="s">
        <v>10818</v>
      </c>
      <c r="N3711">
        <v>3.5705555549999999</v>
      </c>
      <c r="O3711">
        <v>0</v>
      </c>
      <c r="P3711">
        <v>15</v>
      </c>
      <c r="Q3711">
        <v>0</v>
      </c>
      <c r="R3711">
        <v>0</v>
      </c>
      <c r="S3711">
        <v>0</v>
      </c>
      <c r="T3711">
        <v>1</v>
      </c>
      <c r="U3711">
        <v>0</v>
      </c>
      <c r="V3711">
        <v>0</v>
      </c>
      <c r="W3711">
        <v>0</v>
      </c>
      <c r="X3711">
        <v>10.754614884378148</v>
      </c>
      <c r="Y3711">
        <v>0</v>
      </c>
      <c r="Z3711">
        <v>0</v>
      </c>
      <c r="AA3711">
        <v>0</v>
      </c>
      <c r="AB3711">
        <v>1.0095454728120801</v>
      </c>
      <c r="AC3711">
        <v>0</v>
      </c>
      <c r="AD3711">
        <v>0</v>
      </c>
      <c r="AE3711">
        <v>11.764160357190228</v>
      </c>
    </row>
    <row r="3712" spans="1:31" x14ac:dyDescent="0.3">
      <c r="A3712">
        <v>2509522</v>
      </c>
      <c r="B3712">
        <v>1</v>
      </c>
      <c r="C3712" t="s">
        <v>80</v>
      </c>
      <c r="D3712" t="s">
        <v>96</v>
      </c>
      <c r="E3712" t="s">
        <v>147</v>
      </c>
      <c r="F3712" t="s">
        <v>10819</v>
      </c>
      <c r="G3712" t="s">
        <v>224</v>
      </c>
      <c r="H3712" t="s">
        <v>150</v>
      </c>
      <c r="I3712" t="s">
        <v>136</v>
      </c>
      <c r="J3712" t="s">
        <v>137</v>
      </c>
      <c r="K3712" t="s">
        <v>144</v>
      </c>
      <c r="L3712" t="s">
        <v>10820</v>
      </c>
      <c r="M3712" t="s">
        <v>10821</v>
      </c>
      <c r="N3712">
        <v>3.448611111</v>
      </c>
      <c r="O3712">
        <v>0</v>
      </c>
      <c r="P3712">
        <v>5</v>
      </c>
      <c r="Q3712">
        <v>0</v>
      </c>
      <c r="R3712">
        <v>0</v>
      </c>
      <c r="S3712">
        <v>0</v>
      </c>
      <c r="T3712">
        <v>1</v>
      </c>
      <c r="U3712">
        <v>0</v>
      </c>
      <c r="V3712">
        <v>0</v>
      </c>
      <c r="W3712">
        <v>0</v>
      </c>
      <c r="X3712">
        <v>23.944220226657379</v>
      </c>
      <c r="Y3712">
        <v>0</v>
      </c>
      <c r="Z3712">
        <v>0</v>
      </c>
      <c r="AA3712">
        <v>0</v>
      </c>
      <c r="AB3712">
        <v>4.3397175145116664</v>
      </c>
      <c r="AC3712">
        <v>0</v>
      </c>
      <c r="AD3712">
        <v>0</v>
      </c>
      <c r="AE3712">
        <v>28.283937741169044</v>
      </c>
    </row>
    <row r="3713" spans="1:31" x14ac:dyDescent="0.3">
      <c r="A3713">
        <v>2509356</v>
      </c>
      <c r="B3713">
        <v>1</v>
      </c>
      <c r="C3713" t="s">
        <v>80</v>
      </c>
      <c r="D3713" t="s">
        <v>94</v>
      </c>
      <c r="E3713" t="s">
        <v>159</v>
      </c>
      <c r="F3713" t="s">
        <v>3219</v>
      </c>
      <c r="G3713" t="s">
        <v>181</v>
      </c>
      <c r="H3713" t="s">
        <v>150</v>
      </c>
      <c r="I3713" t="s">
        <v>136</v>
      </c>
      <c r="J3713" t="s">
        <v>137</v>
      </c>
      <c r="K3713" t="s">
        <v>144</v>
      </c>
      <c r="L3713" t="s">
        <v>10822</v>
      </c>
      <c r="M3713" t="s">
        <v>10823</v>
      </c>
      <c r="N3713">
        <v>2.1277777769999999</v>
      </c>
      <c r="O3713">
        <v>0</v>
      </c>
      <c r="P3713">
        <v>108</v>
      </c>
      <c r="Q3713">
        <v>0</v>
      </c>
      <c r="R3713">
        <v>0</v>
      </c>
      <c r="S3713">
        <v>0</v>
      </c>
      <c r="T3713">
        <v>4</v>
      </c>
      <c r="U3713">
        <v>0</v>
      </c>
      <c r="V3713">
        <v>0</v>
      </c>
      <c r="W3713">
        <v>0</v>
      </c>
      <c r="X3713">
        <v>17.23177310995991</v>
      </c>
      <c r="Y3713">
        <v>0</v>
      </c>
      <c r="Z3713">
        <v>0</v>
      </c>
      <c r="AA3713">
        <v>0</v>
      </c>
      <c r="AB3713">
        <v>2.0295877700375001E-2</v>
      </c>
      <c r="AC3713">
        <v>0</v>
      </c>
      <c r="AD3713">
        <v>0</v>
      </c>
      <c r="AE3713">
        <v>17.252068987660284</v>
      </c>
    </row>
    <row r="3714" spans="1:31" x14ac:dyDescent="0.3">
      <c r="A3714">
        <v>2509236</v>
      </c>
      <c r="B3714">
        <v>1</v>
      </c>
      <c r="C3714" t="s">
        <v>81</v>
      </c>
      <c r="D3714" t="s">
        <v>119</v>
      </c>
      <c r="E3714" t="s">
        <v>132</v>
      </c>
      <c r="F3714" t="s">
        <v>10824</v>
      </c>
      <c r="G3714" t="s">
        <v>173</v>
      </c>
      <c r="H3714" t="s">
        <v>135</v>
      </c>
      <c r="I3714" t="s">
        <v>136</v>
      </c>
      <c r="J3714" t="s">
        <v>137</v>
      </c>
      <c r="K3714" t="s">
        <v>138</v>
      </c>
      <c r="L3714" t="s">
        <v>10825</v>
      </c>
      <c r="M3714" t="s">
        <v>10826</v>
      </c>
      <c r="N3714">
        <v>6.471944444</v>
      </c>
      <c r="O3714">
        <v>0</v>
      </c>
      <c r="P3714">
        <v>22</v>
      </c>
      <c r="Q3714">
        <v>0</v>
      </c>
      <c r="R3714">
        <v>8</v>
      </c>
      <c r="S3714">
        <v>0</v>
      </c>
      <c r="T3714">
        <v>1</v>
      </c>
      <c r="U3714">
        <v>0</v>
      </c>
      <c r="V3714">
        <v>0</v>
      </c>
      <c r="W3714">
        <v>0</v>
      </c>
      <c r="X3714">
        <v>18.755377775422101</v>
      </c>
      <c r="Y3714">
        <v>0</v>
      </c>
      <c r="Z3714">
        <v>34.017016044307276</v>
      </c>
      <c r="AA3714">
        <v>0</v>
      </c>
      <c r="AB3714">
        <v>0</v>
      </c>
      <c r="AC3714">
        <v>0</v>
      </c>
      <c r="AD3714">
        <v>0</v>
      </c>
      <c r="AE3714">
        <v>52.772393819729373</v>
      </c>
    </row>
    <row r="3715" spans="1:31" x14ac:dyDescent="0.3">
      <c r="A3715">
        <v>2509256</v>
      </c>
      <c r="B3715">
        <v>1</v>
      </c>
      <c r="C3715" t="s">
        <v>81</v>
      </c>
      <c r="D3715" t="s">
        <v>119</v>
      </c>
      <c r="E3715" t="s">
        <v>159</v>
      </c>
      <c r="F3715" t="s">
        <v>10827</v>
      </c>
      <c r="G3715" t="s">
        <v>161</v>
      </c>
      <c r="H3715" t="s">
        <v>150</v>
      </c>
      <c r="I3715" t="s">
        <v>136</v>
      </c>
      <c r="J3715" t="s">
        <v>137</v>
      </c>
      <c r="K3715" t="s">
        <v>144</v>
      </c>
      <c r="L3715" t="s">
        <v>10828</v>
      </c>
      <c r="M3715" t="s">
        <v>10829</v>
      </c>
      <c r="N3715">
        <v>2.8405555549999999</v>
      </c>
      <c r="O3715">
        <v>0</v>
      </c>
      <c r="P3715">
        <v>10</v>
      </c>
      <c r="Q3715">
        <v>0</v>
      </c>
      <c r="R3715">
        <v>7</v>
      </c>
      <c r="S3715">
        <v>0</v>
      </c>
      <c r="T3715">
        <v>4</v>
      </c>
      <c r="U3715">
        <v>0</v>
      </c>
      <c r="V3715">
        <v>0</v>
      </c>
      <c r="W3715">
        <v>0</v>
      </c>
      <c r="X3715">
        <v>5.9806849005043059</v>
      </c>
      <c r="Y3715">
        <v>0</v>
      </c>
      <c r="Z3715">
        <v>8.0244339235588225</v>
      </c>
      <c r="AA3715">
        <v>0</v>
      </c>
      <c r="AB3715">
        <v>4.3132281513381674</v>
      </c>
      <c r="AC3715">
        <v>0</v>
      </c>
      <c r="AD3715">
        <v>0</v>
      </c>
      <c r="AE3715">
        <v>18.318346975401298</v>
      </c>
    </row>
    <row r="3716" spans="1:31" x14ac:dyDescent="0.3">
      <c r="A3716">
        <v>2509193</v>
      </c>
      <c r="B3716">
        <v>1</v>
      </c>
      <c r="C3716" t="s">
        <v>80</v>
      </c>
      <c r="D3716" t="s">
        <v>106</v>
      </c>
      <c r="E3716" t="s">
        <v>159</v>
      </c>
      <c r="F3716" t="s">
        <v>10830</v>
      </c>
      <c r="G3716" t="s">
        <v>134</v>
      </c>
      <c r="H3716" t="s">
        <v>150</v>
      </c>
      <c r="I3716" t="s">
        <v>136</v>
      </c>
      <c r="J3716" t="s">
        <v>137</v>
      </c>
      <c r="K3716" t="s">
        <v>138</v>
      </c>
      <c r="L3716" t="s">
        <v>10831</v>
      </c>
      <c r="M3716" t="s">
        <v>10832</v>
      </c>
      <c r="N3716">
        <v>5.4755555549999997</v>
      </c>
      <c r="O3716">
        <v>0</v>
      </c>
      <c r="P3716">
        <v>441</v>
      </c>
      <c r="Q3716">
        <v>0</v>
      </c>
      <c r="R3716">
        <v>0</v>
      </c>
      <c r="S3716">
        <v>0</v>
      </c>
      <c r="T3716">
        <v>34</v>
      </c>
      <c r="U3716">
        <v>0</v>
      </c>
      <c r="V3716">
        <v>0</v>
      </c>
      <c r="W3716">
        <v>0</v>
      </c>
      <c r="X3716">
        <v>567.12097996997261</v>
      </c>
      <c r="Y3716">
        <v>0</v>
      </c>
      <c r="Z3716">
        <v>0</v>
      </c>
      <c r="AA3716">
        <v>0</v>
      </c>
      <c r="AB3716">
        <v>149.56052716148093</v>
      </c>
      <c r="AC3716">
        <v>0</v>
      </c>
      <c r="AD3716">
        <v>0</v>
      </c>
      <c r="AE3716">
        <v>716.6815071314536</v>
      </c>
    </row>
    <row r="3717" spans="1:31" x14ac:dyDescent="0.3">
      <c r="A3717">
        <v>2509293</v>
      </c>
      <c r="B3717">
        <v>1</v>
      </c>
      <c r="C3717" t="s">
        <v>80</v>
      </c>
      <c r="D3717" t="s">
        <v>104</v>
      </c>
      <c r="E3717" t="s">
        <v>167</v>
      </c>
      <c r="F3717" t="s">
        <v>2283</v>
      </c>
      <c r="G3717" t="s">
        <v>234</v>
      </c>
      <c r="H3717" t="s">
        <v>150</v>
      </c>
      <c r="I3717" t="s">
        <v>136</v>
      </c>
      <c r="J3717" t="s">
        <v>137</v>
      </c>
      <c r="K3717" t="s">
        <v>144</v>
      </c>
      <c r="L3717" t="s">
        <v>10833</v>
      </c>
      <c r="M3717" t="s">
        <v>10834</v>
      </c>
      <c r="N3717">
        <v>2.0069444440000002</v>
      </c>
      <c r="O3717">
        <v>0</v>
      </c>
      <c r="P3717">
        <v>4</v>
      </c>
      <c r="Q3717">
        <v>0</v>
      </c>
      <c r="R3717">
        <v>0</v>
      </c>
      <c r="S3717">
        <v>0</v>
      </c>
      <c r="T3717">
        <v>1</v>
      </c>
      <c r="U3717">
        <v>0</v>
      </c>
      <c r="V3717">
        <v>0</v>
      </c>
      <c r="W3717">
        <v>0</v>
      </c>
      <c r="X3717">
        <v>1.7794905174679332</v>
      </c>
      <c r="Y3717">
        <v>0</v>
      </c>
      <c r="Z3717">
        <v>0</v>
      </c>
      <c r="AA3717">
        <v>0</v>
      </c>
      <c r="AB3717">
        <v>2.38453268157925E-2</v>
      </c>
      <c r="AC3717">
        <v>0</v>
      </c>
      <c r="AD3717">
        <v>0</v>
      </c>
      <c r="AE3717">
        <v>1.8033358442837257</v>
      </c>
    </row>
    <row r="3718" spans="1:31" x14ac:dyDescent="0.3">
      <c r="A3718">
        <v>2509542</v>
      </c>
      <c r="B3718">
        <v>1</v>
      </c>
      <c r="C3718" t="s">
        <v>80</v>
      </c>
      <c r="D3718" t="s">
        <v>96</v>
      </c>
      <c r="E3718" t="s">
        <v>159</v>
      </c>
      <c r="F3718" t="s">
        <v>10835</v>
      </c>
      <c r="G3718" t="s">
        <v>981</v>
      </c>
      <c r="H3718" t="s">
        <v>150</v>
      </c>
      <c r="I3718" t="s">
        <v>136</v>
      </c>
      <c r="J3718" t="s">
        <v>137</v>
      </c>
      <c r="K3718" t="s">
        <v>144</v>
      </c>
      <c r="L3718" t="s">
        <v>10836</v>
      </c>
      <c r="M3718" t="s">
        <v>10837</v>
      </c>
      <c r="N3718">
        <v>2.4258333329999999</v>
      </c>
      <c r="O3718">
        <v>0</v>
      </c>
      <c r="P3718">
        <v>261</v>
      </c>
      <c r="Q3718">
        <v>0</v>
      </c>
      <c r="R3718">
        <v>0</v>
      </c>
      <c r="S3718">
        <v>0</v>
      </c>
      <c r="T3718">
        <v>10</v>
      </c>
      <c r="U3718">
        <v>0</v>
      </c>
      <c r="V3718">
        <v>0</v>
      </c>
      <c r="W3718">
        <v>0</v>
      </c>
      <c r="X3718">
        <v>289.86054535437074</v>
      </c>
      <c r="Y3718">
        <v>0</v>
      </c>
      <c r="Z3718">
        <v>0</v>
      </c>
      <c r="AA3718">
        <v>0</v>
      </c>
      <c r="AB3718">
        <v>29.42271317386637</v>
      </c>
      <c r="AC3718">
        <v>0</v>
      </c>
      <c r="AD3718">
        <v>0</v>
      </c>
      <c r="AE3718">
        <v>319.28325852823713</v>
      </c>
    </row>
    <row r="3719" spans="1:31" x14ac:dyDescent="0.3">
      <c r="A3719">
        <v>2509548</v>
      </c>
      <c r="B3719">
        <v>1</v>
      </c>
      <c r="C3719" t="s">
        <v>81</v>
      </c>
      <c r="D3719" t="s">
        <v>122</v>
      </c>
      <c r="E3719" t="s">
        <v>167</v>
      </c>
      <c r="F3719" t="s">
        <v>10838</v>
      </c>
      <c r="G3719" t="s">
        <v>263</v>
      </c>
      <c r="H3719" t="s">
        <v>150</v>
      </c>
      <c r="I3719" t="s">
        <v>136</v>
      </c>
      <c r="J3719" t="s">
        <v>137</v>
      </c>
      <c r="K3719" t="s">
        <v>144</v>
      </c>
      <c r="L3719" t="s">
        <v>10839</v>
      </c>
      <c r="M3719" t="s">
        <v>10840</v>
      </c>
      <c r="N3719">
        <v>2.9436111110000001</v>
      </c>
      <c r="O3719">
        <v>0</v>
      </c>
      <c r="P3719">
        <v>2</v>
      </c>
      <c r="Q3719">
        <v>0</v>
      </c>
      <c r="R3719">
        <v>0</v>
      </c>
      <c r="S3719">
        <v>0</v>
      </c>
      <c r="T3719">
        <v>0</v>
      </c>
      <c r="U3719">
        <v>0</v>
      </c>
      <c r="V3719">
        <v>0</v>
      </c>
      <c r="W3719">
        <v>0</v>
      </c>
      <c r="X3719">
        <v>1.4875496316536807</v>
      </c>
      <c r="Y3719">
        <v>0</v>
      </c>
      <c r="Z3719">
        <v>0</v>
      </c>
      <c r="AA3719">
        <v>0</v>
      </c>
      <c r="AB3719">
        <v>0</v>
      </c>
      <c r="AC3719">
        <v>0</v>
      </c>
      <c r="AD3719">
        <v>0</v>
      </c>
      <c r="AE3719">
        <v>1.4875496316536807</v>
      </c>
    </row>
    <row r="3720" spans="1:31" x14ac:dyDescent="0.3">
      <c r="A3720">
        <v>2538364</v>
      </c>
      <c r="B3720">
        <v>1</v>
      </c>
      <c r="C3720" t="s">
        <v>80</v>
      </c>
      <c r="D3720" t="s">
        <v>93</v>
      </c>
      <c r="E3720" t="s">
        <v>141</v>
      </c>
      <c r="F3720" t="s">
        <v>10841</v>
      </c>
      <c r="G3720" t="s">
        <v>143</v>
      </c>
      <c r="H3720" t="s">
        <v>135</v>
      </c>
      <c r="I3720" t="s">
        <v>136</v>
      </c>
      <c r="J3720" t="s">
        <v>137</v>
      </c>
      <c r="K3720" t="s">
        <v>144</v>
      </c>
      <c r="L3720" t="s">
        <v>10618</v>
      </c>
      <c r="M3720" t="s">
        <v>10559</v>
      </c>
      <c r="N3720">
        <v>9.3333333000000004E-2</v>
      </c>
      <c r="O3720">
        <v>0</v>
      </c>
      <c r="P3720">
        <v>253</v>
      </c>
      <c r="Q3720">
        <v>3</v>
      </c>
      <c r="R3720">
        <v>51</v>
      </c>
      <c r="S3720">
        <v>5</v>
      </c>
      <c r="T3720">
        <v>45</v>
      </c>
      <c r="U3720">
        <v>0</v>
      </c>
      <c r="V3720">
        <v>0</v>
      </c>
      <c r="W3720">
        <v>0</v>
      </c>
      <c r="X3720">
        <v>3.8862035940306665</v>
      </c>
      <c r="Y3720">
        <v>2.1399345607624198</v>
      </c>
      <c r="Z3720">
        <v>1.7286079803363901</v>
      </c>
      <c r="AA3720">
        <v>1.3126598079243599</v>
      </c>
      <c r="AB3720">
        <v>3.1461423229729868</v>
      </c>
      <c r="AC3720">
        <v>0</v>
      </c>
      <c r="AD3720">
        <v>0</v>
      </c>
      <c r="AE3720">
        <v>12.213548266026823</v>
      </c>
    </row>
    <row r="3721" spans="1:31" x14ac:dyDescent="0.3">
      <c r="A3721">
        <v>2509150</v>
      </c>
      <c r="B3721">
        <v>1</v>
      </c>
      <c r="C3721" t="s">
        <v>80</v>
      </c>
      <c r="D3721" t="s">
        <v>111</v>
      </c>
      <c r="E3721" t="s">
        <v>207</v>
      </c>
      <c r="F3721" t="s">
        <v>10775</v>
      </c>
      <c r="G3721" t="s">
        <v>173</v>
      </c>
      <c r="H3721" t="s">
        <v>150</v>
      </c>
      <c r="I3721" t="s">
        <v>136</v>
      </c>
      <c r="J3721" t="s">
        <v>137</v>
      </c>
      <c r="K3721" t="s">
        <v>138</v>
      </c>
      <c r="L3721" t="s">
        <v>10842</v>
      </c>
      <c r="M3721" t="s">
        <v>10843</v>
      </c>
      <c r="N3721">
        <v>6.971944444</v>
      </c>
      <c r="O3721">
        <v>0</v>
      </c>
      <c r="P3721">
        <v>166</v>
      </c>
      <c r="Q3721">
        <v>0</v>
      </c>
      <c r="R3721">
        <v>0</v>
      </c>
      <c r="S3721">
        <v>0</v>
      </c>
      <c r="T3721">
        <v>19</v>
      </c>
      <c r="U3721">
        <v>0</v>
      </c>
      <c r="V3721">
        <v>0</v>
      </c>
      <c r="W3721">
        <v>0</v>
      </c>
      <c r="X3721">
        <v>277.95103077389871</v>
      </c>
      <c r="Y3721">
        <v>0</v>
      </c>
      <c r="Z3721">
        <v>0</v>
      </c>
      <c r="AA3721">
        <v>0</v>
      </c>
      <c r="AB3721">
        <v>42.362083043031305</v>
      </c>
      <c r="AC3721">
        <v>0</v>
      </c>
      <c r="AD3721">
        <v>0</v>
      </c>
      <c r="AE3721">
        <v>320.31311381693001</v>
      </c>
    </row>
    <row r="3722" spans="1:31" x14ac:dyDescent="0.3">
      <c r="A3722">
        <v>2509179</v>
      </c>
      <c r="B3722">
        <v>1</v>
      </c>
      <c r="C3722" t="s">
        <v>81</v>
      </c>
      <c r="D3722" t="s">
        <v>118</v>
      </c>
      <c r="E3722" t="s">
        <v>132</v>
      </c>
      <c r="F3722" t="s">
        <v>10844</v>
      </c>
      <c r="G3722" t="s">
        <v>173</v>
      </c>
      <c r="H3722" t="s">
        <v>135</v>
      </c>
      <c r="I3722" t="s">
        <v>136</v>
      </c>
      <c r="J3722" t="s">
        <v>137</v>
      </c>
      <c r="K3722" t="s">
        <v>138</v>
      </c>
      <c r="L3722" t="s">
        <v>10845</v>
      </c>
      <c r="M3722" t="s">
        <v>10846</v>
      </c>
      <c r="N3722">
        <v>10.916111110999999</v>
      </c>
      <c r="O3722">
        <v>1</v>
      </c>
      <c r="P3722">
        <v>35</v>
      </c>
      <c r="Q3722">
        <v>14</v>
      </c>
      <c r="R3722">
        <v>6</v>
      </c>
      <c r="S3722">
        <v>8</v>
      </c>
      <c r="T3722">
        <v>27</v>
      </c>
      <c r="U3722">
        <v>3</v>
      </c>
      <c r="V3722">
        <v>0</v>
      </c>
      <c r="W3722">
        <v>11.075442596262191</v>
      </c>
      <c r="X3722">
        <v>83.002745318151128</v>
      </c>
      <c r="Y3722">
        <v>176.93628631746046</v>
      </c>
      <c r="Z3722">
        <v>94.468936035903411</v>
      </c>
      <c r="AA3722">
        <v>1621.356005994915</v>
      </c>
      <c r="AB3722">
        <v>151.24895855160656</v>
      </c>
      <c r="AC3722">
        <v>9894.9878715793147</v>
      </c>
      <c r="AD3722">
        <v>0</v>
      </c>
      <c r="AE3722">
        <v>12033.076246393613</v>
      </c>
    </row>
    <row r="3723" spans="1:31" x14ac:dyDescent="0.3">
      <c r="A3723">
        <v>2509342</v>
      </c>
      <c r="B3723">
        <v>1</v>
      </c>
      <c r="C3723" t="s">
        <v>80</v>
      </c>
      <c r="D3723" t="s">
        <v>85</v>
      </c>
      <c r="E3723" t="s">
        <v>207</v>
      </c>
      <c r="F3723" t="s">
        <v>10847</v>
      </c>
      <c r="G3723" t="s">
        <v>538</v>
      </c>
      <c r="H3723" t="s">
        <v>150</v>
      </c>
      <c r="I3723" t="s">
        <v>136</v>
      </c>
      <c r="J3723" t="s">
        <v>3</v>
      </c>
      <c r="K3723" t="s">
        <v>144</v>
      </c>
      <c r="L3723" t="s">
        <v>10848</v>
      </c>
      <c r="M3723" t="s">
        <v>10849</v>
      </c>
      <c r="N3723">
        <v>2.8052777770000001</v>
      </c>
      <c r="O3723">
        <v>0</v>
      </c>
      <c r="P3723">
        <v>128</v>
      </c>
      <c r="Q3723">
        <v>0</v>
      </c>
      <c r="R3723">
        <v>0</v>
      </c>
      <c r="S3723">
        <v>0</v>
      </c>
      <c r="T3723">
        <v>18</v>
      </c>
      <c r="U3723">
        <v>0</v>
      </c>
      <c r="V3723">
        <v>0</v>
      </c>
      <c r="W3723">
        <v>0</v>
      </c>
      <c r="X3723">
        <v>65.252341637905488</v>
      </c>
      <c r="Y3723">
        <v>0</v>
      </c>
      <c r="Z3723">
        <v>0</v>
      </c>
      <c r="AA3723">
        <v>0</v>
      </c>
      <c r="AB3723">
        <v>46.707294021841889</v>
      </c>
      <c r="AC3723">
        <v>0</v>
      </c>
      <c r="AD3723">
        <v>0</v>
      </c>
      <c r="AE3723">
        <v>111.95963565974738</v>
      </c>
    </row>
    <row r="3724" spans="1:31" x14ac:dyDescent="0.3">
      <c r="A3724">
        <v>2509156</v>
      </c>
      <c r="B3724">
        <v>1</v>
      </c>
      <c r="C3724" t="s">
        <v>80</v>
      </c>
      <c r="D3724" t="s">
        <v>94</v>
      </c>
      <c r="E3724" t="s">
        <v>159</v>
      </c>
      <c r="F3724" t="s">
        <v>10850</v>
      </c>
      <c r="G3724" t="s">
        <v>161</v>
      </c>
      <c r="H3724" t="s">
        <v>150</v>
      </c>
      <c r="I3724" t="s">
        <v>136</v>
      </c>
      <c r="J3724" t="s">
        <v>137</v>
      </c>
      <c r="K3724" t="s">
        <v>144</v>
      </c>
      <c r="L3724" t="s">
        <v>10851</v>
      </c>
      <c r="M3724" t="s">
        <v>10852</v>
      </c>
      <c r="N3724">
        <v>1.0136111109999999</v>
      </c>
      <c r="O3724">
        <v>0</v>
      </c>
      <c r="P3724">
        <v>384</v>
      </c>
      <c r="Q3724">
        <v>0</v>
      </c>
      <c r="R3724">
        <v>0</v>
      </c>
      <c r="S3724">
        <v>0</v>
      </c>
      <c r="T3724">
        <v>40</v>
      </c>
      <c r="U3724">
        <v>0</v>
      </c>
      <c r="V3724">
        <v>0</v>
      </c>
      <c r="W3724">
        <v>0</v>
      </c>
      <c r="X3724">
        <v>75.643677458544772</v>
      </c>
      <c r="Y3724">
        <v>0</v>
      </c>
      <c r="Z3724">
        <v>0</v>
      </c>
      <c r="AA3724">
        <v>0</v>
      </c>
      <c r="AB3724">
        <v>20.19018080552971</v>
      </c>
      <c r="AC3724">
        <v>0</v>
      </c>
      <c r="AD3724">
        <v>0</v>
      </c>
      <c r="AE3724">
        <v>95.833858264074479</v>
      </c>
    </row>
    <row r="3725" spans="1:31" x14ac:dyDescent="0.3">
      <c r="A3725">
        <v>2509388</v>
      </c>
      <c r="B3725">
        <v>1</v>
      </c>
      <c r="C3725" t="s">
        <v>80</v>
      </c>
      <c r="D3725" t="s">
        <v>104</v>
      </c>
      <c r="E3725" t="s">
        <v>187</v>
      </c>
      <c r="F3725" t="s">
        <v>10853</v>
      </c>
      <c r="G3725" t="s">
        <v>143</v>
      </c>
      <c r="H3725" t="s">
        <v>135</v>
      </c>
      <c r="I3725" t="s">
        <v>136</v>
      </c>
      <c r="J3725" t="s">
        <v>137</v>
      </c>
      <c r="K3725" t="s">
        <v>144</v>
      </c>
      <c r="L3725" t="s">
        <v>10854</v>
      </c>
      <c r="M3725" t="s">
        <v>10855</v>
      </c>
      <c r="N3725">
        <v>4.0069444440000002</v>
      </c>
      <c r="O3725">
        <v>1</v>
      </c>
      <c r="P3725">
        <v>370</v>
      </c>
      <c r="Q3725">
        <v>4</v>
      </c>
      <c r="R3725">
        <v>7</v>
      </c>
      <c r="S3725">
        <v>4</v>
      </c>
      <c r="T3725">
        <v>28</v>
      </c>
      <c r="U3725">
        <v>0</v>
      </c>
      <c r="V3725">
        <v>0</v>
      </c>
      <c r="W3725">
        <v>0.83995628294578328</v>
      </c>
      <c r="X3725">
        <v>248.29188227274011</v>
      </c>
      <c r="Y3725">
        <v>3.2318395434131877</v>
      </c>
      <c r="Z3725">
        <v>19.177185610143002</v>
      </c>
      <c r="AA3725">
        <v>17.72696425760223</v>
      </c>
      <c r="AB3725">
        <v>41.535662081663169</v>
      </c>
      <c r="AC3725">
        <v>0</v>
      </c>
      <c r="AD3725">
        <v>0</v>
      </c>
      <c r="AE3725">
        <v>330.80349004850751</v>
      </c>
    </row>
    <row r="3726" spans="1:31" x14ac:dyDescent="0.3">
      <c r="A3726">
        <v>2509133</v>
      </c>
      <c r="B3726">
        <v>1</v>
      </c>
      <c r="C3726" t="s">
        <v>80</v>
      </c>
      <c r="D3726" t="s">
        <v>97</v>
      </c>
      <c r="E3726" t="s">
        <v>207</v>
      </c>
      <c r="F3726" t="s">
        <v>7433</v>
      </c>
      <c r="G3726" t="s">
        <v>173</v>
      </c>
      <c r="H3726" t="s">
        <v>150</v>
      </c>
      <c r="I3726" t="s">
        <v>136</v>
      </c>
      <c r="J3726" t="s">
        <v>137</v>
      </c>
      <c r="K3726" t="s">
        <v>138</v>
      </c>
      <c r="L3726" t="s">
        <v>10856</v>
      </c>
      <c r="M3726" t="s">
        <v>10547</v>
      </c>
      <c r="N3726">
        <v>6.3669444439999996</v>
      </c>
      <c r="O3726">
        <v>0</v>
      </c>
      <c r="P3726">
        <v>47</v>
      </c>
      <c r="Q3726">
        <v>0</v>
      </c>
      <c r="R3726">
        <v>0</v>
      </c>
      <c r="S3726">
        <v>0</v>
      </c>
      <c r="T3726">
        <v>14</v>
      </c>
      <c r="U3726">
        <v>0</v>
      </c>
      <c r="V3726">
        <v>0</v>
      </c>
      <c r="W3726">
        <v>0</v>
      </c>
      <c r="X3726">
        <v>88.734242690067134</v>
      </c>
      <c r="Y3726">
        <v>0</v>
      </c>
      <c r="Z3726">
        <v>0</v>
      </c>
      <c r="AA3726">
        <v>0</v>
      </c>
      <c r="AB3726">
        <v>149.91820376160814</v>
      </c>
      <c r="AC3726">
        <v>0</v>
      </c>
      <c r="AD3726">
        <v>0</v>
      </c>
      <c r="AE3726">
        <v>238.65244645167527</v>
      </c>
    </row>
    <row r="3727" spans="1:31" x14ac:dyDescent="0.3">
      <c r="A3727">
        <v>2509219</v>
      </c>
      <c r="B3727">
        <v>1</v>
      </c>
      <c r="C3727" t="s">
        <v>81</v>
      </c>
      <c r="D3727" t="s">
        <v>120</v>
      </c>
      <c r="E3727" t="s">
        <v>187</v>
      </c>
      <c r="F3727" t="s">
        <v>8067</v>
      </c>
      <c r="G3727" t="s">
        <v>143</v>
      </c>
      <c r="H3727" t="s">
        <v>135</v>
      </c>
      <c r="I3727" t="s">
        <v>136</v>
      </c>
      <c r="J3727" t="s">
        <v>137</v>
      </c>
      <c r="K3727" t="s">
        <v>144</v>
      </c>
      <c r="L3727" t="s">
        <v>10857</v>
      </c>
      <c r="M3727" t="s">
        <v>10858</v>
      </c>
      <c r="N3727">
        <v>0.30694444399999998</v>
      </c>
      <c r="O3727">
        <v>0</v>
      </c>
      <c r="P3727">
        <v>943</v>
      </c>
      <c r="Q3727">
        <v>37</v>
      </c>
      <c r="R3727">
        <v>65</v>
      </c>
      <c r="S3727">
        <v>6</v>
      </c>
      <c r="T3727">
        <v>67</v>
      </c>
      <c r="U3727">
        <v>1</v>
      </c>
      <c r="V3727">
        <v>1</v>
      </c>
      <c r="W3727">
        <v>0</v>
      </c>
      <c r="X3727">
        <v>50.915181746658014</v>
      </c>
      <c r="Y3727">
        <v>7.6268541472490803</v>
      </c>
      <c r="Z3727">
        <v>6.3055023618364379</v>
      </c>
      <c r="AA3727">
        <v>14.382338969623627</v>
      </c>
      <c r="AB3727">
        <v>9.6788882857491529</v>
      </c>
      <c r="AC3727">
        <v>6.5255095295807086</v>
      </c>
      <c r="AD3727">
        <v>39.329925329138895</v>
      </c>
      <c r="AE3727">
        <v>134.76420036983592</v>
      </c>
    </row>
    <row r="3728" spans="1:31" x14ac:dyDescent="0.3">
      <c r="A3728">
        <v>2509265</v>
      </c>
      <c r="B3728">
        <v>1</v>
      </c>
      <c r="C3728" t="s">
        <v>80</v>
      </c>
      <c r="D3728" t="s">
        <v>84</v>
      </c>
      <c r="E3728" t="s">
        <v>159</v>
      </c>
      <c r="F3728" t="s">
        <v>10859</v>
      </c>
      <c r="G3728" t="s">
        <v>161</v>
      </c>
      <c r="H3728" t="s">
        <v>150</v>
      </c>
      <c r="I3728" t="s">
        <v>136</v>
      </c>
      <c r="J3728" t="s">
        <v>137</v>
      </c>
      <c r="K3728" t="s">
        <v>144</v>
      </c>
      <c r="L3728" t="s">
        <v>10860</v>
      </c>
      <c r="M3728" t="s">
        <v>10861</v>
      </c>
      <c r="N3728">
        <v>0.576944444</v>
      </c>
      <c r="O3728">
        <v>0</v>
      </c>
      <c r="P3728">
        <v>915</v>
      </c>
      <c r="Q3728">
        <v>0</v>
      </c>
      <c r="R3728">
        <v>0</v>
      </c>
      <c r="S3728">
        <v>0</v>
      </c>
      <c r="T3728">
        <v>53</v>
      </c>
      <c r="U3728">
        <v>0</v>
      </c>
      <c r="V3728">
        <v>0</v>
      </c>
      <c r="W3728">
        <v>0</v>
      </c>
      <c r="X3728">
        <v>113.91599244713473</v>
      </c>
      <c r="Y3728">
        <v>0</v>
      </c>
      <c r="Z3728">
        <v>0</v>
      </c>
      <c r="AA3728">
        <v>0</v>
      </c>
      <c r="AB3728">
        <v>23.643011067343348</v>
      </c>
      <c r="AC3728">
        <v>0</v>
      </c>
      <c r="AD3728">
        <v>0</v>
      </c>
      <c r="AE3728">
        <v>137.55900351447806</v>
      </c>
    </row>
    <row r="3729" spans="1:31" x14ac:dyDescent="0.3">
      <c r="A3729">
        <v>2509282</v>
      </c>
      <c r="B3729">
        <v>1</v>
      </c>
      <c r="C3729" t="s">
        <v>80</v>
      </c>
      <c r="D3729" t="s">
        <v>105</v>
      </c>
      <c r="E3729" t="s">
        <v>207</v>
      </c>
      <c r="F3729" t="s">
        <v>10862</v>
      </c>
      <c r="G3729" t="s">
        <v>161</v>
      </c>
      <c r="H3729" t="s">
        <v>150</v>
      </c>
      <c r="I3729" t="s">
        <v>136</v>
      </c>
      <c r="J3729" t="s">
        <v>137</v>
      </c>
      <c r="K3729" t="s">
        <v>144</v>
      </c>
      <c r="L3729" t="s">
        <v>10863</v>
      </c>
      <c r="M3729" t="s">
        <v>10864</v>
      </c>
      <c r="N3729">
        <v>0.58861111099999996</v>
      </c>
      <c r="O3729">
        <v>0</v>
      </c>
      <c r="P3729">
        <v>44</v>
      </c>
      <c r="Q3729">
        <v>0</v>
      </c>
      <c r="R3729">
        <v>0</v>
      </c>
      <c r="S3729">
        <v>0</v>
      </c>
      <c r="T3729">
        <v>4</v>
      </c>
      <c r="U3729">
        <v>0</v>
      </c>
      <c r="V3729">
        <v>0</v>
      </c>
      <c r="W3729">
        <v>0</v>
      </c>
      <c r="X3729">
        <v>9.4990875196074906</v>
      </c>
      <c r="Y3729">
        <v>0</v>
      </c>
      <c r="Z3729">
        <v>0</v>
      </c>
      <c r="AA3729">
        <v>0</v>
      </c>
      <c r="AB3729">
        <v>1.9337459503716323</v>
      </c>
      <c r="AC3729">
        <v>0</v>
      </c>
      <c r="AD3729">
        <v>0</v>
      </c>
      <c r="AE3729">
        <v>11.432833469979123</v>
      </c>
    </row>
    <row r="3730" spans="1:31" x14ac:dyDescent="0.3">
      <c r="A3730">
        <v>2509239</v>
      </c>
      <c r="B3730">
        <v>1</v>
      </c>
      <c r="C3730" t="s">
        <v>80</v>
      </c>
      <c r="D3730" t="s">
        <v>103</v>
      </c>
      <c r="E3730" t="s">
        <v>275</v>
      </c>
      <c r="F3730" t="s">
        <v>10865</v>
      </c>
      <c r="G3730" t="s">
        <v>1365</v>
      </c>
      <c r="H3730" t="s">
        <v>135</v>
      </c>
      <c r="I3730" t="s">
        <v>136</v>
      </c>
      <c r="J3730" t="s">
        <v>137</v>
      </c>
      <c r="K3730" t="s">
        <v>138</v>
      </c>
      <c r="L3730" t="s">
        <v>10866</v>
      </c>
      <c r="M3730" t="s">
        <v>10867</v>
      </c>
      <c r="N3730">
        <v>3.0916666660000001</v>
      </c>
      <c r="O3730">
        <v>0</v>
      </c>
      <c r="P3730">
        <v>95</v>
      </c>
      <c r="Q3730">
        <v>0</v>
      </c>
      <c r="R3730">
        <v>134</v>
      </c>
      <c r="S3730">
        <v>0</v>
      </c>
      <c r="T3730">
        <v>60</v>
      </c>
      <c r="U3730">
        <v>0</v>
      </c>
      <c r="V3730">
        <v>0</v>
      </c>
      <c r="W3730">
        <v>0</v>
      </c>
      <c r="X3730">
        <v>66.397277425153263</v>
      </c>
      <c r="Y3730">
        <v>0</v>
      </c>
      <c r="Z3730">
        <v>187.54900789953763</v>
      </c>
      <c r="AA3730">
        <v>0</v>
      </c>
      <c r="AB3730">
        <v>157.19073734833509</v>
      </c>
      <c r="AC3730">
        <v>0</v>
      </c>
      <c r="AD3730">
        <v>0</v>
      </c>
      <c r="AE3730">
        <v>411.13702267302597</v>
      </c>
    </row>
    <row r="3731" spans="1:31" x14ac:dyDescent="0.3">
      <c r="A3731">
        <v>2509431</v>
      </c>
      <c r="B3731">
        <v>1</v>
      </c>
      <c r="C3731" t="s">
        <v>81</v>
      </c>
      <c r="D3731" t="s">
        <v>122</v>
      </c>
      <c r="E3731" t="s">
        <v>167</v>
      </c>
      <c r="F3731" t="s">
        <v>10868</v>
      </c>
      <c r="G3731" t="s">
        <v>169</v>
      </c>
      <c r="H3731" t="s">
        <v>150</v>
      </c>
      <c r="I3731" t="s">
        <v>136</v>
      </c>
      <c r="J3731" t="s">
        <v>137</v>
      </c>
      <c r="K3731" t="s">
        <v>144</v>
      </c>
      <c r="L3731" t="s">
        <v>10869</v>
      </c>
      <c r="M3731" t="s">
        <v>10870</v>
      </c>
      <c r="N3731">
        <v>2.3338888880000002</v>
      </c>
      <c r="O3731">
        <v>0</v>
      </c>
      <c r="P3731">
        <v>6</v>
      </c>
      <c r="Q3731">
        <v>0</v>
      </c>
      <c r="R3731">
        <v>0</v>
      </c>
      <c r="S3731">
        <v>0</v>
      </c>
      <c r="T3731">
        <v>3</v>
      </c>
      <c r="U3731">
        <v>0</v>
      </c>
      <c r="V3731">
        <v>0</v>
      </c>
      <c r="W3731">
        <v>0</v>
      </c>
      <c r="X3731">
        <v>2.4728005310054981</v>
      </c>
      <c r="Y3731">
        <v>0</v>
      </c>
      <c r="Z3731">
        <v>0</v>
      </c>
      <c r="AA3731">
        <v>0</v>
      </c>
      <c r="AB3731">
        <v>0.39248921316837337</v>
      </c>
      <c r="AC3731">
        <v>0</v>
      </c>
      <c r="AD3731">
        <v>0</v>
      </c>
      <c r="AE3731">
        <v>2.8652897441738716</v>
      </c>
    </row>
    <row r="3732" spans="1:31" x14ac:dyDescent="0.3">
      <c r="A3732">
        <v>2509196</v>
      </c>
      <c r="B3732">
        <v>1</v>
      </c>
      <c r="C3732" t="s">
        <v>81</v>
      </c>
      <c r="D3732" t="s">
        <v>128</v>
      </c>
      <c r="E3732" t="s">
        <v>275</v>
      </c>
      <c r="F3732" t="s">
        <v>10871</v>
      </c>
      <c r="G3732" t="s">
        <v>143</v>
      </c>
      <c r="H3732" t="s">
        <v>135</v>
      </c>
      <c r="I3732" t="s">
        <v>136</v>
      </c>
      <c r="J3732" t="s">
        <v>137</v>
      </c>
      <c r="K3732" t="s">
        <v>144</v>
      </c>
      <c r="L3732" t="s">
        <v>10872</v>
      </c>
      <c r="M3732" t="s">
        <v>10873</v>
      </c>
      <c r="N3732">
        <v>0.266321111</v>
      </c>
      <c r="O3732">
        <v>6</v>
      </c>
      <c r="P3732">
        <v>1000</v>
      </c>
      <c r="Q3732">
        <v>7</v>
      </c>
      <c r="R3732">
        <v>21</v>
      </c>
      <c r="S3732">
        <v>39</v>
      </c>
      <c r="T3732">
        <v>84</v>
      </c>
      <c r="U3732">
        <v>7</v>
      </c>
      <c r="V3732">
        <v>0</v>
      </c>
      <c r="W3732">
        <v>0.30654788336273892</v>
      </c>
      <c r="X3732">
        <v>62.136145510094948</v>
      </c>
      <c r="Y3732">
        <v>6.2129526548867426</v>
      </c>
      <c r="Z3732">
        <v>0.99581196372098502</v>
      </c>
      <c r="AA3732">
        <v>49.430571929229288</v>
      </c>
      <c r="AB3732">
        <v>22.357523861301011</v>
      </c>
      <c r="AC3732">
        <v>455.02758362471434</v>
      </c>
      <c r="AD3732">
        <v>0</v>
      </c>
      <c r="AE3732">
        <v>596.46713742731004</v>
      </c>
    </row>
    <row r="3733" spans="1:31" x14ac:dyDescent="0.3">
      <c r="A3733">
        <v>2509651</v>
      </c>
      <c r="B3733">
        <v>1</v>
      </c>
      <c r="C3733" t="s">
        <v>80</v>
      </c>
      <c r="D3733" t="s">
        <v>103</v>
      </c>
      <c r="E3733" t="s">
        <v>275</v>
      </c>
      <c r="F3733" t="s">
        <v>10874</v>
      </c>
      <c r="G3733" t="s">
        <v>2832</v>
      </c>
      <c r="H3733" t="s">
        <v>1921</v>
      </c>
      <c r="I3733" t="s">
        <v>136</v>
      </c>
      <c r="J3733" t="s">
        <v>137</v>
      </c>
      <c r="K3733" t="s">
        <v>138</v>
      </c>
      <c r="L3733" t="s">
        <v>10875</v>
      </c>
      <c r="M3733" t="s">
        <v>10876</v>
      </c>
      <c r="N3733">
        <v>4.346666666</v>
      </c>
      <c r="O3733">
        <v>0</v>
      </c>
      <c r="P3733">
        <v>2696</v>
      </c>
      <c r="Q3733">
        <v>1</v>
      </c>
      <c r="R3733">
        <v>21</v>
      </c>
      <c r="S3733">
        <v>36</v>
      </c>
      <c r="T3733">
        <v>248</v>
      </c>
      <c r="U3733">
        <v>28</v>
      </c>
      <c r="V3733">
        <v>2</v>
      </c>
      <c r="W3733">
        <v>0</v>
      </c>
      <c r="X3733">
        <v>2741.455720031066</v>
      </c>
      <c r="Y3733">
        <v>1.9681143173233333</v>
      </c>
      <c r="Z3733">
        <v>17.744891110459026</v>
      </c>
      <c r="AA3733">
        <v>2527.903636182798</v>
      </c>
      <c r="AB3733">
        <v>519.55926602463558</v>
      </c>
      <c r="AC3733">
        <v>9293.3372717397542</v>
      </c>
      <c r="AD3733">
        <v>26.972529976721074</v>
      </c>
      <c r="AE3733">
        <v>15128.941429382758</v>
      </c>
    </row>
    <row r="3734" spans="1:31" x14ac:dyDescent="0.3">
      <c r="A3734">
        <v>2509653</v>
      </c>
      <c r="B3734">
        <v>1</v>
      </c>
      <c r="C3734" t="s">
        <v>80</v>
      </c>
      <c r="D3734" t="s">
        <v>93</v>
      </c>
      <c r="E3734" t="s">
        <v>167</v>
      </c>
      <c r="F3734" t="s">
        <v>10877</v>
      </c>
      <c r="G3734" t="s">
        <v>263</v>
      </c>
      <c r="H3734" t="s">
        <v>150</v>
      </c>
      <c r="I3734" t="s">
        <v>136</v>
      </c>
      <c r="J3734" t="s">
        <v>137</v>
      </c>
      <c r="K3734" t="s">
        <v>144</v>
      </c>
      <c r="L3734" t="s">
        <v>10878</v>
      </c>
      <c r="M3734" t="s">
        <v>10879</v>
      </c>
      <c r="N3734">
        <v>1.6788888879999999</v>
      </c>
      <c r="O3734">
        <v>0</v>
      </c>
      <c r="P3734">
        <v>1</v>
      </c>
      <c r="Q3734">
        <v>0</v>
      </c>
      <c r="R3734">
        <v>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0.19183346887973332</v>
      </c>
      <c r="Y3734">
        <v>0</v>
      </c>
      <c r="Z3734">
        <v>0</v>
      </c>
      <c r="AA3734">
        <v>0</v>
      </c>
      <c r="AB3734">
        <v>0</v>
      </c>
      <c r="AC3734">
        <v>0</v>
      </c>
      <c r="AD3734">
        <v>0</v>
      </c>
      <c r="AE3734">
        <v>0.19183346887973332</v>
      </c>
    </row>
    <row r="3735" spans="1:31" x14ac:dyDescent="0.3">
      <c r="A3735">
        <v>2509655</v>
      </c>
      <c r="B3735">
        <v>1</v>
      </c>
      <c r="C3735" t="s">
        <v>80</v>
      </c>
      <c r="D3735" t="s">
        <v>103</v>
      </c>
      <c r="E3735" t="s">
        <v>275</v>
      </c>
      <c r="F3735" t="s">
        <v>10880</v>
      </c>
      <c r="G3735" t="s">
        <v>10881</v>
      </c>
      <c r="H3735" t="s">
        <v>1921</v>
      </c>
      <c r="I3735" t="s">
        <v>136</v>
      </c>
      <c r="J3735" t="s">
        <v>137</v>
      </c>
      <c r="K3735" t="s">
        <v>138</v>
      </c>
      <c r="L3735" t="s">
        <v>10882</v>
      </c>
      <c r="M3735" t="s">
        <v>10883</v>
      </c>
      <c r="N3735">
        <v>4.6980555549999998</v>
      </c>
      <c r="O3735">
        <v>41</v>
      </c>
      <c r="P3735">
        <v>51125</v>
      </c>
      <c r="Q3735">
        <v>163</v>
      </c>
      <c r="R3735">
        <v>1393</v>
      </c>
      <c r="S3735">
        <v>302</v>
      </c>
      <c r="T3735">
        <v>7019</v>
      </c>
      <c r="U3735">
        <v>191</v>
      </c>
      <c r="V3735">
        <v>197</v>
      </c>
      <c r="W3735">
        <v>102.86370534027419</v>
      </c>
      <c r="X3735">
        <v>56781.435351201566</v>
      </c>
      <c r="Y3735">
        <v>1673.2731752280138</v>
      </c>
      <c r="Z3735">
        <v>1936.7337873047663</v>
      </c>
      <c r="AA3735">
        <v>12043.618350795065</v>
      </c>
      <c r="AB3735">
        <v>22629.430332203308</v>
      </c>
      <c r="AC3735">
        <v>35934.380145353047</v>
      </c>
      <c r="AD3735">
        <v>7760.6642930113594</v>
      </c>
      <c r="AE3735">
        <v>138862.3991404374</v>
      </c>
    </row>
    <row r="3736" spans="1:31" x14ac:dyDescent="0.3">
      <c r="A3736">
        <v>2509659</v>
      </c>
      <c r="B3736">
        <v>1</v>
      </c>
      <c r="C3736" t="s">
        <v>80</v>
      </c>
      <c r="D3736" t="s">
        <v>96</v>
      </c>
      <c r="E3736" t="s">
        <v>167</v>
      </c>
      <c r="F3736" t="s">
        <v>10884</v>
      </c>
      <c r="G3736" t="s">
        <v>263</v>
      </c>
      <c r="H3736" t="s">
        <v>150</v>
      </c>
      <c r="I3736" t="s">
        <v>136</v>
      </c>
      <c r="J3736" t="s">
        <v>137</v>
      </c>
      <c r="K3736" t="s">
        <v>144</v>
      </c>
      <c r="L3736" t="s">
        <v>10885</v>
      </c>
      <c r="M3736" t="s">
        <v>10886</v>
      </c>
      <c r="N3736">
        <v>1.511111111</v>
      </c>
      <c r="O3736">
        <v>0</v>
      </c>
      <c r="P3736">
        <v>1</v>
      </c>
      <c r="Q3736">
        <v>0</v>
      </c>
      <c r="R3736">
        <v>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0.39287471964256004</v>
      </c>
      <c r="Y3736">
        <v>0</v>
      </c>
      <c r="Z3736">
        <v>0</v>
      </c>
      <c r="AA3736">
        <v>0</v>
      </c>
      <c r="AB3736">
        <v>0</v>
      </c>
      <c r="AC3736">
        <v>0</v>
      </c>
      <c r="AD3736">
        <v>0</v>
      </c>
      <c r="AE3736">
        <v>0.39287471964256004</v>
      </c>
    </row>
    <row r="3737" spans="1:31" x14ac:dyDescent="0.3">
      <c r="A3737">
        <v>2509660</v>
      </c>
      <c r="B3737">
        <v>1</v>
      </c>
      <c r="C3737" t="s">
        <v>80</v>
      </c>
      <c r="D3737" t="s">
        <v>82</v>
      </c>
      <c r="E3737" t="s">
        <v>141</v>
      </c>
      <c r="F3737" t="s">
        <v>10887</v>
      </c>
      <c r="G3737" t="s">
        <v>295</v>
      </c>
      <c r="H3737" t="s">
        <v>135</v>
      </c>
      <c r="I3737" t="s">
        <v>136</v>
      </c>
      <c r="J3737" t="s">
        <v>137</v>
      </c>
      <c r="K3737" t="s">
        <v>138</v>
      </c>
      <c r="L3737" t="s">
        <v>10888</v>
      </c>
      <c r="M3737" t="s">
        <v>10889</v>
      </c>
      <c r="N3737">
        <v>0.43138888800000003</v>
      </c>
      <c r="O3737">
        <v>0</v>
      </c>
      <c r="P3737">
        <v>4222</v>
      </c>
      <c r="Q3737">
        <v>0</v>
      </c>
      <c r="R3737">
        <v>0</v>
      </c>
      <c r="S3737">
        <v>16</v>
      </c>
      <c r="T3737">
        <v>2484</v>
      </c>
      <c r="U3737">
        <v>0</v>
      </c>
      <c r="V3737">
        <v>5</v>
      </c>
      <c r="W3737">
        <v>0</v>
      </c>
      <c r="X3737">
        <v>442.9378473591637</v>
      </c>
      <c r="Y3737">
        <v>0</v>
      </c>
      <c r="Z3737">
        <v>0</v>
      </c>
      <c r="AA3737">
        <v>83.25057384304678</v>
      </c>
      <c r="AB3737">
        <v>443.14384331699807</v>
      </c>
      <c r="AC3737">
        <v>0</v>
      </c>
      <c r="AD3737">
        <v>2.1515053404145998</v>
      </c>
      <c r="AE3737">
        <v>971.48376985962318</v>
      </c>
    </row>
    <row r="3738" spans="1:31" x14ac:dyDescent="0.3">
      <c r="A3738">
        <v>2509662</v>
      </c>
      <c r="B3738">
        <v>1</v>
      </c>
      <c r="C3738" t="s">
        <v>80</v>
      </c>
      <c r="D3738" t="s">
        <v>104</v>
      </c>
      <c r="E3738" t="s">
        <v>141</v>
      </c>
      <c r="F3738" t="s">
        <v>10890</v>
      </c>
      <c r="G3738" t="s">
        <v>143</v>
      </c>
      <c r="H3738" t="s">
        <v>135</v>
      </c>
      <c r="I3738" t="s">
        <v>136</v>
      </c>
      <c r="J3738" t="s">
        <v>137</v>
      </c>
      <c r="K3738" t="s">
        <v>144</v>
      </c>
      <c r="L3738" t="s">
        <v>10891</v>
      </c>
      <c r="M3738" t="s">
        <v>10892</v>
      </c>
      <c r="N3738">
        <v>1.3958333329999999</v>
      </c>
      <c r="O3738">
        <v>9</v>
      </c>
      <c r="P3738">
        <v>0</v>
      </c>
      <c r="Q3738">
        <v>72</v>
      </c>
      <c r="R3738">
        <v>0</v>
      </c>
      <c r="S3738">
        <v>24</v>
      </c>
      <c r="T3738">
        <v>2</v>
      </c>
      <c r="U3738">
        <v>0</v>
      </c>
      <c r="V3738">
        <v>0</v>
      </c>
      <c r="W3738">
        <v>6.9744145575494603</v>
      </c>
      <c r="X3738">
        <v>0</v>
      </c>
      <c r="Y3738">
        <v>73.836353452623271</v>
      </c>
      <c r="Z3738">
        <v>0</v>
      </c>
      <c r="AA3738">
        <v>97.824925070774086</v>
      </c>
      <c r="AB3738">
        <v>6.3814104243587</v>
      </c>
      <c r="AC3738">
        <v>0</v>
      </c>
      <c r="AD3738">
        <v>0</v>
      </c>
      <c r="AE3738">
        <v>185.01710350530553</v>
      </c>
    </row>
    <row r="3739" spans="1:31" x14ac:dyDescent="0.3">
      <c r="A3739">
        <v>2509664</v>
      </c>
      <c r="B3739">
        <v>1</v>
      </c>
      <c r="C3739" t="s">
        <v>80</v>
      </c>
      <c r="D3739" t="s">
        <v>100</v>
      </c>
      <c r="E3739" t="s">
        <v>132</v>
      </c>
      <c r="F3739" t="s">
        <v>10893</v>
      </c>
      <c r="G3739" t="s">
        <v>333</v>
      </c>
      <c r="H3739" t="s">
        <v>135</v>
      </c>
      <c r="I3739" t="s">
        <v>136</v>
      </c>
      <c r="J3739" t="s">
        <v>137</v>
      </c>
      <c r="K3739" t="s">
        <v>144</v>
      </c>
      <c r="L3739" t="s">
        <v>10894</v>
      </c>
      <c r="M3739" t="s">
        <v>10895</v>
      </c>
      <c r="N3739">
        <v>3.0902777769999998</v>
      </c>
      <c r="O3739">
        <v>0</v>
      </c>
      <c r="P3739">
        <v>371</v>
      </c>
      <c r="Q3739">
        <v>0</v>
      </c>
      <c r="R3739">
        <v>41</v>
      </c>
      <c r="S3739">
        <v>4</v>
      </c>
      <c r="T3739">
        <v>117</v>
      </c>
      <c r="U3739">
        <v>1</v>
      </c>
      <c r="V3739">
        <v>2</v>
      </c>
      <c r="W3739">
        <v>0</v>
      </c>
      <c r="X3739">
        <v>310.65153127050877</v>
      </c>
      <c r="Y3739">
        <v>0</v>
      </c>
      <c r="Z3739">
        <v>25.11109894138081</v>
      </c>
      <c r="AA3739">
        <v>36.334541627983349</v>
      </c>
      <c r="AB3739">
        <v>155.09487507534453</v>
      </c>
      <c r="AC3739">
        <v>125.84859118780409</v>
      </c>
      <c r="AD3739">
        <v>138.12047917014419</v>
      </c>
      <c r="AE3739">
        <v>791.16111727316581</v>
      </c>
    </row>
    <row r="3740" spans="1:31" x14ac:dyDescent="0.3">
      <c r="A3740">
        <v>2509665</v>
      </c>
      <c r="B3740">
        <v>1</v>
      </c>
      <c r="C3740" t="s">
        <v>80</v>
      </c>
      <c r="D3740" t="s">
        <v>94</v>
      </c>
      <c r="E3740" t="s">
        <v>207</v>
      </c>
      <c r="F3740" t="s">
        <v>10896</v>
      </c>
      <c r="G3740" t="s">
        <v>177</v>
      </c>
      <c r="H3740" t="s">
        <v>150</v>
      </c>
      <c r="I3740" t="s">
        <v>136</v>
      </c>
      <c r="J3740" t="s">
        <v>137</v>
      </c>
      <c r="K3740" t="s">
        <v>144</v>
      </c>
      <c r="L3740" t="s">
        <v>10897</v>
      </c>
      <c r="M3740" t="s">
        <v>10898</v>
      </c>
      <c r="N3740">
        <v>0.54277777699999996</v>
      </c>
      <c r="O3740">
        <v>0</v>
      </c>
      <c r="P3740">
        <v>71</v>
      </c>
      <c r="Q3740">
        <v>0</v>
      </c>
      <c r="R3740">
        <v>0</v>
      </c>
      <c r="S3740">
        <v>0</v>
      </c>
      <c r="T3740">
        <v>2</v>
      </c>
      <c r="U3740">
        <v>0</v>
      </c>
      <c r="V3740">
        <v>0</v>
      </c>
      <c r="W3740">
        <v>0</v>
      </c>
      <c r="X3740">
        <v>6.6389240619924008</v>
      </c>
      <c r="Y3740">
        <v>0</v>
      </c>
      <c r="Z3740">
        <v>0</v>
      </c>
      <c r="AA3740">
        <v>0</v>
      </c>
      <c r="AB3740">
        <v>1.6788020718753335E-2</v>
      </c>
      <c r="AC3740">
        <v>0</v>
      </c>
      <c r="AD3740">
        <v>0</v>
      </c>
      <c r="AE3740">
        <v>6.6557120827111538</v>
      </c>
    </row>
    <row r="3741" spans="1:31" x14ac:dyDescent="0.3">
      <c r="A3741">
        <v>2509666</v>
      </c>
      <c r="B3741">
        <v>1</v>
      </c>
      <c r="C3741" t="s">
        <v>80</v>
      </c>
      <c r="D3741" t="s">
        <v>101</v>
      </c>
      <c r="E3741" t="s">
        <v>167</v>
      </c>
      <c r="F3741" t="s">
        <v>422</v>
      </c>
      <c r="G3741" t="s">
        <v>234</v>
      </c>
      <c r="H3741" t="s">
        <v>150</v>
      </c>
      <c r="I3741" t="s">
        <v>136</v>
      </c>
      <c r="J3741" t="s">
        <v>137</v>
      </c>
      <c r="K3741" t="s">
        <v>144</v>
      </c>
      <c r="L3741" t="s">
        <v>10899</v>
      </c>
      <c r="M3741" t="s">
        <v>10900</v>
      </c>
      <c r="N3741">
        <v>1.2749999999999999</v>
      </c>
      <c r="O3741">
        <v>0</v>
      </c>
      <c r="P3741">
        <v>1</v>
      </c>
      <c r="Q3741">
        <v>0</v>
      </c>
      <c r="R3741">
        <v>0</v>
      </c>
      <c r="S3741">
        <v>0</v>
      </c>
      <c r="T3741">
        <v>0</v>
      </c>
      <c r="U3741">
        <v>0</v>
      </c>
      <c r="V3741">
        <v>0</v>
      </c>
      <c r="W3741">
        <v>0</v>
      </c>
      <c r="X3741">
        <v>0.27894103740707749</v>
      </c>
      <c r="Y3741">
        <v>0</v>
      </c>
      <c r="Z3741">
        <v>0</v>
      </c>
      <c r="AA3741">
        <v>0</v>
      </c>
      <c r="AB3741">
        <v>0</v>
      </c>
      <c r="AC3741">
        <v>0</v>
      </c>
      <c r="AD3741">
        <v>0</v>
      </c>
      <c r="AE3741">
        <v>0.27894103740707749</v>
      </c>
    </row>
    <row r="3742" spans="1:31" x14ac:dyDescent="0.3">
      <c r="A3742">
        <v>2509669</v>
      </c>
      <c r="B3742">
        <v>1</v>
      </c>
      <c r="C3742" t="s">
        <v>81</v>
      </c>
      <c r="D3742" t="s">
        <v>127</v>
      </c>
      <c r="E3742" t="s">
        <v>275</v>
      </c>
      <c r="F3742" t="s">
        <v>10901</v>
      </c>
      <c r="G3742" t="s">
        <v>173</v>
      </c>
      <c r="H3742" t="s">
        <v>135</v>
      </c>
      <c r="I3742" t="s">
        <v>136</v>
      </c>
      <c r="J3742" t="s">
        <v>137</v>
      </c>
      <c r="K3742" t="s">
        <v>138</v>
      </c>
      <c r="L3742" t="s">
        <v>10902</v>
      </c>
      <c r="M3742" t="s">
        <v>10903</v>
      </c>
      <c r="N3742">
        <v>5.4572222220000004</v>
      </c>
      <c r="O3742">
        <v>0</v>
      </c>
      <c r="P3742">
        <v>13086</v>
      </c>
      <c r="Q3742">
        <v>0</v>
      </c>
      <c r="R3742">
        <v>7</v>
      </c>
      <c r="S3742">
        <v>17</v>
      </c>
      <c r="T3742">
        <v>3029</v>
      </c>
      <c r="U3742">
        <v>1</v>
      </c>
      <c r="V3742">
        <v>4</v>
      </c>
      <c r="W3742">
        <v>0</v>
      </c>
      <c r="X3742">
        <v>13143.761898088913</v>
      </c>
      <c r="Y3742">
        <v>0</v>
      </c>
      <c r="Z3742">
        <v>6.9081900352269789</v>
      </c>
      <c r="AA3742">
        <v>992.06587483700434</v>
      </c>
      <c r="AB3742">
        <v>11162.241330294484</v>
      </c>
      <c r="AC3742">
        <v>92.096564584099511</v>
      </c>
      <c r="AD3742">
        <v>92.986926966484575</v>
      </c>
      <c r="AE3742">
        <v>25490.060784806214</v>
      </c>
    </row>
    <row r="3743" spans="1:31" x14ac:dyDescent="0.3">
      <c r="A3743">
        <v>2509670</v>
      </c>
      <c r="B3743">
        <v>1</v>
      </c>
      <c r="C3743" t="s">
        <v>81</v>
      </c>
      <c r="D3743" t="s">
        <v>127</v>
      </c>
      <c r="E3743" t="s">
        <v>275</v>
      </c>
      <c r="F3743" t="s">
        <v>10904</v>
      </c>
      <c r="G3743" t="s">
        <v>173</v>
      </c>
      <c r="H3743" t="s">
        <v>135</v>
      </c>
      <c r="I3743" t="s">
        <v>136</v>
      </c>
      <c r="J3743" t="s">
        <v>137</v>
      </c>
      <c r="K3743" t="s">
        <v>138</v>
      </c>
      <c r="L3743" t="s">
        <v>10905</v>
      </c>
      <c r="M3743" t="s">
        <v>10906</v>
      </c>
      <c r="N3743">
        <v>5.2186111110000004</v>
      </c>
      <c r="O3743">
        <v>1</v>
      </c>
      <c r="P3743">
        <v>23787</v>
      </c>
      <c r="Q3743">
        <v>4</v>
      </c>
      <c r="R3743">
        <v>71</v>
      </c>
      <c r="S3743">
        <v>18</v>
      </c>
      <c r="T3743">
        <v>1966</v>
      </c>
      <c r="U3743">
        <v>1</v>
      </c>
      <c r="V3743">
        <v>1</v>
      </c>
      <c r="W3743">
        <v>0.72504061760308491</v>
      </c>
      <c r="X3743">
        <v>25407.110372445586</v>
      </c>
      <c r="Y3743">
        <v>8.4217089359585273</v>
      </c>
      <c r="Z3743">
        <v>133.61160685753589</v>
      </c>
      <c r="AA3743">
        <v>2354.7698676232694</v>
      </c>
      <c r="AB3743">
        <v>8209.8006038640378</v>
      </c>
      <c r="AC3743">
        <v>162.42647116638327</v>
      </c>
      <c r="AD3743">
        <v>14.357228997811047</v>
      </c>
      <c r="AE3743">
        <v>36291.222900508183</v>
      </c>
    </row>
    <row r="3744" spans="1:31" x14ac:dyDescent="0.3">
      <c r="A3744">
        <v>2509671</v>
      </c>
      <c r="B3744">
        <v>1</v>
      </c>
      <c r="C3744" t="s">
        <v>81</v>
      </c>
      <c r="D3744" t="s">
        <v>118</v>
      </c>
      <c r="E3744" t="s">
        <v>132</v>
      </c>
      <c r="F3744" t="s">
        <v>10907</v>
      </c>
      <c r="G3744" t="s">
        <v>143</v>
      </c>
      <c r="H3744" t="s">
        <v>135</v>
      </c>
      <c r="I3744" t="s">
        <v>136</v>
      </c>
      <c r="J3744" t="s">
        <v>137</v>
      </c>
      <c r="K3744" t="s">
        <v>144</v>
      </c>
      <c r="L3744" t="s">
        <v>10908</v>
      </c>
      <c r="M3744" t="s">
        <v>10909</v>
      </c>
      <c r="N3744">
        <v>0.53333333299999997</v>
      </c>
      <c r="O3744">
        <v>0</v>
      </c>
      <c r="P3744">
        <v>60</v>
      </c>
      <c r="Q3744">
        <v>0</v>
      </c>
      <c r="R3744">
        <v>52</v>
      </c>
      <c r="S3744">
        <v>1</v>
      </c>
      <c r="T3744">
        <v>11</v>
      </c>
      <c r="U3744">
        <v>0</v>
      </c>
      <c r="V3744">
        <v>0</v>
      </c>
      <c r="W3744">
        <v>0</v>
      </c>
      <c r="X3744">
        <v>5.3175984673168006</v>
      </c>
      <c r="Y3744">
        <v>0</v>
      </c>
      <c r="Z3744">
        <v>2.0363200976896003</v>
      </c>
      <c r="AA3744">
        <v>0.46790905493333335</v>
      </c>
      <c r="AB3744">
        <v>1.4409346818533333</v>
      </c>
      <c r="AC3744">
        <v>0</v>
      </c>
      <c r="AD3744">
        <v>0</v>
      </c>
      <c r="AE3744">
        <v>9.2627623017930674</v>
      </c>
    </row>
    <row r="3745" spans="1:31" x14ac:dyDescent="0.3">
      <c r="A3745">
        <v>2509673</v>
      </c>
      <c r="B3745">
        <v>1</v>
      </c>
      <c r="C3745" t="s">
        <v>81</v>
      </c>
      <c r="D3745" t="s">
        <v>113</v>
      </c>
      <c r="E3745" t="s">
        <v>132</v>
      </c>
      <c r="F3745" t="s">
        <v>10910</v>
      </c>
      <c r="G3745" t="s">
        <v>143</v>
      </c>
      <c r="H3745" t="s">
        <v>135</v>
      </c>
      <c r="I3745" t="s">
        <v>136</v>
      </c>
      <c r="J3745" t="s">
        <v>137</v>
      </c>
      <c r="K3745" t="s">
        <v>144</v>
      </c>
      <c r="L3745" t="s">
        <v>10911</v>
      </c>
      <c r="M3745" t="s">
        <v>10912</v>
      </c>
      <c r="N3745">
        <v>1.1975</v>
      </c>
      <c r="O3745">
        <v>0</v>
      </c>
      <c r="P3745">
        <v>1254</v>
      </c>
      <c r="Q3745">
        <v>15</v>
      </c>
      <c r="R3745">
        <v>345</v>
      </c>
      <c r="S3745">
        <v>12</v>
      </c>
      <c r="T3745">
        <v>81</v>
      </c>
      <c r="U3745">
        <v>0</v>
      </c>
      <c r="V3745">
        <v>0</v>
      </c>
      <c r="W3745">
        <v>0</v>
      </c>
      <c r="X3745">
        <v>231.02170803952049</v>
      </c>
      <c r="Y3745">
        <v>14.039285887984901</v>
      </c>
      <c r="Z3745">
        <v>89.203401221828003</v>
      </c>
      <c r="AA3745">
        <v>30.96540465247125</v>
      </c>
      <c r="AB3745">
        <v>39.977108589784713</v>
      </c>
      <c r="AC3745">
        <v>0</v>
      </c>
      <c r="AD3745">
        <v>0</v>
      </c>
      <c r="AE3745">
        <v>405.20690839158937</v>
      </c>
    </row>
    <row r="3746" spans="1:31" x14ac:dyDescent="0.3">
      <c r="A3746">
        <v>2509674</v>
      </c>
      <c r="B3746">
        <v>1</v>
      </c>
      <c r="C3746" t="s">
        <v>80</v>
      </c>
      <c r="D3746" t="s">
        <v>100</v>
      </c>
      <c r="E3746" t="s">
        <v>141</v>
      </c>
      <c r="F3746" t="s">
        <v>10707</v>
      </c>
      <c r="G3746" t="s">
        <v>143</v>
      </c>
      <c r="H3746" t="s">
        <v>135</v>
      </c>
      <c r="I3746" t="s">
        <v>136</v>
      </c>
      <c r="J3746" t="s">
        <v>137</v>
      </c>
      <c r="K3746" t="s">
        <v>144</v>
      </c>
      <c r="L3746" t="s">
        <v>10913</v>
      </c>
      <c r="M3746" t="s">
        <v>10914</v>
      </c>
      <c r="N3746">
        <v>0.69722222199999995</v>
      </c>
      <c r="O3746">
        <v>0</v>
      </c>
      <c r="P3746">
        <v>563</v>
      </c>
      <c r="Q3746">
        <v>0</v>
      </c>
      <c r="R3746">
        <v>85</v>
      </c>
      <c r="S3746">
        <v>4</v>
      </c>
      <c r="T3746">
        <v>148</v>
      </c>
      <c r="U3746">
        <v>1</v>
      </c>
      <c r="V3746">
        <v>2</v>
      </c>
      <c r="W3746">
        <v>0</v>
      </c>
      <c r="X3746">
        <v>97.685640746563138</v>
      </c>
      <c r="Y3746">
        <v>0</v>
      </c>
      <c r="Z3746">
        <v>9.8729334846503409</v>
      </c>
      <c r="AA3746">
        <v>8.0023151933558339</v>
      </c>
      <c r="AB3746">
        <v>42.435705036107692</v>
      </c>
      <c r="AC3746">
        <v>29.385995521919121</v>
      </c>
      <c r="AD3746">
        <v>31.705035127790058</v>
      </c>
      <c r="AE3746">
        <v>219.0876251103862</v>
      </c>
    </row>
    <row r="3747" spans="1:31" x14ac:dyDescent="0.3">
      <c r="A3747">
        <v>2509675</v>
      </c>
      <c r="B3747">
        <v>1</v>
      </c>
      <c r="C3747" t="s">
        <v>81</v>
      </c>
      <c r="D3747" t="s">
        <v>115</v>
      </c>
      <c r="E3747" t="s">
        <v>141</v>
      </c>
      <c r="F3747" t="s">
        <v>6701</v>
      </c>
      <c r="G3747" t="s">
        <v>143</v>
      </c>
      <c r="H3747" t="s">
        <v>135</v>
      </c>
      <c r="I3747" t="s">
        <v>136</v>
      </c>
      <c r="J3747" t="s">
        <v>137</v>
      </c>
      <c r="K3747" t="s">
        <v>144</v>
      </c>
      <c r="L3747" t="s">
        <v>10915</v>
      </c>
      <c r="M3747" t="s">
        <v>10916</v>
      </c>
      <c r="N3747">
        <v>0.208055555</v>
      </c>
      <c r="O3747">
        <v>0</v>
      </c>
      <c r="P3747">
        <v>673</v>
      </c>
      <c r="Q3747">
        <v>4</v>
      </c>
      <c r="R3747">
        <v>81</v>
      </c>
      <c r="S3747">
        <v>5</v>
      </c>
      <c r="T3747">
        <v>31</v>
      </c>
      <c r="U3747">
        <v>0</v>
      </c>
      <c r="V3747">
        <v>0</v>
      </c>
      <c r="W3747">
        <v>0</v>
      </c>
      <c r="X3747">
        <v>8.4903190782946236</v>
      </c>
      <c r="Y3747">
        <v>0.41632455595135998</v>
      </c>
      <c r="Z3747">
        <v>2.3787059869970029</v>
      </c>
      <c r="AA3747">
        <v>1.0633525618112096</v>
      </c>
      <c r="AB3747">
        <v>2.1775101770024374</v>
      </c>
      <c r="AC3747">
        <v>0</v>
      </c>
      <c r="AD3747">
        <v>0</v>
      </c>
      <c r="AE3747">
        <v>14.526212360056634</v>
      </c>
    </row>
    <row r="3748" spans="1:31" x14ac:dyDescent="0.3">
      <c r="A3748">
        <v>2509676</v>
      </c>
      <c r="B3748">
        <v>1</v>
      </c>
      <c r="C3748" t="s">
        <v>81</v>
      </c>
      <c r="D3748" t="s">
        <v>112</v>
      </c>
      <c r="E3748" t="s">
        <v>132</v>
      </c>
      <c r="F3748" t="s">
        <v>10917</v>
      </c>
      <c r="G3748" t="s">
        <v>143</v>
      </c>
      <c r="H3748" t="s">
        <v>135</v>
      </c>
      <c r="I3748" t="s">
        <v>136</v>
      </c>
      <c r="J3748" t="s">
        <v>137</v>
      </c>
      <c r="K3748" t="s">
        <v>144</v>
      </c>
      <c r="L3748" t="s">
        <v>10918</v>
      </c>
      <c r="M3748" t="s">
        <v>10919</v>
      </c>
      <c r="N3748">
        <v>1.146111111</v>
      </c>
      <c r="O3748">
        <v>0</v>
      </c>
      <c r="P3748">
        <v>6065</v>
      </c>
      <c r="Q3748">
        <v>0</v>
      </c>
      <c r="R3748">
        <v>1</v>
      </c>
      <c r="S3748">
        <v>1</v>
      </c>
      <c r="T3748">
        <v>1010</v>
      </c>
      <c r="U3748">
        <v>0</v>
      </c>
      <c r="V3748">
        <v>0</v>
      </c>
      <c r="W3748">
        <v>0</v>
      </c>
      <c r="X3748">
        <v>978.95681413022089</v>
      </c>
      <c r="Y3748">
        <v>0</v>
      </c>
      <c r="Z3748">
        <v>0</v>
      </c>
      <c r="AA3748">
        <v>42.687618125141142</v>
      </c>
      <c r="AB3748">
        <v>508.1630717021327</v>
      </c>
      <c r="AC3748">
        <v>0</v>
      </c>
      <c r="AD3748">
        <v>0</v>
      </c>
      <c r="AE3748">
        <v>1529.8075039574946</v>
      </c>
    </row>
    <row r="3749" spans="1:31" x14ac:dyDescent="0.3">
      <c r="A3749">
        <v>2509678</v>
      </c>
      <c r="B3749">
        <v>1</v>
      </c>
      <c r="C3749" t="s">
        <v>80</v>
      </c>
      <c r="D3749" t="s">
        <v>83</v>
      </c>
      <c r="E3749" t="s">
        <v>132</v>
      </c>
      <c r="F3749" t="s">
        <v>5839</v>
      </c>
      <c r="G3749" t="s">
        <v>295</v>
      </c>
      <c r="H3749" t="s">
        <v>135</v>
      </c>
      <c r="I3749" t="s">
        <v>136</v>
      </c>
      <c r="J3749" t="s">
        <v>137</v>
      </c>
      <c r="K3749" t="s">
        <v>144</v>
      </c>
      <c r="L3749" t="s">
        <v>10920</v>
      </c>
      <c r="M3749" t="s">
        <v>10921</v>
      </c>
      <c r="N3749">
        <v>1.866666666</v>
      </c>
      <c r="O3749">
        <v>0</v>
      </c>
      <c r="P3749">
        <v>144</v>
      </c>
      <c r="Q3749">
        <v>0</v>
      </c>
      <c r="R3749">
        <v>1</v>
      </c>
      <c r="S3749">
        <v>46</v>
      </c>
      <c r="T3749">
        <v>22</v>
      </c>
      <c r="U3749">
        <v>15</v>
      </c>
      <c r="V3749">
        <v>3</v>
      </c>
      <c r="W3749">
        <v>0</v>
      </c>
      <c r="X3749">
        <v>72.933179918507165</v>
      </c>
      <c r="Y3749">
        <v>0</v>
      </c>
      <c r="Z3749">
        <v>4.8446203167153001</v>
      </c>
      <c r="AA3749">
        <v>962.5848586166544</v>
      </c>
      <c r="AB3749">
        <v>105.16515003078101</v>
      </c>
      <c r="AC3749">
        <v>532.5196658190448</v>
      </c>
      <c r="AD3749">
        <v>39.451697640399701</v>
      </c>
      <c r="AE3749">
        <v>1717.4991723421024</v>
      </c>
    </row>
    <row r="3750" spans="1:31" x14ac:dyDescent="0.3">
      <c r="A3750">
        <v>2509680</v>
      </c>
      <c r="B3750">
        <v>1</v>
      </c>
      <c r="C3750" t="s">
        <v>80</v>
      </c>
      <c r="D3750" t="s">
        <v>105</v>
      </c>
      <c r="E3750" t="s">
        <v>187</v>
      </c>
      <c r="F3750" t="s">
        <v>10922</v>
      </c>
      <c r="G3750" t="s">
        <v>143</v>
      </c>
      <c r="H3750" t="s">
        <v>135</v>
      </c>
      <c r="I3750" t="s">
        <v>136</v>
      </c>
      <c r="J3750" t="s">
        <v>137</v>
      </c>
      <c r="K3750" t="s">
        <v>144</v>
      </c>
      <c r="L3750" t="s">
        <v>10923</v>
      </c>
      <c r="M3750" t="s">
        <v>10924</v>
      </c>
      <c r="N3750">
        <v>0.63916666600000005</v>
      </c>
      <c r="O3750">
        <v>2</v>
      </c>
      <c r="P3750">
        <v>1512</v>
      </c>
      <c r="Q3750">
        <v>4</v>
      </c>
      <c r="R3750">
        <v>116</v>
      </c>
      <c r="S3750">
        <v>8</v>
      </c>
      <c r="T3750">
        <v>151</v>
      </c>
      <c r="U3750">
        <v>0</v>
      </c>
      <c r="V3750">
        <v>0</v>
      </c>
      <c r="W3750">
        <v>0.53789363839814164</v>
      </c>
      <c r="X3750">
        <v>202.5537047006882</v>
      </c>
      <c r="Y3750">
        <v>56.68662699672177</v>
      </c>
      <c r="Z3750">
        <v>7.9431551316154545</v>
      </c>
      <c r="AA3750">
        <v>35.010425043240488</v>
      </c>
      <c r="AB3750">
        <v>44.063567611420943</v>
      </c>
      <c r="AC3750">
        <v>0</v>
      </c>
      <c r="AD3750">
        <v>0</v>
      </c>
      <c r="AE3750">
        <v>346.79537312208498</v>
      </c>
    </row>
    <row r="3751" spans="1:31" x14ac:dyDescent="0.3">
      <c r="A3751">
        <v>2509681</v>
      </c>
      <c r="B3751">
        <v>1</v>
      </c>
      <c r="C3751" t="s">
        <v>81</v>
      </c>
      <c r="D3751" t="s">
        <v>117</v>
      </c>
      <c r="E3751" t="s">
        <v>141</v>
      </c>
      <c r="F3751" t="s">
        <v>8677</v>
      </c>
      <c r="G3751" t="s">
        <v>143</v>
      </c>
      <c r="H3751" t="s">
        <v>135</v>
      </c>
      <c r="I3751" t="s">
        <v>136</v>
      </c>
      <c r="J3751" t="s">
        <v>137</v>
      </c>
      <c r="K3751" t="s">
        <v>144</v>
      </c>
      <c r="L3751" t="s">
        <v>10925</v>
      </c>
      <c r="M3751" t="s">
        <v>10926</v>
      </c>
      <c r="N3751">
        <v>0.158611111</v>
      </c>
      <c r="O3751">
        <v>2</v>
      </c>
      <c r="P3751">
        <v>553</v>
      </c>
      <c r="Q3751">
        <v>11</v>
      </c>
      <c r="R3751">
        <v>49</v>
      </c>
      <c r="S3751">
        <v>13</v>
      </c>
      <c r="T3751">
        <v>24</v>
      </c>
      <c r="U3751">
        <v>0</v>
      </c>
      <c r="V3751">
        <v>0</v>
      </c>
      <c r="W3751">
        <v>0.12863610017180332</v>
      </c>
      <c r="X3751">
        <v>7.2341867327262044</v>
      </c>
      <c r="Y3751">
        <v>0.53459455030499259</v>
      </c>
      <c r="Z3751">
        <v>0.85613559440266329</v>
      </c>
      <c r="AA3751">
        <v>1.8575461125797321</v>
      </c>
      <c r="AB3751">
        <v>0.65305769138983849</v>
      </c>
      <c r="AC3751">
        <v>0</v>
      </c>
      <c r="AD3751">
        <v>0</v>
      </c>
      <c r="AE3751">
        <v>11.264156781575235</v>
      </c>
    </row>
    <row r="3752" spans="1:31" x14ac:dyDescent="0.3">
      <c r="A3752">
        <v>2509684</v>
      </c>
      <c r="B3752">
        <v>1</v>
      </c>
      <c r="C3752" t="s">
        <v>80</v>
      </c>
      <c r="D3752" t="s">
        <v>94</v>
      </c>
      <c r="E3752" t="s">
        <v>167</v>
      </c>
      <c r="F3752" t="s">
        <v>10927</v>
      </c>
      <c r="G3752" t="s">
        <v>169</v>
      </c>
      <c r="H3752" t="s">
        <v>150</v>
      </c>
      <c r="I3752" t="s">
        <v>136</v>
      </c>
      <c r="J3752" t="s">
        <v>137</v>
      </c>
      <c r="K3752" t="s">
        <v>144</v>
      </c>
      <c r="L3752" t="s">
        <v>10928</v>
      </c>
      <c r="M3752" t="s">
        <v>10929</v>
      </c>
      <c r="N3752">
        <v>5.1402777769999997</v>
      </c>
      <c r="O3752">
        <v>0</v>
      </c>
      <c r="P3752">
        <v>13</v>
      </c>
      <c r="Q3752">
        <v>0</v>
      </c>
      <c r="R3752">
        <v>0</v>
      </c>
      <c r="S3752">
        <v>0</v>
      </c>
      <c r="T3752">
        <v>1</v>
      </c>
      <c r="U3752">
        <v>0</v>
      </c>
      <c r="V3752">
        <v>0</v>
      </c>
      <c r="W3752">
        <v>0</v>
      </c>
      <c r="X3752">
        <v>13.010944081462194</v>
      </c>
      <c r="Y3752">
        <v>0</v>
      </c>
      <c r="Z3752">
        <v>0</v>
      </c>
      <c r="AA3752">
        <v>0</v>
      </c>
      <c r="AB3752">
        <v>4.2177611576699997E-2</v>
      </c>
      <c r="AC3752">
        <v>0</v>
      </c>
      <c r="AD3752">
        <v>0</v>
      </c>
      <c r="AE3752">
        <v>13.053121693038893</v>
      </c>
    </row>
    <row r="3753" spans="1:31" x14ac:dyDescent="0.3">
      <c r="A3753">
        <v>2509685</v>
      </c>
      <c r="B3753">
        <v>1</v>
      </c>
      <c r="C3753" t="s">
        <v>81</v>
      </c>
      <c r="D3753" t="s">
        <v>125</v>
      </c>
      <c r="E3753" t="s">
        <v>187</v>
      </c>
      <c r="F3753" t="s">
        <v>6312</v>
      </c>
      <c r="G3753" t="s">
        <v>143</v>
      </c>
      <c r="H3753" t="s">
        <v>135</v>
      </c>
      <c r="I3753" t="s">
        <v>136</v>
      </c>
      <c r="J3753" t="s">
        <v>137</v>
      </c>
      <c r="K3753" t="s">
        <v>144</v>
      </c>
      <c r="L3753" t="s">
        <v>10930</v>
      </c>
      <c r="M3753" t="s">
        <v>10931</v>
      </c>
      <c r="N3753">
        <v>1.122777777</v>
      </c>
      <c r="O3753">
        <v>0</v>
      </c>
      <c r="P3753">
        <v>0</v>
      </c>
      <c r="Q3753">
        <v>45</v>
      </c>
      <c r="R3753">
        <v>33</v>
      </c>
      <c r="S3753">
        <v>1</v>
      </c>
      <c r="T3753">
        <v>0</v>
      </c>
      <c r="U3753">
        <v>0</v>
      </c>
      <c r="V3753">
        <v>0</v>
      </c>
      <c r="W3753">
        <v>0</v>
      </c>
      <c r="X3753">
        <v>0</v>
      </c>
      <c r="Y3753">
        <v>18.943931927240783</v>
      </c>
      <c r="Z3753">
        <v>18.734883563711232</v>
      </c>
      <c r="AA3753">
        <v>21.310570870705234</v>
      </c>
      <c r="AB3753">
        <v>0</v>
      </c>
      <c r="AC3753">
        <v>0</v>
      </c>
      <c r="AD3753">
        <v>0</v>
      </c>
      <c r="AE3753">
        <v>58.989386361657253</v>
      </c>
    </row>
    <row r="3754" spans="1:31" x14ac:dyDescent="0.3">
      <c r="A3754">
        <v>2509690</v>
      </c>
      <c r="B3754">
        <v>1</v>
      </c>
      <c r="C3754" t="s">
        <v>81</v>
      </c>
      <c r="D3754" t="s">
        <v>112</v>
      </c>
      <c r="E3754" t="s">
        <v>207</v>
      </c>
      <c r="F3754" t="s">
        <v>10932</v>
      </c>
      <c r="G3754" t="s">
        <v>177</v>
      </c>
      <c r="H3754" t="s">
        <v>150</v>
      </c>
      <c r="I3754" t="s">
        <v>136</v>
      </c>
      <c r="J3754" t="s">
        <v>137</v>
      </c>
      <c r="K3754" t="s">
        <v>144</v>
      </c>
      <c r="L3754" t="s">
        <v>10933</v>
      </c>
      <c r="M3754" t="s">
        <v>10934</v>
      </c>
      <c r="N3754">
        <v>6.0213888879999997</v>
      </c>
      <c r="O3754">
        <v>0</v>
      </c>
      <c r="P3754">
        <v>7</v>
      </c>
      <c r="Q3754">
        <v>0</v>
      </c>
      <c r="R3754">
        <v>26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10.840548532633315</v>
      </c>
      <c r="Y3754">
        <v>0</v>
      </c>
      <c r="Z3754">
        <v>15.135979387158487</v>
      </c>
      <c r="AA3754">
        <v>0</v>
      </c>
      <c r="AB3754">
        <v>0</v>
      </c>
      <c r="AC3754">
        <v>0</v>
      </c>
      <c r="AD3754">
        <v>0</v>
      </c>
      <c r="AE3754">
        <v>25.976527919791803</v>
      </c>
    </row>
    <row r="3755" spans="1:31" x14ac:dyDescent="0.3">
      <c r="A3755">
        <v>2509691</v>
      </c>
      <c r="B3755">
        <v>1</v>
      </c>
      <c r="C3755" t="s">
        <v>80</v>
      </c>
      <c r="D3755" t="s">
        <v>105</v>
      </c>
      <c r="E3755" t="s">
        <v>141</v>
      </c>
      <c r="F3755" t="s">
        <v>10935</v>
      </c>
      <c r="G3755" t="s">
        <v>143</v>
      </c>
      <c r="H3755" t="s">
        <v>135</v>
      </c>
      <c r="I3755" t="s">
        <v>136</v>
      </c>
      <c r="J3755" t="s">
        <v>137</v>
      </c>
      <c r="K3755" t="s">
        <v>144</v>
      </c>
      <c r="L3755" t="s">
        <v>10936</v>
      </c>
      <c r="M3755" t="s">
        <v>10937</v>
      </c>
      <c r="N3755">
        <v>0.39472222200000001</v>
      </c>
      <c r="O3755">
        <v>2</v>
      </c>
      <c r="P3755">
        <v>307</v>
      </c>
      <c r="Q3755">
        <v>2</v>
      </c>
      <c r="R3755">
        <v>20</v>
      </c>
      <c r="S3755">
        <v>15</v>
      </c>
      <c r="T3755">
        <v>65</v>
      </c>
      <c r="U3755">
        <v>3</v>
      </c>
      <c r="V3755">
        <v>0</v>
      </c>
      <c r="W3755">
        <v>0.30248569629633332</v>
      </c>
      <c r="X3755">
        <v>30.697431715714398</v>
      </c>
      <c r="Y3755">
        <v>0.86132844792999996</v>
      </c>
      <c r="Z3755">
        <v>1.6127899618483998</v>
      </c>
      <c r="AA3755">
        <v>16.341542162338317</v>
      </c>
      <c r="AB3755">
        <v>14.054579751200768</v>
      </c>
      <c r="AC3755">
        <v>8.7417789829528125</v>
      </c>
      <c r="AD3755">
        <v>0</v>
      </c>
      <c r="AE3755">
        <v>72.611936718281029</v>
      </c>
    </row>
    <row r="3756" spans="1:31" x14ac:dyDescent="0.3">
      <c r="A3756">
        <v>2509694</v>
      </c>
      <c r="B3756">
        <v>1</v>
      </c>
      <c r="C3756" t="s">
        <v>80</v>
      </c>
      <c r="D3756" t="s">
        <v>107</v>
      </c>
      <c r="E3756" t="s">
        <v>167</v>
      </c>
      <c r="F3756" t="s">
        <v>10938</v>
      </c>
      <c r="G3756" t="s">
        <v>263</v>
      </c>
      <c r="H3756" t="s">
        <v>150</v>
      </c>
      <c r="I3756" t="s">
        <v>136</v>
      </c>
      <c r="J3756" t="s">
        <v>137</v>
      </c>
      <c r="K3756" t="s">
        <v>144</v>
      </c>
      <c r="L3756" t="s">
        <v>10939</v>
      </c>
      <c r="M3756" t="s">
        <v>10940</v>
      </c>
      <c r="N3756">
        <v>3.798888888</v>
      </c>
      <c r="O3756">
        <v>0</v>
      </c>
      <c r="P3756">
        <v>1</v>
      </c>
      <c r="Q3756">
        <v>0</v>
      </c>
      <c r="R3756">
        <v>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0.3819310764981167</v>
      </c>
      <c r="Y3756">
        <v>0</v>
      </c>
      <c r="Z3756">
        <v>0</v>
      </c>
      <c r="AA3756">
        <v>0</v>
      </c>
      <c r="AB3756">
        <v>0</v>
      </c>
      <c r="AC3756">
        <v>0</v>
      </c>
      <c r="AD3756">
        <v>0</v>
      </c>
      <c r="AE3756">
        <v>0.3819310764981167</v>
      </c>
    </row>
    <row r="3757" spans="1:31" x14ac:dyDescent="0.3">
      <c r="A3757">
        <v>2509695</v>
      </c>
      <c r="B3757">
        <v>1</v>
      </c>
      <c r="C3757" t="s">
        <v>80</v>
      </c>
      <c r="D3757" t="s">
        <v>101</v>
      </c>
      <c r="E3757" t="s">
        <v>207</v>
      </c>
      <c r="F3757" t="s">
        <v>10941</v>
      </c>
      <c r="G3757" t="s">
        <v>173</v>
      </c>
      <c r="H3757" t="s">
        <v>150</v>
      </c>
      <c r="I3757" t="s">
        <v>136</v>
      </c>
      <c r="J3757" t="s">
        <v>137</v>
      </c>
      <c r="K3757" t="s">
        <v>138</v>
      </c>
      <c r="L3757" t="s">
        <v>10942</v>
      </c>
      <c r="M3757" t="s">
        <v>10943</v>
      </c>
      <c r="N3757">
        <v>6.1586111109999999</v>
      </c>
      <c r="O3757">
        <v>0</v>
      </c>
      <c r="P3757">
        <v>119</v>
      </c>
      <c r="Q3757">
        <v>0</v>
      </c>
      <c r="R3757">
        <v>1</v>
      </c>
      <c r="S3757">
        <v>0</v>
      </c>
      <c r="T3757">
        <v>7</v>
      </c>
      <c r="U3757">
        <v>0</v>
      </c>
      <c r="V3757">
        <v>0</v>
      </c>
      <c r="W3757">
        <v>0</v>
      </c>
      <c r="X3757">
        <v>100.35038420557312</v>
      </c>
      <c r="Y3757">
        <v>0</v>
      </c>
      <c r="Z3757">
        <v>9.7418551918525016E-3</v>
      </c>
      <c r="AA3757">
        <v>0</v>
      </c>
      <c r="AB3757">
        <v>11.954143806536354</v>
      </c>
      <c r="AC3757">
        <v>0</v>
      </c>
      <c r="AD3757">
        <v>0</v>
      </c>
      <c r="AE3757">
        <v>112.31426986730132</v>
      </c>
    </row>
    <row r="3758" spans="1:31" x14ac:dyDescent="0.3">
      <c r="A3758">
        <v>2509698</v>
      </c>
      <c r="B3758">
        <v>1</v>
      </c>
      <c r="C3758" t="s">
        <v>81</v>
      </c>
      <c r="D3758" t="s">
        <v>123</v>
      </c>
      <c r="E3758" t="s">
        <v>132</v>
      </c>
      <c r="F3758" t="s">
        <v>10944</v>
      </c>
      <c r="G3758" t="s">
        <v>173</v>
      </c>
      <c r="H3758" t="s">
        <v>135</v>
      </c>
      <c r="I3758" t="s">
        <v>136</v>
      </c>
      <c r="J3758" t="s">
        <v>137</v>
      </c>
      <c r="K3758" t="s">
        <v>138</v>
      </c>
      <c r="L3758" t="s">
        <v>10945</v>
      </c>
      <c r="M3758" t="s">
        <v>10946</v>
      </c>
      <c r="N3758">
        <v>4.2713888879999997</v>
      </c>
      <c r="O3758">
        <v>0</v>
      </c>
      <c r="P3758">
        <v>5</v>
      </c>
      <c r="Q3758">
        <v>0</v>
      </c>
      <c r="R3758">
        <v>0</v>
      </c>
      <c r="S3758">
        <v>0</v>
      </c>
      <c r="T3758">
        <v>540</v>
      </c>
      <c r="U3758">
        <v>1</v>
      </c>
      <c r="V3758">
        <v>10</v>
      </c>
      <c r="W3758">
        <v>0</v>
      </c>
      <c r="X3758">
        <v>6.9855682940307737</v>
      </c>
      <c r="Y3758">
        <v>0</v>
      </c>
      <c r="Z3758">
        <v>0</v>
      </c>
      <c r="AA3758">
        <v>0</v>
      </c>
      <c r="AB3758">
        <v>943.9159917683204</v>
      </c>
      <c r="AC3758">
        <v>19.014439570659601</v>
      </c>
      <c r="AD3758">
        <v>200.93212630088144</v>
      </c>
      <c r="AE3758">
        <v>1170.8481259338923</v>
      </c>
    </row>
    <row r="3759" spans="1:31" x14ac:dyDescent="0.3">
      <c r="A3759">
        <v>2509700</v>
      </c>
      <c r="B3759">
        <v>1</v>
      </c>
      <c r="C3759" t="s">
        <v>81</v>
      </c>
      <c r="D3759" t="s">
        <v>122</v>
      </c>
      <c r="E3759" t="s">
        <v>141</v>
      </c>
      <c r="F3759" t="s">
        <v>2485</v>
      </c>
      <c r="G3759" t="s">
        <v>134</v>
      </c>
      <c r="H3759" t="s">
        <v>135</v>
      </c>
      <c r="I3759" t="s">
        <v>136</v>
      </c>
      <c r="J3759" t="s">
        <v>137</v>
      </c>
      <c r="K3759" t="s">
        <v>138</v>
      </c>
      <c r="L3759" t="s">
        <v>10947</v>
      </c>
      <c r="M3759" t="s">
        <v>10948</v>
      </c>
      <c r="N3759">
        <v>6.7413888880000004</v>
      </c>
      <c r="O3759">
        <v>10</v>
      </c>
      <c r="P3759">
        <v>859</v>
      </c>
      <c r="Q3759">
        <v>70</v>
      </c>
      <c r="R3759">
        <v>41</v>
      </c>
      <c r="S3759">
        <v>22</v>
      </c>
      <c r="T3759">
        <v>55</v>
      </c>
      <c r="U3759">
        <v>0</v>
      </c>
      <c r="V3759">
        <v>1</v>
      </c>
      <c r="W3759">
        <v>11.910154898673497</v>
      </c>
      <c r="X3759">
        <v>649.46374753371856</v>
      </c>
      <c r="Y3759">
        <v>568.06519417942854</v>
      </c>
      <c r="Z3759">
        <v>64.786115840629463</v>
      </c>
      <c r="AA3759">
        <v>340.01156626992508</v>
      </c>
      <c r="AB3759">
        <v>178.31779979571053</v>
      </c>
      <c r="AC3759">
        <v>0</v>
      </c>
      <c r="AD3759">
        <v>1.0314466072109749</v>
      </c>
      <c r="AE3759">
        <v>1813.5860251252966</v>
      </c>
    </row>
    <row r="3760" spans="1:31" x14ac:dyDescent="0.3">
      <c r="A3760">
        <v>2509702</v>
      </c>
      <c r="B3760">
        <v>1</v>
      </c>
      <c r="C3760" t="s">
        <v>81</v>
      </c>
      <c r="D3760" t="s">
        <v>124</v>
      </c>
      <c r="E3760" t="s">
        <v>207</v>
      </c>
      <c r="F3760" t="s">
        <v>10949</v>
      </c>
      <c r="G3760" t="s">
        <v>173</v>
      </c>
      <c r="H3760" t="s">
        <v>150</v>
      </c>
      <c r="I3760" t="s">
        <v>136</v>
      </c>
      <c r="J3760" t="s">
        <v>137</v>
      </c>
      <c r="K3760" t="s">
        <v>138</v>
      </c>
      <c r="L3760" t="s">
        <v>10950</v>
      </c>
      <c r="M3760" t="s">
        <v>10951</v>
      </c>
      <c r="N3760">
        <v>4.4225000000000003</v>
      </c>
      <c r="O3760">
        <v>0</v>
      </c>
      <c r="P3760">
        <v>0</v>
      </c>
      <c r="Q3760">
        <v>0</v>
      </c>
      <c r="R3760">
        <v>1</v>
      </c>
      <c r="S3760">
        <v>0</v>
      </c>
      <c r="T3760">
        <v>9</v>
      </c>
      <c r="U3760">
        <v>0</v>
      </c>
      <c r="V3760">
        <v>0</v>
      </c>
      <c r="W3760">
        <v>0</v>
      </c>
      <c r="X3760">
        <v>0</v>
      </c>
      <c r="Y3760">
        <v>0</v>
      </c>
      <c r="Z3760">
        <v>0</v>
      </c>
      <c r="AA3760">
        <v>0</v>
      </c>
      <c r="AB3760">
        <v>115.71899790627845</v>
      </c>
      <c r="AC3760">
        <v>0</v>
      </c>
      <c r="AD3760">
        <v>0</v>
      </c>
      <c r="AE3760">
        <v>115.71899790627845</v>
      </c>
    </row>
    <row r="3761" spans="1:31" x14ac:dyDescent="0.3">
      <c r="A3761">
        <v>2509703</v>
      </c>
      <c r="B3761">
        <v>1</v>
      </c>
      <c r="C3761" t="s">
        <v>81</v>
      </c>
      <c r="D3761" t="s">
        <v>117</v>
      </c>
      <c r="E3761" t="s">
        <v>141</v>
      </c>
      <c r="F3761" t="s">
        <v>10952</v>
      </c>
      <c r="G3761" t="s">
        <v>134</v>
      </c>
      <c r="H3761" t="s">
        <v>135</v>
      </c>
      <c r="I3761" t="s">
        <v>136</v>
      </c>
      <c r="J3761" t="s">
        <v>137</v>
      </c>
      <c r="K3761" t="s">
        <v>138</v>
      </c>
      <c r="L3761" t="s">
        <v>10953</v>
      </c>
      <c r="M3761" t="s">
        <v>10954</v>
      </c>
      <c r="N3761">
        <v>4.3449999999999998</v>
      </c>
      <c r="O3761">
        <v>0</v>
      </c>
      <c r="P3761">
        <v>439</v>
      </c>
      <c r="Q3761">
        <v>35</v>
      </c>
      <c r="R3761">
        <v>47</v>
      </c>
      <c r="S3761">
        <v>14</v>
      </c>
      <c r="T3761">
        <v>31</v>
      </c>
      <c r="U3761">
        <v>0</v>
      </c>
      <c r="V3761">
        <v>0</v>
      </c>
      <c r="W3761">
        <v>0</v>
      </c>
      <c r="X3761">
        <v>218.42139521643571</v>
      </c>
      <c r="Y3761">
        <v>139.26896509105512</v>
      </c>
      <c r="Z3761">
        <v>33.010481963976929</v>
      </c>
      <c r="AA3761">
        <v>405.08374329564606</v>
      </c>
      <c r="AB3761">
        <v>98.48587520651688</v>
      </c>
      <c r="AC3761">
        <v>0</v>
      </c>
      <c r="AD3761">
        <v>0</v>
      </c>
      <c r="AE3761">
        <v>894.2704607736307</v>
      </c>
    </row>
    <row r="3762" spans="1:31" x14ac:dyDescent="0.3">
      <c r="A3762">
        <v>2509704</v>
      </c>
      <c r="B3762">
        <v>1</v>
      </c>
      <c r="C3762" t="s">
        <v>81</v>
      </c>
      <c r="D3762" t="s">
        <v>119</v>
      </c>
      <c r="E3762" t="s">
        <v>132</v>
      </c>
      <c r="F3762" t="s">
        <v>10955</v>
      </c>
      <c r="G3762" t="s">
        <v>173</v>
      </c>
      <c r="H3762" t="s">
        <v>135</v>
      </c>
      <c r="I3762" t="s">
        <v>136</v>
      </c>
      <c r="J3762" t="s">
        <v>137</v>
      </c>
      <c r="K3762" t="s">
        <v>138</v>
      </c>
      <c r="L3762" t="s">
        <v>10956</v>
      </c>
      <c r="M3762" t="s">
        <v>10957</v>
      </c>
      <c r="N3762">
        <v>3.5136111109999999</v>
      </c>
      <c r="O3762">
        <v>0</v>
      </c>
      <c r="P3762">
        <v>25</v>
      </c>
      <c r="Q3762">
        <v>0</v>
      </c>
      <c r="R3762">
        <v>24</v>
      </c>
      <c r="S3762">
        <v>0</v>
      </c>
      <c r="T3762">
        <v>1</v>
      </c>
      <c r="U3762">
        <v>0</v>
      </c>
      <c r="V3762">
        <v>0</v>
      </c>
      <c r="W3762">
        <v>0</v>
      </c>
      <c r="X3762">
        <v>20.606667752318337</v>
      </c>
      <c r="Y3762">
        <v>0</v>
      </c>
      <c r="Z3762">
        <v>37.474819175565706</v>
      </c>
      <c r="AA3762">
        <v>0</v>
      </c>
      <c r="AB3762">
        <v>3.142461104538833E-2</v>
      </c>
      <c r="AC3762">
        <v>0</v>
      </c>
      <c r="AD3762">
        <v>0</v>
      </c>
      <c r="AE3762">
        <v>58.112911538929431</v>
      </c>
    </row>
    <row r="3763" spans="1:31" x14ac:dyDescent="0.3">
      <c r="A3763">
        <v>2509705</v>
      </c>
      <c r="B3763">
        <v>1</v>
      </c>
      <c r="C3763" t="s">
        <v>80</v>
      </c>
      <c r="D3763" t="s">
        <v>84</v>
      </c>
      <c r="E3763" t="s">
        <v>159</v>
      </c>
      <c r="F3763" t="s">
        <v>10958</v>
      </c>
      <c r="G3763" t="s">
        <v>134</v>
      </c>
      <c r="H3763" t="s">
        <v>150</v>
      </c>
      <c r="I3763" t="s">
        <v>136</v>
      </c>
      <c r="J3763" t="s">
        <v>137</v>
      </c>
      <c r="K3763" t="s">
        <v>138</v>
      </c>
      <c r="L3763" t="s">
        <v>10959</v>
      </c>
      <c r="M3763" t="s">
        <v>10960</v>
      </c>
      <c r="N3763">
        <v>4.437777777</v>
      </c>
      <c r="O3763">
        <v>0</v>
      </c>
      <c r="P3763">
        <v>769</v>
      </c>
      <c r="Q3763">
        <v>0</v>
      </c>
      <c r="R3763">
        <v>0</v>
      </c>
      <c r="S3763">
        <v>0</v>
      </c>
      <c r="T3763">
        <v>116</v>
      </c>
      <c r="U3763">
        <v>0</v>
      </c>
      <c r="V3763">
        <v>0</v>
      </c>
      <c r="W3763">
        <v>0</v>
      </c>
      <c r="X3763">
        <v>726.55627059139158</v>
      </c>
      <c r="Y3763">
        <v>0</v>
      </c>
      <c r="Z3763">
        <v>0</v>
      </c>
      <c r="AA3763">
        <v>0</v>
      </c>
      <c r="AB3763">
        <v>535.28656591872073</v>
      </c>
      <c r="AC3763">
        <v>0</v>
      </c>
      <c r="AD3763">
        <v>0</v>
      </c>
      <c r="AE3763">
        <v>1261.8428365101122</v>
      </c>
    </row>
    <row r="3764" spans="1:31" x14ac:dyDescent="0.3">
      <c r="A3764">
        <v>2509706</v>
      </c>
      <c r="B3764">
        <v>1</v>
      </c>
      <c r="C3764" t="s">
        <v>81</v>
      </c>
      <c r="D3764" t="s">
        <v>118</v>
      </c>
      <c r="E3764" t="s">
        <v>187</v>
      </c>
      <c r="F3764" t="s">
        <v>10961</v>
      </c>
      <c r="G3764" t="s">
        <v>173</v>
      </c>
      <c r="H3764" t="s">
        <v>135</v>
      </c>
      <c r="I3764" t="s">
        <v>136</v>
      </c>
      <c r="J3764" t="s">
        <v>137</v>
      </c>
      <c r="K3764" t="s">
        <v>138</v>
      </c>
      <c r="L3764" t="s">
        <v>10962</v>
      </c>
      <c r="M3764" t="s">
        <v>10963</v>
      </c>
      <c r="N3764">
        <v>8.8719444440000004</v>
      </c>
      <c r="O3764">
        <v>1</v>
      </c>
      <c r="P3764">
        <v>172</v>
      </c>
      <c r="Q3764">
        <v>24</v>
      </c>
      <c r="R3764">
        <v>19</v>
      </c>
      <c r="S3764">
        <v>7</v>
      </c>
      <c r="T3764">
        <v>21</v>
      </c>
      <c r="U3764">
        <v>1</v>
      </c>
      <c r="V3764">
        <v>0</v>
      </c>
      <c r="W3764">
        <v>1.4945145280045202</v>
      </c>
      <c r="X3764">
        <v>247.40383124124551</v>
      </c>
      <c r="Y3764">
        <v>65.769402012985111</v>
      </c>
      <c r="Z3764">
        <v>30.181136844600747</v>
      </c>
      <c r="AA3764">
        <v>450.20704126698865</v>
      </c>
      <c r="AB3764">
        <v>83.528427335746798</v>
      </c>
      <c r="AC3764">
        <v>92.19019736552427</v>
      </c>
      <c r="AD3764">
        <v>0</v>
      </c>
      <c r="AE3764">
        <v>970.77455059509555</v>
      </c>
    </row>
    <row r="3765" spans="1:31" x14ac:dyDescent="0.3">
      <c r="A3765">
        <v>2509707</v>
      </c>
      <c r="B3765">
        <v>1</v>
      </c>
      <c r="C3765" t="s">
        <v>81</v>
      </c>
      <c r="D3765" t="s">
        <v>118</v>
      </c>
      <c r="E3765" t="s">
        <v>187</v>
      </c>
      <c r="F3765" t="s">
        <v>10964</v>
      </c>
      <c r="G3765" t="s">
        <v>173</v>
      </c>
      <c r="H3765" t="s">
        <v>135</v>
      </c>
      <c r="I3765" t="s">
        <v>136</v>
      </c>
      <c r="J3765" t="s">
        <v>137</v>
      </c>
      <c r="K3765" t="s">
        <v>138</v>
      </c>
      <c r="L3765" t="s">
        <v>10965</v>
      </c>
      <c r="M3765" t="s">
        <v>10966</v>
      </c>
      <c r="N3765">
        <v>8.1386111109999995</v>
      </c>
      <c r="O3765">
        <v>0</v>
      </c>
      <c r="P3765">
        <v>0</v>
      </c>
      <c r="Q3765">
        <v>18</v>
      </c>
      <c r="R3765">
        <v>8</v>
      </c>
      <c r="S3765">
        <v>14</v>
      </c>
      <c r="T3765">
        <v>0</v>
      </c>
      <c r="U3765">
        <v>10</v>
      </c>
      <c r="V3765">
        <v>0</v>
      </c>
      <c r="W3765">
        <v>0</v>
      </c>
      <c r="X3765">
        <v>0</v>
      </c>
      <c r="Y3765">
        <v>374.16293632624797</v>
      </c>
      <c r="Z3765">
        <v>60.852857502736235</v>
      </c>
      <c r="AA3765">
        <v>1278.6317851655137</v>
      </c>
      <c r="AB3765">
        <v>0</v>
      </c>
      <c r="AC3765">
        <v>6954.1212687561028</v>
      </c>
      <c r="AD3765">
        <v>0</v>
      </c>
      <c r="AE3765">
        <v>8667.7688477506017</v>
      </c>
    </row>
    <row r="3766" spans="1:31" x14ac:dyDescent="0.3">
      <c r="A3766">
        <v>2509709</v>
      </c>
      <c r="B3766">
        <v>1</v>
      </c>
      <c r="C3766" t="s">
        <v>80</v>
      </c>
      <c r="D3766" t="s">
        <v>111</v>
      </c>
      <c r="E3766" t="s">
        <v>159</v>
      </c>
      <c r="F3766" t="s">
        <v>4842</v>
      </c>
      <c r="G3766" t="s">
        <v>173</v>
      </c>
      <c r="H3766" t="s">
        <v>150</v>
      </c>
      <c r="I3766" t="s">
        <v>136</v>
      </c>
      <c r="J3766" t="s">
        <v>137</v>
      </c>
      <c r="K3766" t="s">
        <v>138</v>
      </c>
      <c r="L3766" t="s">
        <v>10967</v>
      </c>
      <c r="M3766" t="s">
        <v>10968</v>
      </c>
      <c r="N3766">
        <v>0.375</v>
      </c>
      <c r="O3766">
        <v>0</v>
      </c>
      <c r="P3766">
        <v>714</v>
      </c>
      <c r="Q3766">
        <v>0</v>
      </c>
      <c r="R3766">
        <v>0</v>
      </c>
      <c r="S3766">
        <v>0</v>
      </c>
      <c r="T3766">
        <v>112</v>
      </c>
      <c r="U3766">
        <v>0</v>
      </c>
      <c r="V3766">
        <v>0</v>
      </c>
      <c r="W3766">
        <v>0</v>
      </c>
      <c r="X3766">
        <v>54.011992136887265</v>
      </c>
      <c r="Y3766">
        <v>0</v>
      </c>
      <c r="Z3766">
        <v>0</v>
      </c>
      <c r="AA3766">
        <v>0</v>
      </c>
      <c r="AB3766">
        <v>18.20931733580424</v>
      </c>
      <c r="AC3766">
        <v>0</v>
      </c>
      <c r="AD3766">
        <v>0</v>
      </c>
      <c r="AE3766">
        <v>72.221309472691502</v>
      </c>
    </row>
    <row r="3767" spans="1:31" x14ac:dyDescent="0.3">
      <c r="A3767">
        <v>2509710</v>
      </c>
      <c r="B3767">
        <v>1</v>
      </c>
      <c r="C3767" t="s">
        <v>80</v>
      </c>
      <c r="D3767" t="s">
        <v>98</v>
      </c>
      <c r="E3767" t="s">
        <v>187</v>
      </c>
      <c r="F3767" t="s">
        <v>7469</v>
      </c>
      <c r="G3767" t="s">
        <v>143</v>
      </c>
      <c r="H3767" t="s">
        <v>135</v>
      </c>
      <c r="I3767" t="s">
        <v>136</v>
      </c>
      <c r="J3767" t="s">
        <v>137</v>
      </c>
      <c r="K3767" t="s">
        <v>144</v>
      </c>
      <c r="L3767" t="s">
        <v>10969</v>
      </c>
      <c r="M3767" t="s">
        <v>10970</v>
      </c>
      <c r="N3767">
        <v>0.12222222200000001</v>
      </c>
      <c r="O3767">
        <v>0</v>
      </c>
      <c r="P3767">
        <v>21</v>
      </c>
      <c r="Q3767">
        <v>12</v>
      </c>
      <c r="R3767">
        <v>126</v>
      </c>
      <c r="S3767">
        <v>4</v>
      </c>
      <c r="T3767">
        <v>32</v>
      </c>
      <c r="U3767">
        <v>2</v>
      </c>
      <c r="V3767">
        <v>0</v>
      </c>
      <c r="W3767">
        <v>0</v>
      </c>
      <c r="X3767">
        <v>0.99884599221146664</v>
      </c>
      <c r="Y3767">
        <v>1.5809571367039998</v>
      </c>
      <c r="Z3767">
        <v>8.9640629448164635</v>
      </c>
      <c r="AA3767">
        <v>4.9075577978169109</v>
      </c>
      <c r="AB3767">
        <v>6.0965061392458644</v>
      </c>
      <c r="AC3767">
        <v>1.6968559297066665</v>
      </c>
      <c r="AD3767">
        <v>0</v>
      </c>
      <c r="AE3767">
        <v>24.244785940501373</v>
      </c>
    </row>
    <row r="3768" spans="1:31" x14ac:dyDescent="0.3">
      <c r="A3768">
        <v>2509712</v>
      </c>
      <c r="B3768">
        <v>1</v>
      </c>
      <c r="C3768" t="s">
        <v>80</v>
      </c>
      <c r="D3768" t="s">
        <v>105</v>
      </c>
      <c r="E3768" t="s">
        <v>141</v>
      </c>
      <c r="F3768" t="s">
        <v>8136</v>
      </c>
      <c r="G3768" t="s">
        <v>143</v>
      </c>
      <c r="H3768" t="s">
        <v>135</v>
      </c>
      <c r="I3768" t="s">
        <v>136</v>
      </c>
      <c r="J3768" t="s">
        <v>137</v>
      </c>
      <c r="K3768" t="s">
        <v>144</v>
      </c>
      <c r="L3768" t="s">
        <v>10971</v>
      </c>
      <c r="M3768" t="s">
        <v>10972</v>
      </c>
      <c r="N3768">
        <v>1.125555555</v>
      </c>
      <c r="O3768">
        <v>0</v>
      </c>
      <c r="P3768">
        <v>1239</v>
      </c>
      <c r="Q3768">
        <v>1</v>
      </c>
      <c r="R3768">
        <v>0</v>
      </c>
      <c r="S3768">
        <v>1</v>
      </c>
      <c r="T3768">
        <v>119</v>
      </c>
      <c r="U3768">
        <v>0</v>
      </c>
      <c r="V3768">
        <v>0</v>
      </c>
      <c r="W3768">
        <v>0</v>
      </c>
      <c r="X3768">
        <v>506.42996079165459</v>
      </c>
      <c r="Y3768">
        <v>0.19506205487368</v>
      </c>
      <c r="Z3768">
        <v>0</v>
      </c>
      <c r="AA3768">
        <v>1.221807622320175</v>
      </c>
      <c r="AB3768">
        <v>132.59880281428107</v>
      </c>
      <c r="AC3768">
        <v>0</v>
      </c>
      <c r="AD3768">
        <v>0</v>
      </c>
      <c r="AE3768">
        <v>640.4456332831295</v>
      </c>
    </row>
    <row r="3769" spans="1:31" x14ac:dyDescent="0.3">
      <c r="A3769">
        <v>2509720</v>
      </c>
      <c r="B3769">
        <v>1</v>
      </c>
      <c r="C3769" t="s">
        <v>80</v>
      </c>
      <c r="D3769" t="s">
        <v>91</v>
      </c>
      <c r="E3769" t="s">
        <v>132</v>
      </c>
      <c r="F3769" t="s">
        <v>10973</v>
      </c>
      <c r="G3769" t="s">
        <v>134</v>
      </c>
      <c r="H3769" t="s">
        <v>135</v>
      </c>
      <c r="I3769" t="s">
        <v>136</v>
      </c>
      <c r="J3769" t="s">
        <v>137</v>
      </c>
      <c r="K3769" t="s">
        <v>138</v>
      </c>
      <c r="L3769" t="s">
        <v>10974</v>
      </c>
      <c r="M3769" t="s">
        <v>10975</v>
      </c>
      <c r="N3769">
        <v>5.8383333329999996</v>
      </c>
      <c r="O3769">
        <v>0</v>
      </c>
      <c r="P3769">
        <v>0</v>
      </c>
      <c r="Q3769">
        <v>0</v>
      </c>
      <c r="R3769">
        <v>7</v>
      </c>
      <c r="S3769">
        <v>0</v>
      </c>
      <c r="T3769">
        <v>2</v>
      </c>
      <c r="U3769">
        <v>0</v>
      </c>
      <c r="V3769">
        <v>0</v>
      </c>
      <c r="W3769">
        <v>0</v>
      </c>
      <c r="X3769">
        <v>0</v>
      </c>
      <c r="Y3769">
        <v>0</v>
      </c>
      <c r="Z3769">
        <v>7.7875250403734002</v>
      </c>
      <c r="AA3769">
        <v>0</v>
      </c>
      <c r="AB3769">
        <v>5.2854904613886672E-2</v>
      </c>
      <c r="AC3769">
        <v>0</v>
      </c>
      <c r="AD3769">
        <v>0</v>
      </c>
      <c r="AE3769">
        <v>7.8403799449872871</v>
      </c>
    </row>
    <row r="3770" spans="1:31" x14ac:dyDescent="0.3">
      <c r="A3770">
        <v>2509723</v>
      </c>
      <c r="B3770">
        <v>1</v>
      </c>
      <c r="C3770" t="s">
        <v>81</v>
      </c>
      <c r="D3770" t="s">
        <v>122</v>
      </c>
      <c r="E3770" t="s">
        <v>141</v>
      </c>
      <c r="F3770" t="s">
        <v>1096</v>
      </c>
      <c r="G3770" t="s">
        <v>134</v>
      </c>
      <c r="H3770" t="s">
        <v>135</v>
      </c>
      <c r="I3770" t="s">
        <v>136</v>
      </c>
      <c r="J3770" t="s">
        <v>137</v>
      </c>
      <c r="K3770" t="s">
        <v>138</v>
      </c>
      <c r="L3770" t="s">
        <v>10976</v>
      </c>
      <c r="M3770" t="s">
        <v>10977</v>
      </c>
      <c r="N3770">
        <v>0.50416666600000004</v>
      </c>
      <c r="O3770">
        <v>14</v>
      </c>
      <c r="P3770">
        <v>859</v>
      </c>
      <c r="Q3770">
        <v>2</v>
      </c>
      <c r="R3770">
        <v>25</v>
      </c>
      <c r="S3770">
        <v>3</v>
      </c>
      <c r="T3770">
        <v>64</v>
      </c>
      <c r="U3770">
        <v>1</v>
      </c>
      <c r="V3770">
        <v>0</v>
      </c>
      <c r="W3770">
        <v>0.95560561747053352</v>
      </c>
      <c r="X3770">
        <v>40.840274865373665</v>
      </c>
      <c r="Y3770">
        <v>0.33510092206800002</v>
      </c>
      <c r="Z3770">
        <v>1.8151623465318747</v>
      </c>
      <c r="AA3770">
        <v>1.5157609167249999</v>
      </c>
      <c r="AB3770">
        <v>9.5401939983910982</v>
      </c>
      <c r="AC3770">
        <v>0.79980409969212507</v>
      </c>
      <c r="AD3770">
        <v>0</v>
      </c>
      <c r="AE3770">
        <v>55.801902766252297</v>
      </c>
    </row>
    <row r="3771" spans="1:31" x14ac:dyDescent="0.3">
      <c r="A3771">
        <v>2509678</v>
      </c>
      <c r="B3771">
        <v>2</v>
      </c>
      <c r="C3771" t="s">
        <v>80</v>
      </c>
      <c r="D3771" t="s">
        <v>83</v>
      </c>
      <c r="E3771" t="s">
        <v>132</v>
      </c>
      <c r="F3771" t="s">
        <v>10978</v>
      </c>
      <c r="G3771" t="s">
        <v>295</v>
      </c>
      <c r="H3771" t="s">
        <v>135</v>
      </c>
      <c r="I3771" t="s">
        <v>136</v>
      </c>
      <c r="J3771" t="s">
        <v>137</v>
      </c>
      <c r="K3771" t="s">
        <v>144</v>
      </c>
      <c r="L3771" t="s">
        <v>10921</v>
      </c>
      <c r="M3771" t="s">
        <v>10979</v>
      </c>
      <c r="N3771">
        <v>0.34166666600000001</v>
      </c>
      <c r="O3771">
        <v>0</v>
      </c>
      <c r="P3771">
        <v>144</v>
      </c>
      <c r="Q3771">
        <v>0</v>
      </c>
      <c r="R3771">
        <v>1</v>
      </c>
      <c r="S3771">
        <v>31</v>
      </c>
      <c r="T3771">
        <v>22</v>
      </c>
      <c r="U3771">
        <v>9</v>
      </c>
      <c r="V3771">
        <v>3</v>
      </c>
      <c r="W3771">
        <v>0</v>
      </c>
      <c r="X3771">
        <v>14.207180547458496</v>
      </c>
      <c r="Y3771">
        <v>0</v>
      </c>
      <c r="Z3771">
        <v>0.89895477879405006</v>
      </c>
      <c r="AA3771">
        <v>172.7256906162954</v>
      </c>
      <c r="AB3771">
        <v>21.446857369646501</v>
      </c>
      <c r="AC3771">
        <v>52.924734578781667</v>
      </c>
      <c r="AD3771">
        <v>8.0014163684084494</v>
      </c>
      <c r="AE3771">
        <v>270.20483425938454</v>
      </c>
    </row>
    <row r="3772" spans="1:31" x14ac:dyDescent="0.3">
      <c r="A3772">
        <v>2509728</v>
      </c>
      <c r="B3772">
        <v>1</v>
      </c>
      <c r="C3772" t="s">
        <v>80</v>
      </c>
      <c r="D3772" t="s">
        <v>111</v>
      </c>
      <c r="E3772" t="s">
        <v>207</v>
      </c>
      <c r="F3772" t="s">
        <v>10980</v>
      </c>
      <c r="G3772" t="s">
        <v>173</v>
      </c>
      <c r="H3772" t="s">
        <v>150</v>
      </c>
      <c r="I3772" t="s">
        <v>136</v>
      </c>
      <c r="J3772" t="s">
        <v>137</v>
      </c>
      <c r="K3772" t="s">
        <v>138</v>
      </c>
      <c r="L3772" t="s">
        <v>10981</v>
      </c>
      <c r="M3772" t="s">
        <v>10982</v>
      </c>
      <c r="N3772">
        <v>4.9936111109999999</v>
      </c>
      <c r="O3772">
        <v>0</v>
      </c>
      <c r="P3772">
        <v>182</v>
      </c>
      <c r="Q3772">
        <v>0</v>
      </c>
      <c r="R3772">
        <v>0</v>
      </c>
      <c r="S3772">
        <v>0</v>
      </c>
      <c r="T3772">
        <v>28</v>
      </c>
      <c r="U3772">
        <v>0</v>
      </c>
      <c r="V3772">
        <v>0</v>
      </c>
      <c r="W3772">
        <v>0</v>
      </c>
      <c r="X3772">
        <v>198.94743011964655</v>
      </c>
      <c r="Y3772">
        <v>0</v>
      </c>
      <c r="Z3772">
        <v>0</v>
      </c>
      <c r="AA3772">
        <v>0</v>
      </c>
      <c r="AB3772">
        <v>47.688513848587952</v>
      </c>
      <c r="AC3772">
        <v>0</v>
      </c>
      <c r="AD3772">
        <v>0</v>
      </c>
      <c r="AE3772">
        <v>246.6359439682345</v>
      </c>
    </row>
    <row r="3773" spans="1:31" x14ac:dyDescent="0.3">
      <c r="A3773">
        <v>2509729</v>
      </c>
      <c r="B3773">
        <v>1</v>
      </c>
      <c r="C3773" t="s">
        <v>80</v>
      </c>
      <c r="D3773" t="s">
        <v>111</v>
      </c>
      <c r="E3773" t="s">
        <v>207</v>
      </c>
      <c r="F3773" t="s">
        <v>10775</v>
      </c>
      <c r="G3773" t="s">
        <v>173</v>
      </c>
      <c r="H3773" t="s">
        <v>150</v>
      </c>
      <c r="I3773" t="s">
        <v>136</v>
      </c>
      <c r="J3773" t="s">
        <v>137</v>
      </c>
      <c r="K3773" t="s">
        <v>138</v>
      </c>
      <c r="L3773" t="s">
        <v>10983</v>
      </c>
      <c r="M3773" t="s">
        <v>10984</v>
      </c>
      <c r="N3773">
        <v>5.0313888880000004</v>
      </c>
      <c r="O3773">
        <v>0</v>
      </c>
      <c r="P3773">
        <v>166</v>
      </c>
      <c r="Q3773">
        <v>0</v>
      </c>
      <c r="R3773">
        <v>0</v>
      </c>
      <c r="S3773">
        <v>0</v>
      </c>
      <c r="T3773">
        <v>19</v>
      </c>
      <c r="U3773">
        <v>0</v>
      </c>
      <c r="V3773">
        <v>0</v>
      </c>
      <c r="W3773">
        <v>0</v>
      </c>
      <c r="X3773">
        <v>195.58554256219131</v>
      </c>
      <c r="Y3773">
        <v>0</v>
      </c>
      <c r="Z3773">
        <v>0</v>
      </c>
      <c r="AA3773">
        <v>0</v>
      </c>
      <c r="AB3773">
        <v>27.006346246752006</v>
      </c>
      <c r="AC3773">
        <v>0</v>
      </c>
      <c r="AD3773">
        <v>0</v>
      </c>
      <c r="AE3773">
        <v>222.59188880894331</v>
      </c>
    </row>
    <row r="3774" spans="1:31" x14ac:dyDescent="0.3">
      <c r="A3774">
        <v>2509733</v>
      </c>
      <c r="B3774">
        <v>1</v>
      </c>
      <c r="C3774" t="s">
        <v>80</v>
      </c>
      <c r="D3774" t="s">
        <v>103</v>
      </c>
      <c r="E3774" t="s">
        <v>141</v>
      </c>
      <c r="F3774" t="s">
        <v>10985</v>
      </c>
      <c r="G3774" t="s">
        <v>173</v>
      </c>
      <c r="H3774" t="s">
        <v>135</v>
      </c>
      <c r="I3774" t="s">
        <v>136</v>
      </c>
      <c r="J3774" t="s">
        <v>137</v>
      </c>
      <c r="K3774" t="s">
        <v>138</v>
      </c>
      <c r="L3774" t="s">
        <v>10986</v>
      </c>
      <c r="M3774" t="s">
        <v>10987</v>
      </c>
      <c r="N3774">
        <v>4.1316666660000001</v>
      </c>
      <c r="O3774">
        <v>0</v>
      </c>
      <c r="P3774">
        <v>4</v>
      </c>
      <c r="Q3774">
        <v>0</v>
      </c>
      <c r="R3774">
        <v>3</v>
      </c>
      <c r="S3774">
        <v>2</v>
      </c>
      <c r="T3774">
        <v>13</v>
      </c>
      <c r="U3774">
        <v>2</v>
      </c>
      <c r="V3774">
        <v>2</v>
      </c>
      <c r="W3774">
        <v>0</v>
      </c>
      <c r="X3774">
        <v>6.9740456628135998</v>
      </c>
      <c r="Y3774">
        <v>0</v>
      </c>
      <c r="Z3774">
        <v>4.3892649114797306</v>
      </c>
      <c r="AA3774">
        <v>4.3816655019366664</v>
      </c>
      <c r="AB3774">
        <v>90.722310307023804</v>
      </c>
      <c r="AC3774">
        <v>711.20082220078507</v>
      </c>
      <c r="AD3774">
        <v>196.41648315444988</v>
      </c>
      <c r="AE3774">
        <v>1014.0845917384888</v>
      </c>
    </row>
    <row r="3775" spans="1:31" x14ac:dyDescent="0.3">
      <c r="A3775">
        <v>2509741</v>
      </c>
      <c r="B3775">
        <v>1</v>
      </c>
      <c r="C3775" t="s">
        <v>81</v>
      </c>
      <c r="D3775" t="s">
        <v>120</v>
      </c>
      <c r="E3775" t="s">
        <v>132</v>
      </c>
      <c r="F3775" t="s">
        <v>10988</v>
      </c>
      <c r="G3775" t="s">
        <v>143</v>
      </c>
      <c r="H3775" t="s">
        <v>135</v>
      </c>
      <c r="I3775" t="s">
        <v>136</v>
      </c>
      <c r="J3775" t="s">
        <v>137</v>
      </c>
      <c r="K3775" t="s">
        <v>144</v>
      </c>
      <c r="L3775" t="s">
        <v>10989</v>
      </c>
      <c r="M3775" t="s">
        <v>10990</v>
      </c>
      <c r="N3775">
        <v>1.133611111</v>
      </c>
      <c r="O3775">
        <v>0</v>
      </c>
      <c r="P3775">
        <v>859</v>
      </c>
      <c r="Q3775">
        <v>1</v>
      </c>
      <c r="R3775">
        <v>10</v>
      </c>
      <c r="S3775">
        <v>0</v>
      </c>
      <c r="T3775">
        <v>99</v>
      </c>
      <c r="U3775">
        <v>0</v>
      </c>
      <c r="V3775">
        <v>0</v>
      </c>
      <c r="W3775">
        <v>0</v>
      </c>
      <c r="X3775">
        <v>170.51522922302027</v>
      </c>
      <c r="Y3775">
        <v>0</v>
      </c>
      <c r="Z3775">
        <v>2.239323925305833</v>
      </c>
      <c r="AA3775">
        <v>0</v>
      </c>
      <c r="AB3775">
        <v>40.925201252858301</v>
      </c>
      <c r="AC3775">
        <v>0</v>
      </c>
      <c r="AD3775">
        <v>0</v>
      </c>
      <c r="AE3775">
        <v>213.6797544011844</v>
      </c>
    </row>
    <row r="3776" spans="1:31" x14ac:dyDescent="0.3">
      <c r="A3776">
        <v>2509743</v>
      </c>
      <c r="B3776">
        <v>1</v>
      </c>
      <c r="C3776" t="s">
        <v>81</v>
      </c>
      <c r="D3776" t="s">
        <v>117</v>
      </c>
      <c r="E3776" t="s">
        <v>132</v>
      </c>
      <c r="F3776" t="s">
        <v>10991</v>
      </c>
      <c r="G3776" t="s">
        <v>173</v>
      </c>
      <c r="H3776" t="s">
        <v>135</v>
      </c>
      <c r="I3776" t="s">
        <v>136</v>
      </c>
      <c r="J3776" t="s">
        <v>137</v>
      </c>
      <c r="K3776" t="s">
        <v>138</v>
      </c>
      <c r="L3776" t="s">
        <v>10992</v>
      </c>
      <c r="M3776" t="s">
        <v>10993</v>
      </c>
      <c r="N3776">
        <v>1.9511111109999999</v>
      </c>
      <c r="O3776">
        <v>0</v>
      </c>
      <c r="P3776">
        <v>139</v>
      </c>
      <c r="Q3776">
        <v>0</v>
      </c>
      <c r="R3776">
        <v>0</v>
      </c>
      <c r="S3776">
        <v>0</v>
      </c>
      <c r="T3776">
        <v>39</v>
      </c>
      <c r="U3776">
        <v>0</v>
      </c>
      <c r="V3776">
        <v>1</v>
      </c>
      <c r="W3776">
        <v>0</v>
      </c>
      <c r="X3776">
        <v>50.612324862823876</v>
      </c>
      <c r="Y3776">
        <v>0</v>
      </c>
      <c r="Z3776">
        <v>0</v>
      </c>
      <c r="AA3776">
        <v>0</v>
      </c>
      <c r="AB3776">
        <v>97.039836214195276</v>
      </c>
      <c r="AC3776">
        <v>0</v>
      </c>
      <c r="AD3776">
        <v>1.5766167692866067</v>
      </c>
      <c r="AE3776">
        <v>149.22877784630575</v>
      </c>
    </row>
    <row r="3777" spans="1:31" x14ac:dyDescent="0.3">
      <c r="A3777">
        <v>2509746</v>
      </c>
      <c r="B3777">
        <v>1</v>
      </c>
      <c r="C3777" t="s">
        <v>80</v>
      </c>
      <c r="D3777" t="s">
        <v>102</v>
      </c>
      <c r="E3777" t="s">
        <v>207</v>
      </c>
      <c r="F3777" t="s">
        <v>10994</v>
      </c>
      <c r="G3777" t="s">
        <v>177</v>
      </c>
      <c r="H3777" t="s">
        <v>150</v>
      </c>
      <c r="I3777" t="s">
        <v>136</v>
      </c>
      <c r="J3777" t="s">
        <v>137</v>
      </c>
      <c r="K3777" t="s">
        <v>144</v>
      </c>
      <c r="L3777" t="s">
        <v>10995</v>
      </c>
      <c r="M3777" t="s">
        <v>10996</v>
      </c>
      <c r="N3777">
        <v>1.8174999999999999</v>
      </c>
      <c r="O3777">
        <v>0</v>
      </c>
      <c r="P3777">
        <v>49</v>
      </c>
      <c r="Q3777">
        <v>0</v>
      </c>
      <c r="R3777">
        <v>0</v>
      </c>
      <c r="S3777">
        <v>0</v>
      </c>
      <c r="T3777">
        <v>3</v>
      </c>
      <c r="U3777">
        <v>0</v>
      </c>
      <c r="V3777">
        <v>0</v>
      </c>
      <c r="W3777">
        <v>0</v>
      </c>
      <c r="X3777">
        <v>9.3385944168233923</v>
      </c>
      <c r="Y3777">
        <v>0</v>
      </c>
      <c r="Z3777">
        <v>0</v>
      </c>
      <c r="AA3777">
        <v>0</v>
      </c>
      <c r="AB3777">
        <v>0.80312802929571336</v>
      </c>
      <c r="AC3777">
        <v>0</v>
      </c>
      <c r="AD3777">
        <v>0</v>
      </c>
      <c r="AE3777">
        <v>10.141722446119106</v>
      </c>
    </row>
    <row r="3778" spans="1:31" x14ac:dyDescent="0.3">
      <c r="A3778">
        <v>2509747</v>
      </c>
      <c r="B3778">
        <v>1</v>
      </c>
      <c r="C3778" t="s">
        <v>80</v>
      </c>
      <c r="D3778" t="s">
        <v>98</v>
      </c>
      <c r="E3778" t="s">
        <v>159</v>
      </c>
      <c r="F3778" t="s">
        <v>10997</v>
      </c>
      <c r="G3778" t="s">
        <v>134</v>
      </c>
      <c r="H3778" t="s">
        <v>150</v>
      </c>
      <c r="I3778" t="s">
        <v>136</v>
      </c>
      <c r="J3778" t="s">
        <v>137</v>
      </c>
      <c r="K3778" t="s">
        <v>138</v>
      </c>
      <c r="L3778" t="s">
        <v>10998</v>
      </c>
      <c r="M3778" t="s">
        <v>10999</v>
      </c>
      <c r="N3778">
        <v>6.4566666660000003</v>
      </c>
      <c r="O3778">
        <v>0</v>
      </c>
      <c r="P3778">
        <v>87</v>
      </c>
      <c r="Q3778">
        <v>0</v>
      </c>
      <c r="R3778">
        <v>1</v>
      </c>
      <c r="S3778">
        <v>0</v>
      </c>
      <c r="T3778">
        <v>99</v>
      </c>
      <c r="U3778">
        <v>0</v>
      </c>
      <c r="V3778">
        <v>0</v>
      </c>
      <c r="W3778">
        <v>0</v>
      </c>
      <c r="X3778">
        <v>184.47965651662415</v>
      </c>
      <c r="Y3778">
        <v>0</v>
      </c>
      <c r="Z3778">
        <v>0.10534774720914</v>
      </c>
      <c r="AA3778">
        <v>0</v>
      </c>
      <c r="AB3778">
        <v>309.81699323092721</v>
      </c>
      <c r="AC3778">
        <v>0</v>
      </c>
      <c r="AD3778">
        <v>0</v>
      </c>
      <c r="AE3778">
        <v>494.40199749476051</v>
      </c>
    </row>
    <row r="3779" spans="1:31" x14ac:dyDescent="0.3">
      <c r="A3779">
        <v>2509750</v>
      </c>
      <c r="B3779">
        <v>1</v>
      </c>
      <c r="C3779" t="s">
        <v>80</v>
      </c>
      <c r="D3779" t="s">
        <v>105</v>
      </c>
      <c r="E3779" t="s">
        <v>141</v>
      </c>
      <c r="F3779" t="s">
        <v>11000</v>
      </c>
      <c r="G3779" t="s">
        <v>143</v>
      </c>
      <c r="H3779" t="s">
        <v>135</v>
      </c>
      <c r="I3779" t="s">
        <v>136</v>
      </c>
      <c r="J3779" t="s">
        <v>137</v>
      </c>
      <c r="K3779" t="s">
        <v>144</v>
      </c>
      <c r="L3779" t="s">
        <v>11001</v>
      </c>
      <c r="M3779" t="s">
        <v>11002</v>
      </c>
      <c r="N3779">
        <v>2.0874999999999999</v>
      </c>
      <c r="O3779">
        <v>21</v>
      </c>
      <c r="P3779">
        <v>929</v>
      </c>
      <c r="Q3779">
        <v>13</v>
      </c>
      <c r="R3779">
        <v>51</v>
      </c>
      <c r="S3779">
        <v>51</v>
      </c>
      <c r="T3779">
        <v>132</v>
      </c>
      <c r="U3779">
        <v>10</v>
      </c>
      <c r="V3779">
        <v>0</v>
      </c>
      <c r="W3779">
        <v>17.519159370174421</v>
      </c>
      <c r="X3779">
        <v>528.05812232799246</v>
      </c>
      <c r="Y3779">
        <v>61.649286179703843</v>
      </c>
      <c r="Z3779">
        <v>48.498438796408216</v>
      </c>
      <c r="AA3779">
        <v>622.61248017013361</v>
      </c>
      <c r="AB3779">
        <v>200.87479226827821</v>
      </c>
      <c r="AC3779">
        <v>421.33289587988162</v>
      </c>
      <c r="AD3779">
        <v>0</v>
      </c>
      <c r="AE3779">
        <v>1900.5451749925724</v>
      </c>
    </row>
    <row r="3780" spans="1:31" x14ac:dyDescent="0.3">
      <c r="A3780">
        <v>2509754</v>
      </c>
      <c r="B3780">
        <v>1</v>
      </c>
      <c r="C3780" t="s">
        <v>80</v>
      </c>
      <c r="D3780" t="s">
        <v>103</v>
      </c>
      <c r="E3780" t="s">
        <v>187</v>
      </c>
      <c r="F3780" t="s">
        <v>11003</v>
      </c>
      <c r="G3780" t="s">
        <v>173</v>
      </c>
      <c r="H3780" t="s">
        <v>135</v>
      </c>
      <c r="I3780" t="s">
        <v>136</v>
      </c>
      <c r="J3780" t="s">
        <v>137</v>
      </c>
      <c r="K3780" t="s">
        <v>138</v>
      </c>
      <c r="L3780" t="s">
        <v>11004</v>
      </c>
      <c r="M3780" t="s">
        <v>11005</v>
      </c>
      <c r="N3780">
        <v>6.8505555549999997</v>
      </c>
      <c r="O3780">
        <v>22</v>
      </c>
      <c r="P3780">
        <v>2672</v>
      </c>
      <c r="Q3780">
        <v>35</v>
      </c>
      <c r="R3780">
        <v>204</v>
      </c>
      <c r="S3780">
        <v>65</v>
      </c>
      <c r="T3780">
        <v>774</v>
      </c>
      <c r="U3780">
        <v>6</v>
      </c>
      <c r="V3780">
        <v>1</v>
      </c>
      <c r="W3780">
        <v>94.344766902819828</v>
      </c>
      <c r="X3780">
        <v>2951.6256605375734</v>
      </c>
      <c r="Y3780">
        <v>814.65141579288866</v>
      </c>
      <c r="Z3780">
        <v>482.70299640489401</v>
      </c>
      <c r="AA3780">
        <v>1223.6089919057242</v>
      </c>
      <c r="AB3780">
        <v>1986.4568121444656</v>
      </c>
      <c r="AC3780">
        <v>1063.9142153989028</v>
      </c>
      <c r="AD3780">
        <v>44.7067382476286</v>
      </c>
      <c r="AE3780">
        <v>8662.0115973348966</v>
      </c>
    </row>
    <row r="3781" spans="1:31" x14ac:dyDescent="0.3">
      <c r="A3781">
        <v>2509760</v>
      </c>
      <c r="B3781">
        <v>1</v>
      </c>
      <c r="C3781" t="s">
        <v>81</v>
      </c>
      <c r="D3781" t="s">
        <v>127</v>
      </c>
      <c r="E3781" t="s">
        <v>187</v>
      </c>
      <c r="F3781" t="s">
        <v>11006</v>
      </c>
      <c r="G3781" t="s">
        <v>143</v>
      </c>
      <c r="H3781" t="s">
        <v>135</v>
      </c>
      <c r="I3781" t="s">
        <v>136</v>
      </c>
      <c r="J3781" t="s">
        <v>137</v>
      </c>
      <c r="K3781" t="s">
        <v>144</v>
      </c>
      <c r="L3781" t="s">
        <v>11007</v>
      </c>
      <c r="M3781" t="s">
        <v>11008</v>
      </c>
      <c r="N3781">
        <v>3.446111111</v>
      </c>
      <c r="O3781">
        <v>2</v>
      </c>
      <c r="P3781">
        <v>0</v>
      </c>
      <c r="Q3781">
        <v>32</v>
      </c>
      <c r="R3781">
        <v>0</v>
      </c>
      <c r="S3781">
        <v>5</v>
      </c>
      <c r="T3781">
        <v>0</v>
      </c>
      <c r="U3781">
        <v>2</v>
      </c>
      <c r="V3781">
        <v>0</v>
      </c>
      <c r="W3781">
        <v>1.71304336878</v>
      </c>
      <c r="X3781">
        <v>0</v>
      </c>
      <c r="Y3781">
        <v>39.212567523079855</v>
      </c>
      <c r="Z3781">
        <v>0</v>
      </c>
      <c r="AA3781">
        <v>37.178849628591138</v>
      </c>
      <c r="AB3781">
        <v>0</v>
      </c>
      <c r="AC3781">
        <v>35.429230289568501</v>
      </c>
      <c r="AD3781">
        <v>0</v>
      </c>
      <c r="AE3781">
        <v>113.53369081001949</v>
      </c>
    </row>
    <row r="3782" spans="1:31" x14ac:dyDescent="0.3">
      <c r="A3782">
        <v>2509761</v>
      </c>
      <c r="B3782">
        <v>1</v>
      </c>
      <c r="C3782" t="s">
        <v>80</v>
      </c>
      <c r="D3782" t="s">
        <v>108</v>
      </c>
      <c r="E3782" t="s">
        <v>167</v>
      </c>
      <c r="F3782" t="s">
        <v>11009</v>
      </c>
      <c r="G3782" t="s">
        <v>263</v>
      </c>
      <c r="H3782" t="s">
        <v>150</v>
      </c>
      <c r="I3782" t="s">
        <v>136</v>
      </c>
      <c r="J3782" t="s">
        <v>137</v>
      </c>
      <c r="K3782" t="s">
        <v>144</v>
      </c>
      <c r="L3782" t="s">
        <v>11010</v>
      </c>
      <c r="M3782" t="s">
        <v>11011</v>
      </c>
      <c r="N3782">
        <v>2.557222222</v>
      </c>
      <c r="O3782">
        <v>0</v>
      </c>
      <c r="P3782">
        <v>1</v>
      </c>
      <c r="Q3782">
        <v>0</v>
      </c>
      <c r="R3782">
        <v>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0.41189716707408996</v>
      </c>
      <c r="Y3782">
        <v>0</v>
      </c>
      <c r="Z3782">
        <v>0</v>
      </c>
      <c r="AA3782">
        <v>0</v>
      </c>
      <c r="AB3782">
        <v>0</v>
      </c>
      <c r="AC3782">
        <v>0</v>
      </c>
      <c r="AD3782">
        <v>0</v>
      </c>
      <c r="AE3782">
        <v>0.41189716707408996</v>
      </c>
    </row>
    <row r="3783" spans="1:31" x14ac:dyDescent="0.3">
      <c r="A3783">
        <v>2509762</v>
      </c>
      <c r="B3783">
        <v>1</v>
      </c>
      <c r="C3783" t="s">
        <v>80</v>
      </c>
      <c r="D3783" t="s">
        <v>99</v>
      </c>
      <c r="E3783" t="s">
        <v>132</v>
      </c>
      <c r="F3783" t="s">
        <v>11012</v>
      </c>
      <c r="G3783" t="s">
        <v>333</v>
      </c>
      <c r="H3783" t="s">
        <v>135</v>
      </c>
      <c r="I3783" t="s">
        <v>136</v>
      </c>
      <c r="J3783" t="s">
        <v>137</v>
      </c>
      <c r="K3783" t="s">
        <v>144</v>
      </c>
      <c r="L3783" t="s">
        <v>11013</v>
      </c>
      <c r="M3783" t="s">
        <v>11014</v>
      </c>
      <c r="N3783">
        <v>1.4444444439999999</v>
      </c>
      <c r="O3783">
        <v>0</v>
      </c>
      <c r="P3783">
        <v>86</v>
      </c>
      <c r="Q3783">
        <v>0</v>
      </c>
      <c r="R3783">
        <v>0</v>
      </c>
      <c r="S3783">
        <v>0</v>
      </c>
      <c r="T3783">
        <v>3</v>
      </c>
      <c r="U3783">
        <v>0</v>
      </c>
      <c r="V3783">
        <v>0</v>
      </c>
      <c r="W3783">
        <v>0</v>
      </c>
      <c r="X3783">
        <v>18.864268940327754</v>
      </c>
      <c r="Y3783">
        <v>0</v>
      </c>
      <c r="Z3783">
        <v>0</v>
      </c>
      <c r="AA3783">
        <v>0</v>
      </c>
      <c r="AB3783">
        <v>0.84521566756156008</v>
      </c>
      <c r="AC3783">
        <v>0</v>
      </c>
      <c r="AD3783">
        <v>0</v>
      </c>
      <c r="AE3783">
        <v>19.709484607889316</v>
      </c>
    </row>
    <row r="3784" spans="1:31" x14ac:dyDescent="0.3">
      <c r="A3784">
        <v>2509763</v>
      </c>
      <c r="B3784">
        <v>1</v>
      </c>
      <c r="C3784" t="s">
        <v>81</v>
      </c>
      <c r="D3784" t="s">
        <v>112</v>
      </c>
      <c r="E3784" t="s">
        <v>207</v>
      </c>
      <c r="F3784" t="s">
        <v>11015</v>
      </c>
      <c r="G3784" t="s">
        <v>177</v>
      </c>
      <c r="H3784" t="s">
        <v>150</v>
      </c>
      <c r="I3784" t="s">
        <v>136</v>
      </c>
      <c r="J3784" t="s">
        <v>137</v>
      </c>
      <c r="K3784" t="s">
        <v>144</v>
      </c>
      <c r="L3784" t="s">
        <v>11016</v>
      </c>
      <c r="M3784" t="s">
        <v>11017</v>
      </c>
      <c r="N3784">
        <v>2.8475000000000001</v>
      </c>
      <c r="O3784">
        <v>0</v>
      </c>
      <c r="P3784">
        <v>5</v>
      </c>
      <c r="Q3784">
        <v>0</v>
      </c>
      <c r="R3784">
        <v>6</v>
      </c>
      <c r="S3784">
        <v>0</v>
      </c>
      <c r="T3784">
        <v>1</v>
      </c>
      <c r="U3784">
        <v>0</v>
      </c>
      <c r="V3784">
        <v>0</v>
      </c>
      <c r="W3784">
        <v>0</v>
      </c>
      <c r="X3784">
        <v>0.113345401179535</v>
      </c>
      <c r="Y3784">
        <v>0</v>
      </c>
      <c r="Z3784">
        <v>2.1972158725747724</v>
      </c>
      <c r="AA3784">
        <v>0</v>
      </c>
      <c r="AB3784">
        <v>0.56402853630085004</v>
      </c>
      <c r="AC3784">
        <v>0</v>
      </c>
      <c r="AD3784">
        <v>0</v>
      </c>
      <c r="AE3784">
        <v>2.8745898100551575</v>
      </c>
    </row>
    <row r="3785" spans="1:31" x14ac:dyDescent="0.3">
      <c r="A3785">
        <v>2509764</v>
      </c>
      <c r="B3785">
        <v>1</v>
      </c>
      <c r="C3785" t="s">
        <v>80</v>
      </c>
      <c r="D3785" t="s">
        <v>91</v>
      </c>
      <c r="E3785" t="s">
        <v>141</v>
      </c>
      <c r="F3785" t="s">
        <v>3792</v>
      </c>
      <c r="G3785" t="s">
        <v>173</v>
      </c>
      <c r="H3785" t="s">
        <v>135</v>
      </c>
      <c r="I3785" t="s">
        <v>136</v>
      </c>
      <c r="J3785" t="s">
        <v>137</v>
      </c>
      <c r="K3785" t="s">
        <v>138</v>
      </c>
      <c r="L3785" t="s">
        <v>11018</v>
      </c>
      <c r="M3785" t="s">
        <v>11019</v>
      </c>
      <c r="N3785">
        <v>7.835</v>
      </c>
      <c r="O3785">
        <v>0</v>
      </c>
      <c r="P3785">
        <v>776</v>
      </c>
      <c r="Q3785">
        <v>0</v>
      </c>
      <c r="R3785">
        <v>21</v>
      </c>
      <c r="S3785">
        <v>0</v>
      </c>
      <c r="T3785">
        <v>120</v>
      </c>
      <c r="U3785">
        <v>0</v>
      </c>
      <c r="V3785">
        <v>0</v>
      </c>
      <c r="W3785">
        <v>0</v>
      </c>
      <c r="X3785">
        <v>1264.4214404666418</v>
      </c>
      <c r="Y3785">
        <v>0</v>
      </c>
      <c r="Z3785">
        <v>67.643493625006627</v>
      </c>
      <c r="AA3785">
        <v>0</v>
      </c>
      <c r="AB3785">
        <v>430.18724785561511</v>
      </c>
      <c r="AC3785">
        <v>0</v>
      </c>
      <c r="AD3785">
        <v>0</v>
      </c>
      <c r="AE3785">
        <v>1762.2521819472636</v>
      </c>
    </row>
    <row r="3786" spans="1:31" x14ac:dyDescent="0.3">
      <c r="A3786">
        <v>2509765</v>
      </c>
      <c r="B3786">
        <v>1</v>
      </c>
      <c r="C3786" t="s">
        <v>80</v>
      </c>
      <c r="D3786" t="s">
        <v>103</v>
      </c>
      <c r="E3786" t="s">
        <v>141</v>
      </c>
      <c r="F3786" t="s">
        <v>11020</v>
      </c>
      <c r="G3786" t="s">
        <v>143</v>
      </c>
      <c r="H3786" t="s">
        <v>135</v>
      </c>
      <c r="I3786" t="s">
        <v>136</v>
      </c>
      <c r="J3786" t="s">
        <v>137</v>
      </c>
      <c r="K3786" t="s">
        <v>144</v>
      </c>
      <c r="L3786" t="s">
        <v>11021</v>
      </c>
      <c r="M3786" t="s">
        <v>11022</v>
      </c>
      <c r="N3786">
        <v>0.72777777700000001</v>
      </c>
      <c r="O3786">
        <v>0</v>
      </c>
      <c r="P3786">
        <v>664</v>
      </c>
      <c r="Q3786">
        <v>2</v>
      </c>
      <c r="R3786">
        <v>9</v>
      </c>
      <c r="S3786">
        <v>12</v>
      </c>
      <c r="T3786">
        <v>97</v>
      </c>
      <c r="U3786">
        <v>19</v>
      </c>
      <c r="V3786">
        <v>0</v>
      </c>
      <c r="W3786">
        <v>0</v>
      </c>
      <c r="X3786">
        <v>123.34537992833774</v>
      </c>
      <c r="Y3786">
        <v>7.7386380422183665</v>
      </c>
      <c r="Z3786">
        <v>0.3349001350695</v>
      </c>
      <c r="AA3786">
        <v>68.422877981285993</v>
      </c>
      <c r="AB3786">
        <v>80.869955478431635</v>
      </c>
      <c r="AC3786">
        <v>574.34856090605706</v>
      </c>
      <c r="AD3786">
        <v>0</v>
      </c>
      <c r="AE3786">
        <v>855.06031247140027</v>
      </c>
    </row>
    <row r="3787" spans="1:31" x14ac:dyDescent="0.3">
      <c r="A3787">
        <v>2509767</v>
      </c>
      <c r="B3787">
        <v>1</v>
      </c>
      <c r="C3787" t="s">
        <v>81</v>
      </c>
      <c r="D3787" t="s">
        <v>112</v>
      </c>
      <c r="E3787" t="s">
        <v>207</v>
      </c>
      <c r="F3787" t="s">
        <v>11023</v>
      </c>
      <c r="G3787" t="s">
        <v>173</v>
      </c>
      <c r="H3787" t="s">
        <v>150</v>
      </c>
      <c r="I3787" t="s">
        <v>136</v>
      </c>
      <c r="J3787" t="s">
        <v>137</v>
      </c>
      <c r="K3787" t="s">
        <v>138</v>
      </c>
      <c r="L3787" t="s">
        <v>11024</v>
      </c>
      <c r="M3787" t="s">
        <v>11025</v>
      </c>
      <c r="N3787">
        <v>2.8663888879999999</v>
      </c>
      <c r="O3787">
        <v>0</v>
      </c>
      <c r="P3787">
        <v>12</v>
      </c>
      <c r="Q3787">
        <v>0</v>
      </c>
      <c r="R3787">
        <v>0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2.4245931017396036</v>
      </c>
      <c r="Y3787">
        <v>0</v>
      </c>
      <c r="Z3787">
        <v>0</v>
      </c>
      <c r="AA3787">
        <v>0</v>
      </c>
      <c r="AB3787">
        <v>0</v>
      </c>
      <c r="AC3787">
        <v>0</v>
      </c>
      <c r="AD3787">
        <v>0</v>
      </c>
      <c r="AE3787">
        <v>2.4245931017396036</v>
      </c>
    </row>
    <row r="3788" spans="1:31" x14ac:dyDescent="0.3">
      <c r="A3788">
        <v>2509768</v>
      </c>
      <c r="B3788">
        <v>1</v>
      </c>
      <c r="C3788" t="s">
        <v>80</v>
      </c>
      <c r="D3788" t="s">
        <v>103</v>
      </c>
      <c r="E3788" t="s">
        <v>132</v>
      </c>
      <c r="F3788" t="s">
        <v>11026</v>
      </c>
      <c r="G3788" t="s">
        <v>1809</v>
      </c>
      <c r="H3788" t="s">
        <v>135</v>
      </c>
      <c r="I3788" t="s">
        <v>136</v>
      </c>
      <c r="J3788" t="s">
        <v>137</v>
      </c>
      <c r="K3788" t="s">
        <v>144</v>
      </c>
      <c r="L3788" t="s">
        <v>11027</v>
      </c>
      <c r="M3788" t="s">
        <v>11028</v>
      </c>
      <c r="N3788">
        <v>3.4241666660000001</v>
      </c>
      <c r="O3788">
        <v>0</v>
      </c>
      <c r="P3788">
        <v>297</v>
      </c>
      <c r="Q3788">
        <v>0</v>
      </c>
      <c r="R3788">
        <v>7</v>
      </c>
      <c r="S3788">
        <v>0</v>
      </c>
      <c r="T3788">
        <v>23</v>
      </c>
      <c r="U3788">
        <v>0</v>
      </c>
      <c r="V3788">
        <v>0</v>
      </c>
      <c r="W3788">
        <v>0</v>
      </c>
      <c r="X3788">
        <v>227.51792343415545</v>
      </c>
      <c r="Y3788">
        <v>0</v>
      </c>
      <c r="Z3788">
        <v>76.457899258513365</v>
      </c>
      <c r="AA3788">
        <v>0</v>
      </c>
      <c r="AB3788">
        <v>72.858155083630635</v>
      </c>
      <c r="AC3788">
        <v>0</v>
      </c>
      <c r="AD3788">
        <v>0</v>
      </c>
      <c r="AE3788">
        <v>376.83397777629943</v>
      </c>
    </row>
    <row r="3789" spans="1:31" x14ac:dyDescent="0.3">
      <c r="A3789">
        <v>2509773</v>
      </c>
      <c r="B3789">
        <v>1</v>
      </c>
      <c r="C3789" t="s">
        <v>81</v>
      </c>
      <c r="D3789" t="s">
        <v>112</v>
      </c>
      <c r="E3789" t="s">
        <v>159</v>
      </c>
      <c r="F3789" t="s">
        <v>11029</v>
      </c>
      <c r="G3789" t="s">
        <v>181</v>
      </c>
      <c r="H3789" t="s">
        <v>150</v>
      </c>
      <c r="I3789" t="s">
        <v>136</v>
      </c>
      <c r="J3789" t="s">
        <v>137</v>
      </c>
      <c r="K3789" t="s">
        <v>144</v>
      </c>
      <c r="L3789" t="s">
        <v>11030</v>
      </c>
      <c r="M3789" t="s">
        <v>11031</v>
      </c>
      <c r="N3789">
        <v>0.68666666600000004</v>
      </c>
      <c r="O3789">
        <v>0</v>
      </c>
      <c r="P3789">
        <v>471</v>
      </c>
      <c r="Q3789">
        <v>0</v>
      </c>
      <c r="R3789">
        <v>0</v>
      </c>
      <c r="S3789">
        <v>0</v>
      </c>
      <c r="T3789">
        <v>145</v>
      </c>
      <c r="U3789">
        <v>0</v>
      </c>
      <c r="V3789">
        <v>0</v>
      </c>
      <c r="W3789">
        <v>0</v>
      </c>
      <c r="X3789">
        <v>47.297221236022111</v>
      </c>
      <c r="Y3789">
        <v>0</v>
      </c>
      <c r="Z3789">
        <v>0</v>
      </c>
      <c r="AA3789">
        <v>0</v>
      </c>
      <c r="AB3789">
        <v>33.954290865155066</v>
      </c>
      <c r="AC3789">
        <v>0</v>
      </c>
      <c r="AD3789">
        <v>0</v>
      </c>
      <c r="AE3789">
        <v>81.251512101177184</v>
      </c>
    </row>
    <row r="3790" spans="1:31" x14ac:dyDescent="0.3">
      <c r="A3790">
        <v>2509776</v>
      </c>
      <c r="B3790">
        <v>1</v>
      </c>
      <c r="C3790" t="s">
        <v>81</v>
      </c>
      <c r="D3790" t="s">
        <v>128</v>
      </c>
      <c r="E3790" t="s">
        <v>187</v>
      </c>
      <c r="F3790" t="s">
        <v>11032</v>
      </c>
      <c r="G3790" t="s">
        <v>173</v>
      </c>
      <c r="H3790" t="s">
        <v>135</v>
      </c>
      <c r="I3790" t="s">
        <v>136</v>
      </c>
      <c r="J3790" t="s">
        <v>137</v>
      </c>
      <c r="K3790" t="s">
        <v>138</v>
      </c>
      <c r="L3790" t="s">
        <v>11033</v>
      </c>
      <c r="M3790" t="s">
        <v>11034</v>
      </c>
      <c r="N3790">
        <v>2.4286111109999999</v>
      </c>
      <c r="O3790">
        <v>0</v>
      </c>
      <c r="P3790">
        <v>0</v>
      </c>
      <c r="Q3790">
        <v>0</v>
      </c>
      <c r="R3790">
        <v>1</v>
      </c>
      <c r="S3790">
        <v>22</v>
      </c>
      <c r="T3790">
        <v>42</v>
      </c>
      <c r="U3790">
        <v>27</v>
      </c>
      <c r="V3790">
        <v>48</v>
      </c>
      <c r="W3790">
        <v>0</v>
      </c>
      <c r="X3790">
        <v>0</v>
      </c>
      <c r="Y3790">
        <v>0</v>
      </c>
      <c r="Z3790">
        <v>0</v>
      </c>
      <c r="AA3790">
        <v>527.23727079548109</v>
      </c>
      <c r="AB3790">
        <v>929.2896168629768</v>
      </c>
      <c r="AC3790">
        <v>3400.3697412219726</v>
      </c>
      <c r="AD3790">
        <v>2466.7543899055413</v>
      </c>
      <c r="AE3790">
        <v>7323.6510187859712</v>
      </c>
    </row>
    <row r="3791" spans="1:31" x14ac:dyDescent="0.3">
      <c r="A3791">
        <v>2509778</v>
      </c>
      <c r="B3791">
        <v>1</v>
      </c>
      <c r="C3791" t="s">
        <v>81</v>
      </c>
      <c r="D3791" t="s">
        <v>120</v>
      </c>
      <c r="E3791" t="s">
        <v>187</v>
      </c>
      <c r="F3791" t="s">
        <v>529</v>
      </c>
      <c r="G3791" t="s">
        <v>134</v>
      </c>
      <c r="H3791" t="s">
        <v>135</v>
      </c>
      <c r="I3791" t="s">
        <v>136</v>
      </c>
      <c r="J3791" t="s">
        <v>137</v>
      </c>
      <c r="K3791" t="s">
        <v>138</v>
      </c>
      <c r="L3791" t="s">
        <v>11035</v>
      </c>
      <c r="M3791" t="s">
        <v>11036</v>
      </c>
      <c r="N3791">
        <v>6.57</v>
      </c>
      <c r="O3791">
        <v>2</v>
      </c>
      <c r="P3791">
        <v>97</v>
      </c>
      <c r="Q3791">
        <v>50</v>
      </c>
      <c r="R3791">
        <v>1</v>
      </c>
      <c r="S3791">
        <v>10</v>
      </c>
      <c r="T3791">
        <v>5</v>
      </c>
      <c r="U3791">
        <v>0</v>
      </c>
      <c r="V3791">
        <v>0</v>
      </c>
      <c r="W3791">
        <v>3.2020916866577775</v>
      </c>
      <c r="X3791">
        <v>186.1138124489143</v>
      </c>
      <c r="Y3791">
        <v>268.22463679003351</v>
      </c>
      <c r="Z3791">
        <v>0.11116877389938667</v>
      </c>
      <c r="AA3791">
        <v>161.59372275068503</v>
      </c>
      <c r="AB3791">
        <v>18.320299783092892</v>
      </c>
      <c r="AC3791">
        <v>0</v>
      </c>
      <c r="AD3791">
        <v>0</v>
      </c>
      <c r="AE3791">
        <v>637.56573223328292</v>
      </c>
    </row>
    <row r="3792" spans="1:31" x14ac:dyDescent="0.3">
      <c r="A3792">
        <v>2509779</v>
      </c>
      <c r="B3792">
        <v>1</v>
      </c>
      <c r="C3792" t="s">
        <v>81</v>
      </c>
      <c r="D3792" t="s">
        <v>122</v>
      </c>
      <c r="E3792" t="s">
        <v>187</v>
      </c>
      <c r="F3792" t="s">
        <v>11037</v>
      </c>
      <c r="G3792" t="s">
        <v>134</v>
      </c>
      <c r="H3792" t="s">
        <v>135</v>
      </c>
      <c r="I3792" t="s">
        <v>136</v>
      </c>
      <c r="J3792" t="s">
        <v>137</v>
      </c>
      <c r="K3792" t="s">
        <v>138</v>
      </c>
      <c r="L3792" t="s">
        <v>11038</v>
      </c>
      <c r="M3792" t="s">
        <v>11039</v>
      </c>
      <c r="N3792">
        <v>0.51416666600000005</v>
      </c>
      <c r="O3792">
        <v>0</v>
      </c>
      <c r="P3792">
        <v>3096</v>
      </c>
      <c r="Q3792">
        <v>0</v>
      </c>
      <c r="R3792">
        <v>0</v>
      </c>
      <c r="S3792">
        <v>3</v>
      </c>
      <c r="T3792">
        <v>555</v>
      </c>
      <c r="U3792">
        <v>0</v>
      </c>
      <c r="V3792">
        <v>0</v>
      </c>
      <c r="W3792">
        <v>0</v>
      </c>
      <c r="X3792">
        <v>324.78058668496539</v>
      </c>
      <c r="Y3792">
        <v>0</v>
      </c>
      <c r="Z3792">
        <v>0</v>
      </c>
      <c r="AA3792">
        <v>14.670154149640057</v>
      </c>
      <c r="AB3792">
        <v>236.42856387760622</v>
      </c>
      <c r="AC3792">
        <v>0</v>
      </c>
      <c r="AD3792">
        <v>0</v>
      </c>
      <c r="AE3792">
        <v>575.87930471221171</v>
      </c>
    </row>
    <row r="3793" spans="1:31" x14ac:dyDescent="0.3">
      <c r="A3793">
        <v>2509782</v>
      </c>
      <c r="B3793">
        <v>1</v>
      </c>
      <c r="C3793" t="s">
        <v>80</v>
      </c>
      <c r="D3793" t="s">
        <v>108</v>
      </c>
      <c r="E3793" t="s">
        <v>187</v>
      </c>
      <c r="F3793" t="s">
        <v>11040</v>
      </c>
      <c r="G3793" t="s">
        <v>134</v>
      </c>
      <c r="H3793" t="s">
        <v>135</v>
      </c>
      <c r="I3793" t="s">
        <v>136</v>
      </c>
      <c r="J3793" t="s">
        <v>137</v>
      </c>
      <c r="K3793" t="s">
        <v>138</v>
      </c>
      <c r="L3793" t="s">
        <v>11041</v>
      </c>
      <c r="M3793" t="s">
        <v>11042</v>
      </c>
      <c r="N3793">
        <v>4.9186111109999997</v>
      </c>
      <c r="O3793">
        <v>0</v>
      </c>
      <c r="P3793">
        <v>1009</v>
      </c>
      <c r="Q3793">
        <v>1</v>
      </c>
      <c r="R3793">
        <v>173</v>
      </c>
      <c r="S3793">
        <v>6</v>
      </c>
      <c r="T3793">
        <v>188</v>
      </c>
      <c r="U3793">
        <v>0</v>
      </c>
      <c r="V3793">
        <v>0</v>
      </c>
      <c r="W3793">
        <v>0</v>
      </c>
      <c r="X3793">
        <v>681.98435760218445</v>
      </c>
      <c r="Y3793">
        <v>3.2551251732341666</v>
      </c>
      <c r="Z3793">
        <v>207.7565298072864</v>
      </c>
      <c r="AA3793">
        <v>100.73985765878558</v>
      </c>
      <c r="AB3793">
        <v>632.26319939743678</v>
      </c>
      <c r="AC3793">
        <v>0</v>
      </c>
      <c r="AD3793">
        <v>0</v>
      </c>
      <c r="AE3793">
        <v>1625.9990696389273</v>
      </c>
    </row>
    <row r="3794" spans="1:31" x14ac:dyDescent="0.3">
      <c r="A3794">
        <v>2509784</v>
      </c>
      <c r="B3794">
        <v>1</v>
      </c>
      <c r="C3794" t="s">
        <v>80</v>
      </c>
      <c r="D3794" t="s">
        <v>105</v>
      </c>
      <c r="E3794" t="s">
        <v>187</v>
      </c>
      <c r="F3794" t="s">
        <v>11043</v>
      </c>
      <c r="G3794" t="s">
        <v>1270</v>
      </c>
      <c r="H3794" t="s">
        <v>135</v>
      </c>
      <c r="I3794" t="s">
        <v>136</v>
      </c>
      <c r="J3794" t="s">
        <v>137</v>
      </c>
      <c r="K3794" t="s">
        <v>144</v>
      </c>
      <c r="L3794" t="s">
        <v>11044</v>
      </c>
      <c r="M3794" t="s">
        <v>11045</v>
      </c>
      <c r="N3794">
        <v>5.9961111110000003</v>
      </c>
      <c r="O3794">
        <v>0</v>
      </c>
      <c r="P3794">
        <v>2538</v>
      </c>
      <c r="Q3794">
        <v>0</v>
      </c>
      <c r="R3794">
        <v>3</v>
      </c>
      <c r="S3794">
        <v>0</v>
      </c>
      <c r="T3794">
        <v>173</v>
      </c>
      <c r="U3794">
        <v>0</v>
      </c>
      <c r="V3794">
        <v>0</v>
      </c>
      <c r="W3794">
        <v>0</v>
      </c>
      <c r="X3794">
        <v>3474.536930425666</v>
      </c>
      <c r="Y3794">
        <v>0</v>
      </c>
      <c r="Z3794">
        <v>3.6536007299831095</v>
      </c>
      <c r="AA3794">
        <v>0</v>
      </c>
      <c r="AB3794">
        <v>1111.4704386929989</v>
      </c>
      <c r="AC3794">
        <v>0</v>
      </c>
      <c r="AD3794">
        <v>0</v>
      </c>
      <c r="AE3794">
        <v>4589.6609698486482</v>
      </c>
    </row>
    <row r="3795" spans="1:31" x14ac:dyDescent="0.3">
      <c r="A3795">
        <v>2509785</v>
      </c>
      <c r="B3795">
        <v>1</v>
      </c>
      <c r="C3795" t="s">
        <v>80</v>
      </c>
      <c r="D3795" t="s">
        <v>83</v>
      </c>
      <c r="E3795" t="s">
        <v>132</v>
      </c>
      <c r="F3795" t="s">
        <v>11046</v>
      </c>
      <c r="G3795" t="s">
        <v>134</v>
      </c>
      <c r="H3795" t="s">
        <v>135</v>
      </c>
      <c r="I3795" t="s">
        <v>136</v>
      </c>
      <c r="J3795" t="s">
        <v>137</v>
      </c>
      <c r="K3795" t="s">
        <v>138</v>
      </c>
      <c r="L3795" t="s">
        <v>11047</v>
      </c>
      <c r="M3795" t="s">
        <v>11048</v>
      </c>
      <c r="N3795">
        <v>4.82</v>
      </c>
      <c r="O3795">
        <v>0</v>
      </c>
      <c r="P3795">
        <v>0</v>
      </c>
      <c r="Q3795">
        <v>0</v>
      </c>
      <c r="R3795">
        <v>0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0</v>
      </c>
      <c r="Y3795">
        <v>0</v>
      </c>
      <c r="Z3795">
        <v>0</v>
      </c>
      <c r="AA3795">
        <v>0</v>
      </c>
      <c r="AB3795">
        <v>0</v>
      </c>
      <c r="AC3795">
        <v>649.10787699126422</v>
      </c>
      <c r="AD3795">
        <v>0</v>
      </c>
      <c r="AE3795">
        <v>649.10787699126422</v>
      </c>
    </row>
    <row r="3796" spans="1:31" x14ac:dyDescent="0.3">
      <c r="A3796">
        <v>2509789</v>
      </c>
      <c r="B3796">
        <v>1</v>
      </c>
      <c r="C3796" t="s">
        <v>80</v>
      </c>
      <c r="D3796" t="s">
        <v>89</v>
      </c>
      <c r="E3796" t="s">
        <v>167</v>
      </c>
      <c r="F3796" t="s">
        <v>541</v>
      </c>
      <c r="G3796" t="s">
        <v>169</v>
      </c>
      <c r="H3796" t="s">
        <v>150</v>
      </c>
      <c r="I3796" t="s">
        <v>136</v>
      </c>
      <c r="J3796" t="s">
        <v>137</v>
      </c>
      <c r="K3796" t="s">
        <v>144</v>
      </c>
      <c r="L3796" t="s">
        <v>11049</v>
      </c>
      <c r="M3796" t="s">
        <v>11050</v>
      </c>
      <c r="N3796">
        <v>2.2466666659999999</v>
      </c>
      <c r="O3796">
        <v>0</v>
      </c>
      <c r="P3796">
        <v>1</v>
      </c>
      <c r="Q3796">
        <v>0</v>
      </c>
      <c r="R3796">
        <v>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1.4364342932571175</v>
      </c>
      <c r="Y3796">
        <v>0</v>
      </c>
      <c r="Z3796">
        <v>0</v>
      </c>
      <c r="AA3796">
        <v>0</v>
      </c>
      <c r="AB3796">
        <v>0</v>
      </c>
      <c r="AC3796">
        <v>0</v>
      </c>
      <c r="AD3796">
        <v>0</v>
      </c>
      <c r="AE3796">
        <v>1.4364342932571175</v>
      </c>
    </row>
    <row r="3797" spans="1:31" x14ac:dyDescent="0.3">
      <c r="A3797">
        <v>2509791</v>
      </c>
      <c r="B3797">
        <v>1</v>
      </c>
      <c r="C3797" t="s">
        <v>81</v>
      </c>
      <c r="D3797" t="s">
        <v>119</v>
      </c>
      <c r="E3797" t="s">
        <v>159</v>
      </c>
      <c r="F3797" t="s">
        <v>11051</v>
      </c>
      <c r="G3797" t="s">
        <v>173</v>
      </c>
      <c r="H3797" t="s">
        <v>150</v>
      </c>
      <c r="I3797" t="s">
        <v>136</v>
      </c>
      <c r="J3797" t="s">
        <v>137</v>
      </c>
      <c r="K3797" t="s">
        <v>138</v>
      </c>
      <c r="L3797" t="s">
        <v>11052</v>
      </c>
      <c r="M3797" t="s">
        <v>11053</v>
      </c>
      <c r="N3797">
        <v>5.4541666659999999</v>
      </c>
      <c r="O3797">
        <v>0</v>
      </c>
      <c r="P3797">
        <v>22</v>
      </c>
      <c r="Q3797">
        <v>0</v>
      </c>
      <c r="R3797">
        <v>8</v>
      </c>
      <c r="S3797">
        <v>0</v>
      </c>
      <c r="T3797">
        <v>1</v>
      </c>
      <c r="U3797">
        <v>0</v>
      </c>
      <c r="V3797">
        <v>0</v>
      </c>
      <c r="W3797">
        <v>0</v>
      </c>
      <c r="X3797">
        <v>15.531158618700303</v>
      </c>
      <c r="Y3797">
        <v>0</v>
      </c>
      <c r="Z3797">
        <v>26.382076540022695</v>
      </c>
      <c r="AA3797">
        <v>0</v>
      </c>
      <c r="AB3797">
        <v>0</v>
      </c>
      <c r="AC3797">
        <v>0</v>
      </c>
      <c r="AD3797">
        <v>0</v>
      </c>
      <c r="AE3797">
        <v>41.913235158722998</v>
      </c>
    </row>
    <row r="3798" spans="1:31" x14ac:dyDescent="0.3">
      <c r="A3798">
        <v>2509792</v>
      </c>
      <c r="B3798">
        <v>1</v>
      </c>
      <c r="C3798" t="s">
        <v>80</v>
      </c>
      <c r="D3798" t="s">
        <v>90</v>
      </c>
      <c r="E3798" t="s">
        <v>159</v>
      </c>
      <c r="F3798" t="s">
        <v>6668</v>
      </c>
      <c r="G3798" t="s">
        <v>161</v>
      </c>
      <c r="H3798" t="s">
        <v>150</v>
      </c>
      <c r="I3798" t="s">
        <v>136</v>
      </c>
      <c r="J3798" t="s">
        <v>137</v>
      </c>
      <c r="K3798" t="s">
        <v>144</v>
      </c>
      <c r="L3798" t="s">
        <v>11054</v>
      </c>
      <c r="M3798" t="s">
        <v>11055</v>
      </c>
      <c r="N3798">
        <v>0.46583333300000002</v>
      </c>
      <c r="O3798">
        <v>0</v>
      </c>
      <c r="P3798">
        <v>920</v>
      </c>
      <c r="Q3798">
        <v>0</v>
      </c>
      <c r="R3798">
        <v>0</v>
      </c>
      <c r="S3798">
        <v>0</v>
      </c>
      <c r="T3798">
        <v>83</v>
      </c>
      <c r="U3798">
        <v>0</v>
      </c>
      <c r="V3798">
        <v>0</v>
      </c>
      <c r="W3798">
        <v>0</v>
      </c>
      <c r="X3798">
        <v>119.49677229292443</v>
      </c>
      <c r="Y3798">
        <v>0</v>
      </c>
      <c r="Z3798">
        <v>0</v>
      </c>
      <c r="AA3798">
        <v>0</v>
      </c>
      <c r="AB3798">
        <v>20.674124010597115</v>
      </c>
      <c r="AC3798">
        <v>0</v>
      </c>
      <c r="AD3798">
        <v>0</v>
      </c>
      <c r="AE3798">
        <v>140.17089630352154</v>
      </c>
    </row>
    <row r="3799" spans="1:31" x14ac:dyDescent="0.3">
      <c r="A3799">
        <v>2509802</v>
      </c>
      <c r="B3799">
        <v>1</v>
      </c>
      <c r="C3799" t="s">
        <v>81</v>
      </c>
      <c r="D3799" t="s">
        <v>128</v>
      </c>
      <c r="E3799" t="s">
        <v>275</v>
      </c>
      <c r="F3799" t="s">
        <v>4047</v>
      </c>
      <c r="G3799" t="s">
        <v>143</v>
      </c>
      <c r="H3799" t="s">
        <v>135</v>
      </c>
      <c r="I3799" t="s">
        <v>136</v>
      </c>
      <c r="J3799" t="s">
        <v>137</v>
      </c>
      <c r="K3799" t="s">
        <v>144</v>
      </c>
      <c r="L3799" t="s">
        <v>11056</v>
      </c>
      <c r="M3799" t="s">
        <v>11057</v>
      </c>
      <c r="N3799">
        <v>1.432222222</v>
      </c>
      <c r="O3799">
        <v>58</v>
      </c>
      <c r="P3799">
        <v>18175</v>
      </c>
      <c r="Q3799">
        <v>487</v>
      </c>
      <c r="R3799">
        <v>532</v>
      </c>
      <c r="S3799">
        <v>143</v>
      </c>
      <c r="T3799">
        <v>1647</v>
      </c>
      <c r="U3799">
        <v>13</v>
      </c>
      <c r="V3799">
        <v>1</v>
      </c>
      <c r="W3799">
        <v>37.710340902118425</v>
      </c>
      <c r="X3799">
        <v>4343.4042869966088</v>
      </c>
      <c r="Y3799">
        <v>596.71889529712087</v>
      </c>
      <c r="Z3799">
        <v>258.00850392379562</v>
      </c>
      <c r="AA3799">
        <v>1201.5568961414497</v>
      </c>
      <c r="AB3799">
        <v>1428.7443604952546</v>
      </c>
      <c r="AC3799">
        <v>950.07745478498464</v>
      </c>
      <c r="AD3799">
        <v>9.5337954730886594</v>
      </c>
      <c r="AE3799">
        <v>8825.7545340144225</v>
      </c>
    </row>
    <row r="3800" spans="1:31" x14ac:dyDescent="0.3">
      <c r="A3800">
        <v>2509807</v>
      </c>
      <c r="B3800">
        <v>1</v>
      </c>
      <c r="C3800" t="s">
        <v>81</v>
      </c>
      <c r="D3800" t="s">
        <v>123</v>
      </c>
      <c r="E3800" t="s">
        <v>132</v>
      </c>
      <c r="F3800" t="s">
        <v>372</v>
      </c>
      <c r="G3800" t="s">
        <v>143</v>
      </c>
      <c r="H3800" t="s">
        <v>135</v>
      </c>
      <c r="I3800" t="s">
        <v>136</v>
      </c>
      <c r="J3800" t="s">
        <v>137</v>
      </c>
      <c r="K3800" t="s">
        <v>144</v>
      </c>
      <c r="L3800" t="s">
        <v>11058</v>
      </c>
      <c r="M3800" t="s">
        <v>11059</v>
      </c>
      <c r="N3800">
        <v>0.69666666600000005</v>
      </c>
      <c r="O3800">
        <v>0</v>
      </c>
      <c r="P3800">
        <v>417</v>
      </c>
      <c r="Q3800">
        <v>0</v>
      </c>
      <c r="R3800">
        <v>0</v>
      </c>
      <c r="S3800">
        <v>1</v>
      </c>
      <c r="T3800">
        <v>61</v>
      </c>
      <c r="U3800">
        <v>0</v>
      </c>
      <c r="V3800">
        <v>1</v>
      </c>
      <c r="W3800">
        <v>0</v>
      </c>
      <c r="X3800">
        <v>52.378448168561398</v>
      </c>
      <c r="Y3800">
        <v>0</v>
      </c>
      <c r="Z3800">
        <v>0</v>
      </c>
      <c r="AA3800">
        <v>0.73365210143777781</v>
      </c>
      <c r="AB3800">
        <v>39.702435830655183</v>
      </c>
      <c r="AC3800">
        <v>0</v>
      </c>
      <c r="AD3800">
        <v>1.7106932328791897</v>
      </c>
      <c r="AE3800">
        <v>94.525229333533545</v>
      </c>
    </row>
    <row r="3801" spans="1:31" x14ac:dyDescent="0.3">
      <c r="A3801">
        <v>2509808</v>
      </c>
      <c r="B3801">
        <v>1</v>
      </c>
      <c r="C3801" t="s">
        <v>80</v>
      </c>
      <c r="D3801" t="s">
        <v>98</v>
      </c>
      <c r="E3801" t="s">
        <v>167</v>
      </c>
      <c r="F3801" t="s">
        <v>11060</v>
      </c>
      <c r="G3801" t="s">
        <v>263</v>
      </c>
      <c r="H3801" t="s">
        <v>150</v>
      </c>
      <c r="I3801" t="s">
        <v>136</v>
      </c>
      <c r="J3801" t="s">
        <v>137</v>
      </c>
      <c r="K3801" t="s">
        <v>144</v>
      </c>
      <c r="L3801" t="s">
        <v>11061</v>
      </c>
      <c r="M3801" t="s">
        <v>11062</v>
      </c>
      <c r="N3801">
        <v>1.9422222220000001</v>
      </c>
      <c r="O3801">
        <v>0</v>
      </c>
      <c r="P3801">
        <v>1</v>
      </c>
      <c r="Q3801">
        <v>0</v>
      </c>
      <c r="R3801">
        <v>7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1.8266226637195002E-2</v>
      </c>
      <c r="Y3801">
        <v>0</v>
      </c>
      <c r="Z3801">
        <v>10.664857681443349</v>
      </c>
      <c r="AA3801">
        <v>0</v>
      </c>
      <c r="AB3801">
        <v>0</v>
      </c>
      <c r="AC3801">
        <v>0</v>
      </c>
      <c r="AD3801">
        <v>0</v>
      </c>
      <c r="AE3801">
        <v>10.683123908080544</v>
      </c>
    </row>
    <row r="3802" spans="1:31" x14ac:dyDescent="0.3">
      <c r="A3802">
        <v>2509810</v>
      </c>
      <c r="B3802">
        <v>1</v>
      </c>
      <c r="C3802" t="s">
        <v>81</v>
      </c>
      <c r="D3802" t="s">
        <v>113</v>
      </c>
      <c r="E3802" t="s">
        <v>187</v>
      </c>
      <c r="F3802" t="s">
        <v>11063</v>
      </c>
      <c r="G3802" t="s">
        <v>143</v>
      </c>
      <c r="H3802" t="s">
        <v>135</v>
      </c>
      <c r="I3802" t="s">
        <v>136</v>
      </c>
      <c r="J3802" t="s">
        <v>137</v>
      </c>
      <c r="K3802" t="s">
        <v>144</v>
      </c>
      <c r="L3802" t="s">
        <v>11064</v>
      </c>
      <c r="M3802" t="s">
        <v>11065</v>
      </c>
      <c r="N3802">
        <v>1.1627777770000001</v>
      </c>
      <c r="O3802">
        <v>2</v>
      </c>
      <c r="P3802">
        <v>775</v>
      </c>
      <c r="Q3802">
        <v>32</v>
      </c>
      <c r="R3802">
        <v>286</v>
      </c>
      <c r="S3802">
        <v>7</v>
      </c>
      <c r="T3802">
        <v>35</v>
      </c>
      <c r="U3802">
        <v>1</v>
      </c>
      <c r="V3802">
        <v>0</v>
      </c>
      <c r="W3802">
        <v>0.4058488157963267</v>
      </c>
      <c r="X3802">
        <v>132.08626324084432</v>
      </c>
      <c r="Y3802">
        <v>30.735871457416764</v>
      </c>
      <c r="Z3802">
        <v>74.900312913562885</v>
      </c>
      <c r="AA3802">
        <v>10.213245610754434</v>
      </c>
      <c r="AB3802">
        <v>43.490890125453404</v>
      </c>
      <c r="AC3802">
        <v>61.909654858863334</v>
      </c>
      <c r="AD3802">
        <v>0</v>
      </c>
      <c r="AE3802">
        <v>353.74208702269146</v>
      </c>
    </row>
    <row r="3803" spans="1:31" x14ac:dyDescent="0.3">
      <c r="A3803">
        <v>2509816</v>
      </c>
      <c r="B3803">
        <v>1</v>
      </c>
      <c r="C3803" t="s">
        <v>80</v>
      </c>
      <c r="D3803" t="s">
        <v>100</v>
      </c>
      <c r="E3803" t="s">
        <v>141</v>
      </c>
      <c r="F3803" t="s">
        <v>11066</v>
      </c>
      <c r="G3803" t="s">
        <v>134</v>
      </c>
      <c r="H3803" t="s">
        <v>135</v>
      </c>
      <c r="I3803" t="s">
        <v>136</v>
      </c>
      <c r="J3803" t="s">
        <v>137</v>
      </c>
      <c r="K3803" t="s">
        <v>138</v>
      </c>
      <c r="L3803" t="s">
        <v>11067</v>
      </c>
      <c r="M3803" t="s">
        <v>11068</v>
      </c>
      <c r="N3803">
        <v>1.306944444</v>
      </c>
      <c r="O3803">
        <v>0</v>
      </c>
      <c r="P3803">
        <v>571</v>
      </c>
      <c r="Q3803">
        <v>0</v>
      </c>
      <c r="R3803">
        <v>102</v>
      </c>
      <c r="S3803">
        <v>2</v>
      </c>
      <c r="T3803">
        <v>101</v>
      </c>
      <c r="U3803">
        <v>0</v>
      </c>
      <c r="V3803">
        <v>0</v>
      </c>
      <c r="W3803">
        <v>0</v>
      </c>
      <c r="X3803">
        <v>226.25568313332269</v>
      </c>
      <c r="Y3803">
        <v>0</v>
      </c>
      <c r="Z3803">
        <v>26.982757193259751</v>
      </c>
      <c r="AA3803">
        <v>88.274089278500838</v>
      </c>
      <c r="AB3803">
        <v>65.40500976502301</v>
      </c>
      <c r="AC3803">
        <v>0</v>
      </c>
      <c r="AD3803">
        <v>0</v>
      </c>
      <c r="AE3803">
        <v>406.91753937010628</v>
      </c>
    </row>
    <row r="3804" spans="1:31" x14ac:dyDescent="0.3">
      <c r="A3804">
        <v>2509821</v>
      </c>
      <c r="B3804">
        <v>1</v>
      </c>
      <c r="C3804" t="s">
        <v>80</v>
      </c>
      <c r="D3804" t="s">
        <v>103</v>
      </c>
      <c r="E3804" t="s">
        <v>275</v>
      </c>
      <c r="F3804" t="s">
        <v>11069</v>
      </c>
      <c r="G3804" t="s">
        <v>143</v>
      </c>
      <c r="H3804" t="s">
        <v>1921</v>
      </c>
      <c r="I3804" t="s">
        <v>136</v>
      </c>
      <c r="J3804" t="s">
        <v>137</v>
      </c>
      <c r="K3804" t="s">
        <v>144</v>
      </c>
      <c r="L3804" t="s">
        <v>11070</v>
      </c>
      <c r="M3804" t="s">
        <v>11071</v>
      </c>
      <c r="N3804">
        <v>1.988888888</v>
      </c>
      <c r="O3804">
        <v>0</v>
      </c>
      <c r="P3804">
        <v>0</v>
      </c>
      <c r="Q3804">
        <v>8</v>
      </c>
      <c r="R3804">
        <v>1</v>
      </c>
      <c r="S3804">
        <v>7</v>
      </c>
      <c r="T3804">
        <v>38</v>
      </c>
      <c r="U3804">
        <v>9</v>
      </c>
      <c r="V3804">
        <v>7</v>
      </c>
      <c r="W3804">
        <v>0</v>
      </c>
      <c r="X3804">
        <v>0</v>
      </c>
      <c r="Y3804">
        <v>32.367491783043995</v>
      </c>
      <c r="Z3804">
        <v>2.6052410139881332</v>
      </c>
      <c r="AA3804">
        <v>195.35790607724948</v>
      </c>
      <c r="AB3804">
        <v>161.07191467153621</v>
      </c>
      <c r="AC3804">
        <v>3239.7654915667331</v>
      </c>
      <c r="AD3804">
        <v>311.61374485083888</v>
      </c>
      <c r="AE3804">
        <v>3942.7817899633897</v>
      </c>
    </row>
    <row r="3805" spans="1:31" x14ac:dyDescent="0.3">
      <c r="A3805">
        <v>2509824</v>
      </c>
      <c r="B3805">
        <v>1</v>
      </c>
      <c r="C3805" t="s">
        <v>81</v>
      </c>
      <c r="D3805" t="s">
        <v>119</v>
      </c>
      <c r="E3805" t="s">
        <v>132</v>
      </c>
      <c r="F3805" t="s">
        <v>11072</v>
      </c>
      <c r="G3805" t="s">
        <v>204</v>
      </c>
      <c r="H3805" t="s">
        <v>135</v>
      </c>
      <c r="I3805" t="s">
        <v>136</v>
      </c>
      <c r="J3805" t="s">
        <v>137</v>
      </c>
      <c r="K3805" t="s">
        <v>144</v>
      </c>
      <c r="L3805" t="s">
        <v>11073</v>
      </c>
      <c r="M3805" t="s">
        <v>11074</v>
      </c>
      <c r="N3805">
        <v>2.2725</v>
      </c>
      <c r="O3805">
        <v>0</v>
      </c>
      <c r="P3805">
        <v>464</v>
      </c>
      <c r="Q3805">
        <v>22</v>
      </c>
      <c r="R3805">
        <v>80</v>
      </c>
      <c r="S3805">
        <v>5</v>
      </c>
      <c r="T3805">
        <v>11</v>
      </c>
      <c r="U3805">
        <v>0</v>
      </c>
      <c r="V3805">
        <v>0</v>
      </c>
      <c r="W3805">
        <v>0</v>
      </c>
      <c r="X3805">
        <v>70.869953339229724</v>
      </c>
      <c r="Y3805">
        <v>55.923124617424669</v>
      </c>
      <c r="Z3805">
        <v>39.834010160838098</v>
      </c>
      <c r="AA3805">
        <v>8.1929379081163951</v>
      </c>
      <c r="AB3805">
        <v>8.7811279309490331</v>
      </c>
      <c r="AC3805">
        <v>0</v>
      </c>
      <c r="AD3805">
        <v>0</v>
      </c>
      <c r="AE3805">
        <v>183.60115395655791</v>
      </c>
    </row>
    <row r="3806" spans="1:31" x14ac:dyDescent="0.3">
      <c r="A3806">
        <v>2509827</v>
      </c>
      <c r="B3806">
        <v>1</v>
      </c>
      <c r="C3806" t="s">
        <v>81</v>
      </c>
      <c r="D3806" t="s">
        <v>117</v>
      </c>
      <c r="E3806" t="s">
        <v>141</v>
      </c>
      <c r="F3806" t="s">
        <v>11075</v>
      </c>
      <c r="G3806" t="s">
        <v>143</v>
      </c>
      <c r="H3806" t="s">
        <v>135</v>
      </c>
      <c r="I3806" t="s">
        <v>136</v>
      </c>
      <c r="J3806" t="s">
        <v>137</v>
      </c>
      <c r="K3806" t="s">
        <v>144</v>
      </c>
      <c r="L3806" t="s">
        <v>11076</v>
      </c>
      <c r="M3806" t="s">
        <v>11077</v>
      </c>
      <c r="N3806">
        <v>0.16083333299999999</v>
      </c>
      <c r="O3806">
        <v>1</v>
      </c>
      <c r="P3806">
        <v>2445</v>
      </c>
      <c r="Q3806">
        <v>41</v>
      </c>
      <c r="R3806">
        <v>86</v>
      </c>
      <c r="S3806">
        <v>27</v>
      </c>
      <c r="T3806">
        <v>244</v>
      </c>
      <c r="U3806">
        <v>7</v>
      </c>
      <c r="V3806">
        <v>0</v>
      </c>
      <c r="W3806">
        <v>5.5100478190449997E-2</v>
      </c>
      <c r="X3806">
        <v>45.579974457485925</v>
      </c>
      <c r="Y3806">
        <v>32.388018203927786</v>
      </c>
      <c r="Z3806">
        <v>2.0939483317470877</v>
      </c>
      <c r="AA3806">
        <v>10.494689081750264</v>
      </c>
      <c r="AB3806">
        <v>17.82750003008481</v>
      </c>
      <c r="AC3806">
        <v>61.920918601248005</v>
      </c>
      <c r="AD3806">
        <v>0</v>
      </c>
      <c r="AE3806">
        <v>170.36014918443431</v>
      </c>
    </row>
    <row r="3807" spans="1:31" x14ac:dyDescent="0.3">
      <c r="A3807">
        <v>2509828</v>
      </c>
      <c r="B3807">
        <v>1</v>
      </c>
      <c r="C3807" t="s">
        <v>80</v>
      </c>
      <c r="D3807" t="s">
        <v>103</v>
      </c>
      <c r="E3807" t="s">
        <v>132</v>
      </c>
      <c r="F3807" t="s">
        <v>11078</v>
      </c>
      <c r="G3807" t="s">
        <v>173</v>
      </c>
      <c r="H3807" t="s">
        <v>135</v>
      </c>
      <c r="I3807" t="s">
        <v>136</v>
      </c>
      <c r="J3807" t="s">
        <v>137</v>
      </c>
      <c r="K3807" t="s">
        <v>138</v>
      </c>
      <c r="L3807" t="s">
        <v>11079</v>
      </c>
      <c r="M3807" t="s">
        <v>11080</v>
      </c>
      <c r="N3807">
        <v>7.9794444440000003</v>
      </c>
      <c r="O3807">
        <v>0</v>
      </c>
      <c r="P3807">
        <v>428</v>
      </c>
      <c r="Q3807">
        <v>0</v>
      </c>
      <c r="R3807">
        <v>0</v>
      </c>
      <c r="S3807">
        <v>0</v>
      </c>
      <c r="T3807">
        <v>16</v>
      </c>
      <c r="U3807">
        <v>0</v>
      </c>
      <c r="V3807">
        <v>0</v>
      </c>
      <c r="W3807">
        <v>0</v>
      </c>
      <c r="X3807">
        <v>730.5251872243781</v>
      </c>
      <c r="Y3807">
        <v>0</v>
      </c>
      <c r="Z3807">
        <v>0</v>
      </c>
      <c r="AA3807">
        <v>0</v>
      </c>
      <c r="AB3807">
        <v>198.20818780205795</v>
      </c>
      <c r="AC3807">
        <v>0</v>
      </c>
      <c r="AD3807">
        <v>0</v>
      </c>
      <c r="AE3807">
        <v>928.73337502643608</v>
      </c>
    </row>
    <row r="3808" spans="1:31" x14ac:dyDescent="0.3">
      <c r="A3808">
        <v>2509835</v>
      </c>
      <c r="B3808">
        <v>1</v>
      </c>
      <c r="C3808" t="s">
        <v>80</v>
      </c>
      <c r="D3808" t="s">
        <v>98</v>
      </c>
      <c r="E3808" t="s">
        <v>187</v>
      </c>
      <c r="F3808" t="s">
        <v>11081</v>
      </c>
      <c r="G3808" t="s">
        <v>143</v>
      </c>
      <c r="H3808" t="s">
        <v>135</v>
      </c>
      <c r="I3808" t="s">
        <v>136</v>
      </c>
      <c r="J3808" t="s">
        <v>137</v>
      </c>
      <c r="K3808" t="s">
        <v>144</v>
      </c>
      <c r="L3808" t="s">
        <v>11082</v>
      </c>
      <c r="M3808" t="s">
        <v>11083</v>
      </c>
      <c r="N3808">
        <v>0.104166666</v>
      </c>
      <c r="O3808">
        <v>0</v>
      </c>
      <c r="P3808">
        <v>21</v>
      </c>
      <c r="Q3808">
        <v>12</v>
      </c>
      <c r="R3808">
        <v>126</v>
      </c>
      <c r="S3808">
        <v>4</v>
      </c>
      <c r="T3808">
        <v>32</v>
      </c>
      <c r="U3808">
        <v>2</v>
      </c>
      <c r="V3808">
        <v>0</v>
      </c>
      <c r="W3808">
        <v>0</v>
      </c>
      <c r="X3808">
        <v>0.90502276311562524</v>
      </c>
      <c r="Y3808">
        <v>1.39668816453</v>
      </c>
      <c r="Z3808">
        <v>8.6651241942146875</v>
      </c>
      <c r="AA3808">
        <v>4.5161868463204167</v>
      </c>
      <c r="AB3808">
        <v>5.9224103165566673</v>
      </c>
      <c r="AC3808">
        <v>1.4817031530000002</v>
      </c>
      <c r="AD3808">
        <v>0</v>
      </c>
      <c r="AE3808">
        <v>22.887135437737399</v>
      </c>
    </row>
    <row r="3809" spans="1:31" x14ac:dyDescent="0.3">
      <c r="A3809">
        <v>2509838</v>
      </c>
      <c r="B3809">
        <v>1</v>
      </c>
      <c r="C3809" t="s">
        <v>81</v>
      </c>
      <c r="D3809" t="s">
        <v>112</v>
      </c>
      <c r="E3809" t="s">
        <v>159</v>
      </c>
      <c r="F3809" t="s">
        <v>11084</v>
      </c>
      <c r="G3809" t="s">
        <v>181</v>
      </c>
      <c r="H3809" t="s">
        <v>150</v>
      </c>
      <c r="I3809" t="s">
        <v>136</v>
      </c>
      <c r="J3809" t="s">
        <v>137</v>
      </c>
      <c r="K3809" t="s">
        <v>144</v>
      </c>
      <c r="L3809" t="s">
        <v>11085</v>
      </c>
      <c r="M3809" t="s">
        <v>11086</v>
      </c>
      <c r="N3809">
        <v>2.474444444</v>
      </c>
      <c r="O3809">
        <v>0</v>
      </c>
      <c r="P3809">
        <v>37</v>
      </c>
      <c r="Q3809">
        <v>0</v>
      </c>
      <c r="R3809">
        <v>18</v>
      </c>
      <c r="S3809">
        <v>0</v>
      </c>
      <c r="T3809">
        <v>2</v>
      </c>
      <c r="U3809">
        <v>0</v>
      </c>
      <c r="V3809">
        <v>0</v>
      </c>
      <c r="W3809">
        <v>0</v>
      </c>
      <c r="X3809">
        <v>10.836124645944441</v>
      </c>
      <c r="Y3809">
        <v>0</v>
      </c>
      <c r="Z3809">
        <v>8.0863204834993816</v>
      </c>
      <c r="AA3809">
        <v>0</v>
      </c>
      <c r="AB3809">
        <v>3.3732150665723286</v>
      </c>
      <c r="AC3809">
        <v>0</v>
      </c>
      <c r="AD3809">
        <v>0</v>
      </c>
      <c r="AE3809">
        <v>22.295660196016151</v>
      </c>
    </row>
    <row r="3810" spans="1:31" x14ac:dyDescent="0.3">
      <c r="A3810">
        <v>2509839</v>
      </c>
      <c r="B3810">
        <v>1</v>
      </c>
      <c r="C3810" t="s">
        <v>81</v>
      </c>
      <c r="D3810" t="s">
        <v>123</v>
      </c>
      <c r="E3810" t="s">
        <v>159</v>
      </c>
      <c r="F3810" t="s">
        <v>11087</v>
      </c>
      <c r="G3810" t="s">
        <v>161</v>
      </c>
      <c r="H3810" t="s">
        <v>150</v>
      </c>
      <c r="I3810" t="s">
        <v>136</v>
      </c>
      <c r="J3810" t="s">
        <v>137</v>
      </c>
      <c r="K3810" t="s">
        <v>144</v>
      </c>
      <c r="L3810" t="s">
        <v>11088</v>
      </c>
      <c r="M3810" t="s">
        <v>11089</v>
      </c>
      <c r="N3810">
        <v>0.70805555499999995</v>
      </c>
      <c r="O3810">
        <v>0</v>
      </c>
      <c r="P3810">
        <v>371</v>
      </c>
      <c r="Q3810">
        <v>0</v>
      </c>
      <c r="R3810">
        <v>1</v>
      </c>
      <c r="S3810">
        <v>0</v>
      </c>
      <c r="T3810">
        <v>20</v>
      </c>
      <c r="U3810">
        <v>0</v>
      </c>
      <c r="V3810">
        <v>0</v>
      </c>
      <c r="W3810">
        <v>0</v>
      </c>
      <c r="X3810">
        <v>43.449291329576546</v>
      </c>
      <c r="Y3810">
        <v>0</v>
      </c>
      <c r="Z3810">
        <v>0.4564088058975625</v>
      </c>
      <c r="AA3810">
        <v>0</v>
      </c>
      <c r="AB3810">
        <v>8.427782127794206</v>
      </c>
      <c r="AC3810">
        <v>0</v>
      </c>
      <c r="AD3810">
        <v>0</v>
      </c>
      <c r="AE3810">
        <v>52.333482263268309</v>
      </c>
    </row>
    <row r="3811" spans="1:31" x14ac:dyDescent="0.3">
      <c r="A3811">
        <v>2509840</v>
      </c>
      <c r="B3811">
        <v>1</v>
      </c>
      <c r="C3811" t="s">
        <v>80</v>
      </c>
      <c r="D3811" t="s">
        <v>92</v>
      </c>
      <c r="E3811" t="s">
        <v>167</v>
      </c>
      <c r="F3811" t="s">
        <v>11090</v>
      </c>
      <c r="G3811" t="s">
        <v>263</v>
      </c>
      <c r="H3811" t="s">
        <v>150</v>
      </c>
      <c r="I3811" t="s">
        <v>136</v>
      </c>
      <c r="J3811" t="s">
        <v>137</v>
      </c>
      <c r="K3811" t="s">
        <v>144</v>
      </c>
      <c r="L3811" t="s">
        <v>11091</v>
      </c>
      <c r="M3811" t="s">
        <v>11092</v>
      </c>
      <c r="N3811">
        <v>2.6511111110000001</v>
      </c>
      <c r="O3811">
        <v>0</v>
      </c>
      <c r="P3811">
        <v>1</v>
      </c>
      <c r="Q3811">
        <v>0</v>
      </c>
      <c r="R3811">
        <v>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0.98719402813084667</v>
      </c>
      <c r="Y3811">
        <v>0</v>
      </c>
      <c r="Z3811">
        <v>0</v>
      </c>
      <c r="AA3811">
        <v>0</v>
      </c>
      <c r="AB3811">
        <v>0</v>
      </c>
      <c r="AC3811">
        <v>0</v>
      </c>
      <c r="AD3811">
        <v>0</v>
      </c>
      <c r="AE3811">
        <v>0.98719402813084667</v>
      </c>
    </row>
    <row r="3812" spans="1:31" x14ac:dyDescent="0.3">
      <c r="A3812">
        <v>2509843</v>
      </c>
      <c r="B3812">
        <v>1</v>
      </c>
      <c r="C3812" t="s">
        <v>81</v>
      </c>
      <c r="D3812" t="s">
        <v>112</v>
      </c>
      <c r="E3812" t="s">
        <v>132</v>
      </c>
      <c r="F3812" t="s">
        <v>11093</v>
      </c>
      <c r="G3812" t="s">
        <v>143</v>
      </c>
      <c r="H3812" t="s">
        <v>135</v>
      </c>
      <c r="I3812" t="s">
        <v>136</v>
      </c>
      <c r="J3812" t="s">
        <v>137</v>
      </c>
      <c r="K3812" t="s">
        <v>144</v>
      </c>
      <c r="L3812" t="s">
        <v>11094</v>
      </c>
      <c r="M3812" t="s">
        <v>11095</v>
      </c>
      <c r="N3812">
        <v>1.62</v>
      </c>
      <c r="O3812">
        <v>2</v>
      </c>
      <c r="P3812">
        <v>526</v>
      </c>
      <c r="Q3812">
        <v>17</v>
      </c>
      <c r="R3812">
        <v>65</v>
      </c>
      <c r="S3812">
        <v>1</v>
      </c>
      <c r="T3812">
        <v>72</v>
      </c>
      <c r="U3812">
        <v>0</v>
      </c>
      <c r="V3812">
        <v>0</v>
      </c>
      <c r="W3812">
        <v>1.4498943110908027</v>
      </c>
      <c r="X3812">
        <v>135.06135045647034</v>
      </c>
      <c r="Y3812">
        <v>3.4497306024318903</v>
      </c>
      <c r="Z3812">
        <v>25.916207779915762</v>
      </c>
      <c r="AA3812">
        <v>1.11680612861883</v>
      </c>
      <c r="AB3812">
        <v>42.823771469817991</v>
      </c>
      <c r="AC3812">
        <v>0</v>
      </c>
      <c r="AD3812">
        <v>0</v>
      </c>
      <c r="AE3812">
        <v>209.81776074834562</v>
      </c>
    </row>
    <row r="3813" spans="1:31" x14ac:dyDescent="0.3">
      <c r="A3813">
        <v>2509848</v>
      </c>
      <c r="B3813">
        <v>1</v>
      </c>
      <c r="C3813" t="s">
        <v>80</v>
      </c>
      <c r="D3813" t="s">
        <v>93</v>
      </c>
      <c r="E3813" t="s">
        <v>141</v>
      </c>
      <c r="F3813" t="s">
        <v>11096</v>
      </c>
      <c r="G3813" t="s">
        <v>143</v>
      </c>
      <c r="H3813" t="s">
        <v>135</v>
      </c>
      <c r="I3813" t="s">
        <v>136</v>
      </c>
      <c r="J3813" t="s">
        <v>137</v>
      </c>
      <c r="K3813" t="s">
        <v>144</v>
      </c>
      <c r="L3813" t="s">
        <v>11097</v>
      </c>
      <c r="M3813" t="s">
        <v>11098</v>
      </c>
      <c r="N3813">
        <v>0.11027777699999999</v>
      </c>
      <c r="O3813">
        <v>0</v>
      </c>
      <c r="P3813">
        <v>710</v>
      </c>
      <c r="Q3813">
        <v>9</v>
      </c>
      <c r="R3813">
        <v>245</v>
      </c>
      <c r="S3813">
        <v>22</v>
      </c>
      <c r="T3813">
        <v>148</v>
      </c>
      <c r="U3813">
        <v>0</v>
      </c>
      <c r="V3813">
        <v>0</v>
      </c>
      <c r="W3813">
        <v>0</v>
      </c>
      <c r="X3813">
        <v>12.484727390531626</v>
      </c>
      <c r="Y3813">
        <v>1.1634488079416492</v>
      </c>
      <c r="Z3813">
        <v>8.9875293403728769</v>
      </c>
      <c r="AA3813">
        <v>6.8117074809008153</v>
      </c>
      <c r="AB3813">
        <v>11.669418801353103</v>
      </c>
      <c r="AC3813">
        <v>0</v>
      </c>
      <c r="AD3813">
        <v>0</v>
      </c>
      <c r="AE3813">
        <v>41.116831821100071</v>
      </c>
    </row>
    <row r="3814" spans="1:31" x14ac:dyDescent="0.3">
      <c r="A3814">
        <v>2509849</v>
      </c>
      <c r="B3814">
        <v>1</v>
      </c>
      <c r="C3814" t="s">
        <v>80</v>
      </c>
      <c r="D3814" t="s">
        <v>103</v>
      </c>
      <c r="E3814" t="s">
        <v>187</v>
      </c>
      <c r="F3814" t="s">
        <v>11099</v>
      </c>
      <c r="G3814" t="s">
        <v>143</v>
      </c>
      <c r="H3814" t="s">
        <v>135</v>
      </c>
      <c r="I3814" t="s">
        <v>136</v>
      </c>
      <c r="J3814" t="s">
        <v>137</v>
      </c>
      <c r="K3814" t="s">
        <v>144</v>
      </c>
      <c r="L3814" t="s">
        <v>11100</v>
      </c>
      <c r="M3814" t="s">
        <v>11101</v>
      </c>
      <c r="N3814">
        <v>0.36416666600000003</v>
      </c>
      <c r="O3814">
        <v>1</v>
      </c>
      <c r="P3814">
        <v>0</v>
      </c>
      <c r="Q3814">
        <v>3</v>
      </c>
      <c r="R3814">
        <v>0</v>
      </c>
      <c r="S3814">
        <v>13</v>
      </c>
      <c r="T3814">
        <v>1</v>
      </c>
      <c r="U3814">
        <v>2</v>
      </c>
      <c r="V3814">
        <v>0</v>
      </c>
      <c r="W3814">
        <v>0.26264464122468006</v>
      </c>
      <c r="X3814">
        <v>0</v>
      </c>
      <c r="Y3814">
        <v>5.1236317570060432</v>
      </c>
      <c r="Z3814">
        <v>0</v>
      </c>
      <c r="AA3814">
        <v>107.51937190054963</v>
      </c>
      <c r="AB3814">
        <v>0</v>
      </c>
      <c r="AC3814">
        <v>24.006719400942952</v>
      </c>
      <c r="AD3814">
        <v>0</v>
      </c>
      <c r="AE3814">
        <v>136.91236769972329</v>
      </c>
    </row>
    <row r="3815" spans="1:31" x14ac:dyDescent="0.3">
      <c r="A3815">
        <v>2509851</v>
      </c>
      <c r="B3815">
        <v>1</v>
      </c>
      <c r="C3815" t="s">
        <v>80</v>
      </c>
      <c r="D3815" t="s">
        <v>84</v>
      </c>
      <c r="E3815" t="s">
        <v>187</v>
      </c>
      <c r="F3815" t="s">
        <v>11102</v>
      </c>
      <c r="G3815" t="s">
        <v>143</v>
      </c>
      <c r="H3815" t="s">
        <v>135</v>
      </c>
      <c r="I3815" t="s">
        <v>136</v>
      </c>
      <c r="J3815" t="s">
        <v>137</v>
      </c>
      <c r="K3815" t="s">
        <v>144</v>
      </c>
      <c r="L3815" t="s">
        <v>11103</v>
      </c>
      <c r="M3815" t="s">
        <v>11104</v>
      </c>
      <c r="N3815">
        <v>0.178055555</v>
      </c>
      <c r="O3815">
        <v>1</v>
      </c>
      <c r="P3815">
        <v>547</v>
      </c>
      <c r="Q3815">
        <v>0</v>
      </c>
      <c r="R3815">
        <v>19</v>
      </c>
      <c r="S3815">
        <v>29</v>
      </c>
      <c r="T3815">
        <v>521</v>
      </c>
      <c r="U3815">
        <v>5</v>
      </c>
      <c r="V3815">
        <v>7</v>
      </c>
      <c r="W3815">
        <v>0</v>
      </c>
      <c r="X3815">
        <v>43.409283807719788</v>
      </c>
      <c r="Y3815">
        <v>0</v>
      </c>
      <c r="Z3815">
        <v>1.7307616691853849</v>
      </c>
      <c r="AA3815">
        <v>24.717999138498048</v>
      </c>
      <c r="AB3815">
        <v>123.2217175198037</v>
      </c>
      <c r="AC3815">
        <v>35.458219763260374</v>
      </c>
      <c r="AD3815">
        <v>11.496196378684616</v>
      </c>
      <c r="AE3815">
        <v>240.03417827715191</v>
      </c>
    </row>
    <row r="3816" spans="1:31" x14ac:dyDescent="0.3">
      <c r="A3816">
        <v>2509853</v>
      </c>
      <c r="B3816">
        <v>1</v>
      </c>
      <c r="C3816" t="s">
        <v>81</v>
      </c>
      <c r="D3816" t="s">
        <v>125</v>
      </c>
      <c r="E3816" t="s">
        <v>187</v>
      </c>
      <c r="F3816" t="s">
        <v>6312</v>
      </c>
      <c r="G3816" t="s">
        <v>143</v>
      </c>
      <c r="H3816" t="s">
        <v>135</v>
      </c>
      <c r="I3816" t="s">
        <v>136</v>
      </c>
      <c r="J3816" t="s">
        <v>137</v>
      </c>
      <c r="K3816" t="s">
        <v>144</v>
      </c>
      <c r="L3816" t="s">
        <v>11105</v>
      </c>
      <c r="M3816" t="s">
        <v>11106</v>
      </c>
      <c r="N3816">
        <v>1.304166666</v>
      </c>
      <c r="O3816">
        <v>0</v>
      </c>
      <c r="P3816">
        <v>0</v>
      </c>
      <c r="Q3816">
        <v>45</v>
      </c>
      <c r="R3816">
        <v>33</v>
      </c>
      <c r="S3816">
        <v>1</v>
      </c>
      <c r="T3816">
        <v>0</v>
      </c>
      <c r="U3816">
        <v>0</v>
      </c>
      <c r="V3816">
        <v>0</v>
      </c>
      <c r="W3816">
        <v>0</v>
      </c>
      <c r="X3816">
        <v>0</v>
      </c>
      <c r="Y3816">
        <v>22.901220533905882</v>
      </c>
      <c r="Z3816">
        <v>25.325575666466722</v>
      </c>
      <c r="AA3816">
        <v>27.346101691561906</v>
      </c>
      <c r="AB3816">
        <v>0</v>
      </c>
      <c r="AC3816">
        <v>0</v>
      </c>
      <c r="AD3816">
        <v>0</v>
      </c>
      <c r="AE3816">
        <v>75.572897891934502</v>
      </c>
    </row>
    <row r="3817" spans="1:31" x14ac:dyDescent="0.3">
      <c r="A3817">
        <v>2509854</v>
      </c>
      <c r="B3817">
        <v>1</v>
      </c>
      <c r="C3817" t="s">
        <v>80</v>
      </c>
      <c r="D3817" t="s">
        <v>106</v>
      </c>
      <c r="E3817" t="s">
        <v>187</v>
      </c>
      <c r="F3817" t="s">
        <v>11107</v>
      </c>
      <c r="G3817" t="s">
        <v>693</v>
      </c>
      <c r="H3817" t="s">
        <v>135</v>
      </c>
      <c r="I3817" t="s">
        <v>136</v>
      </c>
      <c r="J3817" t="s">
        <v>137</v>
      </c>
      <c r="K3817" t="s">
        <v>144</v>
      </c>
      <c r="L3817" t="s">
        <v>11108</v>
      </c>
      <c r="M3817" t="s">
        <v>11109</v>
      </c>
      <c r="N3817">
        <v>3.5044444440000002</v>
      </c>
      <c r="O3817">
        <v>0</v>
      </c>
      <c r="P3817">
        <v>281</v>
      </c>
      <c r="Q3817">
        <v>0</v>
      </c>
      <c r="R3817">
        <v>72</v>
      </c>
      <c r="S3817">
        <v>3</v>
      </c>
      <c r="T3817">
        <v>33</v>
      </c>
      <c r="U3817">
        <v>0</v>
      </c>
      <c r="V3817">
        <v>0</v>
      </c>
      <c r="W3817">
        <v>0</v>
      </c>
      <c r="X3817">
        <v>124.07058895771014</v>
      </c>
      <c r="Y3817">
        <v>0</v>
      </c>
      <c r="Z3817">
        <v>44.20993872973451</v>
      </c>
      <c r="AA3817">
        <v>6.5334277921991006</v>
      </c>
      <c r="AB3817">
        <v>39.060666934145424</v>
      </c>
      <c r="AC3817">
        <v>0</v>
      </c>
      <c r="AD3817">
        <v>0</v>
      </c>
      <c r="AE3817">
        <v>213.87462241378915</v>
      </c>
    </row>
    <row r="3818" spans="1:31" x14ac:dyDescent="0.3">
      <c r="A3818">
        <v>2509855</v>
      </c>
      <c r="B3818">
        <v>1</v>
      </c>
      <c r="C3818" t="s">
        <v>81</v>
      </c>
      <c r="D3818" t="s">
        <v>123</v>
      </c>
      <c r="E3818" t="s">
        <v>207</v>
      </c>
      <c r="F3818" t="s">
        <v>11110</v>
      </c>
      <c r="G3818" t="s">
        <v>161</v>
      </c>
      <c r="H3818" t="s">
        <v>150</v>
      </c>
      <c r="I3818" t="s">
        <v>136</v>
      </c>
      <c r="J3818" t="s">
        <v>137</v>
      </c>
      <c r="K3818" t="s">
        <v>144</v>
      </c>
      <c r="L3818" t="s">
        <v>11111</v>
      </c>
      <c r="M3818" t="s">
        <v>11112</v>
      </c>
      <c r="N3818">
        <v>2.7205555549999998</v>
      </c>
      <c r="O3818">
        <v>0</v>
      </c>
      <c r="P3818">
        <v>322</v>
      </c>
      <c r="Q3818">
        <v>0</v>
      </c>
      <c r="R3818">
        <v>0</v>
      </c>
      <c r="S3818">
        <v>0</v>
      </c>
      <c r="T3818">
        <v>13</v>
      </c>
      <c r="U3818">
        <v>0</v>
      </c>
      <c r="V3818">
        <v>0</v>
      </c>
      <c r="W3818">
        <v>0</v>
      </c>
      <c r="X3818">
        <v>141.16525280743505</v>
      </c>
      <c r="Y3818">
        <v>0</v>
      </c>
      <c r="Z3818">
        <v>0</v>
      </c>
      <c r="AA3818">
        <v>0</v>
      </c>
      <c r="AB3818">
        <v>14.901892872233159</v>
      </c>
      <c r="AC3818">
        <v>0</v>
      </c>
      <c r="AD3818">
        <v>0</v>
      </c>
      <c r="AE3818">
        <v>156.06714567966822</v>
      </c>
    </row>
    <row r="3819" spans="1:31" x14ac:dyDescent="0.3">
      <c r="A3819">
        <v>2509856</v>
      </c>
      <c r="B3819">
        <v>1</v>
      </c>
      <c r="C3819" t="s">
        <v>80</v>
      </c>
      <c r="D3819" t="s">
        <v>100</v>
      </c>
      <c r="E3819" t="s">
        <v>207</v>
      </c>
      <c r="F3819" t="s">
        <v>11113</v>
      </c>
      <c r="G3819" t="s">
        <v>177</v>
      </c>
      <c r="H3819" t="s">
        <v>150</v>
      </c>
      <c r="I3819" t="s">
        <v>136</v>
      </c>
      <c r="J3819" t="s">
        <v>137</v>
      </c>
      <c r="K3819" t="s">
        <v>144</v>
      </c>
      <c r="L3819" t="s">
        <v>11114</v>
      </c>
      <c r="M3819" t="s">
        <v>11115</v>
      </c>
      <c r="N3819">
        <v>3.0805555550000001</v>
      </c>
      <c r="O3819">
        <v>0</v>
      </c>
      <c r="P3819">
        <v>39</v>
      </c>
      <c r="Q3819">
        <v>0</v>
      </c>
      <c r="R3819">
        <v>7</v>
      </c>
      <c r="S3819">
        <v>0</v>
      </c>
      <c r="T3819">
        <v>1</v>
      </c>
      <c r="U3819">
        <v>0</v>
      </c>
      <c r="V3819">
        <v>0</v>
      </c>
      <c r="W3819">
        <v>0</v>
      </c>
      <c r="X3819">
        <v>37.706292459445137</v>
      </c>
      <c r="Y3819">
        <v>0</v>
      </c>
      <c r="Z3819">
        <v>15.213748171764546</v>
      </c>
      <c r="AA3819">
        <v>0</v>
      </c>
      <c r="AB3819">
        <v>3.8988417042902963</v>
      </c>
      <c r="AC3819">
        <v>0</v>
      </c>
      <c r="AD3819">
        <v>0</v>
      </c>
      <c r="AE3819">
        <v>56.818882335499985</v>
      </c>
    </row>
    <row r="3820" spans="1:31" x14ac:dyDescent="0.3">
      <c r="A3820">
        <v>2509858</v>
      </c>
      <c r="B3820">
        <v>1</v>
      </c>
      <c r="C3820" t="s">
        <v>81</v>
      </c>
      <c r="D3820" t="s">
        <v>128</v>
      </c>
      <c r="E3820" t="s">
        <v>167</v>
      </c>
      <c r="F3820" t="s">
        <v>11116</v>
      </c>
      <c r="G3820" t="s">
        <v>234</v>
      </c>
      <c r="H3820" t="s">
        <v>150</v>
      </c>
      <c r="I3820" t="s">
        <v>136</v>
      </c>
      <c r="J3820" t="s">
        <v>137</v>
      </c>
      <c r="K3820" t="s">
        <v>144</v>
      </c>
      <c r="L3820" t="s">
        <v>11117</v>
      </c>
      <c r="M3820" t="s">
        <v>11118</v>
      </c>
      <c r="N3820">
        <v>3.0991666659999999</v>
      </c>
      <c r="O3820">
        <v>0</v>
      </c>
      <c r="P3820">
        <v>19</v>
      </c>
      <c r="Q3820">
        <v>0</v>
      </c>
      <c r="R3820">
        <v>0</v>
      </c>
      <c r="S3820">
        <v>0</v>
      </c>
      <c r="T3820">
        <v>7</v>
      </c>
      <c r="U3820">
        <v>0</v>
      </c>
      <c r="V3820">
        <v>0</v>
      </c>
      <c r="W3820">
        <v>0</v>
      </c>
      <c r="X3820">
        <v>10.353108803580811</v>
      </c>
      <c r="Y3820">
        <v>0</v>
      </c>
      <c r="Z3820">
        <v>0</v>
      </c>
      <c r="AA3820">
        <v>0</v>
      </c>
      <c r="AB3820">
        <v>27.865879030736462</v>
      </c>
      <c r="AC3820">
        <v>0</v>
      </c>
      <c r="AD3820">
        <v>0</v>
      </c>
      <c r="AE3820">
        <v>38.218987834317275</v>
      </c>
    </row>
    <row r="3821" spans="1:31" x14ac:dyDescent="0.3">
      <c r="A3821">
        <v>2509861</v>
      </c>
      <c r="B3821">
        <v>1</v>
      </c>
      <c r="C3821" t="s">
        <v>80</v>
      </c>
      <c r="D3821" t="s">
        <v>82</v>
      </c>
      <c r="E3821" t="s">
        <v>167</v>
      </c>
      <c r="F3821" t="s">
        <v>11119</v>
      </c>
      <c r="G3821" t="s">
        <v>263</v>
      </c>
      <c r="H3821" t="s">
        <v>150</v>
      </c>
      <c r="I3821" t="s">
        <v>136</v>
      </c>
      <c r="J3821" t="s">
        <v>137</v>
      </c>
      <c r="K3821" t="s">
        <v>144</v>
      </c>
      <c r="L3821" t="s">
        <v>11120</v>
      </c>
      <c r="M3821" t="s">
        <v>11121</v>
      </c>
      <c r="N3821">
        <v>1.486388888</v>
      </c>
      <c r="O3821">
        <v>0</v>
      </c>
      <c r="P3821">
        <v>1</v>
      </c>
      <c r="Q3821">
        <v>0</v>
      </c>
      <c r="R3821">
        <v>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4.2897506982379999E-2</v>
      </c>
      <c r="Y3821">
        <v>0</v>
      </c>
      <c r="Z3821">
        <v>0</v>
      </c>
      <c r="AA3821">
        <v>0</v>
      </c>
      <c r="AB3821">
        <v>0</v>
      </c>
      <c r="AC3821">
        <v>0</v>
      </c>
      <c r="AD3821">
        <v>0</v>
      </c>
      <c r="AE3821">
        <v>4.2897506982379999E-2</v>
      </c>
    </row>
    <row r="3822" spans="1:31" x14ac:dyDescent="0.3">
      <c r="A3822">
        <v>2509863</v>
      </c>
      <c r="B3822">
        <v>1</v>
      </c>
      <c r="C3822" t="s">
        <v>80</v>
      </c>
      <c r="D3822" t="s">
        <v>98</v>
      </c>
      <c r="E3822" t="s">
        <v>132</v>
      </c>
      <c r="F3822" t="s">
        <v>11122</v>
      </c>
      <c r="G3822" t="s">
        <v>333</v>
      </c>
      <c r="H3822" t="s">
        <v>135</v>
      </c>
      <c r="I3822" t="s">
        <v>136</v>
      </c>
      <c r="J3822" t="s">
        <v>137</v>
      </c>
      <c r="K3822" t="s">
        <v>144</v>
      </c>
      <c r="L3822" t="s">
        <v>11123</v>
      </c>
      <c r="M3822" t="s">
        <v>11124</v>
      </c>
      <c r="N3822">
        <v>1.553055555</v>
      </c>
      <c r="O3822">
        <v>0</v>
      </c>
      <c r="P3822">
        <v>0</v>
      </c>
      <c r="Q3822">
        <v>0</v>
      </c>
      <c r="R3822">
        <v>9</v>
      </c>
      <c r="S3822">
        <v>0</v>
      </c>
      <c r="T3822">
        <v>3</v>
      </c>
      <c r="U3822">
        <v>0</v>
      </c>
      <c r="V3822">
        <v>0</v>
      </c>
      <c r="W3822">
        <v>0</v>
      </c>
      <c r="X3822">
        <v>0</v>
      </c>
      <c r="Y3822">
        <v>0</v>
      </c>
      <c r="Z3822">
        <v>11.683672774850251</v>
      </c>
      <c r="AA3822">
        <v>0</v>
      </c>
      <c r="AB3822">
        <v>15.653314454483418</v>
      </c>
      <c r="AC3822">
        <v>0</v>
      </c>
      <c r="AD3822">
        <v>0</v>
      </c>
      <c r="AE3822">
        <v>27.336987229333669</v>
      </c>
    </row>
    <row r="3823" spans="1:31" x14ac:dyDescent="0.3">
      <c r="A3823">
        <v>2509868</v>
      </c>
      <c r="B3823">
        <v>1</v>
      </c>
      <c r="C3823" t="s">
        <v>81</v>
      </c>
      <c r="D3823" t="s">
        <v>127</v>
      </c>
      <c r="E3823" t="s">
        <v>159</v>
      </c>
      <c r="F3823" t="s">
        <v>11125</v>
      </c>
      <c r="G3823" t="s">
        <v>181</v>
      </c>
      <c r="H3823" t="s">
        <v>150</v>
      </c>
      <c r="I3823" t="s">
        <v>136</v>
      </c>
      <c r="J3823" t="s">
        <v>137</v>
      </c>
      <c r="K3823" t="s">
        <v>144</v>
      </c>
      <c r="L3823" t="s">
        <v>11126</v>
      </c>
      <c r="M3823" t="s">
        <v>11127</v>
      </c>
      <c r="N3823">
        <v>3.0922222220000002</v>
      </c>
      <c r="O3823">
        <v>0</v>
      </c>
      <c r="P3823">
        <v>779</v>
      </c>
      <c r="Q3823">
        <v>0</v>
      </c>
      <c r="R3823">
        <v>0</v>
      </c>
      <c r="S3823">
        <v>0</v>
      </c>
      <c r="T3823">
        <v>154</v>
      </c>
      <c r="U3823">
        <v>0</v>
      </c>
      <c r="V3823">
        <v>0</v>
      </c>
      <c r="W3823">
        <v>0</v>
      </c>
      <c r="X3823">
        <v>423.14915088337631</v>
      </c>
      <c r="Y3823">
        <v>0</v>
      </c>
      <c r="Z3823">
        <v>0</v>
      </c>
      <c r="AA3823">
        <v>0</v>
      </c>
      <c r="AB3823">
        <v>405.41404376871054</v>
      </c>
      <c r="AC3823">
        <v>0</v>
      </c>
      <c r="AD3823">
        <v>0</v>
      </c>
      <c r="AE3823">
        <v>828.56319465208685</v>
      </c>
    </row>
    <row r="3824" spans="1:31" x14ac:dyDescent="0.3">
      <c r="A3824">
        <v>2509869</v>
      </c>
      <c r="B3824">
        <v>1</v>
      </c>
      <c r="C3824" t="s">
        <v>80</v>
      </c>
      <c r="D3824" t="s">
        <v>103</v>
      </c>
      <c r="E3824" t="s">
        <v>159</v>
      </c>
      <c r="F3824" t="s">
        <v>11128</v>
      </c>
      <c r="G3824" t="s">
        <v>173</v>
      </c>
      <c r="H3824" t="s">
        <v>150</v>
      </c>
      <c r="I3824" t="s">
        <v>136</v>
      </c>
      <c r="J3824" t="s">
        <v>137</v>
      </c>
      <c r="K3824" t="s">
        <v>138</v>
      </c>
      <c r="L3824" t="s">
        <v>11101</v>
      </c>
      <c r="M3824" t="s">
        <v>11129</v>
      </c>
      <c r="N3824">
        <v>3.687777777</v>
      </c>
      <c r="O3824">
        <v>0</v>
      </c>
      <c r="P3824">
        <v>154</v>
      </c>
      <c r="Q3824">
        <v>0</v>
      </c>
      <c r="R3824">
        <v>25</v>
      </c>
      <c r="S3824">
        <v>0</v>
      </c>
      <c r="T3824">
        <v>71</v>
      </c>
      <c r="U3824">
        <v>0</v>
      </c>
      <c r="V3824">
        <v>0</v>
      </c>
      <c r="W3824">
        <v>0</v>
      </c>
      <c r="X3824">
        <v>62.161198241213683</v>
      </c>
      <c r="Y3824">
        <v>0</v>
      </c>
      <c r="Z3824">
        <v>5.590988468947292</v>
      </c>
      <c r="AA3824">
        <v>0</v>
      </c>
      <c r="AB3824">
        <v>92.490106755038298</v>
      </c>
      <c r="AC3824">
        <v>0</v>
      </c>
      <c r="AD3824">
        <v>0</v>
      </c>
      <c r="AE3824">
        <v>160.24229346519928</v>
      </c>
    </row>
    <row r="3825" spans="1:31" x14ac:dyDescent="0.3">
      <c r="A3825">
        <v>2509870</v>
      </c>
      <c r="B3825">
        <v>1</v>
      </c>
      <c r="C3825" t="s">
        <v>81</v>
      </c>
      <c r="D3825" t="s">
        <v>128</v>
      </c>
      <c r="E3825" t="s">
        <v>132</v>
      </c>
      <c r="F3825" t="s">
        <v>11130</v>
      </c>
      <c r="G3825" t="s">
        <v>143</v>
      </c>
      <c r="H3825" t="s">
        <v>135</v>
      </c>
      <c r="I3825" t="s">
        <v>136</v>
      </c>
      <c r="J3825" t="s">
        <v>137</v>
      </c>
      <c r="K3825" t="s">
        <v>144</v>
      </c>
      <c r="L3825" t="s">
        <v>11131</v>
      </c>
      <c r="M3825" t="s">
        <v>11132</v>
      </c>
      <c r="N3825">
        <v>1.9341666660000001</v>
      </c>
      <c r="O3825">
        <v>1</v>
      </c>
      <c r="P3825">
        <v>639</v>
      </c>
      <c r="Q3825">
        <v>4</v>
      </c>
      <c r="R3825">
        <v>59</v>
      </c>
      <c r="S3825">
        <v>0</v>
      </c>
      <c r="T3825">
        <v>24</v>
      </c>
      <c r="U3825">
        <v>1</v>
      </c>
      <c r="V3825">
        <v>0</v>
      </c>
      <c r="W3825">
        <v>0.31467999794717499</v>
      </c>
      <c r="X3825">
        <v>313.49929788849465</v>
      </c>
      <c r="Y3825">
        <v>3.3470839454013426</v>
      </c>
      <c r="Z3825">
        <v>47.838732748993451</v>
      </c>
      <c r="AA3825">
        <v>0</v>
      </c>
      <c r="AB3825">
        <v>48.917490453430325</v>
      </c>
      <c r="AC3825">
        <v>61.775875551034268</v>
      </c>
      <c r="AD3825">
        <v>0</v>
      </c>
      <c r="AE3825">
        <v>475.6931605853012</v>
      </c>
    </row>
    <row r="3826" spans="1:31" x14ac:dyDescent="0.3">
      <c r="A3826">
        <v>2509876</v>
      </c>
      <c r="B3826">
        <v>1</v>
      </c>
      <c r="C3826" t="s">
        <v>80</v>
      </c>
      <c r="D3826" t="s">
        <v>96</v>
      </c>
      <c r="E3826" t="s">
        <v>207</v>
      </c>
      <c r="F3826" t="s">
        <v>11133</v>
      </c>
      <c r="G3826" t="s">
        <v>177</v>
      </c>
      <c r="H3826" t="s">
        <v>150</v>
      </c>
      <c r="I3826" t="s">
        <v>136</v>
      </c>
      <c r="J3826" t="s">
        <v>137</v>
      </c>
      <c r="K3826" t="s">
        <v>144</v>
      </c>
      <c r="L3826" t="s">
        <v>11134</v>
      </c>
      <c r="M3826" t="s">
        <v>11135</v>
      </c>
      <c r="N3826">
        <v>2.2349999999999999</v>
      </c>
      <c r="O3826">
        <v>0</v>
      </c>
      <c r="P3826">
        <v>3</v>
      </c>
      <c r="Q3826">
        <v>0</v>
      </c>
      <c r="R3826">
        <v>0</v>
      </c>
      <c r="S3826">
        <v>0</v>
      </c>
      <c r="T3826">
        <v>1</v>
      </c>
      <c r="U3826">
        <v>0</v>
      </c>
      <c r="V3826">
        <v>0</v>
      </c>
      <c r="W3826">
        <v>0</v>
      </c>
      <c r="X3826">
        <v>1.8196436411231798</v>
      </c>
      <c r="Y3826">
        <v>0</v>
      </c>
      <c r="Z3826">
        <v>0</v>
      </c>
      <c r="AA3826">
        <v>0</v>
      </c>
      <c r="AB3826">
        <v>0</v>
      </c>
      <c r="AC3826">
        <v>0</v>
      </c>
      <c r="AD3826">
        <v>0</v>
      </c>
      <c r="AE3826">
        <v>1.8196436411231798</v>
      </c>
    </row>
    <row r="3827" spans="1:31" x14ac:dyDescent="0.3">
      <c r="A3827">
        <v>2509877</v>
      </c>
      <c r="B3827">
        <v>1</v>
      </c>
      <c r="C3827" t="s">
        <v>81</v>
      </c>
      <c r="D3827" t="s">
        <v>113</v>
      </c>
      <c r="E3827" t="s">
        <v>167</v>
      </c>
      <c r="F3827" t="s">
        <v>11136</v>
      </c>
      <c r="G3827" t="s">
        <v>169</v>
      </c>
      <c r="H3827" t="s">
        <v>150</v>
      </c>
      <c r="I3827" t="s">
        <v>136</v>
      </c>
      <c r="J3827" t="s">
        <v>137</v>
      </c>
      <c r="K3827" t="s">
        <v>144</v>
      </c>
      <c r="L3827" t="s">
        <v>11137</v>
      </c>
      <c r="M3827" t="s">
        <v>11138</v>
      </c>
      <c r="N3827">
        <v>3.1841666659999999</v>
      </c>
      <c r="O3827">
        <v>0</v>
      </c>
      <c r="P3827">
        <v>8</v>
      </c>
      <c r="Q3827">
        <v>0</v>
      </c>
      <c r="R3827">
        <v>0</v>
      </c>
      <c r="S3827">
        <v>0</v>
      </c>
      <c r="T3827">
        <v>2</v>
      </c>
      <c r="U3827">
        <v>0</v>
      </c>
      <c r="V3827">
        <v>0</v>
      </c>
      <c r="W3827">
        <v>0</v>
      </c>
      <c r="X3827">
        <v>7.0221901867388308</v>
      </c>
      <c r="Y3827">
        <v>0</v>
      </c>
      <c r="Z3827">
        <v>0</v>
      </c>
      <c r="AA3827">
        <v>0</v>
      </c>
      <c r="AB3827">
        <v>5.3699752176192836</v>
      </c>
      <c r="AC3827">
        <v>0</v>
      </c>
      <c r="AD3827">
        <v>0</v>
      </c>
      <c r="AE3827">
        <v>12.392165404358114</v>
      </c>
    </row>
    <row r="3828" spans="1:31" x14ac:dyDescent="0.3">
      <c r="A3828">
        <v>2509882</v>
      </c>
      <c r="B3828">
        <v>1</v>
      </c>
      <c r="C3828" t="s">
        <v>81</v>
      </c>
      <c r="D3828" t="s">
        <v>119</v>
      </c>
      <c r="E3828" t="s">
        <v>141</v>
      </c>
      <c r="F3828" t="s">
        <v>3966</v>
      </c>
      <c r="G3828" t="s">
        <v>143</v>
      </c>
      <c r="H3828" t="s">
        <v>135</v>
      </c>
      <c r="I3828" t="s">
        <v>277</v>
      </c>
      <c r="J3828" t="s">
        <v>137</v>
      </c>
      <c r="K3828" t="s">
        <v>144</v>
      </c>
      <c r="L3828" t="s">
        <v>11139</v>
      </c>
      <c r="M3828" t="s">
        <v>11140</v>
      </c>
      <c r="N3828">
        <v>4.1666665999999998E-2</v>
      </c>
      <c r="O3828">
        <v>7</v>
      </c>
      <c r="P3828">
        <v>9743</v>
      </c>
      <c r="Q3828">
        <v>405</v>
      </c>
      <c r="R3828">
        <v>1718</v>
      </c>
      <c r="S3828">
        <v>35</v>
      </c>
      <c r="T3828">
        <v>1358</v>
      </c>
      <c r="U3828">
        <v>0</v>
      </c>
      <c r="V3828">
        <v>1</v>
      </c>
      <c r="W3828">
        <v>2.5142334650000001E-2</v>
      </c>
      <c r="X3828">
        <v>57.018711123221884</v>
      </c>
      <c r="Y3828">
        <v>14.919867139411982</v>
      </c>
      <c r="Z3828">
        <v>22.587971375775627</v>
      </c>
      <c r="AA3828">
        <v>1.6972514916401669</v>
      </c>
      <c r="AB3828">
        <v>22.531213298000033</v>
      </c>
      <c r="AC3828">
        <v>0</v>
      </c>
      <c r="AD3828">
        <v>3.2438504993124999E-2</v>
      </c>
      <c r="AE3828">
        <v>118.81259526769283</v>
      </c>
    </row>
    <row r="3829" spans="1:31" x14ac:dyDescent="0.3">
      <c r="A3829">
        <v>2509883</v>
      </c>
      <c r="B3829">
        <v>1</v>
      </c>
      <c r="C3829" t="s">
        <v>81</v>
      </c>
      <c r="D3829" t="s">
        <v>119</v>
      </c>
      <c r="E3829" t="s">
        <v>132</v>
      </c>
      <c r="F3829" t="s">
        <v>11141</v>
      </c>
      <c r="G3829" t="s">
        <v>134</v>
      </c>
      <c r="H3829" t="s">
        <v>135</v>
      </c>
      <c r="I3829" t="s">
        <v>136</v>
      </c>
      <c r="J3829" t="s">
        <v>137</v>
      </c>
      <c r="K3829" t="s">
        <v>138</v>
      </c>
      <c r="L3829" t="s">
        <v>11017</v>
      </c>
      <c r="M3829" t="s">
        <v>11142</v>
      </c>
      <c r="N3829">
        <v>2.2038888879999998</v>
      </c>
      <c r="O3829">
        <v>0</v>
      </c>
      <c r="P3829">
        <v>44</v>
      </c>
      <c r="Q3829">
        <v>0</v>
      </c>
      <c r="R3829">
        <v>8</v>
      </c>
      <c r="S3829">
        <v>0</v>
      </c>
      <c r="T3829">
        <v>1</v>
      </c>
      <c r="U3829">
        <v>0</v>
      </c>
      <c r="V3829">
        <v>0</v>
      </c>
      <c r="W3829">
        <v>0</v>
      </c>
      <c r="X3829">
        <v>13.227089770087924</v>
      </c>
      <c r="Y3829">
        <v>0</v>
      </c>
      <c r="Z3829">
        <v>6.6910154289314328</v>
      </c>
      <c r="AA3829">
        <v>0</v>
      </c>
      <c r="AB3829">
        <v>0</v>
      </c>
      <c r="AC3829">
        <v>0</v>
      </c>
      <c r="AD3829">
        <v>0</v>
      </c>
      <c r="AE3829">
        <v>19.918105199019358</v>
      </c>
    </row>
    <row r="3830" spans="1:31" x14ac:dyDescent="0.3">
      <c r="A3830">
        <v>2509884</v>
      </c>
      <c r="B3830">
        <v>1</v>
      </c>
      <c r="C3830" t="s">
        <v>80</v>
      </c>
      <c r="D3830" t="s">
        <v>95</v>
      </c>
      <c r="E3830" t="s">
        <v>167</v>
      </c>
      <c r="F3830" t="s">
        <v>11143</v>
      </c>
      <c r="G3830" t="s">
        <v>263</v>
      </c>
      <c r="H3830" t="s">
        <v>150</v>
      </c>
      <c r="I3830" t="s">
        <v>136</v>
      </c>
      <c r="J3830" t="s">
        <v>137</v>
      </c>
      <c r="K3830" t="s">
        <v>144</v>
      </c>
      <c r="L3830" t="s">
        <v>11144</v>
      </c>
      <c r="M3830" t="s">
        <v>11145</v>
      </c>
      <c r="N3830">
        <v>0.90083333300000001</v>
      </c>
      <c r="O3830">
        <v>0</v>
      </c>
      <c r="P3830">
        <v>1</v>
      </c>
      <c r="Q3830">
        <v>0</v>
      </c>
      <c r="R3830">
        <v>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0.38314919802467662</v>
      </c>
      <c r="Y3830">
        <v>0</v>
      </c>
      <c r="Z3830">
        <v>0</v>
      </c>
      <c r="AA3830">
        <v>0</v>
      </c>
      <c r="AB3830">
        <v>0</v>
      </c>
      <c r="AC3830">
        <v>0</v>
      </c>
      <c r="AD3830">
        <v>0</v>
      </c>
      <c r="AE3830">
        <v>0.38314919802467662</v>
      </c>
    </row>
    <row r="3831" spans="1:31" x14ac:dyDescent="0.3">
      <c r="A3831">
        <v>2509887</v>
      </c>
      <c r="B3831">
        <v>1</v>
      </c>
      <c r="C3831" t="s">
        <v>80</v>
      </c>
      <c r="D3831" t="s">
        <v>84</v>
      </c>
      <c r="E3831" t="s">
        <v>207</v>
      </c>
      <c r="F3831" t="s">
        <v>11146</v>
      </c>
      <c r="G3831" t="s">
        <v>177</v>
      </c>
      <c r="H3831" t="s">
        <v>150</v>
      </c>
      <c r="I3831" t="s">
        <v>136</v>
      </c>
      <c r="J3831" t="s">
        <v>137</v>
      </c>
      <c r="K3831" t="s">
        <v>144</v>
      </c>
      <c r="L3831" t="s">
        <v>11147</v>
      </c>
      <c r="M3831" t="s">
        <v>11148</v>
      </c>
      <c r="N3831">
        <v>2.179166666</v>
      </c>
      <c r="O3831">
        <v>0</v>
      </c>
      <c r="P3831">
        <v>242</v>
      </c>
      <c r="Q3831">
        <v>0</v>
      </c>
      <c r="R3831">
        <v>0</v>
      </c>
      <c r="S3831">
        <v>0</v>
      </c>
      <c r="T3831">
        <v>5</v>
      </c>
      <c r="U3831">
        <v>0</v>
      </c>
      <c r="V3831">
        <v>0</v>
      </c>
      <c r="W3831">
        <v>0</v>
      </c>
      <c r="X3831">
        <v>128.81129237441434</v>
      </c>
      <c r="Y3831">
        <v>0</v>
      </c>
      <c r="Z3831">
        <v>0</v>
      </c>
      <c r="AA3831">
        <v>0</v>
      </c>
      <c r="AB3831">
        <v>6.3895471577710001</v>
      </c>
      <c r="AC3831">
        <v>0</v>
      </c>
      <c r="AD3831">
        <v>0</v>
      </c>
      <c r="AE3831">
        <v>135.20083953218534</v>
      </c>
    </row>
    <row r="3832" spans="1:31" x14ac:dyDescent="0.3">
      <c r="A3832">
        <v>2509892</v>
      </c>
      <c r="B3832">
        <v>1</v>
      </c>
      <c r="C3832" t="s">
        <v>80</v>
      </c>
      <c r="D3832" t="s">
        <v>96</v>
      </c>
      <c r="E3832" t="s">
        <v>187</v>
      </c>
      <c r="F3832" t="s">
        <v>8030</v>
      </c>
      <c r="G3832" t="s">
        <v>143</v>
      </c>
      <c r="H3832" t="s">
        <v>135</v>
      </c>
      <c r="I3832" t="s">
        <v>136</v>
      </c>
      <c r="J3832" t="s">
        <v>137</v>
      </c>
      <c r="K3832" t="s">
        <v>144</v>
      </c>
      <c r="L3832" t="s">
        <v>11149</v>
      </c>
      <c r="M3832" t="s">
        <v>11150</v>
      </c>
      <c r="N3832">
        <v>0.89638888800000005</v>
      </c>
      <c r="O3832">
        <v>0</v>
      </c>
      <c r="P3832">
        <v>291</v>
      </c>
      <c r="Q3832">
        <v>11</v>
      </c>
      <c r="R3832">
        <v>31</v>
      </c>
      <c r="S3832">
        <v>11</v>
      </c>
      <c r="T3832">
        <v>55</v>
      </c>
      <c r="U3832">
        <v>2</v>
      </c>
      <c r="V3832">
        <v>0</v>
      </c>
      <c r="W3832">
        <v>0</v>
      </c>
      <c r="X3832">
        <v>99.613635029256741</v>
      </c>
      <c r="Y3832">
        <v>7.3542748802633273</v>
      </c>
      <c r="Z3832">
        <v>14.740917275623</v>
      </c>
      <c r="AA3832">
        <v>25.721458821837562</v>
      </c>
      <c r="AB3832">
        <v>32.210314144110043</v>
      </c>
      <c r="AC3832">
        <v>129.65135007413122</v>
      </c>
      <c r="AD3832">
        <v>0</v>
      </c>
      <c r="AE3832">
        <v>309.29195022522191</v>
      </c>
    </row>
    <row r="3833" spans="1:31" x14ac:dyDescent="0.3">
      <c r="A3833">
        <v>2509893</v>
      </c>
      <c r="B3833">
        <v>1</v>
      </c>
      <c r="C3833" t="s">
        <v>80</v>
      </c>
      <c r="D3833" t="s">
        <v>108</v>
      </c>
      <c r="E3833" t="s">
        <v>132</v>
      </c>
      <c r="F3833" t="s">
        <v>11151</v>
      </c>
      <c r="G3833" t="s">
        <v>333</v>
      </c>
      <c r="H3833" t="s">
        <v>135</v>
      </c>
      <c r="I3833" t="s">
        <v>136</v>
      </c>
      <c r="J3833" t="s">
        <v>137</v>
      </c>
      <c r="K3833" t="s">
        <v>144</v>
      </c>
      <c r="L3833" t="s">
        <v>11152</v>
      </c>
      <c r="M3833" t="s">
        <v>11153</v>
      </c>
      <c r="N3833">
        <v>1.2575000000000001</v>
      </c>
      <c r="O3833">
        <v>0</v>
      </c>
      <c r="P3833">
        <v>33</v>
      </c>
      <c r="Q3833">
        <v>0</v>
      </c>
      <c r="R3833">
        <v>46</v>
      </c>
      <c r="S3833">
        <v>0</v>
      </c>
      <c r="T3833">
        <v>19</v>
      </c>
      <c r="U3833">
        <v>0</v>
      </c>
      <c r="V3833">
        <v>0</v>
      </c>
      <c r="W3833">
        <v>0</v>
      </c>
      <c r="X3833">
        <v>11.294183279896586</v>
      </c>
      <c r="Y3833">
        <v>0</v>
      </c>
      <c r="Z3833">
        <v>27.335533897917738</v>
      </c>
      <c r="AA3833">
        <v>0</v>
      </c>
      <c r="AB3833">
        <v>25.211318218272901</v>
      </c>
      <c r="AC3833">
        <v>0</v>
      </c>
      <c r="AD3833">
        <v>0</v>
      </c>
      <c r="AE3833">
        <v>63.841035396087229</v>
      </c>
    </row>
    <row r="3834" spans="1:31" x14ac:dyDescent="0.3">
      <c r="A3834">
        <v>2509894</v>
      </c>
      <c r="B3834">
        <v>1</v>
      </c>
      <c r="C3834" t="s">
        <v>81</v>
      </c>
      <c r="D3834" t="s">
        <v>122</v>
      </c>
      <c r="E3834" t="s">
        <v>187</v>
      </c>
      <c r="F3834" t="s">
        <v>11154</v>
      </c>
      <c r="G3834" t="s">
        <v>295</v>
      </c>
      <c r="H3834" t="s">
        <v>135</v>
      </c>
      <c r="I3834" t="s">
        <v>136</v>
      </c>
      <c r="J3834" t="s">
        <v>137</v>
      </c>
      <c r="K3834" t="s">
        <v>138</v>
      </c>
      <c r="L3834" t="s">
        <v>11155</v>
      </c>
      <c r="M3834" t="s">
        <v>11156</v>
      </c>
      <c r="N3834">
        <v>0.13527777699999999</v>
      </c>
      <c r="O3834">
        <v>0</v>
      </c>
      <c r="P3834">
        <v>3096</v>
      </c>
      <c r="Q3834">
        <v>0</v>
      </c>
      <c r="R3834">
        <v>0</v>
      </c>
      <c r="S3834">
        <v>3</v>
      </c>
      <c r="T3834">
        <v>555</v>
      </c>
      <c r="U3834">
        <v>0</v>
      </c>
      <c r="V3834">
        <v>0</v>
      </c>
      <c r="W3834">
        <v>0</v>
      </c>
      <c r="X3834">
        <v>86.874877522803615</v>
      </c>
      <c r="Y3834">
        <v>0</v>
      </c>
      <c r="Z3834">
        <v>0</v>
      </c>
      <c r="AA3834">
        <v>3.9520226880860738</v>
      </c>
      <c r="AB3834">
        <v>65.753660329934576</v>
      </c>
      <c r="AC3834">
        <v>0</v>
      </c>
      <c r="AD3834">
        <v>0</v>
      </c>
      <c r="AE3834">
        <v>156.58056054082425</v>
      </c>
    </row>
    <row r="3835" spans="1:31" x14ac:dyDescent="0.3">
      <c r="A3835">
        <v>2509895</v>
      </c>
      <c r="B3835">
        <v>1</v>
      </c>
      <c r="C3835" t="s">
        <v>80</v>
      </c>
      <c r="D3835" t="s">
        <v>94</v>
      </c>
      <c r="E3835" t="s">
        <v>167</v>
      </c>
      <c r="F3835" t="s">
        <v>11157</v>
      </c>
      <c r="G3835" t="s">
        <v>234</v>
      </c>
      <c r="H3835" t="s">
        <v>150</v>
      </c>
      <c r="I3835" t="s">
        <v>136</v>
      </c>
      <c r="J3835" t="s">
        <v>137</v>
      </c>
      <c r="K3835" t="s">
        <v>144</v>
      </c>
      <c r="L3835" t="s">
        <v>11158</v>
      </c>
      <c r="M3835" t="s">
        <v>11159</v>
      </c>
      <c r="N3835">
        <v>0.98</v>
      </c>
      <c r="O3835">
        <v>0</v>
      </c>
      <c r="P3835">
        <v>4</v>
      </c>
      <c r="Q3835">
        <v>0</v>
      </c>
      <c r="R3835">
        <v>0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0.8971795894155451</v>
      </c>
      <c r="Y3835">
        <v>0</v>
      </c>
      <c r="Z3835">
        <v>0</v>
      </c>
      <c r="AA3835">
        <v>0</v>
      </c>
      <c r="AB3835">
        <v>0</v>
      </c>
      <c r="AC3835">
        <v>0</v>
      </c>
      <c r="AD3835">
        <v>0</v>
      </c>
      <c r="AE3835">
        <v>0.8971795894155451</v>
      </c>
    </row>
    <row r="3836" spans="1:31" x14ac:dyDescent="0.3">
      <c r="A3836">
        <v>2509900</v>
      </c>
      <c r="B3836">
        <v>1</v>
      </c>
      <c r="C3836" t="s">
        <v>80</v>
      </c>
      <c r="D3836" t="s">
        <v>97</v>
      </c>
      <c r="E3836" t="s">
        <v>167</v>
      </c>
      <c r="F3836" t="s">
        <v>2819</v>
      </c>
      <c r="G3836" t="s">
        <v>169</v>
      </c>
      <c r="H3836" t="s">
        <v>150</v>
      </c>
      <c r="I3836" t="s">
        <v>136</v>
      </c>
      <c r="J3836" t="s">
        <v>137</v>
      </c>
      <c r="K3836" t="s">
        <v>144</v>
      </c>
      <c r="L3836" t="s">
        <v>11160</v>
      </c>
      <c r="M3836" t="s">
        <v>11161</v>
      </c>
      <c r="N3836">
        <v>2.6958333329999999</v>
      </c>
      <c r="O3836">
        <v>0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0</v>
      </c>
      <c r="Y3836">
        <v>0</v>
      </c>
      <c r="Z3836">
        <v>0.36799720188955753</v>
      </c>
      <c r="AA3836">
        <v>0</v>
      </c>
      <c r="AB3836">
        <v>0</v>
      </c>
      <c r="AC3836">
        <v>0</v>
      </c>
      <c r="AD3836">
        <v>0</v>
      </c>
      <c r="AE3836">
        <v>0.36799720188955753</v>
      </c>
    </row>
    <row r="3837" spans="1:31" x14ac:dyDescent="0.3">
      <c r="A3837">
        <v>2509901</v>
      </c>
      <c r="B3837">
        <v>1</v>
      </c>
      <c r="C3837" t="s">
        <v>81</v>
      </c>
      <c r="D3837" t="s">
        <v>123</v>
      </c>
      <c r="E3837" t="s">
        <v>167</v>
      </c>
      <c r="F3837" t="s">
        <v>2242</v>
      </c>
      <c r="G3837" t="s">
        <v>234</v>
      </c>
      <c r="H3837" t="s">
        <v>150</v>
      </c>
      <c r="I3837" t="s">
        <v>136</v>
      </c>
      <c r="J3837" t="s">
        <v>137</v>
      </c>
      <c r="K3837" t="s">
        <v>144</v>
      </c>
      <c r="L3837" t="s">
        <v>11162</v>
      </c>
      <c r="M3837" t="s">
        <v>11163</v>
      </c>
      <c r="N3837">
        <v>2.8819444440000002</v>
      </c>
      <c r="O3837">
        <v>0</v>
      </c>
      <c r="P3837">
        <v>0</v>
      </c>
      <c r="Q3837">
        <v>0</v>
      </c>
      <c r="R3837">
        <v>0</v>
      </c>
      <c r="S3837">
        <v>0</v>
      </c>
      <c r="T3837">
        <v>2</v>
      </c>
      <c r="U3837">
        <v>0</v>
      </c>
      <c r="V3837">
        <v>0</v>
      </c>
      <c r="W3837">
        <v>0</v>
      </c>
      <c r="X3837">
        <v>0</v>
      </c>
      <c r="Y3837">
        <v>0</v>
      </c>
      <c r="Z3837">
        <v>0</v>
      </c>
      <c r="AA3837">
        <v>0</v>
      </c>
      <c r="AB3837">
        <v>0.21483300078716666</v>
      </c>
      <c r="AC3837">
        <v>0</v>
      </c>
      <c r="AD3837">
        <v>0</v>
      </c>
      <c r="AE3837">
        <v>0.21483300078716666</v>
      </c>
    </row>
    <row r="3838" spans="1:31" x14ac:dyDescent="0.3">
      <c r="A3838">
        <v>2509904</v>
      </c>
      <c r="B3838">
        <v>1</v>
      </c>
      <c r="C3838" t="s">
        <v>80</v>
      </c>
      <c r="D3838" t="s">
        <v>87</v>
      </c>
      <c r="E3838" t="s">
        <v>159</v>
      </c>
      <c r="F3838" t="s">
        <v>11164</v>
      </c>
      <c r="G3838" t="s">
        <v>161</v>
      </c>
      <c r="H3838" t="s">
        <v>150</v>
      </c>
      <c r="I3838" t="s">
        <v>136</v>
      </c>
      <c r="J3838" t="s">
        <v>137</v>
      </c>
      <c r="K3838" t="s">
        <v>144</v>
      </c>
      <c r="L3838" t="s">
        <v>11165</v>
      </c>
      <c r="M3838" t="s">
        <v>11166</v>
      </c>
      <c r="N3838">
        <v>1.1419444439999999</v>
      </c>
      <c r="O3838">
        <v>0</v>
      </c>
      <c r="P3838">
        <v>0</v>
      </c>
      <c r="Q3838">
        <v>0</v>
      </c>
      <c r="R3838">
        <v>0</v>
      </c>
      <c r="S3838">
        <v>0</v>
      </c>
      <c r="T3838">
        <v>106</v>
      </c>
      <c r="U3838">
        <v>0</v>
      </c>
      <c r="V3838">
        <v>0</v>
      </c>
      <c r="W3838">
        <v>0</v>
      </c>
      <c r="X3838">
        <v>0</v>
      </c>
      <c r="Y3838">
        <v>0</v>
      </c>
      <c r="Z3838">
        <v>0</v>
      </c>
      <c r="AA3838">
        <v>0</v>
      </c>
      <c r="AB3838">
        <v>74.616881641246451</v>
      </c>
      <c r="AC3838">
        <v>0</v>
      </c>
      <c r="AD3838">
        <v>0</v>
      </c>
      <c r="AE3838">
        <v>74.616881641246451</v>
      </c>
    </row>
    <row r="3839" spans="1:31" x14ac:dyDescent="0.3">
      <c r="A3839">
        <v>2509906</v>
      </c>
      <c r="B3839">
        <v>1</v>
      </c>
      <c r="C3839" t="s">
        <v>80</v>
      </c>
      <c r="D3839" t="s">
        <v>98</v>
      </c>
      <c r="E3839" t="s">
        <v>141</v>
      </c>
      <c r="F3839" t="s">
        <v>11167</v>
      </c>
      <c r="G3839" t="s">
        <v>295</v>
      </c>
      <c r="H3839" t="s">
        <v>135</v>
      </c>
      <c r="I3839" t="s">
        <v>136</v>
      </c>
      <c r="J3839" t="s">
        <v>137</v>
      </c>
      <c r="K3839" t="s">
        <v>144</v>
      </c>
      <c r="L3839" t="s">
        <v>11168</v>
      </c>
      <c r="M3839" t="s">
        <v>11169</v>
      </c>
      <c r="N3839">
        <v>0.45694444400000001</v>
      </c>
      <c r="O3839">
        <v>0</v>
      </c>
      <c r="P3839">
        <v>21</v>
      </c>
      <c r="Q3839">
        <v>29</v>
      </c>
      <c r="R3839">
        <v>188</v>
      </c>
      <c r="S3839">
        <v>8</v>
      </c>
      <c r="T3839">
        <v>63</v>
      </c>
      <c r="U3839">
        <v>2</v>
      </c>
      <c r="V3839">
        <v>0</v>
      </c>
      <c r="W3839">
        <v>0</v>
      </c>
      <c r="X3839">
        <v>3.9328649797353585</v>
      </c>
      <c r="Y3839">
        <v>8.0386124355236035</v>
      </c>
      <c r="Z3839">
        <v>51.458503035464012</v>
      </c>
      <c r="AA3839">
        <v>26.27461846068547</v>
      </c>
      <c r="AB3839">
        <v>37.761642931501534</v>
      </c>
      <c r="AC3839">
        <v>6.2124181787733344</v>
      </c>
      <c r="AD3839">
        <v>0</v>
      </c>
      <c r="AE3839">
        <v>133.6786600216833</v>
      </c>
    </row>
    <row r="3840" spans="1:31" x14ac:dyDescent="0.3">
      <c r="A3840">
        <v>2509907</v>
      </c>
      <c r="B3840">
        <v>1</v>
      </c>
      <c r="C3840" t="s">
        <v>80</v>
      </c>
      <c r="D3840" t="s">
        <v>83</v>
      </c>
      <c r="E3840" t="s">
        <v>159</v>
      </c>
      <c r="F3840" t="s">
        <v>11170</v>
      </c>
      <c r="G3840" t="s">
        <v>11171</v>
      </c>
      <c r="H3840" t="s">
        <v>150</v>
      </c>
      <c r="I3840" t="s">
        <v>136</v>
      </c>
      <c r="J3840" t="s">
        <v>137</v>
      </c>
      <c r="K3840" t="s">
        <v>144</v>
      </c>
      <c r="L3840" t="s">
        <v>11172</v>
      </c>
      <c r="M3840" t="s">
        <v>11173</v>
      </c>
      <c r="N3840">
        <v>1.5838888879999999</v>
      </c>
      <c r="O3840">
        <v>0</v>
      </c>
      <c r="P3840">
        <v>503</v>
      </c>
      <c r="Q3840">
        <v>0</v>
      </c>
      <c r="R3840">
        <v>0</v>
      </c>
      <c r="S3840">
        <v>0</v>
      </c>
      <c r="T3840">
        <v>89</v>
      </c>
      <c r="U3840">
        <v>0</v>
      </c>
      <c r="V3840">
        <v>0</v>
      </c>
      <c r="W3840">
        <v>0</v>
      </c>
      <c r="X3840">
        <v>313.74621748887057</v>
      </c>
      <c r="Y3840">
        <v>0</v>
      </c>
      <c r="Z3840">
        <v>0</v>
      </c>
      <c r="AA3840">
        <v>0</v>
      </c>
      <c r="AB3840">
        <v>83.203475641637425</v>
      </c>
      <c r="AC3840">
        <v>0</v>
      </c>
      <c r="AD3840">
        <v>0</v>
      </c>
      <c r="AE3840">
        <v>396.94969313050797</v>
      </c>
    </row>
    <row r="3841" spans="1:31" x14ac:dyDescent="0.3">
      <c r="A3841">
        <v>2509910</v>
      </c>
      <c r="B3841">
        <v>1</v>
      </c>
      <c r="C3841" t="s">
        <v>81</v>
      </c>
      <c r="D3841" t="s">
        <v>123</v>
      </c>
      <c r="E3841" t="s">
        <v>132</v>
      </c>
      <c r="F3841" t="s">
        <v>6332</v>
      </c>
      <c r="G3841" t="s">
        <v>173</v>
      </c>
      <c r="H3841" t="s">
        <v>135</v>
      </c>
      <c r="I3841" t="s">
        <v>136</v>
      </c>
      <c r="J3841" t="s">
        <v>137</v>
      </c>
      <c r="K3841" t="s">
        <v>138</v>
      </c>
      <c r="L3841" t="s">
        <v>11174</v>
      </c>
      <c r="M3841" t="s">
        <v>11175</v>
      </c>
      <c r="N3841">
        <v>5.4124999999999996</v>
      </c>
      <c r="O3841">
        <v>0</v>
      </c>
      <c r="P3841">
        <v>3</v>
      </c>
      <c r="Q3841">
        <v>0</v>
      </c>
      <c r="R3841">
        <v>0</v>
      </c>
      <c r="S3841">
        <v>0</v>
      </c>
      <c r="T3841">
        <v>322</v>
      </c>
      <c r="U3841">
        <v>0</v>
      </c>
      <c r="V3841">
        <v>13</v>
      </c>
      <c r="W3841">
        <v>0</v>
      </c>
      <c r="X3841">
        <v>1.4240303982975198</v>
      </c>
      <c r="Y3841">
        <v>0</v>
      </c>
      <c r="Z3841">
        <v>0</v>
      </c>
      <c r="AA3841">
        <v>0</v>
      </c>
      <c r="AB3841">
        <v>1391.5435512633862</v>
      </c>
      <c r="AC3841">
        <v>0</v>
      </c>
      <c r="AD3841">
        <v>182.13358179585038</v>
      </c>
      <c r="AE3841">
        <v>1575.1011634575341</v>
      </c>
    </row>
    <row r="3842" spans="1:31" x14ac:dyDescent="0.3">
      <c r="A3842">
        <v>2509911</v>
      </c>
      <c r="B3842">
        <v>1</v>
      </c>
      <c r="C3842" t="s">
        <v>81</v>
      </c>
      <c r="D3842" t="s">
        <v>128</v>
      </c>
      <c r="E3842" t="s">
        <v>207</v>
      </c>
      <c r="F3842" t="s">
        <v>11176</v>
      </c>
      <c r="G3842" t="s">
        <v>538</v>
      </c>
      <c r="H3842" t="s">
        <v>150</v>
      </c>
      <c r="I3842" t="s">
        <v>136</v>
      </c>
      <c r="J3842" t="s">
        <v>3</v>
      </c>
      <c r="K3842" t="s">
        <v>144</v>
      </c>
      <c r="L3842" t="s">
        <v>11177</v>
      </c>
      <c r="M3842" t="s">
        <v>11178</v>
      </c>
      <c r="N3842">
        <v>1.7541666659999999</v>
      </c>
      <c r="O3842">
        <v>0</v>
      </c>
      <c r="P3842">
        <v>7</v>
      </c>
      <c r="Q3842">
        <v>0</v>
      </c>
      <c r="R3842">
        <v>6</v>
      </c>
      <c r="S3842">
        <v>0</v>
      </c>
      <c r="T3842">
        <v>1</v>
      </c>
      <c r="U3842">
        <v>0</v>
      </c>
      <c r="V3842">
        <v>0</v>
      </c>
      <c r="W3842">
        <v>0</v>
      </c>
      <c r="X3842">
        <v>3.4032852317982463</v>
      </c>
      <c r="Y3842">
        <v>0</v>
      </c>
      <c r="Z3842">
        <v>6.403813656002936</v>
      </c>
      <c r="AA3842">
        <v>0</v>
      </c>
      <c r="AB3842">
        <v>2.9818326753134006</v>
      </c>
      <c r="AC3842">
        <v>0</v>
      </c>
      <c r="AD3842">
        <v>0</v>
      </c>
      <c r="AE3842">
        <v>12.788931563114582</v>
      </c>
    </row>
    <row r="3843" spans="1:31" x14ac:dyDescent="0.3">
      <c r="A3843">
        <v>2509912</v>
      </c>
      <c r="B3843">
        <v>1</v>
      </c>
      <c r="C3843" t="s">
        <v>81</v>
      </c>
      <c r="D3843" t="s">
        <v>112</v>
      </c>
      <c r="E3843" t="s">
        <v>132</v>
      </c>
      <c r="F3843" t="s">
        <v>11179</v>
      </c>
      <c r="G3843" t="s">
        <v>134</v>
      </c>
      <c r="H3843" t="s">
        <v>135</v>
      </c>
      <c r="I3843" t="s">
        <v>136</v>
      </c>
      <c r="J3843" t="s">
        <v>137</v>
      </c>
      <c r="K3843" t="s">
        <v>138</v>
      </c>
      <c r="L3843" t="s">
        <v>11180</v>
      </c>
      <c r="M3843" t="s">
        <v>11181</v>
      </c>
      <c r="N3843">
        <v>2.2230555550000002</v>
      </c>
      <c r="O3843">
        <v>0</v>
      </c>
      <c r="P3843">
        <v>0</v>
      </c>
      <c r="Q3843">
        <v>0</v>
      </c>
      <c r="R3843">
        <v>0</v>
      </c>
      <c r="S3843">
        <v>1</v>
      </c>
      <c r="T3843">
        <v>45</v>
      </c>
      <c r="U3843">
        <v>1</v>
      </c>
      <c r="V3843">
        <v>1</v>
      </c>
      <c r="W3843">
        <v>0</v>
      </c>
      <c r="X3843">
        <v>0</v>
      </c>
      <c r="Y3843">
        <v>0</v>
      </c>
      <c r="Z3843">
        <v>0</v>
      </c>
      <c r="AA3843">
        <v>2.3950321702183333</v>
      </c>
      <c r="AB3843">
        <v>166.83087318705967</v>
      </c>
      <c r="AC3843">
        <v>114.58691563621667</v>
      </c>
      <c r="AD3843">
        <v>18.481063538087152</v>
      </c>
      <c r="AE3843">
        <v>302.29388453158185</v>
      </c>
    </row>
    <row r="3844" spans="1:31" x14ac:dyDescent="0.3">
      <c r="A3844">
        <v>2509917</v>
      </c>
      <c r="B3844">
        <v>1</v>
      </c>
      <c r="C3844" t="s">
        <v>80</v>
      </c>
      <c r="D3844" t="s">
        <v>97</v>
      </c>
      <c r="E3844" t="s">
        <v>207</v>
      </c>
      <c r="F3844" t="s">
        <v>11182</v>
      </c>
      <c r="G3844" t="s">
        <v>177</v>
      </c>
      <c r="H3844" t="s">
        <v>150</v>
      </c>
      <c r="I3844" t="s">
        <v>136</v>
      </c>
      <c r="J3844" t="s">
        <v>137</v>
      </c>
      <c r="K3844" t="s">
        <v>144</v>
      </c>
      <c r="L3844" t="s">
        <v>11183</v>
      </c>
      <c r="M3844" t="s">
        <v>11184</v>
      </c>
      <c r="N3844">
        <v>1.751944444</v>
      </c>
      <c r="O3844">
        <v>0</v>
      </c>
      <c r="P3844">
        <v>2</v>
      </c>
      <c r="Q3844">
        <v>0</v>
      </c>
      <c r="R3844">
        <v>3</v>
      </c>
      <c r="S3844">
        <v>0</v>
      </c>
      <c r="T3844">
        <v>1</v>
      </c>
      <c r="U3844">
        <v>0</v>
      </c>
      <c r="V3844">
        <v>0</v>
      </c>
      <c r="W3844">
        <v>0</v>
      </c>
      <c r="X3844">
        <v>0</v>
      </c>
      <c r="Y3844">
        <v>0</v>
      </c>
      <c r="Z3844">
        <v>0.35786395785679004</v>
      </c>
      <c r="AA3844">
        <v>0</v>
      </c>
      <c r="AB3844">
        <v>37.31056071150514</v>
      </c>
      <c r="AC3844">
        <v>0</v>
      </c>
      <c r="AD3844">
        <v>0</v>
      </c>
      <c r="AE3844">
        <v>37.668424669361933</v>
      </c>
    </row>
    <row r="3845" spans="1:31" x14ac:dyDescent="0.3">
      <c r="A3845">
        <v>2509920</v>
      </c>
      <c r="B3845">
        <v>1</v>
      </c>
      <c r="C3845" t="s">
        <v>80</v>
      </c>
      <c r="D3845" t="s">
        <v>88</v>
      </c>
      <c r="E3845" t="s">
        <v>159</v>
      </c>
      <c r="F3845" t="s">
        <v>11185</v>
      </c>
      <c r="G3845" t="s">
        <v>161</v>
      </c>
      <c r="H3845" t="s">
        <v>150</v>
      </c>
      <c r="I3845" t="s">
        <v>136</v>
      </c>
      <c r="J3845" t="s">
        <v>137</v>
      </c>
      <c r="K3845" t="s">
        <v>144</v>
      </c>
      <c r="L3845" t="s">
        <v>11186</v>
      </c>
      <c r="M3845" t="s">
        <v>11187</v>
      </c>
      <c r="N3845">
        <v>1.136111111</v>
      </c>
      <c r="O3845">
        <v>0</v>
      </c>
      <c r="P3845">
        <v>339</v>
      </c>
      <c r="Q3845">
        <v>0</v>
      </c>
      <c r="R3845">
        <v>0</v>
      </c>
      <c r="S3845">
        <v>0</v>
      </c>
      <c r="T3845">
        <v>1</v>
      </c>
      <c r="U3845">
        <v>0</v>
      </c>
      <c r="V3845">
        <v>0</v>
      </c>
      <c r="W3845">
        <v>0</v>
      </c>
      <c r="X3845">
        <v>141.52562397536124</v>
      </c>
      <c r="Y3845">
        <v>0</v>
      </c>
      <c r="Z3845">
        <v>0</v>
      </c>
      <c r="AA3845">
        <v>0</v>
      </c>
      <c r="AB3845">
        <v>0.76896823356041266</v>
      </c>
      <c r="AC3845">
        <v>0</v>
      </c>
      <c r="AD3845">
        <v>0</v>
      </c>
      <c r="AE3845">
        <v>142.29459220892164</v>
      </c>
    </row>
    <row r="3846" spans="1:31" x14ac:dyDescent="0.3">
      <c r="A3846">
        <v>2509922</v>
      </c>
      <c r="B3846">
        <v>1</v>
      </c>
      <c r="C3846" t="s">
        <v>80</v>
      </c>
      <c r="D3846" t="s">
        <v>97</v>
      </c>
      <c r="E3846" t="s">
        <v>167</v>
      </c>
      <c r="F3846" t="s">
        <v>11188</v>
      </c>
      <c r="G3846" t="s">
        <v>169</v>
      </c>
      <c r="H3846" t="s">
        <v>150</v>
      </c>
      <c r="I3846" t="s">
        <v>136</v>
      </c>
      <c r="J3846" t="s">
        <v>137</v>
      </c>
      <c r="K3846" t="s">
        <v>144</v>
      </c>
      <c r="L3846" t="s">
        <v>11189</v>
      </c>
      <c r="M3846" t="s">
        <v>11190</v>
      </c>
      <c r="N3846">
        <v>5.3380555550000004</v>
      </c>
      <c r="O3846">
        <v>0</v>
      </c>
      <c r="P3846">
        <v>1</v>
      </c>
      <c r="Q3846">
        <v>0</v>
      </c>
      <c r="R3846">
        <v>0</v>
      </c>
      <c r="S3846">
        <v>0</v>
      </c>
      <c r="T3846">
        <v>1</v>
      </c>
      <c r="U3846">
        <v>0</v>
      </c>
      <c r="V3846">
        <v>0</v>
      </c>
      <c r="W3846">
        <v>0</v>
      </c>
      <c r="X3846">
        <v>7.347096247450577</v>
      </c>
      <c r="Y3846">
        <v>0</v>
      </c>
      <c r="Z3846">
        <v>0</v>
      </c>
      <c r="AA3846">
        <v>0</v>
      </c>
      <c r="AB3846">
        <v>6.6097271563711111</v>
      </c>
      <c r="AC3846">
        <v>0</v>
      </c>
      <c r="AD3846">
        <v>0</v>
      </c>
      <c r="AE3846">
        <v>13.956823403821687</v>
      </c>
    </row>
    <row r="3847" spans="1:31" x14ac:dyDescent="0.3">
      <c r="A3847">
        <v>2509924</v>
      </c>
      <c r="B3847">
        <v>1</v>
      </c>
      <c r="C3847" t="s">
        <v>80</v>
      </c>
      <c r="D3847" t="s">
        <v>85</v>
      </c>
      <c r="E3847" t="s">
        <v>167</v>
      </c>
      <c r="F3847" t="s">
        <v>11191</v>
      </c>
      <c r="G3847" t="s">
        <v>263</v>
      </c>
      <c r="H3847" t="s">
        <v>150</v>
      </c>
      <c r="I3847" t="s">
        <v>136</v>
      </c>
      <c r="J3847" t="s">
        <v>137</v>
      </c>
      <c r="K3847" t="s">
        <v>144</v>
      </c>
      <c r="L3847" t="s">
        <v>11192</v>
      </c>
      <c r="M3847" t="s">
        <v>11193</v>
      </c>
      <c r="N3847">
        <v>3.5802777770000001</v>
      </c>
      <c r="O3847">
        <v>0</v>
      </c>
      <c r="P3847">
        <v>3</v>
      </c>
      <c r="Q3847">
        <v>0</v>
      </c>
      <c r="R3847">
        <v>0</v>
      </c>
      <c r="S3847">
        <v>0</v>
      </c>
      <c r="T3847">
        <v>0</v>
      </c>
      <c r="U3847">
        <v>0</v>
      </c>
      <c r="V3847">
        <v>0</v>
      </c>
      <c r="W3847">
        <v>0</v>
      </c>
      <c r="X3847">
        <v>2.4694927434698402</v>
      </c>
      <c r="Y3847">
        <v>0</v>
      </c>
      <c r="Z3847">
        <v>0</v>
      </c>
      <c r="AA3847">
        <v>0</v>
      </c>
      <c r="AB3847">
        <v>0</v>
      </c>
      <c r="AC3847">
        <v>0</v>
      </c>
      <c r="AD3847">
        <v>0</v>
      </c>
      <c r="AE3847">
        <v>2.4694927434698402</v>
      </c>
    </row>
    <row r="3848" spans="1:31" x14ac:dyDescent="0.3">
      <c r="A3848">
        <v>2509930</v>
      </c>
      <c r="B3848">
        <v>1</v>
      </c>
      <c r="C3848" t="s">
        <v>80</v>
      </c>
      <c r="D3848" t="s">
        <v>96</v>
      </c>
      <c r="E3848" t="s">
        <v>167</v>
      </c>
      <c r="F3848" t="s">
        <v>11194</v>
      </c>
      <c r="G3848" t="s">
        <v>169</v>
      </c>
      <c r="H3848" t="s">
        <v>150</v>
      </c>
      <c r="I3848" t="s">
        <v>136</v>
      </c>
      <c r="J3848" t="s">
        <v>137</v>
      </c>
      <c r="K3848" t="s">
        <v>144</v>
      </c>
      <c r="L3848" t="s">
        <v>11195</v>
      </c>
      <c r="M3848" t="s">
        <v>11196</v>
      </c>
      <c r="N3848">
        <v>3.3352777769999999</v>
      </c>
      <c r="O3848">
        <v>0</v>
      </c>
      <c r="P3848">
        <v>1</v>
      </c>
      <c r="Q3848">
        <v>0</v>
      </c>
      <c r="R3848">
        <v>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6.6316917748223858</v>
      </c>
      <c r="Y3848">
        <v>0</v>
      </c>
      <c r="Z3848">
        <v>0</v>
      </c>
      <c r="AA3848">
        <v>0</v>
      </c>
      <c r="AB3848">
        <v>0</v>
      </c>
      <c r="AC3848">
        <v>0</v>
      </c>
      <c r="AD3848">
        <v>0</v>
      </c>
      <c r="AE3848">
        <v>6.6316917748223858</v>
      </c>
    </row>
    <row r="3849" spans="1:31" x14ac:dyDescent="0.3">
      <c r="A3849">
        <v>2509931</v>
      </c>
      <c r="B3849">
        <v>1</v>
      </c>
      <c r="C3849" t="s">
        <v>80</v>
      </c>
      <c r="D3849" t="s">
        <v>90</v>
      </c>
      <c r="E3849" t="s">
        <v>167</v>
      </c>
      <c r="F3849" t="s">
        <v>11197</v>
      </c>
      <c r="G3849" t="s">
        <v>234</v>
      </c>
      <c r="H3849" t="s">
        <v>150</v>
      </c>
      <c r="I3849" t="s">
        <v>136</v>
      </c>
      <c r="J3849" t="s">
        <v>137</v>
      </c>
      <c r="K3849" t="s">
        <v>144</v>
      </c>
      <c r="L3849" t="s">
        <v>11198</v>
      </c>
      <c r="M3849" t="s">
        <v>11199</v>
      </c>
      <c r="N3849">
        <v>2.9533333329999998</v>
      </c>
      <c r="O3849">
        <v>0</v>
      </c>
      <c r="P3849">
        <v>0</v>
      </c>
      <c r="Q3849">
        <v>0</v>
      </c>
      <c r="R3849">
        <v>0</v>
      </c>
      <c r="S3849">
        <v>0</v>
      </c>
      <c r="T3849">
        <v>1</v>
      </c>
      <c r="U3849">
        <v>0</v>
      </c>
      <c r="V3849">
        <v>0</v>
      </c>
      <c r="W3849">
        <v>0</v>
      </c>
      <c r="X3849">
        <v>0</v>
      </c>
      <c r="Y3849">
        <v>0</v>
      </c>
      <c r="Z3849">
        <v>0</v>
      </c>
      <c r="AA3849">
        <v>0</v>
      </c>
      <c r="AB3849">
        <v>0</v>
      </c>
      <c r="AC3849">
        <v>0</v>
      </c>
      <c r="AD3849">
        <v>0</v>
      </c>
      <c r="AE3849">
        <v>0</v>
      </c>
    </row>
    <row r="3850" spans="1:31" x14ac:dyDescent="0.3">
      <c r="A3850">
        <v>2509934</v>
      </c>
      <c r="B3850">
        <v>1</v>
      </c>
      <c r="C3850" t="s">
        <v>80</v>
      </c>
      <c r="D3850" t="s">
        <v>98</v>
      </c>
      <c r="E3850" t="s">
        <v>141</v>
      </c>
      <c r="F3850" t="s">
        <v>2519</v>
      </c>
      <c r="G3850" t="s">
        <v>143</v>
      </c>
      <c r="H3850" t="s">
        <v>135</v>
      </c>
      <c r="I3850" t="s">
        <v>136</v>
      </c>
      <c r="J3850" t="s">
        <v>137</v>
      </c>
      <c r="K3850" t="s">
        <v>144</v>
      </c>
      <c r="L3850" t="s">
        <v>11200</v>
      </c>
      <c r="M3850" t="s">
        <v>11201</v>
      </c>
      <c r="N3850">
        <v>0.18333333299999999</v>
      </c>
      <c r="O3850">
        <v>0</v>
      </c>
      <c r="P3850">
        <v>668</v>
      </c>
      <c r="Q3850">
        <v>38</v>
      </c>
      <c r="R3850">
        <v>307</v>
      </c>
      <c r="S3850">
        <v>11</v>
      </c>
      <c r="T3850">
        <v>276</v>
      </c>
      <c r="U3850">
        <v>3</v>
      </c>
      <c r="V3850">
        <v>0</v>
      </c>
      <c r="W3850">
        <v>0</v>
      </c>
      <c r="X3850">
        <v>35.961308877583612</v>
      </c>
      <c r="Y3850">
        <v>14.882897887544502</v>
      </c>
      <c r="Z3850">
        <v>36.815549793058842</v>
      </c>
      <c r="AA3850">
        <v>11.369470903484283</v>
      </c>
      <c r="AB3850">
        <v>43.573262835853278</v>
      </c>
      <c r="AC3850">
        <v>7.5242079741971999</v>
      </c>
      <c r="AD3850">
        <v>0</v>
      </c>
      <c r="AE3850">
        <v>150.12669827172172</v>
      </c>
    </row>
    <row r="3851" spans="1:31" x14ac:dyDescent="0.3">
      <c r="A3851">
        <v>2509936</v>
      </c>
      <c r="B3851">
        <v>1</v>
      </c>
      <c r="C3851" t="s">
        <v>80</v>
      </c>
      <c r="D3851" t="s">
        <v>101</v>
      </c>
      <c r="E3851" t="s">
        <v>167</v>
      </c>
      <c r="F3851" t="s">
        <v>11202</v>
      </c>
      <c r="G3851" t="s">
        <v>263</v>
      </c>
      <c r="H3851" t="s">
        <v>150</v>
      </c>
      <c r="I3851" t="s">
        <v>136</v>
      </c>
      <c r="J3851" t="s">
        <v>137</v>
      </c>
      <c r="K3851" t="s">
        <v>144</v>
      </c>
      <c r="L3851" t="s">
        <v>11203</v>
      </c>
      <c r="M3851" t="s">
        <v>11204</v>
      </c>
      <c r="N3851">
        <v>1.885555555</v>
      </c>
      <c r="O3851">
        <v>0</v>
      </c>
      <c r="P3851">
        <v>1</v>
      </c>
      <c r="Q3851">
        <v>0</v>
      </c>
      <c r="R3851">
        <v>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5.9060097427726665E-2</v>
      </c>
      <c r="Y3851">
        <v>0</v>
      </c>
      <c r="Z3851">
        <v>0</v>
      </c>
      <c r="AA3851">
        <v>0</v>
      </c>
      <c r="AB3851">
        <v>0</v>
      </c>
      <c r="AC3851">
        <v>0</v>
      </c>
      <c r="AD3851">
        <v>0</v>
      </c>
      <c r="AE3851">
        <v>5.9060097427726665E-2</v>
      </c>
    </row>
    <row r="3852" spans="1:31" x14ac:dyDescent="0.3">
      <c r="A3852">
        <v>2509941</v>
      </c>
      <c r="B3852">
        <v>1</v>
      </c>
      <c r="C3852" t="s">
        <v>81</v>
      </c>
      <c r="D3852" t="s">
        <v>113</v>
      </c>
      <c r="E3852" t="s">
        <v>187</v>
      </c>
      <c r="F3852" t="s">
        <v>11205</v>
      </c>
      <c r="G3852" t="s">
        <v>143</v>
      </c>
      <c r="H3852" t="s">
        <v>135</v>
      </c>
      <c r="I3852" t="s">
        <v>136</v>
      </c>
      <c r="J3852" t="s">
        <v>137</v>
      </c>
      <c r="K3852" t="s">
        <v>144</v>
      </c>
      <c r="L3852" t="s">
        <v>11206</v>
      </c>
      <c r="M3852" t="s">
        <v>11207</v>
      </c>
      <c r="N3852">
        <v>1.914722222</v>
      </c>
      <c r="O3852">
        <v>0</v>
      </c>
      <c r="P3852">
        <v>152</v>
      </c>
      <c r="Q3852">
        <v>4</v>
      </c>
      <c r="R3852">
        <v>55</v>
      </c>
      <c r="S3852">
        <v>0</v>
      </c>
      <c r="T3852">
        <v>9</v>
      </c>
      <c r="U3852">
        <v>0</v>
      </c>
      <c r="V3852">
        <v>0</v>
      </c>
      <c r="W3852">
        <v>0</v>
      </c>
      <c r="X3852">
        <v>45.367661033786426</v>
      </c>
      <c r="Y3852">
        <v>9.6088801062566276</v>
      </c>
      <c r="Z3852">
        <v>23.420855380542861</v>
      </c>
      <c r="AA3852">
        <v>0</v>
      </c>
      <c r="AB3852">
        <v>17.266213065887982</v>
      </c>
      <c r="AC3852">
        <v>0</v>
      </c>
      <c r="AD3852">
        <v>0</v>
      </c>
      <c r="AE3852">
        <v>95.663609586473896</v>
      </c>
    </row>
    <row r="3853" spans="1:31" x14ac:dyDescent="0.3">
      <c r="A3853">
        <v>2509943</v>
      </c>
      <c r="B3853">
        <v>1</v>
      </c>
      <c r="C3853" t="s">
        <v>81</v>
      </c>
      <c r="D3853" t="s">
        <v>118</v>
      </c>
      <c r="E3853" t="s">
        <v>132</v>
      </c>
      <c r="F3853" t="s">
        <v>2686</v>
      </c>
      <c r="G3853" t="s">
        <v>204</v>
      </c>
      <c r="H3853" t="s">
        <v>135</v>
      </c>
      <c r="I3853" t="s">
        <v>136</v>
      </c>
      <c r="J3853" t="s">
        <v>137</v>
      </c>
      <c r="K3853" t="s">
        <v>144</v>
      </c>
      <c r="L3853" t="s">
        <v>11208</v>
      </c>
      <c r="M3853" t="s">
        <v>11209</v>
      </c>
      <c r="N3853">
        <v>1.250555555</v>
      </c>
      <c r="O3853">
        <v>0</v>
      </c>
      <c r="P3853">
        <v>0</v>
      </c>
      <c r="Q3853">
        <v>2</v>
      </c>
      <c r="R3853">
        <v>4</v>
      </c>
      <c r="S3853">
        <v>2</v>
      </c>
      <c r="T3853">
        <v>0</v>
      </c>
      <c r="U3853">
        <v>0</v>
      </c>
      <c r="V3853">
        <v>0</v>
      </c>
      <c r="W3853">
        <v>0</v>
      </c>
      <c r="X3853">
        <v>0</v>
      </c>
      <c r="Y3853">
        <v>2.8198644294032205</v>
      </c>
      <c r="Z3853">
        <v>4.0889928845352532</v>
      </c>
      <c r="AA3853">
        <v>189.824705505434</v>
      </c>
      <c r="AB3853">
        <v>0</v>
      </c>
      <c r="AC3853">
        <v>0</v>
      </c>
      <c r="AD3853">
        <v>0</v>
      </c>
      <c r="AE3853">
        <v>196.73356281937248</v>
      </c>
    </row>
    <row r="3854" spans="1:31" x14ac:dyDescent="0.3">
      <c r="A3854">
        <v>2509952</v>
      </c>
      <c r="B3854">
        <v>1</v>
      </c>
      <c r="C3854" t="s">
        <v>80</v>
      </c>
      <c r="D3854" t="s">
        <v>93</v>
      </c>
      <c r="E3854" t="s">
        <v>275</v>
      </c>
      <c r="F3854" t="s">
        <v>11210</v>
      </c>
      <c r="G3854" t="s">
        <v>143</v>
      </c>
      <c r="H3854" t="s">
        <v>135</v>
      </c>
      <c r="I3854" t="s">
        <v>136</v>
      </c>
      <c r="J3854" t="s">
        <v>137</v>
      </c>
      <c r="K3854" t="s">
        <v>144</v>
      </c>
      <c r="L3854" t="s">
        <v>11211</v>
      </c>
      <c r="M3854" t="s">
        <v>11212</v>
      </c>
      <c r="N3854">
        <v>0.25083333299999999</v>
      </c>
      <c r="O3854">
        <v>1</v>
      </c>
      <c r="P3854">
        <v>7</v>
      </c>
      <c r="Q3854">
        <v>13</v>
      </c>
      <c r="R3854">
        <v>16</v>
      </c>
      <c r="S3854">
        <v>10</v>
      </c>
      <c r="T3854">
        <v>44</v>
      </c>
      <c r="U3854">
        <v>2</v>
      </c>
      <c r="V3854">
        <v>0</v>
      </c>
      <c r="W3854">
        <v>2.9699382317745004E-2</v>
      </c>
      <c r="X3854">
        <v>1.0066285983549075</v>
      </c>
      <c r="Y3854">
        <v>8.7327155660858757</v>
      </c>
      <c r="Z3854">
        <v>4.1899437737355107</v>
      </c>
      <c r="AA3854">
        <v>21.431278023766925</v>
      </c>
      <c r="AB3854">
        <v>9.5210196234535776</v>
      </c>
      <c r="AC3854">
        <v>40.71072235959047</v>
      </c>
      <c r="AD3854">
        <v>0</v>
      </c>
      <c r="AE3854">
        <v>85.622007327305013</v>
      </c>
    </row>
    <row r="3855" spans="1:31" x14ac:dyDescent="0.3">
      <c r="A3855">
        <v>2509953</v>
      </c>
      <c r="B3855">
        <v>1</v>
      </c>
      <c r="C3855" t="s">
        <v>80</v>
      </c>
      <c r="D3855" t="s">
        <v>82</v>
      </c>
      <c r="E3855" t="s">
        <v>167</v>
      </c>
      <c r="F3855" t="s">
        <v>11213</v>
      </c>
      <c r="G3855" t="s">
        <v>234</v>
      </c>
      <c r="H3855" t="s">
        <v>150</v>
      </c>
      <c r="I3855" t="s">
        <v>136</v>
      </c>
      <c r="J3855" t="s">
        <v>137</v>
      </c>
      <c r="K3855" t="s">
        <v>144</v>
      </c>
      <c r="L3855" t="s">
        <v>11214</v>
      </c>
      <c r="M3855" t="s">
        <v>11215</v>
      </c>
      <c r="N3855">
        <v>1.814444444</v>
      </c>
      <c r="O3855">
        <v>0</v>
      </c>
      <c r="P3855">
        <v>0</v>
      </c>
      <c r="Q3855">
        <v>0</v>
      </c>
      <c r="R3855">
        <v>0</v>
      </c>
      <c r="S3855">
        <v>0</v>
      </c>
      <c r="T3855">
        <v>3</v>
      </c>
      <c r="U3855">
        <v>0</v>
      </c>
      <c r="V3855">
        <v>0</v>
      </c>
      <c r="W3855">
        <v>0</v>
      </c>
      <c r="X3855">
        <v>0</v>
      </c>
      <c r="Y3855">
        <v>0</v>
      </c>
      <c r="Z3855">
        <v>0</v>
      </c>
      <c r="AA3855">
        <v>0</v>
      </c>
      <c r="AB3855">
        <v>0.61569962329440164</v>
      </c>
      <c r="AC3855">
        <v>0</v>
      </c>
      <c r="AD3855">
        <v>0</v>
      </c>
      <c r="AE3855">
        <v>0.61569962329440164</v>
      </c>
    </row>
    <row r="3856" spans="1:31" x14ac:dyDescent="0.3">
      <c r="A3856">
        <v>2509954</v>
      </c>
      <c r="B3856">
        <v>1</v>
      </c>
      <c r="C3856" t="s">
        <v>80</v>
      </c>
      <c r="D3856" t="s">
        <v>111</v>
      </c>
      <c r="E3856" t="s">
        <v>167</v>
      </c>
      <c r="F3856" t="s">
        <v>11216</v>
      </c>
      <c r="G3856" t="s">
        <v>263</v>
      </c>
      <c r="H3856" t="s">
        <v>150</v>
      </c>
      <c r="I3856" t="s">
        <v>136</v>
      </c>
      <c r="J3856" t="s">
        <v>137</v>
      </c>
      <c r="K3856" t="s">
        <v>144</v>
      </c>
      <c r="L3856" t="s">
        <v>11217</v>
      </c>
      <c r="M3856" t="s">
        <v>11218</v>
      </c>
      <c r="N3856">
        <v>2.3761111110000002</v>
      </c>
      <c r="O3856">
        <v>0</v>
      </c>
      <c r="P3856">
        <v>0</v>
      </c>
      <c r="Q3856">
        <v>0</v>
      </c>
      <c r="R3856">
        <v>0</v>
      </c>
      <c r="S3856">
        <v>0</v>
      </c>
      <c r="T3856">
        <v>1</v>
      </c>
      <c r="U3856">
        <v>0</v>
      </c>
      <c r="V3856">
        <v>0</v>
      </c>
      <c r="W3856">
        <v>0</v>
      </c>
      <c r="X3856">
        <v>0</v>
      </c>
      <c r="Y3856">
        <v>0</v>
      </c>
      <c r="Z3856">
        <v>0</v>
      </c>
      <c r="AA3856">
        <v>0</v>
      </c>
      <c r="AB3856">
        <v>2.9421612203616663</v>
      </c>
      <c r="AC3856">
        <v>0</v>
      </c>
      <c r="AD3856">
        <v>0</v>
      </c>
      <c r="AE3856">
        <v>2.9421612203616663</v>
      </c>
    </row>
    <row r="3857" spans="1:31" x14ac:dyDescent="0.3">
      <c r="A3857">
        <v>2509955</v>
      </c>
      <c r="B3857">
        <v>1</v>
      </c>
      <c r="C3857" t="s">
        <v>80</v>
      </c>
      <c r="D3857" t="s">
        <v>104</v>
      </c>
      <c r="E3857" t="s">
        <v>167</v>
      </c>
      <c r="F3857" t="s">
        <v>11219</v>
      </c>
      <c r="G3857" t="s">
        <v>263</v>
      </c>
      <c r="H3857" t="s">
        <v>150</v>
      </c>
      <c r="I3857" t="s">
        <v>136</v>
      </c>
      <c r="J3857" t="s">
        <v>137</v>
      </c>
      <c r="K3857" t="s">
        <v>144</v>
      </c>
      <c r="L3857" t="s">
        <v>11220</v>
      </c>
      <c r="M3857" t="s">
        <v>11221</v>
      </c>
      <c r="N3857">
        <v>1.0686111110000001</v>
      </c>
      <c r="O3857">
        <v>0</v>
      </c>
      <c r="P3857">
        <v>1</v>
      </c>
      <c r="Q3857">
        <v>0</v>
      </c>
      <c r="R3857">
        <v>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0.23837977475888888</v>
      </c>
      <c r="Y3857">
        <v>0</v>
      </c>
      <c r="Z3857">
        <v>0</v>
      </c>
      <c r="AA3857">
        <v>0</v>
      </c>
      <c r="AB3857">
        <v>0</v>
      </c>
      <c r="AC3857">
        <v>0</v>
      </c>
      <c r="AD3857">
        <v>0</v>
      </c>
      <c r="AE3857">
        <v>0.23837977475888888</v>
      </c>
    </row>
    <row r="3858" spans="1:31" x14ac:dyDescent="0.3">
      <c r="A3858">
        <v>2509963</v>
      </c>
      <c r="B3858">
        <v>1</v>
      </c>
      <c r="C3858" t="s">
        <v>80</v>
      </c>
      <c r="D3858" t="s">
        <v>103</v>
      </c>
      <c r="E3858" t="s">
        <v>275</v>
      </c>
      <c r="F3858" t="s">
        <v>11222</v>
      </c>
      <c r="G3858" t="s">
        <v>11223</v>
      </c>
      <c r="H3858" t="s">
        <v>1921</v>
      </c>
      <c r="I3858" t="s">
        <v>136</v>
      </c>
      <c r="J3858" t="s">
        <v>137</v>
      </c>
      <c r="K3858" t="s">
        <v>144</v>
      </c>
      <c r="L3858" t="s">
        <v>11224</v>
      </c>
      <c r="M3858" t="s">
        <v>11225</v>
      </c>
      <c r="N3858">
        <v>3.4827777769999999</v>
      </c>
      <c r="O3858">
        <v>9</v>
      </c>
      <c r="P3858">
        <v>15272</v>
      </c>
      <c r="Q3858">
        <v>256</v>
      </c>
      <c r="R3858">
        <v>1054</v>
      </c>
      <c r="S3858">
        <v>261</v>
      </c>
      <c r="T3858">
        <v>2979</v>
      </c>
      <c r="U3858">
        <v>193</v>
      </c>
      <c r="V3858">
        <v>12</v>
      </c>
      <c r="W3858">
        <v>17.344420000026243</v>
      </c>
      <c r="X3858">
        <v>12623.939650450546</v>
      </c>
      <c r="Y3858">
        <v>3927.8940000404373</v>
      </c>
      <c r="Z3858">
        <v>2364.0236271965869</v>
      </c>
      <c r="AA3858">
        <v>6656.7388415003215</v>
      </c>
      <c r="AB3858">
        <v>9905.9110865732036</v>
      </c>
      <c r="AC3858">
        <v>58938.110492877953</v>
      </c>
      <c r="AD3858">
        <v>776.70385451760762</v>
      </c>
      <c r="AE3858">
        <v>95210.665973156676</v>
      </c>
    </row>
    <row r="3859" spans="1:31" x14ac:dyDescent="0.3">
      <c r="A3859">
        <v>2509966</v>
      </c>
      <c r="B3859">
        <v>1</v>
      </c>
      <c r="C3859" t="s">
        <v>80</v>
      </c>
      <c r="D3859" t="s">
        <v>101</v>
      </c>
      <c r="E3859" t="s">
        <v>207</v>
      </c>
      <c r="F3859" t="s">
        <v>2582</v>
      </c>
      <c r="G3859" t="s">
        <v>161</v>
      </c>
      <c r="H3859" t="s">
        <v>150</v>
      </c>
      <c r="I3859" t="s">
        <v>136</v>
      </c>
      <c r="J3859" t="s">
        <v>137</v>
      </c>
      <c r="K3859" t="s">
        <v>144</v>
      </c>
      <c r="L3859" t="s">
        <v>11226</v>
      </c>
      <c r="M3859" t="s">
        <v>11227</v>
      </c>
      <c r="N3859">
        <v>0.60166666599999996</v>
      </c>
      <c r="O3859">
        <v>0</v>
      </c>
      <c r="P3859">
        <v>23</v>
      </c>
      <c r="Q3859">
        <v>0</v>
      </c>
      <c r="R3859">
        <v>0</v>
      </c>
      <c r="S3859">
        <v>0</v>
      </c>
      <c r="T3859">
        <v>2</v>
      </c>
      <c r="U3859">
        <v>0</v>
      </c>
      <c r="V3859">
        <v>0</v>
      </c>
      <c r="W3859">
        <v>0</v>
      </c>
      <c r="X3859">
        <v>2.0073604730026231</v>
      </c>
      <c r="Y3859">
        <v>0</v>
      </c>
      <c r="Z3859">
        <v>0</v>
      </c>
      <c r="AA3859">
        <v>0</v>
      </c>
      <c r="AB3859">
        <v>0.50512978651481166</v>
      </c>
      <c r="AC3859">
        <v>0</v>
      </c>
      <c r="AD3859">
        <v>0</v>
      </c>
      <c r="AE3859">
        <v>2.5124902595174348</v>
      </c>
    </row>
    <row r="3860" spans="1:31" x14ac:dyDescent="0.3">
      <c r="A3860">
        <v>2509970</v>
      </c>
      <c r="B3860">
        <v>1</v>
      </c>
      <c r="C3860" t="s">
        <v>80</v>
      </c>
      <c r="D3860" t="s">
        <v>103</v>
      </c>
      <c r="E3860" t="s">
        <v>207</v>
      </c>
      <c r="F3860" t="s">
        <v>11228</v>
      </c>
      <c r="G3860" t="s">
        <v>173</v>
      </c>
      <c r="H3860" t="s">
        <v>150</v>
      </c>
      <c r="I3860" t="s">
        <v>136</v>
      </c>
      <c r="J3860" t="s">
        <v>137</v>
      </c>
      <c r="K3860" t="s">
        <v>138</v>
      </c>
      <c r="L3860" t="s">
        <v>11229</v>
      </c>
      <c r="M3860" t="s">
        <v>11230</v>
      </c>
      <c r="N3860">
        <v>3.3038888879999999</v>
      </c>
      <c r="O3860">
        <v>0</v>
      </c>
      <c r="P3860">
        <v>9</v>
      </c>
      <c r="Q3860">
        <v>0</v>
      </c>
      <c r="R3860">
        <v>6</v>
      </c>
      <c r="S3860">
        <v>0</v>
      </c>
      <c r="T3860">
        <v>3</v>
      </c>
      <c r="U3860">
        <v>0</v>
      </c>
      <c r="V3860">
        <v>0</v>
      </c>
      <c r="W3860">
        <v>0</v>
      </c>
      <c r="X3860">
        <v>9.3515531507078418</v>
      </c>
      <c r="Y3860">
        <v>0</v>
      </c>
      <c r="Z3860">
        <v>15.817104740229166</v>
      </c>
      <c r="AA3860">
        <v>0</v>
      </c>
      <c r="AB3860">
        <v>5.0005587524154906</v>
      </c>
      <c r="AC3860">
        <v>0</v>
      </c>
      <c r="AD3860">
        <v>0</v>
      </c>
      <c r="AE3860">
        <v>30.169216643352495</v>
      </c>
    </row>
    <row r="3861" spans="1:31" x14ac:dyDescent="0.3">
      <c r="A3861">
        <v>2509971</v>
      </c>
      <c r="B3861">
        <v>1</v>
      </c>
      <c r="C3861" t="s">
        <v>80</v>
      </c>
      <c r="D3861" t="s">
        <v>85</v>
      </c>
      <c r="E3861" t="s">
        <v>207</v>
      </c>
      <c r="F3861" t="s">
        <v>11231</v>
      </c>
      <c r="G3861" t="s">
        <v>291</v>
      </c>
      <c r="H3861" t="s">
        <v>150</v>
      </c>
      <c r="I3861" t="s">
        <v>136</v>
      </c>
      <c r="J3861" t="s">
        <v>3</v>
      </c>
      <c r="K3861" t="s">
        <v>144</v>
      </c>
      <c r="L3861" t="s">
        <v>11232</v>
      </c>
      <c r="M3861" t="s">
        <v>11233</v>
      </c>
      <c r="N3861">
        <v>1.0638888879999999</v>
      </c>
      <c r="O3861">
        <v>0</v>
      </c>
      <c r="P3861">
        <v>230</v>
      </c>
      <c r="Q3861">
        <v>0</v>
      </c>
      <c r="R3861">
        <v>0</v>
      </c>
      <c r="S3861">
        <v>0</v>
      </c>
      <c r="T3861">
        <v>10</v>
      </c>
      <c r="U3861">
        <v>0</v>
      </c>
      <c r="V3861">
        <v>0</v>
      </c>
      <c r="W3861">
        <v>0</v>
      </c>
      <c r="X3861">
        <v>60.774813268421454</v>
      </c>
      <c r="Y3861">
        <v>0</v>
      </c>
      <c r="Z3861">
        <v>0</v>
      </c>
      <c r="AA3861">
        <v>0</v>
      </c>
      <c r="AB3861">
        <v>4.8196273146884989</v>
      </c>
      <c r="AC3861">
        <v>0</v>
      </c>
      <c r="AD3861">
        <v>0</v>
      </c>
      <c r="AE3861">
        <v>65.594440583109957</v>
      </c>
    </row>
    <row r="3862" spans="1:31" x14ac:dyDescent="0.3">
      <c r="A3862">
        <v>2509976</v>
      </c>
      <c r="B3862">
        <v>1</v>
      </c>
      <c r="C3862" t="s">
        <v>81</v>
      </c>
      <c r="D3862" t="s">
        <v>118</v>
      </c>
      <c r="E3862" t="s">
        <v>132</v>
      </c>
      <c r="F3862" t="s">
        <v>1757</v>
      </c>
      <c r="G3862" t="s">
        <v>204</v>
      </c>
      <c r="H3862" t="s">
        <v>135</v>
      </c>
      <c r="I3862" t="s">
        <v>136</v>
      </c>
      <c r="J3862" t="s">
        <v>137</v>
      </c>
      <c r="K3862" t="s">
        <v>144</v>
      </c>
      <c r="L3862" t="s">
        <v>11234</v>
      </c>
      <c r="M3862" t="s">
        <v>11235</v>
      </c>
      <c r="N3862">
        <v>2.9458333329999999</v>
      </c>
      <c r="O3862">
        <v>1</v>
      </c>
      <c r="P3862">
        <v>159</v>
      </c>
      <c r="Q3862">
        <v>8</v>
      </c>
      <c r="R3862">
        <v>10</v>
      </c>
      <c r="S3862">
        <v>8</v>
      </c>
      <c r="T3862">
        <v>25</v>
      </c>
      <c r="U3862">
        <v>0</v>
      </c>
      <c r="V3862">
        <v>0</v>
      </c>
      <c r="W3862">
        <v>6.9773918643719998E-2</v>
      </c>
      <c r="X3862">
        <v>97.647988109798519</v>
      </c>
      <c r="Y3862">
        <v>20.147488108238356</v>
      </c>
      <c r="Z3862">
        <v>29.799952778055331</v>
      </c>
      <c r="AA3862">
        <v>17.337631341681231</v>
      </c>
      <c r="AB3862">
        <v>44.899098480105508</v>
      </c>
      <c r="AC3862">
        <v>0</v>
      </c>
      <c r="AD3862">
        <v>0</v>
      </c>
      <c r="AE3862">
        <v>209.90193273652267</v>
      </c>
    </row>
    <row r="3863" spans="1:31" x14ac:dyDescent="0.3">
      <c r="A3863">
        <v>2509977</v>
      </c>
      <c r="B3863">
        <v>1</v>
      </c>
      <c r="C3863" t="s">
        <v>80</v>
      </c>
      <c r="D3863" t="s">
        <v>92</v>
      </c>
      <c r="E3863" t="s">
        <v>207</v>
      </c>
      <c r="F3863" t="s">
        <v>11236</v>
      </c>
      <c r="G3863" t="s">
        <v>981</v>
      </c>
      <c r="H3863" t="s">
        <v>150</v>
      </c>
      <c r="I3863" t="s">
        <v>136</v>
      </c>
      <c r="J3863" t="s">
        <v>137</v>
      </c>
      <c r="K3863" t="s">
        <v>144</v>
      </c>
      <c r="L3863" t="s">
        <v>11237</v>
      </c>
      <c r="M3863" t="s">
        <v>11238</v>
      </c>
      <c r="N3863">
        <v>3.511111111</v>
      </c>
      <c r="O3863">
        <v>0</v>
      </c>
      <c r="P3863">
        <v>77</v>
      </c>
      <c r="Q3863">
        <v>0</v>
      </c>
      <c r="R3863">
        <v>0</v>
      </c>
      <c r="S3863">
        <v>0</v>
      </c>
      <c r="T3863">
        <v>5</v>
      </c>
      <c r="U3863">
        <v>0</v>
      </c>
      <c r="V3863">
        <v>0</v>
      </c>
      <c r="W3863">
        <v>0</v>
      </c>
      <c r="X3863">
        <v>37.350250433678653</v>
      </c>
      <c r="Y3863">
        <v>0</v>
      </c>
      <c r="Z3863">
        <v>0</v>
      </c>
      <c r="AA3863">
        <v>0</v>
      </c>
      <c r="AB3863">
        <v>9.4399439648807792</v>
      </c>
      <c r="AC3863">
        <v>0</v>
      </c>
      <c r="AD3863">
        <v>0</v>
      </c>
      <c r="AE3863">
        <v>46.790194398559436</v>
      </c>
    </row>
    <row r="3864" spans="1:31" x14ac:dyDescent="0.3">
      <c r="A3864">
        <v>2509978</v>
      </c>
      <c r="B3864">
        <v>1</v>
      </c>
      <c r="C3864" t="s">
        <v>80</v>
      </c>
      <c r="D3864" t="s">
        <v>90</v>
      </c>
      <c r="E3864" t="s">
        <v>167</v>
      </c>
      <c r="F3864" t="s">
        <v>11239</v>
      </c>
      <c r="G3864" t="s">
        <v>263</v>
      </c>
      <c r="H3864" t="s">
        <v>150</v>
      </c>
      <c r="I3864" t="s">
        <v>136</v>
      </c>
      <c r="J3864" t="s">
        <v>137</v>
      </c>
      <c r="K3864" t="s">
        <v>144</v>
      </c>
      <c r="L3864" t="s">
        <v>11240</v>
      </c>
      <c r="M3864" t="s">
        <v>11241</v>
      </c>
      <c r="N3864">
        <v>1.835555555</v>
      </c>
      <c r="O3864">
        <v>0</v>
      </c>
      <c r="P3864">
        <v>2</v>
      </c>
      <c r="Q3864">
        <v>0</v>
      </c>
      <c r="R3864">
        <v>0</v>
      </c>
      <c r="S3864">
        <v>0</v>
      </c>
      <c r="T3864">
        <v>0</v>
      </c>
      <c r="U3864">
        <v>0</v>
      </c>
      <c r="V3864">
        <v>0</v>
      </c>
      <c r="W3864">
        <v>0</v>
      </c>
      <c r="X3864">
        <v>0.74837756120486665</v>
      </c>
      <c r="Y3864">
        <v>0</v>
      </c>
      <c r="Z3864">
        <v>0</v>
      </c>
      <c r="AA3864">
        <v>0</v>
      </c>
      <c r="AB3864">
        <v>0</v>
      </c>
      <c r="AC3864">
        <v>0</v>
      </c>
      <c r="AD3864">
        <v>0</v>
      </c>
      <c r="AE3864">
        <v>0.74837756120486665</v>
      </c>
    </row>
    <row r="3865" spans="1:31" x14ac:dyDescent="0.3">
      <c r="A3865">
        <v>2509984</v>
      </c>
      <c r="B3865">
        <v>1</v>
      </c>
      <c r="C3865" t="s">
        <v>81</v>
      </c>
      <c r="D3865" t="s">
        <v>123</v>
      </c>
      <c r="E3865" t="s">
        <v>187</v>
      </c>
      <c r="F3865" t="s">
        <v>4995</v>
      </c>
      <c r="G3865" t="s">
        <v>143</v>
      </c>
      <c r="H3865" t="s">
        <v>135</v>
      </c>
      <c r="I3865" t="s">
        <v>136</v>
      </c>
      <c r="J3865" t="s">
        <v>137</v>
      </c>
      <c r="K3865" t="s">
        <v>144</v>
      </c>
      <c r="L3865" t="s">
        <v>11242</v>
      </c>
      <c r="M3865" t="s">
        <v>11243</v>
      </c>
      <c r="N3865">
        <v>1.129444444</v>
      </c>
      <c r="O3865">
        <v>3</v>
      </c>
      <c r="P3865">
        <v>1</v>
      </c>
      <c r="Q3865">
        <v>112</v>
      </c>
      <c r="R3865">
        <v>41</v>
      </c>
      <c r="S3865">
        <v>8</v>
      </c>
      <c r="T3865">
        <v>8</v>
      </c>
      <c r="U3865">
        <v>0</v>
      </c>
      <c r="V3865">
        <v>0</v>
      </c>
      <c r="W3865">
        <v>1.0375555440733235</v>
      </c>
      <c r="X3865">
        <v>0.25046340709888892</v>
      </c>
      <c r="Y3865">
        <v>47.133073597417663</v>
      </c>
      <c r="Z3865">
        <v>16.690879736937625</v>
      </c>
      <c r="AA3865">
        <v>2.1184937663338279</v>
      </c>
      <c r="AB3865">
        <v>7.7258992160934179</v>
      </c>
      <c r="AC3865">
        <v>0</v>
      </c>
      <c r="AD3865">
        <v>0</v>
      </c>
      <c r="AE3865">
        <v>74.956365267954752</v>
      </c>
    </row>
    <row r="3866" spans="1:31" x14ac:dyDescent="0.3">
      <c r="A3866">
        <v>2509986</v>
      </c>
      <c r="B3866">
        <v>1</v>
      </c>
      <c r="C3866" t="s">
        <v>80</v>
      </c>
      <c r="D3866" t="s">
        <v>96</v>
      </c>
      <c r="E3866" t="s">
        <v>167</v>
      </c>
      <c r="F3866" t="s">
        <v>11244</v>
      </c>
      <c r="G3866" t="s">
        <v>169</v>
      </c>
      <c r="H3866" t="s">
        <v>150</v>
      </c>
      <c r="I3866" t="s">
        <v>136</v>
      </c>
      <c r="J3866" t="s">
        <v>137</v>
      </c>
      <c r="K3866" t="s">
        <v>144</v>
      </c>
      <c r="L3866" t="s">
        <v>11245</v>
      </c>
      <c r="M3866" t="s">
        <v>11246</v>
      </c>
      <c r="N3866">
        <v>0.87027777699999997</v>
      </c>
      <c r="O3866">
        <v>0</v>
      </c>
      <c r="P3866">
        <v>3</v>
      </c>
      <c r="Q3866">
        <v>0</v>
      </c>
      <c r="R3866">
        <v>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0.80795817807875847</v>
      </c>
      <c r="Y3866">
        <v>0</v>
      </c>
      <c r="Z3866">
        <v>0</v>
      </c>
      <c r="AA3866">
        <v>0</v>
      </c>
      <c r="AB3866">
        <v>0</v>
      </c>
      <c r="AC3866">
        <v>0</v>
      </c>
      <c r="AD3866">
        <v>0</v>
      </c>
      <c r="AE3866">
        <v>0.80795817807875847</v>
      </c>
    </row>
    <row r="3867" spans="1:31" x14ac:dyDescent="0.3">
      <c r="A3867">
        <v>2509992</v>
      </c>
      <c r="B3867">
        <v>1</v>
      </c>
      <c r="C3867" t="s">
        <v>80</v>
      </c>
      <c r="D3867" t="s">
        <v>96</v>
      </c>
      <c r="E3867" t="s">
        <v>167</v>
      </c>
      <c r="F3867" t="s">
        <v>11247</v>
      </c>
      <c r="G3867" t="s">
        <v>263</v>
      </c>
      <c r="H3867" t="s">
        <v>150</v>
      </c>
      <c r="I3867" t="s">
        <v>136</v>
      </c>
      <c r="J3867" t="s">
        <v>137</v>
      </c>
      <c r="K3867" t="s">
        <v>144</v>
      </c>
      <c r="L3867" t="s">
        <v>11248</v>
      </c>
      <c r="M3867" t="s">
        <v>11249</v>
      </c>
      <c r="N3867">
        <v>1.035833333</v>
      </c>
      <c r="O3867">
        <v>0</v>
      </c>
      <c r="P3867">
        <v>2</v>
      </c>
      <c r="Q3867">
        <v>0</v>
      </c>
      <c r="R3867">
        <v>0</v>
      </c>
      <c r="S3867">
        <v>0</v>
      </c>
      <c r="T3867">
        <v>0</v>
      </c>
      <c r="U3867">
        <v>0</v>
      </c>
      <c r="V3867">
        <v>0</v>
      </c>
      <c r="W3867">
        <v>0</v>
      </c>
      <c r="X3867">
        <v>1.0035248287587601</v>
      </c>
      <c r="Y3867">
        <v>0</v>
      </c>
      <c r="Z3867">
        <v>0</v>
      </c>
      <c r="AA3867">
        <v>0</v>
      </c>
      <c r="AB3867">
        <v>0</v>
      </c>
      <c r="AC3867">
        <v>0</v>
      </c>
      <c r="AD3867">
        <v>0</v>
      </c>
      <c r="AE3867">
        <v>1.0035248287587601</v>
      </c>
    </row>
    <row r="3868" spans="1:31" x14ac:dyDescent="0.3">
      <c r="A3868">
        <v>2509993</v>
      </c>
      <c r="B3868">
        <v>1</v>
      </c>
      <c r="C3868" t="s">
        <v>81</v>
      </c>
      <c r="D3868" t="s">
        <v>112</v>
      </c>
      <c r="E3868" t="s">
        <v>167</v>
      </c>
      <c r="F3868" t="s">
        <v>11250</v>
      </c>
      <c r="G3868" t="s">
        <v>11251</v>
      </c>
      <c r="H3868" t="s">
        <v>150</v>
      </c>
      <c r="I3868" t="s">
        <v>136</v>
      </c>
      <c r="J3868" t="s">
        <v>137</v>
      </c>
      <c r="K3868" t="s">
        <v>144</v>
      </c>
      <c r="L3868" t="s">
        <v>11252</v>
      </c>
      <c r="M3868" t="s">
        <v>11253</v>
      </c>
      <c r="N3868">
        <v>0.75444444399999999</v>
      </c>
      <c r="O3868">
        <v>0</v>
      </c>
      <c r="P3868">
        <v>1</v>
      </c>
      <c r="Q3868">
        <v>0</v>
      </c>
      <c r="R3868">
        <v>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0.16720466951555557</v>
      </c>
      <c r="Y3868">
        <v>0</v>
      </c>
      <c r="Z3868">
        <v>0</v>
      </c>
      <c r="AA3868">
        <v>0</v>
      </c>
      <c r="AB3868">
        <v>0</v>
      </c>
      <c r="AC3868">
        <v>0</v>
      </c>
      <c r="AD3868">
        <v>0</v>
      </c>
      <c r="AE3868">
        <v>0.16720466951555557</v>
      </c>
    </row>
    <row r="3869" spans="1:31" x14ac:dyDescent="0.3">
      <c r="A3869">
        <v>2509994</v>
      </c>
      <c r="B3869">
        <v>1</v>
      </c>
      <c r="C3869" t="s">
        <v>80</v>
      </c>
      <c r="D3869" t="s">
        <v>104</v>
      </c>
      <c r="E3869" t="s">
        <v>167</v>
      </c>
      <c r="F3869" t="s">
        <v>11254</v>
      </c>
      <c r="G3869" t="s">
        <v>263</v>
      </c>
      <c r="H3869" t="s">
        <v>150</v>
      </c>
      <c r="I3869" t="s">
        <v>136</v>
      </c>
      <c r="J3869" t="s">
        <v>137</v>
      </c>
      <c r="K3869" t="s">
        <v>144</v>
      </c>
      <c r="L3869" t="s">
        <v>11255</v>
      </c>
      <c r="M3869" t="s">
        <v>11256</v>
      </c>
      <c r="N3869">
        <v>1.4627777769999999</v>
      </c>
      <c r="O3869">
        <v>0</v>
      </c>
      <c r="P3869">
        <v>1</v>
      </c>
      <c r="Q3869">
        <v>0</v>
      </c>
      <c r="R3869">
        <v>4</v>
      </c>
      <c r="S3869">
        <v>0</v>
      </c>
      <c r="T3869">
        <v>1</v>
      </c>
      <c r="U3869">
        <v>0</v>
      </c>
      <c r="V3869">
        <v>0</v>
      </c>
      <c r="W3869">
        <v>0</v>
      </c>
      <c r="X3869">
        <v>8.9336919906333356E-2</v>
      </c>
      <c r="Y3869">
        <v>0</v>
      </c>
      <c r="Z3869">
        <v>0.67267016755332321</v>
      </c>
      <c r="AA3869">
        <v>0</v>
      </c>
      <c r="AB3869">
        <v>0.44184654930195999</v>
      </c>
      <c r="AC3869">
        <v>0</v>
      </c>
      <c r="AD3869">
        <v>0</v>
      </c>
      <c r="AE3869">
        <v>1.2038536367616164</v>
      </c>
    </row>
    <row r="3870" spans="1:31" x14ac:dyDescent="0.3">
      <c r="A3870">
        <v>2509995</v>
      </c>
      <c r="B3870">
        <v>1</v>
      </c>
      <c r="C3870" t="s">
        <v>80</v>
      </c>
      <c r="D3870" t="s">
        <v>100</v>
      </c>
      <c r="E3870" t="s">
        <v>132</v>
      </c>
      <c r="F3870" t="s">
        <v>11257</v>
      </c>
      <c r="G3870" t="s">
        <v>143</v>
      </c>
      <c r="H3870" t="s">
        <v>135</v>
      </c>
      <c r="I3870" t="s">
        <v>136</v>
      </c>
      <c r="J3870" t="s">
        <v>137</v>
      </c>
      <c r="K3870" t="s">
        <v>144</v>
      </c>
      <c r="L3870" t="s">
        <v>11258</v>
      </c>
      <c r="M3870" t="s">
        <v>11259</v>
      </c>
      <c r="N3870">
        <v>0.47055555500000001</v>
      </c>
      <c r="O3870">
        <v>0</v>
      </c>
      <c r="P3870">
        <v>1008</v>
      </c>
      <c r="Q3870">
        <v>0</v>
      </c>
      <c r="R3870">
        <v>126</v>
      </c>
      <c r="S3870">
        <v>0</v>
      </c>
      <c r="T3870">
        <v>115</v>
      </c>
      <c r="U3870">
        <v>0</v>
      </c>
      <c r="V3870">
        <v>0</v>
      </c>
      <c r="W3870">
        <v>0</v>
      </c>
      <c r="X3870">
        <v>165.25235073103227</v>
      </c>
      <c r="Y3870">
        <v>0</v>
      </c>
      <c r="Z3870">
        <v>40.894401155484893</v>
      </c>
      <c r="AA3870">
        <v>0</v>
      </c>
      <c r="AB3870">
        <v>63.166479912237705</v>
      </c>
      <c r="AC3870">
        <v>0</v>
      </c>
      <c r="AD3870">
        <v>0</v>
      </c>
      <c r="AE3870">
        <v>269.31323179875488</v>
      </c>
    </row>
    <row r="3871" spans="1:31" x14ac:dyDescent="0.3">
      <c r="A3871">
        <v>2509996</v>
      </c>
      <c r="B3871">
        <v>1</v>
      </c>
      <c r="C3871" t="s">
        <v>80</v>
      </c>
      <c r="D3871" t="s">
        <v>90</v>
      </c>
      <c r="E3871" t="s">
        <v>207</v>
      </c>
      <c r="F3871" t="s">
        <v>11260</v>
      </c>
      <c r="G3871" t="s">
        <v>224</v>
      </c>
      <c r="H3871" t="s">
        <v>150</v>
      </c>
      <c r="I3871" t="s">
        <v>136</v>
      </c>
      <c r="J3871" t="s">
        <v>137</v>
      </c>
      <c r="K3871" t="s">
        <v>144</v>
      </c>
      <c r="L3871" t="s">
        <v>11261</v>
      </c>
      <c r="M3871" t="s">
        <v>11262</v>
      </c>
      <c r="N3871">
        <v>0.36361111099999999</v>
      </c>
      <c r="O3871">
        <v>0</v>
      </c>
      <c r="P3871">
        <v>66</v>
      </c>
      <c r="Q3871">
        <v>0</v>
      </c>
      <c r="R3871">
        <v>0</v>
      </c>
      <c r="S3871">
        <v>0</v>
      </c>
      <c r="T3871">
        <v>16</v>
      </c>
      <c r="U3871">
        <v>0</v>
      </c>
      <c r="V3871">
        <v>0</v>
      </c>
      <c r="W3871">
        <v>0</v>
      </c>
      <c r="X3871">
        <v>6.2241037969473645</v>
      </c>
      <c r="Y3871">
        <v>0</v>
      </c>
      <c r="Z3871">
        <v>0</v>
      </c>
      <c r="AA3871">
        <v>0</v>
      </c>
      <c r="AB3871">
        <v>3.9183978813397138</v>
      </c>
      <c r="AC3871">
        <v>0</v>
      </c>
      <c r="AD3871">
        <v>0</v>
      </c>
      <c r="AE3871">
        <v>10.142501678287079</v>
      </c>
    </row>
    <row r="3872" spans="1:31" x14ac:dyDescent="0.3">
      <c r="A3872">
        <v>2510001</v>
      </c>
      <c r="B3872">
        <v>1</v>
      </c>
      <c r="C3872" t="s">
        <v>80</v>
      </c>
      <c r="D3872" t="s">
        <v>99</v>
      </c>
      <c r="E3872" t="s">
        <v>207</v>
      </c>
      <c r="F3872" t="s">
        <v>11263</v>
      </c>
      <c r="G3872" t="s">
        <v>177</v>
      </c>
      <c r="H3872" t="s">
        <v>150</v>
      </c>
      <c r="I3872" t="s">
        <v>136</v>
      </c>
      <c r="J3872" t="s">
        <v>137</v>
      </c>
      <c r="K3872" t="s">
        <v>144</v>
      </c>
      <c r="L3872" t="s">
        <v>11264</v>
      </c>
      <c r="M3872" t="s">
        <v>11265</v>
      </c>
      <c r="N3872">
        <v>1.4313888880000001</v>
      </c>
      <c r="O3872">
        <v>0</v>
      </c>
      <c r="P3872">
        <v>14</v>
      </c>
      <c r="Q3872">
        <v>0</v>
      </c>
      <c r="R3872">
        <v>0</v>
      </c>
      <c r="S3872">
        <v>0</v>
      </c>
      <c r="T3872">
        <v>7</v>
      </c>
      <c r="U3872">
        <v>0</v>
      </c>
      <c r="V3872">
        <v>0</v>
      </c>
      <c r="W3872">
        <v>0</v>
      </c>
      <c r="X3872">
        <v>3.3230518231310282</v>
      </c>
      <c r="Y3872">
        <v>0</v>
      </c>
      <c r="Z3872">
        <v>0</v>
      </c>
      <c r="AA3872">
        <v>0</v>
      </c>
      <c r="AB3872">
        <v>1.8671429356184501</v>
      </c>
      <c r="AC3872">
        <v>0</v>
      </c>
      <c r="AD3872">
        <v>0</v>
      </c>
      <c r="AE3872">
        <v>5.1901947587494783</v>
      </c>
    </row>
    <row r="3873" spans="1:31" x14ac:dyDescent="0.3">
      <c r="A3873">
        <v>2510002</v>
      </c>
      <c r="B3873">
        <v>1</v>
      </c>
      <c r="C3873" t="s">
        <v>80</v>
      </c>
      <c r="D3873" t="s">
        <v>97</v>
      </c>
      <c r="E3873" t="s">
        <v>207</v>
      </c>
      <c r="F3873" t="s">
        <v>11266</v>
      </c>
      <c r="G3873" t="s">
        <v>173</v>
      </c>
      <c r="H3873" t="s">
        <v>150</v>
      </c>
      <c r="I3873" t="s">
        <v>136</v>
      </c>
      <c r="J3873" t="s">
        <v>137</v>
      </c>
      <c r="K3873" t="s">
        <v>138</v>
      </c>
      <c r="L3873" t="s">
        <v>11267</v>
      </c>
      <c r="M3873" t="s">
        <v>11268</v>
      </c>
      <c r="N3873">
        <v>0.88027777699999998</v>
      </c>
      <c r="O3873">
        <v>0</v>
      </c>
      <c r="P3873">
        <v>26</v>
      </c>
      <c r="Q3873">
        <v>0</v>
      </c>
      <c r="R3873">
        <v>1</v>
      </c>
      <c r="S3873">
        <v>0</v>
      </c>
      <c r="T3873">
        <v>11</v>
      </c>
      <c r="U3873">
        <v>0</v>
      </c>
      <c r="V3873">
        <v>0</v>
      </c>
      <c r="W3873">
        <v>0</v>
      </c>
      <c r="X3873">
        <v>8.9470208003331386</v>
      </c>
      <c r="Y3873">
        <v>0</v>
      </c>
      <c r="Z3873">
        <v>0.17185558090574501</v>
      </c>
      <c r="AA3873">
        <v>0</v>
      </c>
      <c r="AB3873">
        <v>4.9248871235093867</v>
      </c>
      <c r="AC3873">
        <v>0</v>
      </c>
      <c r="AD3873">
        <v>0</v>
      </c>
      <c r="AE3873">
        <v>14.04376350474827</v>
      </c>
    </row>
    <row r="3874" spans="1:31" x14ac:dyDescent="0.3">
      <c r="A3874">
        <v>2510003</v>
      </c>
      <c r="B3874">
        <v>1</v>
      </c>
      <c r="C3874" t="s">
        <v>80</v>
      </c>
      <c r="D3874" t="s">
        <v>101</v>
      </c>
      <c r="E3874" t="s">
        <v>132</v>
      </c>
      <c r="F3874" t="s">
        <v>301</v>
      </c>
      <c r="G3874" t="s">
        <v>204</v>
      </c>
      <c r="H3874" t="s">
        <v>135</v>
      </c>
      <c r="I3874" t="s">
        <v>136</v>
      </c>
      <c r="J3874" t="s">
        <v>137</v>
      </c>
      <c r="K3874" t="s">
        <v>144</v>
      </c>
      <c r="L3874" t="s">
        <v>11269</v>
      </c>
      <c r="M3874" t="s">
        <v>11270</v>
      </c>
      <c r="N3874">
        <v>2.2413888879999999</v>
      </c>
      <c r="O3874">
        <v>0</v>
      </c>
      <c r="P3874">
        <v>0</v>
      </c>
      <c r="Q3874">
        <v>1</v>
      </c>
      <c r="R3874">
        <v>0</v>
      </c>
      <c r="S3874">
        <v>2</v>
      </c>
      <c r="T3874">
        <v>0</v>
      </c>
      <c r="U3874">
        <v>0</v>
      </c>
      <c r="V3874">
        <v>0</v>
      </c>
      <c r="W3874">
        <v>0</v>
      </c>
      <c r="X3874">
        <v>0</v>
      </c>
      <c r="Y3874">
        <v>33.602131572751361</v>
      </c>
      <c r="Z3874">
        <v>0</v>
      </c>
      <c r="AA3874">
        <v>91.528122754864242</v>
      </c>
      <c r="AB3874">
        <v>0</v>
      </c>
      <c r="AC3874">
        <v>0</v>
      </c>
      <c r="AD3874">
        <v>0</v>
      </c>
      <c r="AE3874">
        <v>125.1302543276156</v>
      </c>
    </row>
    <row r="3875" spans="1:31" x14ac:dyDescent="0.3">
      <c r="A3875">
        <v>2510004</v>
      </c>
      <c r="B3875">
        <v>1</v>
      </c>
      <c r="C3875" t="s">
        <v>81</v>
      </c>
      <c r="D3875" t="s">
        <v>113</v>
      </c>
      <c r="E3875" t="s">
        <v>167</v>
      </c>
      <c r="F3875" t="s">
        <v>11271</v>
      </c>
      <c r="G3875" t="s">
        <v>263</v>
      </c>
      <c r="H3875" t="s">
        <v>150</v>
      </c>
      <c r="I3875" t="s">
        <v>136</v>
      </c>
      <c r="J3875" t="s">
        <v>137</v>
      </c>
      <c r="K3875" t="s">
        <v>144</v>
      </c>
      <c r="L3875" t="s">
        <v>11272</v>
      </c>
      <c r="M3875" t="s">
        <v>11273</v>
      </c>
      <c r="N3875">
        <v>1.144722222</v>
      </c>
      <c r="O3875">
        <v>0</v>
      </c>
      <c r="P3875">
        <v>1</v>
      </c>
      <c r="Q3875">
        <v>0</v>
      </c>
      <c r="R3875">
        <v>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1.3863747820459999E-2</v>
      </c>
      <c r="Y3875">
        <v>0</v>
      </c>
      <c r="Z3875">
        <v>0</v>
      </c>
      <c r="AA3875">
        <v>0</v>
      </c>
      <c r="AB3875">
        <v>0</v>
      </c>
      <c r="AC3875">
        <v>0</v>
      </c>
      <c r="AD3875">
        <v>0</v>
      </c>
      <c r="AE3875">
        <v>1.3863747820459999E-2</v>
      </c>
    </row>
    <row r="3876" spans="1:31" x14ac:dyDescent="0.3">
      <c r="A3876">
        <v>2510010</v>
      </c>
      <c r="B3876">
        <v>1</v>
      </c>
      <c r="C3876" t="s">
        <v>81</v>
      </c>
      <c r="D3876" t="s">
        <v>116</v>
      </c>
      <c r="E3876" t="s">
        <v>167</v>
      </c>
      <c r="F3876" t="s">
        <v>11274</v>
      </c>
      <c r="G3876" t="s">
        <v>263</v>
      </c>
      <c r="H3876" t="s">
        <v>150</v>
      </c>
      <c r="I3876" t="s">
        <v>136</v>
      </c>
      <c r="J3876" t="s">
        <v>137</v>
      </c>
      <c r="K3876" t="s">
        <v>144</v>
      </c>
      <c r="L3876" t="s">
        <v>11275</v>
      </c>
      <c r="M3876" t="s">
        <v>11276</v>
      </c>
      <c r="N3876">
        <v>0.703333333</v>
      </c>
      <c r="O3876">
        <v>0</v>
      </c>
      <c r="P3876">
        <v>2</v>
      </c>
      <c r="Q3876">
        <v>0</v>
      </c>
      <c r="R3876">
        <v>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0.20446340822888004</v>
      </c>
      <c r="Y3876">
        <v>0</v>
      </c>
      <c r="Z3876">
        <v>0</v>
      </c>
      <c r="AA3876">
        <v>0</v>
      </c>
      <c r="AB3876">
        <v>0</v>
      </c>
      <c r="AC3876">
        <v>0</v>
      </c>
      <c r="AD3876">
        <v>0</v>
      </c>
      <c r="AE3876">
        <v>0.20446340822888004</v>
      </c>
    </row>
    <row r="3877" spans="1:31" x14ac:dyDescent="0.3">
      <c r="A3877">
        <v>2510011</v>
      </c>
      <c r="B3877">
        <v>1</v>
      </c>
      <c r="C3877" t="s">
        <v>80</v>
      </c>
      <c r="D3877" t="s">
        <v>93</v>
      </c>
      <c r="E3877" t="s">
        <v>159</v>
      </c>
      <c r="F3877" t="s">
        <v>11277</v>
      </c>
      <c r="G3877" t="s">
        <v>856</v>
      </c>
      <c r="H3877" t="s">
        <v>150</v>
      </c>
      <c r="I3877" t="s">
        <v>136</v>
      </c>
      <c r="J3877" t="s">
        <v>137</v>
      </c>
      <c r="K3877" t="s">
        <v>144</v>
      </c>
      <c r="L3877" t="s">
        <v>11278</v>
      </c>
      <c r="M3877" t="s">
        <v>11279</v>
      </c>
      <c r="N3877">
        <v>0.62472222200000005</v>
      </c>
      <c r="O3877">
        <v>0</v>
      </c>
      <c r="P3877">
        <v>8</v>
      </c>
      <c r="Q3877">
        <v>0</v>
      </c>
      <c r="R3877">
        <v>16</v>
      </c>
      <c r="S3877">
        <v>0</v>
      </c>
      <c r="T3877">
        <v>7</v>
      </c>
      <c r="U3877">
        <v>0</v>
      </c>
      <c r="V3877">
        <v>0</v>
      </c>
      <c r="W3877">
        <v>0</v>
      </c>
      <c r="X3877">
        <v>0.54797605248996994</v>
      </c>
      <c r="Y3877">
        <v>0</v>
      </c>
      <c r="Z3877">
        <v>13.886755911782327</v>
      </c>
      <c r="AA3877">
        <v>0</v>
      </c>
      <c r="AB3877">
        <v>11.401730960338062</v>
      </c>
      <c r="AC3877">
        <v>0</v>
      </c>
      <c r="AD3877">
        <v>0</v>
      </c>
      <c r="AE3877">
        <v>25.836462924610359</v>
      </c>
    </row>
    <row r="3878" spans="1:31" x14ac:dyDescent="0.3">
      <c r="A3878">
        <v>2510017</v>
      </c>
      <c r="B3878">
        <v>1</v>
      </c>
      <c r="C3878" t="s">
        <v>80</v>
      </c>
      <c r="D3878" t="s">
        <v>95</v>
      </c>
      <c r="E3878" t="s">
        <v>275</v>
      </c>
      <c r="F3878" t="s">
        <v>11280</v>
      </c>
      <c r="G3878" t="s">
        <v>143</v>
      </c>
      <c r="H3878" t="s">
        <v>135</v>
      </c>
      <c r="I3878" t="s">
        <v>136</v>
      </c>
      <c r="J3878" t="s">
        <v>137</v>
      </c>
      <c r="K3878" t="s">
        <v>144</v>
      </c>
      <c r="L3878" t="s">
        <v>11281</v>
      </c>
      <c r="M3878" t="s">
        <v>11282</v>
      </c>
      <c r="N3878">
        <v>0.33444444400000001</v>
      </c>
      <c r="O3878">
        <v>6</v>
      </c>
      <c r="P3878">
        <v>6653</v>
      </c>
      <c r="Q3878">
        <v>8</v>
      </c>
      <c r="R3878">
        <v>19</v>
      </c>
      <c r="S3878">
        <v>33</v>
      </c>
      <c r="T3878">
        <v>607</v>
      </c>
      <c r="U3878">
        <v>7</v>
      </c>
      <c r="V3878">
        <v>0</v>
      </c>
      <c r="W3878">
        <v>2.2479904712545773</v>
      </c>
      <c r="X3878">
        <v>580.24931325945329</v>
      </c>
      <c r="Y3878">
        <v>26.543973369778126</v>
      </c>
      <c r="Z3878">
        <v>2.7255020131338998</v>
      </c>
      <c r="AA3878">
        <v>45.477550666134817</v>
      </c>
      <c r="AB3878">
        <v>206.98143303326552</v>
      </c>
      <c r="AC3878">
        <v>1364.0811268947364</v>
      </c>
      <c r="AD3878">
        <v>0</v>
      </c>
      <c r="AE3878">
        <v>2228.3068897077565</v>
      </c>
    </row>
    <row r="3879" spans="1:31" x14ac:dyDescent="0.3">
      <c r="A3879">
        <v>2510021</v>
      </c>
      <c r="B3879">
        <v>1</v>
      </c>
      <c r="C3879" t="s">
        <v>80</v>
      </c>
      <c r="D3879" t="s">
        <v>86</v>
      </c>
      <c r="E3879" t="s">
        <v>159</v>
      </c>
      <c r="F3879" t="s">
        <v>11283</v>
      </c>
      <c r="G3879" t="s">
        <v>287</v>
      </c>
      <c r="H3879" t="s">
        <v>150</v>
      </c>
      <c r="I3879" t="s">
        <v>136</v>
      </c>
      <c r="J3879" t="s">
        <v>137</v>
      </c>
      <c r="K3879" t="s">
        <v>144</v>
      </c>
      <c r="L3879" t="s">
        <v>11284</v>
      </c>
      <c r="M3879" t="s">
        <v>11285</v>
      </c>
      <c r="N3879">
        <v>0.65555555499999996</v>
      </c>
      <c r="O3879">
        <v>0</v>
      </c>
      <c r="P3879">
        <v>142</v>
      </c>
      <c r="Q3879">
        <v>0</v>
      </c>
      <c r="R3879">
        <v>36</v>
      </c>
      <c r="S3879">
        <v>0</v>
      </c>
      <c r="T3879">
        <v>16</v>
      </c>
      <c r="U3879">
        <v>0</v>
      </c>
      <c r="V3879">
        <v>0</v>
      </c>
      <c r="W3879">
        <v>0</v>
      </c>
      <c r="X3879">
        <v>104.22570847604229</v>
      </c>
      <c r="Y3879">
        <v>0</v>
      </c>
      <c r="Z3879">
        <v>6.5921695072597801</v>
      </c>
      <c r="AA3879">
        <v>0</v>
      </c>
      <c r="AB3879">
        <v>8.615770076085516</v>
      </c>
      <c r="AC3879">
        <v>0</v>
      </c>
      <c r="AD3879">
        <v>0</v>
      </c>
      <c r="AE3879">
        <v>119.43364805938758</v>
      </c>
    </row>
    <row r="3880" spans="1:31" x14ac:dyDescent="0.3">
      <c r="A3880">
        <v>2510023</v>
      </c>
      <c r="B3880">
        <v>1</v>
      </c>
      <c r="C3880" t="s">
        <v>80</v>
      </c>
      <c r="D3880" t="s">
        <v>83</v>
      </c>
      <c r="E3880" t="s">
        <v>132</v>
      </c>
      <c r="F3880" t="s">
        <v>11286</v>
      </c>
      <c r="G3880" t="s">
        <v>295</v>
      </c>
      <c r="H3880" t="s">
        <v>135</v>
      </c>
      <c r="I3880" t="s">
        <v>136</v>
      </c>
      <c r="J3880" t="s">
        <v>137</v>
      </c>
      <c r="K3880" t="s">
        <v>144</v>
      </c>
      <c r="L3880" t="s">
        <v>11287</v>
      </c>
      <c r="M3880" t="s">
        <v>11288</v>
      </c>
      <c r="N3880">
        <v>0.147777777</v>
      </c>
      <c r="O3880">
        <v>0</v>
      </c>
      <c r="P3880">
        <v>3</v>
      </c>
      <c r="Q3880">
        <v>0</v>
      </c>
      <c r="R3880">
        <v>0</v>
      </c>
      <c r="S3880">
        <v>0</v>
      </c>
      <c r="T3880">
        <v>272</v>
      </c>
      <c r="U3880">
        <v>0</v>
      </c>
      <c r="V3880">
        <v>7</v>
      </c>
      <c r="W3880">
        <v>0</v>
      </c>
      <c r="X3880">
        <v>0.10493038280844003</v>
      </c>
      <c r="Y3880">
        <v>0</v>
      </c>
      <c r="Z3880">
        <v>0</v>
      </c>
      <c r="AA3880">
        <v>0</v>
      </c>
      <c r="AB3880">
        <v>20.736978610148736</v>
      </c>
      <c r="AC3880">
        <v>0</v>
      </c>
      <c r="AD3880">
        <v>1.6946652860360303</v>
      </c>
      <c r="AE3880">
        <v>22.536574278993207</v>
      </c>
    </row>
    <row r="3881" spans="1:31" x14ac:dyDescent="0.3">
      <c r="A3881">
        <v>2510028</v>
      </c>
      <c r="B3881">
        <v>1</v>
      </c>
      <c r="C3881" t="s">
        <v>80</v>
      </c>
      <c r="D3881" t="s">
        <v>97</v>
      </c>
      <c r="E3881" t="s">
        <v>207</v>
      </c>
      <c r="F3881" t="s">
        <v>11289</v>
      </c>
      <c r="G3881" t="s">
        <v>161</v>
      </c>
      <c r="H3881" t="s">
        <v>150</v>
      </c>
      <c r="I3881" t="s">
        <v>136</v>
      </c>
      <c r="J3881" t="s">
        <v>137</v>
      </c>
      <c r="K3881" t="s">
        <v>144</v>
      </c>
      <c r="L3881" t="s">
        <v>11290</v>
      </c>
      <c r="M3881" t="s">
        <v>11291</v>
      </c>
      <c r="N3881">
        <v>1.095277777</v>
      </c>
      <c r="O3881">
        <v>0</v>
      </c>
      <c r="P3881">
        <v>53</v>
      </c>
      <c r="Q3881">
        <v>0</v>
      </c>
      <c r="R3881">
        <v>0</v>
      </c>
      <c r="S3881">
        <v>0</v>
      </c>
      <c r="T3881">
        <v>6</v>
      </c>
      <c r="U3881">
        <v>0</v>
      </c>
      <c r="V3881">
        <v>0</v>
      </c>
      <c r="W3881">
        <v>0</v>
      </c>
      <c r="X3881">
        <v>21.361624432178097</v>
      </c>
      <c r="Y3881">
        <v>0</v>
      </c>
      <c r="Z3881">
        <v>0</v>
      </c>
      <c r="AA3881">
        <v>0</v>
      </c>
      <c r="AB3881">
        <v>3.0389496878304918</v>
      </c>
      <c r="AC3881">
        <v>0</v>
      </c>
      <c r="AD3881">
        <v>0</v>
      </c>
      <c r="AE3881">
        <v>24.400574120008589</v>
      </c>
    </row>
    <row r="3882" spans="1:31" x14ac:dyDescent="0.3">
      <c r="A3882">
        <v>2510031</v>
      </c>
      <c r="B3882">
        <v>1</v>
      </c>
      <c r="C3882" t="s">
        <v>80</v>
      </c>
      <c r="D3882" t="s">
        <v>93</v>
      </c>
      <c r="E3882" t="s">
        <v>167</v>
      </c>
      <c r="F3882" t="s">
        <v>11292</v>
      </c>
      <c r="G3882" t="s">
        <v>169</v>
      </c>
      <c r="H3882" t="s">
        <v>150</v>
      </c>
      <c r="I3882" t="s">
        <v>136</v>
      </c>
      <c r="J3882" t="s">
        <v>137</v>
      </c>
      <c r="K3882" t="s">
        <v>144</v>
      </c>
      <c r="L3882" t="s">
        <v>11293</v>
      </c>
      <c r="M3882" t="s">
        <v>11294</v>
      </c>
      <c r="N3882">
        <v>0.94666666600000005</v>
      </c>
      <c r="O3882">
        <v>0</v>
      </c>
      <c r="P3882">
        <v>5</v>
      </c>
      <c r="Q3882">
        <v>0</v>
      </c>
      <c r="R3882">
        <v>0</v>
      </c>
      <c r="S3882">
        <v>0</v>
      </c>
      <c r="T3882">
        <v>0</v>
      </c>
      <c r="U3882">
        <v>0</v>
      </c>
      <c r="V3882">
        <v>0</v>
      </c>
      <c r="W3882">
        <v>0</v>
      </c>
      <c r="X3882">
        <v>0.9062510358423268</v>
      </c>
      <c r="Y3882">
        <v>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0.9062510358423268</v>
      </c>
    </row>
    <row r="3883" spans="1:31" x14ac:dyDescent="0.3">
      <c r="A3883">
        <v>2510033</v>
      </c>
      <c r="B3883">
        <v>1</v>
      </c>
      <c r="C3883" t="s">
        <v>80</v>
      </c>
      <c r="D3883" t="s">
        <v>97</v>
      </c>
      <c r="E3883" t="s">
        <v>167</v>
      </c>
      <c r="F3883" t="s">
        <v>11295</v>
      </c>
      <c r="G3883" t="s">
        <v>538</v>
      </c>
      <c r="H3883" t="s">
        <v>150</v>
      </c>
      <c r="I3883" t="s">
        <v>136</v>
      </c>
      <c r="J3883" t="s">
        <v>3</v>
      </c>
      <c r="K3883" t="s">
        <v>144</v>
      </c>
      <c r="L3883" t="s">
        <v>11296</v>
      </c>
      <c r="M3883" t="s">
        <v>11297</v>
      </c>
      <c r="N3883">
        <v>3.0674999999999999</v>
      </c>
      <c r="O3883">
        <v>0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0</v>
      </c>
      <c r="V3883">
        <v>0</v>
      </c>
      <c r="W3883">
        <v>0</v>
      </c>
      <c r="X3883">
        <v>0</v>
      </c>
      <c r="Y3883">
        <v>0</v>
      </c>
      <c r="Z3883">
        <v>2.5390881983045836E-2</v>
      </c>
      <c r="AA3883">
        <v>0</v>
      </c>
      <c r="AB3883">
        <v>0</v>
      </c>
      <c r="AC3883">
        <v>0</v>
      </c>
      <c r="AD3883">
        <v>0</v>
      </c>
      <c r="AE3883">
        <v>2.5390881983045836E-2</v>
      </c>
    </row>
    <row r="3884" spans="1:31" x14ac:dyDescent="0.3">
      <c r="A3884">
        <v>2510034</v>
      </c>
      <c r="B3884">
        <v>1</v>
      </c>
      <c r="C3884" t="s">
        <v>80</v>
      </c>
      <c r="D3884" t="s">
        <v>96</v>
      </c>
      <c r="E3884" t="s">
        <v>167</v>
      </c>
      <c r="F3884" t="s">
        <v>11298</v>
      </c>
      <c r="G3884" t="s">
        <v>263</v>
      </c>
      <c r="H3884" t="s">
        <v>150</v>
      </c>
      <c r="I3884" t="s">
        <v>136</v>
      </c>
      <c r="J3884" t="s">
        <v>137</v>
      </c>
      <c r="K3884" t="s">
        <v>144</v>
      </c>
      <c r="L3884" t="s">
        <v>11299</v>
      </c>
      <c r="M3884" t="s">
        <v>11300</v>
      </c>
      <c r="N3884">
        <v>6.9061111110000004</v>
      </c>
      <c r="O3884">
        <v>0</v>
      </c>
      <c r="P3884">
        <v>1</v>
      </c>
      <c r="Q3884">
        <v>0</v>
      </c>
      <c r="R3884">
        <v>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1.6966801232755555</v>
      </c>
      <c r="Y3884">
        <v>0</v>
      </c>
      <c r="Z3884">
        <v>0</v>
      </c>
      <c r="AA3884">
        <v>0</v>
      </c>
      <c r="AB3884">
        <v>0</v>
      </c>
      <c r="AC3884">
        <v>0</v>
      </c>
      <c r="AD3884">
        <v>0</v>
      </c>
      <c r="AE3884">
        <v>1.6966801232755555</v>
      </c>
    </row>
    <row r="3885" spans="1:31" x14ac:dyDescent="0.3">
      <c r="A3885">
        <v>2510039</v>
      </c>
      <c r="B3885">
        <v>1</v>
      </c>
      <c r="C3885" t="s">
        <v>81</v>
      </c>
      <c r="D3885" t="s">
        <v>118</v>
      </c>
      <c r="E3885" t="s">
        <v>141</v>
      </c>
      <c r="F3885" t="s">
        <v>1248</v>
      </c>
      <c r="G3885" t="s">
        <v>161</v>
      </c>
      <c r="H3885" t="s">
        <v>135</v>
      </c>
      <c r="I3885" t="s">
        <v>136</v>
      </c>
      <c r="J3885" t="s">
        <v>137</v>
      </c>
      <c r="K3885" t="s">
        <v>144</v>
      </c>
      <c r="L3885" t="s">
        <v>11301</v>
      </c>
      <c r="M3885" t="s">
        <v>11302</v>
      </c>
      <c r="N3885">
        <v>0.38305555499999999</v>
      </c>
      <c r="O3885">
        <v>0</v>
      </c>
      <c r="P3885">
        <v>1</v>
      </c>
      <c r="Q3885">
        <v>0</v>
      </c>
      <c r="R3885">
        <v>9</v>
      </c>
      <c r="S3885">
        <v>3</v>
      </c>
      <c r="T3885">
        <v>2</v>
      </c>
      <c r="U3885">
        <v>0</v>
      </c>
      <c r="V3885">
        <v>0</v>
      </c>
      <c r="W3885">
        <v>0</v>
      </c>
      <c r="X3885">
        <v>0</v>
      </c>
      <c r="Y3885">
        <v>0</v>
      </c>
      <c r="Z3885">
        <v>0.83590312904355824</v>
      </c>
      <c r="AA3885">
        <v>4.1684574552743072</v>
      </c>
      <c r="AB3885">
        <v>1.9062498869222375</v>
      </c>
      <c r="AC3885">
        <v>0</v>
      </c>
      <c r="AD3885">
        <v>0</v>
      </c>
      <c r="AE3885">
        <v>6.9106104712401031</v>
      </c>
    </row>
    <row r="3886" spans="1:31" x14ac:dyDescent="0.3">
      <c r="A3886">
        <v>2510043</v>
      </c>
      <c r="B3886">
        <v>1</v>
      </c>
      <c r="C3886" t="s">
        <v>80</v>
      </c>
      <c r="D3886" t="s">
        <v>97</v>
      </c>
      <c r="E3886" t="s">
        <v>167</v>
      </c>
      <c r="F3886" t="s">
        <v>11303</v>
      </c>
      <c r="G3886" t="s">
        <v>263</v>
      </c>
      <c r="H3886" t="s">
        <v>150</v>
      </c>
      <c r="I3886" t="s">
        <v>136</v>
      </c>
      <c r="J3886" t="s">
        <v>137</v>
      </c>
      <c r="K3886" t="s">
        <v>144</v>
      </c>
      <c r="L3886" t="s">
        <v>11304</v>
      </c>
      <c r="M3886" t="s">
        <v>11305</v>
      </c>
      <c r="N3886">
        <v>1.743055555</v>
      </c>
      <c r="O3886">
        <v>0</v>
      </c>
      <c r="P3886">
        <v>1</v>
      </c>
      <c r="Q3886">
        <v>0</v>
      </c>
      <c r="R3886">
        <v>0</v>
      </c>
      <c r="S3886">
        <v>0</v>
      </c>
      <c r="T3886">
        <v>0</v>
      </c>
      <c r="U3886">
        <v>0</v>
      </c>
      <c r="V3886">
        <v>0</v>
      </c>
      <c r="W3886">
        <v>0</v>
      </c>
      <c r="X3886">
        <v>0.75333675461173333</v>
      </c>
      <c r="Y3886">
        <v>0</v>
      </c>
      <c r="Z3886">
        <v>0</v>
      </c>
      <c r="AA3886">
        <v>0</v>
      </c>
      <c r="AB3886">
        <v>0</v>
      </c>
      <c r="AC3886">
        <v>0</v>
      </c>
      <c r="AD3886">
        <v>0</v>
      </c>
      <c r="AE3886">
        <v>0.75333675461173333</v>
      </c>
    </row>
    <row r="3887" spans="1:31" x14ac:dyDescent="0.3">
      <c r="A3887">
        <v>2510045</v>
      </c>
      <c r="B3887">
        <v>1</v>
      </c>
      <c r="C3887" t="s">
        <v>80</v>
      </c>
      <c r="D3887" t="s">
        <v>104</v>
      </c>
      <c r="E3887" t="s">
        <v>159</v>
      </c>
      <c r="F3887" t="s">
        <v>11306</v>
      </c>
      <c r="G3887" t="s">
        <v>181</v>
      </c>
      <c r="H3887" t="s">
        <v>150</v>
      </c>
      <c r="I3887" t="s">
        <v>136</v>
      </c>
      <c r="J3887" t="s">
        <v>137</v>
      </c>
      <c r="K3887" t="s">
        <v>144</v>
      </c>
      <c r="L3887" t="s">
        <v>11307</v>
      </c>
      <c r="M3887" t="s">
        <v>11308</v>
      </c>
      <c r="N3887">
        <v>0.84444444399999996</v>
      </c>
      <c r="O3887">
        <v>0</v>
      </c>
      <c r="P3887">
        <v>3</v>
      </c>
      <c r="Q3887">
        <v>0</v>
      </c>
      <c r="R3887">
        <v>1</v>
      </c>
      <c r="S3887">
        <v>0</v>
      </c>
      <c r="T3887">
        <v>0</v>
      </c>
      <c r="U3887">
        <v>0</v>
      </c>
      <c r="V3887">
        <v>0</v>
      </c>
      <c r="W3887">
        <v>0</v>
      </c>
      <c r="X3887">
        <v>0.52123591525942659</v>
      </c>
      <c r="Y3887">
        <v>0</v>
      </c>
      <c r="Z3887">
        <v>2.5217889227199999E-2</v>
      </c>
      <c r="AA3887">
        <v>0</v>
      </c>
      <c r="AB3887">
        <v>0</v>
      </c>
      <c r="AC3887">
        <v>0</v>
      </c>
      <c r="AD3887">
        <v>0</v>
      </c>
      <c r="AE3887">
        <v>0.54645380448662662</v>
      </c>
    </row>
    <row r="3888" spans="1:31" x14ac:dyDescent="0.3">
      <c r="A3888">
        <v>2510046</v>
      </c>
      <c r="B3888">
        <v>1</v>
      </c>
      <c r="C3888" t="s">
        <v>81</v>
      </c>
      <c r="D3888" t="s">
        <v>122</v>
      </c>
      <c r="E3888" t="s">
        <v>132</v>
      </c>
      <c r="F3888" t="s">
        <v>11309</v>
      </c>
      <c r="G3888" t="s">
        <v>204</v>
      </c>
      <c r="H3888" t="s">
        <v>135</v>
      </c>
      <c r="I3888" t="s">
        <v>136</v>
      </c>
      <c r="J3888" t="s">
        <v>137</v>
      </c>
      <c r="K3888" t="s">
        <v>144</v>
      </c>
      <c r="L3888" t="s">
        <v>11310</v>
      </c>
      <c r="M3888" t="s">
        <v>11311</v>
      </c>
      <c r="N3888">
        <v>3.753333333</v>
      </c>
      <c r="O3888">
        <v>0</v>
      </c>
      <c r="P3888">
        <v>3</v>
      </c>
      <c r="Q3888">
        <v>0</v>
      </c>
      <c r="R3888">
        <v>1</v>
      </c>
      <c r="S3888">
        <v>1</v>
      </c>
      <c r="T3888">
        <v>0</v>
      </c>
      <c r="U3888">
        <v>0</v>
      </c>
      <c r="V3888">
        <v>0</v>
      </c>
      <c r="W3888">
        <v>0</v>
      </c>
      <c r="X3888">
        <v>1.0501246644750333</v>
      </c>
      <c r="Y3888">
        <v>0</v>
      </c>
      <c r="Z3888">
        <v>2.0308232253573331E-2</v>
      </c>
      <c r="AA3888">
        <v>4.1239719700527777</v>
      </c>
      <c r="AB3888">
        <v>0</v>
      </c>
      <c r="AC3888">
        <v>0</v>
      </c>
      <c r="AD3888">
        <v>0</v>
      </c>
      <c r="AE3888">
        <v>5.194404866781384</v>
      </c>
    </row>
    <row r="3889" spans="1:31" x14ac:dyDescent="0.3">
      <c r="A3889">
        <v>2510049</v>
      </c>
      <c r="B3889">
        <v>1</v>
      </c>
      <c r="C3889" t="s">
        <v>81</v>
      </c>
      <c r="D3889" t="s">
        <v>119</v>
      </c>
      <c r="E3889" t="s">
        <v>132</v>
      </c>
      <c r="F3889" t="s">
        <v>5364</v>
      </c>
      <c r="G3889" t="s">
        <v>204</v>
      </c>
      <c r="H3889" t="s">
        <v>135</v>
      </c>
      <c r="I3889" t="s">
        <v>136</v>
      </c>
      <c r="J3889" t="s">
        <v>137</v>
      </c>
      <c r="K3889" t="s">
        <v>144</v>
      </c>
      <c r="L3889" t="s">
        <v>11312</v>
      </c>
      <c r="M3889" t="s">
        <v>11313</v>
      </c>
      <c r="N3889">
        <v>2.6002777770000001</v>
      </c>
      <c r="O3889">
        <v>0</v>
      </c>
      <c r="P3889">
        <v>600</v>
      </c>
      <c r="Q3889">
        <v>0</v>
      </c>
      <c r="R3889">
        <v>10</v>
      </c>
      <c r="S3889">
        <v>0</v>
      </c>
      <c r="T3889">
        <v>44</v>
      </c>
      <c r="U3889">
        <v>0</v>
      </c>
      <c r="V3889">
        <v>0</v>
      </c>
      <c r="W3889">
        <v>0</v>
      </c>
      <c r="X3889">
        <v>174.85019859020676</v>
      </c>
      <c r="Y3889">
        <v>0</v>
      </c>
      <c r="Z3889">
        <v>4.4127071543488983</v>
      </c>
      <c r="AA3889">
        <v>0</v>
      </c>
      <c r="AB3889">
        <v>50.438536889755724</v>
      </c>
      <c r="AC3889">
        <v>0</v>
      </c>
      <c r="AD3889">
        <v>0</v>
      </c>
      <c r="AE3889">
        <v>229.70144263431138</v>
      </c>
    </row>
    <row r="3890" spans="1:31" x14ac:dyDescent="0.3">
      <c r="A3890">
        <v>2510054</v>
      </c>
      <c r="B3890">
        <v>1</v>
      </c>
      <c r="C3890" t="s">
        <v>80</v>
      </c>
      <c r="D3890" t="s">
        <v>96</v>
      </c>
      <c r="E3890" t="s">
        <v>141</v>
      </c>
      <c r="F3890" t="s">
        <v>11314</v>
      </c>
      <c r="G3890" t="s">
        <v>143</v>
      </c>
      <c r="H3890" t="s">
        <v>135</v>
      </c>
      <c r="I3890" t="s">
        <v>136</v>
      </c>
      <c r="J3890" t="s">
        <v>137</v>
      </c>
      <c r="K3890" t="s">
        <v>144</v>
      </c>
      <c r="L3890" t="s">
        <v>11315</v>
      </c>
      <c r="M3890" t="s">
        <v>11316</v>
      </c>
      <c r="N3890">
        <v>0.634444444</v>
      </c>
      <c r="O3890">
        <v>88</v>
      </c>
      <c r="P3890">
        <v>2725</v>
      </c>
      <c r="Q3890">
        <v>0</v>
      </c>
      <c r="R3890">
        <v>14</v>
      </c>
      <c r="S3890">
        <v>4</v>
      </c>
      <c r="T3890">
        <v>271</v>
      </c>
      <c r="U3890">
        <v>0</v>
      </c>
      <c r="V3890">
        <v>0</v>
      </c>
      <c r="W3890">
        <v>13.897096729706643</v>
      </c>
      <c r="X3890">
        <v>953.25620771516731</v>
      </c>
      <c r="Y3890">
        <v>0</v>
      </c>
      <c r="Z3890">
        <v>4.3842772158012098</v>
      </c>
      <c r="AA3890">
        <v>89.695827246806587</v>
      </c>
      <c r="AB3890">
        <v>197.08395330485237</v>
      </c>
      <c r="AC3890">
        <v>0</v>
      </c>
      <c r="AD3890">
        <v>0</v>
      </c>
      <c r="AE3890">
        <v>1258.3173622123343</v>
      </c>
    </row>
    <row r="3891" spans="1:31" x14ac:dyDescent="0.3">
      <c r="A3891">
        <v>2510057</v>
      </c>
      <c r="B3891">
        <v>1</v>
      </c>
      <c r="C3891" t="s">
        <v>80</v>
      </c>
      <c r="D3891" t="s">
        <v>87</v>
      </c>
      <c r="E3891" t="s">
        <v>167</v>
      </c>
      <c r="F3891" t="s">
        <v>11317</v>
      </c>
      <c r="G3891" t="s">
        <v>263</v>
      </c>
      <c r="H3891" t="s">
        <v>150</v>
      </c>
      <c r="I3891" t="s">
        <v>136</v>
      </c>
      <c r="J3891" t="s">
        <v>137</v>
      </c>
      <c r="K3891" t="s">
        <v>144</v>
      </c>
      <c r="L3891" t="s">
        <v>11318</v>
      </c>
      <c r="M3891" t="s">
        <v>11319</v>
      </c>
      <c r="N3891">
        <v>0.94805555500000005</v>
      </c>
      <c r="O3891">
        <v>0</v>
      </c>
      <c r="P3891">
        <v>4</v>
      </c>
      <c r="Q3891">
        <v>0</v>
      </c>
      <c r="R3891">
        <v>0</v>
      </c>
      <c r="S3891">
        <v>0</v>
      </c>
      <c r="T3891">
        <v>0</v>
      </c>
      <c r="U3891">
        <v>0</v>
      </c>
      <c r="V3891">
        <v>0</v>
      </c>
      <c r="W3891">
        <v>0</v>
      </c>
      <c r="X3891">
        <v>0.38399835511934999</v>
      </c>
      <c r="Y3891">
        <v>0</v>
      </c>
      <c r="Z3891">
        <v>0</v>
      </c>
      <c r="AA3891">
        <v>0</v>
      </c>
      <c r="AB3891">
        <v>0</v>
      </c>
      <c r="AC3891">
        <v>0</v>
      </c>
      <c r="AD3891">
        <v>0</v>
      </c>
      <c r="AE3891">
        <v>0.38399835511934999</v>
      </c>
    </row>
    <row r="3892" spans="1:31" x14ac:dyDescent="0.3">
      <c r="A3892">
        <v>2510058</v>
      </c>
      <c r="B3892">
        <v>1</v>
      </c>
      <c r="C3892" t="s">
        <v>80</v>
      </c>
      <c r="D3892" t="s">
        <v>82</v>
      </c>
      <c r="E3892" t="s">
        <v>167</v>
      </c>
      <c r="F3892" t="s">
        <v>11320</v>
      </c>
      <c r="G3892" t="s">
        <v>234</v>
      </c>
      <c r="H3892" t="s">
        <v>150</v>
      </c>
      <c r="I3892" t="s">
        <v>136</v>
      </c>
      <c r="J3892" t="s">
        <v>137</v>
      </c>
      <c r="K3892" t="s">
        <v>144</v>
      </c>
      <c r="L3892" t="s">
        <v>11321</v>
      </c>
      <c r="M3892" t="s">
        <v>11322</v>
      </c>
      <c r="N3892">
        <v>1.0691666660000001</v>
      </c>
      <c r="O3892">
        <v>0</v>
      </c>
      <c r="P3892">
        <v>2</v>
      </c>
      <c r="Q3892">
        <v>0</v>
      </c>
      <c r="R3892">
        <v>0</v>
      </c>
      <c r="S3892">
        <v>0</v>
      </c>
      <c r="T3892">
        <v>1</v>
      </c>
      <c r="U3892">
        <v>0</v>
      </c>
      <c r="V3892">
        <v>0</v>
      </c>
      <c r="W3892">
        <v>0</v>
      </c>
      <c r="X3892">
        <v>0</v>
      </c>
      <c r="Y3892">
        <v>0</v>
      </c>
      <c r="Z3892">
        <v>0</v>
      </c>
      <c r="AA3892">
        <v>0</v>
      </c>
      <c r="AB3892">
        <v>0</v>
      </c>
      <c r="AC3892">
        <v>0</v>
      </c>
      <c r="AD3892">
        <v>0</v>
      </c>
      <c r="AE3892">
        <v>0</v>
      </c>
    </row>
    <row r="3893" spans="1:31" x14ac:dyDescent="0.3">
      <c r="A3893">
        <v>2510061</v>
      </c>
      <c r="B3893">
        <v>1</v>
      </c>
      <c r="C3893" t="s">
        <v>80</v>
      </c>
      <c r="D3893" t="s">
        <v>101</v>
      </c>
      <c r="E3893" t="s">
        <v>132</v>
      </c>
      <c r="F3893" t="s">
        <v>11323</v>
      </c>
      <c r="G3893" t="s">
        <v>143</v>
      </c>
      <c r="H3893" t="s">
        <v>135</v>
      </c>
      <c r="I3893" t="s">
        <v>136</v>
      </c>
      <c r="J3893" t="s">
        <v>137</v>
      </c>
      <c r="K3893" t="s">
        <v>144</v>
      </c>
      <c r="L3893" t="s">
        <v>11324</v>
      </c>
      <c r="M3893" t="s">
        <v>11325</v>
      </c>
      <c r="N3893">
        <v>5.1816666659999999</v>
      </c>
      <c r="O3893">
        <v>0</v>
      </c>
      <c r="P3893">
        <v>544</v>
      </c>
      <c r="Q3893">
        <v>0</v>
      </c>
      <c r="R3893">
        <v>1</v>
      </c>
      <c r="S3893">
        <v>0</v>
      </c>
      <c r="T3893">
        <v>13</v>
      </c>
      <c r="U3893">
        <v>0</v>
      </c>
      <c r="V3893">
        <v>0</v>
      </c>
      <c r="W3893">
        <v>0</v>
      </c>
      <c r="X3893">
        <v>575.70186660165245</v>
      </c>
      <c r="Y3893">
        <v>0</v>
      </c>
      <c r="Z3893">
        <v>0.13319230155083833</v>
      </c>
      <c r="AA3893">
        <v>0</v>
      </c>
      <c r="AB3893">
        <v>50.567046776705212</v>
      </c>
      <c r="AC3893">
        <v>0</v>
      </c>
      <c r="AD3893">
        <v>0</v>
      </c>
      <c r="AE3893">
        <v>626.40210567990846</v>
      </c>
    </row>
    <row r="3894" spans="1:31" x14ac:dyDescent="0.3">
      <c r="A3894">
        <v>2510078</v>
      </c>
      <c r="B3894">
        <v>1</v>
      </c>
      <c r="C3894" t="s">
        <v>80</v>
      </c>
      <c r="D3894" t="s">
        <v>96</v>
      </c>
      <c r="E3894" t="s">
        <v>141</v>
      </c>
      <c r="F3894" t="s">
        <v>11326</v>
      </c>
      <c r="G3894" t="s">
        <v>828</v>
      </c>
      <c r="H3894" t="s">
        <v>135</v>
      </c>
      <c r="I3894" t="s">
        <v>136</v>
      </c>
      <c r="J3894" t="s">
        <v>137</v>
      </c>
      <c r="K3894" t="s">
        <v>144</v>
      </c>
      <c r="L3894" t="s">
        <v>11327</v>
      </c>
      <c r="M3894" t="s">
        <v>11328</v>
      </c>
      <c r="N3894">
        <v>1.623888888</v>
      </c>
      <c r="O3894">
        <v>3</v>
      </c>
      <c r="P3894">
        <v>1972</v>
      </c>
      <c r="Q3894">
        <v>1</v>
      </c>
      <c r="R3894">
        <v>217</v>
      </c>
      <c r="S3894">
        <v>5</v>
      </c>
      <c r="T3894">
        <v>235</v>
      </c>
      <c r="U3894">
        <v>1</v>
      </c>
      <c r="V3894">
        <v>0</v>
      </c>
      <c r="W3894">
        <v>40.680139271377747</v>
      </c>
      <c r="X3894">
        <v>1708.9954182955291</v>
      </c>
      <c r="Y3894">
        <v>2.4040258472225666</v>
      </c>
      <c r="Z3894">
        <v>222.73057536627439</v>
      </c>
      <c r="AA3894">
        <v>139.83392163297486</v>
      </c>
      <c r="AB3894">
        <v>398.42421445699421</v>
      </c>
      <c r="AC3894">
        <v>7.99484553185862</v>
      </c>
      <c r="AD3894">
        <v>0</v>
      </c>
      <c r="AE3894">
        <v>2521.063140402232</v>
      </c>
    </row>
    <row r="3895" spans="1:31" x14ac:dyDescent="0.3">
      <c r="A3895">
        <v>2510085</v>
      </c>
      <c r="B3895">
        <v>1</v>
      </c>
      <c r="C3895" t="s">
        <v>80</v>
      </c>
      <c r="D3895" t="s">
        <v>93</v>
      </c>
      <c r="E3895" t="s">
        <v>147</v>
      </c>
      <c r="F3895" t="s">
        <v>11329</v>
      </c>
      <c r="G3895" t="s">
        <v>161</v>
      </c>
      <c r="H3895" t="s">
        <v>150</v>
      </c>
      <c r="I3895" t="s">
        <v>136</v>
      </c>
      <c r="J3895" t="s">
        <v>137</v>
      </c>
      <c r="K3895" t="s">
        <v>144</v>
      </c>
      <c r="L3895" t="s">
        <v>11330</v>
      </c>
      <c r="M3895" t="s">
        <v>11331</v>
      </c>
      <c r="N3895">
        <v>0.76555555500000005</v>
      </c>
      <c r="O3895">
        <v>0</v>
      </c>
      <c r="P3895">
        <v>20</v>
      </c>
      <c r="Q3895">
        <v>0</v>
      </c>
      <c r="R3895">
        <v>0</v>
      </c>
      <c r="S3895">
        <v>0</v>
      </c>
      <c r="T3895">
        <v>1</v>
      </c>
      <c r="U3895">
        <v>0</v>
      </c>
      <c r="V3895">
        <v>0</v>
      </c>
      <c r="W3895">
        <v>0</v>
      </c>
      <c r="X3895">
        <v>4.1788834303997779</v>
      </c>
      <c r="Y3895">
        <v>0</v>
      </c>
      <c r="Z3895">
        <v>0</v>
      </c>
      <c r="AA3895">
        <v>0</v>
      </c>
      <c r="AB3895">
        <v>1.3535045907237997</v>
      </c>
      <c r="AC3895">
        <v>0</v>
      </c>
      <c r="AD3895">
        <v>0</v>
      </c>
      <c r="AE3895">
        <v>5.5323880211235776</v>
      </c>
    </row>
    <row r="3896" spans="1:31" x14ac:dyDescent="0.3">
      <c r="A3896">
        <v>2510090</v>
      </c>
      <c r="B3896">
        <v>1</v>
      </c>
      <c r="C3896" t="s">
        <v>80</v>
      </c>
      <c r="D3896" t="s">
        <v>90</v>
      </c>
      <c r="E3896" t="s">
        <v>167</v>
      </c>
      <c r="F3896" t="s">
        <v>11332</v>
      </c>
      <c r="G3896" t="s">
        <v>263</v>
      </c>
      <c r="H3896" t="s">
        <v>150</v>
      </c>
      <c r="I3896" t="s">
        <v>136</v>
      </c>
      <c r="J3896" t="s">
        <v>137</v>
      </c>
      <c r="K3896" t="s">
        <v>144</v>
      </c>
      <c r="L3896" t="s">
        <v>11333</v>
      </c>
      <c r="M3896" t="s">
        <v>11334</v>
      </c>
      <c r="N3896">
        <v>1.820277777</v>
      </c>
      <c r="O3896">
        <v>0</v>
      </c>
      <c r="P3896">
        <v>3</v>
      </c>
      <c r="Q3896">
        <v>0</v>
      </c>
      <c r="R3896">
        <v>0</v>
      </c>
      <c r="S3896">
        <v>0</v>
      </c>
      <c r="T3896">
        <v>0</v>
      </c>
      <c r="U3896">
        <v>0</v>
      </c>
      <c r="V3896">
        <v>0</v>
      </c>
      <c r="W3896">
        <v>0</v>
      </c>
      <c r="X3896">
        <v>1.5662208986112003</v>
      </c>
      <c r="Y3896">
        <v>0</v>
      </c>
      <c r="Z3896">
        <v>0</v>
      </c>
      <c r="AA3896">
        <v>0</v>
      </c>
      <c r="AB3896">
        <v>0</v>
      </c>
      <c r="AC3896">
        <v>0</v>
      </c>
      <c r="AD3896">
        <v>0</v>
      </c>
      <c r="AE3896">
        <v>1.5662208986112003</v>
      </c>
    </row>
    <row r="3897" spans="1:31" x14ac:dyDescent="0.3">
      <c r="A3897">
        <v>2510095</v>
      </c>
      <c r="B3897">
        <v>1</v>
      </c>
      <c r="C3897" t="s">
        <v>80</v>
      </c>
      <c r="D3897" t="s">
        <v>84</v>
      </c>
      <c r="E3897" t="s">
        <v>207</v>
      </c>
      <c r="F3897" t="s">
        <v>11335</v>
      </c>
      <c r="G3897" t="s">
        <v>1512</v>
      </c>
      <c r="H3897" t="s">
        <v>150</v>
      </c>
      <c r="I3897" t="s">
        <v>136</v>
      </c>
      <c r="J3897" t="s">
        <v>137</v>
      </c>
      <c r="K3897" t="s">
        <v>144</v>
      </c>
      <c r="L3897" t="s">
        <v>11336</v>
      </c>
      <c r="M3897" t="s">
        <v>11337</v>
      </c>
      <c r="N3897">
        <v>3.372222222</v>
      </c>
      <c r="O3897">
        <v>0</v>
      </c>
      <c r="P3897">
        <v>97</v>
      </c>
      <c r="Q3897">
        <v>0</v>
      </c>
      <c r="R3897">
        <v>0</v>
      </c>
      <c r="S3897">
        <v>0</v>
      </c>
      <c r="T3897">
        <v>26</v>
      </c>
      <c r="U3897">
        <v>0</v>
      </c>
      <c r="V3897">
        <v>0</v>
      </c>
      <c r="W3897">
        <v>0</v>
      </c>
      <c r="X3897">
        <v>155.70182266745061</v>
      </c>
      <c r="Y3897">
        <v>0</v>
      </c>
      <c r="Z3897">
        <v>0</v>
      </c>
      <c r="AA3897">
        <v>0</v>
      </c>
      <c r="AB3897">
        <v>64.152773527088968</v>
      </c>
      <c r="AC3897">
        <v>0</v>
      </c>
      <c r="AD3897">
        <v>0</v>
      </c>
      <c r="AE3897">
        <v>219.85459619453957</v>
      </c>
    </row>
    <row r="3898" spans="1:31" x14ac:dyDescent="0.3">
      <c r="A3898">
        <v>2510106</v>
      </c>
      <c r="B3898">
        <v>1</v>
      </c>
      <c r="C3898" t="s">
        <v>80</v>
      </c>
      <c r="D3898" t="s">
        <v>103</v>
      </c>
      <c r="E3898" t="s">
        <v>159</v>
      </c>
      <c r="F3898" t="s">
        <v>11338</v>
      </c>
      <c r="G3898" t="s">
        <v>181</v>
      </c>
      <c r="H3898" t="s">
        <v>150</v>
      </c>
      <c r="I3898" t="s">
        <v>136</v>
      </c>
      <c r="J3898" t="s">
        <v>137</v>
      </c>
      <c r="K3898" t="s">
        <v>144</v>
      </c>
      <c r="L3898" t="s">
        <v>11339</v>
      </c>
      <c r="M3898" t="s">
        <v>11340</v>
      </c>
      <c r="N3898">
        <v>2.0358333329999998</v>
      </c>
      <c r="O3898">
        <v>0</v>
      </c>
      <c r="P3898">
        <v>0</v>
      </c>
      <c r="Q3898">
        <v>0</v>
      </c>
      <c r="R3898">
        <v>13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0</v>
      </c>
      <c r="Y3898">
        <v>0</v>
      </c>
      <c r="Z3898">
        <v>4.9743902232337947</v>
      </c>
      <c r="AA3898">
        <v>0</v>
      </c>
      <c r="AB3898">
        <v>0</v>
      </c>
      <c r="AC3898">
        <v>0</v>
      </c>
      <c r="AD3898">
        <v>0</v>
      </c>
      <c r="AE3898">
        <v>4.9743902232337947</v>
      </c>
    </row>
    <row r="3899" spans="1:31" x14ac:dyDescent="0.3">
      <c r="A3899">
        <v>2510110</v>
      </c>
      <c r="B3899">
        <v>1</v>
      </c>
      <c r="C3899" t="s">
        <v>80</v>
      </c>
      <c r="D3899" t="s">
        <v>101</v>
      </c>
      <c r="E3899" t="s">
        <v>132</v>
      </c>
      <c r="F3899" t="s">
        <v>11341</v>
      </c>
      <c r="G3899" t="s">
        <v>161</v>
      </c>
      <c r="H3899" t="s">
        <v>135</v>
      </c>
      <c r="I3899" t="s">
        <v>136</v>
      </c>
      <c r="J3899" t="s">
        <v>137</v>
      </c>
      <c r="K3899" t="s">
        <v>144</v>
      </c>
      <c r="L3899" t="s">
        <v>11342</v>
      </c>
      <c r="M3899" t="s">
        <v>11343</v>
      </c>
      <c r="N3899">
        <v>0.755</v>
      </c>
      <c r="O3899">
        <v>0</v>
      </c>
      <c r="P3899">
        <v>315</v>
      </c>
      <c r="Q3899">
        <v>0</v>
      </c>
      <c r="R3899">
        <v>0</v>
      </c>
      <c r="S3899">
        <v>0</v>
      </c>
      <c r="T3899">
        <v>2</v>
      </c>
      <c r="U3899">
        <v>0</v>
      </c>
      <c r="V3899">
        <v>0</v>
      </c>
      <c r="W3899">
        <v>0</v>
      </c>
      <c r="X3899">
        <v>41.188083420833529</v>
      </c>
      <c r="Y3899">
        <v>0</v>
      </c>
      <c r="Z3899">
        <v>0</v>
      </c>
      <c r="AA3899">
        <v>0</v>
      </c>
      <c r="AB3899">
        <v>0.96315140374672437</v>
      </c>
      <c r="AC3899">
        <v>0</v>
      </c>
      <c r="AD3899">
        <v>0</v>
      </c>
      <c r="AE3899">
        <v>42.15123482458025</v>
      </c>
    </row>
    <row r="3900" spans="1:31" x14ac:dyDescent="0.3">
      <c r="A3900">
        <v>2510112</v>
      </c>
      <c r="B3900">
        <v>1</v>
      </c>
      <c r="C3900" t="s">
        <v>80</v>
      </c>
      <c r="D3900" t="s">
        <v>97</v>
      </c>
      <c r="E3900" t="s">
        <v>207</v>
      </c>
      <c r="F3900" t="s">
        <v>11344</v>
      </c>
      <c r="G3900" t="s">
        <v>161</v>
      </c>
      <c r="H3900" t="s">
        <v>150</v>
      </c>
      <c r="I3900" t="s">
        <v>136</v>
      </c>
      <c r="J3900" t="s">
        <v>137</v>
      </c>
      <c r="K3900" t="s">
        <v>144</v>
      </c>
      <c r="L3900" t="s">
        <v>11345</v>
      </c>
      <c r="M3900" t="s">
        <v>11346</v>
      </c>
      <c r="N3900">
        <v>1.5830555550000001</v>
      </c>
      <c r="O3900">
        <v>0</v>
      </c>
      <c r="P3900">
        <v>52</v>
      </c>
      <c r="Q3900">
        <v>0</v>
      </c>
      <c r="R3900">
        <v>3</v>
      </c>
      <c r="S3900">
        <v>0</v>
      </c>
      <c r="T3900">
        <v>7</v>
      </c>
      <c r="U3900">
        <v>0</v>
      </c>
      <c r="V3900">
        <v>0</v>
      </c>
      <c r="W3900">
        <v>0</v>
      </c>
      <c r="X3900">
        <v>13.893667617984914</v>
      </c>
      <c r="Y3900">
        <v>0</v>
      </c>
      <c r="Z3900">
        <v>0.79248218601065257</v>
      </c>
      <c r="AA3900">
        <v>0</v>
      </c>
      <c r="AB3900">
        <v>1.079985941848667</v>
      </c>
      <c r="AC3900">
        <v>0</v>
      </c>
      <c r="AD3900">
        <v>0</v>
      </c>
      <c r="AE3900">
        <v>15.766135745844233</v>
      </c>
    </row>
    <row r="3901" spans="1:31" x14ac:dyDescent="0.3">
      <c r="A3901">
        <v>2510113</v>
      </c>
      <c r="B3901">
        <v>1</v>
      </c>
      <c r="C3901" t="s">
        <v>80</v>
      </c>
      <c r="D3901" t="s">
        <v>96</v>
      </c>
      <c r="E3901" t="s">
        <v>147</v>
      </c>
      <c r="F3901" t="s">
        <v>11347</v>
      </c>
      <c r="G3901" t="s">
        <v>224</v>
      </c>
      <c r="H3901" t="s">
        <v>150</v>
      </c>
      <c r="I3901" t="s">
        <v>136</v>
      </c>
      <c r="J3901" t="s">
        <v>137</v>
      </c>
      <c r="K3901" t="s">
        <v>144</v>
      </c>
      <c r="L3901" t="s">
        <v>11348</v>
      </c>
      <c r="M3901" t="s">
        <v>11349</v>
      </c>
      <c r="N3901">
        <v>4.7877777769999996</v>
      </c>
      <c r="O3901">
        <v>0</v>
      </c>
      <c r="P3901">
        <v>36</v>
      </c>
      <c r="Q3901">
        <v>0</v>
      </c>
      <c r="R3901">
        <v>0</v>
      </c>
      <c r="S3901">
        <v>0</v>
      </c>
      <c r="T3901">
        <v>7</v>
      </c>
      <c r="U3901">
        <v>0</v>
      </c>
      <c r="V3901">
        <v>0</v>
      </c>
      <c r="W3901">
        <v>0</v>
      </c>
      <c r="X3901">
        <v>187.98324731714743</v>
      </c>
      <c r="Y3901">
        <v>0</v>
      </c>
      <c r="Z3901">
        <v>0</v>
      </c>
      <c r="AA3901">
        <v>0</v>
      </c>
      <c r="AB3901">
        <v>45.001554105795748</v>
      </c>
      <c r="AC3901">
        <v>0</v>
      </c>
      <c r="AD3901">
        <v>0</v>
      </c>
      <c r="AE3901">
        <v>232.98480142294318</v>
      </c>
    </row>
    <row r="3902" spans="1:31" x14ac:dyDescent="0.3">
      <c r="A3902">
        <v>2510114</v>
      </c>
      <c r="B3902">
        <v>1</v>
      </c>
      <c r="C3902" t="s">
        <v>81</v>
      </c>
      <c r="D3902" t="s">
        <v>113</v>
      </c>
      <c r="E3902" t="s">
        <v>207</v>
      </c>
      <c r="F3902" t="s">
        <v>11350</v>
      </c>
      <c r="G3902" t="s">
        <v>177</v>
      </c>
      <c r="H3902" t="s">
        <v>150</v>
      </c>
      <c r="I3902" t="s">
        <v>136</v>
      </c>
      <c r="J3902" t="s">
        <v>137</v>
      </c>
      <c r="K3902" t="s">
        <v>144</v>
      </c>
      <c r="L3902" t="s">
        <v>11351</v>
      </c>
      <c r="M3902" t="s">
        <v>11352</v>
      </c>
      <c r="N3902">
        <v>1.2763888880000001</v>
      </c>
      <c r="O3902">
        <v>0</v>
      </c>
      <c r="P3902">
        <v>0</v>
      </c>
      <c r="Q3902">
        <v>0</v>
      </c>
      <c r="R3902">
        <v>1</v>
      </c>
      <c r="S3902">
        <v>0</v>
      </c>
      <c r="T3902">
        <v>2</v>
      </c>
      <c r="U3902">
        <v>0</v>
      </c>
      <c r="V3902">
        <v>0</v>
      </c>
      <c r="W3902">
        <v>0</v>
      </c>
      <c r="X3902">
        <v>0</v>
      </c>
      <c r="Y3902">
        <v>0</v>
      </c>
      <c r="Z3902">
        <v>0.28052118899412498</v>
      </c>
      <c r="AA3902">
        <v>0</v>
      </c>
      <c r="AB3902">
        <v>1.8745154315433443</v>
      </c>
      <c r="AC3902">
        <v>0</v>
      </c>
      <c r="AD3902">
        <v>0</v>
      </c>
      <c r="AE3902">
        <v>2.1550366205374694</v>
      </c>
    </row>
    <row r="3903" spans="1:31" x14ac:dyDescent="0.3">
      <c r="A3903">
        <v>2510116</v>
      </c>
      <c r="B3903">
        <v>1</v>
      </c>
      <c r="C3903" t="s">
        <v>80</v>
      </c>
      <c r="D3903" t="s">
        <v>103</v>
      </c>
      <c r="E3903" t="s">
        <v>132</v>
      </c>
      <c r="F3903" t="s">
        <v>11353</v>
      </c>
      <c r="G3903" t="s">
        <v>161</v>
      </c>
      <c r="H3903" t="s">
        <v>135</v>
      </c>
      <c r="I3903" t="s">
        <v>136</v>
      </c>
      <c r="J3903" t="s">
        <v>137</v>
      </c>
      <c r="K3903" t="s">
        <v>144</v>
      </c>
      <c r="L3903" t="s">
        <v>11354</v>
      </c>
      <c r="M3903" t="s">
        <v>11355</v>
      </c>
      <c r="N3903">
        <v>1.335555555</v>
      </c>
      <c r="O3903">
        <v>0</v>
      </c>
      <c r="P3903">
        <v>221</v>
      </c>
      <c r="Q3903">
        <v>0</v>
      </c>
      <c r="R3903">
        <v>1</v>
      </c>
      <c r="S3903">
        <v>0</v>
      </c>
      <c r="T3903">
        <v>51</v>
      </c>
      <c r="U3903">
        <v>0</v>
      </c>
      <c r="V3903">
        <v>0</v>
      </c>
      <c r="W3903">
        <v>0</v>
      </c>
      <c r="X3903">
        <v>91.707258539303965</v>
      </c>
      <c r="Y3903">
        <v>0</v>
      </c>
      <c r="Z3903">
        <v>0.36991629789769997</v>
      </c>
      <c r="AA3903">
        <v>0</v>
      </c>
      <c r="AB3903">
        <v>28.312144936046199</v>
      </c>
      <c r="AC3903">
        <v>0</v>
      </c>
      <c r="AD3903">
        <v>0</v>
      </c>
      <c r="AE3903">
        <v>120.38931977324786</v>
      </c>
    </row>
    <row r="3904" spans="1:31" x14ac:dyDescent="0.3">
      <c r="A3904">
        <v>2510118</v>
      </c>
      <c r="B3904">
        <v>1</v>
      </c>
      <c r="C3904" t="s">
        <v>81</v>
      </c>
      <c r="D3904" t="s">
        <v>120</v>
      </c>
      <c r="E3904" t="s">
        <v>187</v>
      </c>
      <c r="F3904" t="s">
        <v>529</v>
      </c>
      <c r="G3904" t="s">
        <v>143</v>
      </c>
      <c r="H3904" t="s">
        <v>135</v>
      </c>
      <c r="I3904" t="s">
        <v>136</v>
      </c>
      <c r="J3904" t="s">
        <v>137</v>
      </c>
      <c r="K3904" t="s">
        <v>144</v>
      </c>
      <c r="L3904" t="s">
        <v>11356</v>
      </c>
      <c r="M3904" t="s">
        <v>11357</v>
      </c>
      <c r="N3904">
        <v>0.68277777699999997</v>
      </c>
      <c r="O3904">
        <v>2</v>
      </c>
      <c r="P3904">
        <v>97</v>
      </c>
      <c r="Q3904">
        <v>50</v>
      </c>
      <c r="R3904">
        <v>1</v>
      </c>
      <c r="S3904">
        <v>10</v>
      </c>
      <c r="T3904">
        <v>5</v>
      </c>
      <c r="U3904">
        <v>0</v>
      </c>
      <c r="V3904">
        <v>0</v>
      </c>
      <c r="W3904">
        <v>0.42329648969333333</v>
      </c>
      <c r="X3904">
        <v>23.58115680101692</v>
      </c>
      <c r="Y3904">
        <v>24.635756524638943</v>
      </c>
      <c r="Z3904">
        <v>1.2505897133405003E-2</v>
      </c>
      <c r="AA3904">
        <v>18.7968415558305</v>
      </c>
      <c r="AB3904">
        <v>1.8805381178159022</v>
      </c>
      <c r="AC3904">
        <v>0</v>
      </c>
      <c r="AD3904">
        <v>0</v>
      </c>
      <c r="AE3904">
        <v>69.330095386129003</v>
      </c>
    </row>
    <row r="3905" spans="1:31" x14ac:dyDescent="0.3">
      <c r="A3905">
        <v>2510122</v>
      </c>
      <c r="B3905">
        <v>1</v>
      </c>
      <c r="C3905" t="s">
        <v>81</v>
      </c>
      <c r="D3905" t="s">
        <v>114</v>
      </c>
      <c r="E3905" t="s">
        <v>207</v>
      </c>
      <c r="F3905" t="s">
        <v>11358</v>
      </c>
      <c r="G3905" t="s">
        <v>177</v>
      </c>
      <c r="H3905" t="s">
        <v>150</v>
      </c>
      <c r="I3905" t="s">
        <v>136</v>
      </c>
      <c r="J3905" t="s">
        <v>137</v>
      </c>
      <c r="K3905" t="s">
        <v>144</v>
      </c>
      <c r="L3905" t="s">
        <v>11359</v>
      </c>
      <c r="M3905" t="s">
        <v>11360</v>
      </c>
      <c r="N3905">
        <v>1.6469444440000001</v>
      </c>
      <c r="O3905">
        <v>0</v>
      </c>
      <c r="P3905">
        <v>31</v>
      </c>
      <c r="Q3905">
        <v>0</v>
      </c>
      <c r="R3905">
        <v>0</v>
      </c>
      <c r="S3905">
        <v>0</v>
      </c>
      <c r="T3905">
        <v>1</v>
      </c>
      <c r="U3905">
        <v>0</v>
      </c>
      <c r="V3905">
        <v>0</v>
      </c>
      <c r="W3905">
        <v>0</v>
      </c>
      <c r="X3905">
        <v>4.9414954848268255</v>
      </c>
      <c r="Y3905">
        <v>0</v>
      </c>
      <c r="Z3905">
        <v>0</v>
      </c>
      <c r="AA3905">
        <v>0</v>
      </c>
      <c r="AB3905">
        <v>1.8916141366844443</v>
      </c>
      <c r="AC3905">
        <v>0</v>
      </c>
      <c r="AD3905">
        <v>0</v>
      </c>
      <c r="AE3905">
        <v>6.8331096215112694</v>
      </c>
    </row>
    <row r="3906" spans="1:31" x14ac:dyDescent="0.3">
      <c r="A3906">
        <v>2510127</v>
      </c>
      <c r="B3906">
        <v>1</v>
      </c>
      <c r="C3906" t="s">
        <v>80</v>
      </c>
      <c r="D3906" t="s">
        <v>102</v>
      </c>
      <c r="E3906" t="s">
        <v>132</v>
      </c>
      <c r="F3906" t="s">
        <v>11361</v>
      </c>
      <c r="G3906" t="s">
        <v>204</v>
      </c>
      <c r="H3906" t="s">
        <v>135</v>
      </c>
      <c r="I3906" t="s">
        <v>136</v>
      </c>
      <c r="J3906" t="s">
        <v>137</v>
      </c>
      <c r="K3906" t="s">
        <v>144</v>
      </c>
      <c r="L3906" t="s">
        <v>11362</v>
      </c>
      <c r="M3906" t="s">
        <v>11363</v>
      </c>
      <c r="N3906">
        <v>1.154722222</v>
      </c>
      <c r="O3906">
        <v>0</v>
      </c>
      <c r="P3906">
        <v>116</v>
      </c>
      <c r="Q3906">
        <v>1</v>
      </c>
      <c r="R3906">
        <v>85</v>
      </c>
      <c r="S3906">
        <v>2</v>
      </c>
      <c r="T3906">
        <v>27</v>
      </c>
      <c r="U3906">
        <v>0</v>
      </c>
      <c r="V3906">
        <v>0</v>
      </c>
      <c r="W3906">
        <v>0</v>
      </c>
      <c r="X3906">
        <v>22.251707393735376</v>
      </c>
      <c r="Y3906">
        <v>7.250014177000466</v>
      </c>
      <c r="Z3906">
        <v>35.444166167846738</v>
      </c>
      <c r="AA3906">
        <v>2.6150862348170145</v>
      </c>
      <c r="AB3906">
        <v>19.109724520144781</v>
      </c>
      <c r="AC3906">
        <v>0</v>
      </c>
      <c r="AD3906">
        <v>0</v>
      </c>
      <c r="AE3906">
        <v>86.670698493544378</v>
      </c>
    </row>
    <row r="3907" spans="1:31" x14ac:dyDescent="0.3">
      <c r="A3907">
        <v>2510128</v>
      </c>
      <c r="B3907">
        <v>1</v>
      </c>
      <c r="C3907" t="s">
        <v>80</v>
      </c>
      <c r="D3907" t="s">
        <v>103</v>
      </c>
      <c r="E3907" t="s">
        <v>275</v>
      </c>
      <c r="F3907" t="s">
        <v>11069</v>
      </c>
      <c r="G3907" t="s">
        <v>143</v>
      </c>
      <c r="H3907" t="s">
        <v>135</v>
      </c>
      <c r="I3907" t="s">
        <v>136</v>
      </c>
      <c r="J3907" t="s">
        <v>137</v>
      </c>
      <c r="K3907" t="s">
        <v>144</v>
      </c>
      <c r="L3907" t="s">
        <v>11364</v>
      </c>
      <c r="M3907" t="s">
        <v>11365</v>
      </c>
      <c r="N3907">
        <v>2.3238888879999999</v>
      </c>
      <c r="O3907">
        <v>0</v>
      </c>
      <c r="P3907">
        <v>0</v>
      </c>
      <c r="Q3907">
        <v>8</v>
      </c>
      <c r="R3907">
        <v>1</v>
      </c>
      <c r="S3907">
        <v>7</v>
      </c>
      <c r="T3907">
        <v>38</v>
      </c>
      <c r="U3907">
        <v>9</v>
      </c>
      <c r="V3907">
        <v>7</v>
      </c>
      <c r="W3907">
        <v>0</v>
      </c>
      <c r="X3907">
        <v>0</v>
      </c>
      <c r="Y3907">
        <v>27.502806756669848</v>
      </c>
      <c r="Z3907">
        <v>2.8264051168331998</v>
      </c>
      <c r="AA3907">
        <v>241.3894935023194</v>
      </c>
      <c r="AB3907">
        <v>177.07090974223362</v>
      </c>
      <c r="AC3907">
        <v>3016.9403510176694</v>
      </c>
      <c r="AD3907">
        <v>228.80884772044521</v>
      </c>
      <c r="AE3907">
        <v>3694.5388138561707</v>
      </c>
    </row>
    <row r="3908" spans="1:31" x14ac:dyDescent="0.3">
      <c r="A3908">
        <v>2510129</v>
      </c>
      <c r="B3908">
        <v>1</v>
      </c>
      <c r="C3908" t="s">
        <v>80</v>
      </c>
      <c r="D3908" t="s">
        <v>96</v>
      </c>
      <c r="E3908" t="s">
        <v>187</v>
      </c>
      <c r="F3908" t="s">
        <v>11366</v>
      </c>
      <c r="G3908" t="s">
        <v>143</v>
      </c>
      <c r="H3908" t="s">
        <v>135</v>
      </c>
      <c r="I3908" t="s">
        <v>136</v>
      </c>
      <c r="J3908" t="s">
        <v>137</v>
      </c>
      <c r="K3908" t="s">
        <v>144</v>
      </c>
      <c r="L3908" t="s">
        <v>11367</v>
      </c>
      <c r="M3908" t="s">
        <v>11368</v>
      </c>
      <c r="N3908">
        <v>2.1741666660000001</v>
      </c>
      <c r="O3908">
        <v>2</v>
      </c>
      <c r="P3908">
        <v>125</v>
      </c>
      <c r="Q3908">
        <v>1</v>
      </c>
      <c r="R3908">
        <v>190</v>
      </c>
      <c r="S3908">
        <v>1</v>
      </c>
      <c r="T3908">
        <v>45</v>
      </c>
      <c r="U3908">
        <v>0</v>
      </c>
      <c r="V3908">
        <v>0</v>
      </c>
      <c r="W3908">
        <v>53.18967426201516</v>
      </c>
      <c r="X3908">
        <v>177.47485316837563</v>
      </c>
      <c r="Y3908">
        <v>2.7570985223681497</v>
      </c>
      <c r="Z3908">
        <v>222.90593602100228</v>
      </c>
      <c r="AA3908">
        <v>46.233167070978958</v>
      </c>
      <c r="AB3908">
        <v>91.418985770610021</v>
      </c>
      <c r="AC3908">
        <v>0</v>
      </c>
      <c r="AD3908">
        <v>0</v>
      </c>
      <c r="AE3908">
        <v>593.97971481535023</v>
      </c>
    </row>
    <row r="3909" spans="1:31" x14ac:dyDescent="0.3">
      <c r="A3909">
        <v>2510134</v>
      </c>
      <c r="B3909">
        <v>1</v>
      </c>
      <c r="C3909" t="s">
        <v>81</v>
      </c>
      <c r="D3909" t="s">
        <v>113</v>
      </c>
      <c r="E3909" t="s">
        <v>207</v>
      </c>
      <c r="F3909" t="s">
        <v>11369</v>
      </c>
      <c r="G3909" t="s">
        <v>177</v>
      </c>
      <c r="H3909" t="s">
        <v>150</v>
      </c>
      <c r="I3909" t="s">
        <v>136</v>
      </c>
      <c r="J3909" t="s">
        <v>137</v>
      </c>
      <c r="K3909" t="s">
        <v>144</v>
      </c>
      <c r="L3909" t="s">
        <v>11370</v>
      </c>
      <c r="M3909" t="s">
        <v>11371</v>
      </c>
      <c r="N3909">
        <v>1.466388888</v>
      </c>
      <c r="O3909">
        <v>0</v>
      </c>
      <c r="P3909">
        <v>1</v>
      </c>
      <c r="Q3909">
        <v>0</v>
      </c>
      <c r="R3909">
        <v>0</v>
      </c>
      <c r="S3909">
        <v>0</v>
      </c>
      <c r="T3909">
        <v>0</v>
      </c>
      <c r="U3909">
        <v>0</v>
      </c>
      <c r="V3909">
        <v>0</v>
      </c>
      <c r="W3909">
        <v>0</v>
      </c>
      <c r="X3909">
        <v>0.187996034298645</v>
      </c>
      <c r="Y3909">
        <v>0</v>
      </c>
      <c r="Z3909">
        <v>0</v>
      </c>
      <c r="AA3909">
        <v>0</v>
      </c>
      <c r="AB3909">
        <v>0</v>
      </c>
      <c r="AC3909">
        <v>0</v>
      </c>
      <c r="AD3909">
        <v>0</v>
      </c>
      <c r="AE3909">
        <v>0.187996034298645</v>
      </c>
    </row>
    <row r="3910" spans="1:31" x14ac:dyDescent="0.3">
      <c r="A3910">
        <v>2510137</v>
      </c>
      <c r="B3910">
        <v>1</v>
      </c>
      <c r="C3910" t="s">
        <v>81</v>
      </c>
      <c r="D3910" t="s">
        <v>128</v>
      </c>
      <c r="E3910" t="s">
        <v>132</v>
      </c>
      <c r="F3910" t="s">
        <v>6232</v>
      </c>
      <c r="G3910" t="s">
        <v>204</v>
      </c>
      <c r="H3910" t="s">
        <v>135</v>
      </c>
      <c r="I3910" t="s">
        <v>136</v>
      </c>
      <c r="J3910" t="s">
        <v>137</v>
      </c>
      <c r="K3910" t="s">
        <v>144</v>
      </c>
      <c r="L3910" t="s">
        <v>11372</v>
      </c>
      <c r="M3910" t="s">
        <v>11373</v>
      </c>
      <c r="N3910">
        <v>1.5433333330000001</v>
      </c>
      <c r="O3910">
        <v>1</v>
      </c>
      <c r="P3910">
        <v>48</v>
      </c>
      <c r="Q3910">
        <v>1</v>
      </c>
      <c r="R3910">
        <v>0</v>
      </c>
      <c r="S3910">
        <v>0</v>
      </c>
      <c r="T3910">
        <v>1</v>
      </c>
      <c r="U3910">
        <v>0</v>
      </c>
      <c r="V3910">
        <v>0</v>
      </c>
      <c r="W3910">
        <v>0.45326266809333338</v>
      </c>
      <c r="X3910">
        <v>6.5218761016299807</v>
      </c>
      <c r="Y3910">
        <v>1.4139790464725599</v>
      </c>
      <c r="Z3910">
        <v>0</v>
      </c>
      <c r="AA3910">
        <v>0</v>
      </c>
      <c r="AB3910">
        <v>0.14234236113675003</v>
      </c>
      <c r="AC3910">
        <v>0</v>
      </c>
      <c r="AD3910">
        <v>0</v>
      </c>
      <c r="AE3910">
        <v>8.5314601773326242</v>
      </c>
    </row>
    <row r="3911" spans="1:31" x14ac:dyDescent="0.3">
      <c r="A3911">
        <v>2510139</v>
      </c>
      <c r="B3911">
        <v>1</v>
      </c>
      <c r="C3911" t="s">
        <v>80</v>
      </c>
      <c r="D3911" t="s">
        <v>85</v>
      </c>
      <c r="E3911" t="s">
        <v>167</v>
      </c>
      <c r="F3911" t="s">
        <v>10536</v>
      </c>
      <c r="G3911" t="s">
        <v>169</v>
      </c>
      <c r="H3911" t="s">
        <v>150</v>
      </c>
      <c r="I3911" t="s">
        <v>136</v>
      </c>
      <c r="J3911" t="s">
        <v>137</v>
      </c>
      <c r="K3911" t="s">
        <v>144</v>
      </c>
      <c r="L3911" t="s">
        <v>11374</v>
      </c>
      <c r="M3911" t="s">
        <v>11375</v>
      </c>
      <c r="N3911">
        <v>1.8447222219999999</v>
      </c>
      <c r="O3911">
        <v>0</v>
      </c>
      <c r="P3911">
        <v>6</v>
      </c>
      <c r="Q3911">
        <v>0</v>
      </c>
      <c r="R3911">
        <v>0</v>
      </c>
      <c r="S3911">
        <v>0</v>
      </c>
      <c r="T3911">
        <v>0</v>
      </c>
      <c r="U3911">
        <v>0</v>
      </c>
      <c r="V3911">
        <v>0</v>
      </c>
      <c r="W3911">
        <v>0</v>
      </c>
      <c r="X3911">
        <v>3.2533824647135008</v>
      </c>
      <c r="Y3911">
        <v>0</v>
      </c>
      <c r="Z3911">
        <v>0</v>
      </c>
      <c r="AA3911">
        <v>0</v>
      </c>
      <c r="AB3911">
        <v>0</v>
      </c>
      <c r="AC3911">
        <v>0</v>
      </c>
      <c r="AD3911">
        <v>0</v>
      </c>
      <c r="AE3911">
        <v>3.2533824647135008</v>
      </c>
    </row>
    <row r="3912" spans="1:31" x14ac:dyDescent="0.3">
      <c r="A3912">
        <v>2510140</v>
      </c>
      <c r="B3912">
        <v>1</v>
      </c>
      <c r="C3912" t="s">
        <v>80</v>
      </c>
      <c r="D3912" t="s">
        <v>96</v>
      </c>
      <c r="E3912" t="s">
        <v>167</v>
      </c>
      <c r="F3912" t="s">
        <v>10256</v>
      </c>
      <c r="G3912" t="s">
        <v>263</v>
      </c>
      <c r="H3912" t="s">
        <v>150</v>
      </c>
      <c r="I3912" t="s">
        <v>136</v>
      </c>
      <c r="J3912" t="s">
        <v>137</v>
      </c>
      <c r="K3912" t="s">
        <v>144</v>
      </c>
      <c r="L3912" t="s">
        <v>11376</v>
      </c>
      <c r="M3912" t="s">
        <v>11377</v>
      </c>
      <c r="N3912">
        <v>5.14</v>
      </c>
      <c r="O3912">
        <v>0</v>
      </c>
      <c r="P3912">
        <v>4</v>
      </c>
      <c r="Q3912">
        <v>0</v>
      </c>
      <c r="R3912">
        <v>0</v>
      </c>
      <c r="S3912">
        <v>0</v>
      </c>
      <c r="T3912">
        <v>0</v>
      </c>
      <c r="U3912">
        <v>0</v>
      </c>
      <c r="V3912">
        <v>0</v>
      </c>
      <c r="W3912">
        <v>0</v>
      </c>
      <c r="X3912">
        <v>6.0018631970793663</v>
      </c>
      <c r="Y3912">
        <v>0</v>
      </c>
      <c r="Z3912">
        <v>0</v>
      </c>
      <c r="AA3912">
        <v>0</v>
      </c>
      <c r="AB3912">
        <v>0</v>
      </c>
      <c r="AC3912">
        <v>0</v>
      </c>
      <c r="AD3912">
        <v>0</v>
      </c>
      <c r="AE3912">
        <v>6.0018631970793663</v>
      </c>
    </row>
    <row r="3913" spans="1:31" x14ac:dyDescent="0.3">
      <c r="A3913">
        <v>2510142</v>
      </c>
      <c r="B3913">
        <v>1</v>
      </c>
      <c r="C3913" t="s">
        <v>80</v>
      </c>
      <c r="D3913" t="s">
        <v>101</v>
      </c>
      <c r="E3913" t="s">
        <v>132</v>
      </c>
      <c r="F3913" t="s">
        <v>11378</v>
      </c>
      <c r="G3913" t="s">
        <v>204</v>
      </c>
      <c r="H3913" t="s">
        <v>135</v>
      </c>
      <c r="I3913" t="s">
        <v>136</v>
      </c>
      <c r="J3913" t="s">
        <v>137</v>
      </c>
      <c r="K3913" t="s">
        <v>144</v>
      </c>
      <c r="L3913" t="s">
        <v>11379</v>
      </c>
      <c r="M3913" t="s">
        <v>11380</v>
      </c>
      <c r="N3913">
        <v>5.99</v>
      </c>
      <c r="O3913">
        <v>7</v>
      </c>
      <c r="P3913">
        <v>240</v>
      </c>
      <c r="Q3913">
        <v>2</v>
      </c>
      <c r="R3913">
        <v>63</v>
      </c>
      <c r="S3913">
        <v>20</v>
      </c>
      <c r="T3913">
        <v>58</v>
      </c>
      <c r="U3913">
        <v>0</v>
      </c>
      <c r="V3913">
        <v>0</v>
      </c>
      <c r="W3913">
        <v>9.6380627931854104</v>
      </c>
      <c r="X3913">
        <v>450.78284757466349</v>
      </c>
      <c r="Y3913">
        <v>5.9391264935129442</v>
      </c>
      <c r="Z3913">
        <v>61.802563423872172</v>
      </c>
      <c r="AA3913">
        <v>479.23804287440828</v>
      </c>
      <c r="AB3913">
        <v>480.00055906204972</v>
      </c>
      <c r="AC3913">
        <v>0</v>
      </c>
      <c r="AD3913">
        <v>0</v>
      </c>
      <c r="AE3913">
        <v>1487.4012022216921</v>
      </c>
    </row>
    <row r="3914" spans="1:31" x14ac:dyDescent="0.3">
      <c r="A3914">
        <v>2510149</v>
      </c>
      <c r="B3914">
        <v>1</v>
      </c>
      <c r="C3914" t="s">
        <v>80</v>
      </c>
      <c r="D3914" t="s">
        <v>95</v>
      </c>
      <c r="E3914" t="s">
        <v>132</v>
      </c>
      <c r="F3914" t="s">
        <v>11381</v>
      </c>
      <c r="G3914" t="s">
        <v>204</v>
      </c>
      <c r="H3914" t="s">
        <v>135</v>
      </c>
      <c r="I3914" t="s">
        <v>136</v>
      </c>
      <c r="J3914" t="s">
        <v>137</v>
      </c>
      <c r="K3914" t="s">
        <v>144</v>
      </c>
      <c r="L3914" t="s">
        <v>11382</v>
      </c>
      <c r="M3914" t="s">
        <v>11383</v>
      </c>
      <c r="N3914">
        <v>0.704166666</v>
      </c>
      <c r="O3914">
        <v>0</v>
      </c>
      <c r="P3914">
        <v>378</v>
      </c>
      <c r="Q3914">
        <v>1</v>
      </c>
      <c r="R3914">
        <v>3</v>
      </c>
      <c r="S3914">
        <v>0</v>
      </c>
      <c r="T3914">
        <v>15</v>
      </c>
      <c r="U3914">
        <v>0</v>
      </c>
      <c r="V3914">
        <v>0</v>
      </c>
      <c r="W3914">
        <v>0</v>
      </c>
      <c r="X3914">
        <v>52.657595992392146</v>
      </c>
      <c r="Y3914">
        <v>0.35064460341999998</v>
      </c>
      <c r="Z3914">
        <v>0.85954032032145744</v>
      </c>
      <c r="AA3914">
        <v>0</v>
      </c>
      <c r="AB3914">
        <v>4.1508917068332618</v>
      </c>
      <c r="AC3914">
        <v>0</v>
      </c>
      <c r="AD3914">
        <v>0</v>
      </c>
      <c r="AE3914">
        <v>58.018672622966868</v>
      </c>
    </row>
    <row r="3915" spans="1:31" x14ac:dyDescent="0.3">
      <c r="A3915">
        <v>2510150</v>
      </c>
      <c r="B3915">
        <v>1</v>
      </c>
      <c r="C3915" t="s">
        <v>81</v>
      </c>
      <c r="D3915" t="s">
        <v>128</v>
      </c>
      <c r="E3915" t="s">
        <v>187</v>
      </c>
      <c r="F3915" t="s">
        <v>4096</v>
      </c>
      <c r="G3915" t="s">
        <v>143</v>
      </c>
      <c r="H3915" t="s">
        <v>135</v>
      </c>
      <c r="I3915" t="s">
        <v>136</v>
      </c>
      <c r="J3915" t="s">
        <v>137</v>
      </c>
      <c r="K3915" t="s">
        <v>144</v>
      </c>
      <c r="L3915" t="s">
        <v>11384</v>
      </c>
      <c r="M3915" t="s">
        <v>11385</v>
      </c>
      <c r="N3915">
        <v>0.83888888800000005</v>
      </c>
      <c r="O3915">
        <v>3</v>
      </c>
      <c r="P3915">
        <v>585</v>
      </c>
      <c r="Q3915">
        <v>99</v>
      </c>
      <c r="R3915">
        <v>29</v>
      </c>
      <c r="S3915">
        <v>9</v>
      </c>
      <c r="T3915">
        <v>68</v>
      </c>
      <c r="U3915">
        <v>0</v>
      </c>
      <c r="V3915">
        <v>0</v>
      </c>
      <c r="W3915">
        <v>1.2566698619512267</v>
      </c>
      <c r="X3915">
        <v>96.568348651065961</v>
      </c>
      <c r="Y3915">
        <v>31.951282041861699</v>
      </c>
      <c r="Z3915">
        <v>3.6246174767134502</v>
      </c>
      <c r="AA3915">
        <v>83.430611854918808</v>
      </c>
      <c r="AB3915">
        <v>22.314814171877391</v>
      </c>
      <c r="AC3915">
        <v>0</v>
      </c>
      <c r="AD3915">
        <v>0</v>
      </c>
      <c r="AE3915">
        <v>239.14634405838854</v>
      </c>
    </row>
    <row r="3916" spans="1:31" x14ac:dyDescent="0.3">
      <c r="A3916">
        <v>2510154</v>
      </c>
      <c r="B3916">
        <v>1</v>
      </c>
      <c r="C3916" t="s">
        <v>80</v>
      </c>
      <c r="D3916" t="s">
        <v>94</v>
      </c>
      <c r="E3916" t="s">
        <v>207</v>
      </c>
      <c r="F3916" t="s">
        <v>11386</v>
      </c>
      <c r="G3916" t="s">
        <v>177</v>
      </c>
      <c r="H3916" t="s">
        <v>150</v>
      </c>
      <c r="I3916" t="s">
        <v>136</v>
      </c>
      <c r="J3916" t="s">
        <v>137</v>
      </c>
      <c r="K3916" t="s">
        <v>144</v>
      </c>
      <c r="L3916" t="s">
        <v>11387</v>
      </c>
      <c r="M3916" t="s">
        <v>11388</v>
      </c>
      <c r="N3916">
        <v>0.54694444399999997</v>
      </c>
      <c r="O3916">
        <v>0</v>
      </c>
      <c r="P3916">
        <v>97</v>
      </c>
      <c r="Q3916">
        <v>0</v>
      </c>
      <c r="R3916">
        <v>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13.255482274824828</v>
      </c>
      <c r="Y3916">
        <v>0</v>
      </c>
      <c r="Z3916">
        <v>0</v>
      </c>
      <c r="AA3916">
        <v>0</v>
      </c>
      <c r="AB3916">
        <v>0</v>
      </c>
      <c r="AC3916">
        <v>0</v>
      </c>
      <c r="AD3916">
        <v>0</v>
      </c>
      <c r="AE3916">
        <v>13.255482274824828</v>
      </c>
    </row>
    <row r="3917" spans="1:31" x14ac:dyDescent="0.3">
      <c r="A3917">
        <v>2510157</v>
      </c>
      <c r="B3917">
        <v>1</v>
      </c>
      <c r="C3917" t="s">
        <v>80</v>
      </c>
      <c r="D3917" t="s">
        <v>103</v>
      </c>
      <c r="E3917" t="s">
        <v>207</v>
      </c>
      <c r="F3917" t="s">
        <v>11389</v>
      </c>
      <c r="G3917" t="s">
        <v>1512</v>
      </c>
      <c r="H3917" t="s">
        <v>150</v>
      </c>
      <c r="I3917" t="s">
        <v>136</v>
      </c>
      <c r="J3917" t="s">
        <v>137</v>
      </c>
      <c r="K3917" t="s">
        <v>144</v>
      </c>
      <c r="L3917" t="s">
        <v>11390</v>
      </c>
      <c r="M3917" t="s">
        <v>11391</v>
      </c>
      <c r="N3917">
        <v>1.1583333330000001</v>
      </c>
      <c r="O3917">
        <v>0</v>
      </c>
      <c r="P3917">
        <v>98</v>
      </c>
      <c r="Q3917">
        <v>0</v>
      </c>
      <c r="R3917">
        <v>0</v>
      </c>
      <c r="S3917">
        <v>0</v>
      </c>
      <c r="T3917">
        <v>12</v>
      </c>
      <c r="U3917">
        <v>0</v>
      </c>
      <c r="V3917">
        <v>0</v>
      </c>
      <c r="W3917">
        <v>0</v>
      </c>
      <c r="X3917">
        <v>33.68777693043323</v>
      </c>
      <c r="Y3917">
        <v>0</v>
      </c>
      <c r="Z3917">
        <v>0</v>
      </c>
      <c r="AA3917">
        <v>0</v>
      </c>
      <c r="AB3917">
        <v>4.5263615486120283</v>
      </c>
      <c r="AC3917">
        <v>0</v>
      </c>
      <c r="AD3917">
        <v>0</v>
      </c>
      <c r="AE3917">
        <v>38.214138479045261</v>
      </c>
    </row>
    <row r="3918" spans="1:31" x14ac:dyDescent="0.3">
      <c r="A3918">
        <v>2510158</v>
      </c>
      <c r="B3918">
        <v>1</v>
      </c>
      <c r="C3918" t="s">
        <v>80</v>
      </c>
      <c r="D3918" t="s">
        <v>96</v>
      </c>
      <c r="E3918" t="s">
        <v>132</v>
      </c>
      <c r="F3918" t="s">
        <v>11392</v>
      </c>
      <c r="G3918" t="s">
        <v>1809</v>
      </c>
      <c r="H3918" t="s">
        <v>135</v>
      </c>
      <c r="I3918" t="s">
        <v>136</v>
      </c>
      <c r="J3918" t="s">
        <v>137</v>
      </c>
      <c r="K3918" t="s">
        <v>144</v>
      </c>
      <c r="L3918" t="s">
        <v>11393</v>
      </c>
      <c r="M3918" t="s">
        <v>11394</v>
      </c>
      <c r="N3918">
        <v>1.136111111</v>
      </c>
      <c r="O3918">
        <v>0</v>
      </c>
      <c r="P3918">
        <v>8</v>
      </c>
      <c r="Q3918">
        <v>0</v>
      </c>
      <c r="R3918">
        <v>20</v>
      </c>
      <c r="S3918">
        <v>0</v>
      </c>
      <c r="T3918">
        <v>3</v>
      </c>
      <c r="U3918">
        <v>0</v>
      </c>
      <c r="V3918">
        <v>0</v>
      </c>
      <c r="W3918">
        <v>0</v>
      </c>
      <c r="X3918">
        <v>3.5342396837669203</v>
      </c>
      <c r="Y3918">
        <v>0</v>
      </c>
      <c r="Z3918">
        <v>6.5240191234509819</v>
      </c>
      <c r="AA3918">
        <v>0</v>
      </c>
      <c r="AB3918">
        <v>6.596853004661668E-2</v>
      </c>
      <c r="AC3918">
        <v>0</v>
      </c>
      <c r="AD3918">
        <v>0</v>
      </c>
      <c r="AE3918">
        <v>10.124227337264518</v>
      </c>
    </row>
    <row r="3919" spans="1:31" x14ac:dyDescent="0.3">
      <c r="A3919">
        <v>2510160</v>
      </c>
      <c r="B3919">
        <v>1</v>
      </c>
      <c r="C3919" t="s">
        <v>80</v>
      </c>
      <c r="D3919" t="s">
        <v>96</v>
      </c>
      <c r="E3919" t="s">
        <v>187</v>
      </c>
      <c r="F3919" t="s">
        <v>11366</v>
      </c>
      <c r="G3919" t="s">
        <v>161</v>
      </c>
      <c r="H3919" t="s">
        <v>135</v>
      </c>
      <c r="I3919" t="s">
        <v>136</v>
      </c>
      <c r="J3919" t="s">
        <v>137</v>
      </c>
      <c r="K3919" t="s">
        <v>144</v>
      </c>
      <c r="L3919" t="s">
        <v>11395</v>
      </c>
      <c r="M3919" t="s">
        <v>11396</v>
      </c>
      <c r="N3919">
        <v>0.61499999999999999</v>
      </c>
      <c r="O3919">
        <v>2</v>
      </c>
      <c r="P3919">
        <v>117</v>
      </c>
      <c r="Q3919">
        <v>1</v>
      </c>
      <c r="R3919">
        <v>170</v>
      </c>
      <c r="S3919">
        <v>1</v>
      </c>
      <c r="T3919">
        <v>42</v>
      </c>
      <c r="U3919">
        <v>0</v>
      </c>
      <c r="V3919">
        <v>0</v>
      </c>
      <c r="W3919">
        <v>12.576767833742942</v>
      </c>
      <c r="X3919">
        <v>44.180203157207202</v>
      </c>
      <c r="Y3919">
        <v>0.6990791443231501</v>
      </c>
      <c r="Z3919">
        <v>46.87590461847465</v>
      </c>
      <c r="AA3919">
        <v>12.153328285701061</v>
      </c>
      <c r="AB3919">
        <v>21.797544479995345</v>
      </c>
      <c r="AC3919">
        <v>0</v>
      </c>
      <c r="AD3919">
        <v>0</v>
      </c>
      <c r="AE3919">
        <v>138.28282751944434</v>
      </c>
    </row>
    <row r="3920" spans="1:31" x14ac:dyDescent="0.3">
      <c r="A3920">
        <v>2510161</v>
      </c>
      <c r="B3920">
        <v>1</v>
      </c>
      <c r="C3920" t="s">
        <v>81</v>
      </c>
      <c r="D3920" t="s">
        <v>122</v>
      </c>
      <c r="E3920" t="s">
        <v>167</v>
      </c>
      <c r="F3920" t="s">
        <v>11397</v>
      </c>
      <c r="G3920" t="s">
        <v>169</v>
      </c>
      <c r="H3920" t="s">
        <v>150</v>
      </c>
      <c r="I3920" t="s">
        <v>136</v>
      </c>
      <c r="J3920" t="s">
        <v>137</v>
      </c>
      <c r="K3920" t="s">
        <v>144</v>
      </c>
      <c r="L3920" t="s">
        <v>11398</v>
      </c>
      <c r="M3920" t="s">
        <v>11399</v>
      </c>
      <c r="N3920">
        <v>0.79944444400000003</v>
      </c>
      <c r="O3920">
        <v>0</v>
      </c>
      <c r="P3920">
        <v>5</v>
      </c>
      <c r="Q3920">
        <v>0</v>
      </c>
      <c r="R3920">
        <v>0</v>
      </c>
      <c r="S3920">
        <v>0</v>
      </c>
      <c r="T3920">
        <v>1</v>
      </c>
      <c r="U3920">
        <v>0</v>
      </c>
      <c r="V3920">
        <v>0</v>
      </c>
      <c r="W3920">
        <v>0</v>
      </c>
      <c r="X3920">
        <v>0.80354770604282</v>
      </c>
      <c r="Y3920">
        <v>0</v>
      </c>
      <c r="Z3920">
        <v>0</v>
      </c>
      <c r="AA3920">
        <v>0</v>
      </c>
      <c r="AB3920">
        <v>0</v>
      </c>
      <c r="AC3920">
        <v>0</v>
      </c>
      <c r="AD3920">
        <v>0</v>
      </c>
      <c r="AE3920">
        <v>0.80354770604282</v>
      </c>
    </row>
    <row r="3921" spans="1:31" x14ac:dyDescent="0.3">
      <c r="A3921">
        <v>2510162</v>
      </c>
      <c r="B3921">
        <v>1</v>
      </c>
      <c r="C3921" t="s">
        <v>81</v>
      </c>
      <c r="D3921" t="s">
        <v>125</v>
      </c>
      <c r="E3921" t="s">
        <v>167</v>
      </c>
      <c r="F3921" t="s">
        <v>11400</v>
      </c>
      <c r="G3921" t="s">
        <v>263</v>
      </c>
      <c r="H3921" t="s">
        <v>150</v>
      </c>
      <c r="I3921" t="s">
        <v>136</v>
      </c>
      <c r="J3921" t="s">
        <v>137</v>
      </c>
      <c r="K3921" t="s">
        <v>144</v>
      </c>
      <c r="L3921" t="s">
        <v>11401</v>
      </c>
      <c r="M3921" t="s">
        <v>11402</v>
      </c>
      <c r="N3921">
        <v>2.2463888879999998</v>
      </c>
      <c r="O3921">
        <v>0</v>
      </c>
      <c r="P3921">
        <v>1</v>
      </c>
      <c r="Q3921">
        <v>0</v>
      </c>
      <c r="R3921">
        <v>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0.18328623914253334</v>
      </c>
      <c r="Y3921">
        <v>0</v>
      </c>
      <c r="Z3921">
        <v>0</v>
      </c>
      <c r="AA3921">
        <v>0</v>
      </c>
      <c r="AB3921">
        <v>0</v>
      </c>
      <c r="AC3921">
        <v>0</v>
      </c>
      <c r="AD3921">
        <v>0</v>
      </c>
      <c r="AE3921">
        <v>0.18328623914253334</v>
      </c>
    </row>
    <row r="3922" spans="1:31" x14ac:dyDescent="0.3">
      <c r="A3922">
        <v>2510164</v>
      </c>
      <c r="B3922">
        <v>1</v>
      </c>
      <c r="C3922" t="s">
        <v>81</v>
      </c>
      <c r="D3922" t="s">
        <v>128</v>
      </c>
      <c r="E3922" t="s">
        <v>207</v>
      </c>
      <c r="F3922" t="s">
        <v>11403</v>
      </c>
      <c r="G3922" t="s">
        <v>177</v>
      </c>
      <c r="H3922" t="s">
        <v>150</v>
      </c>
      <c r="I3922" t="s">
        <v>136</v>
      </c>
      <c r="J3922" t="s">
        <v>137</v>
      </c>
      <c r="K3922" t="s">
        <v>144</v>
      </c>
      <c r="L3922" t="s">
        <v>11404</v>
      </c>
      <c r="M3922" t="s">
        <v>11405</v>
      </c>
      <c r="N3922">
        <v>3.3005555549999999</v>
      </c>
      <c r="O3922">
        <v>0</v>
      </c>
      <c r="P3922">
        <v>82</v>
      </c>
      <c r="Q3922">
        <v>0</v>
      </c>
      <c r="R3922">
        <v>0</v>
      </c>
      <c r="S3922">
        <v>0</v>
      </c>
      <c r="T3922">
        <v>11</v>
      </c>
      <c r="U3922">
        <v>0</v>
      </c>
      <c r="V3922">
        <v>0</v>
      </c>
      <c r="W3922">
        <v>0</v>
      </c>
      <c r="X3922">
        <v>33.570794341010142</v>
      </c>
      <c r="Y3922">
        <v>0</v>
      </c>
      <c r="Z3922">
        <v>0</v>
      </c>
      <c r="AA3922">
        <v>0</v>
      </c>
      <c r="AB3922">
        <v>7.5999125653072497</v>
      </c>
      <c r="AC3922">
        <v>0</v>
      </c>
      <c r="AD3922">
        <v>0</v>
      </c>
      <c r="AE3922">
        <v>41.170706906317392</v>
      </c>
    </row>
    <row r="3923" spans="1:31" x14ac:dyDescent="0.3">
      <c r="A3923">
        <v>2510166</v>
      </c>
      <c r="B3923">
        <v>1</v>
      </c>
      <c r="C3923" t="s">
        <v>81</v>
      </c>
      <c r="D3923" t="s">
        <v>128</v>
      </c>
      <c r="E3923" t="s">
        <v>167</v>
      </c>
      <c r="F3923" t="s">
        <v>11406</v>
      </c>
      <c r="G3923" t="s">
        <v>263</v>
      </c>
      <c r="H3923" t="s">
        <v>150</v>
      </c>
      <c r="I3923" t="s">
        <v>136</v>
      </c>
      <c r="J3923" t="s">
        <v>137</v>
      </c>
      <c r="K3923" t="s">
        <v>144</v>
      </c>
      <c r="L3923" t="s">
        <v>11407</v>
      </c>
      <c r="M3923" t="s">
        <v>11408</v>
      </c>
      <c r="N3923">
        <v>1.777222222</v>
      </c>
      <c r="O3923">
        <v>0</v>
      </c>
      <c r="P3923">
        <v>3</v>
      </c>
      <c r="Q3923">
        <v>0</v>
      </c>
      <c r="R3923">
        <v>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1.111633157808565</v>
      </c>
      <c r="Y3923">
        <v>0</v>
      </c>
      <c r="Z3923">
        <v>0</v>
      </c>
      <c r="AA3923">
        <v>0</v>
      </c>
      <c r="AB3923">
        <v>0</v>
      </c>
      <c r="AC3923">
        <v>0</v>
      </c>
      <c r="AD3923">
        <v>0</v>
      </c>
      <c r="AE3923">
        <v>1.111633157808565</v>
      </c>
    </row>
    <row r="3924" spans="1:31" x14ac:dyDescent="0.3">
      <c r="A3924">
        <v>2545497</v>
      </c>
      <c r="B3924">
        <v>1</v>
      </c>
      <c r="C3924" t="s">
        <v>80</v>
      </c>
      <c r="D3924" t="s">
        <v>98</v>
      </c>
      <c r="E3924" t="s">
        <v>141</v>
      </c>
      <c r="F3924" t="s">
        <v>11409</v>
      </c>
      <c r="G3924" t="s">
        <v>143</v>
      </c>
      <c r="H3924" t="s">
        <v>135</v>
      </c>
      <c r="I3924" t="s">
        <v>136</v>
      </c>
      <c r="J3924" t="s">
        <v>137</v>
      </c>
      <c r="K3924" t="s">
        <v>144</v>
      </c>
      <c r="L3924" t="s">
        <v>11410</v>
      </c>
      <c r="M3924" t="s">
        <v>11411</v>
      </c>
      <c r="N3924">
        <v>0.46666666600000001</v>
      </c>
      <c r="O3924">
        <v>0</v>
      </c>
      <c r="P3924">
        <v>649</v>
      </c>
      <c r="Q3924">
        <v>0</v>
      </c>
      <c r="R3924">
        <v>30</v>
      </c>
      <c r="S3924">
        <v>0</v>
      </c>
      <c r="T3924">
        <v>189</v>
      </c>
      <c r="U3924">
        <v>0</v>
      </c>
      <c r="V3924">
        <v>0</v>
      </c>
      <c r="W3924">
        <v>0</v>
      </c>
      <c r="X3924">
        <v>91.043613414956724</v>
      </c>
      <c r="Y3924">
        <v>0</v>
      </c>
      <c r="Z3924">
        <v>7.3151156136346005</v>
      </c>
      <c r="AA3924">
        <v>0</v>
      </c>
      <c r="AB3924">
        <v>54.472975189127766</v>
      </c>
      <c r="AC3924">
        <v>0</v>
      </c>
      <c r="AD3924">
        <v>0</v>
      </c>
      <c r="AE3924">
        <v>152.83170421771911</v>
      </c>
    </row>
    <row r="3925" spans="1:31" x14ac:dyDescent="0.3">
      <c r="A3925">
        <v>2510168</v>
      </c>
      <c r="B3925">
        <v>1</v>
      </c>
      <c r="C3925" t="s">
        <v>80</v>
      </c>
      <c r="D3925" t="s">
        <v>101</v>
      </c>
      <c r="E3925" t="s">
        <v>132</v>
      </c>
      <c r="F3925" t="s">
        <v>11323</v>
      </c>
      <c r="G3925" t="s">
        <v>204</v>
      </c>
      <c r="H3925" t="s">
        <v>135</v>
      </c>
      <c r="I3925" t="s">
        <v>136</v>
      </c>
      <c r="J3925" t="s">
        <v>137</v>
      </c>
      <c r="K3925" t="s">
        <v>144</v>
      </c>
      <c r="L3925" t="s">
        <v>11412</v>
      </c>
      <c r="M3925" t="s">
        <v>11413</v>
      </c>
      <c r="N3925">
        <v>2.3991666660000002</v>
      </c>
      <c r="O3925">
        <v>0</v>
      </c>
      <c r="P3925">
        <v>543</v>
      </c>
      <c r="Q3925">
        <v>0</v>
      </c>
      <c r="R3925">
        <v>1</v>
      </c>
      <c r="S3925">
        <v>0</v>
      </c>
      <c r="T3925">
        <v>13</v>
      </c>
      <c r="U3925">
        <v>0</v>
      </c>
      <c r="V3925">
        <v>0</v>
      </c>
      <c r="W3925">
        <v>0</v>
      </c>
      <c r="X3925">
        <v>231.47079845433004</v>
      </c>
      <c r="Y3925">
        <v>0</v>
      </c>
      <c r="Z3925">
        <v>3.9450352045119999E-2</v>
      </c>
      <c r="AA3925">
        <v>0</v>
      </c>
      <c r="AB3925">
        <v>19.385512787648899</v>
      </c>
      <c r="AC3925">
        <v>0</v>
      </c>
      <c r="AD3925">
        <v>0</v>
      </c>
      <c r="AE3925">
        <v>250.89576159402407</v>
      </c>
    </row>
    <row r="3926" spans="1:31" x14ac:dyDescent="0.3">
      <c r="A3926">
        <v>2510169</v>
      </c>
      <c r="B3926">
        <v>1</v>
      </c>
      <c r="C3926" t="s">
        <v>80</v>
      </c>
      <c r="D3926" t="s">
        <v>96</v>
      </c>
      <c r="E3926" t="s">
        <v>167</v>
      </c>
      <c r="F3926" t="s">
        <v>11414</v>
      </c>
      <c r="G3926" t="s">
        <v>263</v>
      </c>
      <c r="H3926" t="s">
        <v>150</v>
      </c>
      <c r="I3926" t="s">
        <v>136</v>
      </c>
      <c r="J3926" t="s">
        <v>137</v>
      </c>
      <c r="K3926" t="s">
        <v>144</v>
      </c>
      <c r="L3926" t="s">
        <v>11415</v>
      </c>
      <c r="M3926" t="s">
        <v>11416</v>
      </c>
      <c r="N3926">
        <v>4.6394444439999996</v>
      </c>
      <c r="O3926">
        <v>0</v>
      </c>
      <c r="P3926">
        <v>2</v>
      </c>
      <c r="Q3926">
        <v>0</v>
      </c>
      <c r="R3926">
        <v>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0</v>
      </c>
      <c r="Y3926">
        <v>0</v>
      </c>
      <c r="Z3926">
        <v>0</v>
      </c>
      <c r="AA3926">
        <v>0</v>
      </c>
      <c r="AB3926">
        <v>0</v>
      </c>
      <c r="AC3926">
        <v>0</v>
      </c>
      <c r="AD3926">
        <v>0</v>
      </c>
      <c r="AE3926">
        <v>0</v>
      </c>
    </row>
    <row r="3927" spans="1:31" x14ac:dyDescent="0.3">
      <c r="A3927">
        <v>2510175</v>
      </c>
      <c r="B3927">
        <v>1</v>
      </c>
      <c r="C3927" t="s">
        <v>81</v>
      </c>
      <c r="D3927" t="s">
        <v>116</v>
      </c>
      <c r="E3927" t="s">
        <v>187</v>
      </c>
      <c r="F3927" t="s">
        <v>4441</v>
      </c>
      <c r="G3927" t="s">
        <v>143</v>
      </c>
      <c r="H3927" t="s">
        <v>135</v>
      </c>
      <c r="I3927" t="s">
        <v>136</v>
      </c>
      <c r="J3927" t="s">
        <v>137</v>
      </c>
      <c r="K3927" t="s">
        <v>144</v>
      </c>
      <c r="L3927" t="s">
        <v>11417</v>
      </c>
      <c r="M3927" t="s">
        <v>11418</v>
      </c>
      <c r="N3927">
        <v>0.77138888800000005</v>
      </c>
      <c r="O3927">
        <v>0</v>
      </c>
      <c r="P3927">
        <v>903</v>
      </c>
      <c r="Q3927">
        <v>8</v>
      </c>
      <c r="R3927">
        <v>106</v>
      </c>
      <c r="S3927">
        <v>7</v>
      </c>
      <c r="T3927">
        <v>49</v>
      </c>
      <c r="U3927">
        <v>1</v>
      </c>
      <c r="V3927">
        <v>0</v>
      </c>
      <c r="W3927">
        <v>0</v>
      </c>
      <c r="X3927">
        <v>57.096061152658734</v>
      </c>
      <c r="Y3927">
        <v>2.7970779196490705</v>
      </c>
      <c r="Z3927">
        <v>5.869420658604156</v>
      </c>
      <c r="AA3927">
        <v>8.4712017768479608</v>
      </c>
      <c r="AB3927">
        <v>10.515512910194147</v>
      </c>
      <c r="AC3927">
        <v>7.7224433119949332</v>
      </c>
      <c r="AD3927">
        <v>0</v>
      </c>
      <c r="AE3927">
        <v>92.471717729949006</v>
      </c>
    </row>
    <row r="3928" spans="1:31" x14ac:dyDescent="0.3">
      <c r="A3928">
        <v>2510180</v>
      </c>
      <c r="B3928">
        <v>1</v>
      </c>
      <c r="C3928" t="s">
        <v>81</v>
      </c>
      <c r="D3928" t="s">
        <v>127</v>
      </c>
      <c r="E3928" t="s">
        <v>147</v>
      </c>
      <c r="F3928" t="s">
        <v>11419</v>
      </c>
      <c r="G3928" t="s">
        <v>700</v>
      </c>
      <c r="H3928" t="s">
        <v>150</v>
      </c>
      <c r="I3928" t="s">
        <v>136</v>
      </c>
      <c r="J3928" t="s">
        <v>137</v>
      </c>
      <c r="K3928" t="s">
        <v>144</v>
      </c>
      <c r="L3928" t="s">
        <v>11420</v>
      </c>
      <c r="M3928" t="s">
        <v>11421</v>
      </c>
      <c r="N3928">
        <v>1.642222222</v>
      </c>
      <c r="O3928">
        <v>0</v>
      </c>
      <c r="P3928">
        <v>80</v>
      </c>
      <c r="Q3928">
        <v>0</v>
      </c>
      <c r="R3928">
        <v>0</v>
      </c>
      <c r="S3928">
        <v>0</v>
      </c>
      <c r="T3928">
        <v>12</v>
      </c>
      <c r="U3928">
        <v>0</v>
      </c>
      <c r="V3928">
        <v>0</v>
      </c>
      <c r="W3928">
        <v>0</v>
      </c>
      <c r="X3928">
        <v>23.273789160379931</v>
      </c>
      <c r="Y3928">
        <v>0</v>
      </c>
      <c r="Z3928">
        <v>0</v>
      </c>
      <c r="AA3928">
        <v>0</v>
      </c>
      <c r="AB3928">
        <v>8.0404376480168143</v>
      </c>
      <c r="AC3928">
        <v>0</v>
      </c>
      <c r="AD3928">
        <v>0</v>
      </c>
      <c r="AE3928">
        <v>31.314226808396747</v>
      </c>
    </row>
    <row r="3929" spans="1:31" x14ac:dyDescent="0.3">
      <c r="A3929">
        <v>2510181</v>
      </c>
      <c r="B3929">
        <v>1</v>
      </c>
      <c r="C3929" t="s">
        <v>80</v>
      </c>
      <c r="D3929" t="s">
        <v>82</v>
      </c>
      <c r="E3929" t="s">
        <v>132</v>
      </c>
      <c r="F3929" t="s">
        <v>11422</v>
      </c>
      <c r="G3929" t="s">
        <v>173</v>
      </c>
      <c r="H3929" t="s">
        <v>135</v>
      </c>
      <c r="I3929" t="s">
        <v>136</v>
      </c>
      <c r="J3929" t="s">
        <v>137</v>
      </c>
      <c r="K3929" t="s">
        <v>138</v>
      </c>
      <c r="L3929" t="s">
        <v>11423</v>
      </c>
      <c r="M3929" t="s">
        <v>11424</v>
      </c>
      <c r="N3929">
        <v>1.0619444440000001</v>
      </c>
      <c r="O3929">
        <v>0</v>
      </c>
      <c r="P3929">
        <v>322</v>
      </c>
      <c r="Q3929">
        <v>0</v>
      </c>
      <c r="R3929">
        <v>0</v>
      </c>
      <c r="S3929">
        <v>1</v>
      </c>
      <c r="T3929">
        <v>33</v>
      </c>
      <c r="U3929">
        <v>0</v>
      </c>
      <c r="V3929">
        <v>0</v>
      </c>
      <c r="W3929">
        <v>0</v>
      </c>
      <c r="X3929">
        <v>62.088724925598598</v>
      </c>
      <c r="Y3929">
        <v>0</v>
      </c>
      <c r="Z3929">
        <v>0</v>
      </c>
      <c r="AA3929">
        <v>19.350969772529712</v>
      </c>
      <c r="AB3929">
        <v>11.017710367755241</v>
      </c>
      <c r="AC3929">
        <v>0</v>
      </c>
      <c r="AD3929">
        <v>0</v>
      </c>
      <c r="AE3929">
        <v>92.457405065883549</v>
      </c>
    </row>
    <row r="3930" spans="1:31" x14ac:dyDescent="0.3">
      <c r="A3930">
        <v>2510183</v>
      </c>
      <c r="B3930">
        <v>1</v>
      </c>
      <c r="C3930" t="s">
        <v>81</v>
      </c>
      <c r="D3930" t="s">
        <v>113</v>
      </c>
      <c r="E3930" t="s">
        <v>187</v>
      </c>
      <c r="F3930" t="s">
        <v>11425</v>
      </c>
      <c r="G3930" t="s">
        <v>143</v>
      </c>
      <c r="H3930" t="s">
        <v>135</v>
      </c>
      <c r="I3930" t="s">
        <v>136</v>
      </c>
      <c r="J3930" t="s">
        <v>137</v>
      </c>
      <c r="K3930" t="s">
        <v>144</v>
      </c>
      <c r="L3930" t="s">
        <v>11426</v>
      </c>
      <c r="M3930" t="s">
        <v>11427</v>
      </c>
      <c r="N3930">
        <v>2.1833333330000002</v>
      </c>
      <c r="O3930">
        <v>1</v>
      </c>
      <c r="P3930">
        <v>1589</v>
      </c>
      <c r="Q3930">
        <v>16</v>
      </c>
      <c r="R3930">
        <v>408</v>
      </c>
      <c r="S3930">
        <v>12</v>
      </c>
      <c r="T3930">
        <v>134</v>
      </c>
      <c r="U3930">
        <v>0</v>
      </c>
      <c r="V3930">
        <v>0</v>
      </c>
      <c r="W3930">
        <v>0.84656316745853177</v>
      </c>
      <c r="X3930">
        <v>566.28884454381148</v>
      </c>
      <c r="Y3930">
        <v>20.189020119153071</v>
      </c>
      <c r="Z3930">
        <v>140.66266016118888</v>
      </c>
      <c r="AA3930">
        <v>59.083950503526772</v>
      </c>
      <c r="AB3930">
        <v>100.98756865330994</v>
      </c>
      <c r="AC3930">
        <v>0</v>
      </c>
      <c r="AD3930">
        <v>0</v>
      </c>
      <c r="AE3930">
        <v>888.05860714844869</v>
      </c>
    </row>
    <row r="3931" spans="1:31" x14ac:dyDescent="0.3">
      <c r="A3931">
        <v>2510187</v>
      </c>
      <c r="B3931">
        <v>1</v>
      </c>
      <c r="C3931" t="s">
        <v>81</v>
      </c>
      <c r="D3931" t="s">
        <v>116</v>
      </c>
      <c r="E3931" t="s">
        <v>187</v>
      </c>
      <c r="F3931" t="s">
        <v>4441</v>
      </c>
      <c r="G3931" t="s">
        <v>143</v>
      </c>
      <c r="H3931" t="s">
        <v>135</v>
      </c>
      <c r="I3931" t="s">
        <v>136</v>
      </c>
      <c r="J3931" t="s">
        <v>137</v>
      </c>
      <c r="K3931" t="s">
        <v>144</v>
      </c>
      <c r="L3931" t="s">
        <v>11428</v>
      </c>
      <c r="M3931" t="s">
        <v>11429</v>
      </c>
      <c r="N3931">
        <v>0.54472222199999998</v>
      </c>
      <c r="O3931">
        <v>0</v>
      </c>
      <c r="P3931">
        <v>903</v>
      </c>
      <c r="Q3931">
        <v>8</v>
      </c>
      <c r="R3931">
        <v>106</v>
      </c>
      <c r="S3931">
        <v>7</v>
      </c>
      <c r="T3931">
        <v>49</v>
      </c>
      <c r="U3931">
        <v>1</v>
      </c>
      <c r="V3931">
        <v>0</v>
      </c>
      <c r="W3931">
        <v>0</v>
      </c>
      <c r="X3931">
        <v>39.867646408674126</v>
      </c>
      <c r="Y3931">
        <v>1.9285130873896896</v>
      </c>
      <c r="Z3931">
        <v>4.2048680825248956</v>
      </c>
      <c r="AA3931">
        <v>5.8817205629503215</v>
      </c>
      <c r="AB3931">
        <v>7.2183090581273284</v>
      </c>
      <c r="AC3931">
        <v>5.4892348581416002</v>
      </c>
      <c r="AD3931">
        <v>0</v>
      </c>
      <c r="AE3931">
        <v>64.590292057807957</v>
      </c>
    </row>
    <row r="3932" spans="1:31" x14ac:dyDescent="0.3">
      <c r="A3932">
        <v>2510189</v>
      </c>
      <c r="B3932">
        <v>1</v>
      </c>
      <c r="C3932" t="s">
        <v>80</v>
      </c>
      <c r="D3932" t="s">
        <v>95</v>
      </c>
      <c r="E3932" t="s">
        <v>207</v>
      </c>
      <c r="F3932" t="s">
        <v>11430</v>
      </c>
      <c r="G3932" t="s">
        <v>413</v>
      </c>
      <c r="H3932" t="s">
        <v>150</v>
      </c>
      <c r="I3932" t="s">
        <v>136</v>
      </c>
      <c r="J3932" t="s">
        <v>137</v>
      </c>
      <c r="K3932" t="s">
        <v>144</v>
      </c>
      <c r="L3932" t="s">
        <v>11431</v>
      </c>
      <c r="M3932" t="s">
        <v>11432</v>
      </c>
      <c r="N3932">
        <v>0.91166666600000001</v>
      </c>
      <c r="O3932">
        <v>0</v>
      </c>
      <c r="P3932">
        <v>40</v>
      </c>
      <c r="Q3932">
        <v>0</v>
      </c>
      <c r="R3932">
        <v>0</v>
      </c>
      <c r="S3932">
        <v>0</v>
      </c>
      <c r="T3932">
        <v>9</v>
      </c>
      <c r="U3932">
        <v>0</v>
      </c>
      <c r="V3932">
        <v>0</v>
      </c>
      <c r="W3932">
        <v>0</v>
      </c>
      <c r="X3932">
        <v>7.5625125417421506</v>
      </c>
      <c r="Y3932">
        <v>0</v>
      </c>
      <c r="Z3932">
        <v>0</v>
      </c>
      <c r="AA3932">
        <v>0</v>
      </c>
      <c r="AB3932">
        <v>3.1284041352984011</v>
      </c>
      <c r="AC3932">
        <v>0</v>
      </c>
      <c r="AD3932">
        <v>0</v>
      </c>
      <c r="AE3932">
        <v>10.690916677040551</v>
      </c>
    </row>
    <row r="3933" spans="1:31" x14ac:dyDescent="0.3">
      <c r="A3933">
        <v>2510192</v>
      </c>
      <c r="B3933">
        <v>1</v>
      </c>
      <c r="C3933" t="s">
        <v>80</v>
      </c>
      <c r="D3933" t="s">
        <v>88</v>
      </c>
      <c r="E3933" t="s">
        <v>132</v>
      </c>
      <c r="F3933" t="s">
        <v>11433</v>
      </c>
      <c r="G3933" t="s">
        <v>143</v>
      </c>
      <c r="H3933" t="s">
        <v>135</v>
      </c>
      <c r="I3933" t="s">
        <v>136</v>
      </c>
      <c r="J3933" t="s">
        <v>137</v>
      </c>
      <c r="K3933" t="s">
        <v>144</v>
      </c>
      <c r="L3933" t="s">
        <v>11434</v>
      </c>
      <c r="M3933" t="s">
        <v>11435</v>
      </c>
      <c r="N3933">
        <v>1.2113888880000001</v>
      </c>
      <c r="O3933">
        <v>0</v>
      </c>
      <c r="P3933">
        <v>156</v>
      </c>
      <c r="Q3933">
        <v>0</v>
      </c>
      <c r="R3933">
        <v>0</v>
      </c>
      <c r="S3933">
        <v>0</v>
      </c>
      <c r="T3933">
        <v>4</v>
      </c>
      <c r="U3933">
        <v>0</v>
      </c>
      <c r="V3933">
        <v>0</v>
      </c>
      <c r="W3933">
        <v>0</v>
      </c>
      <c r="X3933">
        <v>118.46103353614569</v>
      </c>
      <c r="Y3933">
        <v>0</v>
      </c>
      <c r="Z3933">
        <v>0</v>
      </c>
      <c r="AA3933">
        <v>0</v>
      </c>
      <c r="AB3933">
        <v>5.1141201539440253</v>
      </c>
      <c r="AC3933">
        <v>0</v>
      </c>
      <c r="AD3933">
        <v>0</v>
      </c>
      <c r="AE3933">
        <v>123.57515369008972</v>
      </c>
    </row>
    <row r="3934" spans="1:31" x14ac:dyDescent="0.3">
      <c r="A3934">
        <v>2510199</v>
      </c>
      <c r="B3934">
        <v>1</v>
      </c>
      <c r="C3934" t="s">
        <v>80</v>
      </c>
      <c r="D3934" t="s">
        <v>88</v>
      </c>
      <c r="E3934" t="s">
        <v>132</v>
      </c>
      <c r="F3934" t="s">
        <v>505</v>
      </c>
      <c r="G3934" t="s">
        <v>460</v>
      </c>
      <c r="H3934" t="s">
        <v>135</v>
      </c>
      <c r="I3934" t="s">
        <v>136</v>
      </c>
      <c r="J3934" t="s">
        <v>137</v>
      </c>
      <c r="K3934" t="s">
        <v>144</v>
      </c>
      <c r="L3934" t="s">
        <v>11436</v>
      </c>
      <c r="M3934" t="s">
        <v>11437</v>
      </c>
      <c r="N3934">
        <v>3.4088888879999999</v>
      </c>
      <c r="O3934">
        <v>2</v>
      </c>
      <c r="P3934">
        <v>473</v>
      </c>
      <c r="Q3934">
        <v>0</v>
      </c>
      <c r="R3934">
        <v>0</v>
      </c>
      <c r="S3934">
        <v>16</v>
      </c>
      <c r="T3934">
        <v>107</v>
      </c>
      <c r="U3934">
        <v>7</v>
      </c>
      <c r="V3934">
        <v>3</v>
      </c>
      <c r="W3934">
        <v>166.02601246851015</v>
      </c>
      <c r="X3934">
        <v>1018.1865173726414</v>
      </c>
      <c r="Y3934">
        <v>0</v>
      </c>
      <c r="Z3934">
        <v>0</v>
      </c>
      <c r="AA3934">
        <v>776.67543368392853</v>
      </c>
      <c r="AB3934">
        <v>479.37047252043681</v>
      </c>
      <c r="AC3934">
        <v>1437.4392125545655</v>
      </c>
      <c r="AD3934">
        <v>137.79235751980519</v>
      </c>
      <c r="AE3934">
        <v>4015.4900061198873</v>
      </c>
    </row>
    <row r="3935" spans="1:31" x14ac:dyDescent="0.3">
      <c r="A3935">
        <v>2510203</v>
      </c>
      <c r="B3935">
        <v>1</v>
      </c>
      <c r="C3935" t="s">
        <v>81</v>
      </c>
      <c r="D3935" t="s">
        <v>115</v>
      </c>
      <c r="E3935" t="s">
        <v>187</v>
      </c>
      <c r="F3935" t="s">
        <v>852</v>
      </c>
      <c r="G3935" t="s">
        <v>143</v>
      </c>
      <c r="H3935" t="s">
        <v>135</v>
      </c>
      <c r="I3935" t="s">
        <v>136</v>
      </c>
      <c r="J3935" t="s">
        <v>137</v>
      </c>
      <c r="K3935" t="s">
        <v>144</v>
      </c>
      <c r="L3935" t="s">
        <v>11438</v>
      </c>
      <c r="M3935" t="s">
        <v>11439</v>
      </c>
      <c r="N3935">
        <v>0.59638888800000001</v>
      </c>
      <c r="O3935">
        <v>0</v>
      </c>
      <c r="P3935">
        <v>1185</v>
      </c>
      <c r="Q3935">
        <v>3</v>
      </c>
      <c r="R3935">
        <v>141</v>
      </c>
      <c r="S3935">
        <v>7</v>
      </c>
      <c r="T3935">
        <v>77</v>
      </c>
      <c r="U3935">
        <v>0</v>
      </c>
      <c r="V3935">
        <v>0</v>
      </c>
      <c r="W3935">
        <v>0</v>
      </c>
      <c r="X3935">
        <v>53.008563560811922</v>
      </c>
      <c r="Y3935">
        <v>1.3377330770310001</v>
      </c>
      <c r="Z3935">
        <v>9.931845018779784</v>
      </c>
      <c r="AA3935">
        <v>4.6402006665664839</v>
      </c>
      <c r="AB3935">
        <v>9.4133181764495557</v>
      </c>
      <c r="AC3935">
        <v>0</v>
      </c>
      <c r="AD3935">
        <v>0</v>
      </c>
      <c r="AE3935">
        <v>78.331660499638744</v>
      </c>
    </row>
    <row r="3936" spans="1:31" x14ac:dyDescent="0.3">
      <c r="A3936">
        <v>2510204</v>
      </c>
      <c r="B3936">
        <v>1</v>
      </c>
      <c r="C3936" t="s">
        <v>80</v>
      </c>
      <c r="D3936" t="s">
        <v>105</v>
      </c>
      <c r="E3936" t="s">
        <v>187</v>
      </c>
      <c r="F3936" t="s">
        <v>10922</v>
      </c>
      <c r="G3936" t="s">
        <v>143</v>
      </c>
      <c r="H3936" t="s">
        <v>135</v>
      </c>
      <c r="I3936" t="s">
        <v>136</v>
      </c>
      <c r="J3936" t="s">
        <v>137</v>
      </c>
      <c r="K3936" t="s">
        <v>144</v>
      </c>
      <c r="L3936" t="s">
        <v>11440</v>
      </c>
      <c r="M3936" t="s">
        <v>11441</v>
      </c>
      <c r="N3936">
        <v>0.98916666600000003</v>
      </c>
      <c r="O3936">
        <v>2</v>
      </c>
      <c r="P3936">
        <v>1512</v>
      </c>
      <c r="Q3936">
        <v>4</v>
      </c>
      <c r="R3936">
        <v>116</v>
      </c>
      <c r="S3936">
        <v>8</v>
      </c>
      <c r="T3936">
        <v>151</v>
      </c>
      <c r="U3936">
        <v>0</v>
      </c>
      <c r="V3936">
        <v>0</v>
      </c>
      <c r="W3936">
        <v>0.85421655225515603</v>
      </c>
      <c r="X3936">
        <v>338.62732226780554</v>
      </c>
      <c r="Y3936">
        <v>78.905108092469831</v>
      </c>
      <c r="Z3936">
        <v>13.189951888252649</v>
      </c>
      <c r="AA3936">
        <v>60.817764187752523</v>
      </c>
      <c r="AB3936">
        <v>72.71529684113581</v>
      </c>
      <c r="AC3936">
        <v>0</v>
      </c>
      <c r="AD3936">
        <v>0</v>
      </c>
      <c r="AE3936">
        <v>565.1096598296715</v>
      </c>
    </row>
    <row r="3937" spans="1:31" x14ac:dyDescent="0.3">
      <c r="A3937">
        <v>2510206</v>
      </c>
      <c r="B3937">
        <v>1</v>
      </c>
      <c r="C3937" t="s">
        <v>80</v>
      </c>
      <c r="D3937" t="s">
        <v>103</v>
      </c>
      <c r="E3937" t="s">
        <v>187</v>
      </c>
      <c r="F3937" t="s">
        <v>11442</v>
      </c>
      <c r="G3937" t="s">
        <v>143</v>
      </c>
      <c r="H3937" t="s">
        <v>135</v>
      </c>
      <c r="I3937" t="s">
        <v>136</v>
      </c>
      <c r="J3937" t="s">
        <v>137</v>
      </c>
      <c r="K3937" t="s">
        <v>144</v>
      </c>
      <c r="L3937" t="s">
        <v>11443</v>
      </c>
      <c r="M3937" t="s">
        <v>11444</v>
      </c>
      <c r="N3937">
        <v>1.646111111</v>
      </c>
      <c r="O3937">
        <v>0</v>
      </c>
      <c r="P3937">
        <v>1274</v>
      </c>
      <c r="Q3937">
        <v>9</v>
      </c>
      <c r="R3937">
        <v>17</v>
      </c>
      <c r="S3937">
        <v>3</v>
      </c>
      <c r="T3937">
        <v>194</v>
      </c>
      <c r="U3937">
        <v>0</v>
      </c>
      <c r="V3937">
        <v>2</v>
      </c>
      <c r="W3937">
        <v>0</v>
      </c>
      <c r="X3937">
        <v>710.56928238726243</v>
      </c>
      <c r="Y3937">
        <v>3.3387464594423717</v>
      </c>
      <c r="Z3937">
        <v>51.027051937207212</v>
      </c>
      <c r="AA3937">
        <v>22.438550737699568</v>
      </c>
      <c r="AB3937">
        <v>275.37000605345821</v>
      </c>
      <c r="AC3937">
        <v>0</v>
      </c>
      <c r="AD3937">
        <v>14.43460125350691</v>
      </c>
      <c r="AE3937">
        <v>1077.1782388285767</v>
      </c>
    </row>
    <row r="3938" spans="1:31" x14ac:dyDescent="0.3">
      <c r="A3938">
        <v>2510208</v>
      </c>
      <c r="B3938">
        <v>1</v>
      </c>
      <c r="C3938" t="s">
        <v>81</v>
      </c>
      <c r="D3938" t="s">
        <v>120</v>
      </c>
      <c r="E3938" t="s">
        <v>132</v>
      </c>
      <c r="F3938" t="s">
        <v>11445</v>
      </c>
      <c r="G3938" t="s">
        <v>333</v>
      </c>
      <c r="H3938" t="s">
        <v>135</v>
      </c>
      <c r="I3938" t="s">
        <v>136</v>
      </c>
      <c r="J3938" t="s">
        <v>137</v>
      </c>
      <c r="K3938" t="s">
        <v>144</v>
      </c>
      <c r="L3938" t="s">
        <v>11446</v>
      </c>
      <c r="M3938" t="s">
        <v>11447</v>
      </c>
      <c r="N3938">
        <v>1.0266666659999999</v>
      </c>
      <c r="O3938">
        <v>1</v>
      </c>
      <c r="P3938">
        <v>327</v>
      </c>
      <c r="Q3938">
        <v>13</v>
      </c>
      <c r="R3938">
        <v>15</v>
      </c>
      <c r="S3938">
        <v>3</v>
      </c>
      <c r="T3938">
        <v>16</v>
      </c>
      <c r="U3938">
        <v>0</v>
      </c>
      <c r="V3938">
        <v>0</v>
      </c>
      <c r="W3938">
        <v>4.2941207966526673E-2</v>
      </c>
      <c r="X3938">
        <v>55.493458329620914</v>
      </c>
      <c r="Y3938">
        <v>10.55092159336488</v>
      </c>
      <c r="Z3938">
        <v>0.53824672749540003</v>
      </c>
      <c r="AA3938">
        <v>21.656105617976355</v>
      </c>
      <c r="AB3938">
        <v>5.4084096803914745</v>
      </c>
      <c r="AC3938">
        <v>0</v>
      </c>
      <c r="AD3938">
        <v>0</v>
      </c>
      <c r="AE3938">
        <v>93.690083156815547</v>
      </c>
    </row>
    <row r="3939" spans="1:31" x14ac:dyDescent="0.3">
      <c r="A3939">
        <v>2510211</v>
      </c>
      <c r="B3939">
        <v>1</v>
      </c>
      <c r="C3939" t="s">
        <v>81</v>
      </c>
      <c r="D3939" t="s">
        <v>113</v>
      </c>
      <c r="E3939" t="s">
        <v>132</v>
      </c>
      <c r="F3939" t="s">
        <v>11448</v>
      </c>
      <c r="G3939" t="s">
        <v>143</v>
      </c>
      <c r="H3939" t="s">
        <v>135</v>
      </c>
      <c r="I3939" t="s">
        <v>136</v>
      </c>
      <c r="J3939" t="s">
        <v>137</v>
      </c>
      <c r="K3939" t="s">
        <v>144</v>
      </c>
      <c r="L3939" t="s">
        <v>11449</v>
      </c>
      <c r="M3939" t="s">
        <v>11450</v>
      </c>
      <c r="N3939">
        <v>2.008888888</v>
      </c>
      <c r="O3939">
        <v>4</v>
      </c>
      <c r="P3939">
        <v>1408</v>
      </c>
      <c r="Q3939">
        <v>19</v>
      </c>
      <c r="R3939">
        <v>82</v>
      </c>
      <c r="S3939">
        <v>6</v>
      </c>
      <c r="T3939">
        <v>205</v>
      </c>
      <c r="U3939">
        <v>0</v>
      </c>
      <c r="V3939">
        <v>0</v>
      </c>
      <c r="W3939">
        <v>8.6454217832956815</v>
      </c>
      <c r="X3939">
        <v>418.66541252111102</v>
      </c>
      <c r="Y3939">
        <v>135.03518625877763</v>
      </c>
      <c r="Z3939">
        <v>35.031851372476389</v>
      </c>
      <c r="AA3939">
        <v>199.96292898863894</v>
      </c>
      <c r="AB3939">
        <v>203.72469672970229</v>
      </c>
      <c r="AC3939">
        <v>0</v>
      </c>
      <c r="AD3939">
        <v>0</v>
      </c>
      <c r="AE3939">
        <v>1001.0654976540019</v>
      </c>
    </row>
    <row r="3940" spans="1:31" x14ac:dyDescent="0.3">
      <c r="A3940">
        <v>2510213</v>
      </c>
      <c r="B3940">
        <v>1</v>
      </c>
      <c r="C3940" t="s">
        <v>81</v>
      </c>
      <c r="D3940" t="s">
        <v>112</v>
      </c>
      <c r="E3940" t="s">
        <v>132</v>
      </c>
      <c r="F3940" t="s">
        <v>11451</v>
      </c>
      <c r="G3940" t="s">
        <v>143</v>
      </c>
      <c r="H3940" t="s">
        <v>135</v>
      </c>
      <c r="I3940" t="s">
        <v>136</v>
      </c>
      <c r="J3940" t="s">
        <v>137</v>
      </c>
      <c r="K3940" t="s">
        <v>144</v>
      </c>
      <c r="L3940" t="s">
        <v>11452</v>
      </c>
      <c r="M3940" t="s">
        <v>11453</v>
      </c>
      <c r="N3940">
        <v>0.83499999999999996</v>
      </c>
      <c r="O3940">
        <v>0</v>
      </c>
      <c r="P3940">
        <v>3643</v>
      </c>
      <c r="Q3940">
        <v>0</v>
      </c>
      <c r="R3940">
        <v>106</v>
      </c>
      <c r="S3940">
        <v>1</v>
      </c>
      <c r="T3940">
        <v>225</v>
      </c>
      <c r="U3940">
        <v>1</v>
      </c>
      <c r="V3940">
        <v>3</v>
      </c>
      <c r="W3940">
        <v>0</v>
      </c>
      <c r="X3940">
        <v>554.99116096313639</v>
      </c>
      <c r="Y3940">
        <v>0</v>
      </c>
      <c r="Z3940">
        <v>7.8400299496479438</v>
      </c>
      <c r="AA3940">
        <v>13.1733492834825</v>
      </c>
      <c r="AB3940">
        <v>161.4211040379947</v>
      </c>
      <c r="AC3940">
        <v>235.47475584798732</v>
      </c>
      <c r="AD3940">
        <v>188.89005254763899</v>
      </c>
      <c r="AE3940">
        <v>1161.7904526298878</v>
      </c>
    </row>
    <row r="3941" spans="1:31" x14ac:dyDescent="0.3">
      <c r="A3941">
        <v>2510217</v>
      </c>
      <c r="B3941">
        <v>1</v>
      </c>
      <c r="C3941" t="s">
        <v>80</v>
      </c>
      <c r="D3941" t="s">
        <v>100</v>
      </c>
      <c r="E3941" t="s">
        <v>187</v>
      </c>
      <c r="F3941" t="s">
        <v>11454</v>
      </c>
      <c r="G3941" t="s">
        <v>143</v>
      </c>
      <c r="H3941" t="s">
        <v>135</v>
      </c>
      <c r="I3941" t="s">
        <v>136</v>
      </c>
      <c r="J3941" t="s">
        <v>137</v>
      </c>
      <c r="K3941" t="s">
        <v>144</v>
      </c>
      <c r="L3941" t="s">
        <v>11455</v>
      </c>
      <c r="M3941" t="s">
        <v>11456</v>
      </c>
      <c r="N3941">
        <v>0.29194444400000003</v>
      </c>
      <c r="O3941">
        <v>0</v>
      </c>
      <c r="P3941">
        <v>2241</v>
      </c>
      <c r="Q3941">
        <v>0</v>
      </c>
      <c r="R3941">
        <v>12</v>
      </c>
      <c r="S3941">
        <v>1</v>
      </c>
      <c r="T3941">
        <v>190</v>
      </c>
      <c r="U3941">
        <v>0</v>
      </c>
      <c r="V3941">
        <v>0</v>
      </c>
      <c r="W3941">
        <v>0</v>
      </c>
      <c r="X3941">
        <v>159.06798730144854</v>
      </c>
      <c r="Y3941">
        <v>0</v>
      </c>
      <c r="Z3941">
        <v>0.79463563016759664</v>
      </c>
      <c r="AA3941">
        <v>5.2223459459096251</v>
      </c>
      <c r="AB3941">
        <v>63.841575398681556</v>
      </c>
      <c r="AC3941">
        <v>0</v>
      </c>
      <c r="AD3941">
        <v>0</v>
      </c>
      <c r="AE3941">
        <v>228.92654427620732</v>
      </c>
    </row>
    <row r="3942" spans="1:31" x14ac:dyDescent="0.3">
      <c r="A3942">
        <v>2510218</v>
      </c>
      <c r="B3942">
        <v>1</v>
      </c>
      <c r="C3942" t="s">
        <v>80</v>
      </c>
      <c r="D3942" t="s">
        <v>100</v>
      </c>
      <c r="E3942" t="s">
        <v>141</v>
      </c>
      <c r="F3942" t="s">
        <v>4901</v>
      </c>
      <c r="G3942" t="s">
        <v>143</v>
      </c>
      <c r="H3942" t="s">
        <v>135</v>
      </c>
      <c r="I3942" t="s">
        <v>136</v>
      </c>
      <c r="J3942" t="s">
        <v>137</v>
      </c>
      <c r="K3942" t="s">
        <v>144</v>
      </c>
      <c r="L3942" t="s">
        <v>11457</v>
      </c>
      <c r="M3942" t="s">
        <v>11458</v>
      </c>
      <c r="N3942">
        <v>0.16888888799999999</v>
      </c>
      <c r="O3942">
        <v>0</v>
      </c>
      <c r="P3942">
        <v>99</v>
      </c>
      <c r="Q3942">
        <v>3</v>
      </c>
      <c r="R3942">
        <v>19</v>
      </c>
      <c r="S3942">
        <v>14</v>
      </c>
      <c r="T3942">
        <v>123</v>
      </c>
      <c r="U3942">
        <v>1</v>
      </c>
      <c r="V3942">
        <v>0</v>
      </c>
      <c r="W3942">
        <v>0</v>
      </c>
      <c r="X3942">
        <v>7.5807420586701308</v>
      </c>
      <c r="Y3942">
        <v>0.69399524889989339</v>
      </c>
      <c r="Z3942">
        <v>1.0967207794517333</v>
      </c>
      <c r="AA3942">
        <v>27.98780782657149</v>
      </c>
      <c r="AB3942">
        <v>57.214904068148215</v>
      </c>
      <c r="AC3942">
        <v>9.3804658161666676</v>
      </c>
      <c r="AD3942">
        <v>0</v>
      </c>
      <c r="AE3942">
        <v>103.95463579790813</v>
      </c>
    </row>
    <row r="3943" spans="1:31" x14ac:dyDescent="0.3">
      <c r="A3943">
        <v>2510221</v>
      </c>
      <c r="B3943">
        <v>1</v>
      </c>
      <c r="C3943" t="s">
        <v>80</v>
      </c>
      <c r="D3943" t="s">
        <v>90</v>
      </c>
      <c r="E3943" t="s">
        <v>207</v>
      </c>
      <c r="F3943" t="s">
        <v>11459</v>
      </c>
      <c r="G3943" t="s">
        <v>413</v>
      </c>
      <c r="H3943" t="s">
        <v>150</v>
      </c>
      <c r="I3943" t="s">
        <v>136</v>
      </c>
      <c r="J3943" t="s">
        <v>137</v>
      </c>
      <c r="K3943" t="s">
        <v>144</v>
      </c>
      <c r="L3943" t="s">
        <v>11460</v>
      </c>
      <c r="M3943" t="s">
        <v>11461</v>
      </c>
      <c r="N3943">
        <v>0.99972222200000005</v>
      </c>
      <c r="O3943">
        <v>0</v>
      </c>
      <c r="P3943">
        <v>19</v>
      </c>
      <c r="Q3943">
        <v>0</v>
      </c>
      <c r="R3943">
        <v>0</v>
      </c>
      <c r="S3943">
        <v>0</v>
      </c>
      <c r="T3943">
        <v>2</v>
      </c>
      <c r="U3943">
        <v>0</v>
      </c>
      <c r="V3943">
        <v>0</v>
      </c>
      <c r="W3943">
        <v>0</v>
      </c>
      <c r="X3943">
        <v>4.6963351900030359</v>
      </c>
      <c r="Y3943">
        <v>0</v>
      </c>
      <c r="Z3943">
        <v>0</v>
      </c>
      <c r="AA3943">
        <v>0</v>
      </c>
      <c r="AB3943">
        <v>0.13918275048559001</v>
      </c>
      <c r="AC3943">
        <v>0</v>
      </c>
      <c r="AD3943">
        <v>0</v>
      </c>
      <c r="AE3943">
        <v>4.8355179404886259</v>
      </c>
    </row>
    <row r="3944" spans="1:31" x14ac:dyDescent="0.3">
      <c r="A3944">
        <v>2510227</v>
      </c>
      <c r="B3944">
        <v>1</v>
      </c>
      <c r="C3944" t="s">
        <v>80</v>
      </c>
      <c r="D3944" t="s">
        <v>94</v>
      </c>
      <c r="E3944" t="s">
        <v>147</v>
      </c>
      <c r="F3944" t="s">
        <v>11462</v>
      </c>
      <c r="G3944" t="s">
        <v>224</v>
      </c>
      <c r="H3944" t="s">
        <v>150</v>
      </c>
      <c r="I3944" t="s">
        <v>136</v>
      </c>
      <c r="J3944" t="s">
        <v>137</v>
      </c>
      <c r="K3944" t="s">
        <v>144</v>
      </c>
      <c r="L3944" t="s">
        <v>11463</v>
      </c>
      <c r="M3944" t="s">
        <v>11464</v>
      </c>
      <c r="N3944">
        <v>5.6186111109999999</v>
      </c>
      <c r="O3944">
        <v>0</v>
      </c>
      <c r="P3944">
        <v>48</v>
      </c>
      <c r="Q3944">
        <v>0</v>
      </c>
      <c r="R3944">
        <v>0</v>
      </c>
      <c r="S3944">
        <v>0</v>
      </c>
      <c r="T3944">
        <v>12</v>
      </c>
      <c r="U3944">
        <v>0</v>
      </c>
      <c r="V3944">
        <v>0</v>
      </c>
      <c r="W3944">
        <v>0</v>
      </c>
      <c r="X3944">
        <v>63.866151884129977</v>
      </c>
      <c r="Y3944">
        <v>0</v>
      </c>
      <c r="Z3944">
        <v>0</v>
      </c>
      <c r="AA3944">
        <v>0</v>
      </c>
      <c r="AB3944">
        <v>104.62280263293758</v>
      </c>
      <c r="AC3944">
        <v>0</v>
      </c>
      <c r="AD3944">
        <v>0</v>
      </c>
      <c r="AE3944">
        <v>168.48895451706755</v>
      </c>
    </row>
    <row r="3945" spans="1:31" x14ac:dyDescent="0.3">
      <c r="A3945">
        <v>2510228</v>
      </c>
      <c r="B3945">
        <v>1</v>
      </c>
      <c r="C3945" t="s">
        <v>80</v>
      </c>
      <c r="D3945" t="s">
        <v>95</v>
      </c>
      <c r="E3945" t="s">
        <v>187</v>
      </c>
      <c r="F3945" t="s">
        <v>1073</v>
      </c>
      <c r="G3945" t="s">
        <v>143</v>
      </c>
      <c r="H3945" t="s">
        <v>135</v>
      </c>
      <c r="I3945" t="s">
        <v>136</v>
      </c>
      <c r="J3945" t="s">
        <v>137</v>
      </c>
      <c r="K3945" t="s">
        <v>144</v>
      </c>
      <c r="L3945" t="s">
        <v>11465</v>
      </c>
      <c r="M3945" t="s">
        <v>11466</v>
      </c>
      <c r="N3945">
        <v>0.36472222199999998</v>
      </c>
      <c r="O3945">
        <v>1</v>
      </c>
      <c r="P3945">
        <v>192</v>
      </c>
      <c r="Q3945">
        <v>0</v>
      </c>
      <c r="R3945">
        <v>2</v>
      </c>
      <c r="S3945">
        <v>18</v>
      </c>
      <c r="T3945">
        <v>19</v>
      </c>
      <c r="U3945">
        <v>2</v>
      </c>
      <c r="V3945">
        <v>0</v>
      </c>
      <c r="W3945">
        <v>0.12577170182267167</v>
      </c>
      <c r="X3945">
        <v>9.0125243907682933</v>
      </c>
      <c r="Y3945">
        <v>0</v>
      </c>
      <c r="Z3945">
        <v>0.10135655145825001</v>
      </c>
      <c r="AA3945">
        <v>9.5557949802281605</v>
      </c>
      <c r="AB3945">
        <v>3.8844890485592098</v>
      </c>
      <c r="AC3945">
        <v>63.190451427002856</v>
      </c>
      <c r="AD3945">
        <v>0</v>
      </c>
      <c r="AE3945">
        <v>85.870388099839445</v>
      </c>
    </row>
    <row r="3946" spans="1:31" x14ac:dyDescent="0.3">
      <c r="A3946">
        <v>2510229</v>
      </c>
      <c r="B3946">
        <v>1</v>
      </c>
      <c r="C3946" t="s">
        <v>80</v>
      </c>
      <c r="D3946" t="s">
        <v>104</v>
      </c>
      <c r="E3946" t="s">
        <v>132</v>
      </c>
      <c r="F3946" t="s">
        <v>11467</v>
      </c>
      <c r="G3946" t="s">
        <v>143</v>
      </c>
      <c r="H3946" t="s">
        <v>135</v>
      </c>
      <c r="I3946" t="s">
        <v>136</v>
      </c>
      <c r="J3946" t="s">
        <v>137</v>
      </c>
      <c r="K3946" t="s">
        <v>144</v>
      </c>
      <c r="L3946" t="s">
        <v>11468</v>
      </c>
      <c r="M3946" t="s">
        <v>11469</v>
      </c>
      <c r="N3946">
        <v>0.76888888799999999</v>
      </c>
      <c r="O3946">
        <v>1</v>
      </c>
      <c r="P3946">
        <v>470</v>
      </c>
      <c r="Q3946">
        <v>11</v>
      </c>
      <c r="R3946">
        <v>27</v>
      </c>
      <c r="S3946">
        <v>11</v>
      </c>
      <c r="T3946">
        <v>71</v>
      </c>
      <c r="U3946">
        <v>1</v>
      </c>
      <c r="V3946">
        <v>0</v>
      </c>
      <c r="W3946">
        <v>1.692532608511484</v>
      </c>
      <c r="X3946">
        <v>88.957369635841829</v>
      </c>
      <c r="Y3946">
        <v>12.676981968230088</v>
      </c>
      <c r="Z3946">
        <v>6.5580165647121422</v>
      </c>
      <c r="AA3946">
        <v>35.337666068627755</v>
      </c>
      <c r="AB3946">
        <v>57.190185726233544</v>
      </c>
      <c r="AC3946">
        <v>44.965188397994666</v>
      </c>
      <c r="AD3946">
        <v>0</v>
      </c>
      <c r="AE3946">
        <v>247.37794097015151</v>
      </c>
    </row>
    <row r="3947" spans="1:31" x14ac:dyDescent="0.3">
      <c r="A3947">
        <v>2510235</v>
      </c>
      <c r="B3947">
        <v>1</v>
      </c>
      <c r="C3947" t="s">
        <v>80</v>
      </c>
      <c r="D3947" t="s">
        <v>92</v>
      </c>
      <c r="E3947" t="s">
        <v>167</v>
      </c>
      <c r="F3947" t="s">
        <v>11470</v>
      </c>
      <c r="G3947" t="s">
        <v>263</v>
      </c>
      <c r="H3947" t="s">
        <v>150</v>
      </c>
      <c r="I3947" t="s">
        <v>136</v>
      </c>
      <c r="J3947" t="s">
        <v>137</v>
      </c>
      <c r="K3947" t="s">
        <v>144</v>
      </c>
      <c r="L3947" t="s">
        <v>11471</v>
      </c>
      <c r="M3947" t="s">
        <v>11472</v>
      </c>
      <c r="N3947">
        <v>1.230555555</v>
      </c>
      <c r="O3947">
        <v>0</v>
      </c>
      <c r="P3947">
        <v>0</v>
      </c>
      <c r="Q3947">
        <v>0</v>
      </c>
      <c r="R3947">
        <v>0</v>
      </c>
      <c r="S3947">
        <v>0</v>
      </c>
      <c r="T3947">
        <v>1</v>
      </c>
      <c r="U3947">
        <v>0</v>
      </c>
      <c r="V3947">
        <v>0</v>
      </c>
      <c r="W3947">
        <v>0</v>
      </c>
      <c r="X3947">
        <v>0</v>
      </c>
      <c r="Y3947">
        <v>0</v>
      </c>
      <c r="Z3947">
        <v>0</v>
      </c>
      <c r="AA3947">
        <v>0</v>
      </c>
      <c r="AB3947">
        <v>0.39412455094187998</v>
      </c>
      <c r="AC3947">
        <v>0</v>
      </c>
      <c r="AD3947">
        <v>0</v>
      </c>
      <c r="AE3947">
        <v>0.39412455094187998</v>
      </c>
    </row>
    <row r="3948" spans="1:31" x14ac:dyDescent="0.3">
      <c r="A3948">
        <v>2510236</v>
      </c>
      <c r="B3948">
        <v>1</v>
      </c>
      <c r="C3948" t="s">
        <v>80</v>
      </c>
      <c r="D3948" t="s">
        <v>104</v>
      </c>
      <c r="E3948" t="s">
        <v>275</v>
      </c>
      <c r="F3948" t="s">
        <v>11473</v>
      </c>
      <c r="G3948" t="s">
        <v>143</v>
      </c>
      <c r="H3948" t="s">
        <v>135</v>
      </c>
      <c r="I3948" t="s">
        <v>136</v>
      </c>
      <c r="J3948" t="s">
        <v>137</v>
      </c>
      <c r="K3948" t="s">
        <v>144</v>
      </c>
      <c r="L3948" t="s">
        <v>11474</v>
      </c>
      <c r="M3948" t="s">
        <v>11475</v>
      </c>
      <c r="N3948">
        <v>0.63611111099999995</v>
      </c>
      <c r="O3948">
        <v>1</v>
      </c>
      <c r="P3948">
        <v>470</v>
      </c>
      <c r="Q3948">
        <v>22</v>
      </c>
      <c r="R3948">
        <v>27</v>
      </c>
      <c r="S3948">
        <v>28</v>
      </c>
      <c r="T3948">
        <v>71</v>
      </c>
      <c r="U3948">
        <v>5</v>
      </c>
      <c r="V3948">
        <v>0</v>
      </c>
      <c r="W3948">
        <v>1.411434363781775</v>
      </c>
      <c r="X3948">
        <v>73.957304404625447</v>
      </c>
      <c r="Y3948">
        <v>15.57670900356424</v>
      </c>
      <c r="Z3948">
        <v>5.4273591702604174</v>
      </c>
      <c r="AA3948">
        <v>383.19134663279704</v>
      </c>
      <c r="AB3948">
        <v>46.968367516374883</v>
      </c>
      <c r="AC3948">
        <v>157.40176769342577</v>
      </c>
      <c r="AD3948">
        <v>0</v>
      </c>
      <c r="AE3948">
        <v>683.93428878482962</v>
      </c>
    </row>
    <row r="3949" spans="1:31" x14ac:dyDescent="0.3">
      <c r="A3949">
        <v>2510241</v>
      </c>
      <c r="B3949">
        <v>1</v>
      </c>
      <c r="C3949" t="s">
        <v>81</v>
      </c>
      <c r="D3949" t="s">
        <v>120</v>
      </c>
      <c r="E3949" t="s">
        <v>207</v>
      </c>
      <c r="F3949" t="s">
        <v>4176</v>
      </c>
      <c r="G3949" t="s">
        <v>177</v>
      </c>
      <c r="H3949" t="s">
        <v>150</v>
      </c>
      <c r="I3949" t="s">
        <v>136</v>
      </c>
      <c r="J3949" t="s">
        <v>137</v>
      </c>
      <c r="K3949" t="s">
        <v>144</v>
      </c>
      <c r="L3949" t="s">
        <v>11476</v>
      </c>
      <c r="M3949" t="s">
        <v>11477</v>
      </c>
      <c r="N3949">
        <v>0.61416666600000003</v>
      </c>
      <c r="O3949">
        <v>0</v>
      </c>
      <c r="P3949">
        <v>104</v>
      </c>
      <c r="Q3949">
        <v>0</v>
      </c>
      <c r="R3949">
        <v>0</v>
      </c>
      <c r="S3949">
        <v>0</v>
      </c>
      <c r="T3949">
        <v>3</v>
      </c>
      <c r="U3949">
        <v>0</v>
      </c>
      <c r="V3949">
        <v>0</v>
      </c>
      <c r="W3949">
        <v>0</v>
      </c>
      <c r="X3949">
        <v>12.143006422817146</v>
      </c>
      <c r="Y3949">
        <v>0</v>
      </c>
      <c r="Z3949">
        <v>0</v>
      </c>
      <c r="AA3949">
        <v>0</v>
      </c>
      <c r="AB3949">
        <v>3.9827298514548413</v>
      </c>
      <c r="AC3949">
        <v>0</v>
      </c>
      <c r="AD3949">
        <v>0</v>
      </c>
      <c r="AE3949">
        <v>16.125736274271986</v>
      </c>
    </row>
    <row r="3950" spans="1:31" x14ac:dyDescent="0.3">
      <c r="A3950">
        <v>2510247</v>
      </c>
      <c r="B3950">
        <v>1</v>
      </c>
      <c r="C3950" t="s">
        <v>80</v>
      </c>
      <c r="D3950" t="s">
        <v>95</v>
      </c>
      <c r="E3950" t="s">
        <v>132</v>
      </c>
      <c r="F3950" t="s">
        <v>11478</v>
      </c>
      <c r="G3950" t="s">
        <v>134</v>
      </c>
      <c r="H3950" t="s">
        <v>135</v>
      </c>
      <c r="I3950" t="s">
        <v>136</v>
      </c>
      <c r="J3950" t="s">
        <v>137</v>
      </c>
      <c r="K3950" t="s">
        <v>138</v>
      </c>
      <c r="L3950" t="s">
        <v>11479</v>
      </c>
      <c r="M3950" t="s">
        <v>11480</v>
      </c>
      <c r="N3950">
        <v>1.8330555550000001</v>
      </c>
      <c r="O3950">
        <v>0</v>
      </c>
      <c r="P3950">
        <v>558</v>
      </c>
      <c r="Q3950">
        <v>0</v>
      </c>
      <c r="R3950">
        <v>0</v>
      </c>
      <c r="S3950">
        <v>0</v>
      </c>
      <c r="T3950">
        <v>80</v>
      </c>
      <c r="U3950">
        <v>0</v>
      </c>
      <c r="V3950">
        <v>0</v>
      </c>
      <c r="W3950">
        <v>0</v>
      </c>
      <c r="X3950">
        <v>211.90222651497433</v>
      </c>
      <c r="Y3950">
        <v>0</v>
      </c>
      <c r="Z3950">
        <v>0</v>
      </c>
      <c r="AA3950">
        <v>0</v>
      </c>
      <c r="AB3950">
        <v>180.18546199358138</v>
      </c>
      <c r="AC3950">
        <v>0</v>
      </c>
      <c r="AD3950">
        <v>0</v>
      </c>
      <c r="AE3950">
        <v>392.08768850855574</v>
      </c>
    </row>
    <row r="3951" spans="1:31" x14ac:dyDescent="0.3">
      <c r="A3951">
        <v>2510248</v>
      </c>
      <c r="B3951">
        <v>1</v>
      </c>
      <c r="C3951" t="s">
        <v>80</v>
      </c>
      <c r="D3951" t="s">
        <v>111</v>
      </c>
      <c r="E3951" t="s">
        <v>159</v>
      </c>
      <c r="F3951" t="s">
        <v>11481</v>
      </c>
      <c r="G3951" t="s">
        <v>173</v>
      </c>
      <c r="H3951" t="s">
        <v>150</v>
      </c>
      <c r="I3951" t="s">
        <v>136</v>
      </c>
      <c r="J3951" t="s">
        <v>137</v>
      </c>
      <c r="K3951" t="s">
        <v>138</v>
      </c>
      <c r="L3951" t="s">
        <v>11482</v>
      </c>
      <c r="M3951" t="s">
        <v>11483</v>
      </c>
      <c r="N3951">
        <v>6.5319444439999996</v>
      </c>
      <c r="O3951">
        <v>0</v>
      </c>
      <c r="P3951">
        <v>601</v>
      </c>
      <c r="Q3951">
        <v>0</v>
      </c>
      <c r="R3951">
        <v>0</v>
      </c>
      <c r="S3951">
        <v>0</v>
      </c>
      <c r="T3951">
        <v>85</v>
      </c>
      <c r="U3951">
        <v>0</v>
      </c>
      <c r="V3951">
        <v>0</v>
      </c>
      <c r="W3951">
        <v>0</v>
      </c>
      <c r="X3951">
        <v>981.73327561173585</v>
      </c>
      <c r="Y3951">
        <v>0</v>
      </c>
      <c r="Z3951">
        <v>0</v>
      </c>
      <c r="AA3951">
        <v>0</v>
      </c>
      <c r="AB3951">
        <v>614.12086389439594</v>
      </c>
      <c r="AC3951">
        <v>0</v>
      </c>
      <c r="AD3951">
        <v>0</v>
      </c>
      <c r="AE3951">
        <v>1595.8541395061318</v>
      </c>
    </row>
    <row r="3952" spans="1:31" x14ac:dyDescent="0.3">
      <c r="A3952">
        <v>2510249</v>
      </c>
      <c r="B3952">
        <v>1</v>
      </c>
      <c r="C3952" t="s">
        <v>80</v>
      </c>
      <c r="D3952" t="s">
        <v>82</v>
      </c>
      <c r="E3952" t="s">
        <v>147</v>
      </c>
      <c r="F3952" t="s">
        <v>2236</v>
      </c>
      <c r="G3952" t="s">
        <v>177</v>
      </c>
      <c r="H3952" t="s">
        <v>150</v>
      </c>
      <c r="I3952" t="s">
        <v>136</v>
      </c>
      <c r="J3952" t="s">
        <v>137</v>
      </c>
      <c r="K3952" t="s">
        <v>144</v>
      </c>
      <c r="L3952" t="s">
        <v>11484</v>
      </c>
      <c r="M3952" t="s">
        <v>11485</v>
      </c>
      <c r="N3952">
        <v>1.4852777770000001</v>
      </c>
      <c r="O3952">
        <v>0</v>
      </c>
      <c r="P3952">
        <v>17</v>
      </c>
      <c r="Q3952">
        <v>0</v>
      </c>
      <c r="R3952">
        <v>0</v>
      </c>
      <c r="S3952">
        <v>0</v>
      </c>
      <c r="T3952">
        <v>40</v>
      </c>
      <c r="U3952">
        <v>0</v>
      </c>
      <c r="V3952">
        <v>0</v>
      </c>
      <c r="W3952">
        <v>0</v>
      </c>
      <c r="X3952">
        <v>7.6402977274664705</v>
      </c>
      <c r="Y3952">
        <v>0</v>
      </c>
      <c r="Z3952">
        <v>0</v>
      </c>
      <c r="AA3952">
        <v>0</v>
      </c>
      <c r="AB3952">
        <v>104.09589941279545</v>
      </c>
      <c r="AC3952">
        <v>0</v>
      </c>
      <c r="AD3952">
        <v>0</v>
      </c>
      <c r="AE3952">
        <v>111.73619714026192</v>
      </c>
    </row>
    <row r="3953" spans="1:31" x14ac:dyDescent="0.3">
      <c r="A3953">
        <v>2510252</v>
      </c>
      <c r="B3953">
        <v>1</v>
      </c>
      <c r="C3953" t="s">
        <v>80</v>
      </c>
      <c r="D3953" t="s">
        <v>97</v>
      </c>
      <c r="E3953" t="s">
        <v>207</v>
      </c>
      <c r="F3953" t="s">
        <v>11486</v>
      </c>
      <c r="G3953" t="s">
        <v>161</v>
      </c>
      <c r="H3953" t="s">
        <v>150</v>
      </c>
      <c r="I3953" t="s">
        <v>136</v>
      </c>
      <c r="J3953" t="s">
        <v>137</v>
      </c>
      <c r="K3953" t="s">
        <v>144</v>
      </c>
      <c r="L3953" t="s">
        <v>11487</v>
      </c>
      <c r="M3953" t="s">
        <v>11488</v>
      </c>
      <c r="N3953">
        <v>2.523055555</v>
      </c>
      <c r="O3953">
        <v>0</v>
      </c>
      <c r="P3953">
        <v>78</v>
      </c>
      <c r="Q3953">
        <v>0</v>
      </c>
      <c r="R3953">
        <v>2</v>
      </c>
      <c r="S3953">
        <v>0</v>
      </c>
      <c r="T3953">
        <v>7</v>
      </c>
      <c r="U3953">
        <v>0</v>
      </c>
      <c r="V3953">
        <v>0</v>
      </c>
      <c r="W3953">
        <v>0</v>
      </c>
      <c r="X3953">
        <v>38.453793763375337</v>
      </c>
      <c r="Y3953">
        <v>0</v>
      </c>
      <c r="Z3953">
        <v>0.89655629452604679</v>
      </c>
      <c r="AA3953">
        <v>0</v>
      </c>
      <c r="AB3953">
        <v>6.8352542447461113</v>
      </c>
      <c r="AC3953">
        <v>0</v>
      </c>
      <c r="AD3953">
        <v>0</v>
      </c>
      <c r="AE3953">
        <v>46.185604302647498</v>
      </c>
    </row>
    <row r="3954" spans="1:31" x14ac:dyDescent="0.3">
      <c r="A3954">
        <v>2510254</v>
      </c>
      <c r="B3954">
        <v>1</v>
      </c>
      <c r="C3954" t="s">
        <v>80</v>
      </c>
      <c r="D3954" t="s">
        <v>84</v>
      </c>
      <c r="E3954" t="s">
        <v>159</v>
      </c>
      <c r="F3954" t="s">
        <v>11489</v>
      </c>
      <c r="G3954" t="s">
        <v>134</v>
      </c>
      <c r="H3954" t="s">
        <v>150</v>
      </c>
      <c r="I3954" t="s">
        <v>136</v>
      </c>
      <c r="J3954" t="s">
        <v>137</v>
      </c>
      <c r="K3954" t="s">
        <v>138</v>
      </c>
      <c r="L3954" t="s">
        <v>11490</v>
      </c>
      <c r="M3954" t="s">
        <v>11491</v>
      </c>
      <c r="N3954">
        <v>3.0024999999999999</v>
      </c>
      <c r="O3954">
        <v>0</v>
      </c>
      <c r="P3954">
        <v>930</v>
      </c>
      <c r="Q3954">
        <v>0</v>
      </c>
      <c r="R3954">
        <v>0</v>
      </c>
      <c r="S3954">
        <v>0</v>
      </c>
      <c r="T3954">
        <v>112</v>
      </c>
      <c r="U3954">
        <v>0</v>
      </c>
      <c r="V3954">
        <v>0</v>
      </c>
      <c r="W3954">
        <v>0</v>
      </c>
      <c r="X3954">
        <v>610.93976043386965</v>
      </c>
      <c r="Y3954">
        <v>0</v>
      </c>
      <c r="Z3954">
        <v>0</v>
      </c>
      <c r="AA3954">
        <v>0</v>
      </c>
      <c r="AB3954">
        <v>341.94631936568629</v>
      </c>
      <c r="AC3954">
        <v>0</v>
      </c>
      <c r="AD3954">
        <v>0</v>
      </c>
      <c r="AE3954">
        <v>952.886079799556</v>
      </c>
    </row>
    <row r="3955" spans="1:31" x14ac:dyDescent="0.3">
      <c r="A3955">
        <v>2510255</v>
      </c>
      <c r="B3955">
        <v>1</v>
      </c>
      <c r="C3955" t="s">
        <v>81</v>
      </c>
      <c r="D3955" t="s">
        <v>123</v>
      </c>
      <c r="E3955" t="s">
        <v>132</v>
      </c>
      <c r="F3955" t="s">
        <v>642</v>
      </c>
      <c r="G3955" t="s">
        <v>173</v>
      </c>
      <c r="H3955" t="s">
        <v>135</v>
      </c>
      <c r="I3955" t="s">
        <v>136</v>
      </c>
      <c r="J3955" t="s">
        <v>137</v>
      </c>
      <c r="K3955" t="s">
        <v>138</v>
      </c>
      <c r="L3955" t="s">
        <v>11492</v>
      </c>
      <c r="M3955" t="s">
        <v>11493</v>
      </c>
      <c r="N3955">
        <v>7.8324999999999996</v>
      </c>
      <c r="O3955">
        <v>0</v>
      </c>
      <c r="P3955">
        <v>379</v>
      </c>
      <c r="Q3955">
        <v>0</v>
      </c>
      <c r="R3955">
        <v>13</v>
      </c>
      <c r="S3955">
        <v>0</v>
      </c>
      <c r="T3955">
        <v>17</v>
      </c>
      <c r="U3955">
        <v>0</v>
      </c>
      <c r="V3955">
        <v>0</v>
      </c>
      <c r="W3955">
        <v>0</v>
      </c>
      <c r="X3955">
        <v>591.41864479122353</v>
      </c>
      <c r="Y3955">
        <v>0</v>
      </c>
      <c r="Z3955">
        <v>20.616199384892923</v>
      </c>
      <c r="AA3955">
        <v>0</v>
      </c>
      <c r="AB3955">
        <v>103.02882273614715</v>
      </c>
      <c r="AC3955">
        <v>0</v>
      </c>
      <c r="AD3955">
        <v>0</v>
      </c>
      <c r="AE3955">
        <v>715.06366691226356</v>
      </c>
    </row>
    <row r="3956" spans="1:31" x14ac:dyDescent="0.3">
      <c r="A3956">
        <v>2510259</v>
      </c>
      <c r="B3956">
        <v>1</v>
      </c>
      <c r="C3956" t="s">
        <v>80</v>
      </c>
      <c r="D3956" t="s">
        <v>100</v>
      </c>
      <c r="E3956" t="s">
        <v>159</v>
      </c>
      <c r="F3956" t="s">
        <v>11494</v>
      </c>
      <c r="G3956" t="s">
        <v>173</v>
      </c>
      <c r="H3956" t="s">
        <v>150</v>
      </c>
      <c r="I3956" t="s">
        <v>136</v>
      </c>
      <c r="J3956" t="s">
        <v>137</v>
      </c>
      <c r="K3956" t="s">
        <v>138</v>
      </c>
      <c r="L3956" t="s">
        <v>11495</v>
      </c>
      <c r="M3956" t="s">
        <v>11496</v>
      </c>
      <c r="N3956">
        <v>5.506388888</v>
      </c>
      <c r="O3956">
        <v>0</v>
      </c>
      <c r="P3956">
        <v>509</v>
      </c>
      <c r="Q3956">
        <v>0</v>
      </c>
      <c r="R3956">
        <v>0</v>
      </c>
      <c r="S3956">
        <v>0</v>
      </c>
      <c r="T3956">
        <v>20</v>
      </c>
      <c r="U3956">
        <v>0</v>
      </c>
      <c r="V3956">
        <v>0</v>
      </c>
      <c r="W3956">
        <v>0</v>
      </c>
      <c r="X3956">
        <v>590.48954638661689</v>
      </c>
      <c r="Y3956">
        <v>0</v>
      </c>
      <c r="Z3956">
        <v>0</v>
      </c>
      <c r="AA3956">
        <v>0</v>
      </c>
      <c r="AB3956">
        <v>148.21422152429506</v>
      </c>
      <c r="AC3956">
        <v>0</v>
      </c>
      <c r="AD3956">
        <v>0</v>
      </c>
      <c r="AE3956">
        <v>738.70376791091189</v>
      </c>
    </row>
    <row r="3957" spans="1:31" x14ac:dyDescent="0.3">
      <c r="A3957">
        <v>2510260</v>
      </c>
      <c r="B3957">
        <v>1</v>
      </c>
      <c r="C3957" t="s">
        <v>80</v>
      </c>
      <c r="D3957" t="s">
        <v>98</v>
      </c>
      <c r="E3957" t="s">
        <v>187</v>
      </c>
      <c r="F3957" t="s">
        <v>8116</v>
      </c>
      <c r="G3957" t="s">
        <v>143</v>
      </c>
      <c r="H3957" t="s">
        <v>135</v>
      </c>
      <c r="I3957" t="s">
        <v>136</v>
      </c>
      <c r="J3957" t="s">
        <v>137</v>
      </c>
      <c r="K3957" t="s">
        <v>144</v>
      </c>
      <c r="L3957" t="s">
        <v>11497</v>
      </c>
      <c r="M3957" t="s">
        <v>11498</v>
      </c>
      <c r="N3957">
        <v>0.85611111100000004</v>
      </c>
      <c r="O3957">
        <v>0</v>
      </c>
      <c r="P3957">
        <v>79</v>
      </c>
      <c r="Q3957">
        <v>0</v>
      </c>
      <c r="R3957">
        <v>25</v>
      </c>
      <c r="S3957">
        <v>0</v>
      </c>
      <c r="T3957">
        <v>15</v>
      </c>
      <c r="U3957">
        <v>0</v>
      </c>
      <c r="V3957">
        <v>0</v>
      </c>
      <c r="W3957">
        <v>0</v>
      </c>
      <c r="X3957">
        <v>15.401912489818566</v>
      </c>
      <c r="Y3957">
        <v>0</v>
      </c>
      <c r="Z3957">
        <v>9.6173343106684968</v>
      </c>
      <c r="AA3957">
        <v>0</v>
      </c>
      <c r="AB3957">
        <v>9.5541344039239711</v>
      </c>
      <c r="AC3957">
        <v>0</v>
      </c>
      <c r="AD3957">
        <v>0</v>
      </c>
      <c r="AE3957">
        <v>34.573381204411035</v>
      </c>
    </row>
    <row r="3958" spans="1:31" x14ac:dyDescent="0.3">
      <c r="A3958">
        <v>2510263</v>
      </c>
      <c r="B3958">
        <v>1</v>
      </c>
      <c r="C3958" t="s">
        <v>80</v>
      </c>
      <c r="D3958" t="s">
        <v>85</v>
      </c>
      <c r="E3958" t="s">
        <v>207</v>
      </c>
      <c r="F3958" t="s">
        <v>11499</v>
      </c>
      <c r="G3958" t="s">
        <v>173</v>
      </c>
      <c r="H3958" t="s">
        <v>150</v>
      </c>
      <c r="I3958" t="s">
        <v>136</v>
      </c>
      <c r="J3958" t="s">
        <v>137</v>
      </c>
      <c r="K3958" t="s">
        <v>138</v>
      </c>
      <c r="L3958" t="s">
        <v>11500</v>
      </c>
      <c r="M3958" t="s">
        <v>11501</v>
      </c>
      <c r="N3958">
        <v>1.5522222219999999</v>
      </c>
      <c r="O3958">
        <v>0</v>
      </c>
      <c r="P3958">
        <v>193</v>
      </c>
      <c r="Q3958">
        <v>0</v>
      </c>
      <c r="R3958">
        <v>0</v>
      </c>
      <c r="S3958">
        <v>0</v>
      </c>
      <c r="T3958">
        <v>20</v>
      </c>
      <c r="U3958">
        <v>0</v>
      </c>
      <c r="V3958">
        <v>0</v>
      </c>
      <c r="W3958">
        <v>0</v>
      </c>
      <c r="X3958">
        <v>64.639899448208311</v>
      </c>
      <c r="Y3958">
        <v>0</v>
      </c>
      <c r="Z3958">
        <v>0</v>
      </c>
      <c r="AA3958">
        <v>0</v>
      </c>
      <c r="AB3958">
        <v>7.3973775838496474</v>
      </c>
      <c r="AC3958">
        <v>0</v>
      </c>
      <c r="AD3958">
        <v>0</v>
      </c>
      <c r="AE3958">
        <v>72.037277032057958</v>
      </c>
    </row>
    <row r="3959" spans="1:31" x14ac:dyDescent="0.3">
      <c r="A3959">
        <v>2510264</v>
      </c>
      <c r="B3959">
        <v>1</v>
      </c>
      <c r="C3959" t="s">
        <v>81</v>
      </c>
      <c r="D3959" t="s">
        <v>114</v>
      </c>
      <c r="E3959" t="s">
        <v>207</v>
      </c>
      <c r="F3959" t="s">
        <v>11502</v>
      </c>
      <c r="G3959" t="s">
        <v>177</v>
      </c>
      <c r="H3959" t="s">
        <v>150</v>
      </c>
      <c r="I3959" t="s">
        <v>136</v>
      </c>
      <c r="J3959" t="s">
        <v>137</v>
      </c>
      <c r="K3959" t="s">
        <v>144</v>
      </c>
      <c r="L3959" t="s">
        <v>11503</v>
      </c>
      <c r="M3959" t="s">
        <v>11504</v>
      </c>
      <c r="N3959">
        <v>1.7494444440000001</v>
      </c>
      <c r="O3959">
        <v>0</v>
      </c>
      <c r="P3959">
        <v>38</v>
      </c>
      <c r="Q3959">
        <v>0</v>
      </c>
      <c r="R3959">
        <v>0</v>
      </c>
      <c r="S3959">
        <v>0</v>
      </c>
      <c r="T3959">
        <v>5</v>
      </c>
      <c r="U3959">
        <v>0</v>
      </c>
      <c r="V3959">
        <v>0</v>
      </c>
      <c r="W3959">
        <v>0</v>
      </c>
      <c r="X3959">
        <v>7.8736353225063151</v>
      </c>
      <c r="Y3959">
        <v>0</v>
      </c>
      <c r="Z3959">
        <v>0</v>
      </c>
      <c r="AA3959">
        <v>0</v>
      </c>
      <c r="AB3959">
        <v>3.704271247304622</v>
      </c>
      <c r="AC3959">
        <v>0</v>
      </c>
      <c r="AD3959">
        <v>0</v>
      </c>
      <c r="AE3959">
        <v>11.577906569810937</v>
      </c>
    </row>
    <row r="3960" spans="1:31" x14ac:dyDescent="0.3">
      <c r="A3960">
        <v>2510266</v>
      </c>
      <c r="B3960">
        <v>1</v>
      </c>
      <c r="C3960" t="s">
        <v>81</v>
      </c>
      <c r="D3960" t="s">
        <v>122</v>
      </c>
      <c r="E3960" t="s">
        <v>132</v>
      </c>
      <c r="F3960" t="s">
        <v>11505</v>
      </c>
      <c r="G3960" t="s">
        <v>173</v>
      </c>
      <c r="H3960" t="s">
        <v>135</v>
      </c>
      <c r="I3960" t="s">
        <v>136</v>
      </c>
      <c r="J3960" t="s">
        <v>137</v>
      </c>
      <c r="K3960" t="s">
        <v>138</v>
      </c>
      <c r="L3960" t="s">
        <v>11506</v>
      </c>
      <c r="M3960" t="s">
        <v>11507</v>
      </c>
      <c r="N3960">
        <v>4.1558333330000004</v>
      </c>
      <c r="O3960">
        <v>0</v>
      </c>
      <c r="P3960">
        <v>3119</v>
      </c>
      <c r="Q3960">
        <v>0</v>
      </c>
      <c r="R3960">
        <v>13</v>
      </c>
      <c r="S3960">
        <v>2</v>
      </c>
      <c r="T3960">
        <v>153</v>
      </c>
      <c r="U3960">
        <v>0</v>
      </c>
      <c r="V3960">
        <v>0</v>
      </c>
      <c r="W3960">
        <v>0</v>
      </c>
      <c r="X3960">
        <v>2656.4736094148425</v>
      </c>
      <c r="Y3960">
        <v>0</v>
      </c>
      <c r="Z3960">
        <v>14.959644093440117</v>
      </c>
      <c r="AA3960">
        <v>72.308274995739936</v>
      </c>
      <c r="AB3960">
        <v>445.77441405527071</v>
      </c>
      <c r="AC3960">
        <v>0</v>
      </c>
      <c r="AD3960">
        <v>0</v>
      </c>
      <c r="AE3960">
        <v>3189.5159425592933</v>
      </c>
    </row>
    <row r="3961" spans="1:31" x14ac:dyDescent="0.3">
      <c r="A3961">
        <v>2510267</v>
      </c>
      <c r="B3961">
        <v>1</v>
      </c>
      <c r="C3961" t="s">
        <v>81</v>
      </c>
      <c r="D3961" t="s">
        <v>128</v>
      </c>
      <c r="E3961" t="s">
        <v>132</v>
      </c>
      <c r="F3961" t="s">
        <v>11508</v>
      </c>
      <c r="G3961" t="s">
        <v>173</v>
      </c>
      <c r="H3961" t="s">
        <v>135</v>
      </c>
      <c r="I3961" t="s">
        <v>136</v>
      </c>
      <c r="J3961" t="s">
        <v>137</v>
      </c>
      <c r="K3961" t="s">
        <v>138</v>
      </c>
      <c r="L3961" t="s">
        <v>11509</v>
      </c>
      <c r="M3961" t="s">
        <v>11510</v>
      </c>
      <c r="N3961">
        <v>9.6166666660000004</v>
      </c>
      <c r="O3961">
        <v>8</v>
      </c>
      <c r="P3961">
        <v>72</v>
      </c>
      <c r="Q3961">
        <v>35</v>
      </c>
      <c r="R3961">
        <v>16</v>
      </c>
      <c r="S3961">
        <v>1</v>
      </c>
      <c r="T3961">
        <v>10</v>
      </c>
      <c r="U3961">
        <v>1</v>
      </c>
      <c r="V3961">
        <v>0</v>
      </c>
      <c r="W3961">
        <v>14.604183833539304</v>
      </c>
      <c r="X3961">
        <v>104.55476134966581</v>
      </c>
      <c r="Y3961">
        <v>94.360057832500402</v>
      </c>
      <c r="Z3961">
        <v>118.69220184694446</v>
      </c>
      <c r="AA3961">
        <v>14.493529359533332</v>
      </c>
      <c r="AB3961">
        <v>83.522854636411125</v>
      </c>
      <c r="AC3961">
        <v>14.86736241259125</v>
      </c>
      <c r="AD3961">
        <v>0</v>
      </c>
      <c r="AE3961">
        <v>445.09495127118572</v>
      </c>
    </row>
    <row r="3962" spans="1:31" x14ac:dyDescent="0.3">
      <c r="A3962">
        <v>2510269</v>
      </c>
      <c r="B3962">
        <v>1</v>
      </c>
      <c r="C3962" t="s">
        <v>80</v>
      </c>
      <c r="D3962" t="s">
        <v>96</v>
      </c>
      <c r="E3962" t="s">
        <v>147</v>
      </c>
      <c r="F3962" t="s">
        <v>9499</v>
      </c>
      <c r="G3962" t="s">
        <v>224</v>
      </c>
      <c r="H3962" t="s">
        <v>150</v>
      </c>
      <c r="I3962" t="s">
        <v>136</v>
      </c>
      <c r="J3962" t="s">
        <v>137</v>
      </c>
      <c r="K3962" t="s">
        <v>144</v>
      </c>
      <c r="L3962" t="s">
        <v>11511</v>
      </c>
      <c r="M3962" t="s">
        <v>11512</v>
      </c>
      <c r="N3962">
        <v>2.1661111110000002</v>
      </c>
      <c r="O3962">
        <v>0</v>
      </c>
      <c r="P3962">
        <v>37</v>
      </c>
      <c r="Q3962">
        <v>0</v>
      </c>
      <c r="R3962">
        <v>0</v>
      </c>
      <c r="S3962">
        <v>0</v>
      </c>
      <c r="T3962">
        <v>21</v>
      </c>
      <c r="U3962">
        <v>0</v>
      </c>
      <c r="V3962">
        <v>0</v>
      </c>
      <c r="W3962">
        <v>0</v>
      </c>
      <c r="X3962">
        <v>27.116861873593191</v>
      </c>
      <c r="Y3962">
        <v>0</v>
      </c>
      <c r="Z3962">
        <v>0</v>
      </c>
      <c r="AA3962">
        <v>0</v>
      </c>
      <c r="AB3962">
        <v>83.977678607722765</v>
      </c>
      <c r="AC3962">
        <v>0</v>
      </c>
      <c r="AD3962">
        <v>0</v>
      </c>
      <c r="AE3962">
        <v>111.09454048131596</v>
      </c>
    </row>
    <row r="3963" spans="1:31" x14ac:dyDescent="0.3">
      <c r="A3963">
        <v>2510275</v>
      </c>
      <c r="B3963">
        <v>1</v>
      </c>
      <c r="C3963" t="s">
        <v>80</v>
      </c>
      <c r="D3963" t="s">
        <v>96</v>
      </c>
      <c r="E3963" t="s">
        <v>167</v>
      </c>
      <c r="F3963" t="s">
        <v>11513</v>
      </c>
      <c r="G3963" t="s">
        <v>538</v>
      </c>
      <c r="H3963" t="s">
        <v>150</v>
      </c>
      <c r="I3963" t="s">
        <v>136</v>
      </c>
      <c r="J3963" t="s">
        <v>3</v>
      </c>
      <c r="K3963" t="s">
        <v>144</v>
      </c>
      <c r="L3963" t="s">
        <v>11514</v>
      </c>
      <c r="M3963" t="s">
        <v>11515</v>
      </c>
      <c r="N3963">
        <v>3.0461111110000001</v>
      </c>
      <c r="O3963">
        <v>0</v>
      </c>
      <c r="P3963">
        <v>1</v>
      </c>
      <c r="Q3963">
        <v>0</v>
      </c>
      <c r="R3963">
        <v>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0.41675130570144669</v>
      </c>
      <c r="Y3963">
        <v>0</v>
      </c>
      <c r="Z3963">
        <v>0</v>
      </c>
      <c r="AA3963">
        <v>0</v>
      </c>
      <c r="AB3963">
        <v>0</v>
      </c>
      <c r="AC3963">
        <v>0</v>
      </c>
      <c r="AD3963">
        <v>0</v>
      </c>
      <c r="AE3963">
        <v>0.41675130570144669</v>
      </c>
    </row>
    <row r="3964" spans="1:31" x14ac:dyDescent="0.3">
      <c r="A3964">
        <v>2510279</v>
      </c>
      <c r="B3964">
        <v>1</v>
      </c>
      <c r="C3964" t="s">
        <v>80</v>
      </c>
      <c r="D3964" t="s">
        <v>103</v>
      </c>
      <c r="E3964" t="s">
        <v>275</v>
      </c>
      <c r="F3964" t="s">
        <v>2885</v>
      </c>
      <c r="G3964" t="s">
        <v>143</v>
      </c>
      <c r="H3964" t="s">
        <v>135</v>
      </c>
      <c r="I3964" t="s">
        <v>136</v>
      </c>
      <c r="J3964" t="s">
        <v>137</v>
      </c>
      <c r="K3964" t="s">
        <v>144</v>
      </c>
      <c r="L3964" t="s">
        <v>11516</v>
      </c>
      <c r="M3964" t="s">
        <v>11517</v>
      </c>
      <c r="N3964">
        <v>6.6775000000000001E-2</v>
      </c>
      <c r="O3964">
        <v>2</v>
      </c>
      <c r="P3964">
        <v>471</v>
      </c>
      <c r="Q3964">
        <v>137</v>
      </c>
      <c r="R3964">
        <v>20</v>
      </c>
      <c r="S3964">
        <v>40</v>
      </c>
      <c r="T3964">
        <v>37</v>
      </c>
      <c r="U3964">
        <v>1</v>
      </c>
      <c r="V3964">
        <v>0</v>
      </c>
      <c r="W3964">
        <v>9.1364926009200015E-2</v>
      </c>
      <c r="X3964">
        <v>5.8922322782993328</v>
      </c>
      <c r="Y3964">
        <v>18.703451021094597</v>
      </c>
      <c r="Z3964">
        <v>1.0744217597880001</v>
      </c>
      <c r="AA3964">
        <v>9.7423809744028009</v>
      </c>
      <c r="AB3964">
        <v>1.8205294882992</v>
      </c>
      <c r="AC3964">
        <v>0.53634181302900008</v>
      </c>
      <c r="AD3964">
        <v>0</v>
      </c>
      <c r="AE3964">
        <v>37.860722260922131</v>
      </c>
    </row>
    <row r="3965" spans="1:31" x14ac:dyDescent="0.3">
      <c r="A3965">
        <v>2510280</v>
      </c>
      <c r="B3965">
        <v>1</v>
      </c>
      <c r="C3965" t="s">
        <v>81</v>
      </c>
      <c r="D3965" t="s">
        <v>112</v>
      </c>
      <c r="E3965" t="s">
        <v>207</v>
      </c>
      <c r="F3965" t="s">
        <v>3754</v>
      </c>
      <c r="G3965" t="s">
        <v>134</v>
      </c>
      <c r="H3965" t="s">
        <v>150</v>
      </c>
      <c r="I3965" t="s">
        <v>136</v>
      </c>
      <c r="J3965" t="s">
        <v>137</v>
      </c>
      <c r="K3965" t="s">
        <v>138</v>
      </c>
      <c r="L3965" t="s">
        <v>11518</v>
      </c>
      <c r="M3965" t="s">
        <v>11519</v>
      </c>
      <c r="N3965">
        <v>7.3391666659999997</v>
      </c>
      <c r="O3965">
        <v>0</v>
      </c>
      <c r="P3965">
        <v>67</v>
      </c>
      <c r="Q3965">
        <v>0</v>
      </c>
      <c r="R3965">
        <v>4</v>
      </c>
      <c r="S3965">
        <v>0</v>
      </c>
      <c r="T3965">
        <v>8</v>
      </c>
      <c r="U3965">
        <v>0</v>
      </c>
      <c r="V3965">
        <v>0</v>
      </c>
      <c r="W3965">
        <v>0</v>
      </c>
      <c r="X3965">
        <v>67.870901276280648</v>
      </c>
      <c r="Y3965">
        <v>0</v>
      </c>
      <c r="Z3965">
        <v>9.0234156974301677E-2</v>
      </c>
      <c r="AA3965">
        <v>0</v>
      </c>
      <c r="AB3965">
        <v>39.853528397136529</v>
      </c>
      <c r="AC3965">
        <v>0</v>
      </c>
      <c r="AD3965">
        <v>0</v>
      </c>
      <c r="AE3965">
        <v>107.81466383039148</v>
      </c>
    </row>
    <row r="3966" spans="1:31" x14ac:dyDescent="0.3">
      <c r="A3966">
        <v>2510283</v>
      </c>
      <c r="B3966">
        <v>1</v>
      </c>
      <c r="C3966" t="s">
        <v>80</v>
      </c>
      <c r="D3966" t="s">
        <v>84</v>
      </c>
      <c r="E3966" t="s">
        <v>159</v>
      </c>
      <c r="F3966" t="s">
        <v>11520</v>
      </c>
      <c r="G3966" t="s">
        <v>856</v>
      </c>
      <c r="H3966" t="s">
        <v>150</v>
      </c>
      <c r="I3966" t="s">
        <v>136</v>
      </c>
      <c r="J3966" t="s">
        <v>137</v>
      </c>
      <c r="K3966" t="s">
        <v>144</v>
      </c>
      <c r="L3966" t="s">
        <v>11521</v>
      </c>
      <c r="M3966" t="s">
        <v>11522</v>
      </c>
      <c r="N3966">
        <v>0.68500000000000005</v>
      </c>
      <c r="O3966">
        <v>0</v>
      </c>
      <c r="P3966">
        <v>876</v>
      </c>
      <c r="Q3966">
        <v>0</v>
      </c>
      <c r="R3966">
        <v>0</v>
      </c>
      <c r="S3966">
        <v>0</v>
      </c>
      <c r="T3966">
        <v>13</v>
      </c>
      <c r="U3966">
        <v>0</v>
      </c>
      <c r="V3966">
        <v>0</v>
      </c>
      <c r="W3966">
        <v>0</v>
      </c>
      <c r="X3966">
        <v>139.84577219471834</v>
      </c>
      <c r="Y3966">
        <v>0</v>
      </c>
      <c r="Z3966">
        <v>0</v>
      </c>
      <c r="AA3966">
        <v>0</v>
      </c>
      <c r="AB3966">
        <v>5.3133435238971147</v>
      </c>
      <c r="AC3966">
        <v>0</v>
      </c>
      <c r="AD3966">
        <v>0</v>
      </c>
      <c r="AE3966">
        <v>145.15911571861545</v>
      </c>
    </row>
    <row r="3967" spans="1:31" x14ac:dyDescent="0.3">
      <c r="A3967">
        <v>2510284</v>
      </c>
      <c r="B3967">
        <v>1</v>
      </c>
      <c r="C3967" t="s">
        <v>81</v>
      </c>
      <c r="D3967" t="s">
        <v>122</v>
      </c>
      <c r="E3967" t="s">
        <v>187</v>
      </c>
      <c r="F3967" t="s">
        <v>2604</v>
      </c>
      <c r="G3967" t="s">
        <v>143</v>
      </c>
      <c r="H3967" t="s">
        <v>135</v>
      </c>
      <c r="I3967" t="s">
        <v>136</v>
      </c>
      <c r="J3967" t="s">
        <v>137</v>
      </c>
      <c r="K3967" t="s">
        <v>144</v>
      </c>
      <c r="L3967" t="s">
        <v>11523</v>
      </c>
      <c r="M3967" t="s">
        <v>11524</v>
      </c>
      <c r="N3967">
        <v>0.77861111100000002</v>
      </c>
      <c r="O3967">
        <v>2</v>
      </c>
      <c r="P3967">
        <v>2978</v>
      </c>
      <c r="Q3967">
        <v>60</v>
      </c>
      <c r="R3967">
        <v>121</v>
      </c>
      <c r="S3967">
        <v>19</v>
      </c>
      <c r="T3967">
        <v>316</v>
      </c>
      <c r="U3967">
        <v>2</v>
      </c>
      <c r="V3967">
        <v>1</v>
      </c>
      <c r="W3967">
        <v>0.35262468764888888</v>
      </c>
      <c r="X3967">
        <v>406.14167139966736</v>
      </c>
      <c r="Y3967">
        <v>47.930732643156134</v>
      </c>
      <c r="Z3967">
        <v>15.964382586674969</v>
      </c>
      <c r="AA3967">
        <v>98.439140886626106</v>
      </c>
      <c r="AB3967">
        <v>173.23176704247484</v>
      </c>
      <c r="AC3967">
        <v>63.822943616990642</v>
      </c>
      <c r="AD3967">
        <v>0.53238796951315326</v>
      </c>
      <c r="AE3967">
        <v>806.41565083275214</v>
      </c>
    </row>
    <row r="3968" spans="1:31" x14ac:dyDescent="0.3">
      <c r="A3968">
        <v>2510285</v>
      </c>
      <c r="B3968">
        <v>1</v>
      </c>
      <c r="C3968" t="s">
        <v>80</v>
      </c>
      <c r="D3968" t="s">
        <v>101</v>
      </c>
      <c r="E3968" t="s">
        <v>132</v>
      </c>
      <c r="F3968" t="s">
        <v>11525</v>
      </c>
      <c r="G3968" t="s">
        <v>173</v>
      </c>
      <c r="H3968" t="s">
        <v>135</v>
      </c>
      <c r="I3968" t="s">
        <v>136</v>
      </c>
      <c r="J3968" t="s">
        <v>137</v>
      </c>
      <c r="K3968" t="s">
        <v>138</v>
      </c>
      <c r="L3968" t="s">
        <v>11526</v>
      </c>
      <c r="M3968" t="s">
        <v>11527</v>
      </c>
      <c r="N3968">
        <v>5.5936111110000004</v>
      </c>
      <c r="O3968">
        <v>0</v>
      </c>
      <c r="P3968">
        <v>91</v>
      </c>
      <c r="Q3968">
        <v>0</v>
      </c>
      <c r="R3968">
        <v>0</v>
      </c>
      <c r="S3968">
        <v>0</v>
      </c>
      <c r="T3968">
        <v>12</v>
      </c>
      <c r="U3968">
        <v>0</v>
      </c>
      <c r="V3968">
        <v>0</v>
      </c>
      <c r="W3968">
        <v>0</v>
      </c>
      <c r="X3968">
        <v>83.428333812026708</v>
      </c>
      <c r="Y3968">
        <v>0</v>
      </c>
      <c r="Z3968">
        <v>0</v>
      </c>
      <c r="AA3968">
        <v>0</v>
      </c>
      <c r="AB3968">
        <v>142.04624698899244</v>
      </c>
      <c r="AC3968">
        <v>0</v>
      </c>
      <c r="AD3968">
        <v>0</v>
      </c>
      <c r="AE3968">
        <v>225.47458080101916</v>
      </c>
    </row>
    <row r="3969" spans="1:31" x14ac:dyDescent="0.3">
      <c r="A3969">
        <v>2510296</v>
      </c>
      <c r="B3969">
        <v>1</v>
      </c>
      <c r="C3969" t="s">
        <v>80</v>
      </c>
      <c r="D3969" t="s">
        <v>103</v>
      </c>
      <c r="E3969" t="s">
        <v>187</v>
      </c>
      <c r="F3969" t="s">
        <v>9862</v>
      </c>
      <c r="G3969" t="s">
        <v>143</v>
      </c>
      <c r="H3969" t="s">
        <v>135</v>
      </c>
      <c r="I3969" t="s">
        <v>136</v>
      </c>
      <c r="J3969" t="s">
        <v>137</v>
      </c>
      <c r="K3969" t="s">
        <v>144</v>
      </c>
      <c r="L3969" t="s">
        <v>11528</v>
      </c>
      <c r="M3969" t="s">
        <v>11529</v>
      </c>
      <c r="N3969">
        <v>0.516666666</v>
      </c>
      <c r="O3969">
        <v>0</v>
      </c>
      <c r="P3969">
        <v>296</v>
      </c>
      <c r="Q3969">
        <v>39</v>
      </c>
      <c r="R3969">
        <v>6</v>
      </c>
      <c r="S3969">
        <v>6</v>
      </c>
      <c r="T3969">
        <v>19</v>
      </c>
      <c r="U3969">
        <v>0</v>
      </c>
      <c r="V3969">
        <v>0</v>
      </c>
      <c r="W3969">
        <v>0</v>
      </c>
      <c r="X3969">
        <v>26.95174334086618</v>
      </c>
      <c r="Y3969">
        <v>84.980394441591088</v>
      </c>
      <c r="Z3969">
        <v>2.2389101353010119</v>
      </c>
      <c r="AA3969">
        <v>19.68179480504056</v>
      </c>
      <c r="AB3969">
        <v>8.9789097891312313</v>
      </c>
      <c r="AC3969">
        <v>0</v>
      </c>
      <c r="AD3969">
        <v>0</v>
      </c>
      <c r="AE3969">
        <v>142.83175251193006</v>
      </c>
    </row>
    <row r="3970" spans="1:31" x14ac:dyDescent="0.3">
      <c r="A3970">
        <v>2510297</v>
      </c>
      <c r="B3970">
        <v>1</v>
      </c>
      <c r="C3970" t="s">
        <v>81</v>
      </c>
      <c r="D3970" t="s">
        <v>122</v>
      </c>
      <c r="E3970" t="s">
        <v>132</v>
      </c>
      <c r="F3970" t="s">
        <v>11530</v>
      </c>
      <c r="G3970" t="s">
        <v>295</v>
      </c>
      <c r="H3970" t="s">
        <v>135</v>
      </c>
      <c r="I3970" t="s">
        <v>136</v>
      </c>
      <c r="J3970" t="s">
        <v>137</v>
      </c>
      <c r="K3970" t="s">
        <v>138</v>
      </c>
      <c r="L3970" t="s">
        <v>11531</v>
      </c>
      <c r="M3970" t="s">
        <v>11532</v>
      </c>
      <c r="N3970">
        <v>0.2</v>
      </c>
      <c r="O3970">
        <v>0</v>
      </c>
      <c r="P3970">
        <v>2095</v>
      </c>
      <c r="Q3970">
        <v>0</v>
      </c>
      <c r="R3970">
        <v>13</v>
      </c>
      <c r="S3970">
        <v>2</v>
      </c>
      <c r="T3970">
        <v>81</v>
      </c>
      <c r="U3970">
        <v>0</v>
      </c>
      <c r="V3970">
        <v>0</v>
      </c>
      <c r="W3970">
        <v>0</v>
      </c>
      <c r="X3970">
        <v>89.597154742104308</v>
      </c>
      <c r="Y3970">
        <v>0</v>
      </c>
      <c r="Z3970">
        <v>0.68370278597895007</v>
      </c>
      <c r="AA3970">
        <v>3.4795496374606665</v>
      </c>
      <c r="AB3970">
        <v>10.216097608566496</v>
      </c>
      <c r="AC3970">
        <v>0</v>
      </c>
      <c r="AD3970">
        <v>0</v>
      </c>
      <c r="AE3970">
        <v>103.97650477411042</v>
      </c>
    </row>
    <row r="3971" spans="1:31" x14ac:dyDescent="0.3">
      <c r="A3971">
        <v>2510302</v>
      </c>
      <c r="B3971">
        <v>1</v>
      </c>
      <c r="C3971" t="s">
        <v>80</v>
      </c>
      <c r="D3971" t="s">
        <v>88</v>
      </c>
      <c r="E3971" t="s">
        <v>147</v>
      </c>
      <c r="F3971" t="s">
        <v>11533</v>
      </c>
      <c r="G3971" t="s">
        <v>538</v>
      </c>
      <c r="H3971" t="s">
        <v>150</v>
      </c>
      <c r="I3971" t="s">
        <v>136</v>
      </c>
      <c r="J3971" t="s">
        <v>3</v>
      </c>
      <c r="K3971" t="s">
        <v>144</v>
      </c>
      <c r="L3971" t="s">
        <v>11534</v>
      </c>
      <c r="M3971" t="s">
        <v>11535</v>
      </c>
      <c r="N3971">
        <v>2.0619444439999999</v>
      </c>
      <c r="O3971">
        <v>0</v>
      </c>
      <c r="P3971">
        <v>153</v>
      </c>
      <c r="Q3971">
        <v>0</v>
      </c>
      <c r="R3971">
        <v>0</v>
      </c>
      <c r="S3971">
        <v>0</v>
      </c>
      <c r="T3971">
        <v>4</v>
      </c>
      <c r="U3971">
        <v>0</v>
      </c>
      <c r="V3971">
        <v>0</v>
      </c>
      <c r="W3971">
        <v>0</v>
      </c>
      <c r="X3971">
        <v>71.009204040709633</v>
      </c>
      <c r="Y3971">
        <v>0</v>
      </c>
      <c r="Z3971">
        <v>0</v>
      </c>
      <c r="AA3971">
        <v>0</v>
      </c>
      <c r="AB3971">
        <v>11.277877809652461</v>
      </c>
      <c r="AC3971">
        <v>0</v>
      </c>
      <c r="AD3971">
        <v>0</v>
      </c>
      <c r="AE3971">
        <v>82.2870818503621</v>
      </c>
    </row>
    <row r="3972" spans="1:31" x14ac:dyDescent="0.3">
      <c r="A3972">
        <v>2510305</v>
      </c>
      <c r="B3972">
        <v>1</v>
      </c>
      <c r="C3972" t="s">
        <v>81</v>
      </c>
      <c r="D3972" t="s">
        <v>118</v>
      </c>
      <c r="E3972" t="s">
        <v>159</v>
      </c>
      <c r="F3972" t="s">
        <v>11536</v>
      </c>
      <c r="G3972" t="s">
        <v>134</v>
      </c>
      <c r="H3972" t="s">
        <v>150</v>
      </c>
      <c r="I3972" t="s">
        <v>136</v>
      </c>
      <c r="J3972" t="s">
        <v>137</v>
      </c>
      <c r="K3972" t="s">
        <v>138</v>
      </c>
      <c r="L3972" t="s">
        <v>11537</v>
      </c>
      <c r="M3972" t="s">
        <v>11538</v>
      </c>
      <c r="N3972">
        <v>1.9783333329999999</v>
      </c>
      <c r="O3972">
        <v>0</v>
      </c>
      <c r="P3972">
        <v>138</v>
      </c>
      <c r="Q3972">
        <v>0</v>
      </c>
      <c r="R3972">
        <v>3</v>
      </c>
      <c r="S3972">
        <v>0</v>
      </c>
      <c r="T3972">
        <v>4</v>
      </c>
      <c r="U3972">
        <v>0</v>
      </c>
      <c r="V3972">
        <v>0</v>
      </c>
      <c r="W3972">
        <v>0</v>
      </c>
      <c r="X3972">
        <v>63.863197808168252</v>
      </c>
      <c r="Y3972">
        <v>0</v>
      </c>
      <c r="Z3972">
        <v>0.27888543860015996</v>
      </c>
      <c r="AA3972">
        <v>0</v>
      </c>
      <c r="AB3972">
        <v>6.4324446364658714</v>
      </c>
      <c r="AC3972">
        <v>0</v>
      </c>
      <c r="AD3972">
        <v>0</v>
      </c>
      <c r="AE3972">
        <v>70.574527883234282</v>
      </c>
    </row>
    <row r="3973" spans="1:31" x14ac:dyDescent="0.3">
      <c r="A3973">
        <v>2510306</v>
      </c>
      <c r="B3973">
        <v>1</v>
      </c>
      <c r="C3973" t="s">
        <v>80</v>
      </c>
      <c r="D3973" t="s">
        <v>82</v>
      </c>
      <c r="E3973" t="s">
        <v>132</v>
      </c>
      <c r="F3973" t="s">
        <v>1229</v>
      </c>
      <c r="G3973" t="s">
        <v>173</v>
      </c>
      <c r="H3973" t="s">
        <v>135</v>
      </c>
      <c r="I3973" t="s">
        <v>136</v>
      </c>
      <c r="J3973" t="s">
        <v>137</v>
      </c>
      <c r="K3973" t="s">
        <v>138</v>
      </c>
      <c r="L3973" t="s">
        <v>11539</v>
      </c>
      <c r="M3973" t="s">
        <v>11540</v>
      </c>
      <c r="N3973">
        <v>6.5336111109999999</v>
      </c>
      <c r="O3973">
        <v>0</v>
      </c>
      <c r="P3973">
        <v>730</v>
      </c>
      <c r="Q3973">
        <v>0</v>
      </c>
      <c r="R3973">
        <v>0</v>
      </c>
      <c r="S3973">
        <v>0</v>
      </c>
      <c r="T3973">
        <v>113</v>
      </c>
      <c r="U3973">
        <v>0</v>
      </c>
      <c r="V3973">
        <v>1</v>
      </c>
      <c r="W3973">
        <v>0</v>
      </c>
      <c r="X3973">
        <v>957.02587438895182</v>
      </c>
      <c r="Y3973">
        <v>0</v>
      </c>
      <c r="Z3973">
        <v>0</v>
      </c>
      <c r="AA3973">
        <v>0</v>
      </c>
      <c r="AB3973">
        <v>510.29424265661595</v>
      </c>
      <c r="AC3973">
        <v>0</v>
      </c>
      <c r="AD3973">
        <v>64.742111335745818</v>
      </c>
      <c r="AE3973">
        <v>1532.0622283813136</v>
      </c>
    </row>
    <row r="3974" spans="1:31" x14ac:dyDescent="0.3">
      <c r="A3974">
        <v>2510308</v>
      </c>
      <c r="B3974">
        <v>1</v>
      </c>
      <c r="C3974" t="s">
        <v>81</v>
      </c>
      <c r="D3974" t="s">
        <v>118</v>
      </c>
      <c r="E3974" t="s">
        <v>167</v>
      </c>
      <c r="F3974" t="s">
        <v>11541</v>
      </c>
      <c r="G3974" t="s">
        <v>169</v>
      </c>
      <c r="H3974" t="s">
        <v>150</v>
      </c>
      <c r="I3974" t="s">
        <v>136</v>
      </c>
      <c r="J3974" t="s">
        <v>137</v>
      </c>
      <c r="K3974" t="s">
        <v>144</v>
      </c>
      <c r="L3974" t="s">
        <v>11542</v>
      </c>
      <c r="M3974" t="s">
        <v>11543</v>
      </c>
      <c r="N3974">
        <v>0.87277777700000003</v>
      </c>
      <c r="O3974">
        <v>0</v>
      </c>
      <c r="P3974">
        <v>0</v>
      </c>
      <c r="Q3974">
        <v>0</v>
      </c>
      <c r="R3974">
        <v>0</v>
      </c>
      <c r="S3974">
        <v>0</v>
      </c>
      <c r="T3974">
        <v>1</v>
      </c>
      <c r="U3974">
        <v>0</v>
      </c>
      <c r="V3974">
        <v>0</v>
      </c>
      <c r="W3974">
        <v>0</v>
      </c>
      <c r="X3974">
        <v>0</v>
      </c>
      <c r="Y3974">
        <v>0</v>
      </c>
      <c r="Z3974">
        <v>0</v>
      </c>
      <c r="AA3974">
        <v>0</v>
      </c>
      <c r="AB3974">
        <v>1.4114898874377779</v>
      </c>
      <c r="AC3974">
        <v>0</v>
      </c>
      <c r="AD3974">
        <v>0</v>
      </c>
      <c r="AE3974">
        <v>1.4114898874377779</v>
      </c>
    </row>
    <row r="3975" spans="1:31" x14ac:dyDescent="0.3">
      <c r="A3975">
        <v>2510309</v>
      </c>
      <c r="B3975">
        <v>1</v>
      </c>
      <c r="C3975" t="s">
        <v>81</v>
      </c>
      <c r="D3975" t="s">
        <v>118</v>
      </c>
      <c r="E3975" t="s">
        <v>132</v>
      </c>
      <c r="F3975" t="s">
        <v>10844</v>
      </c>
      <c r="G3975" t="s">
        <v>173</v>
      </c>
      <c r="H3975" t="s">
        <v>135</v>
      </c>
      <c r="I3975" t="s">
        <v>136</v>
      </c>
      <c r="J3975" t="s">
        <v>137</v>
      </c>
      <c r="K3975" t="s">
        <v>138</v>
      </c>
      <c r="L3975" t="s">
        <v>11544</v>
      </c>
      <c r="M3975" t="s">
        <v>11545</v>
      </c>
      <c r="N3975">
        <v>7.0530555550000003</v>
      </c>
      <c r="O3975">
        <v>1</v>
      </c>
      <c r="P3975">
        <v>35</v>
      </c>
      <c r="Q3975">
        <v>14</v>
      </c>
      <c r="R3975">
        <v>6</v>
      </c>
      <c r="S3975">
        <v>8</v>
      </c>
      <c r="T3975">
        <v>27</v>
      </c>
      <c r="U3975">
        <v>2</v>
      </c>
      <c r="V3975">
        <v>0</v>
      </c>
      <c r="W3975">
        <v>6.5270327581368806</v>
      </c>
      <c r="X3975">
        <v>55.638051772746145</v>
      </c>
      <c r="Y3975">
        <v>113.27466530143946</v>
      </c>
      <c r="Z3975">
        <v>58.755527135759706</v>
      </c>
      <c r="AA3975">
        <v>1412.6695206084228</v>
      </c>
      <c r="AB3975">
        <v>119.3871897912101</v>
      </c>
      <c r="AC3975">
        <v>10617.492226045359</v>
      </c>
      <c r="AD3975">
        <v>0</v>
      </c>
      <c r="AE3975">
        <v>12383.744213413074</v>
      </c>
    </row>
    <row r="3976" spans="1:31" x14ac:dyDescent="0.3">
      <c r="A3976">
        <v>2510315</v>
      </c>
      <c r="B3976">
        <v>1</v>
      </c>
      <c r="C3976" t="s">
        <v>80</v>
      </c>
      <c r="D3976" t="s">
        <v>88</v>
      </c>
      <c r="E3976" t="s">
        <v>167</v>
      </c>
      <c r="F3976" t="s">
        <v>11546</v>
      </c>
      <c r="G3976" t="s">
        <v>234</v>
      </c>
      <c r="H3976" t="s">
        <v>150</v>
      </c>
      <c r="I3976" t="s">
        <v>136</v>
      </c>
      <c r="J3976" t="s">
        <v>137</v>
      </c>
      <c r="K3976" t="s">
        <v>144</v>
      </c>
      <c r="L3976" t="s">
        <v>11547</v>
      </c>
      <c r="M3976" t="s">
        <v>11548</v>
      </c>
      <c r="N3976">
        <v>1.5352777769999999</v>
      </c>
      <c r="O3976">
        <v>0</v>
      </c>
      <c r="P3976">
        <v>0</v>
      </c>
      <c r="Q3976">
        <v>0</v>
      </c>
      <c r="R3976">
        <v>0</v>
      </c>
      <c r="S3976">
        <v>0</v>
      </c>
      <c r="T3976">
        <v>1</v>
      </c>
      <c r="U3976">
        <v>0</v>
      </c>
      <c r="V3976">
        <v>0</v>
      </c>
      <c r="W3976">
        <v>0</v>
      </c>
      <c r="X3976">
        <v>0</v>
      </c>
      <c r="Y3976">
        <v>0</v>
      </c>
      <c r="Z3976">
        <v>0</v>
      </c>
      <c r="AA3976">
        <v>0</v>
      </c>
      <c r="AB3976">
        <v>0.3000501644732958</v>
      </c>
      <c r="AC3976">
        <v>0</v>
      </c>
      <c r="AD3976">
        <v>0</v>
      </c>
      <c r="AE3976">
        <v>0.3000501644732958</v>
      </c>
    </row>
    <row r="3977" spans="1:31" x14ac:dyDescent="0.3">
      <c r="A3977">
        <v>2510316</v>
      </c>
      <c r="B3977">
        <v>1</v>
      </c>
      <c r="C3977" t="s">
        <v>80</v>
      </c>
      <c r="D3977" t="s">
        <v>104</v>
      </c>
      <c r="E3977" t="s">
        <v>159</v>
      </c>
      <c r="F3977" t="s">
        <v>3156</v>
      </c>
      <c r="G3977" t="s">
        <v>161</v>
      </c>
      <c r="H3977" t="s">
        <v>150</v>
      </c>
      <c r="I3977" t="s">
        <v>136</v>
      </c>
      <c r="J3977" t="s">
        <v>137</v>
      </c>
      <c r="K3977" t="s">
        <v>144</v>
      </c>
      <c r="L3977" t="s">
        <v>11549</v>
      </c>
      <c r="M3977" t="s">
        <v>11550</v>
      </c>
      <c r="N3977">
        <v>3.1349999999999998</v>
      </c>
      <c r="O3977">
        <v>0</v>
      </c>
      <c r="P3977">
        <v>14</v>
      </c>
      <c r="Q3977">
        <v>0</v>
      </c>
      <c r="R3977">
        <v>2</v>
      </c>
      <c r="S3977">
        <v>0</v>
      </c>
      <c r="T3977">
        <v>5</v>
      </c>
      <c r="U3977">
        <v>0</v>
      </c>
      <c r="V3977">
        <v>0</v>
      </c>
      <c r="W3977">
        <v>0</v>
      </c>
      <c r="X3977">
        <v>15.803320831078112</v>
      </c>
      <c r="Y3977">
        <v>0</v>
      </c>
      <c r="Z3977">
        <v>0.50094140789685415</v>
      </c>
      <c r="AA3977">
        <v>0</v>
      </c>
      <c r="AB3977">
        <v>1.1190060109681601</v>
      </c>
      <c r="AC3977">
        <v>0</v>
      </c>
      <c r="AD3977">
        <v>0</v>
      </c>
      <c r="AE3977">
        <v>17.423268249943128</v>
      </c>
    </row>
    <row r="3978" spans="1:31" x14ac:dyDescent="0.3">
      <c r="A3978">
        <v>2510317</v>
      </c>
      <c r="B3978">
        <v>1</v>
      </c>
      <c r="C3978" t="s">
        <v>80</v>
      </c>
      <c r="D3978" t="s">
        <v>106</v>
      </c>
      <c r="E3978" t="s">
        <v>187</v>
      </c>
      <c r="F3978" t="s">
        <v>11551</v>
      </c>
      <c r="G3978" t="s">
        <v>143</v>
      </c>
      <c r="H3978" t="s">
        <v>135</v>
      </c>
      <c r="I3978" t="s">
        <v>136</v>
      </c>
      <c r="J3978" t="s">
        <v>137</v>
      </c>
      <c r="K3978" t="s">
        <v>144</v>
      </c>
      <c r="L3978" t="s">
        <v>11552</v>
      </c>
      <c r="M3978" t="s">
        <v>11553</v>
      </c>
      <c r="N3978">
        <v>0.943333333</v>
      </c>
      <c r="O3978">
        <v>0</v>
      </c>
      <c r="P3978">
        <v>576</v>
      </c>
      <c r="Q3978">
        <v>0</v>
      </c>
      <c r="R3978">
        <v>54</v>
      </c>
      <c r="S3978">
        <v>1</v>
      </c>
      <c r="T3978">
        <v>97</v>
      </c>
      <c r="U3978">
        <v>0</v>
      </c>
      <c r="V3978">
        <v>0</v>
      </c>
      <c r="W3978">
        <v>0</v>
      </c>
      <c r="X3978">
        <v>64.719274541267467</v>
      </c>
      <c r="Y3978">
        <v>0</v>
      </c>
      <c r="Z3978">
        <v>15.647014046422719</v>
      </c>
      <c r="AA3978">
        <v>1.5592813807822219</v>
      </c>
      <c r="AB3978">
        <v>43.710127010072767</v>
      </c>
      <c r="AC3978">
        <v>0</v>
      </c>
      <c r="AD3978">
        <v>0</v>
      </c>
      <c r="AE3978">
        <v>125.63569697854517</v>
      </c>
    </row>
    <row r="3979" spans="1:31" x14ac:dyDescent="0.3">
      <c r="A3979">
        <v>2510319</v>
      </c>
      <c r="B3979">
        <v>1</v>
      </c>
      <c r="C3979" t="s">
        <v>81</v>
      </c>
      <c r="D3979" t="s">
        <v>113</v>
      </c>
      <c r="E3979" t="s">
        <v>207</v>
      </c>
      <c r="F3979" t="s">
        <v>11554</v>
      </c>
      <c r="G3979" t="s">
        <v>953</v>
      </c>
      <c r="H3979" t="s">
        <v>150</v>
      </c>
      <c r="I3979" t="s">
        <v>136</v>
      </c>
      <c r="J3979" t="s">
        <v>137</v>
      </c>
      <c r="K3979" t="s">
        <v>144</v>
      </c>
      <c r="L3979" t="s">
        <v>11555</v>
      </c>
      <c r="M3979" t="s">
        <v>11556</v>
      </c>
      <c r="N3979">
        <v>1.541111111</v>
      </c>
      <c r="O3979">
        <v>0</v>
      </c>
      <c r="P3979">
        <v>32</v>
      </c>
      <c r="Q3979">
        <v>0</v>
      </c>
      <c r="R3979">
        <v>10</v>
      </c>
      <c r="S3979">
        <v>0</v>
      </c>
      <c r="T3979">
        <v>2</v>
      </c>
      <c r="U3979">
        <v>0</v>
      </c>
      <c r="V3979">
        <v>0</v>
      </c>
      <c r="W3979">
        <v>0</v>
      </c>
      <c r="X3979">
        <v>7.6768325455261524</v>
      </c>
      <c r="Y3979">
        <v>0</v>
      </c>
      <c r="Z3979">
        <v>2.1255368487673598</v>
      </c>
      <c r="AA3979">
        <v>0</v>
      </c>
      <c r="AB3979">
        <v>0.57540527529039998</v>
      </c>
      <c r="AC3979">
        <v>0</v>
      </c>
      <c r="AD3979">
        <v>0</v>
      </c>
      <c r="AE3979">
        <v>10.377774669583912</v>
      </c>
    </row>
    <row r="3980" spans="1:31" x14ac:dyDescent="0.3">
      <c r="A3980">
        <v>2510320</v>
      </c>
      <c r="B3980">
        <v>1</v>
      </c>
      <c r="C3980" t="s">
        <v>80</v>
      </c>
      <c r="D3980" t="s">
        <v>106</v>
      </c>
      <c r="E3980" t="s">
        <v>207</v>
      </c>
      <c r="F3980" t="s">
        <v>11557</v>
      </c>
      <c r="G3980" t="s">
        <v>413</v>
      </c>
      <c r="H3980" t="s">
        <v>150</v>
      </c>
      <c r="I3980" t="s">
        <v>136</v>
      </c>
      <c r="J3980" t="s">
        <v>137</v>
      </c>
      <c r="K3980" t="s">
        <v>144</v>
      </c>
      <c r="L3980" t="s">
        <v>11558</v>
      </c>
      <c r="M3980" t="s">
        <v>11559</v>
      </c>
      <c r="N3980">
        <v>3.0422222219999999</v>
      </c>
      <c r="O3980">
        <v>0</v>
      </c>
      <c r="P3980">
        <v>6</v>
      </c>
      <c r="Q3980">
        <v>0</v>
      </c>
      <c r="R3980">
        <v>4</v>
      </c>
      <c r="S3980">
        <v>0</v>
      </c>
      <c r="T3980">
        <v>3</v>
      </c>
      <c r="U3980">
        <v>0</v>
      </c>
      <c r="V3980">
        <v>0</v>
      </c>
      <c r="W3980">
        <v>0</v>
      </c>
      <c r="X3980">
        <v>1.4233420211745003</v>
      </c>
      <c r="Y3980">
        <v>0</v>
      </c>
      <c r="Z3980">
        <v>0.97270396156079997</v>
      </c>
      <c r="AA3980">
        <v>0</v>
      </c>
      <c r="AB3980">
        <v>0.99144889037282669</v>
      </c>
      <c r="AC3980">
        <v>0</v>
      </c>
      <c r="AD3980">
        <v>0</v>
      </c>
      <c r="AE3980">
        <v>3.3874948731081269</v>
      </c>
    </row>
    <row r="3981" spans="1:31" x14ac:dyDescent="0.3">
      <c r="A3981">
        <v>2510321</v>
      </c>
      <c r="B3981">
        <v>1</v>
      </c>
      <c r="C3981" t="s">
        <v>81</v>
      </c>
      <c r="D3981" t="s">
        <v>118</v>
      </c>
      <c r="E3981" t="s">
        <v>187</v>
      </c>
      <c r="F3981" t="s">
        <v>10797</v>
      </c>
      <c r="G3981" t="s">
        <v>173</v>
      </c>
      <c r="H3981" t="s">
        <v>135</v>
      </c>
      <c r="I3981" t="s">
        <v>136</v>
      </c>
      <c r="J3981" t="s">
        <v>137</v>
      </c>
      <c r="K3981" t="s">
        <v>138</v>
      </c>
      <c r="L3981" t="s">
        <v>11560</v>
      </c>
      <c r="M3981" t="s">
        <v>11561</v>
      </c>
      <c r="N3981">
        <v>7.1825000000000001</v>
      </c>
      <c r="O3981">
        <v>0</v>
      </c>
      <c r="P3981">
        <v>0</v>
      </c>
      <c r="Q3981">
        <v>30</v>
      </c>
      <c r="R3981">
        <v>56</v>
      </c>
      <c r="S3981">
        <v>4</v>
      </c>
      <c r="T3981">
        <v>5</v>
      </c>
      <c r="U3981">
        <v>0</v>
      </c>
      <c r="V3981">
        <v>0</v>
      </c>
      <c r="W3981">
        <v>0</v>
      </c>
      <c r="X3981">
        <v>0</v>
      </c>
      <c r="Y3981">
        <v>180.42478289719006</v>
      </c>
      <c r="Z3981">
        <v>86.621893871922708</v>
      </c>
      <c r="AA3981">
        <v>113.27078173382185</v>
      </c>
      <c r="AB3981">
        <v>22.78095783778172</v>
      </c>
      <c r="AC3981">
        <v>0</v>
      </c>
      <c r="AD3981">
        <v>0</v>
      </c>
      <c r="AE3981">
        <v>403.09841634071637</v>
      </c>
    </row>
    <row r="3982" spans="1:31" x14ac:dyDescent="0.3">
      <c r="A3982">
        <v>2510323</v>
      </c>
      <c r="B3982">
        <v>1</v>
      </c>
      <c r="C3982" t="s">
        <v>80</v>
      </c>
      <c r="D3982" t="s">
        <v>93</v>
      </c>
      <c r="E3982" t="s">
        <v>159</v>
      </c>
      <c r="F3982" t="s">
        <v>11562</v>
      </c>
      <c r="G3982" t="s">
        <v>134</v>
      </c>
      <c r="H3982" t="s">
        <v>150</v>
      </c>
      <c r="I3982" t="s">
        <v>136</v>
      </c>
      <c r="J3982" t="s">
        <v>137</v>
      </c>
      <c r="K3982" t="s">
        <v>138</v>
      </c>
      <c r="L3982" t="s">
        <v>11563</v>
      </c>
      <c r="M3982" t="s">
        <v>11564</v>
      </c>
      <c r="N3982">
        <v>1.9327777770000001</v>
      </c>
      <c r="O3982">
        <v>0</v>
      </c>
      <c r="P3982">
        <v>245</v>
      </c>
      <c r="Q3982">
        <v>0</v>
      </c>
      <c r="R3982">
        <v>0</v>
      </c>
      <c r="S3982">
        <v>0</v>
      </c>
      <c r="T3982">
        <v>9</v>
      </c>
      <c r="U3982">
        <v>0</v>
      </c>
      <c r="V3982">
        <v>0</v>
      </c>
      <c r="W3982">
        <v>0</v>
      </c>
      <c r="X3982">
        <v>118.56550614928946</v>
      </c>
      <c r="Y3982">
        <v>0</v>
      </c>
      <c r="Z3982">
        <v>0</v>
      </c>
      <c r="AA3982">
        <v>0</v>
      </c>
      <c r="AB3982">
        <v>10.170390111673465</v>
      </c>
      <c r="AC3982">
        <v>0</v>
      </c>
      <c r="AD3982">
        <v>0</v>
      </c>
      <c r="AE3982">
        <v>128.73589626096293</v>
      </c>
    </row>
    <row r="3983" spans="1:31" x14ac:dyDescent="0.3">
      <c r="A3983">
        <v>2510327</v>
      </c>
      <c r="B3983">
        <v>1</v>
      </c>
      <c r="C3983" t="s">
        <v>80</v>
      </c>
      <c r="D3983" t="s">
        <v>88</v>
      </c>
      <c r="E3983" t="s">
        <v>159</v>
      </c>
      <c r="F3983" t="s">
        <v>11565</v>
      </c>
      <c r="G3983" t="s">
        <v>161</v>
      </c>
      <c r="H3983" t="s">
        <v>150</v>
      </c>
      <c r="I3983" t="s">
        <v>136</v>
      </c>
      <c r="J3983" t="s">
        <v>137</v>
      </c>
      <c r="K3983" t="s">
        <v>144</v>
      </c>
      <c r="L3983" t="s">
        <v>11566</v>
      </c>
      <c r="M3983" t="s">
        <v>11567</v>
      </c>
      <c r="N3983">
        <v>1.3447222219999999</v>
      </c>
      <c r="O3983">
        <v>0</v>
      </c>
      <c r="P3983">
        <v>976</v>
      </c>
      <c r="Q3983">
        <v>0</v>
      </c>
      <c r="R3983">
        <v>0</v>
      </c>
      <c r="S3983">
        <v>0</v>
      </c>
      <c r="T3983">
        <v>74</v>
      </c>
      <c r="U3983">
        <v>0</v>
      </c>
      <c r="V3983">
        <v>1</v>
      </c>
      <c r="W3983">
        <v>0</v>
      </c>
      <c r="X3983">
        <v>327.09626725691265</v>
      </c>
      <c r="Y3983">
        <v>0</v>
      </c>
      <c r="Z3983">
        <v>0</v>
      </c>
      <c r="AA3983">
        <v>0</v>
      </c>
      <c r="AB3983">
        <v>151.11072953450409</v>
      </c>
      <c r="AC3983">
        <v>0</v>
      </c>
      <c r="AD3983">
        <v>6.2976309747420398</v>
      </c>
      <c r="AE3983">
        <v>484.50462776615876</v>
      </c>
    </row>
    <row r="3984" spans="1:31" x14ac:dyDescent="0.3">
      <c r="A3984">
        <v>2510330</v>
      </c>
      <c r="B3984">
        <v>1</v>
      </c>
      <c r="C3984" t="s">
        <v>80</v>
      </c>
      <c r="D3984" t="s">
        <v>83</v>
      </c>
      <c r="E3984" t="s">
        <v>167</v>
      </c>
      <c r="F3984" t="s">
        <v>11568</v>
      </c>
      <c r="G3984" t="s">
        <v>538</v>
      </c>
      <c r="H3984" t="s">
        <v>150</v>
      </c>
      <c r="I3984" t="s">
        <v>136</v>
      </c>
      <c r="J3984" t="s">
        <v>3</v>
      </c>
      <c r="K3984" t="s">
        <v>144</v>
      </c>
      <c r="L3984" t="s">
        <v>11569</v>
      </c>
      <c r="M3984" t="s">
        <v>11570</v>
      </c>
      <c r="N3984">
        <v>2.8786111110000001</v>
      </c>
      <c r="O3984">
        <v>0</v>
      </c>
      <c r="P3984">
        <v>0</v>
      </c>
      <c r="Q3984">
        <v>0</v>
      </c>
      <c r="R3984">
        <v>0</v>
      </c>
      <c r="S3984">
        <v>0</v>
      </c>
      <c r="T3984">
        <v>9</v>
      </c>
      <c r="U3984">
        <v>0</v>
      </c>
      <c r="V3984">
        <v>2</v>
      </c>
      <c r="W3984">
        <v>0</v>
      </c>
      <c r="X3984">
        <v>0</v>
      </c>
      <c r="Y3984">
        <v>0</v>
      </c>
      <c r="Z3984">
        <v>0</v>
      </c>
      <c r="AA3984">
        <v>0</v>
      </c>
      <c r="AB3984">
        <v>65.174988658193683</v>
      </c>
      <c r="AC3984">
        <v>0</v>
      </c>
      <c r="AD3984">
        <v>199.34374692992057</v>
      </c>
      <c r="AE3984">
        <v>264.51873558811428</v>
      </c>
    </row>
    <row r="3985" spans="1:31" x14ac:dyDescent="0.3">
      <c r="A3985">
        <v>2510331</v>
      </c>
      <c r="B3985">
        <v>1</v>
      </c>
      <c r="C3985" t="s">
        <v>80</v>
      </c>
      <c r="D3985" t="s">
        <v>101</v>
      </c>
      <c r="E3985" t="s">
        <v>167</v>
      </c>
      <c r="F3985" t="s">
        <v>11571</v>
      </c>
      <c r="G3985" t="s">
        <v>538</v>
      </c>
      <c r="H3985" t="s">
        <v>150</v>
      </c>
      <c r="I3985" t="s">
        <v>136</v>
      </c>
      <c r="J3985" t="s">
        <v>3</v>
      </c>
      <c r="K3985" t="s">
        <v>144</v>
      </c>
      <c r="L3985" t="s">
        <v>11572</v>
      </c>
      <c r="M3985" t="s">
        <v>11573</v>
      </c>
      <c r="N3985">
        <v>3.977222222</v>
      </c>
      <c r="O3985">
        <v>0</v>
      </c>
      <c r="P3985">
        <v>2</v>
      </c>
      <c r="Q3985">
        <v>0</v>
      </c>
      <c r="R3985">
        <v>0</v>
      </c>
      <c r="S3985">
        <v>0</v>
      </c>
      <c r="T3985">
        <v>0</v>
      </c>
      <c r="U3985">
        <v>0</v>
      </c>
      <c r="V3985">
        <v>0</v>
      </c>
      <c r="W3985">
        <v>0</v>
      </c>
      <c r="X3985">
        <v>1.7557912305107199</v>
      </c>
      <c r="Y3985">
        <v>0</v>
      </c>
      <c r="Z3985">
        <v>0</v>
      </c>
      <c r="AA3985">
        <v>0</v>
      </c>
      <c r="AB3985">
        <v>0</v>
      </c>
      <c r="AC3985">
        <v>0</v>
      </c>
      <c r="AD3985">
        <v>0</v>
      </c>
      <c r="AE3985">
        <v>1.7557912305107199</v>
      </c>
    </row>
    <row r="3986" spans="1:31" x14ac:dyDescent="0.3">
      <c r="A3986">
        <v>2510332</v>
      </c>
      <c r="B3986">
        <v>1</v>
      </c>
      <c r="C3986" t="s">
        <v>80</v>
      </c>
      <c r="D3986" t="s">
        <v>106</v>
      </c>
      <c r="E3986" t="s">
        <v>207</v>
      </c>
      <c r="F3986" t="s">
        <v>11574</v>
      </c>
      <c r="G3986" t="s">
        <v>413</v>
      </c>
      <c r="H3986" t="s">
        <v>150</v>
      </c>
      <c r="I3986" t="s">
        <v>136</v>
      </c>
      <c r="J3986" t="s">
        <v>137</v>
      </c>
      <c r="K3986" t="s">
        <v>144</v>
      </c>
      <c r="L3986" t="s">
        <v>11575</v>
      </c>
      <c r="M3986" t="s">
        <v>11576</v>
      </c>
      <c r="N3986">
        <v>5.2972222220000003</v>
      </c>
      <c r="O3986">
        <v>0</v>
      </c>
      <c r="P3986">
        <v>0</v>
      </c>
      <c r="Q3986">
        <v>0</v>
      </c>
      <c r="R3986">
        <v>2</v>
      </c>
      <c r="S3986">
        <v>0</v>
      </c>
      <c r="T3986">
        <v>2</v>
      </c>
      <c r="U3986">
        <v>0</v>
      </c>
      <c r="V3986">
        <v>0</v>
      </c>
      <c r="W3986">
        <v>0</v>
      </c>
      <c r="X3986">
        <v>0</v>
      </c>
      <c r="Y3986">
        <v>0</v>
      </c>
      <c r="Z3986">
        <v>12.743405035542452</v>
      </c>
      <c r="AA3986">
        <v>0</v>
      </c>
      <c r="AB3986">
        <v>61.098429497380295</v>
      </c>
      <c r="AC3986">
        <v>0</v>
      </c>
      <c r="AD3986">
        <v>0</v>
      </c>
      <c r="AE3986">
        <v>73.841834532922746</v>
      </c>
    </row>
    <row r="3987" spans="1:31" x14ac:dyDescent="0.3">
      <c r="A3987">
        <v>2510333</v>
      </c>
      <c r="B3987">
        <v>1</v>
      </c>
      <c r="C3987" t="s">
        <v>80</v>
      </c>
      <c r="D3987" t="s">
        <v>95</v>
      </c>
      <c r="E3987" t="s">
        <v>132</v>
      </c>
      <c r="F3987" t="s">
        <v>11577</v>
      </c>
      <c r="G3987" t="s">
        <v>134</v>
      </c>
      <c r="H3987" t="s">
        <v>135</v>
      </c>
      <c r="I3987" t="s">
        <v>136</v>
      </c>
      <c r="J3987" t="s">
        <v>137</v>
      </c>
      <c r="K3987" t="s">
        <v>138</v>
      </c>
      <c r="L3987" t="s">
        <v>11529</v>
      </c>
      <c r="M3987" t="s">
        <v>11578</v>
      </c>
      <c r="N3987">
        <v>0.75305555499999999</v>
      </c>
      <c r="O3987">
        <v>0</v>
      </c>
      <c r="P3987">
        <v>0</v>
      </c>
      <c r="Q3987">
        <v>0</v>
      </c>
      <c r="R3987">
        <v>0</v>
      </c>
      <c r="S3987">
        <v>0</v>
      </c>
      <c r="T3987">
        <v>1</v>
      </c>
      <c r="U3987">
        <v>0</v>
      </c>
      <c r="V3987">
        <v>0</v>
      </c>
      <c r="W3987">
        <v>0</v>
      </c>
      <c r="X3987">
        <v>0</v>
      </c>
      <c r="Y3987">
        <v>0</v>
      </c>
      <c r="Z3987">
        <v>0</v>
      </c>
      <c r="AA3987">
        <v>0</v>
      </c>
      <c r="AB3987">
        <v>1.3318896624110961</v>
      </c>
      <c r="AC3987">
        <v>0</v>
      </c>
      <c r="AD3987">
        <v>0</v>
      </c>
      <c r="AE3987">
        <v>1.3318896624110961</v>
      </c>
    </row>
    <row r="3988" spans="1:31" x14ac:dyDescent="0.3">
      <c r="A3988">
        <v>2510337</v>
      </c>
      <c r="B3988">
        <v>1</v>
      </c>
      <c r="C3988" t="s">
        <v>80</v>
      </c>
      <c r="D3988" t="s">
        <v>94</v>
      </c>
      <c r="E3988" t="s">
        <v>167</v>
      </c>
      <c r="F3988" t="s">
        <v>11579</v>
      </c>
      <c r="G3988" t="s">
        <v>234</v>
      </c>
      <c r="H3988" t="s">
        <v>150</v>
      </c>
      <c r="I3988" t="s">
        <v>136</v>
      </c>
      <c r="J3988" t="s">
        <v>137</v>
      </c>
      <c r="K3988" t="s">
        <v>144</v>
      </c>
      <c r="L3988" t="s">
        <v>11580</v>
      </c>
      <c r="M3988" t="s">
        <v>11581</v>
      </c>
      <c r="N3988">
        <v>1.3786111109999999</v>
      </c>
      <c r="O3988">
        <v>0</v>
      </c>
      <c r="P3988">
        <v>4</v>
      </c>
      <c r="Q3988">
        <v>0</v>
      </c>
      <c r="R3988">
        <v>0</v>
      </c>
      <c r="S3988">
        <v>0</v>
      </c>
      <c r="T3988">
        <v>1</v>
      </c>
      <c r="U3988">
        <v>0</v>
      </c>
      <c r="V3988">
        <v>0</v>
      </c>
      <c r="W3988">
        <v>0</v>
      </c>
      <c r="X3988">
        <v>0.43522308316251501</v>
      </c>
      <c r="Y3988">
        <v>0</v>
      </c>
      <c r="Z3988">
        <v>0</v>
      </c>
      <c r="AA3988">
        <v>0</v>
      </c>
      <c r="AB3988">
        <v>1.6112610746474999E-2</v>
      </c>
      <c r="AC3988">
        <v>0</v>
      </c>
      <c r="AD3988">
        <v>0</v>
      </c>
      <c r="AE3988">
        <v>0.45133569390899003</v>
      </c>
    </row>
    <row r="3989" spans="1:31" x14ac:dyDescent="0.3">
      <c r="A3989">
        <v>2510338</v>
      </c>
      <c r="B3989">
        <v>1</v>
      </c>
      <c r="C3989" t="s">
        <v>80</v>
      </c>
      <c r="D3989" t="s">
        <v>97</v>
      </c>
      <c r="E3989" t="s">
        <v>141</v>
      </c>
      <c r="F3989" t="s">
        <v>9885</v>
      </c>
      <c r="G3989" t="s">
        <v>204</v>
      </c>
      <c r="H3989" t="s">
        <v>135</v>
      </c>
      <c r="I3989" t="s">
        <v>136</v>
      </c>
      <c r="J3989" t="s">
        <v>137</v>
      </c>
      <c r="K3989" t="s">
        <v>144</v>
      </c>
      <c r="L3989" t="s">
        <v>11582</v>
      </c>
      <c r="M3989" t="s">
        <v>11583</v>
      </c>
      <c r="N3989">
        <v>2.7516666660000002</v>
      </c>
      <c r="O3989">
        <v>1</v>
      </c>
      <c r="P3989">
        <v>3089</v>
      </c>
      <c r="Q3989">
        <v>0</v>
      </c>
      <c r="R3989">
        <v>46</v>
      </c>
      <c r="S3989">
        <v>0</v>
      </c>
      <c r="T3989">
        <v>304</v>
      </c>
      <c r="U3989">
        <v>1</v>
      </c>
      <c r="V3989">
        <v>0</v>
      </c>
      <c r="W3989">
        <v>0.61601305378444438</v>
      </c>
      <c r="X3989">
        <v>2798.6872990562433</v>
      </c>
      <c r="Y3989">
        <v>0</v>
      </c>
      <c r="Z3989">
        <v>88.351484227205518</v>
      </c>
      <c r="AA3989">
        <v>0</v>
      </c>
      <c r="AB3989">
        <v>1152.6491061815291</v>
      </c>
      <c r="AC3989">
        <v>52.868900369888941</v>
      </c>
      <c r="AD3989">
        <v>0</v>
      </c>
      <c r="AE3989">
        <v>4093.1728028886519</v>
      </c>
    </row>
    <row r="3990" spans="1:31" x14ac:dyDescent="0.3">
      <c r="A3990">
        <v>2510339</v>
      </c>
      <c r="B3990">
        <v>1</v>
      </c>
      <c r="C3990" t="s">
        <v>81</v>
      </c>
      <c r="D3990" t="s">
        <v>118</v>
      </c>
      <c r="E3990" t="s">
        <v>132</v>
      </c>
      <c r="F3990" t="s">
        <v>6160</v>
      </c>
      <c r="G3990" t="s">
        <v>173</v>
      </c>
      <c r="H3990" t="s">
        <v>135</v>
      </c>
      <c r="I3990" t="s">
        <v>136</v>
      </c>
      <c r="J3990" t="s">
        <v>137</v>
      </c>
      <c r="K3990" t="s">
        <v>138</v>
      </c>
      <c r="L3990" t="s">
        <v>11584</v>
      </c>
      <c r="M3990" t="s">
        <v>11585</v>
      </c>
      <c r="N3990">
        <v>5.4288888880000004</v>
      </c>
      <c r="O3990">
        <v>0</v>
      </c>
      <c r="P3990">
        <v>0</v>
      </c>
      <c r="Q3990">
        <v>0</v>
      </c>
      <c r="R3990">
        <v>0</v>
      </c>
      <c r="S3990">
        <v>0</v>
      </c>
      <c r="T3990">
        <v>92</v>
      </c>
      <c r="U3990">
        <v>0</v>
      </c>
      <c r="V3990">
        <v>2</v>
      </c>
      <c r="W3990">
        <v>0</v>
      </c>
      <c r="X3990">
        <v>0</v>
      </c>
      <c r="Y3990">
        <v>0</v>
      </c>
      <c r="Z3990">
        <v>0</v>
      </c>
      <c r="AA3990">
        <v>0</v>
      </c>
      <c r="AB3990">
        <v>346.26711293808847</v>
      </c>
      <c r="AC3990">
        <v>0</v>
      </c>
      <c r="AD3990">
        <v>222.06132863187241</v>
      </c>
      <c r="AE3990">
        <v>568.32844156996089</v>
      </c>
    </row>
    <row r="3991" spans="1:31" x14ac:dyDescent="0.3">
      <c r="A3991">
        <v>2510343</v>
      </c>
      <c r="B3991">
        <v>1</v>
      </c>
      <c r="C3991" t="s">
        <v>80</v>
      </c>
      <c r="D3991" t="s">
        <v>82</v>
      </c>
      <c r="E3991" t="s">
        <v>159</v>
      </c>
      <c r="F3991" t="s">
        <v>11586</v>
      </c>
      <c r="G3991" t="s">
        <v>134</v>
      </c>
      <c r="H3991" t="s">
        <v>150</v>
      </c>
      <c r="I3991" t="s">
        <v>136</v>
      </c>
      <c r="J3991" t="s">
        <v>137</v>
      </c>
      <c r="K3991" t="s">
        <v>138</v>
      </c>
      <c r="L3991" t="s">
        <v>11587</v>
      </c>
      <c r="M3991" t="s">
        <v>11588</v>
      </c>
      <c r="N3991">
        <v>0.61416666600000003</v>
      </c>
      <c r="O3991">
        <v>0</v>
      </c>
      <c r="P3991">
        <v>558</v>
      </c>
      <c r="Q3991">
        <v>0</v>
      </c>
      <c r="R3991">
        <v>0</v>
      </c>
      <c r="S3991">
        <v>0</v>
      </c>
      <c r="T3991">
        <v>37</v>
      </c>
      <c r="U3991">
        <v>0</v>
      </c>
      <c r="V3991">
        <v>0</v>
      </c>
      <c r="W3991">
        <v>0</v>
      </c>
      <c r="X3991">
        <v>94.345609091416463</v>
      </c>
      <c r="Y3991">
        <v>0</v>
      </c>
      <c r="Z3991">
        <v>0</v>
      </c>
      <c r="AA3991">
        <v>0</v>
      </c>
      <c r="AB3991">
        <v>18.466347590358943</v>
      </c>
      <c r="AC3991">
        <v>0</v>
      </c>
      <c r="AD3991">
        <v>0</v>
      </c>
      <c r="AE3991">
        <v>112.8119566817754</v>
      </c>
    </row>
    <row r="3992" spans="1:31" x14ac:dyDescent="0.3">
      <c r="A3992">
        <v>2510345</v>
      </c>
      <c r="B3992">
        <v>1</v>
      </c>
      <c r="C3992" t="s">
        <v>80</v>
      </c>
      <c r="D3992" t="s">
        <v>107</v>
      </c>
      <c r="E3992" t="s">
        <v>207</v>
      </c>
      <c r="F3992" t="s">
        <v>11589</v>
      </c>
      <c r="G3992" t="s">
        <v>413</v>
      </c>
      <c r="H3992" t="s">
        <v>150</v>
      </c>
      <c r="I3992" t="s">
        <v>136</v>
      </c>
      <c r="J3992" t="s">
        <v>137</v>
      </c>
      <c r="K3992" t="s">
        <v>144</v>
      </c>
      <c r="L3992" t="s">
        <v>11590</v>
      </c>
      <c r="M3992" t="s">
        <v>11591</v>
      </c>
      <c r="N3992">
        <v>1.733055555</v>
      </c>
      <c r="O3992">
        <v>0</v>
      </c>
      <c r="P3992">
        <v>3</v>
      </c>
      <c r="Q3992">
        <v>0</v>
      </c>
      <c r="R3992">
        <v>0</v>
      </c>
      <c r="S3992">
        <v>0</v>
      </c>
      <c r="T3992">
        <v>3</v>
      </c>
      <c r="U3992">
        <v>0</v>
      </c>
      <c r="V3992">
        <v>0</v>
      </c>
      <c r="W3992">
        <v>0</v>
      </c>
      <c r="X3992">
        <v>9.3134372904704659</v>
      </c>
      <c r="Y3992">
        <v>0</v>
      </c>
      <c r="Z3992">
        <v>0</v>
      </c>
      <c r="AA3992">
        <v>0</v>
      </c>
      <c r="AB3992">
        <v>2.9799237745324616</v>
      </c>
      <c r="AC3992">
        <v>0</v>
      </c>
      <c r="AD3992">
        <v>0</v>
      </c>
      <c r="AE3992">
        <v>12.293361065002927</v>
      </c>
    </row>
    <row r="3993" spans="1:31" x14ac:dyDescent="0.3">
      <c r="A3993">
        <v>2510349</v>
      </c>
      <c r="B3993">
        <v>1</v>
      </c>
      <c r="C3993" t="s">
        <v>80</v>
      </c>
      <c r="D3993" t="s">
        <v>95</v>
      </c>
      <c r="E3993" t="s">
        <v>141</v>
      </c>
      <c r="F3993" t="s">
        <v>11592</v>
      </c>
      <c r="G3993" t="s">
        <v>143</v>
      </c>
      <c r="H3993" t="s">
        <v>135</v>
      </c>
      <c r="I3993" t="s">
        <v>136</v>
      </c>
      <c r="J3993" t="s">
        <v>137</v>
      </c>
      <c r="K3993" t="s">
        <v>144</v>
      </c>
      <c r="L3993" t="s">
        <v>11593</v>
      </c>
      <c r="M3993" t="s">
        <v>11594</v>
      </c>
      <c r="N3993">
        <v>8.4444443999999994E-2</v>
      </c>
      <c r="O3993">
        <v>0</v>
      </c>
      <c r="P3993">
        <v>100</v>
      </c>
      <c r="Q3993">
        <v>0</v>
      </c>
      <c r="R3993">
        <v>0</v>
      </c>
      <c r="S3993">
        <v>8</v>
      </c>
      <c r="T3993">
        <v>10</v>
      </c>
      <c r="U3993">
        <v>2</v>
      </c>
      <c r="V3993">
        <v>0</v>
      </c>
      <c r="W3993">
        <v>0</v>
      </c>
      <c r="X3993">
        <v>3.2144623461233341</v>
      </c>
      <c r="Y3993">
        <v>0</v>
      </c>
      <c r="Z3993">
        <v>0</v>
      </c>
      <c r="AA3993">
        <v>11.96615213845128</v>
      </c>
      <c r="AB3993">
        <v>0.94653047884713348</v>
      </c>
      <c r="AC3993">
        <v>45.136795403249337</v>
      </c>
      <c r="AD3993">
        <v>0</v>
      </c>
      <c r="AE3993">
        <v>61.263940366671079</v>
      </c>
    </row>
    <row r="3994" spans="1:31" x14ac:dyDescent="0.3">
      <c r="A3994">
        <v>2510352</v>
      </c>
      <c r="B3994">
        <v>1</v>
      </c>
      <c r="C3994" t="s">
        <v>80</v>
      </c>
      <c r="D3994" t="s">
        <v>102</v>
      </c>
      <c r="E3994" t="s">
        <v>207</v>
      </c>
      <c r="F3994" t="s">
        <v>11595</v>
      </c>
      <c r="G3994" t="s">
        <v>177</v>
      </c>
      <c r="H3994" t="s">
        <v>150</v>
      </c>
      <c r="I3994" t="s">
        <v>136</v>
      </c>
      <c r="J3994" t="s">
        <v>137</v>
      </c>
      <c r="K3994" t="s">
        <v>144</v>
      </c>
      <c r="L3994" t="s">
        <v>11596</v>
      </c>
      <c r="M3994" t="s">
        <v>11597</v>
      </c>
      <c r="N3994">
        <v>4.0902777769999998</v>
      </c>
      <c r="O3994">
        <v>0</v>
      </c>
      <c r="P3994">
        <v>16</v>
      </c>
      <c r="Q3994">
        <v>0</v>
      </c>
      <c r="R3994">
        <v>1</v>
      </c>
      <c r="S3994">
        <v>0</v>
      </c>
      <c r="T3994">
        <v>3</v>
      </c>
      <c r="U3994">
        <v>0</v>
      </c>
      <c r="V3994">
        <v>0</v>
      </c>
      <c r="W3994">
        <v>0</v>
      </c>
      <c r="X3994">
        <v>16.588221151710037</v>
      </c>
      <c r="Y3994">
        <v>0</v>
      </c>
      <c r="Z3994">
        <v>23.615023542612587</v>
      </c>
      <c r="AA3994">
        <v>0</v>
      </c>
      <c r="AB3994">
        <v>0.10873153955729002</v>
      </c>
      <c r="AC3994">
        <v>0</v>
      </c>
      <c r="AD3994">
        <v>0</v>
      </c>
      <c r="AE3994">
        <v>40.311976233879911</v>
      </c>
    </row>
    <row r="3995" spans="1:31" x14ac:dyDescent="0.3">
      <c r="A3995">
        <v>2510353</v>
      </c>
      <c r="B3995">
        <v>1</v>
      </c>
      <c r="C3995" t="s">
        <v>80</v>
      </c>
      <c r="D3995" t="s">
        <v>82</v>
      </c>
      <c r="E3995" t="s">
        <v>167</v>
      </c>
      <c r="F3995" t="s">
        <v>11598</v>
      </c>
      <c r="G3995" t="s">
        <v>234</v>
      </c>
      <c r="H3995" t="s">
        <v>150</v>
      </c>
      <c r="I3995" t="s">
        <v>136</v>
      </c>
      <c r="J3995" t="s">
        <v>137</v>
      </c>
      <c r="K3995" t="s">
        <v>144</v>
      </c>
      <c r="L3995" t="s">
        <v>11599</v>
      </c>
      <c r="M3995" t="s">
        <v>11600</v>
      </c>
      <c r="N3995">
        <v>1.1277777769999999</v>
      </c>
      <c r="O3995">
        <v>0</v>
      </c>
      <c r="P3995">
        <v>0</v>
      </c>
      <c r="Q3995">
        <v>0</v>
      </c>
      <c r="R3995">
        <v>0</v>
      </c>
      <c r="S3995">
        <v>0</v>
      </c>
      <c r="T3995">
        <v>1</v>
      </c>
      <c r="U3995">
        <v>0</v>
      </c>
      <c r="V3995">
        <v>0</v>
      </c>
      <c r="W3995">
        <v>0</v>
      </c>
      <c r="X3995">
        <v>0</v>
      </c>
      <c r="Y3995">
        <v>0</v>
      </c>
      <c r="Z3995">
        <v>0</v>
      </c>
      <c r="AA3995">
        <v>0</v>
      </c>
      <c r="AB3995">
        <v>0.19318512744483335</v>
      </c>
      <c r="AC3995">
        <v>0</v>
      </c>
      <c r="AD3995">
        <v>0</v>
      </c>
      <c r="AE3995">
        <v>0.19318512744483335</v>
      </c>
    </row>
    <row r="3996" spans="1:31" x14ac:dyDescent="0.3">
      <c r="A3996">
        <v>2510355</v>
      </c>
      <c r="B3996">
        <v>1</v>
      </c>
      <c r="C3996" t="s">
        <v>80</v>
      </c>
      <c r="D3996" t="s">
        <v>99</v>
      </c>
      <c r="E3996" t="s">
        <v>207</v>
      </c>
      <c r="F3996" t="s">
        <v>11601</v>
      </c>
      <c r="G3996" t="s">
        <v>177</v>
      </c>
      <c r="H3996" t="s">
        <v>150</v>
      </c>
      <c r="I3996" t="s">
        <v>136</v>
      </c>
      <c r="J3996" t="s">
        <v>137</v>
      </c>
      <c r="K3996" t="s">
        <v>144</v>
      </c>
      <c r="L3996" t="s">
        <v>11602</v>
      </c>
      <c r="M3996" t="s">
        <v>11603</v>
      </c>
      <c r="N3996">
        <v>0.5675</v>
      </c>
      <c r="O3996">
        <v>0</v>
      </c>
      <c r="P3996">
        <v>12</v>
      </c>
      <c r="Q3996">
        <v>0</v>
      </c>
      <c r="R3996">
        <v>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2.0079990415569529</v>
      </c>
      <c r="Y3996">
        <v>0</v>
      </c>
      <c r="Z3996">
        <v>0</v>
      </c>
      <c r="AA3996">
        <v>0</v>
      </c>
      <c r="AB3996">
        <v>0</v>
      </c>
      <c r="AC3996">
        <v>0</v>
      </c>
      <c r="AD3996">
        <v>0</v>
      </c>
      <c r="AE3996">
        <v>2.0079990415569529</v>
      </c>
    </row>
    <row r="3997" spans="1:31" x14ac:dyDescent="0.3">
      <c r="A3997">
        <v>2510356</v>
      </c>
      <c r="B3997">
        <v>1</v>
      </c>
      <c r="C3997" t="s">
        <v>80</v>
      </c>
      <c r="D3997" t="s">
        <v>105</v>
      </c>
      <c r="E3997" t="s">
        <v>132</v>
      </c>
      <c r="F3997" t="s">
        <v>11604</v>
      </c>
      <c r="G3997" t="s">
        <v>204</v>
      </c>
      <c r="H3997" t="s">
        <v>135</v>
      </c>
      <c r="I3997" t="s">
        <v>136</v>
      </c>
      <c r="J3997" t="s">
        <v>137</v>
      </c>
      <c r="K3997" t="s">
        <v>144</v>
      </c>
      <c r="L3997" t="s">
        <v>11605</v>
      </c>
      <c r="M3997" t="s">
        <v>11606</v>
      </c>
      <c r="N3997">
        <v>1.954722222</v>
      </c>
      <c r="O3997">
        <v>1</v>
      </c>
      <c r="P3997">
        <v>8</v>
      </c>
      <c r="Q3997">
        <v>1</v>
      </c>
      <c r="R3997">
        <v>2</v>
      </c>
      <c r="S3997">
        <v>3</v>
      </c>
      <c r="T3997">
        <v>9</v>
      </c>
      <c r="U3997">
        <v>1</v>
      </c>
      <c r="V3997">
        <v>0</v>
      </c>
      <c r="W3997">
        <v>10.421932926482</v>
      </c>
      <c r="X3997">
        <v>8.1144380652117061</v>
      </c>
      <c r="Y3997">
        <v>2.5524770630221267</v>
      </c>
      <c r="Z3997">
        <v>24.479795344967741</v>
      </c>
      <c r="AA3997">
        <v>37.12919063885434</v>
      </c>
      <c r="AB3997">
        <v>21.993520007092339</v>
      </c>
      <c r="AC3997">
        <v>185.1907072406344</v>
      </c>
      <c r="AD3997">
        <v>0</v>
      </c>
      <c r="AE3997">
        <v>289.88206128626467</v>
      </c>
    </row>
    <row r="3998" spans="1:31" x14ac:dyDescent="0.3">
      <c r="A3998">
        <v>2510357</v>
      </c>
      <c r="B3998">
        <v>1</v>
      </c>
      <c r="C3998" t="s">
        <v>81</v>
      </c>
      <c r="D3998" t="s">
        <v>127</v>
      </c>
      <c r="E3998" t="s">
        <v>187</v>
      </c>
      <c r="F3998" t="s">
        <v>11607</v>
      </c>
      <c r="G3998" t="s">
        <v>134</v>
      </c>
      <c r="H3998" t="s">
        <v>135</v>
      </c>
      <c r="I3998" t="s">
        <v>136</v>
      </c>
      <c r="J3998" t="s">
        <v>137</v>
      </c>
      <c r="K3998" t="s">
        <v>138</v>
      </c>
      <c r="L3998" t="s">
        <v>11608</v>
      </c>
      <c r="M3998" t="s">
        <v>11609</v>
      </c>
      <c r="N3998">
        <v>0.79277777699999996</v>
      </c>
      <c r="O3998">
        <v>1</v>
      </c>
      <c r="P3998">
        <v>1185</v>
      </c>
      <c r="Q3998">
        <v>98</v>
      </c>
      <c r="R3998">
        <v>147</v>
      </c>
      <c r="S3998">
        <v>9</v>
      </c>
      <c r="T3998">
        <v>145</v>
      </c>
      <c r="U3998">
        <v>4</v>
      </c>
      <c r="V3998">
        <v>0</v>
      </c>
      <c r="W3998">
        <v>0.24586038312399999</v>
      </c>
      <c r="X3998">
        <v>220.80968611720269</v>
      </c>
      <c r="Y3998">
        <v>123.22708502301329</v>
      </c>
      <c r="Z3998">
        <v>74.150087039590701</v>
      </c>
      <c r="AA3998">
        <v>42.606693246959011</v>
      </c>
      <c r="AB3998">
        <v>68.177845265487875</v>
      </c>
      <c r="AC3998">
        <v>565.60820228973807</v>
      </c>
      <c r="AD3998">
        <v>0</v>
      </c>
      <c r="AE3998">
        <v>1094.8254593651156</v>
      </c>
    </row>
    <row r="3999" spans="1:31" x14ac:dyDescent="0.3">
      <c r="A3999">
        <v>2510361</v>
      </c>
      <c r="B3999">
        <v>1</v>
      </c>
      <c r="C3999" t="s">
        <v>81</v>
      </c>
      <c r="D3999" t="s">
        <v>117</v>
      </c>
      <c r="E3999" t="s">
        <v>141</v>
      </c>
      <c r="F3999" t="s">
        <v>8677</v>
      </c>
      <c r="G3999" t="s">
        <v>143</v>
      </c>
      <c r="H3999" t="s">
        <v>135</v>
      </c>
      <c r="I3999" t="s">
        <v>136</v>
      </c>
      <c r="J3999" t="s">
        <v>137</v>
      </c>
      <c r="K3999" t="s">
        <v>144</v>
      </c>
      <c r="L3999" t="s">
        <v>11610</v>
      </c>
      <c r="M3999" t="s">
        <v>11611</v>
      </c>
      <c r="N3999">
        <v>0.14805555500000001</v>
      </c>
      <c r="O3999">
        <v>2</v>
      </c>
      <c r="P3999">
        <v>553</v>
      </c>
      <c r="Q3999">
        <v>11</v>
      </c>
      <c r="R3999">
        <v>49</v>
      </c>
      <c r="S3999">
        <v>13</v>
      </c>
      <c r="T3999">
        <v>24</v>
      </c>
      <c r="U3999">
        <v>0</v>
      </c>
      <c r="V3999">
        <v>0</v>
      </c>
      <c r="W3999">
        <v>0.15503753601968664</v>
      </c>
      <c r="X3999">
        <v>8.0635668708632426</v>
      </c>
      <c r="Y3999">
        <v>0.5553637351628925</v>
      </c>
      <c r="Z3999">
        <v>0.93564731497100506</v>
      </c>
      <c r="AA3999">
        <v>3.0195144281949071</v>
      </c>
      <c r="AB3999">
        <v>1.0229840647775665</v>
      </c>
      <c r="AC3999">
        <v>0</v>
      </c>
      <c r="AD3999">
        <v>0</v>
      </c>
      <c r="AE3999">
        <v>13.752113949989301</v>
      </c>
    </row>
    <row r="4000" spans="1:31" x14ac:dyDescent="0.3">
      <c r="A4000">
        <v>2510373</v>
      </c>
      <c r="B4000">
        <v>1</v>
      </c>
      <c r="C4000" t="s">
        <v>81</v>
      </c>
      <c r="D4000" t="s">
        <v>125</v>
      </c>
      <c r="E4000" t="s">
        <v>187</v>
      </c>
      <c r="F4000" t="s">
        <v>6312</v>
      </c>
      <c r="G4000" t="s">
        <v>143</v>
      </c>
      <c r="H4000" t="s">
        <v>135</v>
      </c>
      <c r="I4000" t="s">
        <v>136</v>
      </c>
      <c r="J4000" t="s">
        <v>137</v>
      </c>
      <c r="K4000" t="s">
        <v>144</v>
      </c>
      <c r="L4000" t="s">
        <v>11612</v>
      </c>
      <c r="M4000" t="s">
        <v>11613</v>
      </c>
      <c r="N4000">
        <v>0.72277777700000001</v>
      </c>
      <c r="O4000">
        <v>0</v>
      </c>
      <c r="P4000">
        <v>0</v>
      </c>
      <c r="Q4000">
        <v>45</v>
      </c>
      <c r="R4000">
        <v>33</v>
      </c>
      <c r="S4000">
        <v>1</v>
      </c>
      <c r="T4000">
        <v>0</v>
      </c>
      <c r="U4000">
        <v>0</v>
      </c>
      <c r="V4000">
        <v>0</v>
      </c>
      <c r="W4000">
        <v>0</v>
      </c>
      <c r="X4000">
        <v>0</v>
      </c>
      <c r="Y4000">
        <v>13.578753801502712</v>
      </c>
      <c r="Z4000">
        <v>14.749302676389227</v>
      </c>
      <c r="AA4000">
        <v>23.747096054579924</v>
      </c>
      <c r="AB4000">
        <v>0</v>
      </c>
      <c r="AC4000">
        <v>0</v>
      </c>
      <c r="AD4000">
        <v>0</v>
      </c>
      <c r="AE4000">
        <v>52.075152532471861</v>
      </c>
    </row>
    <row r="4001" spans="1:31" x14ac:dyDescent="0.3">
      <c r="A4001">
        <v>2510377</v>
      </c>
      <c r="B4001">
        <v>1</v>
      </c>
      <c r="C4001" t="s">
        <v>81</v>
      </c>
      <c r="D4001" t="s">
        <v>123</v>
      </c>
      <c r="E4001" t="s">
        <v>132</v>
      </c>
      <c r="F4001" t="s">
        <v>11614</v>
      </c>
      <c r="G4001" t="s">
        <v>143</v>
      </c>
      <c r="H4001" t="s">
        <v>135</v>
      </c>
      <c r="I4001" t="s">
        <v>136</v>
      </c>
      <c r="J4001" t="s">
        <v>137</v>
      </c>
      <c r="K4001" t="s">
        <v>144</v>
      </c>
      <c r="L4001" t="s">
        <v>11615</v>
      </c>
      <c r="M4001" t="s">
        <v>11616</v>
      </c>
      <c r="N4001">
        <v>1.028611111</v>
      </c>
      <c r="O4001">
        <v>10</v>
      </c>
      <c r="P4001">
        <v>20</v>
      </c>
      <c r="Q4001">
        <v>203</v>
      </c>
      <c r="R4001">
        <v>166</v>
      </c>
      <c r="S4001">
        <v>43</v>
      </c>
      <c r="T4001">
        <v>20</v>
      </c>
      <c r="U4001">
        <v>0</v>
      </c>
      <c r="V4001">
        <v>0</v>
      </c>
      <c r="W4001">
        <v>2.5756545870766554</v>
      </c>
      <c r="X4001">
        <v>7.299218963117605</v>
      </c>
      <c r="Y4001">
        <v>82.67325645699124</v>
      </c>
      <c r="Z4001">
        <v>51.091855989351323</v>
      </c>
      <c r="AA4001">
        <v>31.581343579269493</v>
      </c>
      <c r="AB4001">
        <v>47.511581238885498</v>
      </c>
      <c r="AC4001">
        <v>0</v>
      </c>
      <c r="AD4001">
        <v>0</v>
      </c>
      <c r="AE4001">
        <v>222.73291081469182</v>
      </c>
    </row>
    <row r="4002" spans="1:31" x14ac:dyDescent="0.3">
      <c r="A4002">
        <v>2510381</v>
      </c>
      <c r="B4002">
        <v>1</v>
      </c>
      <c r="C4002" t="s">
        <v>81</v>
      </c>
      <c r="D4002" t="s">
        <v>123</v>
      </c>
      <c r="E4002" t="s">
        <v>207</v>
      </c>
      <c r="F4002" t="s">
        <v>11617</v>
      </c>
      <c r="G4002" t="s">
        <v>161</v>
      </c>
      <c r="H4002" t="s">
        <v>150</v>
      </c>
      <c r="I4002" t="s">
        <v>136</v>
      </c>
      <c r="J4002" t="s">
        <v>137</v>
      </c>
      <c r="K4002" t="s">
        <v>144</v>
      </c>
      <c r="L4002" t="s">
        <v>11618</v>
      </c>
      <c r="M4002" t="s">
        <v>11619</v>
      </c>
      <c r="N4002">
        <v>0.62305555499999998</v>
      </c>
      <c r="O4002">
        <v>0</v>
      </c>
      <c r="P4002">
        <v>0</v>
      </c>
      <c r="Q4002">
        <v>0</v>
      </c>
      <c r="R4002">
        <v>0</v>
      </c>
      <c r="S4002">
        <v>0</v>
      </c>
      <c r="T4002">
        <v>22</v>
      </c>
      <c r="U4002">
        <v>0</v>
      </c>
      <c r="V4002">
        <v>0</v>
      </c>
      <c r="W4002">
        <v>0</v>
      </c>
      <c r="X4002">
        <v>0</v>
      </c>
      <c r="Y4002">
        <v>0</v>
      </c>
      <c r="Z4002">
        <v>0</v>
      </c>
      <c r="AA4002">
        <v>0</v>
      </c>
      <c r="AB4002">
        <v>13.842970785156425</v>
      </c>
      <c r="AC4002">
        <v>0</v>
      </c>
      <c r="AD4002">
        <v>0</v>
      </c>
      <c r="AE4002">
        <v>13.842970785156425</v>
      </c>
    </row>
    <row r="4003" spans="1:31" x14ac:dyDescent="0.3">
      <c r="A4003">
        <v>2510383</v>
      </c>
      <c r="B4003">
        <v>1</v>
      </c>
      <c r="C4003" t="s">
        <v>80</v>
      </c>
      <c r="D4003" t="s">
        <v>95</v>
      </c>
      <c r="E4003" t="s">
        <v>132</v>
      </c>
      <c r="F4003" t="s">
        <v>11620</v>
      </c>
      <c r="G4003" t="s">
        <v>134</v>
      </c>
      <c r="H4003" t="s">
        <v>135</v>
      </c>
      <c r="I4003" t="s">
        <v>136</v>
      </c>
      <c r="J4003" t="s">
        <v>137</v>
      </c>
      <c r="K4003" t="s">
        <v>138</v>
      </c>
      <c r="L4003" t="s">
        <v>11621</v>
      </c>
      <c r="M4003" t="s">
        <v>11622</v>
      </c>
      <c r="N4003">
        <v>0.40444444400000001</v>
      </c>
      <c r="O4003">
        <v>0</v>
      </c>
      <c r="P4003">
        <v>336</v>
      </c>
      <c r="Q4003">
        <v>0</v>
      </c>
      <c r="R4003">
        <v>0</v>
      </c>
      <c r="S4003">
        <v>0</v>
      </c>
      <c r="T4003">
        <v>29</v>
      </c>
      <c r="U4003">
        <v>0</v>
      </c>
      <c r="V4003">
        <v>0</v>
      </c>
      <c r="W4003">
        <v>0</v>
      </c>
      <c r="X4003">
        <v>33.28540497303598</v>
      </c>
      <c r="Y4003">
        <v>0</v>
      </c>
      <c r="Z4003">
        <v>0</v>
      </c>
      <c r="AA4003">
        <v>0</v>
      </c>
      <c r="AB4003">
        <v>12.935835632592601</v>
      </c>
      <c r="AC4003">
        <v>0</v>
      </c>
      <c r="AD4003">
        <v>0</v>
      </c>
      <c r="AE4003">
        <v>46.22124060562858</v>
      </c>
    </row>
    <row r="4004" spans="1:31" x14ac:dyDescent="0.3">
      <c r="A4004">
        <v>2510384</v>
      </c>
      <c r="B4004">
        <v>1</v>
      </c>
      <c r="C4004" t="s">
        <v>80</v>
      </c>
      <c r="D4004" t="s">
        <v>97</v>
      </c>
      <c r="E4004" t="s">
        <v>167</v>
      </c>
      <c r="F4004" t="s">
        <v>11623</v>
      </c>
      <c r="G4004" t="s">
        <v>234</v>
      </c>
      <c r="H4004" t="s">
        <v>150</v>
      </c>
      <c r="I4004" t="s">
        <v>136</v>
      </c>
      <c r="J4004" t="s">
        <v>137</v>
      </c>
      <c r="K4004" t="s">
        <v>144</v>
      </c>
      <c r="L4004" t="s">
        <v>11624</v>
      </c>
      <c r="M4004" t="s">
        <v>11625</v>
      </c>
      <c r="N4004">
        <v>2.0277777769999998</v>
      </c>
      <c r="O4004">
        <v>0</v>
      </c>
      <c r="P4004">
        <v>3</v>
      </c>
      <c r="Q4004">
        <v>0</v>
      </c>
      <c r="R4004">
        <v>0</v>
      </c>
      <c r="S4004">
        <v>0</v>
      </c>
      <c r="T4004">
        <v>3</v>
      </c>
      <c r="U4004">
        <v>0</v>
      </c>
      <c r="V4004">
        <v>0</v>
      </c>
      <c r="W4004">
        <v>0</v>
      </c>
      <c r="X4004">
        <v>1.77929550662419</v>
      </c>
      <c r="Y4004">
        <v>0</v>
      </c>
      <c r="Z4004">
        <v>0</v>
      </c>
      <c r="AA4004">
        <v>0</v>
      </c>
      <c r="AB4004">
        <v>0.89582092408606673</v>
      </c>
      <c r="AC4004">
        <v>0</v>
      </c>
      <c r="AD4004">
        <v>0</v>
      </c>
      <c r="AE4004">
        <v>2.6751164307102568</v>
      </c>
    </row>
    <row r="4005" spans="1:31" x14ac:dyDescent="0.3">
      <c r="A4005">
        <v>2510385</v>
      </c>
      <c r="B4005">
        <v>1</v>
      </c>
      <c r="C4005" t="s">
        <v>80</v>
      </c>
      <c r="D4005" t="s">
        <v>97</v>
      </c>
      <c r="E4005" t="s">
        <v>159</v>
      </c>
      <c r="F4005" t="s">
        <v>11626</v>
      </c>
      <c r="G4005" t="s">
        <v>134</v>
      </c>
      <c r="H4005" t="s">
        <v>150</v>
      </c>
      <c r="I4005" t="s">
        <v>136</v>
      </c>
      <c r="J4005" t="s">
        <v>137</v>
      </c>
      <c r="K4005" t="s">
        <v>138</v>
      </c>
      <c r="L4005" t="s">
        <v>11627</v>
      </c>
      <c r="M4005" t="s">
        <v>11628</v>
      </c>
      <c r="N4005">
        <v>0.44166666599999999</v>
      </c>
      <c r="O4005">
        <v>0</v>
      </c>
      <c r="P4005">
        <v>0</v>
      </c>
      <c r="Q4005">
        <v>0</v>
      </c>
      <c r="R4005">
        <v>0</v>
      </c>
      <c r="S4005">
        <v>0</v>
      </c>
      <c r="T4005">
        <v>1</v>
      </c>
      <c r="U4005">
        <v>0</v>
      </c>
      <c r="V4005">
        <v>0</v>
      </c>
      <c r="W4005">
        <v>0</v>
      </c>
      <c r="X4005">
        <v>0</v>
      </c>
      <c r="Y4005">
        <v>0</v>
      </c>
      <c r="Z4005">
        <v>0</v>
      </c>
      <c r="AA4005">
        <v>0</v>
      </c>
      <c r="AB4005">
        <v>1.850627400522975</v>
      </c>
      <c r="AC4005">
        <v>0</v>
      </c>
      <c r="AD4005">
        <v>0</v>
      </c>
      <c r="AE4005">
        <v>1.850627400522975</v>
      </c>
    </row>
    <row r="4006" spans="1:31" x14ac:dyDescent="0.3">
      <c r="A4006">
        <v>2510391</v>
      </c>
      <c r="B4006">
        <v>1</v>
      </c>
      <c r="C4006" t="s">
        <v>80</v>
      </c>
      <c r="D4006" t="s">
        <v>96</v>
      </c>
      <c r="E4006" t="s">
        <v>132</v>
      </c>
      <c r="F4006" t="s">
        <v>11629</v>
      </c>
      <c r="G4006" t="s">
        <v>134</v>
      </c>
      <c r="H4006" t="s">
        <v>135</v>
      </c>
      <c r="I4006" t="s">
        <v>136</v>
      </c>
      <c r="J4006" t="s">
        <v>137</v>
      </c>
      <c r="K4006" t="s">
        <v>138</v>
      </c>
      <c r="L4006" t="s">
        <v>11630</v>
      </c>
      <c r="M4006" t="s">
        <v>11631</v>
      </c>
      <c r="N4006">
        <v>5.721944444</v>
      </c>
      <c r="O4006">
        <v>0</v>
      </c>
      <c r="P4006">
        <v>286</v>
      </c>
      <c r="Q4006">
        <v>0</v>
      </c>
      <c r="R4006">
        <v>1</v>
      </c>
      <c r="S4006">
        <v>0</v>
      </c>
      <c r="T4006">
        <v>110</v>
      </c>
      <c r="U4006">
        <v>0</v>
      </c>
      <c r="V4006">
        <v>0</v>
      </c>
      <c r="W4006">
        <v>0</v>
      </c>
      <c r="X4006">
        <v>1551.1041548171399</v>
      </c>
      <c r="Y4006">
        <v>0</v>
      </c>
      <c r="Z4006">
        <v>2.2631400071735006E-2</v>
      </c>
      <c r="AA4006">
        <v>0</v>
      </c>
      <c r="AB4006">
        <v>2122.8342490138912</v>
      </c>
      <c r="AC4006">
        <v>0</v>
      </c>
      <c r="AD4006">
        <v>0</v>
      </c>
      <c r="AE4006">
        <v>3673.9610352311029</v>
      </c>
    </row>
    <row r="4007" spans="1:31" x14ac:dyDescent="0.3">
      <c r="A4007">
        <v>2510392</v>
      </c>
      <c r="B4007">
        <v>1</v>
      </c>
      <c r="C4007" t="s">
        <v>81</v>
      </c>
      <c r="D4007" t="s">
        <v>119</v>
      </c>
      <c r="E4007" t="s">
        <v>132</v>
      </c>
      <c r="F4007" t="s">
        <v>11632</v>
      </c>
      <c r="G4007" t="s">
        <v>134</v>
      </c>
      <c r="H4007" t="s">
        <v>135</v>
      </c>
      <c r="I4007" t="s">
        <v>136</v>
      </c>
      <c r="J4007" t="s">
        <v>137</v>
      </c>
      <c r="K4007" t="s">
        <v>138</v>
      </c>
      <c r="L4007" t="s">
        <v>11633</v>
      </c>
      <c r="M4007" t="s">
        <v>11634</v>
      </c>
      <c r="N4007">
        <v>3.855277777</v>
      </c>
      <c r="O4007">
        <v>0</v>
      </c>
      <c r="P4007">
        <v>38</v>
      </c>
      <c r="Q4007">
        <v>0</v>
      </c>
      <c r="R4007">
        <v>9</v>
      </c>
      <c r="S4007">
        <v>0</v>
      </c>
      <c r="T4007">
        <v>0</v>
      </c>
      <c r="U4007">
        <v>0</v>
      </c>
      <c r="V4007">
        <v>0</v>
      </c>
      <c r="W4007">
        <v>0</v>
      </c>
      <c r="X4007">
        <v>7.6009342815225862</v>
      </c>
      <c r="Y4007">
        <v>0</v>
      </c>
      <c r="Z4007">
        <v>7.3022463703352551</v>
      </c>
      <c r="AA4007">
        <v>0</v>
      </c>
      <c r="AB4007">
        <v>0</v>
      </c>
      <c r="AC4007">
        <v>0</v>
      </c>
      <c r="AD4007">
        <v>0</v>
      </c>
      <c r="AE4007">
        <v>14.903180651857841</v>
      </c>
    </row>
    <row r="4008" spans="1:31" x14ac:dyDescent="0.3">
      <c r="A4008">
        <v>2510396</v>
      </c>
      <c r="B4008">
        <v>1</v>
      </c>
      <c r="C4008" t="s">
        <v>80</v>
      </c>
      <c r="D4008" t="s">
        <v>100</v>
      </c>
      <c r="E4008" t="s">
        <v>187</v>
      </c>
      <c r="F4008" t="s">
        <v>11635</v>
      </c>
      <c r="G4008" t="s">
        <v>143</v>
      </c>
      <c r="H4008" t="s">
        <v>135</v>
      </c>
      <c r="I4008" t="s">
        <v>136</v>
      </c>
      <c r="J4008" t="s">
        <v>137</v>
      </c>
      <c r="K4008" t="s">
        <v>144</v>
      </c>
      <c r="L4008" t="s">
        <v>11636</v>
      </c>
      <c r="M4008" t="s">
        <v>11637</v>
      </c>
      <c r="N4008">
        <v>0.62555555500000004</v>
      </c>
      <c r="O4008">
        <v>0</v>
      </c>
      <c r="P4008">
        <v>3154</v>
      </c>
      <c r="Q4008">
        <v>0</v>
      </c>
      <c r="R4008">
        <v>7</v>
      </c>
      <c r="S4008">
        <v>5</v>
      </c>
      <c r="T4008">
        <v>234</v>
      </c>
      <c r="U4008">
        <v>0</v>
      </c>
      <c r="V4008">
        <v>0</v>
      </c>
      <c r="W4008">
        <v>0</v>
      </c>
      <c r="X4008">
        <v>379.78987793950898</v>
      </c>
      <c r="Y4008">
        <v>0</v>
      </c>
      <c r="Z4008">
        <v>0.63723140000100009</v>
      </c>
      <c r="AA4008">
        <v>40.796047925636813</v>
      </c>
      <c r="AB4008">
        <v>153.8160819182651</v>
      </c>
      <c r="AC4008">
        <v>0</v>
      </c>
      <c r="AD4008">
        <v>0</v>
      </c>
      <c r="AE4008">
        <v>575.03923918341184</v>
      </c>
    </row>
    <row r="4009" spans="1:31" x14ac:dyDescent="0.3">
      <c r="A4009">
        <v>2510405</v>
      </c>
      <c r="B4009">
        <v>1</v>
      </c>
      <c r="C4009" t="s">
        <v>80</v>
      </c>
      <c r="D4009" t="s">
        <v>96</v>
      </c>
      <c r="E4009" t="s">
        <v>167</v>
      </c>
      <c r="F4009" t="s">
        <v>7771</v>
      </c>
      <c r="G4009" t="s">
        <v>169</v>
      </c>
      <c r="H4009" t="s">
        <v>150</v>
      </c>
      <c r="I4009" t="s">
        <v>136</v>
      </c>
      <c r="J4009" t="s">
        <v>137</v>
      </c>
      <c r="K4009" t="s">
        <v>144</v>
      </c>
      <c r="L4009" t="s">
        <v>11638</v>
      </c>
      <c r="M4009" t="s">
        <v>11639</v>
      </c>
      <c r="N4009">
        <v>4.823611111</v>
      </c>
      <c r="O4009">
        <v>0</v>
      </c>
      <c r="P4009">
        <v>2</v>
      </c>
      <c r="Q4009">
        <v>0</v>
      </c>
      <c r="R4009">
        <v>0</v>
      </c>
      <c r="S4009">
        <v>0</v>
      </c>
      <c r="T4009">
        <v>0</v>
      </c>
      <c r="U4009">
        <v>0</v>
      </c>
      <c r="V4009">
        <v>0</v>
      </c>
      <c r="W4009">
        <v>0</v>
      </c>
      <c r="X4009">
        <v>10.957207589025982</v>
      </c>
      <c r="Y4009">
        <v>0</v>
      </c>
      <c r="Z4009">
        <v>0</v>
      </c>
      <c r="AA4009">
        <v>0</v>
      </c>
      <c r="AB4009">
        <v>0</v>
      </c>
      <c r="AC4009">
        <v>0</v>
      </c>
      <c r="AD4009">
        <v>0</v>
      </c>
      <c r="AE4009">
        <v>10.957207589025982</v>
      </c>
    </row>
    <row r="4010" spans="1:31" x14ac:dyDescent="0.3">
      <c r="A4010">
        <v>2510406</v>
      </c>
      <c r="B4010">
        <v>1</v>
      </c>
      <c r="C4010" t="s">
        <v>80</v>
      </c>
      <c r="D4010" t="s">
        <v>93</v>
      </c>
      <c r="E4010" t="s">
        <v>132</v>
      </c>
      <c r="F4010" t="s">
        <v>11640</v>
      </c>
      <c r="G4010" t="s">
        <v>143</v>
      </c>
      <c r="H4010" t="s">
        <v>135</v>
      </c>
      <c r="I4010" t="s">
        <v>136</v>
      </c>
      <c r="J4010" t="s">
        <v>137</v>
      </c>
      <c r="K4010" t="s">
        <v>144</v>
      </c>
      <c r="L4010" t="s">
        <v>11641</v>
      </c>
      <c r="M4010" t="s">
        <v>11642</v>
      </c>
      <c r="N4010">
        <v>0.57972222200000001</v>
      </c>
      <c r="O4010">
        <v>0</v>
      </c>
      <c r="P4010">
        <v>96</v>
      </c>
      <c r="Q4010">
        <v>0</v>
      </c>
      <c r="R4010">
        <v>8</v>
      </c>
      <c r="S4010">
        <v>0</v>
      </c>
      <c r="T4010">
        <v>6</v>
      </c>
      <c r="U4010">
        <v>0</v>
      </c>
      <c r="V4010">
        <v>0</v>
      </c>
      <c r="W4010">
        <v>0</v>
      </c>
      <c r="X4010">
        <v>7.8650936619026188</v>
      </c>
      <c r="Y4010">
        <v>0</v>
      </c>
      <c r="Z4010">
        <v>2.1982922466740829</v>
      </c>
      <c r="AA4010">
        <v>0</v>
      </c>
      <c r="AB4010">
        <v>1.055809710641745</v>
      </c>
      <c r="AC4010">
        <v>0</v>
      </c>
      <c r="AD4010">
        <v>0</v>
      </c>
      <c r="AE4010">
        <v>11.119195619218447</v>
      </c>
    </row>
    <row r="4011" spans="1:31" x14ac:dyDescent="0.3">
      <c r="A4011">
        <v>2510407</v>
      </c>
      <c r="B4011">
        <v>1</v>
      </c>
      <c r="C4011" t="s">
        <v>80</v>
      </c>
      <c r="D4011" t="s">
        <v>96</v>
      </c>
      <c r="E4011" t="s">
        <v>207</v>
      </c>
      <c r="F4011" t="s">
        <v>11643</v>
      </c>
      <c r="G4011" t="s">
        <v>413</v>
      </c>
      <c r="H4011" t="s">
        <v>150</v>
      </c>
      <c r="I4011" t="s">
        <v>136</v>
      </c>
      <c r="J4011" t="s">
        <v>137</v>
      </c>
      <c r="K4011" t="s">
        <v>144</v>
      </c>
      <c r="L4011" t="s">
        <v>11644</v>
      </c>
      <c r="M4011" t="s">
        <v>11645</v>
      </c>
      <c r="N4011">
        <v>6.9455555550000003</v>
      </c>
      <c r="O4011">
        <v>0</v>
      </c>
      <c r="P4011">
        <v>15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15.463814184810081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15.463814184810081</v>
      </c>
    </row>
    <row r="4012" spans="1:31" x14ac:dyDescent="0.3">
      <c r="A4012">
        <v>2510414</v>
      </c>
      <c r="B4012">
        <v>1</v>
      </c>
      <c r="C4012" t="s">
        <v>81</v>
      </c>
      <c r="D4012" t="s">
        <v>112</v>
      </c>
      <c r="E4012" t="s">
        <v>132</v>
      </c>
      <c r="F4012" t="s">
        <v>11646</v>
      </c>
      <c r="G4012" t="s">
        <v>333</v>
      </c>
      <c r="H4012" t="s">
        <v>135</v>
      </c>
      <c r="I4012" t="s">
        <v>136</v>
      </c>
      <c r="J4012" t="s">
        <v>137</v>
      </c>
      <c r="K4012" t="s">
        <v>144</v>
      </c>
      <c r="L4012" t="s">
        <v>11647</v>
      </c>
      <c r="M4012" t="s">
        <v>11648</v>
      </c>
      <c r="N4012">
        <v>1.828888888</v>
      </c>
      <c r="O4012">
        <v>0</v>
      </c>
      <c r="P4012">
        <v>0</v>
      </c>
      <c r="Q4012">
        <v>0</v>
      </c>
      <c r="R4012">
        <v>5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0</v>
      </c>
      <c r="Y4012">
        <v>0</v>
      </c>
      <c r="Z4012">
        <v>7.6268129864552812</v>
      </c>
      <c r="AA4012">
        <v>0</v>
      </c>
      <c r="AB4012">
        <v>0</v>
      </c>
      <c r="AC4012">
        <v>0</v>
      </c>
      <c r="AD4012">
        <v>0</v>
      </c>
      <c r="AE4012">
        <v>7.6268129864552812</v>
      </c>
    </row>
    <row r="4013" spans="1:31" x14ac:dyDescent="0.3">
      <c r="A4013">
        <v>2510418</v>
      </c>
      <c r="B4013">
        <v>1</v>
      </c>
      <c r="C4013" t="s">
        <v>80</v>
      </c>
      <c r="D4013" t="s">
        <v>108</v>
      </c>
      <c r="E4013" t="s">
        <v>207</v>
      </c>
      <c r="F4013" t="s">
        <v>11649</v>
      </c>
      <c r="G4013" t="s">
        <v>177</v>
      </c>
      <c r="H4013" t="s">
        <v>150</v>
      </c>
      <c r="I4013" t="s">
        <v>136</v>
      </c>
      <c r="J4013" t="s">
        <v>137</v>
      </c>
      <c r="K4013" t="s">
        <v>144</v>
      </c>
      <c r="L4013" t="s">
        <v>11650</v>
      </c>
      <c r="M4013" t="s">
        <v>11651</v>
      </c>
      <c r="N4013">
        <v>1.176666666</v>
      </c>
      <c r="O4013">
        <v>0</v>
      </c>
      <c r="P4013">
        <v>15</v>
      </c>
      <c r="Q4013">
        <v>0</v>
      </c>
      <c r="R4013">
        <v>0</v>
      </c>
      <c r="S4013">
        <v>0</v>
      </c>
      <c r="T4013">
        <v>21</v>
      </c>
      <c r="U4013">
        <v>0</v>
      </c>
      <c r="V4013">
        <v>0</v>
      </c>
      <c r="W4013">
        <v>0</v>
      </c>
      <c r="X4013">
        <v>6.785138789574404</v>
      </c>
      <c r="Y4013">
        <v>0</v>
      </c>
      <c r="Z4013">
        <v>0</v>
      </c>
      <c r="AA4013">
        <v>0</v>
      </c>
      <c r="AB4013">
        <v>22.377423674508833</v>
      </c>
      <c r="AC4013">
        <v>0</v>
      </c>
      <c r="AD4013">
        <v>0</v>
      </c>
      <c r="AE4013">
        <v>29.162562464083237</v>
      </c>
    </row>
    <row r="4014" spans="1:31" x14ac:dyDescent="0.3">
      <c r="A4014">
        <v>2510432</v>
      </c>
      <c r="B4014">
        <v>1</v>
      </c>
      <c r="C4014" t="s">
        <v>81</v>
      </c>
      <c r="D4014" t="s">
        <v>112</v>
      </c>
      <c r="E4014" t="s">
        <v>132</v>
      </c>
      <c r="F4014" t="s">
        <v>11652</v>
      </c>
      <c r="G4014" t="s">
        <v>204</v>
      </c>
      <c r="H4014" t="s">
        <v>135</v>
      </c>
      <c r="I4014" t="s">
        <v>136</v>
      </c>
      <c r="J4014" t="s">
        <v>137</v>
      </c>
      <c r="K4014" t="s">
        <v>144</v>
      </c>
      <c r="L4014" t="s">
        <v>11653</v>
      </c>
      <c r="M4014" t="s">
        <v>11654</v>
      </c>
      <c r="N4014">
        <v>1.849722222</v>
      </c>
      <c r="O4014">
        <v>0</v>
      </c>
      <c r="P4014">
        <v>80</v>
      </c>
      <c r="Q4014">
        <v>0</v>
      </c>
      <c r="R4014">
        <v>23</v>
      </c>
      <c r="S4014">
        <v>1</v>
      </c>
      <c r="T4014">
        <v>5</v>
      </c>
      <c r="U4014">
        <v>0</v>
      </c>
      <c r="V4014">
        <v>0</v>
      </c>
      <c r="W4014">
        <v>0</v>
      </c>
      <c r="X4014">
        <v>10.506271365318542</v>
      </c>
      <c r="Y4014">
        <v>0</v>
      </c>
      <c r="Z4014">
        <v>3.8947147940319224</v>
      </c>
      <c r="AA4014">
        <v>2.9963412734411108</v>
      </c>
      <c r="AB4014">
        <v>1.5324363047640877</v>
      </c>
      <c r="AC4014">
        <v>0</v>
      </c>
      <c r="AD4014">
        <v>0</v>
      </c>
      <c r="AE4014">
        <v>18.92976373755566</v>
      </c>
    </row>
    <row r="4015" spans="1:31" x14ac:dyDescent="0.3">
      <c r="A4015">
        <v>2510433</v>
      </c>
      <c r="B4015">
        <v>1</v>
      </c>
      <c r="C4015" t="s">
        <v>80</v>
      </c>
      <c r="D4015" t="s">
        <v>95</v>
      </c>
      <c r="E4015" t="s">
        <v>187</v>
      </c>
      <c r="F4015" t="s">
        <v>1073</v>
      </c>
      <c r="G4015" t="s">
        <v>143</v>
      </c>
      <c r="H4015" t="s">
        <v>135</v>
      </c>
      <c r="I4015" t="s">
        <v>136</v>
      </c>
      <c r="J4015" t="s">
        <v>137</v>
      </c>
      <c r="K4015" t="s">
        <v>144</v>
      </c>
      <c r="L4015" t="s">
        <v>11655</v>
      </c>
      <c r="M4015" t="s">
        <v>11656</v>
      </c>
      <c r="N4015">
        <v>6.3055554999999999E-2</v>
      </c>
      <c r="O4015">
        <v>1</v>
      </c>
      <c r="P4015">
        <v>192</v>
      </c>
      <c r="Q4015">
        <v>0</v>
      </c>
      <c r="R4015">
        <v>2</v>
      </c>
      <c r="S4015">
        <v>18</v>
      </c>
      <c r="T4015">
        <v>19</v>
      </c>
      <c r="U4015">
        <v>2</v>
      </c>
      <c r="V4015">
        <v>0</v>
      </c>
      <c r="W4015">
        <v>2.4172303465071671E-2</v>
      </c>
      <c r="X4015">
        <v>1.614716335713555</v>
      </c>
      <c r="Y4015">
        <v>0</v>
      </c>
      <c r="Z4015">
        <v>1.9827535165597501E-2</v>
      </c>
      <c r="AA4015">
        <v>1.875282023231351</v>
      </c>
      <c r="AB4015">
        <v>0.78056454896819261</v>
      </c>
      <c r="AC4015">
        <v>12.491159117164468</v>
      </c>
      <c r="AD4015">
        <v>0</v>
      </c>
      <c r="AE4015">
        <v>16.805721863708236</v>
      </c>
    </row>
    <row r="4016" spans="1:31" x14ac:dyDescent="0.3">
      <c r="A4016">
        <v>2510434</v>
      </c>
      <c r="B4016">
        <v>1</v>
      </c>
      <c r="C4016" t="s">
        <v>80</v>
      </c>
      <c r="D4016" t="s">
        <v>105</v>
      </c>
      <c r="E4016" t="s">
        <v>187</v>
      </c>
      <c r="F4016" t="s">
        <v>6475</v>
      </c>
      <c r="G4016" t="s">
        <v>143</v>
      </c>
      <c r="H4016" t="s">
        <v>135</v>
      </c>
      <c r="I4016" t="s">
        <v>136</v>
      </c>
      <c r="J4016" t="s">
        <v>137</v>
      </c>
      <c r="K4016" t="s">
        <v>144</v>
      </c>
      <c r="L4016" t="s">
        <v>11657</v>
      </c>
      <c r="M4016" t="s">
        <v>11658</v>
      </c>
      <c r="N4016">
        <v>0.84638888800000001</v>
      </c>
      <c r="O4016">
        <v>2</v>
      </c>
      <c r="P4016">
        <v>320</v>
      </c>
      <c r="Q4016">
        <v>4</v>
      </c>
      <c r="R4016">
        <v>0</v>
      </c>
      <c r="S4016">
        <v>24</v>
      </c>
      <c r="T4016">
        <v>145</v>
      </c>
      <c r="U4016">
        <v>23</v>
      </c>
      <c r="V4016">
        <v>34</v>
      </c>
      <c r="W4016">
        <v>2.8855396460314666</v>
      </c>
      <c r="X4016">
        <v>79.082398007440446</v>
      </c>
      <c r="Y4016">
        <v>1.545619150911947</v>
      </c>
      <c r="Z4016">
        <v>0</v>
      </c>
      <c r="AA4016">
        <v>217.94667204434415</v>
      </c>
      <c r="AB4016">
        <v>481.75897270544749</v>
      </c>
      <c r="AC4016">
        <v>2624.6482555565372</v>
      </c>
      <c r="AD4016">
        <v>1401.8345194580884</v>
      </c>
      <c r="AE4016">
        <v>4809.701976568801</v>
      </c>
    </row>
    <row r="4017" spans="1:31" x14ac:dyDescent="0.3">
      <c r="A4017">
        <v>2510438</v>
      </c>
      <c r="B4017">
        <v>1</v>
      </c>
      <c r="C4017" t="s">
        <v>80</v>
      </c>
      <c r="D4017" t="s">
        <v>101</v>
      </c>
      <c r="E4017" t="s">
        <v>207</v>
      </c>
      <c r="F4017" t="s">
        <v>5004</v>
      </c>
      <c r="G4017" t="s">
        <v>161</v>
      </c>
      <c r="H4017" t="s">
        <v>150</v>
      </c>
      <c r="I4017" t="s">
        <v>136</v>
      </c>
      <c r="J4017" t="s">
        <v>137</v>
      </c>
      <c r="K4017" t="s">
        <v>144</v>
      </c>
      <c r="L4017" t="s">
        <v>11659</v>
      </c>
      <c r="M4017" t="s">
        <v>11660</v>
      </c>
      <c r="N4017">
        <v>0.70444444399999995</v>
      </c>
      <c r="O4017">
        <v>0</v>
      </c>
      <c r="P4017">
        <v>66</v>
      </c>
      <c r="Q4017">
        <v>0</v>
      </c>
      <c r="R4017">
        <v>11</v>
      </c>
      <c r="S4017">
        <v>0</v>
      </c>
      <c r="T4017">
        <v>25</v>
      </c>
      <c r="U4017">
        <v>0</v>
      </c>
      <c r="V4017">
        <v>0</v>
      </c>
      <c r="W4017">
        <v>0</v>
      </c>
      <c r="X4017">
        <v>10.33783284215234</v>
      </c>
      <c r="Y4017">
        <v>0</v>
      </c>
      <c r="Z4017">
        <v>1.7411350391406004</v>
      </c>
      <c r="AA4017">
        <v>0</v>
      </c>
      <c r="AB4017">
        <v>25.758393468587297</v>
      </c>
      <c r="AC4017">
        <v>0</v>
      </c>
      <c r="AD4017">
        <v>0</v>
      </c>
      <c r="AE4017">
        <v>37.83736134988024</v>
      </c>
    </row>
    <row r="4018" spans="1:31" x14ac:dyDescent="0.3">
      <c r="A4018">
        <v>2510442</v>
      </c>
      <c r="B4018">
        <v>1</v>
      </c>
      <c r="C4018" t="s">
        <v>80</v>
      </c>
      <c r="D4018" t="s">
        <v>103</v>
      </c>
      <c r="E4018" t="s">
        <v>187</v>
      </c>
      <c r="F4018" t="s">
        <v>8974</v>
      </c>
      <c r="G4018" t="s">
        <v>143</v>
      </c>
      <c r="H4018" t="s">
        <v>135</v>
      </c>
      <c r="I4018" t="s">
        <v>136</v>
      </c>
      <c r="J4018" t="s">
        <v>137</v>
      </c>
      <c r="K4018" t="s">
        <v>144</v>
      </c>
      <c r="L4018" t="s">
        <v>11661</v>
      </c>
      <c r="M4018" t="s">
        <v>11662</v>
      </c>
      <c r="N4018">
        <v>0.73</v>
      </c>
      <c r="O4018">
        <v>0</v>
      </c>
      <c r="P4018">
        <v>0</v>
      </c>
      <c r="Q4018">
        <v>6</v>
      </c>
      <c r="R4018">
        <v>21</v>
      </c>
      <c r="S4018">
        <v>12</v>
      </c>
      <c r="T4018">
        <v>4</v>
      </c>
      <c r="U4018">
        <v>5</v>
      </c>
      <c r="V4018">
        <v>1</v>
      </c>
      <c r="W4018">
        <v>0</v>
      </c>
      <c r="X4018">
        <v>0</v>
      </c>
      <c r="Y4018">
        <v>1.6942133920547797</v>
      </c>
      <c r="Z4018">
        <v>26.545701093870605</v>
      </c>
      <c r="AA4018">
        <v>45.870718201242347</v>
      </c>
      <c r="AB4018">
        <v>19.115333115090369</v>
      </c>
      <c r="AC4018">
        <v>166.25037326158406</v>
      </c>
      <c r="AD4018">
        <v>3.7897113364861186</v>
      </c>
      <c r="AE4018">
        <v>263.26605040032825</v>
      </c>
    </row>
    <row r="4019" spans="1:31" x14ac:dyDescent="0.3">
      <c r="A4019">
        <v>2510450</v>
      </c>
      <c r="B4019">
        <v>1</v>
      </c>
      <c r="C4019" t="s">
        <v>80</v>
      </c>
      <c r="D4019" t="s">
        <v>97</v>
      </c>
      <c r="E4019" t="s">
        <v>207</v>
      </c>
      <c r="F4019" t="s">
        <v>11663</v>
      </c>
      <c r="G4019" t="s">
        <v>173</v>
      </c>
      <c r="H4019" t="s">
        <v>150</v>
      </c>
      <c r="I4019" t="s">
        <v>136</v>
      </c>
      <c r="J4019" t="s">
        <v>137</v>
      </c>
      <c r="K4019" t="s">
        <v>138</v>
      </c>
      <c r="L4019" t="s">
        <v>11664</v>
      </c>
      <c r="M4019" t="s">
        <v>11665</v>
      </c>
      <c r="N4019">
        <v>6.812777777</v>
      </c>
      <c r="O4019">
        <v>0</v>
      </c>
      <c r="P4019">
        <v>0</v>
      </c>
      <c r="Q4019">
        <v>0</v>
      </c>
      <c r="R4019">
        <v>0</v>
      </c>
      <c r="S4019">
        <v>0</v>
      </c>
      <c r="T4019">
        <v>1</v>
      </c>
      <c r="U4019">
        <v>0</v>
      </c>
      <c r="V4019">
        <v>0</v>
      </c>
      <c r="W4019">
        <v>0</v>
      </c>
      <c r="X4019">
        <v>0</v>
      </c>
      <c r="Y4019">
        <v>0</v>
      </c>
      <c r="Z4019">
        <v>0</v>
      </c>
      <c r="AA4019">
        <v>0</v>
      </c>
      <c r="AB4019">
        <v>0</v>
      </c>
      <c r="AC4019">
        <v>0</v>
      </c>
      <c r="AD4019">
        <v>0</v>
      </c>
      <c r="AE4019">
        <v>0</v>
      </c>
    </row>
    <row r="4020" spans="1:31" x14ac:dyDescent="0.3">
      <c r="A4020">
        <v>2510453</v>
      </c>
      <c r="B4020">
        <v>1</v>
      </c>
      <c r="C4020" t="s">
        <v>81</v>
      </c>
      <c r="D4020" t="s">
        <v>118</v>
      </c>
      <c r="E4020" t="s">
        <v>167</v>
      </c>
      <c r="F4020" t="s">
        <v>11666</v>
      </c>
      <c r="G4020" t="s">
        <v>263</v>
      </c>
      <c r="H4020" t="s">
        <v>150</v>
      </c>
      <c r="I4020" t="s">
        <v>136</v>
      </c>
      <c r="J4020" t="s">
        <v>137</v>
      </c>
      <c r="K4020" t="s">
        <v>144</v>
      </c>
      <c r="L4020" t="s">
        <v>11667</v>
      </c>
      <c r="M4020" t="s">
        <v>11668</v>
      </c>
      <c r="N4020">
        <v>1.3844444440000001</v>
      </c>
      <c r="O4020">
        <v>0</v>
      </c>
      <c r="P4020">
        <v>1</v>
      </c>
      <c r="Q4020">
        <v>0</v>
      </c>
      <c r="R4020">
        <v>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0.28912486711056001</v>
      </c>
      <c r="Y4020">
        <v>0</v>
      </c>
      <c r="Z4020">
        <v>0</v>
      </c>
      <c r="AA4020">
        <v>0</v>
      </c>
      <c r="AB4020">
        <v>0</v>
      </c>
      <c r="AC4020">
        <v>0</v>
      </c>
      <c r="AD4020">
        <v>0</v>
      </c>
      <c r="AE4020">
        <v>0.28912486711056001</v>
      </c>
    </row>
    <row r="4021" spans="1:31" x14ac:dyDescent="0.3">
      <c r="A4021">
        <v>2510455</v>
      </c>
      <c r="B4021">
        <v>1</v>
      </c>
      <c r="C4021" t="s">
        <v>80</v>
      </c>
      <c r="D4021" t="s">
        <v>91</v>
      </c>
      <c r="E4021" t="s">
        <v>207</v>
      </c>
      <c r="F4021" t="s">
        <v>11669</v>
      </c>
      <c r="G4021" t="s">
        <v>177</v>
      </c>
      <c r="H4021" t="s">
        <v>150</v>
      </c>
      <c r="I4021" t="s">
        <v>136</v>
      </c>
      <c r="J4021" t="s">
        <v>137</v>
      </c>
      <c r="K4021" t="s">
        <v>144</v>
      </c>
      <c r="L4021" t="s">
        <v>11670</v>
      </c>
      <c r="M4021" t="s">
        <v>11671</v>
      </c>
      <c r="N4021">
        <v>1.734444444</v>
      </c>
      <c r="O4021">
        <v>0</v>
      </c>
      <c r="P4021">
        <v>0</v>
      </c>
      <c r="Q4021">
        <v>0</v>
      </c>
      <c r="R4021">
        <v>6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0</v>
      </c>
      <c r="Y4021">
        <v>0</v>
      </c>
      <c r="Z4021">
        <v>1.2980681689619333</v>
      </c>
      <c r="AA4021">
        <v>0</v>
      </c>
      <c r="AB4021">
        <v>0</v>
      </c>
      <c r="AC4021">
        <v>0</v>
      </c>
      <c r="AD4021">
        <v>0</v>
      </c>
      <c r="AE4021">
        <v>1.2980681689619333</v>
      </c>
    </row>
    <row r="4022" spans="1:31" x14ac:dyDescent="0.3">
      <c r="A4022">
        <v>2510457</v>
      </c>
      <c r="B4022">
        <v>1</v>
      </c>
      <c r="C4022" t="s">
        <v>80</v>
      </c>
      <c r="D4022" t="s">
        <v>94</v>
      </c>
      <c r="E4022" t="s">
        <v>167</v>
      </c>
      <c r="F4022" t="s">
        <v>10463</v>
      </c>
      <c r="G4022" t="s">
        <v>169</v>
      </c>
      <c r="H4022" t="s">
        <v>150</v>
      </c>
      <c r="I4022" t="s">
        <v>136</v>
      </c>
      <c r="J4022" t="s">
        <v>137</v>
      </c>
      <c r="K4022" t="s">
        <v>144</v>
      </c>
      <c r="L4022" t="s">
        <v>11672</v>
      </c>
      <c r="M4022" t="s">
        <v>11673</v>
      </c>
      <c r="N4022">
        <v>3.6491666660000002</v>
      </c>
      <c r="O4022">
        <v>0</v>
      </c>
      <c r="P4022">
        <v>4</v>
      </c>
      <c r="Q4022">
        <v>0</v>
      </c>
      <c r="R4022">
        <v>0</v>
      </c>
      <c r="S4022">
        <v>0</v>
      </c>
      <c r="T4022">
        <v>1</v>
      </c>
      <c r="U4022">
        <v>0</v>
      </c>
      <c r="V4022">
        <v>0</v>
      </c>
      <c r="W4022">
        <v>0</v>
      </c>
      <c r="X4022">
        <v>3.3168088227237589</v>
      </c>
      <c r="Y4022">
        <v>0</v>
      </c>
      <c r="Z4022">
        <v>0</v>
      </c>
      <c r="AA4022">
        <v>0</v>
      </c>
      <c r="AB4022">
        <v>6.3544011593103837</v>
      </c>
      <c r="AC4022">
        <v>0</v>
      </c>
      <c r="AD4022">
        <v>0</v>
      </c>
      <c r="AE4022">
        <v>9.6712099820341422</v>
      </c>
    </row>
    <row r="4023" spans="1:31" x14ac:dyDescent="0.3">
      <c r="A4023">
        <v>2510458</v>
      </c>
      <c r="B4023">
        <v>1</v>
      </c>
      <c r="C4023" t="s">
        <v>81</v>
      </c>
      <c r="D4023" t="s">
        <v>123</v>
      </c>
      <c r="E4023" t="s">
        <v>132</v>
      </c>
      <c r="F4023" t="s">
        <v>11674</v>
      </c>
      <c r="G4023" t="s">
        <v>143</v>
      </c>
      <c r="H4023" t="s">
        <v>135</v>
      </c>
      <c r="I4023" t="s">
        <v>136</v>
      </c>
      <c r="J4023" t="s">
        <v>137</v>
      </c>
      <c r="K4023" t="s">
        <v>144</v>
      </c>
      <c r="L4023" t="s">
        <v>11675</v>
      </c>
      <c r="M4023" t="s">
        <v>11676</v>
      </c>
      <c r="N4023">
        <v>0.48249999999999998</v>
      </c>
      <c r="O4023">
        <v>0</v>
      </c>
      <c r="P4023">
        <v>1</v>
      </c>
      <c r="Q4023">
        <v>0</v>
      </c>
      <c r="R4023">
        <v>26</v>
      </c>
      <c r="S4023">
        <v>1</v>
      </c>
      <c r="T4023">
        <v>6</v>
      </c>
      <c r="U4023">
        <v>2</v>
      </c>
      <c r="V4023">
        <v>0</v>
      </c>
      <c r="W4023">
        <v>0</v>
      </c>
      <c r="X4023">
        <v>5.8178666232570002E-2</v>
      </c>
      <c r="Y4023">
        <v>0</v>
      </c>
      <c r="Z4023">
        <v>5.3866608214433187</v>
      </c>
      <c r="AA4023">
        <v>0.76531916314499993</v>
      </c>
      <c r="AB4023">
        <v>2.2577391263776052</v>
      </c>
      <c r="AC4023">
        <v>24.177566294807399</v>
      </c>
      <c r="AD4023">
        <v>0</v>
      </c>
      <c r="AE4023">
        <v>32.645464072005893</v>
      </c>
    </row>
    <row r="4024" spans="1:31" x14ac:dyDescent="0.3">
      <c r="A4024">
        <v>2510459</v>
      </c>
      <c r="B4024">
        <v>1</v>
      </c>
      <c r="C4024" t="s">
        <v>80</v>
      </c>
      <c r="D4024" t="s">
        <v>97</v>
      </c>
      <c r="E4024" t="s">
        <v>167</v>
      </c>
      <c r="F4024" t="s">
        <v>11677</v>
      </c>
      <c r="G4024" t="s">
        <v>169</v>
      </c>
      <c r="H4024" t="s">
        <v>150</v>
      </c>
      <c r="I4024" t="s">
        <v>136</v>
      </c>
      <c r="J4024" t="s">
        <v>137</v>
      </c>
      <c r="K4024" t="s">
        <v>144</v>
      </c>
      <c r="L4024" t="s">
        <v>11678</v>
      </c>
      <c r="M4024" t="s">
        <v>11679</v>
      </c>
      <c r="N4024">
        <v>1.48</v>
      </c>
      <c r="O4024">
        <v>0</v>
      </c>
      <c r="P4024">
        <v>2</v>
      </c>
      <c r="Q4024">
        <v>0</v>
      </c>
      <c r="R4024">
        <v>0</v>
      </c>
      <c r="S4024">
        <v>0</v>
      </c>
      <c r="T4024">
        <v>0</v>
      </c>
      <c r="U4024">
        <v>0</v>
      </c>
      <c r="V4024">
        <v>0</v>
      </c>
      <c r="W4024">
        <v>0</v>
      </c>
      <c r="X4024">
        <v>0.93998613717632007</v>
      </c>
      <c r="Y4024">
        <v>0</v>
      </c>
      <c r="Z4024">
        <v>0</v>
      </c>
      <c r="AA4024">
        <v>0</v>
      </c>
      <c r="AB4024">
        <v>0</v>
      </c>
      <c r="AC4024">
        <v>0</v>
      </c>
      <c r="AD4024">
        <v>0</v>
      </c>
      <c r="AE4024">
        <v>0.93998613717632007</v>
      </c>
    </row>
    <row r="4025" spans="1:31" x14ac:dyDescent="0.3">
      <c r="A4025">
        <v>2510460</v>
      </c>
      <c r="B4025">
        <v>1</v>
      </c>
      <c r="C4025" t="s">
        <v>80</v>
      </c>
      <c r="D4025" t="s">
        <v>97</v>
      </c>
      <c r="E4025" t="s">
        <v>207</v>
      </c>
      <c r="F4025" t="s">
        <v>11680</v>
      </c>
      <c r="G4025" t="s">
        <v>177</v>
      </c>
      <c r="H4025" t="s">
        <v>150</v>
      </c>
      <c r="I4025" t="s">
        <v>136</v>
      </c>
      <c r="J4025" t="s">
        <v>137</v>
      </c>
      <c r="K4025" t="s">
        <v>144</v>
      </c>
      <c r="L4025" t="s">
        <v>11681</v>
      </c>
      <c r="M4025" t="s">
        <v>11682</v>
      </c>
      <c r="N4025">
        <v>1.4027777770000001</v>
      </c>
      <c r="O4025">
        <v>0</v>
      </c>
      <c r="P4025">
        <v>7</v>
      </c>
      <c r="Q4025">
        <v>0</v>
      </c>
      <c r="R4025">
        <v>15</v>
      </c>
      <c r="S4025">
        <v>0</v>
      </c>
      <c r="T4025">
        <v>2</v>
      </c>
      <c r="U4025">
        <v>0</v>
      </c>
      <c r="V4025">
        <v>0</v>
      </c>
      <c r="W4025">
        <v>0</v>
      </c>
      <c r="X4025">
        <v>4.348658126623846</v>
      </c>
      <c r="Y4025">
        <v>0</v>
      </c>
      <c r="Z4025">
        <v>7.7787805159320449</v>
      </c>
      <c r="AA4025">
        <v>0</v>
      </c>
      <c r="AB4025">
        <v>1.4966019338801999</v>
      </c>
      <c r="AC4025">
        <v>0</v>
      </c>
      <c r="AD4025">
        <v>0</v>
      </c>
      <c r="AE4025">
        <v>13.624040576436091</v>
      </c>
    </row>
    <row r="4026" spans="1:31" x14ac:dyDescent="0.3">
      <c r="A4026">
        <v>2510462</v>
      </c>
      <c r="B4026">
        <v>1</v>
      </c>
      <c r="C4026" t="s">
        <v>80</v>
      </c>
      <c r="D4026" t="s">
        <v>95</v>
      </c>
      <c r="E4026" t="s">
        <v>187</v>
      </c>
      <c r="F4026" t="s">
        <v>4141</v>
      </c>
      <c r="G4026" t="s">
        <v>161</v>
      </c>
      <c r="H4026" t="s">
        <v>135</v>
      </c>
      <c r="I4026" t="s">
        <v>136</v>
      </c>
      <c r="J4026" t="s">
        <v>137</v>
      </c>
      <c r="K4026" t="s">
        <v>144</v>
      </c>
      <c r="L4026" t="s">
        <v>11683</v>
      </c>
      <c r="M4026" t="s">
        <v>11684</v>
      </c>
      <c r="N4026">
        <v>0.67</v>
      </c>
      <c r="O4026">
        <v>1</v>
      </c>
      <c r="P4026">
        <v>192</v>
      </c>
      <c r="Q4026">
        <v>0</v>
      </c>
      <c r="R4026">
        <v>2</v>
      </c>
      <c r="S4026">
        <v>18</v>
      </c>
      <c r="T4026">
        <v>19</v>
      </c>
      <c r="U4026">
        <v>2</v>
      </c>
      <c r="V4026">
        <v>0</v>
      </c>
      <c r="W4026">
        <v>0.24535507682400001</v>
      </c>
      <c r="X4026">
        <v>16.862221408158138</v>
      </c>
      <c r="Y4026">
        <v>0</v>
      </c>
      <c r="Z4026">
        <v>0.20825719970516998</v>
      </c>
      <c r="AA4026">
        <v>18.69688553906613</v>
      </c>
      <c r="AB4026">
        <v>8.1430455795843812</v>
      </c>
      <c r="AC4026">
        <v>107.9512576995084</v>
      </c>
      <c r="AD4026">
        <v>0</v>
      </c>
      <c r="AE4026">
        <v>152.10702250284623</v>
      </c>
    </row>
    <row r="4027" spans="1:31" x14ac:dyDescent="0.3">
      <c r="A4027">
        <v>2510464</v>
      </c>
      <c r="B4027">
        <v>1</v>
      </c>
      <c r="C4027" t="s">
        <v>80</v>
      </c>
      <c r="D4027" t="s">
        <v>84</v>
      </c>
      <c r="E4027" t="s">
        <v>141</v>
      </c>
      <c r="F4027" t="s">
        <v>11685</v>
      </c>
      <c r="G4027" t="s">
        <v>143</v>
      </c>
      <c r="H4027" t="s">
        <v>135</v>
      </c>
      <c r="I4027" t="s">
        <v>136</v>
      </c>
      <c r="J4027" t="s">
        <v>137</v>
      </c>
      <c r="K4027" t="s">
        <v>144</v>
      </c>
      <c r="L4027" t="s">
        <v>11686</v>
      </c>
      <c r="M4027" t="s">
        <v>11687</v>
      </c>
      <c r="N4027">
        <v>1.3091666660000001</v>
      </c>
      <c r="O4027">
        <v>0</v>
      </c>
      <c r="P4027">
        <v>2032</v>
      </c>
      <c r="Q4027">
        <v>0</v>
      </c>
      <c r="R4027">
        <v>0</v>
      </c>
      <c r="S4027">
        <v>1</v>
      </c>
      <c r="T4027">
        <v>85</v>
      </c>
      <c r="U4027">
        <v>0</v>
      </c>
      <c r="V4027">
        <v>0</v>
      </c>
      <c r="W4027">
        <v>0</v>
      </c>
      <c r="X4027">
        <v>840.69581102667428</v>
      </c>
      <c r="Y4027">
        <v>0</v>
      </c>
      <c r="Z4027">
        <v>0</v>
      </c>
      <c r="AA4027">
        <v>82.759910254413938</v>
      </c>
      <c r="AB4027">
        <v>126.55629998638445</v>
      </c>
      <c r="AC4027">
        <v>0</v>
      </c>
      <c r="AD4027">
        <v>0</v>
      </c>
      <c r="AE4027">
        <v>1050.0120212674726</v>
      </c>
    </row>
    <row r="4028" spans="1:31" x14ac:dyDescent="0.3">
      <c r="A4028">
        <v>2510469</v>
      </c>
      <c r="B4028">
        <v>1</v>
      </c>
      <c r="C4028" t="s">
        <v>81</v>
      </c>
      <c r="D4028" t="s">
        <v>112</v>
      </c>
      <c r="E4028" t="s">
        <v>141</v>
      </c>
      <c r="F4028" t="s">
        <v>11688</v>
      </c>
      <c r="G4028" t="s">
        <v>143</v>
      </c>
      <c r="H4028" t="s">
        <v>135</v>
      </c>
      <c r="I4028" t="s">
        <v>136</v>
      </c>
      <c r="J4028" t="s">
        <v>137</v>
      </c>
      <c r="K4028" t="s">
        <v>144</v>
      </c>
      <c r="L4028" t="s">
        <v>11689</v>
      </c>
      <c r="M4028" t="s">
        <v>11690</v>
      </c>
      <c r="N4028">
        <v>0.23250000000000001</v>
      </c>
      <c r="O4028">
        <v>0</v>
      </c>
      <c r="P4028">
        <v>3</v>
      </c>
      <c r="Q4028">
        <v>13</v>
      </c>
      <c r="R4028">
        <v>69</v>
      </c>
      <c r="S4028">
        <v>6</v>
      </c>
      <c r="T4028">
        <v>6</v>
      </c>
      <c r="U4028">
        <v>0</v>
      </c>
      <c r="V4028">
        <v>0</v>
      </c>
      <c r="W4028">
        <v>0</v>
      </c>
      <c r="X4028">
        <v>0.35190615085265253</v>
      </c>
      <c r="Y4028">
        <v>113.4858712243682</v>
      </c>
      <c r="Z4028">
        <v>13.771938378657664</v>
      </c>
      <c r="AA4028">
        <v>7.4555323130651407</v>
      </c>
      <c r="AB4028">
        <v>1.6975564192820702</v>
      </c>
      <c r="AC4028">
        <v>0</v>
      </c>
      <c r="AD4028">
        <v>0</v>
      </c>
      <c r="AE4028">
        <v>136.76280448622575</v>
      </c>
    </row>
    <row r="4029" spans="1:31" x14ac:dyDescent="0.3">
      <c r="A4029">
        <v>2510471</v>
      </c>
      <c r="B4029">
        <v>1</v>
      </c>
      <c r="C4029" t="s">
        <v>80</v>
      </c>
      <c r="D4029" t="s">
        <v>104</v>
      </c>
      <c r="E4029" t="s">
        <v>275</v>
      </c>
      <c r="F4029" t="s">
        <v>3357</v>
      </c>
      <c r="G4029" t="s">
        <v>1809</v>
      </c>
      <c r="H4029" t="s">
        <v>135</v>
      </c>
      <c r="I4029" t="s">
        <v>136</v>
      </c>
      <c r="J4029" t="s">
        <v>137</v>
      </c>
      <c r="K4029" t="s">
        <v>144</v>
      </c>
      <c r="L4029" t="s">
        <v>11691</v>
      </c>
      <c r="M4029" t="s">
        <v>11692</v>
      </c>
      <c r="N4029">
        <v>3.3230555549999998</v>
      </c>
      <c r="O4029">
        <v>10</v>
      </c>
      <c r="P4029">
        <v>17</v>
      </c>
      <c r="Q4029">
        <v>55</v>
      </c>
      <c r="R4029">
        <v>53</v>
      </c>
      <c r="S4029">
        <v>24</v>
      </c>
      <c r="T4029">
        <v>13</v>
      </c>
      <c r="U4029">
        <v>8</v>
      </c>
      <c r="V4029">
        <v>0</v>
      </c>
      <c r="W4029">
        <v>4.9209221240889116</v>
      </c>
      <c r="X4029">
        <v>13.369712271283127</v>
      </c>
      <c r="Y4029">
        <v>59.844657031787101</v>
      </c>
      <c r="Z4029">
        <v>55.651897861354477</v>
      </c>
      <c r="AA4029">
        <v>2995.2912667462779</v>
      </c>
      <c r="AB4029">
        <v>45.289418193163485</v>
      </c>
      <c r="AC4029">
        <v>5535.5411448656851</v>
      </c>
      <c r="AD4029">
        <v>0</v>
      </c>
      <c r="AE4029">
        <v>8709.9090190936404</v>
      </c>
    </row>
    <row r="4030" spans="1:31" x14ac:dyDescent="0.3">
      <c r="A4030">
        <v>2510476</v>
      </c>
      <c r="B4030">
        <v>1</v>
      </c>
      <c r="C4030" t="s">
        <v>80</v>
      </c>
      <c r="D4030" t="s">
        <v>100</v>
      </c>
      <c r="E4030" t="s">
        <v>167</v>
      </c>
      <c r="F4030" t="s">
        <v>11693</v>
      </c>
      <c r="G4030" t="s">
        <v>263</v>
      </c>
      <c r="H4030" t="s">
        <v>150</v>
      </c>
      <c r="I4030" t="s">
        <v>136</v>
      </c>
      <c r="J4030" t="s">
        <v>137</v>
      </c>
      <c r="K4030" t="s">
        <v>144</v>
      </c>
      <c r="L4030" t="s">
        <v>11694</v>
      </c>
      <c r="M4030" t="s">
        <v>11695</v>
      </c>
      <c r="N4030">
        <v>1.339444444</v>
      </c>
      <c r="O4030">
        <v>0</v>
      </c>
      <c r="P4030">
        <v>2</v>
      </c>
      <c r="Q4030">
        <v>0</v>
      </c>
      <c r="R4030">
        <v>0</v>
      </c>
      <c r="S4030">
        <v>0</v>
      </c>
      <c r="T4030">
        <v>0</v>
      </c>
      <c r="U4030">
        <v>0</v>
      </c>
      <c r="V4030">
        <v>0</v>
      </c>
      <c r="W4030">
        <v>0</v>
      </c>
      <c r="X4030">
        <v>0.19379235519583998</v>
      </c>
      <c r="Y4030">
        <v>0</v>
      </c>
      <c r="Z4030">
        <v>0</v>
      </c>
      <c r="AA4030">
        <v>0</v>
      </c>
      <c r="AB4030">
        <v>0</v>
      </c>
      <c r="AC4030">
        <v>0</v>
      </c>
      <c r="AD4030">
        <v>0</v>
      </c>
      <c r="AE4030">
        <v>0.19379235519583998</v>
      </c>
    </row>
    <row r="4031" spans="1:31" x14ac:dyDescent="0.3">
      <c r="A4031">
        <v>2510478</v>
      </c>
      <c r="B4031">
        <v>1</v>
      </c>
      <c r="C4031" t="s">
        <v>81</v>
      </c>
      <c r="D4031" t="s">
        <v>113</v>
      </c>
      <c r="E4031" t="s">
        <v>132</v>
      </c>
      <c r="F4031" t="s">
        <v>11696</v>
      </c>
      <c r="G4031" t="s">
        <v>204</v>
      </c>
      <c r="H4031" t="s">
        <v>135</v>
      </c>
      <c r="I4031" t="s">
        <v>136</v>
      </c>
      <c r="J4031" t="s">
        <v>137</v>
      </c>
      <c r="K4031" t="s">
        <v>144</v>
      </c>
      <c r="L4031" t="s">
        <v>11697</v>
      </c>
      <c r="M4031" t="s">
        <v>11698</v>
      </c>
      <c r="N4031">
        <v>0.62277777700000003</v>
      </c>
      <c r="O4031">
        <v>0</v>
      </c>
      <c r="P4031">
        <v>54</v>
      </c>
      <c r="Q4031">
        <v>0</v>
      </c>
      <c r="R4031">
        <v>2</v>
      </c>
      <c r="S4031">
        <v>0</v>
      </c>
      <c r="T4031">
        <v>0</v>
      </c>
      <c r="U4031">
        <v>0</v>
      </c>
      <c r="V4031">
        <v>0</v>
      </c>
      <c r="W4031">
        <v>0</v>
      </c>
      <c r="X4031">
        <v>3.9837404885182974</v>
      </c>
      <c r="Y4031">
        <v>0</v>
      </c>
      <c r="Z4031">
        <v>1.5671739849500003E-4</v>
      </c>
      <c r="AA4031">
        <v>0</v>
      </c>
      <c r="AB4031">
        <v>0</v>
      </c>
      <c r="AC4031">
        <v>0</v>
      </c>
      <c r="AD4031">
        <v>0</v>
      </c>
      <c r="AE4031">
        <v>3.9838972059167923</v>
      </c>
    </row>
    <row r="4032" spans="1:31" x14ac:dyDescent="0.3">
      <c r="A4032">
        <v>2510479</v>
      </c>
      <c r="B4032">
        <v>1</v>
      </c>
      <c r="C4032" t="s">
        <v>80</v>
      </c>
      <c r="D4032" t="s">
        <v>93</v>
      </c>
      <c r="E4032" t="s">
        <v>275</v>
      </c>
      <c r="F4032" t="s">
        <v>11210</v>
      </c>
      <c r="G4032" t="s">
        <v>143</v>
      </c>
      <c r="H4032" t="s">
        <v>135</v>
      </c>
      <c r="I4032" t="s">
        <v>136</v>
      </c>
      <c r="J4032" t="s">
        <v>137</v>
      </c>
      <c r="K4032" t="s">
        <v>144</v>
      </c>
      <c r="L4032" t="s">
        <v>11699</v>
      </c>
      <c r="M4032" t="s">
        <v>11700</v>
      </c>
      <c r="N4032">
        <v>1.0047222220000001</v>
      </c>
      <c r="O4032">
        <v>1</v>
      </c>
      <c r="P4032">
        <v>7</v>
      </c>
      <c r="Q4032">
        <v>13</v>
      </c>
      <c r="R4032">
        <v>16</v>
      </c>
      <c r="S4032">
        <v>10</v>
      </c>
      <c r="T4032">
        <v>44</v>
      </c>
      <c r="U4032">
        <v>2</v>
      </c>
      <c r="V4032">
        <v>0</v>
      </c>
      <c r="W4032">
        <v>0.10671549379457083</v>
      </c>
      <c r="X4032">
        <v>4.1422883478004904</v>
      </c>
      <c r="Y4032">
        <v>34.751511516174119</v>
      </c>
      <c r="Z4032">
        <v>18.724516927809461</v>
      </c>
      <c r="AA4032">
        <v>125.48217258105612</v>
      </c>
      <c r="AB4032">
        <v>49.896137553202891</v>
      </c>
      <c r="AC4032">
        <v>523.93097807678475</v>
      </c>
      <c r="AD4032">
        <v>0</v>
      </c>
      <c r="AE4032">
        <v>757.0343204966224</v>
      </c>
    </row>
    <row r="4033" spans="1:31" x14ac:dyDescent="0.3">
      <c r="A4033">
        <v>2510480</v>
      </c>
      <c r="B4033">
        <v>1</v>
      </c>
      <c r="C4033" t="s">
        <v>80</v>
      </c>
      <c r="D4033" t="s">
        <v>111</v>
      </c>
      <c r="E4033" t="s">
        <v>167</v>
      </c>
      <c r="F4033" t="s">
        <v>10171</v>
      </c>
      <c r="G4033" t="s">
        <v>234</v>
      </c>
      <c r="H4033" t="s">
        <v>150</v>
      </c>
      <c r="I4033" t="s">
        <v>136</v>
      </c>
      <c r="J4033" t="s">
        <v>137</v>
      </c>
      <c r="K4033" t="s">
        <v>144</v>
      </c>
      <c r="L4033" t="s">
        <v>11701</v>
      </c>
      <c r="M4033" t="s">
        <v>11702</v>
      </c>
      <c r="N4033">
        <v>8.4941666659999999</v>
      </c>
      <c r="O4033">
        <v>0</v>
      </c>
      <c r="P4033">
        <v>12</v>
      </c>
      <c r="Q4033">
        <v>0</v>
      </c>
      <c r="R4033">
        <v>0</v>
      </c>
      <c r="S4033">
        <v>0</v>
      </c>
      <c r="T4033">
        <v>1</v>
      </c>
      <c r="U4033">
        <v>0</v>
      </c>
      <c r="V4033">
        <v>0</v>
      </c>
      <c r="W4033">
        <v>0</v>
      </c>
      <c r="X4033">
        <v>49.049477176033285</v>
      </c>
      <c r="Y4033">
        <v>0</v>
      </c>
      <c r="Z4033">
        <v>0</v>
      </c>
      <c r="AA4033">
        <v>0</v>
      </c>
      <c r="AB4033">
        <v>191.21021096234142</v>
      </c>
      <c r="AC4033">
        <v>0</v>
      </c>
      <c r="AD4033">
        <v>0</v>
      </c>
      <c r="AE4033">
        <v>240.25968813837471</v>
      </c>
    </row>
    <row r="4034" spans="1:31" x14ac:dyDescent="0.3">
      <c r="A4034">
        <v>2510482</v>
      </c>
      <c r="B4034">
        <v>1</v>
      </c>
      <c r="C4034" t="s">
        <v>80</v>
      </c>
      <c r="D4034" t="s">
        <v>101</v>
      </c>
      <c r="E4034" t="s">
        <v>207</v>
      </c>
      <c r="F4034" t="s">
        <v>5656</v>
      </c>
      <c r="G4034" t="s">
        <v>161</v>
      </c>
      <c r="H4034" t="s">
        <v>150</v>
      </c>
      <c r="I4034" t="s">
        <v>136</v>
      </c>
      <c r="J4034" t="s">
        <v>137</v>
      </c>
      <c r="K4034" t="s">
        <v>144</v>
      </c>
      <c r="L4034" t="s">
        <v>11703</v>
      </c>
      <c r="M4034" t="s">
        <v>11704</v>
      </c>
      <c r="N4034">
        <v>1.7625</v>
      </c>
      <c r="O4034">
        <v>0</v>
      </c>
      <c r="P4034">
        <v>103</v>
      </c>
      <c r="Q4034">
        <v>0</v>
      </c>
      <c r="R4034">
        <v>0</v>
      </c>
      <c r="S4034">
        <v>0</v>
      </c>
      <c r="T4034">
        <v>5</v>
      </c>
      <c r="U4034">
        <v>0</v>
      </c>
      <c r="V4034">
        <v>0</v>
      </c>
      <c r="W4034">
        <v>0</v>
      </c>
      <c r="X4034">
        <v>67.155557154674099</v>
      </c>
      <c r="Y4034">
        <v>0</v>
      </c>
      <c r="Z4034">
        <v>0</v>
      </c>
      <c r="AA4034">
        <v>0</v>
      </c>
      <c r="AB4034">
        <v>7.2502779744938257</v>
      </c>
      <c r="AC4034">
        <v>0</v>
      </c>
      <c r="AD4034">
        <v>0</v>
      </c>
      <c r="AE4034">
        <v>74.405835129167926</v>
      </c>
    </row>
    <row r="4035" spans="1:31" x14ac:dyDescent="0.3">
      <c r="A4035">
        <v>2510483</v>
      </c>
      <c r="B4035">
        <v>1</v>
      </c>
      <c r="C4035" t="s">
        <v>80</v>
      </c>
      <c r="D4035" t="s">
        <v>110</v>
      </c>
      <c r="E4035" t="s">
        <v>167</v>
      </c>
      <c r="F4035" t="s">
        <v>11705</v>
      </c>
      <c r="G4035" t="s">
        <v>263</v>
      </c>
      <c r="H4035" t="s">
        <v>150</v>
      </c>
      <c r="I4035" t="s">
        <v>136</v>
      </c>
      <c r="J4035" t="s">
        <v>137</v>
      </c>
      <c r="K4035" t="s">
        <v>144</v>
      </c>
      <c r="L4035" t="s">
        <v>11706</v>
      </c>
      <c r="M4035" t="s">
        <v>11707</v>
      </c>
      <c r="N4035">
        <v>0.98194444400000003</v>
      </c>
      <c r="O4035">
        <v>0</v>
      </c>
      <c r="P4035">
        <v>1</v>
      </c>
      <c r="Q4035">
        <v>0</v>
      </c>
      <c r="R4035">
        <v>0</v>
      </c>
      <c r="S4035">
        <v>0</v>
      </c>
      <c r="T4035">
        <v>0</v>
      </c>
      <c r="U4035">
        <v>0</v>
      </c>
      <c r="V4035">
        <v>0</v>
      </c>
      <c r="W4035">
        <v>0</v>
      </c>
      <c r="X4035">
        <v>0.25568960223191001</v>
      </c>
      <c r="Y4035">
        <v>0</v>
      </c>
      <c r="Z4035">
        <v>0</v>
      </c>
      <c r="AA4035">
        <v>0</v>
      </c>
      <c r="AB4035">
        <v>0</v>
      </c>
      <c r="AC4035">
        <v>0</v>
      </c>
      <c r="AD4035">
        <v>0</v>
      </c>
      <c r="AE4035">
        <v>0.25568960223191001</v>
      </c>
    </row>
    <row r="4036" spans="1:31" x14ac:dyDescent="0.3">
      <c r="A4036">
        <v>2510488</v>
      </c>
      <c r="B4036">
        <v>1</v>
      </c>
      <c r="C4036" t="s">
        <v>81</v>
      </c>
      <c r="D4036" t="s">
        <v>128</v>
      </c>
      <c r="E4036" t="s">
        <v>159</v>
      </c>
      <c r="F4036" t="s">
        <v>10489</v>
      </c>
      <c r="G4036" t="s">
        <v>224</v>
      </c>
      <c r="H4036" t="s">
        <v>150</v>
      </c>
      <c r="I4036" t="s">
        <v>136</v>
      </c>
      <c r="J4036" t="s">
        <v>137</v>
      </c>
      <c r="K4036" t="s">
        <v>144</v>
      </c>
      <c r="L4036" t="s">
        <v>11708</v>
      </c>
      <c r="M4036" t="s">
        <v>11709</v>
      </c>
      <c r="N4036">
        <v>3.0297222220000002</v>
      </c>
      <c r="O4036">
        <v>0</v>
      </c>
      <c r="P4036">
        <v>7</v>
      </c>
      <c r="Q4036">
        <v>0</v>
      </c>
      <c r="R4036">
        <v>0</v>
      </c>
      <c r="S4036">
        <v>0</v>
      </c>
      <c r="T4036">
        <v>1</v>
      </c>
      <c r="U4036">
        <v>0</v>
      </c>
      <c r="V4036">
        <v>0</v>
      </c>
      <c r="W4036">
        <v>0</v>
      </c>
      <c r="X4036">
        <v>4.053561646741656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4.053561646741656</v>
      </c>
    </row>
    <row r="4037" spans="1:31" x14ac:dyDescent="0.3">
      <c r="A4037">
        <v>2510499</v>
      </c>
      <c r="B4037">
        <v>1</v>
      </c>
      <c r="C4037" t="s">
        <v>80</v>
      </c>
      <c r="D4037" t="s">
        <v>93</v>
      </c>
      <c r="E4037" t="s">
        <v>141</v>
      </c>
      <c r="F4037" t="s">
        <v>11710</v>
      </c>
      <c r="G4037" t="s">
        <v>143</v>
      </c>
      <c r="H4037" t="s">
        <v>135</v>
      </c>
      <c r="I4037" t="s">
        <v>136</v>
      </c>
      <c r="J4037" t="s">
        <v>137</v>
      </c>
      <c r="K4037" t="s">
        <v>144</v>
      </c>
      <c r="L4037" t="s">
        <v>11711</v>
      </c>
      <c r="M4037" t="s">
        <v>11712</v>
      </c>
      <c r="N4037">
        <v>1.366666666</v>
      </c>
      <c r="O4037">
        <v>0</v>
      </c>
      <c r="P4037">
        <v>204</v>
      </c>
      <c r="Q4037">
        <v>0</v>
      </c>
      <c r="R4037">
        <v>43</v>
      </c>
      <c r="S4037">
        <v>0</v>
      </c>
      <c r="T4037">
        <v>29</v>
      </c>
      <c r="U4037">
        <v>0</v>
      </c>
      <c r="V4037">
        <v>0</v>
      </c>
      <c r="W4037">
        <v>0</v>
      </c>
      <c r="X4037">
        <v>17.965728698701003</v>
      </c>
      <c r="Y4037">
        <v>0</v>
      </c>
      <c r="Z4037">
        <v>4.2728936232590531</v>
      </c>
      <c r="AA4037">
        <v>0</v>
      </c>
      <c r="AB4037">
        <v>11.320026496075482</v>
      </c>
      <c r="AC4037">
        <v>0</v>
      </c>
      <c r="AD4037">
        <v>0</v>
      </c>
      <c r="AE4037">
        <v>33.558648818035536</v>
      </c>
    </row>
    <row r="4038" spans="1:31" x14ac:dyDescent="0.3">
      <c r="A4038">
        <v>2510518</v>
      </c>
      <c r="B4038">
        <v>1</v>
      </c>
      <c r="C4038" t="s">
        <v>81</v>
      </c>
      <c r="D4038" t="s">
        <v>123</v>
      </c>
      <c r="E4038" t="s">
        <v>132</v>
      </c>
      <c r="F4038" t="s">
        <v>11713</v>
      </c>
      <c r="G4038" t="s">
        <v>173</v>
      </c>
      <c r="H4038" t="s">
        <v>135</v>
      </c>
      <c r="I4038" t="s">
        <v>136</v>
      </c>
      <c r="J4038" t="s">
        <v>137</v>
      </c>
      <c r="K4038" t="s">
        <v>138</v>
      </c>
      <c r="L4038" t="s">
        <v>11714</v>
      </c>
      <c r="M4038" t="s">
        <v>11715</v>
      </c>
      <c r="N4038">
        <v>4.5955555549999998</v>
      </c>
      <c r="O4038">
        <v>0</v>
      </c>
      <c r="P4038">
        <v>1502</v>
      </c>
      <c r="Q4038">
        <v>0</v>
      </c>
      <c r="R4038">
        <v>42</v>
      </c>
      <c r="S4038">
        <v>0</v>
      </c>
      <c r="T4038">
        <v>89</v>
      </c>
      <c r="U4038">
        <v>0</v>
      </c>
      <c r="V4038">
        <v>0</v>
      </c>
      <c r="W4038">
        <v>0</v>
      </c>
      <c r="X4038">
        <v>1503.310802432067</v>
      </c>
      <c r="Y4038">
        <v>0</v>
      </c>
      <c r="Z4038">
        <v>65.356197489331109</v>
      </c>
      <c r="AA4038">
        <v>0</v>
      </c>
      <c r="AB4038">
        <v>524.459303556696</v>
      </c>
      <c r="AC4038">
        <v>0</v>
      </c>
      <c r="AD4038">
        <v>0</v>
      </c>
      <c r="AE4038">
        <v>2093.1263034780941</v>
      </c>
    </row>
    <row r="4039" spans="1:31" x14ac:dyDescent="0.3">
      <c r="A4039">
        <v>2510525</v>
      </c>
      <c r="B4039">
        <v>1</v>
      </c>
      <c r="C4039" t="s">
        <v>80</v>
      </c>
      <c r="D4039" t="s">
        <v>97</v>
      </c>
      <c r="E4039" t="s">
        <v>167</v>
      </c>
      <c r="F4039" t="s">
        <v>11716</v>
      </c>
      <c r="G4039" t="s">
        <v>234</v>
      </c>
      <c r="H4039" t="s">
        <v>150</v>
      </c>
      <c r="I4039" t="s">
        <v>136</v>
      </c>
      <c r="J4039" t="s">
        <v>137</v>
      </c>
      <c r="K4039" t="s">
        <v>144</v>
      </c>
      <c r="L4039" t="s">
        <v>11717</v>
      </c>
      <c r="M4039" t="s">
        <v>11718</v>
      </c>
      <c r="N4039">
        <v>1.375555555</v>
      </c>
      <c r="O4039">
        <v>0</v>
      </c>
      <c r="P4039">
        <v>1</v>
      </c>
      <c r="Q4039">
        <v>0</v>
      </c>
      <c r="R4039">
        <v>0</v>
      </c>
      <c r="S4039">
        <v>0</v>
      </c>
      <c r="T4039">
        <v>0</v>
      </c>
      <c r="U4039">
        <v>0</v>
      </c>
      <c r="V4039">
        <v>0</v>
      </c>
      <c r="W4039">
        <v>0</v>
      </c>
      <c r="X4039">
        <v>7.851376165E-3</v>
      </c>
      <c r="Y4039">
        <v>0</v>
      </c>
      <c r="Z4039">
        <v>0</v>
      </c>
      <c r="AA4039">
        <v>0</v>
      </c>
      <c r="AB4039">
        <v>0</v>
      </c>
      <c r="AC4039">
        <v>0</v>
      </c>
      <c r="AD4039">
        <v>0</v>
      </c>
      <c r="AE4039">
        <v>7.851376165E-3</v>
      </c>
    </row>
    <row r="4040" spans="1:31" x14ac:dyDescent="0.3">
      <c r="A4040">
        <v>2510527</v>
      </c>
      <c r="B4040">
        <v>1</v>
      </c>
      <c r="C4040" t="s">
        <v>80</v>
      </c>
      <c r="D4040" t="s">
        <v>84</v>
      </c>
      <c r="E4040" t="s">
        <v>147</v>
      </c>
      <c r="F4040" t="s">
        <v>11719</v>
      </c>
      <c r="G4040" t="s">
        <v>161</v>
      </c>
      <c r="H4040" t="s">
        <v>150</v>
      </c>
      <c r="I4040" t="s">
        <v>136</v>
      </c>
      <c r="J4040" t="s">
        <v>137</v>
      </c>
      <c r="K4040" t="s">
        <v>144</v>
      </c>
      <c r="L4040" t="s">
        <v>11720</v>
      </c>
      <c r="M4040" t="s">
        <v>11721</v>
      </c>
      <c r="N4040">
        <v>1.395277777</v>
      </c>
      <c r="O4040">
        <v>0</v>
      </c>
      <c r="P4040">
        <v>37</v>
      </c>
      <c r="Q4040">
        <v>0</v>
      </c>
      <c r="R4040">
        <v>0</v>
      </c>
      <c r="S4040">
        <v>0</v>
      </c>
      <c r="T4040">
        <v>19</v>
      </c>
      <c r="U4040">
        <v>0</v>
      </c>
      <c r="V4040">
        <v>0</v>
      </c>
      <c r="W4040">
        <v>0</v>
      </c>
      <c r="X4040">
        <v>12.325949347530864</v>
      </c>
      <c r="Y4040">
        <v>0</v>
      </c>
      <c r="Z4040">
        <v>0</v>
      </c>
      <c r="AA4040">
        <v>0</v>
      </c>
      <c r="AB4040">
        <v>17.194460647262218</v>
      </c>
      <c r="AC4040">
        <v>0</v>
      </c>
      <c r="AD4040">
        <v>0</v>
      </c>
      <c r="AE4040">
        <v>29.520409994793084</v>
      </c>
    </row>
    <row r="4041" spans="1:31" x14ac:dyDescent="0.3">
      <c r="A4041">
        <v>2510528</v>
      </c>
      <c r="B4041">
        <v>1</v>
      </c>
      <c r="C4041" t="s">
        <v>80</v>
      </c>
      <c r="D4041" t="s">
        <v>82</v>
      </c>
      <c r="E4041" t="s">
        <v>159</v>
      </c>
      <c r="F4041" t="s">
        <v>11722</v>
      </c>
      <c r="G4041" t="s">
        <v>413</v>
      </c>
      <c r="H4041" t="s">
        <v>150</v>
      </c>
      <c r="I4041" t="s">
        <v>136</v>
      </c>
      <c r="J4041" t="s">
        <v>137</v>
      </c>
      <c r="K4041" t="s">
        <v>144</v>
      </c>
      <c r="L4041" t="s">
        <v>11723</v>
      </c>
      <c r="M4041" t="s">
        <v>11724</v>
      </c>
      <c r="N4041">
        <v>1.413333333</v>
      </c>
      <c r="O4041">
        <v>0</v>
      </c>
      <c r="P4041">
        <v>1229</v>
      </c>
      <c r="Q4041">
        <v>0</v>
      </c>
      <c r="R4041">
        <v>0</v>
      </c>
      <c r="S4041">
        <v>0</v>
      </c>
      <c r="T4041">
        <v>32</v>
      </c>
      <c r="U4041">
        <v>0</v>
      </c>
      <c r="V4041">
        <v>0</v>
      </c>
      <c r="W4041">
        <v>0</v>
      </c>
      <c r="X4041">
        <v>418.97724001681007</v>
      </c>
      <c r="Y4041">
        <v>0</v>
      </c>
      <c r="Z4041">
        <v>0</v>
      </c>
      <c r="AA4041">
        <v>0</v>
      </c>
      <c r="AB4041">
        <v>18.784199152141621</v>
      </c>
      <c r="AC4041">
        <v>0</v>
      </c>
      <c r="AD4041">
        <v>0</v>
      </c>
      <c r="AE4041">
        <v>437.76143916895171</v>
      </c>
    </row>
    <row r="4042" spans="1:31" x14ac:dyDescent="0.3">
      <c r="A4042">
        <v>2510536</v>
      </c>
      <c r="B4042">
        <v>1</v>
      </c>
      <c r="C4042" t="s">
        <v>80</v>
      </c>
      <c r="D4042" t="s">
        <v>92</v>
      </c>
      <c r="E4042" t="s">
        <v>167</v>
      </c>
      <c r="F4042" t="s">
        <v>11725</v>
      </c>
      <c r="G4042" t="s">
        <v>263</v>
      </c>
      <c r="H4042" t="s">
        <v>150</v>
      </c>
      <c r="I4042" t="s">
        <v>136</v>
      </c>
      <c r="J4042" t="s">
        <v>137</v>
      </c>
      <c r="K4042" t="s">
        <v>144</v>
      </c>
      <c r="L4042" t="s">
        <v>11726</v>
      </c>
      <c r="M4042" t="s">
        <v>11727</v>
      </c>
      <c r="N4042">
        <v>0.92166666600000002</v>
      </c>
      <c r="O4042">
        <v>0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0</v>
      </c>
      <c r="V4042">
        <v>0</v>
      </c>
      <c r="W4042">
        <v>0</v>
      </c>
      <c r="X4042">
        <v>0</v>
      </c>
      <c r="Y4042">
        <v>0</v>
      </c>
      <c r="Z4042">
        <v>0</v>
      </c>
      <c r="AA4042">
        <v>0</v>
      </c>
      <c r="AB4042">
        <v>0</v>
      </c>
      <c r="AC4042">
        <v>0</v>
      </c>
      <c r="AD4042">
        <v>0</v>
      </c>
      <c r="AE4042">
        <v>0</v>
      </c>
    </row>
    <row r="4043" spans="1:31" x14ac:dyDescent="0.3">
      <c r="A4043">
        <v>2510538</v>
      </c>
      <c r="B4043">
        <v>1</v>
      </c>
      <c r="C4043" t="s">
        <v>80</v>
      </c>
      <c r="D4043" t="s">
        <v>84</v>
      </c>
      <c r="E4043" t="s">
        <v>132</v>
      </c>
      <c r="F4043" t="s">
        <v>11728</v>
      </c>
      <c r="G4043" t="s">
        <v>674</v>
      </c>
      <c r="H4043" t="s">
        <v>135</v>
      </c>
      <c r="I4043" t="s">
        <v>136</v>
      </c>
      <c r="J4043" t="s">
        <v>137</v>
      </c>
      <c r="K4043" t="s">
        <v>144</v>
      </c>
      <c r="L4043" t="s">
        <v>11729</v>
      </c>
      <c r="M4043" t="s">
        <v>11730</v>
      </c>
      <c r="N4043">
        <v>8.0619444439999999</v>
      </c>
      <c r="O4043">
        <v>0</v>
      </c>
      <c r="P4043">
        <v>439</v>
      </c>
      <c r="Q4043">
        <v>0</v>
      </c>
      <c r="R4043">
        <v>0</v>
      </c>
      <c r="S4043">
        <v>1</v>
      </c>
      <c r="T4043">
        <v>7</v>
      </c>
      <c r="U4043">
        <v>0</v>
      </c>
      <c r="V4043">
        <v>0</v>
      </c>
      <c r="W4043">
        <v>0</v>
      </c>
      <c r="X4043">
        <v>857.77012271822036</v>
      </c>
      <c r="Y4043">
        <v>0</v>
      </c>
      <c r="Z4043">
        <v>0</v>
      </c>
      <c r="AA4043">
        <v>442.06534157679823</v>
      </c>
      <c r="AB4043">
        <v>40.188193175466438</v>
      </c>
      <c r="AC4043">
        <v>0</v>
      </c>
      <c r="AD4043">
        <v>0</v>
      </c>
      <c r="AE4043">
        <v>1340.023657470485</v>
      </c>
    </row>
    <row r="4044" spans="1:31" x14ac:dyDescent="0.3">
      <c r="A4044">
        <v>2510539</v>
      </c>
      <c r="B4044">
        <v>1</v>
      </c>
      <c r="C4044" t="s">
        <v>81</v>
      </c>
      <c r="D4044" t="s">
        <v>118</v>
      </c>
      <c r="E4044" t="s">
        <v>207</v>
      </c>
      <c r="F4044" t="s">
        <v>8562</v>
      </c>
      <c r="G4044" t="s">
        <v>134</v>
      </c>
      <c r="H4044" t="s">
        <v>150</v>
      </c>
      <c r="I4044" t="s">
        <v>136</v>
      </c>
      <c r="J4044" t="s">
        <v>137</v>
      </c>
      <c r="K4044" t="s">
        <v>138</v>
      </c>
      <c r="L4044" t="s">
        <v>11731</v>
      </c>
      <c r="M4044" t="s">
        <v>11732</v>
      </c>
      <c r="N4044">
        <v>1.541666666</v>
      </c>
      <c r="O4044">
        <v>0</v>
      </c>
      <c r="P4044">
        <v>62</v>
      </c>
      <c r="Q4044">
        <v>0</v>
      </c>
      <c r="R4044">
        <v>0</v>
      </c>
      <c r="S4044">
        <v>0</v>
      </c>
      <c r="T4044">
        <v>32</v>
      </c>
      <c r="U4044">
        <v>0</v>
      </c>
      <c r="V4044">
        <v>0</v>
      </c>
      <c r="W4044">
        <v>0</v>
      </c>
      <c r="X4044">
        <v>20.697174131914593</v>
      </c>
      <c r="Y4044">
        <v>0</v>
      </c>
      <c r="Z4044">
        <v>0</v>
      </c>
      <c r="AA4044">
        <v>0</v>
      </c>
      <c r="AB4044">
        <v>17.327318981201671</v>
      </c>
      <c r="AC4044">
        <v>0</v>
      </c>
      <c r="AD4044">
        <v>0</v>
      </c>
      <c r="AE4044">
        <v>38.024493113116264</v>
      </c>
    </row>
    <row r="4045" spans="1:31" x14ac:dyDescent="0.3">
      <c r="A4045">
        <v>2510540</v>
      </c>
      <c r="B4045">
        <v>1</v>
      </c>
      <c r="C4045" t="s">
        <v>81</v>
      </c>
      <c r="D4045" t="s">
        <v>120</v>
      </c>
      <c r="E4045" t="s">
        <v>159</v>
      </c>
      <c r="F4045" t="s">
        <v>11733</v>
      </c>
      <c r="G4045" t="s">
        <v>181</v>
      </c>
      <c r="H4045" t="s">
        <v>150</v>
      </c>
      <c r="I4045" t="s">
        <v>136</v>
      </c>
      <c r="J4045" t="s">
        <v>137</v>
      </c>
      <c r="K4045" t="s">
        <v>144</v>
      </c>
      <c r="L4045" t="s">
        <v>11734</v>
      </c>
      <c r="M4045" t="s">
        <v>11735</v>
      </c>
      <c r="N4045">
        <v>1.0594444439999999</v>
      </c>
      <c r="O4045">
        <v>0</v>
      </c>
      <c r="P4045">
        <v>74</v>
      </c>
      <c r="Q4045">
        <v>0</v>
      </c>
      <c r="R4045">
        <v>6</v>
      </c>
      <c r="S4045">
        <v>0</v>
      </c>
      <c r="T4045">
        <v>28</v>
      </c>
      <c r="U4045">
        <v>0</v>
      </c>
      <c r="V4045">
        <v>0</v>
      </c>
      <c r="W4045">
        <v>0</v>
      </c>
      <c r="X4045">
        <v>17.540123297673976</v>
      </c>
      <c r="Y4045">
        <v>0</v>
      </c>
      <c r="Z4045">
        <v>5.8549827871983782</v>
      </c>
      <c r="AA4045">
        <v>0</v>
      </c>
      <c r="AB4045">
        <v>18.673389175092225</v>
      </c>
      <c r="AC4045">
        <v>0</v>
      </c>
      <c r="AD4045">
        <v>0</v>
      </c>
      <c r="AE4045">
        <v>42.068495259964578</v>
      </c>
    </row>
    <row r="4046" spans="1:31" x14ac:dyDescent="0.3">
      <c r="A4046">
        <v>2510541</v>
      </c>
      <c r="B4046">
        <v>1</v>
      </c>
      <c r="C4046" t="s">
        <v>80</v>
      </c>
      <c r="D4046" t="s">
        <v>91</v>
      </c>
      <c r="E4046" t="s">
        <v>132</v>
      </c>
      <c r="F4046" t="s">
        <v>11736</v>
      </c>
      <c r="G4046" t="s">
        <v>204</v>
      </c>
      <c r="H4046" t="s">
        <v>135</v>
      </c>
      <c r="I4046" t="s">
        <v>136</v>
      </c>
      <c r="J4046" t="s">
        <v>137</v>
      </c>
      <c r="K4046" t="s">
        <v>144</v>
      </c>
      <c r="L4046" t="s">
        <v>11737</v>
      </c>
      <c r="M4046" t="s">
        <v>11738</v>
      </c>
      <c r="N4046">
        <v>6.0805555550000001</v>
      </c>
      <c r="O4046">
        <v>0</v>
      </c>
      <c r="P4046">
        <v>0</v>
      </c>
      <c r="Q4046">
        <v>0</v>
      </c>
      <c r="R4046">
        <v>4</v>
      </c>
      <c r="S4046">
        <v>0</v>
      </c>
      <c r="T4046">
        <v>1</v>
      </c>
      <c r="U4046">
        <v>0</v>
      </c>
      <c r="V4046">
        <v>0</v>
      </c>
      <c r="W4046">
        <v>0</v>
      </c>
      <c r="X4046">
        <v>0</v>
      </c>
      <c r="Y4046">
        <v>0</v>
      </c>
      <c r="Z4046">
        <v>1.60900012894355</v>
      </c>
      <c r="AA4046">
        <v>0</v>
      </c>
      <c r="AB4046">
        <v>0</v>
      </c>
      <c r="AC4046">
        <v>0</v>
      </c>
      <c r="AD4046">
        <v>0</v>
      </c>
      <c r="AE4046">
        <v>1.60900012894355</v>
      </c>
    </row>
    <row r="4047" spans="1:31" x14ac:dyDescent="0.3">
      <c r="A4047">
        <v>2510553</v>
      </c>
      <c r="B4047">
        <v>1</v>
      </c>
      <c r="C4047" t="s">
        <v>80</v>
      </c>
      <c r="D4047" t="s">
        <v>96</v>
      </c>
      <c r="E4047" t="s">
        <v>167</v>
      </c>
      <c r="F4047" t="s">
        <v>10772</v>
      </c>
      <c r="G4047" t="s">
        <v>169</v>
      </c>
      <c r="H4047" t="s">
        <v>150</v>
      </c>
      <c r="I4047" t="s">
        <v>136</v>
      </c>
      <c r="J4047" t="s">
        <v>137</v>
      </c>
      <c r="K4047" t="s">
        <v>144</v>
      </c>
      <c r="L4047" t="s">
        <v>11739</v>
      </c>
      <c r="M4047" t="s">
        <v>11740</v>
      </c>
      <c r="N4047">
        <v>7.6788888880000004</v>
      </c>
      <c r="O4047">
        <v>0</v>
      </c>
      <c r="P4047">
        <v>3</v>
      </c>
      <c r="Q4047">
        <v>0</v>
      </c>
      <c r="R4047">
        <v>0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0.79648478387307697</v>
      </c>
      <c r="Y4047">
        <v>0</v>
      </c>
      <c r="Z4047">
        <v>0</v>
      </c>
      <c r="AA4047">
        <v>0</v>
      </c>
      <c r="AB4047">
        <v>0</v>
      </c>
      <c r="AC4047">
        <v>0</v>
      </c>
      <c r="AD4047">
        <v>0</v>
      </c>
      <c r="AE4047">
        <v>0.79648478387307697</v>
      </c>
    </row>
    <row r="4048" spans="1:31" x14ac:dyDescent="0.3">
      <c r="A4048">
        <v>2510559</v>
      </c>
      <c r="B4048">
        <v>1</v>
      </c>
      <c r="C4048" t="s">
        <v>80</v>
      </c>
      <c r="D4048" t="s">
        <v>93</v>
      </c>
      <c r="E4048" t="s">
        <v>275</v>
      </c>
      <c r="F4048" t="s">
        <v>11741</v>
      </c>
      <c r="G4048" t="s">
        <v>143</v>
      </c>
      <c r="H4048" t="s">
        <v>135</v>
      </c>
      <c r="I4048" t="s">
        <v>277</v>
      </c>
      <c r="J4048" t="s">
        <v>137</v>
      </c>
      <c r="K4048" t="s">
        <v>144</v>
      </c>
      <c r="L4048" t="s">
        <v>11742</v>
      </c>
      <c r="M4048" t="s">
        <v>11743</v>
      </c>
      <c r="N4048">
        <v>3.0213888000000001E-2</v>
      </c>
      <c r="O4048">
        <v>0</v>
      </c>
      <c r="P4048">
        <v>0</v>
      </c>
      <c r="Q4048">
        <v>0</v>
      </c>
      <c r="R4048">
        <v>0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0</v>
      </c>
      <c r="Y4048">
        <v>0</v>
      </c>
      <c r="Z4048">
        <v>0</v>
      </c>
      <c r="AA4048">
        <v>0</v>
      </c>
      <c r="AB4048">
        <v>0</v>
      </c>
      <c r="AC4048">
        <v>22.493343001734001</v>
      </c>
      <c r="AD4048">
        <v>0</v>
      </c>
      <c r="AE4048">
        <v>22.493343001734001</v>
      </c>
    </row>
    <row r="4049" spans="1:31" x14ac:dyDescent="0.3">
      <c r="A4049">
        <v>2510560</v>
      </c>
      <c r="B4049">
        <v>1</v>
      </c>
      <c r="C4049" t="s">
        <v>80</v>
      </c>
      <c r="D4049" t="s">
        <v>100</v>
      </c>
      <c r="E4049" t="s">
        <v>207</v>
      </c>
      <c r="F4049" t="s">
        <v>11744</v>
      </c>
      <c r="G4049" t="s">
        <v>161</v>
      </c>
      <c r="H4049" t="s">
        <v>150</v>
      </c>
      <c r="I4049" t="s">
        <v>136</v>
      </c>
      <c r="J4049" t="s">
        <v>137</v>
      </c>
      <c r="K4049" t="s">
        <v>144</v>
      </c>
      <c r="L4049" t="s">
        <v>11745</v>
      </c>
      <c r="M4049" t="s">
        <v>11746</v>
      </c>
      <c r="N4049">
        <v>1.912222222</v>
      </c>
      <c r="O4049">
        <v>0</v>
      </c>
      <c r="P4049">
        <v>182</v>
      </c>
      <c r="Q4049">
        <v>0</v>
      </c>
      <c r="R4049">
        <v>0</v>
      </c>
      <c r="S4049">
        <v>0</v>
      </c>
      <c r="T4049">
        <v>6</v>
      </c>
      <c r="U4049">
        <v>0</v>
      </c>
      <c r="V4049">
        <v>0</v>
      </c>
      <c r="W4049">
        <v>0</v>
      </c>
      <c r="X4049">
        <v>98.983107944566058</v>
      </c>
      <c r="Y4049">
        <v>0</v>
      </c>
      <c r="Z4049">
        <v>0</v>
      </c>
      <c r="AA4049">
        <v>0</v>
      </c>
      <c r="AB4049">
        <v>8.4361011083543644</v>
      </c>
      <c r="AC4049">
        <v>0</v>
      </c>
      <c r="AD4049">
        <v>0</v>
      </c>
      <c r="AE4049">
        <v>107.41920905292042</v>
      </c>
    </row>
    <row r="4050" spans="1:31" x14ac:dyDescent="0.3">
      <c r="A4050">
        <v>2510561</v>
      </c>
      <c r="B4050">
        <v>1</v>
      </c>
      <c r="C4050" t="s">
        <v>80</v>
      </c>
      <c r="D4050" t="s">
        <v>105</v>
      </c>
      <c r="E4050" t="s">
        <v>187</v>
      </c>
      <c r="F4050" t="s">
        <v>5944</v>
      </c>
      <c r="G4050" t="s">
        <v>143</v>
      </c>
      <c r="H4050" t="s">
        <v>135</v>
      </c>
      <c r="I4050" t="s">
        <v>136</v>
      </c>
      <c r="J4050" t="s">
        <v>137</v>
      </c>
      <c r="K4050" t="s">
        <v>144</v>
      </c>
      <c r="L4050" t="s">
        <v>11747</v>
      </c>
      <c r="M4050" t="s">
        <v>11748</v>
      </c>
      <c r="N4050">
        <v>1.2375</v>
      </c>
      <c r="O4050">
        <v>1</v>
      </c>
      <c r="P4050">
        <v>2552</v>
      </c>
      <c r="Q4050">
        <v>4</v>
      </c>
      <c r="R4050">
        <v>334</v>
      </c>
      <c r="S4050">
        <v>36</v>
      </c>
      <c r="T4050">
        <v>362</v>
      </c>
      <c r="U4050">
        <v>7</v>
      </c>
      <c r="V4050">
        <v>2</v>
      </c>
      <c r="W4050">
        <v>0.21667263199947498</v>
      </c>
      <c r="X4050">
        <v>853.39844946060907</v>
      </c>
      <c r="Y4050">
        <v>6.0242003868987499</v>
      </c>
      <c r="Z4050">
        <v>75.63847816745789</v>
      </c>
      <c r="AA4050">
        <v>316.41904263510133</v>
      </c>
      <c r="AB4050">
        <v>414.84404115912633</v>
      </c>
      <c r="AC4050">
        <v>933.50590624069821</v>
      </c>
      <c r="AD4050">
        <v>15.533491239056927</v>
      </c>
      <c r="AE4050">
        <v>2615.580281920948</v>
      </c>
    </row>
    <row r="4051" spans="1:31" x14ac:dyDescent="0.3">
      <c r="A4051">
        <v>2510569</v>
      </c>
      <c r="B4051">
        <v>1</v>
      </c>
      <c r="C4051" t="s">
        <v>81</v>
      </c>
      <c r="D4051" t="s">
        <v>128</v>
      </c>
      <c r="E4051" t="s">
        <v>141</v>
      </c>
      <c r="F4051" t="s">
        <v>11749</v>
      </c>
      <c r="G4051" t="s">
        <v>538</v>
      </c>
      <c r="H4051" t="s">
        <v>135</v>
      </c>
      <c r="I4051" t="s">
        <v>136</v>
      </c>
      <c r="J4051" t="s">
        <v>3</v>
      </c>
      <c r="K4051" t="s">
        <v>144</v>
      </c>
      <c r="L4051" t="s">
        <v>11750</v>
      </c>
      <c r="M4051" t="s">
        <v>11751</v>
      </c>
      <c r="N4051">
        <v>0.42749999999999999</v>
      </c>
      <c r="O4051">
        <v>0</v>
      </c>
      <c r="P4051">
        <v>19</v>
      </c>
      <c r="Q4051">
        <v>0</v>
      </c>
      <c r="R4051">
        <v>1</v>
      </c>
      <c r="S4051">
        <v>38</v>
      </c>
      <c r="T4051">
        <v>43</v>
      </c>
      <c r="U4051">
        <v>42</v>
      </c>
      <c r="V4051">
        <v>48</v>
      </c>
      <c r="W4051">
        <v>0</v>
      </c>
      <c r="X4051">
        <v>3.1891443350179505</v>
      </c>
      <c r="Y4051">
        <v>0</v>
      </c>
      <c r="Z4051">
        <v>0</v>
      </c>
      <c r="AA4051">
        <v>186.74036321494208</v>
      </c>
      <c r="AB4051">
        <v>226.31514443430819</v>
      </c>
      <c r="AC4051">
        <v>3150.2993138346974</v>
      </c>
      <c r="AD4051">
        <v>1722.7495487426472</v>
      </c>
      <c r="AE4051">
        <v>5289.2935145616129</v>
      </c>
    </row>
    <row r="4052" spans="1:31" x14ac:dyDescent="0.3">
      <c r="A4052">
        <v>2510573</v>
      </c>
      <c r="B4052">
        <v>1</v>
      </c>
      <c r="C4052" t="s">
        <v>80</v>
      </c>
      <c r="D4052" t="s">
        <v>82</v>
      </c>
      <c r="E4052" t="s">
        <v>207</v>
      </c>
      <c r="F4052" t="s">
        <v>11752</v>
      </c>
      <c r="G4052" t="s">
        <v>161</v>
      </c>
      <c r="H4052" t="s">
        <v>150</v>
      </c>
      <c r="I4052" t="s">
        <v>136</v>
      </c>
      <c r="J4052" t="s">
        <v>137</v>
      </c>
      <c r="K4052" t="s">
        <v>144</v>
      </c>
      <c r="L4052" t="s">
        <v>11753</v>
      </c>
      <c r="M4052" t="s">
        <v>11754</v>
      </c>
      <c r="N4052">
        <v>2.2625000000000002</v>
      </c>
      <c r="O4052">
        <v>0</v>
      </c>
      <c r="P4052">
        <v>83</v>
      </c>
      <c r="Q4052">
        <v>0</v>
      </c>
      <c r="R4052">
        <v>0</v>
      </c>
      <c r="S4052">
        <v>0</v>
      </c>
      <c r="T4052">
        <v>4</v>
      </c>
      <c r="U4052">
        <v>0</v>
      </c>
      <c r="V4052">
        <v>0</v>
      </c>
      <c r="W4052">
        <v>0</v>
      </c>
      <c r="X4052">
        <v>42.742252997809935</v>
      </c>
      <c r="Y4052">
        <v>0</v>
      </c>
      <c r="Z4052">
        <v>0</v>
      </c>
      <c r="AA4052">
        <v>0</v>
      </c>
      <c r="AB4052">
        <v>8.6236994006804721</v>
      </c>
      <c r="AC4052">
        <v>0</v>
      </c>
      <c r="AD4052">
        <v>0</v>
      </c>
      <c r="AE4052">
        <v>51.365952398490407</v>
      </c>
    </row>
    <row r="4053" spans="1:31" x14ac:dyDescent="0.3">
      <c r="A4053">
        <v>2510575</v>
      </c>
      <c r="B4053">
        <v>1</v>
      </c>
      <c r="C4053" t="s">
        <v>81</v>
      </c>
      <c r="D4053" t="s">
        <v>113</v>
      </c>
      <c r="E4053" t="s">
        <v>167</v>
      </c>
      <c r="F4053" t="s">
        <v>11755</v>
      </c>
      <c r="G4053" t="s">
        <v>169</v>
      </c>
      <c r="H4053" t="s">
        <v>150</v>
      </c>
      <c r="I4053" t="s">
        <v>136</v>
      </c>
      <c r="J4053" t="s">
        <v>137</v>
      </c>
      <c r="K4053" t="s">
        <v>144</v>
      </c>
      <c r="L4053" t="s">
        <v>11756</v>
      </c>
      <c r="M4053" t="s">
        <v>11757</v>
      </c>
      <c r="N4053">
        <v>0.73638888800000002</v>
      </c>
      <c r="O4053">
        <v>0</v>
      </c>
      <c r="P4053">
        <v>0</v>
      </c>
      <c r="Q4053">
        <v>0</v>
      </c>
      <c r="R4053">
        <v>0</v>
      </c>
      <c r="S4053">
        <v>0</v>
      </c>
      <c r="T4053">
        <v>1</v>
      </c>
      <c r="U4053">
        <v>0</v>
      </c>
      <c r="V4053">
        <v>0</v>
      </c>
      <c r="W4053">
        <v>0</v>
      </c>
      <c r="X4053">
        <v>0</v>
      </c>
      <c r="Y4053">
        <v>0</v>
      </c>
      <c r="Z4053">
        <v>0</v>
      </c>
      <c r="AA4053">
        <v>0</v>
      </c>
      <c r="AB4053">
        <v>0.1481516602094925</v>
      </c>
      <c r="AC4053">
        <v>0</v>
      </c>
      <c r="AD4053">
        <v>0</v>
      </c>
      <c r="AE4053">
        <v>0.1481516602094925</v>
      </c>
    </row>
    <row r="4054" spans="1:31" x14ac:dyDescent="0.3">
      <c r="A4054">
        <v>2510577</v>
      </c>
      <c r="B4054">
        <v>1</v>
      </c>
      <c r="C4054" t="s">
        <v>80</v>
      </c>
      <c r="D4054" t="s">
        <v>82</v>
      </c>
      <c r="E4054" t="s">
        <v>207</v>
      </c>
      <c r="F4054" t="s">
        <v>11758</v>
      </c>
      <c r="G4054" t="s">
        <v>161</v>
      </c>
      <c r="H4054" t="s">
        <v>150</v>
      </c>
      <c r="I4054" t="s">
        <v>136</v>
      </c>
      <c r="J4054" t="s">
        <v>137</v>
      </c>
      <c r="K4054" t="s">
        <v>144</v>
      </c>
      <c r="L4054" t="s">
        <v>11759</v>
      </c>
      <c r="M4054" t="s">
        <v>11760</v>
      </c>
      <c r="N4054">
        <v>2.256388888</v>
      </c>
      <c r="O4054">
        <v>0</v>
      </c>
      <c r="P4054">
        <v>22</v>
      </c>
      <c r="Q4054">
        <v>0</v>
      </c>
      <c r="R4054">
        <v>0</v>
      </c>
      <c r="S4054">
        <v>0</v>
      </c>
      <c r="T4054">
        <v>0</v>
      </c>
      <c r="U4054">
        <v>0</v>
      </c>
      <c r="V4054">
        <v>0</v>
      </c>
      <c r="W4054">
        <v>0</v>
      </c>
      <c r="X4054">
        <v>13.590883056639473</v>
      </c>
      <c r="Y4054">
        <v>0</v>
      </c>
      <c r="Z4054">
        <v>0</v>
      </c>
      <c r="AA4054">
        <v>0</v>
      </c>
      <c r="AB4054">
        <v>0</v>
      </c>
      <c r="AC4054">
        <v>0</v>
      </c>
      <c r="AD4054">
        <v>0</v>
      </c>
      <c r="AE4054">
        <v>13.590883056639473</v>
      </c>
    </row>
    <row r="4055" spans="1:31" x14ac:dyDescent="0.3">
      <c r="A4055">
        <v>2510581</v>
      </c>
      <c r="B4055">
        <v>1</v>
      </c>
      <c r="C4055" t="s">
        <v>80</v>
      </c>
      <c r="D4055" t="s">
        <v>96</v>
      </c>
      <c r="E4055" t="s">
        <v>167</v>
      </c>
      <c r="F4055" t="s">
        <v>11761</v>
      </c>
      <c r="G4055" t="s">
        <v>169</v>
      </c>
      <c r="H4055" t="s">
        <v>150</v>
      </c>
      <c r="I4055" t="s">
        <v>136</v>
      </c>
      <c r="J4055" t="s">
        <v>137</v>
      </c>
      <c r="K4055" t="s">
        <v>144</v>
      </c>
      <c r="L4055" t="s">
        <v>11762</v>
      </c>
      <c r="M4055" t="s">
        <v>11763</v>
      </c>
      <c r="N4055">
        <v>4.3150000000000004</v>
      </c>
      <c r="O4055">
        <v>0</v>
      </c>
      <c r="P4055">
        <v>0</v>
      </c>
      <c r="Q4055">
        <v>0</v>
      </c>
      <c r="R4055">
        <v>0</v>
      </c>
      <c r="S4055">
        <v>0</v>
      </c>
      <c r="T4055">
        <v>1</v>
      </c>
      <c r="U4055">
        <v>0</v>
      </c>
      <c r="V4055">
        <v>0</v>
      </c>
      <c r="W4055">
        <v>0</v>
      </c>
      <c r="X4055">
        <v>0</v>
      </c>
      <c r="Y4055">
        <v>0</v>
      </c>
      <c r="Z4055">
        <v>0</v>
      </c>
      <c r="AA4055">
        <v>0</v>
      </c>
      <c r="AB4055">
        <v>12.863282172090614</v>
      </c>
      <c r="AC4055">
        <v>0</v>
      </c>
      <c r="AD4055">
        <v>0</v>
      </c>
      <c r="AE4055">
        <v>12.863282172090614</v>
      </c>
    </row>
    <row r="4056" spans="1:31" x14ac:dyDescent="0.3">
      <c r="A4056">
        <v>2510586</v>
      </c>
      <c r="B4056">
        <v>1</v>
      </c>
      <c r="C4056" t="s">
        <v>80</v>
      </c>
      <c r="D4056" t="s">
        <v>99</v>
      </c>
      <c r="E4056" t="s">
        <v>207</v>
      </c>
      <c r="F4056" t="s">
        <v>11764</v>
      </c>
      <c r="G4056" t="s">
        <v>177</v>
      </c>
      <c r="H4056" t="s">
        <v>150</v>
      </c>
      <c r="I4056" t="s">
        <v>136</v>
      </c>
      <c r="J4056" t="s">
        <v>137</v>
      </c>
      <c r="K4056" t="s">
        <v>144</v>
      </c>
      <c r="L4056" t="s">
        <v>11765</v>
      </c>
      <c r="M4056" t="s">
        <v>11766</v>
      </c>
      <c r="N4056">
        <v>1.646666666</v>
      </c>
      <c r="O4056">
        <v>0</v>
      </c>
      <c r="P4056">
        <v>34</v>
      </c>
      <c r="Q4056">
        <v>0</v>
      </c>
      <c r="R4056">
        <v>1</v>
      </c>
      <c r="S4056">
        <v>0</v>
      </c>
      <c r="T4056">
        <v>7</v>
      </c>
      <c r="U4056">
        <v>0</v>
      </c>
      <c r="V4056">
        <v>1</v>
      </c>
      <c r="W4056">
        <v>0</v>
      </c>
      <c r="X4056">
        <v>8.2931821869292772</v>
      </c>
      <c r="Y4056">
        <v>0</v>
      </c>
      <c r="Z4056">
        <v>1.5642742187508167</v>
      </c>
      <c r="AA4056">
        <v>0</v>
      </c>
      <c r="AB4056">
        <v>10.193783890025738</v>
      </c>
      <c r="AC4056">
        <v>0</v>
      </c>
      <c r="AD4056">
        <v>6.9632886685132878</v>
      </c>
      <c r="AE4056">
        <v>27.014528964219117</v>
      </c>
    </row>
    <row r="4057" spans="1:31" x14ac:dyDescent="0.3">
      <c r="A4057">
        <v>2510598</v>
      </c>
      <c r="B4057">
        <v>1</v>
      </c>
      <c r="C4057" t="s">
        <v>81</v>
      </c>
      <c r="D4057" t="s">
        <v>113</v>
      </c>
      <c r="E4057" t="s">
        <v>132</v>
      </c>
      <c r="F4057" t="s">
        <v>11767</v>
      </c>
      <c r="G4057" t="s">
        <v>143</v>
      </c>
      <c r="H4057" t="s">
        <v>135</v>
      </c>
      <c r="I4057" t="s">
        <v>136</v>
      </c>
      <c r="J4057" t="s">
        <v>137</v>
      </c>
      <c r="K4057" t="s">
        <v>144</v>
      </c>
      <c r="L4057" t="s">
        <v>11768</v>
      </c>
      <c r="M4057" t="s">
        <v>11769</v>
      </c>
      <c r="N4057">
        <v>0.73583333299999998</v>
      </c>
      <c r="O4057">
        <v>0</v>
      </c>
      <c r="P4057">
        <v>369</v>
      </c>
      <c r="Q4057">
        <v>0</v>
      </c>
      <c r="R4057">
        <v>9</v>
      </c>
      <c r="S4057">
        <v>0</v>
      </c>
      <c r="T4057">
        <v>25</v>
      </c>
      <c r="U4057">
        <v>0</v>
      </c>
      <c r="V4057">
        <v>0</v>
      </c>
      <c r="W4057">
        <v>0</v>
      </c>
      <c r="X4057">
        <v>45.467598323724339</v>
      </c>
      <c r="Y4057">
        <v>0</v>
      </c>
      <c r="Z4057">
        <v>0.63773802899925169</v>
      </c>
      <c r="AA4057">
        <v>0</v>
      </c>
      <c r="AB4057">
        <v>9.9430211716806252</v>
      </c>
      <c r="AC4057">
        <v>0</v>
      </c>
      <c r="AD4057">
        <v>0</v>
      </c>
      <c r="AE4057">
        <v>56.048357524404217</v>
      </c>
    </row>
    <row r="4058" spans="1:31" x14ac:dyDescent="0.3">
      <c r="A4058">
        <v>2510603</v>
      </c>
      <c r="B4058">
        <v>1</v>
      </c>
      <c r="C4058" t="s">
        <v>81</v>
      </c>
      <c r="D4058" t="s">
        <v>114</v>
      </c>
      <c r="E4058" t="s">
        <v>141</v>
      </c>
      <c r="F4058" t="s">
        <v>11770</v>
      </c>
      <c r="G4058" t="s">
        <v>538</v>
      </c>
      <c r="H4058" t="s">
        <v>135</v>
      </c>
      <c r="I4058" t="s">
        <v>136</v>
      </c>
      <c r="J4058" t="s">
        <v>3</v>
      </c>
      <c r="K4058" t="s">
        <v>144</v>
      </c>
      <c r="L4058" t="s">
        <v>11771</v>
      </c>
      <c r="M4058" t="s">
        <v>11772</v>
      </c>
      <c r="N4058">
        <v>0.450833333</v>
      </c>
      <c r="O4058">
        <v>0</v>
      </c>
      <c r="P4058">
        <v>8785</v>
      </c>
      <c r="Q4058">
        <v>0</v>
      </c>
      <c r="R4058">
        <v>100</v>
      </c>
      <c r="S4058">
        <v>4</v>
      </c>
      <c r="T4058">
        <v>1727</v>
      </c>
      <c r="U4058">
        <v>1</v>
      </c>
      <c r="V4058">
        <v>21</v>
      </c>
      <c r="W4058">
        <v>0</v>
      </c>
      <c r="X4058">
        <v>616.80733154900076</v>
      </c>
      <c r="Y4058">
        <v>0</v>
      </c>
      <c r="Z4058">
        <v>5.7943965021666415</v>
      </c>
      <c r="AA4058">
        <v>99.721283163053769</v>
      </c>
      <c r="AB4058">
        <v>584.88880873739549</v>
      </c>
      <c r="AC4058">
        <v>82.408348852243321</v>
      </c>
      <c r="AD4058">
        <v>648.49610751417674</v>
      </c>
      <c r="AE4058">
        <v>2038.1162763180369</v>
      </c>
    </row>
    <row r="4059" spans="1:31" x14ac:dyDescent="0.3">
      <c r="A4059">
        <v>2510604</v>
      </c>
      <c r="B4059">
        <v>1</v>
      </c>
      <c r="C4059" t="s">
        <v>80</v>
      </c>
      <c r="D4059" t="s">
        <v>92</v>
      </c>
      <c r="E4059" t="s">
        <v>167</v>
      </c>
      <c r="F4059" t="s">
        <v>11773</v>
      </c>
      <c r="G4059" t="s">
        <v>169</v>
      </c>
      <c r="H4059" t="s">
        <v>150</v>
      </c>
      <c r="I4059" t="s">
        <v>136</v>
      </c>
      <c r="J4059" t="s">
        <v>137</v>
      </c>
      <c r="K4059" t="s">
        <v>144</v>
      </c>
      <c r="L4059" t="s">
        <v>11774</v>
      </c>
      <c r="M4059" t="s">
        <v>11775</v>
      </c>
      <c r="N4059">
        <v>2.3050000000000002</v>
      </c>
      <c r="O4059">
        <v>0</v>
      </c>
      <c r="P4059">
        <v>0</v>
      </c>
      <c r="Q4059">
        <v>0</v>
      </c>
      <c r="R4059">
        <v>0</v>
      </c>
      <c r="S4059">
        <v>0</v>
      </c>
      <c r="T4059">
        <v>2</v>
      </c>
      <c r="U4059">
        <v>0</v>
      </c>
      <c r="V4059">
        <v>0</v>
      </c>
      <c r="W4059">
        <v>0</v>
      </c>
      <c r="X4059">
        <v>0</v>
      </c>
      <c r="Y4059">
        <v>0</v>
      </c>
      <c r="Z4059">
        <v>0</v>
      </c>
      <c r="AA4059">
        <v>0</v>
      </c>
      <c r="AB4059">
        <v>7.3395182925366669</v>
      </c>
      <c r="AC4059">
        <v>0</v>
      </c>
      <c r="AD4059">
        <v>0</v>
      </c>
      <c r="AE4059">
        <v>7.3395182925366669</v>
      </c>
    </row>
    <row r="4060" spans="1:31" x14ac:dyDescent="0.3">
      <c r="A4060">
        <v>2510605</v>
      </c>
      <c r="B4060">
        <v>1</v>
      </c>
      <c r="C4060" t="s">
        <v>81</v>
      </c>
      <c r="D4060" t="s">
        <v>117</v>
      </c>
      <c r="E4060" t="s">
        <v>207</v>
      </c>
      <c r="F4060" t="s">
        <v>11776</v>
      </c>
      <c r="G4060" t="s">
        <v>538</v>
      </c>
      <c r="H4060" t="s">
        <v>150</v>
      </c>
      <c r="I4060" t="s">
        <v>136</v>
      </c>
      <c r="J4060" t="s">
        <v>3</v>
      </c>
      <c r="K4060" t="s">
        <v>144</v>
      </c>
      <c r="L4060" t="s">
        <v>11777</v>
      </c>
      <c r="M4060" t="s">
        <v>11778</v>
      </c>
      <c r="N4060">
        <v>0.574722222</v>
      </c>
      <c r="O4060">
        <v>0</v>
      </c>
      <c r="P4060">
        <v>0</v>
      </c>
      <c r="Q4060">
        <v>0</v>
      </c>
      <c r="R4060">
        <v>0</v>
      </c>
      <c r="S4060">
        <v>0</v>
      </c>
      <c r="T4060">
        <v>2</v>
      </c>
      <c r="U4060">
        <v>0</v>
      </c>
      <c r="V4060">
        <v>0</v>
      </c>
      <c r="W4060">
        <v>0</v>
      </c>
      <c r="X4060">
        <v>0</v>
      </c>
      <c r="Y4060">
        <v>0</v>
      </c>
      <c r="Z4060">
        <v>0</v>
      </c>
      <c r="AA4060">
        <v>0</v>
      </c>
      <c r="AB4060">
        <v>0</v>
      </c>
      <c r="AC4060">
        <v>0</v>
      </c>
      <c r="AD4060">
        <v>0</v>
      </c>
      <c r="AE4060">
        <v>0</v>
      </c>
    </row>
    <row r="4061" spans="1:31" x14ac:dyDescent="0.3">
      <c r="A4061">
        <v>2510606</v>
      </c>
      <c r="B4061">
        <v>1</v>
      </c>
      <c r="C4061" t="s">
        <v>81</v>
      </c>
      <c r="D4061" t="s">
        <v>122</v>
      </c>
      <c r="E4061" t="s">
        <v>132</v>
      </c>
      <c r="F4061" t="s">
        <v>11779</v>
      </c>
      <c r="G4061" t="s">
        <v>173</v>
      </c>
      <c r="H4061" t="s">
        <v>135</v>
      </c>
      <c r="I4061" t="s">
        <v>136</v>
      </c>
      <c r="J4061" t="s">
        <v>137</v>
      </c>
      <c r="K4061" t="s">
        <v>138</v>
      </c>
      <c r="L4061" t="s">
        <v>11780</v>
      </c>
      <c r="M4061" t="s">
        <v>11781</v>
      </c>
      <c r="N4061">
        <v>0.38972222200000001</v>
      </c>
      <c r="O4061">
        <v>0</v>
      </c>
      <c r="P4061">
        <v>2095</v>
      </c>
      <c r="Q4061">
        <v>0</v>
      </c>
      <c r="R4061">
        <v>13</v>
      </c>
      <c r="S4061">
        <v>2</v>
      </c>
      <c r="T4061">
        <v>81</v>
      </c>
      <c r="U4061">
        <v>0</v>
      </c>
      <c r="V4061">
        <v>0</v>
      </c>
      <c r="W4061">
        <v>0</v>
      </c>
      <c r="X4061">
        <v>169.17658310129943</v>
      </c>
      <c r="Y4061">
        <v>0</v>
      </c>
      <c r="Z4061">
        <v>1.2428896328002716</v>
      </c>
      <c r="AA4061">
        <v>6.480274089549356</v>
      </c>
      <c r="AB4061">
        <v>20.240950102876379</v>
      </c>
      <c r="AC4061">
        <v>0</v>
      </c>
      <c r="AD4061">
        <v>0</v>
      </c>
      <c r="AE4061">
        <v>197.14069692652546</v>
      </c>
    </row>
    <row r="4062" spans="1:31" x14ac:dyDescent="0.3">
      <c r="A4062">
        <v>2510610</v>
      </c>
      <c r="B4062">
        <v>1</v>
      </c>
      <c r="C4062" t="s">
        <v>80</v>
      </c>
      <c r="D4062" t="s">
        <v>82</v>
      </c>
      <c r="E4062" t="s">
        <v>141</v>
      </c>
      <c r="F4062" t="s">
        <v>11782</v>
      </c>
      <c r="G4062" t="s">
        <v>143</v>
      </c>
      <c r="H4062" t="s">
        <v>135</v>
      </c>
      <c r="I4062" t="s">
        <v>136</v>
      </c>
      <c r="J4062" t="s">
        <v>137</v>
      </c>
      <c r="K4062" t="s">
        <v>144</v>
      </c>
      <c r="L4062" t="s">
        <v>11783</v>
      </c>
      <c r="M4062" t="s">
        <v>11784</v>
      </c>
      <c r="N4062">
        <v>2.2025000000000001</v>
      </c>
      <c r="O4062">
        <v>0</v>
      </c>
      <c r="P4062">
        <v>3060</v>
      </c>
      <c r="Q4062">
        <v>0</v>
      </c>
      <c r="R4062">
        <v>0</v>
      </c>
      <c r="S4062">
        <v>1</v>
      </c>
      <c r="T4062">
        <v>476</v>
      </c>
      <c r="U4062">
        <v>0</v>
      </c>
      <c r="V4062">
        <v>1</v>
      </c>
      <c r="W4062">
        <v>0</v>
      </c>
      <c r="X4062">
        <v>1586.6266803973431</v>
      </c>
      <c r="Y4062">
        <v>0</v>
      </c>
      <c r="Z4062">
        <v>0</v>
      </c>
      <c r="AA4062">
        <v>227.75425236030935</v>
      </c>
      <c r="AB4062">
        <v>878.70713150578831</v>
      </c>
      <c r="AC4062">
        <v>0</v>
      </c>
      <c r="AD4062">
        <v>42.328572920909046</v>
      </c>
      <c r="AE4062">
        <v>2735.4166371843498</v>
      </c>
    </row>
    <row r="4063" spans="1:31" x14ac:dyDescent="0.3">
      <c r="A4063">
        <v>2510614</v>
      </c>
      <c r="B4063">
        <v>1</v>
      </c>
      <c r="C4063" t="s">
        <v>81</v>
      </c>
      <c r="D4063" t="s">
        <v>122</v>
      </c>
      <c r="E4063" t="s">
        <v>207</v>
      </c>
      <c r="F4063" t="s">
        <v>11785</v>
      </c>
      <c r="G4063" t="s">
        <v>177</v>
      </c>
      <c r="H4063" t="s">
        <v>150</v>
      </c>
      <c r="I4063" t="s">
        <v>136</v>
      </c>
      <c r="J4063" t="s">
        <v>137</v>
      </c>
      <c r="K4063" t="s">
        <v>144</v>
      </c>
      <c r="L4063" t="s">
        <v>11786</v>
      </c>
      <c r="M4063" t="s">
        <v>11787</v>
      </c>
      <c r="N4063">
        <v>1.477222222</v>
      </c>
      <c r="O4063">
        <v>0</v>
      </c>
      <c r="P4063">
        <v>39</v>
      </c>
      <c r="Q4063">
        <v>0</v>
      </c>
      <c r="R4063">
        <v>0</v>
      </c>
      <c r="S4063">
        <v>0</v>
      </c>
      <c r="T4063">
        <v>4</v>
      </c>
      <c r="U4063">
        <v>0</v>
      </c>
      <c r="V4063">
        <v>0</v>
      </c>
      <c r="W4063">
        <v>0</v>
      </c>
      <c r="X4063">
        <v>7.1660769716007238</v>
      </c>
      <c r="Y4063">
        <v>0</v>
      </c>
      <c r="Z4063">
        <v>0</v>
      </c>
      <c r="AA4063">
        <v>0</v>
      </c>
      <c r="AB4063">
        <v>9.34296471007625E-2</v>
      </c>
      <c r="AC4063">
        <v>0</v>
      </c>
      <c r="AD4063">
        <v>0</v>
      </c>
      <c r="AE4063">
        <v>7.2595066187014865</v>
      </c>
    </row>
    <row r="4064" spans="1:31" x14ac:dyDescent="0.3">
      <c r="A4064">
        <v>2510615</v>
      </c>
      <c r="B4064">
        <v>1</v>
      </c>
      <c r="C4064" t="s">
        <v>81</v>
      </c>
      <c r="D4064" t="s">
        <v>118</v>
      </c>
      <c r="E4064" t="s">
        <v>187</v>
      </c>
      <c r="F4064" t="s">
        <v>11788</v>
      </c>
      <c r="G4064" t="s">
        <v>143</v>
      </c>
      <c r="H4064" t="s">
        <v>135</v>
      </c>
      <c r="I4064" t="s">
        <v>277</v>
      </c>
      <c r="J4064" t="s">
        <v>137</v>
      </c>
      <c r="K4064" t="s">
        <v>144</v>
      </c>
      <c r="L4064" t="s">
        <v>11789</v>
      </c>
      <c r="M4064" t="s">
        <v>11790</v>
      </c>
      <c r="N4064">
        <v>8.3333330000000001E-3</v>
      </c>
      <c r="O4064">
        <v>1</v>
      </c>
      <c r="P4064">
        <v>398</v>
      </c>
      <c r="Q4064">
        <v>49</v>
      </c>
      <c r="R4064">
        <v>41</v>
      </c>
      <c r="S4064">
        <v>14</v>
      </c>
      <c r="T4064">
        <v>38</v>
      </c>
      <c r="U4064">
        <v>0</v>
      </c>
      <c r="V4064">
        <v>0</v>
      </c>
      <c r="W4064">
        <v>3.0599846179499997E-3</v>
      </c>
      <c r="X4064">
        <v>0.35980958590359119</v>
      </c>
      <c r="Y4064">
        <v>2.1311881775177999</v>
      </c>
      <c r="Z4064">
        <v>0.10820234919899999</v>
      </c>
      <c r="AA4064">
        <v>0.32537570835196666</v>
      </c>
      <c r="AB4064">
        <v>0.14815733496378333</v>
      </c>
      <c r="AC4064">
        <v>0</v>
      </c>
      <c r="AD4064">
        <v>0</v>
      </c>
      <c r="AE4064">
        <v>3.0757931405540906</v>
      </c>
    </row>
    <row r="4065" spans="1:31" x14ac:dyDescent="0.3">
      <c r="A4065">
        <v>2510616</v>
      </c>
      <c r="B4065">
        <v>1</v>
      </c>
      <c r="C4065" t="s">
        <v>80</v>
      </c>
      <c r="D4065" t="s">
        <v>103</v>
      </c>
      <c r="E4065" t="s">
        <v>207</v>
      </c>
      <c r="F4065" t="s">
        <v>11791</v>
      </c>
      <c r="G4065" t="s">
        <v>177</v>
      </c>
      <c r="H4065" t="s">
        <v>150</v>
      </c>
      <c r="I4065" t="s">
        <v>136</v>
      </c>
      <c r="J4065" t="s">
        <v>137</v>
      </c>
      <c r="K4065" t="s">
        <v>144</v>
      </c>
      <c r="L4065" t="s">
        <v>11792</v>
      </c>
      <c r="M4065" t="s">
        <v>11793</v>
      </c>
      <c r="N4065">
        <v>0.80527777700000003</v>
      </c>
      <c r="O4065">
        <v>0</v>
      </c>
      <c r="P4065">
        <v>136</v>
      </c>
      <c r="Q4065">
        <v>0</v>
      </c>
      <c r="R4065">
        <v>15</v>
      </c>
      <c r="S4065">
        <v>0</v>
      </c>
      <c r="T4065">
        <v>12</v>
      </c>
      <c r="U4065">
        <v>0</v>
      </c>
      <c r="V4065">
        <v>0</v>
      </c>
      <c r="W4065">
        <v>0</v>
      </c>
      <c r="X4065">
        <v>26.436510732289971</v>
      </c>
      <c r="Y4065">
        <v>0</v>
      </c>
      <c r="Z4065">
        <v>5.5770279818226847</v>
      </c>
      <c r="AA4065">
        <v>0</v>
      </c>
      <c r="AB4065">
        <v>9.3028083723702437</v>
      </c>
      <c r="AC4065">
        <v>0</v>
      </c>
      <c r="AD4065">
        <v>0</v>
      </c>
      <c r="AE4065">
        <v>41.316347086482899</v>
      </c>
    </row>
    <row r="4066" spans="1:31" x14ac:dyDescent="0.3">
      <c r="A4066">
        <v>2510617</v>
      </c>
      <c r="B4066">
        <v>1</v>
      </c>
      <c r="C4066" t="s">
        <v>80</v>
      </c>
      <c r="D4066" t="s">
        <v>108</v>
      </c>
      <c r="E4066" t="s">
        <v>187</v>
      </c>
      <c r="F4066" t="s">
        <v>11794</v>
      </c>
      <c r="G4066" t="s">
        <v>143</v>
      </c>
      <c r="H4066" t="s">
        <v>135</v>
      </c>
      <c r="I4066" t="s">
        <v>136</v>
      </c>
      <c r="J4066" t="s">
        <v>137</v>
      </c>
      <c r="K4066" t="s">
        <v>144</v>
      </c>
      <c r="L4066" t="s">
        <v>11795</v>
      </c>
      <c r="M4066" t="s">
        <v>11796</v>
      </c>
      <c r="N4066">
        <v>0.115</v>
      </c>
      <c r="O4066">
        <v>0</v>
      </c>
      <c r="P4066">
        <v>1941</v>
      </c>
      <c r="Q4066">
        <v>1</v>
      </c>
      <c r="R4066">
        <v>311</v>
      </c>
      <c r="S4066">
        <v>12</v>
      </c>
      <c r="T4066">
        <v>222</v>
      </c>
      <c r="U4066">
        <v>0</v>
      </c>
      <c r="V4066">
        <v>0</v>
      </c>
      <c r="W4066">
        <v>0</v>
      </c>
      <c r="X4066">
        <v>24.631236388759529</v>
      </c>
      <c r="Y4066">
        <v>8.0904634860000005E-2</v>
      </c>
      <c r="Z4066">
        <v>3.1117041308750708</v>
      </c>
      <c r="AA4066">
        <v>9.2293551108626204</v>
      </c>
      <c r="AB4066">
        <v>12.636889938471784</v>
      </c>
      <c r="AC4066">
        <v>0</v>
      </c>
      <c r="AD4066">
        <v>0</v>
      </c>
      <c r="AE4066">
        <v>49.690090203829001</v>
      </c>
    </row>
    <row r="4067" spans="1:31" x14ac:dyDescent="0.3">
      <c r="A4067">
        <v>2510619</v>
      </c>
      <c r="B4067">
        <v>1</v>
      </c>
      <c r="C4067" t="s">
        <v>80</v>
      </c>
      <c r="D4067" t="s">
        <v>109</v>
      </c>
      <c r="E4067" t="s">
        <v>141</v>
      </c>
      <c r="F4067" t="s">
        <v>11797</v>
      </c>
      <c r="G4067" t="s">
        <v>143</v>
      </c>
      <c r="H4067" t="s">
        <v>135</v>
      </c>
      <c r="I4067" t="s">
        <v>136</v>
      </c>
      <c r="J4067" t="s">
        <v>137</v>
      </c>
      <c r="K4067" t="s">
        <v>144</v>
      </c>
      <c r="L4067" t="s">
        <v>11798</v>
      </c>
      <c r="M4067" t="s">
        <v>11799</v>
      </c>
      <c r="N4067">
        <v>8.6388887999999997E-2</v>
      </c>
      <c r="O4067">
        <v>0</v>
      </c>
      <c r="P4067">
        <v>539</v>
      </c>
      <c r="Q4067">
        <v>0</v>
      </c>
      <c r="R4067">
        <v>32</v>
      </c>
      <c r="S4067">
        <v>1</v>
      </c>
      <c r="T4067">
        <v>70</v>
      </c>
      <c r="U4067">
        <v>0</v>
      </c>
      <c r="V4067">
        <v>0</v>
      </c>
      <c r="W4067">
        <v>0</v>
      </c>
      <c r="X4067">
        <v>5.0430166948371644</v>
      </c>
      <c r="Y4067">
        <v>0</v>
      </c>
      <c r="Z4067">
        <v>0.38741417786370674</v>
      </c>
      <c r="AA4067">
        <v>0.13436153767888889</v>
      </c>
      <c r="AB4067">
        <v>2.4230148804027198</v>
      </c>
      <c r="AC4067">
        <v>0</v>
      </c>
      <c r="AD4067">
        <v>0</v>
      </c>
      <c r="AE4067">
        <v>7.98780729078248</v>
      </c>
    </row>
    <row r="4068" spans="1:31" x14ac:dyDescent="0.3">
      <c r="A4068">
        <v>2510620</v>
      </c>
      <c r="B4068">
        <v>1</v>
      </c>
      <c r="C4068" t="s">
        <v>80</v>
      </c>
      <c r="D4068" t="s">
        <v>83</v>
      </c>
      <c r="E4068" t="s">
        <v>167</v>
      </c>
      <c r="F4068" t="s">
        <v>11800</v>
      </c>
      <c r="G4068" t="s">
        <v>263</v>
      </c>
      <c r="H4068" t="s">
        <v>150</v>
      </c>
      <c r="I4068" t="s">
        <v>136</v>
      </c>
      <c r="J4068" t="s">
        <v>137</v>
      </c>
      <c r="K4068" t="s">
        <v>144</v>
      </c>
      <c r="L4068" t="s">
        <v>11801</v>
      </c>
      <c r="M4068" t="s">
        <v>11802</v>
      </c>
      <c r="N4068">
        <v>1.783055555</v>
      </c>
      <c r="O4068">
        <v>0</v>
      </c>
      <c r="P4068">
        <v>0</v>
      </c>
      <c r="Q4068">
        <v>0</v>
      </c>
      <c r="R4068">
        <v>0</v>
      </c>
      <c r="S4068">
        <v>0</v>
      </c>
      <c r="T4068">
        <v>6</v>
      </c>
      <c r="U4068">
        <v>0</v>
      </c>
      <c r="V4068">
        <v>0</v>
      </c>
      <c r="W4068">
        <v>0</v>
      </c>
      <c r="X4068">
        <v>0</v>
      </c>
      <c r="Y4068">
        <v>0</v>
      </c>
      <c r="Z4068">
        <v>0</v>
      </c>
      <c r="AA4068">
        <v>0</v>
      </c>
      <c r="AB4068">
        <v>2.3892406999508551</v>
      </c>
      <c r="AC4068">
        <v>0</v>
      </c>
      <c r="AD4068">
        <v>0</v>
      </c>
      <c r="AE4068">
        <v>2.3892406999508551</v>
      </c>
    </row>
    <row r="4069" spans="1:31" x14ac:dyDescent="0.3">
      <c r="A4069">
        <v>2510621</v>
      </c>
      <c r="B4069">
        <v>1</v>
      </c>
      <c r="C4069" t="s">
        <v>80</v>
      </c>
      <c r="D4069" t="s">
        <v>88</v>
      </c>
      <c r="E4069" t="s">
        <v>167</v>
      </c>
      <c r="F4069" t="s">
        <v>11803</v>
      </c>
      <c r="G4069" t="s">
        <v>234</v>
      </c>
      <c r="H4069" t="s">
        <v>150</v>
      </c>
      <c r="I4069" t="s">
        <v>136</v>
      </c>
      <c r="J4069" t="s">
        <v>137</v>
      </c>
      <c r="K4069" t="s">
        <v>144</v>
      </c>
      <c r="L4069" t="s">
        <v>11804</v>
      </c>
      <c r="M4069" t="s">
        <v>11805</v>
      </c>
      <c r="N4069">
        <v>1.5425</v>
      </c>
      <c r="O4069">
        <v>0</v>
      </c>
      <c r="P4069">
        <v>35</v>
      </c>
      <c r="Q4069">
        <v>0</v>
      </c>
      <c r="R4069">
        <v>0</v>
      </c>
      <c r="S4069">
        <v>0</v>
      </c>
      <c r="T4069">
        <v>2</v>
      </c>
      <c r="U4069">
        <v>0</v>
      </c>
      <c r="V4069">
        <v>0</v>
      </c>
      <c r="W4069">
        <v>0</v>
      </c>
      <c r="X4069">
        <v>12.261631709860572</v>
      </c>
      <c r="Y4069">
        <v>0</v>
      </c>
      <c r="Z4069">
        <v>0</v>
      </c>
      <c r="AA4069">
        <v>0</v>
      </c>
      <c r="AB4069">
        <v>0.5858101664642017</v>
      </c>
      <c r="AC4069">
        <v>0</v>
      </c>
      <c r="AD4069">
        <v>0</v>
      </c>
      <c r="AE4069">
        <v>12.847441876324773</v>
      </c>
    </row>
    <row r="4070" spans="1:31" x14ac:dyDescent="0.3">
      <c r="A4070">
        <v>2510622</v>
      </c>
      <c r="B4070">
        <v>1</v>
      </c>
      <c r="C4070" t="s">
        <v>80</v>
      </c>
      <c r="D4070" t="s">
        <v>91</v>
      </c>
      <c r="E4070" t="s">
        <v>141</v>
      </c>
      <c r="F4070" t="s">
        <v>1802</v>
      </c>
      <c r="G4070" t="s">
        <v>143</v>
      </c>
      <c r="H4070" t="s">
        <v>135</v>
      </c>
      <c r="I4070" t="s">
        <v>136</v>
      </c>
      <c r="J4070" t="s">
        <v>137</v>
      </c>
      <c r="K4070" t="s">
        <v>144</v>
      </c>
      <c r="L4070" t="s">
        <v>11806</v>
      </c>
      <c r="M4070" t="s">
        <v>11807</v>
      </c>
      <c r="N4070">
        <v>1.385</v>
      </c>
      <c r="O4070">
        <v>5</v>
      </c>
      <c r="P4070">
        <v>1563</v>
      </c>
      <c r="Q4070">
        <v>158</v>
      </c>
      <c r="R4070">
        <v>205</v>
      </c>
      <c r="S4070">
        <v>56</v>
      </c>
      <c r="T4070">
        <v>248</v>
      </c>
      <c r="U4070">
        <v>2</v>
      </c>
      <c r="V4070">
        <v>0</v>
      </c>
      <c r="W4070">
        <v>5.1638688228521854</v>
      </c>
      <c r="X4070">
        <v>425.05764023908148</v>
      </c>
      <c r="Y4070">
        <v>352.11836182993954</v>
      </c>
      <c r="Z4070">
        <v>155.67521234511656</v>
      </c>
      <c r="AA4070">
        <v>427.3643526884797</v>
      </c>
      <c r="AB4070">
        <v>234.18695441964795</v>
      </c>
      <c r="AC4070">
        <v>5.8753082854885506</v>
      </c>
      <c r="AD4070">
        <v>0</v>
      </c>
      <c r="AE4070">
        <v>1605.4416986306057</v>
      </c>
    </row>
    <row r="4071" spans="1:31" x14ac:dyDescent="0.3">
      <c r="A4071">
        <v>2510624</v>
      </c>
      <c r="B4071">
        <v>1</v>
      </c>
      <c r="C4071" t="s">
        <v>80</v>
      </c>
      <c r="D4071" t="s">
        <v>100</v>
      </c>
      <c r="E4071" t="s">
        <v>207</v>
      </c>
      <c r="F4071" t="s">
        <v>11808</v>
      </c>
      <c r="G4071" t="s">
        <v>177</v>
      </c>
      <c r="H4071" t="s">
        <v>150</v>
      </c>
      <c r="I4071" t="s">
        <v>136</v>
      </c>
      <c r="J4071" t="s">
        <v>137</v>
      </c>
      <c r="K4071" t="s">
        <v>144</v>
      </c>
      <c r="L4071" t="s">
        <v>11809</v>
      </c>
      <c r="M4071" t="s">
        <v>11810</v>
      </c>
      <c r="N4071">
        <v>1.2102777769999999</v>
      </c>
      <c r="O4071">
        <v>0</v>
      </c>
      <c r="P4071">
        <v>146</v>
      </c>
      <c r="Q4071">
        <v>0</v>
      </c>
      <c r="R4071">
        <v>0</v>
      </c>
      <c r="S4071">
        <v>0</v>
      </c>
      <c r="T4071">
        <v>5</v>
      </c>
      <c r="U4071">
        <v>0</v>
      </c>
      <c r="V4071">
        <v>0</v>
      </c>
      <c r="W4071">
        <v>0</v>
      </c>
      <c r="X4071">
        <v>36.721607912269853</v>
      </c>
      <c r="Y4071">
        <v>0</v>
      </c>
      <c r="Z4071">
        <v>0</v>
      </c>
      <c r="AA4071">
        <v>0</v>
      </c>
      <c r="AB4071">
        <v>4.2051304451398765</v>
      </c>
      <c r="AC4071">
        <v>0</v>
      </c>
      <c r="AD4071">
        <v>0</v>
      </c>
      <c r="AE4071">
        <v>40.926738357409732</v>
      </c>
    </row>
    <row r="4072" spans="1:31" x14ac:dyDescent="0.3">
      <c r="A4072">
        <v>2510626</v>
      </c>
      <c r="B4072">
        <v>1</v>
      </c>
      <c r="C4072" t="s">
        <v>80</v>
      </c>
      <c r="D4072" t="s">
        <v>84</v>
      </c>
      <c r="E4072" t="s">
        <v>207</v>
      </c>
      <c r="F4072" t="s">
        <v>11811</v>
      </c>
      <c r="G4072" t="s">
        <v>177</v>
      </c>
      <c r="H4072" t="s">
        <v>150</v>
      </c>
      <c r="I4072" t="s">
        <v>136</v>
      </c>
      <c r="J4072" t="s">
        <v>137</v>
      </c>
      <c r="K4072" t="s">
        <v>144</v>
      </c>
      <c r="L4072" t="s">
        <v>11812</v>
      </c>
      <c r="M4072" t="s">
        <v>11813</v>
      </c>
      <c r="N4072">
        <v>1.9911111109999999</v>
      </c>
      <c r="O4072">
        <v>0</v>
      </c>
      <c r="P4072">
        <v>179</v>
      </c>
      <c r="Q4072">
        <v>0</v>
      </c>
      <c r="R4072">
        <v>0</v>
      </c>
      <c r="S4072">
        <v>0</v>
      </c>
      <c r="T4072">
        <v>8</v>
      </c>
      <c r="U4072">
        <v>0</v>
      </c>
      <c r="V4072">
        <v>0</v>
      </c>
      <c r="W4072">
        <v>0</v>
      </c>
      <c r="X4072">
        <v>73.860181580153082</v>
      </c>
      <c r="Y4072">
        <v>0</v>
      </c>
      <c r="Z4072">
        <v>0</v>
      </c>
      <c r="AA4072">
        <v>0</v>
      </c>
      <c r="AB4072">
        <v>8.5498058804882859</v>
      </c>
      <c r="AC4072">
        <v>0</v>
      </c>
      <c r="AD4072">
        <v>0</v>
      </c>
      <c r="AE4072">
        <v>82.409987460641361</v>
      </c>
    </row>
    <row r="4073" spans="1:31" x14ac:dyDescent="0.3">
      <c r="A4073">
        <v>2510629</v>
      </c>
      <c r="B4073">
        <v>1</v>
      </c>
      <c r="C4073" t="s">
        <v>80</v>
      </c>
      <c r="D4073" t="s">
        <v>95</v>
      </c>
      <c r="E4073" t="s">
        <v>132</v>
      </c>
      <c r="F4073" t="s">
        <v>11814</v>
      </c>
      <c r="G4073" t="s">
        <v>204</v>
      </c>
      <c r="H4073" t="s">
        <v>135</v>
      </c>
      <c r="I4073" t="s">
        <v>136</v>
      </c>
      <c r="J4073" t="s">
        <v>137</v>
      </c>
      <c r="K4073" t="s">
        <v>144</v>
      </c>
      <c r="L4073" t="s">
        <v>11815</v>
      </c>
      <c r="M4073" t="s">
        <v>11816</v>
      </c>
      <c r="N4073">
        <v>1.746388888</v>
      </c>
      <c r="O4073">
        <v>0</v>
      </c>
      <c r="P4073">
        <v>315</v>
      </c>
      <c r="Q4073">
        <v>0</v>
      </c>
      <c r="R4073">
        <v>0</v>
      </c>
      <c r="S4073">
        <v>0</v>
      </c>
      <c r="T4073">
        <v>9</v>
      </c>
      <c r="U4073">
        <v>0</v>
      </c>
      <c r="V4073">
        <v>0</v>
      </c>
      <c r="W4073">
        <v>0</v>
      </c>
      <c r="X4073">
        <v>108.51516630024292</v>
      </c>
      <c r="Y4073">
        <v>0</v>
      </c>
      <c r="Z4073">
        <v>0</v>
      </c>
      <c r="AA4073">
        <v>0</v>
      </c>
      <c r="AB4073">
        <v>14.664373343404183</v>
      </c>
      <c r="AC4073">
        <v>0</v>
      </c>
      <c r="AD4073">
        <v>0</v>
      </c>
      <c r="AE4073">
        <v>123.1795396436471</v>
      </c>
    </row>
    <row r="4074" spans="1:31" x14ac:dyDescent="0.3">
      <c r="A4074">
        <v>2510632</v>
      </c>
      <c r="B4074">
        <v>1</v>
      </c>
      <c r="C4074" t="s">
        <v>81</v>
      </c>
      <c r="D4074" t="s">
        <v>121</v>
      </c>
      <c r="E4074" t="s">
        <v>187</v>
      </c>
      <c r="F4074" t="s">
        <v>1404</v>
      </c>
      <c r="G4074" t="s">
        <v>143</v>
      </c>
      <c r="H4074" t="s">
        <v>135</v>
      </c>
      <c r="I4074" t="s">
        <v>136</v>
      </c>
      <c r="J4074" t="s">
        <v>137</v>
      </c>
      <c r="K4074" t="s">
        <v>144</v>
      </c>
      <c r="L4074" t="s">
        <v>11817</v>
      </c>
      <c r="M4074" t="s">
        <v>11818</v>
      </c>
      <c r="N4074">
        <v>0.435</v>
      </c>
      <c r="O4074">
        <v>4</v>
      </c>
      <c r="P4074">
        <v>719</v>
      </c>
      <c r="Q4074">
        <v>0</v>
      </c>
      <c r="R4074">
        <v>12</v>
      </c>
      <c r="S4074">
        <v>0</v>
      </c>
      <c r="T4074">
        <v>48</v>
      </c>
      <c r="U4074">
        <v>0</v>
      </c>
      <c r="V4074">
        <v>0</v>
      </c>
      <c r="W4074">
        <v>0.36955997235111115</v>
      </c>
      <c r="X4074">
        <v>29.52139267324916</v>
      </c>
      <c r="Y4074">
        <v>0</v>
      </c>
      <c r="Z4074">
        <v>0.54467680723339584</v>
      </c>
      <c r="AA4074">
        <v>0</v>
      </c>
      <c r="AB4074">
        <v>6.4936270699896133</v>
      </c>
      <c r="AC4074">
        <v>0</v>
      </c>
      <c r="AD4074">
        <v>0</v>
      </c>
      <c r="AE4074">
        <v>36.92925652282328</v>
      </c>
    </row>
    <row r="4075" spans="1:31" x14ac:dyDescent="0.3">
      <c r="A4075">
        <v>2510633</v>
      </c>
      <c r="B4075">
        <v>1</v>
      </c>
      <c r="C4075" t="s">
        <v>80</v>
      </c>
      <c r="D4075" t="s">
        <v>109</v>
      </c>
      <c r="E4075" t="s">
        <v>141</v>
      </c>
      <c r="F4075" t="s">
        <v>11797</v>
      </c>
      <c r="G4075" t="s">
        <v>143</v>
      </c>
      <c r="H4075" t="s">
        <v>135</v>
      </c>
      <c r="I4075" t="s">
        <v>136</v>
      </c>
      <c r="J4075" t="s">
        <v>137</v>
      </c>
      <c r="K4075" t="s">
        <v>144</v>
      </c>
      <c r="L4075" t="s">
        <v>11819</v>
      </c>
      <c r="M4075" t="s">
        <v>11820</v>
      </c>
      <c r="N4075">
        <v>5.3888888000000003E-2</v>
      </c>
      <c r="O4075">
        <v>0</v>
      </c>
      <c r="P4075">
        <v>539</v>
      </c>
      <c r="Q4075">
        <v>0</v>
      </c>
      <c r="R4075">
        <v>32</v>
      </c>
      <c r="S4075">
        <v>1</v>
      </c>
      <c r="T4075">
        <v>70</v>
      </c>
      <c r="U4075">
        <v>0</v>
      </c>
      <c r="V4075">
        <v>0</v>
      </c>
      <c r="W4075">
        <v>0</v>
      </c>
      <c r="X4075">
        <v>3.1458046263614445</v>
      </c>
      <c r="Y4075">
        <v>0</v>
      </c>
      <c r="Z4075">
        <v>0.24166672188282673</v>
      </c>
      <c r="AA4075">
        <v>8.3813949548888891E-2</v>
      </c>
      <c r="AB4075">
        <v>1.5114626585148794</v>
      </c>
      <c r="AC4075">
        <v>0</v>
      </c>
      <c r="AD4075">
        <v>0</v>
      </c>
      <c r="AE4075">
        <v>4.9827479563080397</v>
      </c>
    </row>
    <row r="4076" spans="1:31" x14ac:dyDescent="0.3">
      <c r="A4076">
        <v>2510638</v>
      </c>
      <c r="B4076">
        <v>1</v>
      </c>
      <c r="C4076" t="s">
        <v>80</v>
      </c>
      <c r="D4076" t="s">
        <v>104</v>
      </c>
      <c r="E4076" t="s">
        <v>167</v>
      </c>
      <c r="F4076" t="s">
        <v>11821</v>
      </c>
      <c r="G4076" t="s">
        <v>234</v>
      </c>
      <c r="H4076" t="s">
        <v>150</v>
      </c>
      <c r="I4076" t="s">
        <v>136</v>
      </c>
      <c r="J4076" t="s">
        <v>137</v>
      </c>
      <c r="K4076" t="s">
        <v>144</v>
      </c>
      <c r="L4076" t="s">
        <v>11822</v>
      </c>
      <c r="M4076" t="s">
        <v>11823</v>
      </c>
      <c r="N4076">
        <v>2.0019444439999998</v>
      </c>
      <c r="O4076">
        <v>0</v>
      </c>
      <c r="P4076">
        <v>0</v>
      </c>
      <c r="Q4076">
        <v>0</v>
      </c>
      <c r="R4076">
        <v>0</v>
      </c>
      <c r="S4076">
        <v>0</v>
      </c>
      <c r="T4076">
        <v>1</v>
      </c>
      <c r="U4076">
        <v>0</v>
      </c>
      <c r="V4076">
        <v>0</v>
      </c>
      <c r="W4076">
        <v>0</v>
      </c>
      <c r="X4076">
        <v>0</v>
      </c>
      <c r="Y4076">
        <v>0</v>
      </c>
      <c r="Z4076">
        <v>0</v>
      </c>
      <c r="AA4076">
        <v>0</v>
      </c>
      <c r="AB4076">
        <v>7.7143950627163338E-2</v>
      </c>
      <c r="AC4076">
        <v>0</v>
      </c>
      <c r="AD4076">
        <v>0</v>
      </c>
      <c r="AE4076">
        <v>7.7143950627163338E-2</v>
      </c>
    </row>
    <row r="4077" spans="1:31" x14ac:dyDescent="0.3">
      <c r="A4077">
        <v>2510645</v>
      </c>
      <c r="B4077">
        <v>1</v>
      </c>
      <c r="C4077" t="s">
        <v>81</v>
      </c>
      <c r="D4077" t="s">
        <v>112</v>
      </c>
      <c r="E4077" t="s">
        <v>167</v>
      </c>
      <c r="F4077" t="s">
        <v>11824</v>
      </c>
      <c r="G4077" t="s">
        <v>263</v>
      </c>
      <c r="H4077" t="s">
        <v>150</v>
      </c>
      <c r="I4077" t="s">
        <v>136</v>
      </c>
      <c r="J4077" t="s">
        <v>137</v>
      </c>
      <c r="K4077" t="s">
        <v>144</v>
      </c>
      <c r="L4077" t="s">
        <v>11825</v>
      </c>
      <c r="M4077" t="s">
        <v>11826</v>
      </c>
      <c r="N4077">
        <v>2.1058333330000001</v>
      </c>
      <c r="O4077">
        <v>0</v>
      </c>
      <c r="P4077">
        <v>2</v>
      </c>
      <c r="Q4077">
        <v>0</v>
      </c>
      <c r="R4077">
        <v>0</v>
      </c>
      <c r="S4077">
        <v>0</v>
      </c>
      <c r="T4077">
        <v>0</v>
      </c>
      <c r="U4077">
        <v>0</v>
      </c>
      <c r="V4077">
        <v>0</v>
      </c>
      <c r="W4077">
        <v>0</v>
      </c>
      <c r="X4077">
        <v>0.21828666299311666</v>
      </c>
      <c r="Y4077">
        <v>0</v>
      </c>
      <c r="Z4077">
        <v>0</v>
      </c>
      <c r="AA4077">
        <v>0</v>
      </c>
      <c r="AB4077">
        <v>0</v>
      </c>
      <c r="AC4077">
        <v>0</v>
      </c>
      <c r="AD4077">
        <v>0</v>
      </c>
      <c r="AE4077">
        <v>0.21828666299311666</v>
      </c>
    </row>
    <row r="4078" spans="1:31" x14ac:dyDescent="0.3">
      <c r="A4078">
        <v>2510652</v>
      </c>
      <c r="B4078">
        <v>1</v>
      </c>
      <c r="C4078" t="s">
        <v>80</v>
      </c>
      <c r="D4078" t="s">
        <v>100</v>
      </c>
      <c r="E4078" t="s">
        <v>159</v>
      </c>
      <c r="F4078" t="s">
        <v>11827</v>
      </c>
      <c r="G4078" t="s">
        <v>1242</v>
      </c>
      <c r="H4078" t="s">
        <v>150</v>
      </c>
      <c r="I4078" t="s">
        <v>136</v>
      </c>
      <c r="J4078" t="s">
        <v>3</v>
      </c>
      <c r="K4078" t="s">
        <v>144</v>
      </c>
      <c r="L4078" t="s">
        <v>11828</v>
      </c>
      <c r="M4078" t="s">
        <v>11829</v>
      </c>
      <c r="N4078">
        <v>0.51055555500000005</v>
      </c>
      <c r="O4078">
        <v>0</v>
      </c>
      <c r="P4078">
        <v>0</v>
      </c>
      <c r="Q4078">
        <v>0</v>
      </c>
      <c r="R4078">
        <v>17</v>
      </c>
      <c r="S4078">
        <v>0</v>
      </c>
      <c r="T4078">
        <v>1</v>
      </c>
      <c r="U4078">
        <v>0</v>
      </c>
      <c r="V4078">
        <v>0</v>
      </c>
      <c r="W4078">
        <v>0</v>
      </c>
      <c r="X4078">
        <v>0</v>
      </c>
      <c r="Y4078">
        <v>0</v>
      </c>
      <c r="Z4078">
        <v>19.974922179307505</v>
      </c>
      <c r="AA4078">
        <v>0</v>
      </c>
      <c r="AB4078">
        <v>8.9804575756298341E-2</v>
      </c>
      <c r="AC4078">
        <v>0</v>
      </c>
      <c r="AD4078">
        <v>0</v>
      </c>
      <c r="AE4078">
        <v>20.064726755063802</v>
      </c>
    </row>
    <row r="4079" spans="1:31" x14ac:dyDescent="0.3">
      <c r="A4079">
        <v>2510657</v>
      </c>
      <c r="B4079">
        <v>1</v>
      </c>
      <c r="C4079" t="s">
        <v>80</v>
      </c>
      <c r="D4079" t="s">
        <v>95</v>
      </c>
      <c r="E4079" t="s">
        <v>167</v>
      </c>
      <c r="F4079" t="s">
        <v>11830</v>
      </c>
      <c r="G4079" t="s">
        <v>538</v>
      </c>
      <c r="H4079" t="s">
        <v>150</v>
      </c>
      <c r="I4079" t="s">
        <v>136</v>
      </c>
      <c r="J4079" t="s">
        <v>3</v>
      </c>
      <c r="K4079" t="s">
        <v>144</v>
      </c>
      <c r="L4079" t="s">
        <v>11831</v>
      </c>
      <c r="M4079" t="s">
        <v>11832</v>
      </c>
      <c r="N4079">
        <v>0.26638888799999999</v>
      </c>
      <c r="O4079">
        <v>0</v>
      </c>
      <c r="P4079">
        <v>13</v>
      </c>
      <c r="Q4079">
        <v>0</v>
      </c>
      <c r="R4079">
        <v>0</v>
      </c>
      <c r="S4079">
        <v>0</v>
      </c>
      <c r="T4079">
        <v>2</v>
      </c>
      <c r="U4079">
        <v>0</v>
      </c>
      <c r="V4079">
        <v>0</v>
      </c>
      <c r="W4079">
        <v>0</v>
      </c>
      <c r="X4079">
        <v>0.62163865606080004</v>
      </c>
      <c r="Y4079">
        <v>0</v>
      </c>
      <c r="Z4079">
        <v>0</v>
      </c>
      <c r="AA4079">
        <v>0</v>
      </c>
      <c r="AB4079">
        <v>0.47020473811778257</v>
      </c>
      <c r="AC4079">
        <v>0</v>
      </c>
      <c r="AD4079">
        <v>0</v>
      </c>
      <c r="AE4079">
        <v>1.0918433941785826</v>
      </c>
    </row>
    <row r="4080" spans="1:31" x14ac:dyDescent="0.3">
      <c r="A4080">
        <v>2510660</v>
      </c>
      <c r="B4080">
        <v>1</v>
      </c>
      <c r="C4080" t="s">
        <v>80</v>
      </c>
      <c r="D4080" t="s">
        <v>109</v>
      </c>
      <c r="E4080" t="s">
        <v>141</v>
      </c>
      <c r="F4080" t="s">
        <v>11833</v>
      </c>
      <c r="G4080" t="s">
        <v>143</v>
      </c>
      <c r="H4080" t="s">
        <v>135</v>
      </c>
      <c r="I4080" t="s">
        <v>136</v>
      </c>
      <c r="J4080" t="s">
        <v>137</v>
      </c>
      <c r="K4080" t="s">
        <v>144</v>
      </c>
      <c r="L4080" t="s">
        <v>11834</v>
      </c>
      <c r="M4080" t="s">
        <v>11835</v>
      </c>
      <c r="N4080">
        <v>0.163333333</v>
      </c>
      <c r="O4080">
        <v>0</v>
      </c>
      <c r="P4080">
        <v>74</v>
      </c>
      <c r="Q4080">
        <v>0</v>
      </c>
      <c r="R4080">
        <v>10</v>
      </c>
      <c r="S4080">
        <v>1</v>
      </c>
      <c r="T4080">
        <v>10</v>
      </c>
      <c r="U4080">
        <v>0</v>
      </c>
      <c r="V4080">
        <v>0</v>
      </c>
      <c r="W4080">
        <v>0</v>
      </c>
      <c r="X4080">
        <v>1.8188220319215103</v>
      </c>
      <c r="Y4080">
        <v>0</v>
      </c>
      <c r="Z4080">
        <v>0.21563832867563001</v>
      </c>
      <c r="AA4080">
        <v>0.24569262774</v>
      </c>
      <c r="AB4080">
        <v>1.0587808752314267</v>
      </c>
      <c r="AC4080">
        <v>0</v>
      </c>
      <c r="AD4080">
        <v>0</v>
      </c>
      <c r="AE4080">
        <v>3.3389338635685668</v>
      </c>
    </row>
    <row r="4081" spans="1:31" x14ac:dyDescent="0.3">
      <c r="A4081">
        <v>2510663</v>
      </c>
      <c r="B4081">
        <v>1</v>
      </c>
      <c r="C4081" t="s">
        <v>80</v>
      </c>
      <c r="D4081" t="s">
        <v>104</v>
      </c>
      <c r="E4081" t="s">
        <v>141</v>
      </c>
      <c r="F4081" t="s">
        <v>11836</v>
      </c>
      <c r="G4081" t="s">
        <v>143</v>
      </c>
      <c r="H4081" t="s">
        <v>135</v>
      </c>
      <c r="I4081" t="s">
        <v>136</v>
      </c>
      <c r="J4081" t="s">
        <v>137</v>
      </c>
      <c r="K4081" t="s">
        <v>144</v>
      </c>
      <c r="L4081" t="s">
        <v>11837</v>
      </c>
      <c r="M4081" t="s">
        <v>11838</v>
      </c>
      <c r="N4081">
        <v>1.1072222220000001</v>
      </c>
      <c r="O4081">
        <v>9</v>
      </c>
      <c r="P4081">
        <v>116</v>
      </c>
      <c r="Q4081">
        <v>47</v>
      </c>
      <c r="R4081">
        <v>101</v>
      </c>
      <c r="S4081">
        <v>20</v>
      </c>
      <c r="T4081">
        <v>36</v>
      </c>
      <c r="U4081">
        <v>0</v>
      </c>
      <c r="V4081">
        <v>0</v>
      </c>
      <c r="W4081">
        <v>3.9202307873262709</v>
      </c>
      <c r="X4081">
        <v>18.752283387200727</v>
      </c>
      <c r="Y4081">
        <v>137.62477886447124</v>
      </c>
      <c r="Z4081">
        <v>42.522085575496455</v>
      </c>
      <c r="AA4081">
        <v>128.35882280190623</v>
      </c>
      <c r="AB4081">
        <v>14.72811093826683</v>
      </c>
      <c r="AC4081">
        <v>0</v>
      </c>
      <c r="AD4081">
        <v>0</v>
      </c>
      <c r="AE4081">
        <v>345.90631235466776</v>
      </c>
    </row>
    <row r="4082" spans="1:31" x14ac:dyDescent="0.3">
      <c r="A4082">
        <v>2510669</v>
      </c>
      <c r="B4082">
        <v>1</v>
      </c>
      <c r="C4082" t="s">
        <v>80</v>
      </c>
      <c r="D4082" t="s">
        <v>90</v>
      </c>
      <c r="E4082" t="s">
        <v>159</v>
      </c>
      <c r="F4082" t="s">
        <v>4321</v>
      </c>
      <c r="G4082" t="s">
        <v>1242</v>
      </c>
      <c r="H4082" t="s">
        <v>150</v>
      </c>
      <c r="I4082" t="s">
        <v>136</v>
      </c>
      <c r="J4082" t="s">
        <v>3</v>
      </c>
      <c r="K4082" t="s">
        <v>144</v>
      </c>
      <c r="L4082" t="s">
        <v>11839</v>
      </c>
      <c r="M4082" t="s">
        <v>11840</v>
      </c>
      <c r="N4082">
        <v>2.3977777769999999</v>
      </c>
      <c r="O4082">
        <v>0</v>
      </c>
      <c r="P4082">
        <v>237</v>
      </c>
      <c r="Q4082">
        <v>0</v>
      </c>
      <c r="R4082">
        <v>0</v>
      </c>
      <c r="S4082">
        <v>0</v>
      </c>
      <c r="T4082">
        <v>12</v>
      </c>
      <c r="U4082">
        <v>0</v>
      </c>
      <c r="V4082">
        <v>0</v>
      </c>
      <c r="W4082">
        <v>0</v>
      </c>
      <c r="X4082">
        <v>202.63557188429061</v>
      </c>
      <c r="Y4082">
        <v>0</v>
      </c>
      <c r="Z4082">
        <v>0</v>
      </c>
      <c r="AA4082">
        <v>0</v>
      </c>
      <c r="AB4082">
        <v>19.219796304709416</v>
      </c>
      <c r="AC4082">
        <v>0</v>
      </c>
      <c r="AD4082">
        <v>0</v>
      </c>
      <c r="AE4082">
        <v>221.85536818900002</v>
      </c>
    </row>
    <row r="4083" spans="1:31" x14ac:dyDescent="0.3">
      <c r="A4083">
        <v>2510670</v>
      </c>
      <c r="B4083">
        <v>1</v>
      </c>
      <c r="C4083" t="s">
        <v>80</v>
      </c>
      <c r="D4083" t="s">
        <v>108</v>
      </c>
      <c r="E4083" t="s">
        <v>187</v>
      </c>
      <c r="F4083" t="s">
        <v>11841</v>
      </c>
      <c r="G4083" t="s">
        <v>204</v>
      </c>
      <c r="H4083" t="s">
        <v>135</v>
      </c>
      <c r="I4083" t="s">
        <v>136</v>
      </c>
      <c r="J4083" t="s">
        <v>137</v>
      </c>
      <c r="K4083" t="s">
        <v>144</v>
      </c>
      <c r="L4083" t="s">
        <v>11842</v>
      </c>
      <c r="M4083" t="s">
        <v>11843</v>
      </c>
      <c r="N4083">
        <v>1.4175</v>
      </c>
      <c r="O4083">
        <v>0</v>
      </c>
      <c r="P4083">
        <v>921</v>
      </c>
      <c r="Q4083">
        <v>1</v>
      </c>
      <c r="R4083">
        <v>111</v>
      </c>
      <c r="S4083">
        <v>9</v>
      </c>
      <c r="T4083">
        <v>103</v>
      </c>
      <c r="U4083">
        <v>0</v>
      </c>
      <c r="V4083">
        <v>0</v>
      </c>
      <c r="W4083">
        <v>0</v>
      </c>
      <c r="X4083">
        <v>146.13133843761656</v>
      </c>
      <c r="Y4083">
        <v>0.96323405418499997</v>
      </c>
      <c r="Z4083">
        <v>15.593194252071742</v>
      </c>
      <c r="AA4083">
        <v>61.831036553278608</v>
      </c>
      <c r="AB4083">
        <v>57.595954496214027</v>
      </c>
      <c r="AC4083">
        <v>0</v>
      </c>
      <c r="AD4083">
        <v>0</v>
      </c>
      <c r="AE4083">
        <v>282.11475779336592</v>
      </c>
    </row>
    <row r="4084" spans="1:31" x14ac:dyDescent="0.3">
      <c r="A4084">
        <v>2510671</v>
      </c>
      <c r="B4084">
        <v>1</v>
      </c>
      <c r="C4084" t="s">
        <v>80</v>
      </c>
      <c r="D4084" t="s">
        <v>96</v>
      </c>
      <c r="E4084" t="s">
        <v>167</v>
      </c>
      <c r="F4084" t="s">
        <v>11844</v>
      </c>
      <c r="G4084" t="s">
        <v>169</v>
      </c>
      <c r="H4084" t="s">
        <v>150</v>
      </c>
      <c r="I4084" t="s">
        <v>136</v>
      </c>
      <c r="J4084" t="s">
        <v>137</v>
      </c>
      <c r="K4084" t="s">
        <v>144</v>
      </c>
      <c r="L4084" t="s">
        <v>11845</v>
      </c>
      <c r="M4084" t="s">
        <v>11846</v>
      </c>
      <c r="N4084">
        <v>2.3663888879999999</v>
      </c>
      <c r="O4084">
        <v>0</v>
      </c>
      <c r="P4084">
        <v>1</v>
      </c>
      <c r="Q4084">
        <v>0</v>
      </c>
      <c r="R4084">
        <v>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1.3092390847274276</v>
      </c>
      <c r="Y4084">
        <v>0</v>
      </c>
      <c r="Z4084">
        <v>0</v>
      </c>
      <c r="AA4084">
        <v>0</v>
      </c>
      <c r="AB4084">
        <v>0</v>
      </c>
      <c r="AC4084">
        <v>0</v>
      </c>
      <c r="AD4084">
        <v>0</v>
      </c>
      <c r="AE4084">
        <v>1.3092390847274276</v>
      </c>
    </row>
    <row r="4085" spans="1:31" x14ac:dyDescent="0.3">
      <c r="A4085">
        <v>2510674</v>
      </c>
      <c r="B4085">
        <v>1</v>
      </c>
      <c r="C4085" t="s">
        <v>80</v>
      </c>
      <c r="D4085" t="s">
        <v>98</v>
      </c>
      <c r="E4085" t="s">
        <v>207</v>
      </c>
      <c r="F4085" t="s">
        <v>11847</v>
      </c>
      <c r="G4085" t="s">
        <v>177</v>
      </c>
      <c r="H4085" t="s">
        <v>150</v>
      </c>
      <c r="I4085" t="s">
        <v>136</v>
      </c>
      <c r="J4085" t="s">
        <v>137</v>
      </c>
      <c r="K4085" t="s">
        <v>144</v>
      </c>
      <c r="L4085" t="s">
        <v>11848</v>
      </c>
      <c r="M4085" t="s">
        <v>11849</v>
      </c>
      <c r="N4085">
        <v>1.853888888</v>
      </c>
      <c r="O4085">
        <v>0</v>
      </c>
      <c r="P4085">
        <v>15</v>
      </c>
      <c r="Q4085">
        <v>0</v>
      </c>
      <c r="R4085">
        <v>5</v>
      </c>
      <c r="S4085">
        <v>0</v>
      </c>
      <c r="T4085">
        <v>3</v>
      </c>
      <c r="U4085">
        <v>0</v>
      </c>
      <c r="V4085">
        <v>0</v>
      </c>
      <c r="W4085">
        <v>0</v>
      </c>
      <c r="X4085">
        <v>6.5064962379685847</v>
      </c>
      <c r="Y4085">
        <v>0</v>
      </c>
      <c r="Z4085">
        <v>5.7077134769553997</v>
      </c>
      <c r="AA4085">
        <v>0</v>
      </c>
      <c r="AB4085">
        <v>2.8328907570620303</v>
      </c>
      <c r="AC4085">
        <v>0</v>
      </c>
      <c r="AD4085">
        <v>0</v>
      </c>
      <c r="AE4085">
        <v>15.047100471986015</v>
      </c>
    </row>
    <row r="4086" spans="1:31" x14ac:dyDescent="0.3">
      <c r="A4086">
        <v>2510676</v>
      </c>
      <c r="B4086">
        <v>1</v>
      </c>
      <c r="C4086" t="s">
        <v>80</v>
      </c>
      <c r="D4086" t="s">
        <v>104</v>
      </c>
      <c r="E4086" t="s">
        <v>207</v>
      </c>
      <c r="F4086" t="s">
        <v>10410</v>
      </c>
      <c r="G4086" t="s">
        <v>177</v>
      </c>
      <c r="H4086" t="s">
        <v>150</v>
      </c>
      <c r="I4086" t="s">
        <v>136</v>
      </c>
      <c r="J4086" t="s">
        <v>137</v>
      </c>
      <c r="K4086" t="s">
        <v>144</v>
      </c>
      <c r="L4086" t="s">
        <v>11850</v>
      </c>
      <c r="M4086" t="s">
        <v>11851</v>
      </c>
      <c r="N4086">
        <v>0.92388888800000002</v>
      </c>
      <c r="O4086">
        <v>0</v>
      </c>
      <c r="P4086">
        <v>1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0.30977192400678333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0.30977192400678333</v>
      </c>
    </row>
    <row r="4087" spans="1:31" x14ac:dyDescent="0.3">
      <c r="A4087">
        <v>2510680</v>
      </c>
      <c r="B4087">
        <v>1</v>
      </c>
      <c r="C4087" t="s">
        <v>81</v>
      </c>
      <c r="D4087" t="s">
        <v>113</v>
      </c>
      <c r="E4087" t="s">
        <v>187</v>
      </c>
      <c r="F4087" t="s">
        <v>11852</v>
      </c>
      <c r="G4087" t="s">
        <v>143</v>
      </c>
      <c r="H4087" t="s">
        <v>135</v>
      </c>
      <c r="I4087" t="s">
        <v>136</v>
      </c>
      <c r="J4087" t="s">
        <v>137</v>
      </c>
      <c r="K4087" t="s">
        <v>144</v>
      </c>
      <c r="L4087" t="s">
        <v>11853</v>
      </c>
      <c r="M4087" t="s">
        <v>11854</v>
      </c>
      <c r="N4087">
        <v>3.0358333329999998</v>
      </c>
      <c r="O4087">
        <v>0</v>
      </c>
      <c r="P4087">
        <v>680</v>
      </c>
      <c r="Q4087">
        <v>49</v>
      </c>
      <c r="R4087">
        <v>265</v>
      </c>
      <c r="S4087">
        <v>10</v>
      </c>
      <c r="T4087">
        <v>44</v>
      </c>
      <c r="U4087">
        <v>0</v>
      </c>
      <c r="V4087">
        <v>0</v>
      </c>
      <c r="W4087">
        <v>0</v>
      </c>
      <c r="X4087">
        <v>368.27229935438584</v>
      </c>
      <c r="Y4087">
        <v>194.68323349686383</v>
      </c>
      <c r="Z4087">
        <v>620.30384227282354</v>
      </c>
      <c r="AA4087">
        <v>392.48607164858277</v>
      </c>
      <c r="AB4087">
        <v>70.58042812531707</v>
      </c>
      <c r="AC4087">
        <v>0</v>
      </c>
      <c r="AD4087">
        <v>0</v>
      </c>
      <c r="AE4087">
        <v>1646.3258748979731</v>
      </c>
    </row>
    <row r="4088" spans="1:31" x14ac:dyDescent="0.3">
      <c r="A4088">
        <v>2510687</v>
      </c>
      <c r="B4088">
        <v>1</v>
      </c>
      <c r="C4088" t="s">
        <v>80</v>
      </c>
      <c r="D4088" t="s">
        <v>85</v>
      </c>
      <c r="E4088" t="s">
        <v>167</v>
      </c>
      <c r="F4088" t="s">
        <v>10536</v>
      </c>
      <c r="G4088" t="s">
        <v>169</v>
      </c>
      <c r="H4088" t="s">
        <v>150</v>
      </c>
      <c r="I4088" t="s">
        <v>136</v>
      </c>
      <c r="J4088" t="s">
        <v>137</v>
      </c>
      <c r="K4088" t="s">
        <v>144</v>
      </c>
      <c r="L4088" t="s">
        <v>11855</v>
      </c>
      <c r="M4088" t="s">
        <v>11856</v>
      </c>
      <c r="N4088">
        <v>0.53527777700000001</v>
      </c>
      <c r="O4088">
        <v>0</v>
      </c>
      <c r="P4088">
        <v>6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0.87536985002102063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0.87536985002102063</v>
      </c>
    </row>
    <row r="4089" spans="1:31" x14ac:dyDescent="0.3">
      <c r="A4089">
        <v>2510688</v>
      </c>
      <c r="B4089">
        <v>1</v>
      </c>
      <c r="C4089" t="s">
        <v>80</v>
      </c>
      <c r="D4089" t="s">
        <v>105</v>
      </c>
      <c r="E4089" t="s">
        <v>147</v>
      </c>
      <c r="F4089" t="s">
        <v>11857</v>
      </c>
      <c r="G4089" t="s">
        <v>161</v>
      </c>
      <c r="H4089" t="s">
        <v>150</v>
      </c>
      <c r="I4089" t="s">
        <v>136</v>
      </c>
      <c r="J4089" t="s">
        <v>137</v>
      </c>
      <c r="K4089" t="s">
        <v>144</v>
      </c>
      <c r="L4089" t="s">
        <v>11858</v>
      </c>
      <c r="M4089" t="s">
        <v>11859</v>
      </c>
      <c r="N4089">
        <v>0.28361111100000003</v>
      </c>
      <c r="O4089">
        <v>0</v>
      </c>
      <c r="P4089">
        <v>147</v>
      </c>
      <c r="Q4089">
        <v>0</v>
      </c>
      <c r="R4089">
        <v>0</v>
      </c>
      <c r="S4089">
        <v>0</v>
      </c>
      <c r="T4089">
        <v>9</v>
      </c>
      <c r="U4089">
        <v>0</v>
      </c>
      <c r="V4089">
        <v>0</v>
      </c>
      <c r="W4089">
        <v>0</v>
      </c>
      <c r="X4089">
        <v>8.6845454264922921</v>
      </c>
      <c r="Y4089">
        <v>0</v>
      </c>
      <c r="Z4089">
        <v>0</v>
      </c>
      <c r="AA4089">
        <v>0</v>
      </c>
      <c r="AB4089">
        <v>2.1691236586473717</v>
      </c>
      <c r="AC4089">
        <v>0</v>
      </c>
      <c r="AD4089">
        <v>0</v>
      </c>
      <c r="AE4089">
        <v>10.853669085139664</v>
      </c>
    </row>
    <row r="4090" spans="1:31" x14ac:dyDescent="0.3">
      <c r="A4090">
        <v>2510694</v>
      </c>
      <c r="B4090">
        <v>1</v>
      </c>
      <c r="C4090" t="s">
        <v>81</v>
      </c>
      <c r="D4090" t="s">
        <v>122</v>
      </c>
      <c r="E4090" t="s">
        <v>159</v>
      </c>
      <c r="F4090" t="s">
        <v>11860</v>
      </c>
      <c r="G4090" t="s">
        <v>161</v>
      </c>
      <c r="H4090" t="s">
        <v>150</v>
      </c>
      <c r="I4090" t="s">
        <v>136</v>
      </c>
      <c r="J4090" t="s">
        <v>137</v>
      </c>
      <c r="K4090" t="s">
        <v>144</v>
      </c>
      <c r="L4090" t="s">
        <v>11861</v>
      </c>
      <c r="M4090" t="s">
        <v>11862</v>
      </c>
      <c r="N4090">
        <v>0.90805555500000001</v>
      </c>
      <c r="O4090">
        <v>0</v>
      </c>
      <c r="P4090">
        <v>179</v>
      </c>
      <c r="Q4090">
        <v>0</v>
      </c>
      <c r="R4090">
        <v>6</v>
      </c>
      <c r="S4090">
        <v>0</v>
      </c>
      <c r="T4090">
        <v>20</v>
      </c>
      <c r="U4090">
        <v>0</v>
      </c>
      <c r="V4090">
        <v>0</v>
      </c>
      <c r="W4090">
        <v>0</v>
      </c>
      <c r="X4090">
        <v>22.166504244795</v>
      </c>
      <c r="Y4090">
        <v>0</v>
      </c>
      <c r="Z4090">
        <v>1.4188180266366202</v>
      </c>
      <c r="AA4090">
        <v>0</v>
      </c>
      <c r="AB4090">
        <v>6.0410883003813742</v>
      </c>
      <c r="AC4090">
        <v>0</v>
      </c>
      <c r="AD4090">
        <v>0</v>
      </c>
      <c r="AE4090">
        <v>29.626410571812997</v>
      </c>
    </row>
    <row r="4091" spans="1:31" x14ac:dyDescent="0.3">
      <c r="A4091">
        <v>2510695</v>
      </c>
      <c r="B4091">
        <v>1</v>
      </c>
      <c r="C4091" t="s">
        <v>80</v>
      </c>
      <c r="D4091" t="s">
        <v>83</v>
      </c>
      <c r="E4091" t="s">
        <v>167</v>
      </c>
      <c r="F4091" t="s">
        <v>2733</v>
      </c>
      <c r="G4091" t="s">
        <v>234</v>
      </c>
      <c r="H4091" t="s">
        <v>150</v>
      </c>
      <c r="I4091" t="s">
        <v>136</v>
      </c>
      <c r="J4091" t="s">
        <v>137</v>
      </c>
      <c r="K4091" t="s">
        <v>144</v>
      </c>
      <c r="L4091" t="s">
        <v>11863</v>
      </c>
      <c r="M4091" t="s">
        <v>11864</v>
      </c>
      <c r="N4091">
        <v>0.96666666599999995</v>
      </c>
      <c r="O4091">
        <v>0</v>
      </c>
      <c r="P4091">
        <v>0</v>
      </c>
      <c r="Q4091">
        <v>0</v>
      </c>
      <c r="R4091">
        <v>0</v>
      </c>
      <c r="S4091">
        <v>0</v>
      </c>
      <c r="T4091">
        <v>27</v>
      </c>
      <c r="U4091">
        <v>0</v>
      </c>
      <c r="V4091">
        <v>1</v>
      </c>
      <c r="W4091">
        <v>0</v>
      </c>
      <c r="X4091">
        <v>0</v>
      </c>
      <c r="Y4091">
        <v>0</v>
      </c>
      <c r="Z4091">
        <v>0</v>
      </c>
      <c r="AA4091">
        <v>0</v>
      </c>
      <c r="AB4091">
        <v>28.419211936395001</v>
      </c>
      <c r="AC4091">
        <v>0</v>
      </c>
      <c r="AD4091">
        <v>7.4173998378993602</v>
      </c>
      <c r="AE4091">
        <v>35.836611774294362</v>
      </c>
    </row>
    <row r="4092" spans="1:31" x14ac:dyDescent="0.3">
      <c r="A4092">
        <v>2510699</v>
      </c>
      <c r="B4092">
        <v>1</v>
      </c>
      <c r="C4092" t="s">
        <v>80</v>
      </c>
      <c r="D4092" t="s">
        <v>91</v>
      </c>
      <c r="E4092" t="s">
        <v>141</v>
      </c>
      <c r="F4092" t="s">
        <v>9520</v>
      </c>
      <c r="G4092" t="s">
        <v>143</v>
      </c>
      <c r="H4092" t="s">
        <v>135</v>
      </c>
      <c r="I4092" t="s">
        <v>136</v>
      </c>
      <c r="J4092" t="s">
        <v>137</v>
      </c>
      <c r="K4092" t="s">
        <v>144</v>
      </c>
      <c r="L4092" t="s">
        <v>11865</v>
      </c>
      <c r="M4092" t="s">
        <v>11866</v>
      </c>
      <c r="N4092">
        <v>0.505833333</v>
      </c>
      <c r="O4092">
        <v>29</v>
      </c>
      <c r="P4092">
        <v>1428</v>
      </c>
      <c r="Q4092">
        <v>56</v>
      </c>
      <c r="R4092">
        <v>130</v>
      </c>
      <c r="S4092">
        <v>30</v>
      </c>
      <c r="T4092">
        <v>216</v>
      </c>
      <c r="U4092">
        <v>6</v>
      </c>
      <c r="V4092">
        <v>1</v>
      </c>
      <c r="W4092">
        <v>6.2658869124005045</v>
      </c>
      <c r="X4092">
        <v>175.79385466476882</v>
      </c>
      <c r="Y4092">
        <v>13.91511319653312</v>
      </c>
      <c r="Z4092">
        <v>12.690267170112456</v>
      </c>
      <c r="AA4092">
        <v>53.757787040707186</v>
      </c>
      <c r="AB4092">
        <v>63.070689749940236</v>
      </c>
      <c r="AC4092">
        <v>63.322644552616424</v>
      </c>
      <c r="AD4092">
        <v>29.296768524352007</v>
      </c>
      <c r="AE4092">
        <v>418.11301181143079</v>
      </c>
    </row>
    <row r="4093" spans="1:31" x14ac:dyDescent="0.3">
      <c r="A4093">
        <v>2510701</v>
      </c>
      <c r="B4093">
        <v>1</v>
      </c>
      <c r="C4093" t="s">
        <v>80</v>
      </c>
      <c r="D4093" t="s">
        <v>91</v>
      </c>
      <c r="E4093" t="s">
        <v>141</v>
      </c>
      <c r="F4093" t="s">
        <v>5716</v>
      </c>
      <c r="G4093" t="s">
        <v>143</v>
      </c>
      <c r="H4093" t="s">
        <v>135</v>
      </c>
      <c r="I4093" t="s">
        <v>136</v>
      </c>
      <c r="J4093" t="s">
        <v>137</v>
      </c>
      <c r="K4093" t="s">
        <v>144</v>
      </c>
      <c r="L4093" t="s">
        <v>11865</v>
      </c>
      <c r="M4093" t="s">
        <v>11867</v>
      </c>
      <c r="N4093">
        <v>0.100555555</v>
      </c>
      <c r="O4093">
        <v>10</v>
      </c>
      <c r="P4093">
        <v>5346</v>
      </c>
      <c r="Q4093">
        <v>27</v>
      </c>
      <c r="R4093">
        <v>82</v>
      </c>
      <c r="S4093">
        <v>36</v>
      </c>
      <c r="T4093">
        <v>1327</v>
      </c>
      <c r="U4093">
        <v>0</v>
      </c>
      <c r="V4093">
        <v>6</v>
      </c>
      <c r="W4093">
        <v>2.5378081161815205</v>
      </c>
      <c r="X4093">
        <v>126.48437743076413</v>
      </c>
      <c r="Y4093">
        <v>1.2597950153007</v>
      </c>
      <c r="Z4093">
        <v>1.6841478080507797</v>
      </c>
      <c r="AA4093">
        <v>38.41039548165611</v>
      </c>
      <c r="AB4093">
        <v>122.16533848410604</v>
      </c>
      <c r="AC4093">
        <v>0</v>
      </c>
      <c r="AD4093">
        <v>4.5658387778283869</v>
      </c>
      <c r="AE4093">
        <v>297.10770111388769</v>
      </c>
    </row>
    <row r="4094" spans="1:31" x14ac:dyDescent="0.3">
      <c r="A4094">
        <v>2510703</v>
      </c>
      <c r="B4094">
        <v>1</v>
      </c>
      <c r="C4094" t="s">
        <v>81</v>
      </c>
      <c r="D4094" t="s">
        <v>113</v>
      </c>
      <c r="E4094" t="s">
        <v>187</v>
      </c>
      <c r="F4094" t="s">
        <v>11868</v>
      </c>
      <c r="G4094" t="s">
        <v>143</v>
      </c>
      <c r="H4094" t="s">
        <v>135</v>
      </c>
      <c r="I4094" t="s">
        <v>136</v>
      </c>
      <c r="J4094" t="s">
        <v>137</v>
      </c>
      <c r="K4094" t="s">
        <v>144</v>
      </c>
      <c r="L4094" t="s">
        <v>11869</v>
      </c>
      <c r="M4094" t="s">
        <v>11870</v>
      </c>
      <c r="N4094">
        <v>1.261666666</v>
      </c>
      <c r="O4094">
        <v>0</v>
      </c>
      <c r="P4094">
        <v>732</v>
      </c>
      <c r="Q4094">
        <v>0</v>
      </c>
      <c r="R4094">
        <v>93</v>
      </c>
      <c r="S4094">
        <v>0</v>
      </c>
      <c r="T4094">
        <v>74</v>
      </c>
      <c r="U4094">
        <v>0</v>
      </c>
      <c r="V4094">
        <v>0</v>
      </c>
      <c r="W4094">
        <v>0</v>
      </c>
      <c r="X4094">
        <v>139.6866642865966</v>
      </c>
      <c r="Y4094">
        <v>0</v>
      </c>
      <c r="Z4094">
        <v>27.543666264919207</v>
      </c>
      <c r="AA4094">
        <v>0</v>
      </c>
      <c r="AB4094">
        <v>46.008736995451429</v>
      </c>
      <c r="AC4094">
        <v>0</v>
      </c>
      <c r="AD4094">
        <v>0</v>
      </c>
      <c r="AE4094">
        <v>213.23906754696725</v>
      </c>
    </row>
    <row r="4095" spans="1:31" x14ac:dyDescent="0.3">
      <c r="A4095">
        <v>2510708</v>
      </c>
      <c r="B4095">
        <v>1</v>
      </c>
      <c r="C4095" t="s">
        <v>80</v>
      </c>
      <c r="D4095" t="s">
        <v>105</v>
      </c>
      <c r="E4095" t="s">
        <v>147</v>
      </c>
      <c r="F4095" t="s">
        <v>11871</v>
      </c>
      <c r="G4095" t="s">
        <v>161</v>
      </c>
      <c r="H4095" t="s">
        <v>150</v>
      </c>
      <c r="I4095" t="s">
        <v>136</v>
      </c>
      <c r="J4095" t="s">
        <v>137</v>
      </c>
      <c r="K4095" t="s">
        <v>144</v>
      </c>
      <c r="L4095" t="s">
        <v>11872</v>
      </c>
      <c r="M4095" t="s">
        <v>11873</v>
      </c>
      <c r="N4095">
        <v>0.50444444399999999</v>
      </c>
      <c r="O4095">
        <v>0</v>
      </c>
      <c r="P4095">
        <v>41</v>
      </c>
      <c r="Q4095">
        <v>0</v>
      </c>
      <c r="R4095">
        <v>0</v>
      </c>
      <c r="S4095">
        <v>0</v>
      </c>
      <c r="T4095">
        <v>1</v>
      </c>
      <c r="U4095">
        <v>0</v>
      </c>
      <c r="V4095">
        <v>0</v>
      </c>
      <c r="W4095">
        <v>0</v>
      </c>
      <c r="X4095">
        <v>4.2851209002315356</v>
      </c>
      <c r="Y4095">
        <v>0</v>
      </c>
      <c r="Z4095">
        <v>0</v>
      </c>
      <c r="AA4095">
        <v>0</v>
      </c>
      <c r="AB4095">
        <v>3.8355013064020005E-2</v>
      </c>
      <c r="AC4095">
        <v>0</v>
      </c>
      <c r="AD4095">
        <v>0</v>
      </c>
      <c r="AE4095">
        <v>4.3234759132955558</v>
      </c>
    </row>
    <row r="4096" spans="1:31" x14ac:dyDescent="0.3">
      <c r="A4096">
        <v>2510712</v>
      </c>
      <c r="B4096">
        <v>1</v>
      </c>
      <c r="C4096" t="s">
        <v>80</v>
      </c>
      <c r="D4096" t="s">
        <v>88</v>
      </c>
      <c r="E4096" t="s">
        <v>147</v>
      </c>
      <c r="F4096" t="s">
        <v>11874</v>
      </c>
      <c r="G4096" t="s">
        <v>149</v>
      </c>
      <c r="H4096" t="s">
        <v>150</v>
      </c>
      <c r="I4096" t="s">
        <v>136</v>
      </c>
      <c r="J4096" t="s">
        <v>137</v>
      </c>
      <c r="K4096" t="s">
        <v>144</v>
      </c>
      <c r="L4096" t="s">
        <v>11875</v>
      </c>
      <c r="M4096" t="s">
        <v>11876</v>
      </c>
      <c r="N4096">
        <v>0.91749999999999998</v>
      </c>
      <c r="O4096">
        <v>0</v>
      </c>
      <c r="P4096">
        <v>139</v>
      </c>
      <c r="Q4096">
        <v>0</v>
      </c>
      <c r="R4096">
        <v>0</v>
      </c>
      <c r="S4096">
        <v>0</v>
      </c>
      <c r="T4096">
        <v>8</v>
      </c>
      <c r="U4096">
        <v>0</v>
      </c>
      <c r="V4096">
        <v>0</v>
      </c>
      <c r="W4096">
        <v>0</v>
      </c>
      <c r="X4096">
        <v>31.050001310556993</v>
      </c>
      <c r="Y4096">
        <v>0</v>
      </c>
      <c r="Z4096">
        <v>0</v>
      </c>
      <c r="AA4096">
        <v>0</v>
      </c>
      <c r="AB4096">
        <v>3.1001973511118894</v>
      </c>
      <c r="AC4096">
        <v>0</v>
      </c>
      <c r="AD4096">
        <v>0</v>
      </c>
      <c r="AE4096">
        <v>34.150198661668881</v>
      </c>
    </row>
    <row r="4097" spans="1:31" x14ac:dyDescent="0.3">
      <c r="A4097">
        <v>2510715</v>
      </c>
      <c r="B4097">
        <v>1</v>
      </c>
      <c r="C4097" t="s">
        <v>80</v>
      </c>
      <c r="D4097" t="s">
        <v>91</v>
      </c>
      <c r="E4097" t="s">
        <v>141</v>
      </c>
      <c r="F4097" t="s">
        <v>1682</v>
      </c>
      <c r="G4097" t="s">
        <v>143</v>
      </c>
      <c r="H4097" t="s">
        <v>135</v>
      </c>
      <c r="I4097" t="s">
        <v>136</v>
      </c>
      <c r="J4097" t="s">
        <v>137</v>
      </c>
      <c r="K4097" t="s">
        <v>144</v>
      </c>
      <c r="L4097" t="s">
        <v>11877</v>
      </c>
      <c r="M4097" t="s">
        <v>11878</v>
      </c>
      <c r="N4097">
        <v>8.1666665999999999E-2</v>
      </c>
      <c r="O4097">
        <v>16</v>
      </c>
      <c r="P4097">
        <v>249</v>
      </c>
      <c r="Q4097">
        <v>27</v>
      </c>
      <c r="R4097">
        <v>82</v>
      </c>
      <c r="S4097">
        <v>21</v>
      </c>
      <c r="T4097">
        <v>224</v>
      </c>
      <c r="U4097">
        <v>1</v>
      </c>
      <c r="V4097">
        <v>0</v>
      </c>
      <c r="W4097">
        <v>1.1140976471315134</v>
      </c>
      <c r="X4097">
        <v>7.5858476819804803</v>
      </c>
      <c r="Y4097">
        <v>0.92027464780566004</v>
      </c>
      <c r="Z4097">
        <v>2.613489927376861</v>
      </c>
      <c r="AA4097">
        <v>13.28802284858496</v>
      </c>
      <c r="AB4097">
        <v>23.174016141881385</v>
      </c>
      <c r="AC4097">
        <v>0.11992788441235</v>
      </c>
      <c r="AD4097">
        <v>0</v>
      </c>
      <c r="AE4097">
        <v>48.815676779173209</v>
      </c>
    </row>
    <row r="4098" spans="1:31" x14ac:dyDescent="0.3">
      <c r="A4098">
        <v>2510717</v>
      </c>
      <c r="B4098">
        <v>1</v>
      </c>
      <c r="C4098" t="s">
        <v>81</v>
      </c>
      <c r="D4098" t="s">
        <v>123</v>
      </c>
      <c r="E4098" t="s">
        <v>132</v>
      </c>
      <c r="F4098" t="s">
        <v>11879</v>
      </c>
      <c r="G4098" t="s">
        <v>143</v>
      </c>
      <c r="H4098" t="s">
        <v>135</v>
      </c>
      <c r="I4098" t="s">
        <v>136</v>
      </c>
      <c r="J4098" t="s">
        <v>137</v>
      </c>
      <c r="K4098" t="s">
        <v>144</v>
      </c>
      <c r="L4098" t="s">
        <v>11880</v>
      </c>
      <c r="M4098" t="s">
        <v>11881</v>
      </c>
      <c r="N4098">
        <v>0.81888888800000004</v>
      </c>
      <c r="O4098">
        <v>0</v>
      </c>
      <c r="P4098">
        <v>690</v>
      </c>
      <c r="Q4098">
        <v>12</v>
      </c>
      <c r="R4098">
        <v>81</v>
      </c>
      <c r="S4098">
        <v>10</v>
      </c>
      <c r="T4098">
        <v>76</v>
      </c>
      <c r="U4098">
        <v>1</v>
      </c>
      <c r="V4098">
        <v>0</v>
      </c>
      <c r="W4098">
        <v>0</v>
      </c>
      <c r="X4098">
        <v>95.850781969728061</v>
      </c>
      <c r="Y4098">
        <v>8.5404431666745779</v>
      </c>
      <c r="Z4098">
        <v>28.0769717301682</v>
      </c>
      <c r="AA4098">
        <v>44.71132295006619</v>
      </c>
      <c r="AB4098">
        <v>27.611201959375919</v>
      </c>
      <c r="AC4098">
        <v>0.62627045011725002</v>
      </c>
      <c r="AD4098">
        <v>0</v>
      </c>
      <c r="AE4098">
        <v>205.41699222613022</v>
      </c>
    </row>
    <row r="4099" spans="1:31" x14ac:dyDescent="0.3">
      <c r="A4099">
        <v>2510720</v>
      </c>
      <c r="B4099">
        <v>1</v>
      </c>
      <c r="C4099" t="s">
        <v>81</v>
      </c>
      <c r="D4099" t="s">
        <v>121</v>
      </c>
      <c r="E4099" t="s">
        <v>141</v>
      </c>
      <c r="F4099" t="s">
        <v>11882</v>
      </c>
      <c r="G4099" t="s">
        <v>143</v>
      </c>
      <c r="H4099" t="s">
        <v>135</v>
      </c>
      <c r="I4099" t="s">
        <v>136</v>
      </c>
      <c r="J4099" t="s">
        <v>137</v>
      </c>
      <c r="K4099" t="s">
        <v>144</v>
      </c>
      <c r="L4099" t="s">
        <v>11883</v>
      </c>
      <c r="M4099" t="s">
        <v>11884</v>
      </c>
      <c r="N4099">
        <v>0.49083333299999998</v>
      </c>
      <c r="O4099">
        <v>0</v>
      </c>
      <c r="P4099">
        <v>1530</v>
      </c>
      <c r="Q4099">
        <v>4</v>
      </c>
      <c r="R4099">
        <v>65</v>
      </c>
      <c r="S4099">
        <v>16</v>
      </c>
      <c r="T4099">
        <v>90</v>
      </c>
      <c r="U4099">
        <v>0</v>
      </c>
      <c r="V4099">
        <v>0</v>
      </c>
      <c r="W4099">
        <v>0</v>
      </c>
      <c r="X4099">
        <v>82.638581336092514</v>
      </c>
      <c r="Y4099">
        <v>4.8867515765114984</v>
      </c>
      <c r="Z4099">
        <v>20.973667360638398</v>
      </c>
      <c r="AA4099">
        <v>21.888035872459838</v>
      </c>
      <c r="AB4099">
        <v>19.324999054014508</v>
      </c>
      <c r="AC4099">
        <v>0</v>
      </c>
      <c r="AD4099">
        <v>0</v>
      </c>
      <c r="AE4099">
        <v>149.71203519971678</v>
      </c>
    </row>
    <row r="4100" spans="1:31" x14ac:dyDescent="0.3">
      <c r="A4100">
        <v>2510721</v>
      </c>
      <c r="B4100">
        <v>1</v>
      </c>
      <c r="C4100" t="s">
        <v>80</v>
      </c>
      <c r="D4100" t="s">
        <v>104</v>
      </c>
      <c r="E4100" t="s">
        <v>207</v>
      </c>
      <c r="F4100" t="s">
        <v>11885</v>
      </c>
      <c r="G4100" t="s">
        <v>538</v>
      </c>
      <c r="H4100" t="s">
        <v>150</v>
      </c>
      <c r="I4100" t="s">
        <v>136</v>
      </c>
      <c r="J4100" t="s">
        <v>3</v>
      </c>
      <c r="K4100" t="s">
        <v>144</v>
      </c>
      <c r="L4100" t="s">
        <v>11886</v>
      </c>
      <c r="M4100" t="s">
        <v>11887</v>
      </c>
      <c r="N4100">
        <v>3.1511111110000001</v>
      </c>
      <c r="O4100">
        <v>0</v>
      </c>
      <c r="P4100">
        <v>5</v>
      </c>
      <c r="Q4100">
        <v>0</v>
      </c>
      <c r="R4100">
        <v>7</v>
      </c>
      <c r="S4100">
        <v>0</v>
      </c>
      <c r="T4100">
        <v>3</v>
      </c>
      <c r="U4100">
        <v>0</v>
      </c>
      <c r="V4100">
        <v>0</v>
      </c>
      <c r="W4100">
        <v>0</v>
      </c>
      <c r="X4100">
        <v>2.7207027936265726</v>
      </c>
      <c r="Y4100">
        <v>0</v>
      </c>
      <c r="Z4100">
        <v>15.017090947958545</v>
      </c>
      <c r="AA4100">
        <v>0</v>
      </c>
      <c r="AB4100">
        <v>14.330496318466407</v>
      </c>
      <c r="AC4100">
        <v>0</v>
      </c>
      <c r="AD4100">
        <v>0</v>
      </c>
      <c r="AE4100">
        <v>32.068290060051524</v>
      </c>
    </row>
    <row r="4101" spans="1:31" x14ac:dyDescent="0.3">
      <c r="A4101">
        <v>2510722</v>
      </c>
      <c r="B4101">
        <v>1</v>
      </c>
      <c r="C4101" t="s">
        <v>80</v>
      </c>
      <c r="D4101" t="s">
        <v>104</v>
      </c>
      <c r="E4101" t="s">
        <v>167</v>
      </c>
      <c r="F4101" t="s">
        <v>11888</v>
      </c>
      <c r="G4101" t="s">
        <v>234</v>
      </c>
      <c r="H4101" t="s">
        <v>150</v>
      </c>
      <c r="I4101" t="s">
        <v>136</v>
      </c>
      <c r="J4101" t="s">
        <v>137</v>
      </c>
      <c r="K4101" t="s">
        <v>144</v>
      </c>
      <c r="L4101" t="s">
        <v>11889</v>
      </c>
      <c r="M4101" t="s">
        <v>11890</v>
      </c>
      <c r="N4101">
        <v>0.83111111100000001</v>
      </c>
      <c r="O4101">
        <v>0</v>
      </c>
      <c r="P4101">
        <v>1</v>
      </c>
      <c r="Q4101">
        <v>0</v>
      </c>
      <c r="R4101">
        <v>0</v>
      </c>
      <c r="S4101">
        <v>0</v>
      </c>
      <c r="T4101">
        <v>0</v>
      </c>
      <c r="U4101">
        <v>0</v>
      </c>
      <c r="V4101">
        <v>0</v>
      </c>
      <c r="W4101">
        <v>0</v>
      </c>
      <c r="X4101">
        <v>6.4824040265223329E-2</v>
      </c>
      <c r="Y4101">
        <v>0</v>
      </c>
      <c r="Z4101">
        <v>0</v>
      </c>
      <c r="AA4101">
        <v>0</v>
      </c>
      <c r="AB4101">
        <v>0</v>
      </c>
      <c r="AC4101">
        <v>0</v>
      </c>
      <c r="AD4101">
        <v>0</v>
      </c>
      <c r="AE4101">
        <v>6.4824040265223329E-2</v>
      </c>
    </row>
    <row r="4102" spans="1:31" x14ac:dyDescent="0.3">
      <c r="A4102">
        <v>2510723</v>
      </c>
      <c r="B4102">
        <v>1</v>
      </c>
      <c r="C4102" t="s">
        <v>80</v>
      </c>
      <c r="D4102" t="s">
        <v>103</v>
      </c>
      <c r="E4102" t="s">
        <v>147</v>
      </c>
      <c r="F4102" t="s">
        <v>11891</v>
      </c>
      <c r="G4102" t="s">
        <v>149</v>
      </c>
      <c r="H4102" t="s">
        <v>150</v>
      </c>
      <c r="I4102" t="s">
        <v>136</v>
      </c>
      <c r="J4102" t="s">
        <v>137</v>
      </c>
      <c r="K4102" t="s">
        <v>144</v>
      </c>
      <c r="L4102" t="s">
        <v>11892</v>
      </c>
      <c r="M4102" t="s">
        <v>11893</v>
      </c>
      <c r="N4102">
        <v>1.0149999999999999</v>
      </c>
      <c r="O4102">
        <v>0</v>
      </c>
      <c r="P4102">
        <v>0</v>
      </c>
      <c r="Q4102">
        <v>0</v>
      </c>
      <c r="R4102">
        <v>0</v>
      </c>
      <c r="S4102">
        <v>0</v>
      </c>
      <c r="T4102">
        <v>17</v>
      </c>
      <c r="U4102">
        <v>0</v>
      </c>
      <c r="V4102">
        <v>0</v>
      </c>
      <c r="W4102">
        <v>0</v>
      </c>
      <c r="X4102">
        <v>0</v>
      </c>
      <c r="Y4102">
        <v>0</v>
      </c>
      <c r="Z4102">
        <v>0</v>
      </c>
      <c r="AA4102">
        <v>0</v>
      </c>
      <c r="AB4102">
        <v>6.0713420732273917</v>
      </c>
      <c r="AC4102">
        <v>0</v>
      </c>
      <c r="AD4102">
        <v>0</v>
      </c>
      <c r="AE4102">
        <v>6.0713420732273917</v>
      </c>
    </row>
    <row r="4103" spans="1:31" x14ac:dyDescent="0.3">
      <c r="A4103">
        <v>2510728</v>
      </c>
      <c r="B4103">
        <v>1</v>
      </c>
      <c r="C4103" t="s">
        <v>80</v>
      </c>
      <c r="D4103" t="s">
        <v>85</v>
      </c>
      <c r="E4103" t="s">
        <v>167</v>
      </c>
      <c r="F4103" t="s">
        <v>11894</v>
      </c>
      <c r="G4103" t="s">
        <v>169</v>
      </c>
      <c r="H4103" t="s">
        <v>150</v>
      </c>
      <c r="I4103" t="s">
        <v>136</v>
      </c>
      <c r="J4103" t="s">
        <v>137</v>
      </c>
      <c r="K4103" t="s">
        <v>144</v>
      </c>
      <c r="L4103" t="s">
        <v>11895</v>
      </c>
      <c r="M4103" t="s">
        <v>11896</v>
      </c>
      <c r="N4103">
        <v>0.48638888800000002</v>
      </c>
      <c r="O4103">
        <v>0</v>
      </c>
      <c r="P4103">
        <v>6</v>
      </c>
      <c r="Q4103">
        <v>0</v>
      </c>
      <c r="R4103">
        <v>0</v>
      </c>
      <c r="S4103">
        <v>0</v>
      </c>
      <c r="T4103">
        <v>0</v>
      </c>
      <c r="U4103">
        <v>0</v>
      </c>
      <c r="V4103">
        <v>0</v>
      </c>
      <c r="W4103">
        <v>0</v>
      </c>
      <c r="X4103">
        <v>0.45658674905142171</v>
      </c>
      <c r="Y4103">
        <v>0</v>
      </c>
      <c r="Z4103">
        <v>0</v>
      </c>
      <c r="AA4103">
        <v>0</v>
      </c>
      <c r="AB4103">
        <v>0</v>
      </c>
      <c r="AC4103">
        <v>0</v>
      </c>
      <c r="AD4103">
        <v>0</v>
      </c>
      <c r="AE4103">
        <v>0.45658674905142171</v>
      </c>
    </row>
    <row r="4104" spans="1:31" x14ac:dyDescent="0.3">
      <c r="A4104">
        <v>2510730</v>
      </c>
      <c r="B4104">
        <v>1</v>
      </c>
      <c r="C4104" t="s">
        <v>80</v>
      </c>
      <c r="D4104" t="s">
        <v>111</v>
      </c>
      <c r="E4104" t="s">
        <v>132</v>
      </c>
      <c r="F4104" t="s">
        <v>11897</v>
      </c>
      <c r="G4104" t="s">
        <v>538</v>
      </c>
      <c r="H4104" t="s">
        <v>135</v>
      </c>
      <c r="I4104" t="s">
        <v>136</v>
      </c>
      <c r="J4104" t="s">
        <v>3</v>
      </c>
      <c r="K4104" t="s">
        <v>144</v>
      </c>
      <c r="L4104" t="s">
        <v>11898</v>
      </c>
      <c r="M4104" t="s">
        <v>11899</v>
      </c>
      <c r="N4104">
        <v>0.65500000000000003</v>
      </c>
      <c r="O4104">
        <v>0</v>
      </c>
      <c r="P4104">
        <v>5392</v>
      </c>
      <c r="Q4104">
        <v>0</v>
      </c>
      <c r="R4104">
        <v>0</v>
      </c>
      <c r="S4104">
        <v>2</v>
      </c>
      <c r="T4104">
        <v>400</v>
      </c>
      <c r="U4104">
        <v>0</v>
      </c>
      <c r="V4104">
        <v>0</v>
      </c>
      <c r="W4104">
        <v>0</v>
      </c>
      <c r="X4104">
        <v>1123.6223982306228</v>
      </c>
      <c r="Y4104">
        <v>0</v>
      </c>
      <c r="Z4104">
        <v>0</v>
      </c>
      <c r="AA4104">
        <v>23.787906925395781</v>
      </c>
      <c r="AB4104">
        <v>190.43284349659069</v>
      </c>
      <c r="AC4104">
        <v>0</v>
      </c>
      <c r="AD4104">
        <v>0</v>
      </c>
      <c r="AE4104">
        <v>1337.8431486526094</v>
      </c>
    </row>
    <row r="4105" spans="1:31" x14ac:dyDescent="0.3">
      <c r="A4105">
        <v>2510732</v>
      </c>
      <c r="B4105">
        <v>1</v>
      </c>
      <c r="C4105" t="s">
        <v>80</v>
      </c>
      <c r="D4105" t="s">
        <v>89</v>
      </c>
      <c r="E4105" t="s">
        <v>159</v>
      </c>
      <c r="F4105" t="s">
        <v>11900</v>
      </c>
      <c r="G4105" t="s">
        <v>161</v>
      </c>
      <c r="H4105" t="s">
        <v>150</v>
      </c>
      <c r="I4105" t="s">
        <v>136</v>
      </c>
      <c r="J4105" t="s">
        <v>137</v>
      </c>
      <c r="K4105" t="s">
        <v>144</v>
      </c>
      <c r="L4105" t="s">
        <v>11901</v>
      </c>
      <c r="M4105" t="s">
        <v>11902</v>
      </c>
      <c r="N4105">
        <v>0.30694444399999998</v>
      </c>
      <c r="O4105">
        <v>0</v>
      </c>
      <c r="P4105">
        <v>105</v>
      </c>
      <c r="Q4105">
        <v>0</v>
      </c>
      <c r="R4105">
        <v>4</v>
      </c>
      <c r="S4105">
        <v>0</v>
      </c>
      <c r="T4105">
        <v>30</v>
      </c>
      <c r="U4105">
        <v>0</v>
      </c>
      <c r="V4105">
        <v>0</v>
      </c>
      <c r="W4105">
        <v>0</v>
      </c>
      <c r="X4105">
        <v>16.411377352397956</v>
      </c>
      <c r="Y4105">
        <v>0</v>
      </c>
      <c r="Z4105">
        <v>0.61474750787531263</v>
      </c>
      <c r="AA4105">
        <v>0</v>
      </c>
      <c r="AB4105">
        <v>18.575563670352182</v>
      </c>
      <c r="AC4105">
        <v>0</v>
      </c>
      <c r="AD4105">
        <v>0</v>
      </c>
      <c r="AE4105">
        <v>35.601688530625452</v>
      </c>
    </row>
    <row r="4106" spans="1:31" x14ac:dyDescent="0.3">
      <c r="A4106">
        <v>2510735</v>
      </c>
      <c r="B4106">
        <v>1</v>
      </c>
      <c r="C4106" t="s">
        <v>81</v>
      </c>
      <c r="D4106" t="s">
        <v>115</v>
      </c>
      <c r="E4106" t="s">
        <v>141</v>
      </c>
      <c r="F4106" t="s">
        <v>6701</v>
      </c>
      <c r="G4106" t="s">
        <v>143</v>
      </c>
      <c r="H4106" t="s">
        <v>135</v>
      </c>
      <c r="I4106" t="s">
        <v>136</v>
      </c>
      <c r="J4106" t="s">
        <v>137</v>
      </c>
      <c r="K4106" t="s">
        <v>144</v>
      </c>
      <c r="L4106" t="s">
        <v>11903</v>
      </c>
      <c r="M4106" t="s">
        <v>11904</v>
      </c>
      <c r="N4106">
        <v>7.1666666000000004E-2</v>
      </c>
      <c r="O4106">
        <v>0</v>
      </c>
      <c r="P4106">
        <v>673</v>
      </c>
      <c r="Q4106">
        <v>4</v>
      </c>
      <c r="R4106">
        <v>81</v>
      </c>
      <c r="S4106">
        <v>5</v>
      </c>
      <c r="T4106">
        <v>31</v>
      </c>
      <c r="U4106">
        <v>0</v>
      </c>
      <c r="V4106">
        <v>0</v>
      </c>
      <c r="W4106">
        <v>0</v>
      </c>
      <c r="X4106">
        <v>3.5745283752242405</v>
      </c>
      <c r="Y4106">
        <v>0.17629244380608</v>
      </c>
      <c r="Z4106">
        <v>1.0051126656757501</v>
      </c>
      <c r="AA4106">
        <v>0.49766664338462996</v>
      </c>
      <c r="AB4106">
        <v>1.2376101397594566</v>
      </c>
      <c r="AC4106">
        <v>0</v>
      </c>
      <c r="AD4106">
        <v>0</v>
      </c>
      <c r="AE4106">
        <v>6.4912102678501569</v>
      </c>
    </row>
    <row r="4107" spans="1:31" x14ac:dyDescent="0.3">
      <c r="A4107">
        <v>2510736</v>
      </c>
      <c r="B4107">
        <v>1</v>
      </c>
      <c r="C4107" t="s">
        <v>81</v>
      </c>
      <c r="D4107" t="s">
        <v>117</v>
      </c>
      <c r="E4107" t="s">
        <v>167</v>
      </c>
      <c r="F4107" t="s">
        <v>11905</v>
      </c>
      <c r="G4107" t="s">
        <v>263</v>
      </c>
      <c r="H4107" t="s">
        <v>150</v>
      </c>
      <c r="I4107" t="s">
        <v>136</v>
      </c>
      <c r="J4107" t="s">
        <v>137</v>
      </c>
      <c r="K4107" t="s">
        <v>144</v>
      </c>
      <c r="L4107" t="s">
        <v>11906</v>
      </c>
      <c r="M4107" t="s">
        <v>11907</v>
      </c>
      <c r="N4107">
        <v>1.7097222219999999</v>
      </c>
      <c r="O4107">
        <v>0</v>
      </c>
      <c r="P4107">
        <v>1</v>
      </c>
      <c r="Q4107">
        <v>0</v>
      </c>
      <c r="R4107">
        <v>0</v>
      </c>
      <c r="S4107">
        <v>0</v>
      </c>
      <c r="T4107">
        <v>0</v>
      </c>
      <c r="U4107">
        <v>0</v>
      </c>
      <c r="V4107">
        <v>0</v>
      </c>
      <c r="W4107">
        <v>0</v>
      </c>
      <c r="X4107">
        <v>0.21347474102077502</v>
      </c>
      <c r="Y4107">
        <v>0</v>
      </c>
      <c r="Z4107">
        <v>0</v>
      </c>
      <c r="AA4107">
        <v>0</v>
      </c>
      <c r="AB4107">
        <v>0</v>
      </c>
      <c r="AC4107">
        <v>0</v>
      </c>
      <c r="AD4107">
        <v>0</v>
      </c>
      <c r="AE4107">
        <v>0.21347474102077502</v>
      </c>
    </row>
    <row r="4108" spans="1:31" x14ac:dyDescent="0.3">
      <c r="A4108">
        <v>2510737</v>
      </c>
      <c r="B4108">
        <v>1</v>
      </c>
      <c r="C4108" t="s">
        <v>80</v>
      </c>
      <c r="D4108" t="s">
        <v>109</v>
      </c>
      <c r="E4108" t="s">
        <v>167</v>
      </c>
      <c r="F4108" t="s">
        <v>11908</v>
      </c>
      <c r="G4108" t="s">
        <v>263</v>
      </c>
      <c r="H4108" t="s">
        <v>150</v>
      </c>
      <c r="I4108" t="s">
        <v>136</v>
      </c>
      <c r="J4108" t="s">
        <v>137</v>
      </c>
      <c r="K4108" t="s">
        <v>144</v>
      </c>
      <c r="L4108" t="s">
        <v>11909</v>
      </c>
      <c r="M4108" t="s">
        <v>11910</v>
      </c>
      <c r="N4108">
        <v>2.6830555550000001</v>
      </c>
      <c r="O4108">
        <v>0</v>
      </c>
      <c r="P4108">
        <v>1</v>
      </c>
      <c r="Q4108">
        <v>0</v>
      </c>
      <c r="R4108">
        <v>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0.84471597551760413</v>
      </c>
      <c r="Y4108">
        <v>0</v>
      </c>
      <c r="Z4108">
        <v>0</v>
      </c>
      <c r="AA4108">
        <v>0</v>
      </c>
      <c r="AB4108">
        <v>0</v>
      </c>
      <c r="AC4108">
        <v>0</v>
      </c>
      <c r="AD4108">
        <v>0</v>
      </c>
      <c r="AE4108">
        <v>0.84471597551760413</v>
      </c>
    </row>
    <row r="4109" spans="1:31" x14ac:dyDescent="0.3">
      <c r="A4109">
        <v>2510738</v>
      </c>
      <c r="B4109">
        <v>1</v>
      </c>
      <c r="C4109" t="s">
        <v>80</v>
      </c>
      <c r="D4109" t="s">
        <v>91</v>
      </c>
      <c r="E4109" t="s">
        <v>141</v>
      </c>
      <c r="F4109" t="s">
        <v>11911</v>
      </c>
      <c r="G4109" t="s">
        <v>295</v>
      </c>
      <c r="H4109" t="s">
        <v>135</v>
      </c>
      <c r="I4109" t="s">
        <v>136</v>
      </c>
      <c r="J4109" t="s">
        <v>137</v>
      </c>
      <c r="K4109" t="s">
        <v>144</v>
      </c>
      <c r="L4109" t="s">
        <v>11912</v>
      </c>
      <c r="M4109" t="s">
        <v>11913</v>
      </c>
      <c r="N4109">
        <v>1.073611111</v>
      </c>
      <c r="O4109">
        <v>1</v>
      </c>
      <c r="P4109">
        <v>43</v>
      </c>
      <c r="Q4109">
        <v>21</v>
      </c>
      <c r="R4109">
        <v>276</v>
      </c>
      <c r="S4109">
        <v>14</v>
      </c>
      <c r="T4109">
        <v>65</v>
      </c>
      <c r="U4109">
        <v>1</v>
      </c>
      <c r="V4109">
        <v>0</v>
      </c>
      <c r="W4109">
        <v>0.11429729757900001</v>
      </c>
      <c r="X4109">
        <v>12.565883353170401</v>
      </c>
      <c r="Y4109">
        <v>16.791151589389663</v>
      </c>
      <c r="Z4109">
        <v>59.481036728466123</v>
      </c>
      <c r="AA4109">
        <v>153.13677543853851</v>
      </c>
      <c r="AB4109">
        <v>35.240063172438099</v>
      </c>
      <c r="AC4109">
        <v>2.9810154669649709</v>
      </c>
      <c r="AD4109">
        <v>0</v>
      </c>
      <c r="AE4109">
        <v>280.31022304654675</v>
      </c>
    </row>
    <row r="4110" spans="1:31" x14ac:dyDescent="0.3">
      <c r="A4110">
        <v>2510739</v>
      </c>
      <c r="B4110">
        <v>1</v>
      </c>
      <c r="C4110" t="s">
        <v>80</v>
      </c>
      <c r="D4110" t="s">
        <v>88</v>
      </c>
      <c r="E4110" t="s">
        <v>167</v>
      </c>
      <c r="F4110" t="s">
        <v>11803</v>
      </c>
      <c r="G4110" t="s">
        <v>169</v>
      </c>
      <c r="H4110" t="s">
        <v>150</v>
      </c>
      <c r="I4110" t="s">
        <v>136</v>
      </c>
      <c r="J4110" t="s">
        <v>137</v>
      </c>
      <c r="K4110" t="s">
        <v>144</v>
      </c>
      <c r="L4110" t="s">
        <v>11914</v>
      </c>
      <c r="M4110" t="s">
        <v>11915</v>
      </c>
      <c r="N4110">
        <v>5.3258333330000003</v>
      </c>
      <c r="O4110">
        <v>0</v>
      </c>
      <c r="P4110">
        <v>35</v>
      </c>
      <c r="Q4110">
        <v>0</v>
      </c>
      <c r="R4110">
        <v>0</v>
      </c>
      <c r="S4110">
        <v>0</v>
      </c>
      <c r="T4110">
        <v>2</v>
      </c>
      <c r="U4110">
        <v>0</v>
      </c>
      <c r="V4110">
        <v>0</v>
      </c>
      <c r="W4110">
        <v>0</v>
      </c>
      <c r="X4110">
        <v>46.692939155838623</v>
      </c>
      <c r="Y4110">
        <v>0</v>
      </c>
      <c r="Z4110">
        <v>0</v>
      </c>
      <c r="AA4110">
        <v>0</v>
      </c>
      <c r="AB4110">
        <v>1.5328125254424916</v>
      </c>
      <c r="AC4110">
        <v>0</v>
      </c>
      <c r="AD4110">
        <v>0</v>
      </c>
      <c r="AE4110">
        <v>48.225751681281118</v>
      </c>
    </row>
    <row r="4111" spans="1:31" x14ac:dyDescent="0.3">
      <c r="A4111">
        <v>2510745</v>
      </c>
      <c r="B4111">
        <v>1</v>
      </c>
      <c r="C4111" t="s">
        <v>80</v>
      </c>
      <c r="D4111" t="s">
        <v>101</v>
      </c>
      <c r="E4111" t="s">
        <v>207</v>
      </c>
      <c r="F4111" t="s">
        <v>11916</v>
      </c>
      <c r="G4111" t="s">
        <v>161</v>
      </c>
      <c r="H4111" t="s">
        <v>150</v>
      </c>
      <c r="I4111" t="s">
        <v>136</v>
      </c>
      <c r="J4111" t="s">
        <v>137</v>
      </c>
      <c r="K4111" t="s">
        <v>144</v>
      </c>
      <c r="L4111" t="s">
        <v>11917</v>
      </c>
      <c r="M4111" t="s">
        <v>11918</v>
      </c>
      <c r="N4111">
        <v>0.31277777699999998</v>
      </c>
      <c r="O4111">
        <v>0</v>
      </c>
      <c r="P4111">
        <v>31</v>
      </c>
      <c r="Q4111">
        <v>0</v>
      </c>
      <c r="R4111">
        <v>0</v>
      </c>
      <c r="S4111">
        <v>0</v>
      </c>
      <c r="T4111">
        <v>2</v>
      </c>
      <c r="U4111">
        <v>0</v>
      </c>
      <c r="V4111">
        <v>0</v>
      </c>
      <c r="W4111">
        <v>0</v>
      </c>
      <c r="X4111">
        <v>1.6254249891229668</v>
      </c>
      <c r="Y4111">
        <v>0</v>
      </c>
      <c r="Z4111">
        <v>0</v>
      </c>
      <c r="AA4111">
        <v>0</v>
      </c>
      <c r="AB4111">
        <v>2.7112841394370004E-2</v>
      </c>
      <c r="AC4111">
        <v>0</v>
      </c>
      <c r="AD4111">
        <v>0</v>
      </c>
      <c r="AE4111">
        <v>1.6525378305173368</v>
      </c>
    </row>
    <row r="4112" spans="1:31" x14ac:dyDescent="0.3">
      <c r="A4112">
        <v>2510746</v>
      </c>
      <c r="B4112">
        <v>1</v>
      </c>
      <c r="C4112" t="s">
        <v>80</v>
      </c>
      <c r="D4112" t="s">
        <v>100</v>
      </c>
      <c r="E4112" t="s">
        <v>132</v>
      </c>
      <c r="F4112" t="s">
        <v>11919</v>
      </c>
      <c r="G4112" t="s">
        <v>161</v>
      </c>
      <c r="H4112" t="s">
        <v>135</v>
      </c>
      <c r="I4112" t="s">
        <v>136</v>
      </c>
      <c r="J4112" t="s">
        <v>137</v>
      </c>
      <c r="K4112" t="s">
        <v>144</v>
      </c>
      <c r="L4112" t="s">
        <v>11920</v>
      </c>
      <c r="M4112" t="s">
        <v>11921</v>
      </c>
      <c r="N4112">
        <v>0.317222222</v>
      </c>
      <c r="O4112">
        <v>0</v>
      </c>
      <c r="P4112">
        <v>0</v>
      </c>
      <c r="Q4112">
        <v>0</v>
      </c>
      <c r="R4112">
        <v>0</v>
      </c>
      <c r="S4112">
        <v>6</v>
      </c>
      <c r="T4112">
        <v>0</v>
      </c>
      <c r="U4112">
        <v>0</v>
      </c>
      <c r="V4112">
        <v>0</v>
      </c>
      <c r="W4112">
        <v>0</v>
      </c>
      <c r="X4112">
        <v>0</v>
      </c>
      <c r="Y4112">
        <v>0</v>
      </c>
      <c r="Z4112">
        <v>0</v>
      </c>
      <c r="AA4112">
        <v>24.47845727091714</v>
      </c>
      <c r="AB4112">
        <v>0</v>
      </c>
      <c r="AC4112">
        <v>0</v>
      </c>
      <c r="AD4112">
        <v>0</v>
      </c>
      <c r="AE4112">
        <v>24.47845727091714</v>
      </c>
    </row>
    <row r="4113" spans="1:31" x14ac:dyDescent="0.3">
      <c r="A4113">
        <v>2510756</v>
      </c>
      <c r="B4113">
        <v>1</v>
      </c>
      <c r="C4113" t="s">
        <v>81</v>
      </c>
      <c r="D4113" t="s">
        <v>127</v>
      </c>
      <c r="E4113" t="s">
        <v>159</v>
      </c>
      <c r="F4113" t="s">
        <v>11922</v>
      </c>
      <c r="G4113" t="s">
        <v>181</v>
      </c>
      <c r="H4113" t="s">
        <v>150</v>
      </c>
      <c r="I4113" t="s">
        <v>136</v>
      </c>
      <c r="J4113" t="s">
        <v>137</v>
      </c>
      <c r="K4113" t="s">
        <v>144</v>
      </c>
      <c r="L4113" t="s">
        <v>11923</v>
      </c>
      <c r="M4113" t="s">
        <v>11924</v>
      </c>
      <c r="N4113">
        <v>1.1611111110000001</v>
      </c>
      <c r="O4113">
        <v>0</v>
      </c>
      <c r="P4113">
        <v>214</v>
      </c>
      <c r="Q4113">
        <v>0</v>
      </c>
      <c r="R4113">
        <v>0</v>
      </c>
      <c r="S4113">
        <v>0</v>
      </c>
      <c r="T4113">
        <v>29</v>
      </c>
      <c r="U4113">
        <v>0</v>
      </c>
      <c r="V4113">
        <v>0</v>
      </c>
      <c r="W4113">
        <v>0</v>
      </c>
      <c r="X4113">
        <v>49.228892512123537</v>
      </c>
      <c r="Y4113">
        <v>0</v>
      </c>
      <c r="Z4113">
        <v>0</v>
      </c>
      <c r="AA4113">
        <v>0</v>
      </c>
      <c r="AB4113">
        <v>13.368651100029796</v>
      </c>
      <c r="AC4113">
        <v>0</v>
      </c>
      <c r="AD4113">
        <v>0</v>
      </c>
      <c r="AE4113">
        <v>62.597543612153331</v>
      </c>
    </row>
    <row r="4114" spans="1:31" x14ac:dyDescent="0.3">
      <c r="A4114">
        <v>2510760</v>
      </c>
      <c r="B4114">
        <v>1</v>
      </c>
      <c r="C4114" t="s">
        <v>80</v>
      </c>
      <c r="D4114" t="s">
        <v>103</v>
      </c>
      <c r="E4114" t="s">
        <v>187</v>
      </c>
      <c r="F4114" t="s">
        <v>10466</v>
      </c>
      <c r="G4114" t="s">
        <v>143</v>
      </c>
      <c r="H4114" t="s">
        <v>135</v>
      </c>
      <c r="I4114" t="s">
        <v>136</v>
      </c>
      <c r="J4114" t="s">
        <v>137</v>
      </c>
      <c r="K4114" t="s">
        <v>144</v>
      </c>
      <c r="L4114" t="s">
        <v>11925</v>
      </c>
      <c r="M4114" t="s">
        <v>11926</v>
      </c>
      <c r="N4114">
        <v>0.186111111</v>
      </c>
      <c r="O4114">
        <v>1</v>
      </c>
      <c r="P4114">
        <v>0</v>
      </c>
      <c r="Q4114">
        <v>26</v>
      </c>
      <c r="R4114">
        <v>0</v>
      </c>
      <c r="S4114">
        <v>4</v>
      </c>
      <c r="T4114">
        <v>0</v>
      </c>
      <c r="U4114">
        <v>1</v>
      </c>
      <c r="V4114">
        <v>0</v>
      </c>
      <c r="W4114">
        <v>0.1998872858397667</v>
      </c>
      <c r="X4114">
        <v>0</v>
      </c>
      <c r="Y4114">
        <v>5.0346442438929015</v>
      </c>
      <c r="Z4114">
        <v>0</v>
      </c>
      <c r="AA4114">
        <v>4.5841796047652998</v>
      </c>
      <c r="AB4114">
        <v>0</v>
      </c>
      <c r="AC4114">
        <v>0.65831441170982508</v>
      </c>
      <c r="AD4114">
        <v>0</v>
      </c>
      <c r="AE4114">
        <v>10.477025546207791</v>
      </c>
    </row>
    <row r="4115" spans="1:31" x14ac:dyDescent="0.3">
      <c r="A4115">
        <v>2510761</v>
      </c>
      <c r="B4115">
        <v>1</v>
      </c>
      <c r="C4115" t="s">
        <v>81</v>
      </c>
      <c r="D4115" t="s">
        <v>116</v>
      </c>
      <c r="E4115" t="s">
        <v>187</v>
      </c>
      <c r="F4115" t="s">
        <v>6912</v>
      </c>
      <c r="G4115" t="s">
        <v>1446</v>
      </c>
      <c r="H4115" t="s">
        <v>135</v>
      </c>
      <c r="I4115" t="s">
        <v>136</v>
      </c>
      <c r="J4115" t="s">
        <v>137</v>
      </c>
      <c r="K4115" t="s">
        <v>144</v>
      </c>
      <c r="L4115" t="s">
        <v>11927</v>
      </c>
      <c r="M4115" t="s">
        <v>11928</v>
      </c>
      <c r="N4115">
        <v>2.1241666659999998</v>
      </c>
      <c r="O4115">
        <v>0</v>
      </c>
      <c r="P4115">
        <v>903</v>
      </c>
      <c r="Q4115">
        <v>8</v>
      </c>
      <c r="R4115">
        <v>106</v>
      </c>
      <c r="S4115">
        <v>7</v>
      </c>
      <c r="T4115">
        <v>49</v>
      </c>
      <c r="U4115">
        <v>1</v>
      </c>
      <c r="V4115">
        <v>0</v>
      </c>
      <c r="W4115">
        <v>0</v>
      </c>
      <c r="X4115">
        <v>186.75964090908718</v>
      </c>
      <c r="Y4115">
        <v>10.741254844586397</v>
      </c>
      <c r="Z4115">
        <v>29.374048466283476</v>
      </c>
      <c r="AA4115">
        <v>28.976723382305124</v>
      </c>
      <c r="AB4115">
        <v>46.05611313809721</v>
      </c>
      <c r="AC4115">
        <v>40.957293467266666</v>
      </c>
      <c r="AD4115">
        <v>0</v>
      </c>
      <c r="AE4115">
        <v>342.86507420762604</v>
      </c>
    </row>
    <row r="4116" spans="1:31" x14ac:dyDescent="0.3">
      <c r="A4116">
        <v>2510765</v>
      </c>
      <c r="B4116">
        <v>1</v>
      </c>
      <c r="C4116" t="s">
        <v>80</v>
      </c>
      <c r="D4116" t="s">
        <v>97</v>
      </c>
      <c r="E4116" t="s">
        <v>167</v>
      </c>
      <c r="F4116" t="s">
        <v>11929</v>
      </c>
      <c r="G4116" t="s">
        <v>263</v>
      </c>
      <c r="H4116" t="s">
        <v>150</v>
      </c>
      <c r="I4116" t="s">
        <v>136</v>
      </c>
      <c r="J4116" t="s">
        <v>137</v>
      </c>
      <c r="K4116" t="s">
        <v>144</v>
      </c>
      <c r="L4116" t="s">
        <v>11930</v>
      </c>
      <c r="M4116" t="s">
        <v>11931</v>
      </c>
      <c r="N4116">
        <v>0.81666666600000004</v>
      </c>
      <c r="O4116">
        <v>0</v>
      </c>
      <c r="P4116">
        <v>1</v>
      </c>
      <c r="Q4116">
        <v>0</v>
      </c>
      <c r="R4116">
        <v>0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4.0863580025897503E-2</v>
      </c>
      <c r="Y4116">
        <v>0</v>
      </c>
      <c r="Z4116">
        <v>0</v>
      </c>
      <c r="AA4116">
        <v>0</v>
      </c>
      <c r="AB4116">
        <v>0</v>
      </c>
      <c r="AC4116">
        <v>0</v>
      </c>
      <c r="AD4116">
        <v>0</v>
      </c>
      <c r="AE4116">
        <v>4.0863580025897503E-2</v>
      </c>
    </row>
    <row r="4117" spans="1:31" x14ac:dyDescent="0.3">
      <c r="A4117">
        <v>2510769</v>
      </c>
      <c r="B4117">
        <v>1</v>
      </c>
      <c r="C4117" t="s">
        <v>80</v>
      </c>
      <c r="D4117" t="s">
        <v>108</v>
      </c>
      <c r="E4117" t="s">
        <v>207</v>
      </c>
      <c r="F4117" t="s">
        <v>11932</v>
      </c>
      <c r="G4117" t="s">
        <v>177</v>
      </c>
      <c r="H4117" t="s">
        <v>150</v>
      </c>
      <c r="I4117" t="s">
        <v>136</v>
      </c>
      <c r="J4117" t="s">
        <v>137</v>
      </c>
      <c r="K4117" t="s">
        <v>144</v>
      </c>
      <c r="L4117" t="s">
        <v>11933</v>
      </c>
      <c r="M4117" t="s">
        <v>11934</v>
      </c>
      <c r="N4117">
        <v>2.2486111110000002</v>
      </c>
      <c r="O4117">
        <v>0</v>
      </c>
      <c r="P4117">
        <v>1</v>
      </c>
      <c r="Q4117">
        <v>0</v>
      </c>
      <c r="R4117">
        <v>0</v>
      </c>
      <c r="S4117">
        <v>0</v>
      </c>
      <c r="T4117">
        <v>1</v>
      </c>
      <c r="U4117">
        <v>0</v>
      </c>
      <c r="V4117">
        <v>0</v>
      </c>
      <c r="W4117">
        <v>0</v>
      </c>
      <c r="X4117">
        <v>0.28858093141509333</v>
      </c>
      <c r="Y4117">
        <v>0</v>
      </c>
      <c r="Z4117">
        <v>0</v>
      </c>
      <c r="AA4117">
        <v>0</v>
      </c>
      <c r="AB4117">
        <v>2.9025677126249998</v>
      </c>
      <c r="AC4117">
        <v>0</v>
      </c>
      <c r="AD4117">
        <v>0</v>
      </c>
      <c r="AE4117">
        <v>3.1911486440400934</v>
      </c>
    </row>
    <row r="4118" spans="1:31" x14ac:dyDescent="0.3">
      <c r="A4118">
        <v>2510773</v>
      </c>
      <c r="B4118">
        <v>1</v>
      </c>
      <c r="C4118" t="s">
        <v>80</v>
      </c>
      <c r="D4118" t="s">
        <v>85</v>
      </c>
      <c r="E4118" t="s">
        <v>167</v>
      </c>
      <c r="F4118" t="s">
        <v>2381</v>
      </c>
      <c r="G4118" t="s">
        <v>234</v>
      </c>
      <c r="H4118" t="s">
        <v>150</v>
      </c>
      <c r="I4118" t="s">
        <v>136</v>
      </c>
      <c r="J4118" t="s">
        <v>137</v>
      </c>
      <c r="K4118" t="s">
        <v>144</v>
      </c>
      <c r="L4118" t="s">
        <v>11935</v>
      </c>
      <c r="M4118" t="s">
        <v>11936</v>
      </c>
      <c r="N4118">
        <v>0.90638888799999995</v>
      </c>
      <c r="O4118">
        <v>0</v>
      </c>
      <c r="P4118">
        <v>11</v>
      </c>
      <c r="Q4118">
        <v>0</v>
      </c>
      <c r="R4118">
        <v>0</v>
      </c>
      <c r="S4118">
        <v>0</v>
      </c>
      <c r="T4118">
        <v>1</v>
      </c>
      <c r="U4118">
        <v>0</v>
      </c>
      <c r="V4118">
        <v>0</v>
      </c>
      <c r="W4118">
        <v>0</v>
      </c>
      <c r="X4118">
        <v>2.2272779416235844</v>
      </c>
      <c r="Y4118">
        <v>0</v>
      </c>
      <c r="Z4118">
        <v>0</v>
      </c>
      <c r="AA4118">
        <v>0</v>
      </c>
      <c r="AB4118">
        <v>6.865170250734251E-2</v>
      </c>
      <c r="AC4118">
        <v>0</v>
      </c>
      <c r="AD4118">
        <v>0</v>
      </c>
      <c r="AE4118">
        <v>2.2959296441309269</v>
      </c>
    </row>
    <row r="4119" spans="1:31" x14ac:dyDescent="0.3">
      <c r="A4119">
        <v>2510775</v>
      </c>
      <c r="B4119">
        <v>1</v>
      </c>
      <c r="C4119" t="s">
        <v>81</v>
      </c>
      <c r="D4119" t="s">
        <v>127</v>
      </c>
      <c r="E4119" t="s">
        <v>132</v>
      </c>
      <c r="F4119" t="s">
        <v>11937</v>
      </c>
      <c r="G4119" t="s">
        <v>204</v>
      </c>
      <c r="H4119" t="s">
        <v>135</v>
      </c>
      <c r="I4119" t="s">
        <v>136</v>
      </c>
      <c r="J4119" t="s">
        <v>137</v>
      </c>
      <c r="K4119" t="s">
        <v>144</v>
      </c>
      <c r="L4119" t="s">
        <v>11938</v>
      </c>
      <c r="M4119" t="s">
        <v>11939</v>
      </c>
      <c r="N4119">
        <v>4.6433333330000002</v>
      </c>
      <c r="O4119">
        <v>0</v>
      </c>
      <c r="P4119">
        <v>0</v>
      </c>
      <c r="Q4119">
        <v>4</v>
      </c>
      <c r="R4119">
        <v>0</v>
      </c>
      <c r="S4119">
        <v>2</v>
      </c>
      <c r="T4119">
        <v>0</v>
      </c>
      <c r="U4119">
        <v>0</v>
      </c>
      <c r="V4119">
        <v>0</v>
      </c>
      <c r="W4119">
        <v>0</v>
      </c>
      <c r="X4119">
        <v>0</v>
      </c>
      <c r="Y4119">
        <v>4.4917457105997194</v>
      </c>
      <c r="Z4119">
        <v>0</v>
      </c>
      <c r="AA4119">
        <v>5.9634201125567774</v>
      </c>
      <c r="AB4119">
        <v>0</v>
      </c>
      <c r="AC4119">
        <v>0</v>
      </c>
      <c r="AD4119">
        <v>0</v>
      </c>
      <c r="AE4119">
        <v>10.455165823156497</v>
      </c>
    </row>
    <row r="4120" spans="1:31" x14ac:dyDescent="0.3">
      <c r="A4120">
        <v>2510776</v>
      </c>
      <c r="B4120">
        <v>1</v>
      </c>
      <c r="C4120" t="s">
        <v>80</v>
      </c>
      <c r="D4120" t="s">
        <v>90</v>
      </c>
      <c r="E4120" t="s">
        <v>167</v>
      </c>
      <c r="F4120" t="s">
        <v>11940</v>
      </c>
      <c r="G4120" t="s">
        <v>169</v>
      </c>
      <c r="H4120" t="s">
        <v>150</v>
      </c>
      <c r="I4120" t="s">
        <v>136</v>
      </c>
      <c r="J4120" t="s">
        <v>137</v>
      </c>
      <c r="K4120" t="s">
        <v>144</v>
      </c>
      <c r="L4120" t="s">
        <v>11941</v>
      </c>
      <c r="M4120" t="s">
        <v>11942</v>
      </c>
      <c r="N4120">
        <v>6.7727777769999999</v>
      </c>
      <c r="O4120">
        <v>0</v>
      </c>
      <c r="P4120">
        <v>13</v>
      </c>
      <c r="Q4120">
        <v>0</v>
      </c>
      <c r="R4120">
        <v>0</v>
      </c>
      <c r="S4120">
        <v>0</v>
      </c>
      <c r="T4120">
        <v>3</v>
      </c>
      <c r="U4120">
        <v>0</v>
      </c>
      <c r="V4120">
        <v>0</v>
      </c>
      <c r="W4120">
        <v>0</v>
      </c>
      <c r="X4120">
        <v>15.010460187719227</v>
      </c>
      <c r="Y4120">
        <v>0</v>
      </c>
      <c r="Z4120">
        <v>0</v>
      </c>
      <c r="AA4120">
        <v>0</v>
      </c>
      <c r="AB4120">
        <v>4.8178844597703243</v>
      </c>
      <c r="AC4120">
        <v>0</v>
      </c>
      <c r="AD4120">
        <v>0</v>
      </c>
      <c r="AE4120">
        <v>19.828344647489551</v>
      </c>
    </row>
    <row r="4121" spans="1:31" x14ac:dyDescent="0.3">
      <c r="A4121">
        <v>2510777</v>
      </c>
      <c r="B4121">
        <v>1</v>
      </c>
      <c r="C4121" t="s">
        <v>81</v>
      </c>
      <c r="D4121" t="s">
        <v>112</v>
      </c>
      <c r="E4121" t="s">
        <v>207</v>
      </c>
      <c r="F4121" t="s">
        <v>11943</v>
      </c>
      <c r="G4121" t="s">
        <v>177</v>
      </c>
      <c r="H4121" t="s">
        <v>150</v>
      </c>
      <c r="I4121" t="s">
        <v>136</v>
      </c>
      <c r="J4121" t="s">
        <v>137</v>
      </c>
      <c r="K4121" t="s">
        <v>144</v>
      </c>
      <c r="L4121" t="s">
        <v>11944</v>
      </c>
      <c r="M4121" t="s">
        <v>11945</v>
      </c>
      <c r="N4121">
        <v>1.3147222220000001</v>
      </c>
      <c r="O4121">
        <v>0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0</v>
      </c>
      <c r="Y4121">
        <v>0</v>
      </c>
      <c r="Z4121">
        <v>0.90614703269749985</v>
      </c>
      <c r="AA4121">
        <v>0</v>
      </c>
      <c r="AB4121">
        <v>0</v>
      </c>
      <c r="AC4121">
        <v>0</v>
      </c>
      <c r="AD4121">
        <v>0</v>
      </c>
      <c r="AE4121">
        <v>0.90614703269749985</v>
      </c>
    </row>
    <row r="4122" spans="1:31" x14ac:dyDescent="0.3">
      <c r="A4122">
        <v>2510784</v>
      </c>
      <c r="B4122">
        <v>1</v>
      </c>
      <c r="C4122" t="s">
        <v>81</v>
      </c>
      <c r="D4122" t="s">
        <v>117</v>
      </c>
      <c r="E4122" t="s">
        <v>167</v>
      </c>
      <c r="F4122" t="s">
        <v>11946</v>
      </c>
      <c r="G4122" t="s">
        <v>263</v>
      </c>
      <c r="H4122" t="s">
        <v>150</v>
      </c>
      <c r="I4122" t="s">
        <v>136</v>
      </c>
      <c r="J4122" t="s">
        <v>137</v>
      </c>
      <c r="K4122" t="s">
        <v>144</v>
      </c>
      <c r="L4122" t="s">
        <v>11947</v>
      </c>
      <c r="M4122" t="s">
        <v>11948</v>
      </c>
      <c r="N4122">
        <v>2.4952777770000001</v>
      </c>
      <c r="O4122">
        <v>0</v>
      </c>
      <c r="P4122">
        <v>1</v>
      </c>
      <c r="Q4122">
        <v>0</v>
      </c>
      <c r="R4122">
        <v>0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0.49280183909121333</v>
      </c>
      <c r="Y4122">
        <v>0</v>
      </c>
      <c r="Z4122">
        <v>0</v>
      </c>
      <c r="AA4122">
        <v>0</v>
      </c>
      <c r="AB4122">
        <v>0</v>
      </c>
      <c r="AC4122">
        <v>0</v>
      </c>
      <c r="AD4122">
        <v>0</v>
      </c>
      <c r="AE4122">
        <v>0.49280183909121333</v>
      </c>
    </row>
    <row r="4123" spans="1:31" x14ac:dyDescent="0.3">
      <c r="A4123">
        <v>2510786</v>
      </c>
      <c r="B4123">
        <v>1</v>
      </c>
      <c r="C4123" t="s">
        <v>80</v>
      </c>
      <c r="D4123" t="s">
        <v>90</v>
      </c>
      <c r="E4123" t="s">
        <v>207</v>
      </c>
      <c r="F4123" t="s">
        <v>11949</v>
      </c>
      <c r="G4123" t="s">
        <v>1512</v>
      </c>
      <c r="H4123" t="s">
        <v>150</v>
      </c>
      <c r="I4123" t="s">
        <v>136</v>
      </c>
      <c r="J4123" t="s">
        <v>137</v>
      </c>
      <c r="K4123" t="s">
        <v>144</v>
      </c>
      <c r="L4123" t="s">
        <v>11950</v>
      </c>
      <c r="M4123" t="s">
        <v>11951</v>
      </c>
      <c r="N4123">
        <v>2.6802777770000001</v>
      </c>
      <c r="O4123">
        <v>0</v>
      </c>
      <c r="P4123">
        <v>142</v>
      </c>
      <c r="Q4123">
        <v>0</v>
      </c>
      <c r="R4123">
        <v>0</v>
      </c>
      <c r="S4123">
        <v>0</v>
      </c>
      <c r="T4123">
        <v>13</v>
      </c>
      <c r="U4123">
        <v>0</v>
      </c>
      <c r="V4123">
        <v>0</v>
      </c>
      <c r="W4123">
        <v>0</v>
      </c>
      <c r="X4123">
        <v>140.47029578897059</v>
      </c>
      <c r="Y4123">
        <v>0</v>
      </c>
      <c r="Z4123">
        <v>0</v>
      </c>
      <c r="AA4123">
        <v>0</v>
      </c>
      <c r="AB4123">
        <v>12.409913074838542</v>
      </c>
      <c r="AC4123">
        <v>0</v>
      </c>
      <c r="AD4123">
        <v>0</v>
      </c>
      <c r="AE4123">
        <v>152.88020886380912</v>
      </c>
    </row>
    <row r="4124" spans="1:31" x14ac:dyDescent="0.3">
      <c r="A4124">
        <v>2510787</v>
      </c>
      <c r="B4124">
        <v>1</v>
      </c>
      <c r="C4124" t="s">
        <v>80</v>
      </c>
      <c r="D4124" t="s">
        <v>107</v>
      </c>
      <c r="E4124" t="s">
        <v>167</v>
      </c>
      <c r="F4124" t="s">
        <v>11952</v>
      </c>
      <c r="G4124" t="s">
        <v>169</v>
      </c>
      <c r="H4124" t="s">
        <v>150</v>
      </c>
      <c r="I4124" t="s">
        <v>136</v>
      </c>
      <c r="J4124" t="s">
        <v>137</v>
      </c>
      <c r="K4124" t="s">
        <v>144</v>
      </c>
      <c r="L4124" t="s">
        <v>11953</v>
      </c>
      <c r="M4124" t="s">
        <v>11954</v>
      </c>
      <c r="N4124">
        <v>1.240277777</v>
      </c>
      <c r="O4124">
        <v>0</v>
      </c>
      <c r="P4124">
        <v>7</v>
      </c>
      <c r="Q4124">
        <v>0</v>
      </c>
      <c r="R4124">
        <v>0</v>
      </c>
      <c r="S4124">
        <v>0</v>
      </c>
      <c r="T4124">
        <v>0</v>
      </c>
      <c r="U4124">
        <v>0</v>
      </c>
      <c r="V4124">
        <v>0</v>
      </c>
      <c r="W4124">
        <v>0</v>
      </c>
      <c r="X4124">
        <v>2.8474820122365863</v>
      </c>
      <c r="Y4124">
        <v>0</v>
      </c>
      <c r="Z4124">
        <v>0</v>
      </c>
      <c r="AA4124">
        <v>0</v>
      </c>
      <c r="AB4124">
        <v>0</v>
      </c>
      <c r="AC4124">
        <v>0</v>
      </c>
      <c r="AD4124">
        <v>0</v>
      </c>
      <c r="AE4124">
        <v>2.8474820122365863</v>
      </c>
    </row>
    <row r="4125" spans="1:31" x14ac:dyDescent="0.3">
      <c r="A4125">
        <v>2510790</v>
      </c>
      <c r="B4125">
        <v>1</v>
      </c>
      <c r="C4125" t="s">
        <v>81</v>
      </c>
      <c r="D4125" t="s">
        <v>128</v>
      </c>
      <c r="E4125" t="s">
        <v>187</v>
      </c>
      <c r="F4125" t="s">
        <v>11955</v>
      </c>
      <c r="G4125" t="s">
        <v>143</v>
      </c>
      <c r="H4125" t="s">
        <v>135</v>
      </c>
      <c r="I4125" t="s">
        <v>136</v>
      </c>
      <c r="J4125" t="s">
        <v>137</v>
      </c>
      <c r="K4125" t="s">
        <v>144</v>
      </c>
      <c r="L4125" t="s">
        <v>11956</v>
      </c>
      <c r="M4125" t="s">
        <v>11957</v>
      </c>
      <c r="N4125">
        <v>0.73805555499999997</v>
      </c>
      <c r="O4125">
        <v>2</v>
      </c>
      <c r="P4125">
        <v>3</v>
      </c>
      <c r="Q4125">
        <v>59</v>
      </c>
      <c r="R4125">
        <v>34</v>
      </c>
      <c r="S4125">
        <v>6</v>
      </c>
      <c r="T4125">
        <v>0</v>
      </c>
      <c r="U4125">
        <v>0</v>
      </c>
      <c r="V4125">
        <v>0</v>
      </c>
      <c r="W4125">
        <v>1.3179758359319798</v>
      </c>
      <c r="X4125">
        <v>3.0548413377490267</v>
      </c>
      <c r="Y4125">
        <v>20.550117078792372</v>
      </c>
      <c r="Z4125">
        <v>51.796354078914902</v>
      </c>
      <c r="AA4125">
        <v>4.8744302458912232</v>
      </c>
      <c r="AB4125">
        <v>0</v>
      </c>
      <c r="AC4125">
        <v>0</v>
      </c>
      <c r="AD4125">
        <v>0</v>
      </c>
      <c r="AE4125">
        <v>81.593718577279503</v>
      </c>
    </row>
    <row r="4126" spans="1:31" x14ac:dyDescent="0.3">
      <c r="A4126">
        <v>2510791</v>
      </c>
      <c r="B4126">
        <v>1</v>
      </c>
      <c r="C4126" t="s">
        <v>80</v>
      </c>
      <c r="D4126" t="s">
        <v>101</v>
      </c>
      <c r="E4126" t="s">
        <v>207</v>
      </c>
      <c r="F4126" t="s">
        <v>11958</v>
      </c>
      <c r="G4126" t="s">
        <v>161</v>
      </c>
      <c r="H4126" t="s">
        <v>150</v>
      </c>
      <c r="I4126" t="s">
        <v>136</v>
      </c>
      <c r="J4126" t="s">
        <v>137</v>
      </c>
      <c r="K4126" t="s">
        <v>144</v>
      </c>
      <c r="L4126" t="s">
        <v>11959</v>
      </c>
      <c r="M4126" t="s">
        <v>11960</v>
      </c>
      <c r="N4126">
        <v>0.52444444400000001</v>
      </c>
      <c r="O4126">
        <v>0</v>
      </c>
      <c r="P4126">
        <v>37</v>
      </c>
      <c r="Q4126">
        <v>0</v>
      </c>
      <c r="R4126">
        <v>0</v>
      </c>
      <c r="S4126">
        <v>0</v>
      </c>
      <c r="T4126">
        <v>0</v>
      </c>
      <c r="U4126">
        <v>0</v>
      </c>
      <c r="V4126">
        <v>0</v>
      </c>
      <c r="W4126">
        <v>0</v>
      </c>
      <c r="X4126">
        <v>3.7054111863490222</v>
      </c>
      <c r="Y4126">
        <v>0</v>
      </c>
      <c r="Z4126">
        <v>0</v>
      </c>
      <c r="AA4126">
        <v>0</v>
      </c>
      <c r="AB4126">
        <v>0</v>
      </c>
      <c r="AC4126">
        <v>0</v>
      </c>
      <c r="AD4126">
        <v>0</v>
      </c>
      <c r="AE4126">
        <v>3.7054111863490222</v>
      </c>
    </row>
    <row r="4127" spans="1:31" x14ac:dyDescent="0.3">
      <c r="A4127">
        <v>2510792</v>
      </c>
      <c r="B4127">
        <v>1</v>
      </c>
      <c r="C4127" t="s">
        <v>81</v>
      </c>
      <c r="D4127" t="s">
        <v>115</v>
      </c>
      <c r="E4127" t="s">
        <v>207</v>
      </c>
      <c r="F4127" t="s">
        <v>11961</v>
      </c>
      <c r="G4127" t="s">
        <v>177</v>
      </c>
      <c r="H4127" t="s">
        <v>150</v>
      </c>
      <c r="I4127" t="s">
        <v>136</v>
      </c>
      <c r="J4127" t="s">
        <v>137</v>
      </c>
      <c r="K4127" t="s">
        <v>144</v>
      </c>
      <c r="L4127" t="s">
        <v>11962</v>
      </c>
      <c r="M4127" t="s">
        <v>11963</v>
      </c>
      <c r="N4127">
        <v>1.4041666660000001</v>
      </c>
      <c r="O4127">
        <v>0</v>
      </c>
      <c r="P4127">
        <v>12</v>
      </c>
      <c r="Q4127">
        <v>0</v>
      </c>
      <c r="R4127">
        <v>1</v>
      </c>
      <c r="S4127">
        <v>0</v>
      </c>
      <c r="T4127">
        <v>0</v>
      </c>
      <c r="U4127">
        <v>0</v>
      </c>
      <c r="V4127">
        <v>0</v>
      </c>
      <c r="W4127">
        <v>0</v>
      </c>
      <c r="X4127">
        <v>0.42516701873305002</v>
      </c>
      <c r="Y4127">
        <v>0</v>
      </c>
      <c r="Z4127">
        <v>3.8381895433950007E-2</v>
      </c>
      <c r="AA4127">
        <v>0</v>
      </c>
      <c r="AB4127">
        <v>0</v>
      </c>
      <c r="AC4127">
        <v>0</v>
      </c>
      <c r="AD4127">
        <v>0</v>
      </c>
      <c r="AE4127">
        <v>0.463548914167</v>
      </c>
    </row>
    <row r="4128" spans="1:31" x14ac:dyDescent="0.3">
      <c r="A4128">
        <v>2510793</v>
      </c>
      <c r="B4128">
        <v>1</v>
      </c>
      <c r="C4128" t="s">
        <v>81</v>
      </c>
      <c r="D4128" t="s">
        <v>112</v>
      </c>
      <c r="E4128" t="s">
        <v>132</v>
      </c>
      <c r="F4128" t="s">
        <v>11964</v>
      </c>
      <c r="G4128" t="s">
        <v>333</v>
      </c>
      <c r="H4128" t="s">
        <v>135</v>
      </c>
      <c r="I4128" t="s">
        <v>136</v>
      </c>
      <c r="J4128" t="s">
        <v>137</v>
      </c>
      <c r="K4128" t="s">
        <v>144</v>
      </c>
      <c r="L4128" t="s">
        <v>11965</v>
      </c>
      <c r="M4128" t="s">
        <v>11966</v>
      </c>
      <c r="N4128">
        <v>2.0330555549999998</v>
      </c>
      <c r="O4128">
        <v>0</v>
      </c>
      <c r="P4128">
        <v>11</v>
      </c>
      <c r="Q4128">
        <v>0</v>
      </c>
      <c r="R4128">
        <v>8</v>
      </c>
      <c r="S4128">
        <v>0</v>
      </c>
      <c r="T4128">
        <v>1</v>
      </c>
      <c r="U4128">
        <v>0</v>
      </c>
      <c r="V4128">
        <v>0</v>
      </c>
      <c r="W4128">
        <v>0</v>
      </c>
      <c r="X4128">
        <v>1.6430471579401433</v>
      </c>
      <c r="Y4128">
        <v>0</v>
      </c>
      <c r="Z4128">
        <v>3.3736709138105496</v>
      </c>
      <c r="AA4128">
        <v>0</v>
      </c>
      <c r="AB4128">
        <v>0.4042960665422467</v>
      </c>
      <c r="AC4128">
        <v>0</v>
      </c>
      <c r="AD4128">
        <v>0</v>
      </c>
      <c r="AE4128">
        <v>5.4210141382929402</v>
      </c>
    </row>
    <row r="4129" spans="1:31" x14ac:dyDescent="0.3">
      <c r="A4129">
        <v>2510795</v>
      </c>
      <c r="B4129">
        <v>1</v>
      </c>
      <c r="C4129" t="s">
        <v>81</v>
      </c>
      <c r="D4129" t="s">
        <v>113</v>
      </c>
      <c r="E4129" t="s">
        <v>167</v>
      </c>
      <c r="F4129" t="s">
        <v>11967</v>
      </c>
      <c r="G4129" t="s">
        <v>263</v>
      </c>
      <c r="H4129" t="s">
        <v>150</v>
      </c>
      <c r="I4129" t="s">
        <v>136</v>
      </c>
      <c r="J4129" t="s">
        <v>137</v>
      </c>
      <c r="K4129" t="s">
        <v>144</v>
      </c>
      <c r="L4129" t="s">
        <v>11968</v>
      </c>
      <c r="M4129" t="s">
        <v>11969</v>
      </c>
      <c r="N4129">
        <v>4.1130555549999999</v>
      </c>
      <c r="O4129">
        <v>0</v>
      </c>
      <c r="P4129">
        <v>1</v>
      </c>
      <c r="Q4129">
        <v>0</v>
      </c>
      <c r="R4129">
        <v>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0.67209874811157344</v>
      </c>
      <c r="Y4129">
        <v>0</v>
      </c>
      <c r="Z4129">
        <v>0</v>
      </c>
      <c r="AA4129">
        <v>0</v>
      </c>
      <c r="AB4129">
        <v>0</v>
      </c>
      <c r="AC4129">
        <v>0</v>
      </c>
      <c r="AD4129">
        <v>0</v>
      </c>
      <c r="AE4129">
        <v>0.67209874811157344</v>
      </c>
    </row>
    <row r="4130" spans="1:31" x14ac:dyDescent="0.3">
      <c r="A4130">
        <v>2510799</v>
      </c>
      <c r="B4130">
        <v>1</v>
      </c>
      <c r="C4130" t="s">
        <v>81</v>
      </c>
      <c r="D4130" t="s">
        <v>122</v>
      </c>
      <c r="E4130" t="s">
        <v>167</v>
      </c>
      <c r="F4130" t="s">
        <v>11970</v>
      </c>
      <c r="G4130" t="s">
        <v>169</v>
      </c>
      <c r="H4130" t="s">
        <v>150</v>
      </c>
      <c r="I4130" t="s">
        <v>136</v>
      </c>
      <c r="J4130" t="s">
        <v>137</v>
      </c>
      <c r="K4130" t="s">
        <v>144</v>
      </c>
      <c r="L4130" t="s">
        <v>11971</v>
      </c>
      <c r="M4130" t="s">
        <v>11972</v>
      </c>
      <c r="N4130">
        <v>3.525555555</v>
      </c>
      <c r="O4130">
        <v>0</v>
      </c>
      <c r="P4130">
        <v>9</v>
      </c>
      <c r="Q4130">
        <v>0</v>
      </c>
      <c r="R4130">
        <v>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9.284791613049153</v>
      </c>
      <c r="Y4130">
        <v>0</v>
      </c>
      <c r="Z4130">
        <v>0</v>
      </c>
      <c r="AA4130">
        <v>0</v>
      </c>
      <c r="AB4130">
        <v>0</v>
      </c>
      <c r="AC4130">
        <v>0</v>
      </c>
      <c r="AD4130">
        <v>0</v>
      </c>
      <c r="AE4130">
        <v>9.284791613049153</v>
      </c>
    </row>
    <row r="4131" spans="1:31" x14ac:dyDescent="0.3">
      <c r="A4131">
        <v>2510803</v>
      </c>
      <c r="B4131">
        <v>1</v>
      </c>
      <c r="C4131" t="s">
        <v>81</v>
      </c>
      <c r="D4131" t="s">
        <v>114</v>
      </c>
      <c r="E4131" t="s">
        <v>207</v>
      </c>
      <c r="F4131" t="s">
        <v>11973</v>
      </c>
      <c r="G4131" t="s">
        <v>177</v>
      </c>
      <c r="H4131" t="s">
        <v>150</v>
      </c>
      <c r="I4131" t="s">
        <v>136</v>
      </c>
      <c r="J4131" t="s">
        <v>137</v>
      </c>
      <c r="K4131" t="s">
        <v>144</v>
      </c>
      <c r="L4131" t="s">
        <v>11974</v>
      </c>
      <c r="M4131" t="s">
        <v>11975</v>
      </c>
      <c r="N4131">
        <v>0.50611111099999995</v>
      </c>
      <c r="O4131">
        <v>0</v>
      </c>
      <c r="P4131">
        <v>2</v>
      </c>
      <c r="Q4131">
        <v>0</v>
      </c>
      <c r="R4131">
        <v>0</v>
      </c>
      <c r="S4131">
        <v>0</v>
      </c>
      <c r="T4131">
        <v>0</v>
      </c>
      <c r="U4131">
        <v>0</v>
      </c>
      <c r="V4131">
        <v>0</v>
      </c>
      <c r="W4131">
        <v>0</v>
      </c>
      <c r="X4131">
        <v>8.3128052429080002E-2</v>
      </c>
      <c r="Y4131">
        <v>0</v>
      </c>
      <c r="Z4131">
        <v>0</v>
      </c>
      <c r="AA4131">
        <v>0</v>
      </c>
      <c r="AB4131">
        <v>0</v>
      </c>
      <c r="AC4131">
        <v>0</v>
      </c>
      <c r="AD4131">
        <v>0</v>
      </c>
      <c r="AE4131">
        <v>8.3128052429080002E-2</v>
      </c>
    </row>
    <row r="4132" spans="1:31" x14ac:dyDescent="0.3">
      <c r="A4132">
        <v>2510810</v>
      </c>
      <c r="B4132">
        <v>1</v>
      </c>
      <c r="C4132" t="s">
        <v>80</v>
      </c>
      <c r="D4132" t="s">
        <v>109</v>
      </c>
      <c r="E4132" t="s">
        <v>167</v>
      </c>
      <c r="F4132" t="s">
        <v>11976</v>
      </c>
      <c r="G4132" t="s">
        <v>169</v>
      </c>
      <c r="H4132" t="s">
        <v>150</v>
      </c>
      <c r="I4132" t="s">
        <v>136</v>
      </c>
      <c r="J4132" t="s">
        <v>137</v>
      </c>
      <c r="K4132" t="s">
        <v>144</v>
      </c>
      <c r="L4132" t="s">
        <v>11977</v>
      </c>
      <c r="M4132" t="s">
        <v>11978</v>
      </c>
      <c r="N4132">
        <v>1.4594444440000001</v>
      </c>
      <c r="O4132">
        <v>0</v>
      </c>
      <c r="P4132">
        <v>4</v>
      </c>
      <c r="Q4132">
        <v>0</v>
      </c>
      <c r="R4132">
        <v>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1.0060781473962568</v>
      </c>
      <c r="Y4132">
        <v>0</v>
      </c>
      <c r="Z4132">
        <v>0</v>
      </c>
      <c r="AA4132">
        <v>0</v>
      </c>
      <c r="AB4132">
        <v>0</v>
      </c>
      <c r="AC4132">
        <v>0</v>
      </c>
      <c r="AD4132">
        <v>0</v>
      </c>
      <c r="AE4132">
        <v>1.0060781473962568</v>
      </c>
    </row>
    <row r="4133" spans="1:31" x14ac:dyDescent="0.3">
      <c r="A4133">
        <v>2510811</v>
      </c>
      <c r="B4133">
        <v>1</v>
      </c>
      <c r="C4133" t="s">
        <v>81</v>
      </c>
      <c r="D4133" t="s">
        <v>118</v>
      </c>
      <c r="E4133" t="s">
        <v>207</v>
      </c>
      <c r="F4133" t="s">
        <v>11979</v>
      </c>
      <c r="G4133" t="s">
        <v>1512</v>
      </c>
      <c r="H4133" t="s">
        <v>150</v>
      </c>
      <c r="I4133" t="s">
        <v>136</v>
      </c>
      <c r="J4133" t="s">
        <v>137</v>
      </c>
      <c r="K4133" t="s">
        <v>144</v>
      </c>
      <c r="L4133" t="s">
        <v>11980</v>
      </c>
      <c r="M4133" t="s">
        <v>11981</v>
      </c>
      <c r="N4133">
        <v>1.5866666659999999</v>
      </c>
      <c r="O4133">
        <v>0</v>
      </c>
      <c r="P4133">
        <v>123</v>
      </c>
      <c r="Q4133">
        <v>0</v>
      </c>
      <c r="R4133">
        <v>0</v>
      </c>
      <c r="S4133">
        <v>0</v>
      </c>
      <c r="T4133">
        <v>1</v>
      </c>
      <c r="U4133">
        <v>0</v>
      </c>
      <c r="V4133">
        <v>0</v>
      </c>
      <c r="W4133">
        <v>0</v>
      </c>
      <c r="X4133">
        <v>53.079654789817688</v>
      </c>
      <c r="Y4133">
        <v>0</v>
      </c>
      <c r="Z4133">
        <v>0</v>
      </c>
      <c r="AA4133">
        <v>0</v>
      </c>
      <c r="AB4133">
        <v>1.5875764479011112</v>
      </c>
      <c r="AC4133">
        <v>0</v>
      </c>
      <c r="AD4133">
        <v>0</v>
      </c>
      <c r="AE4133">
        <v>54.667231237718802</v>
      </c>
    </row>
    <row r="4134" spans="1:31" x14ac:dyDescent="0.3">
      <c r="A4134">
        <v>2510813</v>
      </c>
      <c r="B4134">
        <v>1</v>
      </c>
      <c r="C4134" t="s">
        <v>80</v>
      </c>
      <c r="D4134" t="s">
        <v>97</v>
      </c>
      <c r="E4134" t="s">
        <v>167</v>
      </c>
      <c r="F4134" t="s">
        <v>11982</v>
      </c>
      <c r="G4134" t="s">
        <v>3796</v>
      </c>
      <c r="H4134" t="s">
        <v>150</v>
      </c>
      <c r="I4134" t="s">
        <v>136</v>
      </c>
      <c r="J4134" t="s">
        <v>137</v>
      </c>
      <c r="K4134" t="s">
        <v>144</v>
      </c>
      <c r="L4134" t="s">
        <v>11983</v>
      </c>
      <c r="M4134" t="s">
        <v>11984</v>
      </c>
      <c r="N4134">
        <v>0.74222222199999999</v>
      </c>
      <c r="O4134">
        <v>0</v>
      </c>
      <c r="P4134">
        <v>1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0.38123327909940008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0.38123327909940008</v>
      </c>
    </row>
    <row r="4135" spans="1:31" x14ac:dyDescent="0.3">
      <c r="A4135">
        <v>2510814</v>
      </c>
      <c r="B4135">
        <v>1</v>
      </c>
      <c r="C4135" t="s">
        <v>81</v>
      </c>
      <c r="D4135" t="s">
        <v>123</v>
      </c>
      <c r="E4135" t="s">
        <v>207</v>
      </c>
      <c r="F4135" t="s">
        <v>11985</v>
      </c>
      <c r="G4135" t="s">
        <v>177</v>
      </c>
      <c r="H4135" t="s">
        <v>150</v>
      </c>
      <c r="I4135" t="s">
        <v>136</v>
      </c>
      <c r="J4135" t="s">
        <v>137</v>
      </c>
      <c r="K4135" t="s">
        <v>144</v>
      </c>
      <c r="L4135" t="s">
        <v>11986</v>
      </c>
      <c r="M4135" t="s">
        <v>11987</v>
      </c>
      <c r="N4135">
        <v>1.633888888</v>
      </c>
      <c r="O4135">
        <v>0</v>
      </c>
      <c r="P4135">
        <v>16</v>
      </c>
      <c r="Q4135">
        <v>0</v>
      </c>
      <c r="R4135">
        <v>5</v>
      </c>
      <c r="S4135">
        <v>0</v>
      </c>
      <c r="T4135">
        <v>6</v>
      </c>
      <c r="U4135">
        <v>0</v>
      </c>
      <c r="V4135">
        <v>0</v>
      </c>
      <c r="W4135">
        <v>0</v>
      </c>
      <c r="X4135">
        <v>3.0124409793021409</v>
      </c>
      <c r="Y4135">
        <v>0</v>
      </c>
      <c r="Z4135">
        <v>0.62015448204219337</v>
      </c>
      <c r="AA4135">
        <v>0</v>
      </c>
      <c r="AB4135">
        <v>0.11894243255379</v>
      </c>
      <c r="AC4135">
        <v>0</v>
      </c>
      <c r="AD4135">
        <v>0</v>
      </c>
      <c r="AE4135">
        <v>3.7515378938981243</v>
      </c>
    </row>
    <row r="4136" spans="1:31" x14ac:dyDescent="0.3">
      <c r="A4136">
        <v>2510817</v>
      </c>
      <c r="B4136">
        <v>1</v>
      </c>
      <c r="C4136" t="s">
        <v>80</v>
      </c>
      <c r="D4136" t="s">
        <v>106</v>
      </c>
      <c r="E4136" t="s">
        <v>207</v>
      </c>
      <c r="F4136" t="s">
        <v>11988</v>
      </c>
      <c r="G4136" t="s">
        <v>177</v>
      </c>
      <c r="H4136" t="s">
        <v>150</v>
      </c>
      <c r="I4136" t="s">
        <v>136</v>
      </c>
      <c r="J4136" t="s">
        <v>137</v>
      </c>
      <c r="K4136" t="s">
        <v>144</v>
      </c>
      <c r="L4136" t="s">
        <v>11989</v>
      </c>
      <c r="M4136" t="s">
        <v>11990</v>
      </c>
      <c r="N4136">
        <v>1.2908333329999999</v>
      </c>
      <c r="O4136">
        <v>0</v>
      </c>
      <c r="P4136">
        <v>16</v>
      </c>
      <c r="Q4136">
        <v>0</v>
      </c>
      <c r="R4136">
        <v>8</v>
      </c>
      <c r="S4136">
        <v>0</v>
      </c>
      <c r="T4136">
        <v>6</v>
      </c>
      <c r="U4136">
        <v>0</v>
      </c>
      <c r="V4136">
        <v>0</v>
      </c>
      <c r="W4136">
        <v>0</v>
      </c>
      <c r="X4136">
        <v>3.3636714184830798</v>
      </c>
      <c r="Y4136">
        <v>0</v>
      </c>
      <c r="Z4136">
        <v>0.67498952359310671</v>
      </c>
      <c r="AA4136">
        <v>0</v>
      </c>
      <c r="AB4136">
        <v>0.29492917565317828</v>
      </c>
      <c r="AC4136">
        <v>0</v>
      </c>
      <c r="AD4136">
        <v>0</v>
      </c>
      <c r="AE4136">
        <v>4.3335901177293641</v>
      </c>
    </row>
    <row r="4137" spans="1:31" x14ac:dyDescent="0.3">
      <c r="A4137">
        <v>2510818</v>
      </c>
      <c r="B4137">
        <v>1</v>
      </c>
      <c r="C4137" t="s">
        <v>80</v>
      </c>
      <c r="D4137" t="s">
        <v>108</v>
      </c>
      <c r="E4137" t="s">
        <v>207</v>
      </c>
      <c r="F4137" t="s">
        <v>11991</v>
      </c>
      <c r="G4137" t="s">
        <v>177</v>
      </c>
      <c r="H4137" t="s">
        <v>150</v>
      </c>
      <c r="I4137" t="s">
        <v>136</v>
      </c>
      <c r="J4137" t="s">
        <v>137</v>
      </c>
      <c r="K4137" t="s">
        <v>144</v>
      </c>
      <c r="L4137" t="s">
        <v>11992</v>
      </c>
      <c r="M4137" t="s">
        <v>11993</v>
      </c>
      <c r="N4137">
        <v>2.162222222</v>
      </c>
      <c r="O4137">
        <v>0</v>
      </c>
      <c r="P4137">
        <v>0</v>
      </c>
      <c r="Q4137">
        <v>0</v>
      </c>
      <c r="R4137">
        <v>15</v>
      </c>
      <c r="S4137">
        <v>0</v>
      </c>
      <c r="T4137">
        <v>6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2.5829166245103865</v>
      </c>
      <c r="AA4137">
        <v>0</v>
      </c>
      <c r="AB4137">
        <v>0.87825378648806496</v>
      </c>
      <c r="AC4137">
        <v>0</v>
      </c>
      <c r="AD4137">
        <v>0</v>
      </c>
      <c r="AE4137">
        <v>3.4611704109984514</v>
      </c>
    </row>
    <row r="4138" spans="1:31" x14ac:dyDescent="0.3">
      <c r="A4138">
        <v>2511453</v>
      </c>
      <c r="B4138">
        <v>1</v>
      </c>
      <c r="C4138" t="s">
        <v>80</v>
      </c>
      <c r="D4138" t="s">
        <v>107</v>
      </c>
      <c r="E4138" t="s">
        <v>141</v>
      </c>
      <c r="F4138" t="s">
        <v>11994</v>
      </c>
      <c r="G4138" t="s">
        <v>143</v>
      </c>
      <c r="H4138" t="s">
        <v>135</v>
      </c>
      <c r="I4138" t="s">
        <v>136</v>
      </c>
      <c r="J4138" t="s">
        <v>137</v>
      </c>
      <c r="K4138" t="s">
        <v>144</v>
      </c>
      <c r="L4138" t="s">
        <v>11995</v>
      </c>
      <c r="M4138" t="s">
        <v>11996</v>
      </c>
      <c r="N4138">
        <v>0.86666666599999997</v>
      </c>
      <c r="O4138">
        <v>0</v>
      </c>
      <c r="P4138">
        <v>2295</v>
      </c>
      <c r="Q4138">
        <v>2</v>
      </c>
      <c r="R4138">
        <v>18</v>
      </c>
      <c r="S4138">
        <v>2</v>
      </c>
      <c r="T4138">
        <v>77</v>
      </c>
      <c r="U4138">
        <v>0</v>
      </c>
      <c r="V4138">
        <v>0</v>
      </c>
      <c r="W4138">
        <v>0</v>
      </c>
      <c r="X4138">
        <v>382.24153585325161</v>
      </c>
      <c r="Y4138">
        <v>1.9149241252642</v>
      </c>
      <c r="Z4138">
        <v>2.7461054790301991</v>
      </c>
      <c r="AA4138">
        <v>2.1191851306229332</v>
      </c>
      <c r="AB4138">
        <v>73.506686040406819</v>
      </c>
      <c r="AC4138">
        <v>0</v>
      </c>
      <c r="AD4138">
        <v>0</v>
      </c>
      <c r="AE4138">
        <v>462.52843662857572</v>
      </c>
    </row>
    <row r="4139" spans="1:31" x14ac:dyDescent="0.3">
      <c r="A4139">
        <v>2511407</v>
      </c>
      <c r="B4139">
        <v>1</v>
      </c>
      <c r="C4139" t="s">
        <v>80</v>
      </c>
      <c r="D4139" t="s">
        <v>83</v>
      </c>
      <c r="E4139" t="s">
        <v>207</v>
      </c>
      <c r="F4139" t="s">
        <v>11997</v>
      </c>
      <c r="G4139" t="s">
        <v>413</v>
      </c>
      <c r="H4139" t="s">
        <v>150</v>
      </c>
      <c r="I4139" t="s">
        <v>136</v>
      </c>
      <c r="J4139" t="s">
        <v>137</v>
      </c>
      <c r="K4139" t="s">
        <v>144</v>
      </c>
      <c r="L4139" t="s">
        <v>11998</v>
      </c>
      <c r="M4139" t="s">
        <v>11999</v>
      </c>
      <c r="N4139">
        <v>2.335555555</v>
      </c>
      <c r="O4139">
        <v>0</v>
      </c>
      <c r="P4139">
        <v>72</v>
      </c>
      <c r="Q4139">
        <v>0</v>
      </c>
      <c r="R4139">
        <v>0</v>
      </c>
      <c r="S4139">
        <v>0</v>
      </c>
      <c r="T4139">
        <v>6</v>
      </c>
      <c r="U4139">
        <v>0</v>
      </c>
      <c r="V4139">
        <v>0</v>
      </c>
      <c r="W4139">
        <v>0</v>
      </c>
      <c r="X4139">
        <v>48.718561188564699</v>
      </c>
      <c r="Y4139">
        <v>0</v>
      </c>
      <c r="Z4139">
        <v>0</v>
      </c>
      <c r="AA4139">
        <v>0</v>
      </c>
      <c r="AB4139">
        <v>13.420097574194401</v>
      </c>
      <c r="AC4139">
        <v>0</v>
      </c>
      <c r="AD4139">
        <v>0</v>
      </c>
      <c r="AE4139">
        <v>62.1386587627591</v>
      </c>
    </row>
    <row r="4140" spans="1:31" x14ac:dyDescent="0.3">
      <c r="A4140">
        <v>2510929</v>
      </c>
      <c r="B4140">
        <v>1</v>
      </c>
      <c r="C4140" t="s">
        <v>80</v>
      </c>
      <c r="D4140" t="s">
        <v>105</v>
      </c>
      <c r="E4140" t="s">
        <v>147</v>
      </c>
      <c r="F4140" t="s">
        <v>12000</v>
      </c>
      <c r="G4140" t="s">
        <v>161</v>
      </c>
      <c r="H4140" t="s">
        <v>150</v>
      </c>
      <c r="I4140" t="s">
        <v>136</v>
      </c>
      <c r="J4140" t="s">
        <v>137</v>
      </c>
      <c r="K4140" t="s">
        <v>144</v>
      </c>
      <c r="L4140" t="s">
        <v>12001</v>
      </c>
      <c r="M4140" t="s">
        <v>12002</v>
      </c>
      <c r="N4140">
        <v>1.0133333330000001</v>
      </c>
      <c r="O4140">
        <v>0</v>
      </c>
      <c r="P4140">
        <v>0</v>
      </c>
      <c r="Q4140">
        <v>0</v>
      </c>
      <c r="R4140">
        <v>0</v>
      </c>
      <c r="S4140">
        <v>0</v>
      </c>
      <c r="T4140">
        <v>6</v>
      </c>
      <c r="U4140">
        <v>0</v>
      </c>
      <c r="V4140">
        <v>2</v>
      </c>
      <c r="W4140">
        <v>0</v>
      </c>
      <c r="X4140">
        <v>0</v>
      </c>
      <c r="Y4140">
        <v>0</v>
      </c>
      <c r="Z4140">
        <v>0</v>
      </c>
      <c r="AA4140">
        <v>0</v>
      </c>
      <c r="AB4140">
        <v>49.578452460858628</v>
      </c>
      <c r="AC4140">
        <v>0</v>
      </c>
      <c r="AD4140">
        <v>17.404508653083933</v>
      </c>
      <c r="AE4140">
        <v>66.982961113942565</v>
      </c>
    </row>
    <row r="4141" spans="1:31" x14ac:dyDescent="0.3">
      <c r="A4141">
        <v>2510889</v>
      </c>
      <c r="B4141">
        <v>1</v>
      </c>
      <c r="C4141" t="s">
        <v>80</v>
      </c>
      <c r="D4141" t="s">
        <v>93</v>
      </c>
      <c r="E4141" t="s">
        <v>167</v>
      </c>
      <c r="F4141" t="s">
        <v>12003</v>
      </c>
      <c r="G4141" t="s">
        <v>263</v>
      </c>
      <c r="H4141" t="s">
        <v>150</v>
      </c>
      <c r="I4141" t="s">
        <v>136</v>
      </c>
      <c r="J4141" t="s">
        <v>137</v>
      </c>
      <c r="K4141" t="s">
        <v>144</v>
      </c>
      <c r="L4141" t="s">
        <v>12004</v>
      </c>
      <c r="M4141" t="s">
        <v>12005</v>
      </c>
      <c r="N4141">
        <v>6.619722222</v>
      </c>
      <c r="O4141">
        <v>0</v>
      </c>
      <c r="P4141">
        <v>1</v>
      </c>
      <c r="Q4141">
        <v>0</v>
      </c>
      <c r="R4141">
        <v>0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1.4522925837023799</v>
      </c>
      <c r="Y4141">
        <v>0</v>
      </c>
      <c r="Z4141">
        <v>0</v>
      </c>
      <c r="AA4141">
        <v>0</v>
      </c>
      <c r="AB4141">
        <v>0</v>
      </c>
      <c r="AC4141">
        <v>0</v>
      </c>
      <c r="AD4141">
        <v>0</v>
      </c>
      <c r="AE4141">
        <v>1.4522925837023799</v>
      </c>
    </row>
    <row r="4142" spans="1:31" x14ac:dyDescent="0.3">
      <c r="A4142">
        <v>2511198</v>
      </c>
      <c r="B4142">
        <v>1</v>
      </c>
      <c r="C4142" t="s">
        <v>80</v>
      </c>
      <c r="D4142" t="s">
        <v>82</v>
      </c>
      <c r="E4142" t="s">
        <v>167</v>
      </c>
      <c r="F4142" t="s">
        <v>12006</v>
      </c>
      <c r="G4142" t="s">
        <v>263</v>
      </c>
      <c r="H4142" t="s">
        <v>150</v>
      </c>
      <c r="I4142" t="s">
        <v>136</v>
      </c>
      <c r="J4142" t="s">
        <v>137</v>
      </c>
      <c r="K4142" t="s">
        <v>144</v>
      </c>
      <c r="L4142" t="s">
        <v>12007</v>
      </c>
      <c r="M4142" t="s">
        <v>12008</v>
      </c>
      <c r="N4142">
        <v>1.65</v>
      </c>
      <c r="O4142">
        <v>0</v>
      </c>
      <c r="P4142">
        <v>1</v>
      </c>
      <c r="Q4142">
        <v>0</v>
      </c>
      <c r="R4142">
        <v>0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1.0778091687879434</v>
      </c>
      <c r="Y4142">
        <v>0</v>
      </c>
      <c r="Z4142">
        <v>0</v>
      </c>
      <c r="AA4142">
        <v>0</v>
      </c>
      <c r="AB4142">
        <v>0</v>
      </c>
      <c r="AC4142">
        <v>0</v>
      </c>
      <c r="AD4142">
        <v>0</v>
      </c>
      <c r="AE4142">
        <v>1.0778091687879434</v>
      </c>
    </row>
    <row r="4143" spans="1:31" x14ac:dyDescent="0.3">
      <c r="A4143">
        <v>2511530</v>
      </c>
      <c r="B4143">
        <v>1</v>
      </c>
      <c r="C4143" t="s">
        <v>80</v>
      </c>
      <c r="D4143" t="s">
        <v>101</v>
      </c>
      <c r="E4143" t="s">
        <v>207</v>
      </c>
      <c r="F4143" t="s">
        <v>837</v>
      </c>
      <c r="G4143" t="s">
        <v>161</v>
      </c>
      <c r="H4143" t="s">
        <v>150</v>
      </c>
      <c r="I4143" t="s">
        <v>136</v>
      </c>
      <c r="J4143" t="s">
        <v>137</v>
      </c>
      <c r="K4143" t="s">
        <v>144</v>
      </c>
      <c r="L4143" t="s">
        <v>12009</v>
      </c>
      <c r="M4143" t="s">
        <v>12010</v>
      </c>
      <c r="N4143">
        <v>0.640833333</v>
      </c>
      <c r="O4143">
        <v>0</v>
      </c>
      <c r="P4143">
        <v>71</v>
      </c>
      <c r="Q4143">
        <v>0</v>
      </c>
      <c r="R4143">
        <v>0</v>
      </c>
      <c r="S4143">
        <v>0</v>
      </c>
      <c r="T4143">
        <v>1</v>
      </c>
      <c r="U4143">
        <v>0</v>
      </c>
      <c r="V4143">
        <v>0</v>
      </c>
      <c r="W4143">
        <v>0</v>
      </c>
      <c r="X4143">
        <v>25.740672508274084</v>
      </c>
      <c r="Y4143">
        <v>0</v>
      </c>
      <c r="Z4143">
        <v>0</v>
      </c>
      <c r="AA4143">
        <v>0</v>
      </c>
      <c r="AB4143">
        <v>0.77361760921833334</v>
      </c>
      <c r="AC4143">
        <v>0</v>
      </c>
      <c r="AD4143">
        <v>0</v>
      </c>
      <c r="AE4143">
        <v>26.514290117492418</v>
      </c>
    </row>
    <row r="4144" spans="1:31" x14ac:dyDescent="0.3">
      <c r="A4144">
        <v>2510952</v>
      </c>
      <c r="B4144">
        <v>1</v>
      </c>
      <c r="C4144" t="s">
        <v>80</v>
      </c>
      <c r="D4144" t="s">
        <v>105</v>
      </c>
      <c r="E4144" t="s">
        <v>207</v>
      </c>
      <c r="F4144" t="s">
        <v>12011</v>
      </c>
      <c r="G4144" t="s">
        <v>177</v>
      </c>
      <c r="H4144" t="s">
        <v>150</v>
      </c>
      <c r="I4144" t="s">
        <v>136</v>
      </c>
      <c r="J4144" t="s">
        <v>137</v>
      </c>
      <c r="K4144" t="s">
        <v>144</v>
      </c>
      <c r="L4144" t="s">
        <v>12012</v>
      </c>
      <c r="M4144" t="s">
        <v>12013</v>
      </c>
      <c r="N4144">
        <v>5.5605555549999997</v>
      </c>
      <c r="O4144">
        <v>0</v>
      </c>
      <c r="P4144">
        <v>46</v>
      </c>
      <c r="Q4144">
        <v>0</v>
      </c>
      <c r="R4144">
        <v>0</v>
      </c>
      <c r="S4144">
        <v>0</v>
      </c>
      <c r="T4144">
        <v>1</v>
      </c>
      <c r="U4144">
        <v>0</v>
      </c>
      <c r="V4144">
        <v>0</v>
      </c>
      <c r="W4144">
        <v>0</v>
      </c>
      <c r="X4144">
        <v>60.753267540493923</v>
      </c>
      <c r="Y4144">
        <v>0</v>
      </c>
      <c r="Z4144">
        <v>0</v>
      </c>
      <c r="AA4144">
        <v>0</v>
      </c>
      <c r="AB4144">
        <v>31.296671187756331</v>
      </c>
      <c r="AC4144">
        <v>0</v>
      </c>
      <c r="AD4144">
        <v>0</v>
      </c>
      <c r="AE4144">
        <v>92.049938728250254</v>
      </c>
    </row>
    <row r="4145" spans="1:31" x14ac:dyDescent="0.3">
      <c r="A4145">
        <v>2511238</v>
      </c>
      <c r="B4145">
        <v>1</v>
      </c>
      <c r="C4145" t="s">
        <v>80</v>
      </c>
      <c r="D4145" t="s">
        <v>100</v>
      </c>
      <c r="E4145" t="s">
        <v>159</v>
      </c>
      <c r="F4145" t="s">
        <v>12014</v>
      </c>
      <c r="G4145" t="s">
        <v>134</v>
      </c>
      <c r="H4145" t="s">
        <v>150</v>
      </c>
      <c r="I4145" t="s">
        <v>136</v>
      </c>
      <c r="J4145" t="s">
        <v>137</v>
      </c>
      <c r="K4145" t="s">
        <v>138</v>
      </c>
      <c r="L4145" t="s">
        <v>12015</v>
      </c>
      <c r="M4145" t="s">
        <v>12016</v>
      </c>
      <c r="N4145">
        <v>1.0225</v>
      </c>
      <c r="O4145">
        <v>0</v>
      </c>
      <c r="P4145">
        <v>431</v>
      </c>
      <c r="Q4145">
        <v>0</v>
      </c>
      <c r="R4145">
        <v>0</v>
      </c>
      <c r="S4145">
        <v>0</v>
      </c>
      <c r="T4145">
        <v>9</v>
      </c>
      <c r="U4145">
        <v>0</v>
      </c>
      <c r="V4145">
        <v>0</v>
      </c>
      <c r="W4145">
        <v>0</v>
      </c>
      <c r="X4145">
        <v>102.01678293236623</v>
      </c>
      <c r="Y4145">
        <v>0</v>
      </c>
      <c r="Z4145">
        <v>0</v>
      </c>
      <c r="AA4145">
        <v>0</v>
      </c>
      <c r="AB4145">
        <v>36.992815687761613</v>
      </c>
      <c r="AC4145">
        <v>0</v>
      </c>
      <c r="AD4145">
        <v>0</v>
      </c>
      <c r="AE4145">
        <v>139.00959862012783</v>
      </c>
    </row>
    <row r="4146" spans="1:31" x14ac:dyDescent="0.3">
      <c r="A4146">
        <v>2511536</v>
      </c>
      <c r="B4146">
        <v>1</v>
      </c>
      <c r="C4146" t="s">
        <v>81</v>
      </c>
      <c r="D4146" t="s">
        <v>128</v>
      </c>
      <c r="E4146" t="s">
        <v>167</v>
      </c>
      <c r="F4146" t="s">
        <v>12017</v>
      </c>
      <c r="G4146" t="s">
        <v>169</v>
      </c>
      <c r="H4146" t="s">
        <v>150</v>
      </c>
      <c r="I4146" t="s">
        <v>136</v>
      </c>
      <c r="J4146" t="s">
        <v>137</v>
      </c>
      <c r="K4146" t="s">
        <v>144</v>
      </c>
      <c r="L4146" t="s">
        <v>12018</v>
      </c>
      <c r="M4146" t="s">
        <v>12019</v>
      </c>
      <c r="N4146">
        <v>1.605555555</v>
      </c>
      <c r="O4146">
        <v>0</v>
      </c>
      <c r="P4146">
        <v>3</v>
      </c>
      <c r="Q4146">
        <v>0</v>
      </c>
      <c r="R4146">
        <v>0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1.12476914466294</v>
      </c>
      <c r="Y4146">
        <v>0</v>
      </c>
      <c r="Z4146">
        <v>0</v>
      </c>
      <c r="AA4146">
        <v>0</v>
      </c>
      <c r="AB4146">
        <v>0</v>
      </c>
      <c r="AC4146">
        <v>0</v>
      </c>
      <c r="AD4146">
        <v>0</v>
      </c>
      <c r="AE4146">
        <v>1.12476914466294</v>
      </c>
    </row>
    <row r="4147" spans="1:31" x14ac:dyDescent="0.3">
      <c r="A4147">
        <v>2511015</v>
      </c>
      <c r="B4147">
        <v>1</v>
      </c>
      <c r="C4147" t="s">
        <v>80</v>
      </c>
      <c r="D4147" t="s">
        <v>103</v>
      </c>
      <c r="E4147" t="s">
        <v>147</v>
      </c>
      <c r="F4147" t="s">
        <v>12020</v>
      </c>
      <c r="G4147" t="s">
        <v>149</v>
      </c>
      <c r="H4147" t="s">
        <v>150</v>
      </c>
      <c r="I4147" t="s">
        <v>136</v>
      </c>
      <c r="J4147" t="s">
        <v>137</v>
      </c>
      <c r="K4147" t="s">
        <v>144</v>
      </c>
      <c r="L4147" t="s">
        <v>12021</v>
      </c>
      <c r="M4147" t="s">
        <v>12022</v>
      </c>
      <c r="N4147">
        <v>2.7827777770000002</v>
      </c>
      <c r="O4147">
        <v>0</v>
      </c>
      <c r="P4147">
        <v>0</v>
      </c>
      <c r="Q4147">
        <v>0</v>
      </c>
      <c r="R4147">
        <v>0</v>
      </c>
      <c r="S4147">
        <v>0</v>
      </c>
      <c r="T4147">
        <v>20</v>
      </c>
      <c r="U4147">
        <v>0</v>
      </c>
      <c r="V4147">
        <v>0</v>
      </c>
      <c r="W4147">
        <v>0</v>
      </c>
      <c r="X4147">
        <v>0</v>
      </c>
      <c r="Y4147">
        <v>0</v>
      </c>
      <c r="Z4147">
        <v>0</v>
      </c>
      <c r="AA4147">
        <v>0</v>
      </c>
      <c r="AB4147">
        <v>68.806505407873871</v>
      </c>
      <c r="AC4147">
        <v>0</v>
      </c>
      <c r="AD4147">
        <v>0</v>
      </c>
      <c r="AE4147">
        <v>68.806505407873871</v>
      </c>
    </row>
    <row r="4148" spans="1:31" x14ac:dyDescent="0.3">
      <c r="A4148">
        <v>2511327</v>
      </c>
      <c r="B4148">
        <v>1</v>
      </c>
      <c r="C4148" t="s">
        <v>81</v>
      </c>
      <c r="D4148" t="s">
        <v>122</v>
      </c>
      <c r="E4148" t="s">
        <v>141</v>
      </c>
      <c r="F4148" t="s">
        <v>12023</v>
      </c>
      <c r="G4148" t="s">
        <v>143</v>
      </c>
      <c r="H4148" t="s">
        <v>135</v>
      </c>
      <c r="I4148" t="s">
        <v>136</v>
      </c>
      <c r="J4148" t="s">
        <v>137</v>
      </c>
      <c r="K4148" t="s">
        <v>144</v>
      </c>
      <c r="L4148" t="s">
        <v>12024</v>
      </c>
      <c r="M4148" t="s">
        <v>12025</v>
      </c>
      <c r="N4148">
        <v>0.97972222200000003</v>
      </c>
      <c r="O4148">
        <v>0</v>
      </c>
      <c r="P4148">
        <v>4586</v>
      </c>
      <c r="Q4148">
        <v>0</v>
      </c>
      <c r="R4148">
        <v>1</v>
      </c>
      <c r="S4148">
        <v>3</v>
      </c>
      <c r="T4148">
        <v>388</v>
      </c>
      <c r="U4148">
        <v>0</v>
      </c>
      <c r="V4148">
        <v>2</v>
      </c>
      <c r="W4148">
        <v>0</v>
      </c>
      <c r="X4148">
        <v>949.63432456545445</v>
      </c>
      <c r="Y4148">
        <v>0</v>
      </c>
      <c r="Z4148">
        <v>3.1496602788315002E-2</v>
      </c>
      <c r="AA4148">
        <v>33.197772883882898</v>
      </c>
      <c r="AB4148">
        <v>319.88489681212252</v>
      </c>
      <c r="AC4148">
        <v>0</v>
      </c>
      <c r="AD4148">
        <v>169.37678358284964</v>
      </c>
      <c r="AE4148">
        <v>1472.1252744470978</v>
      </c>
    </row>
    <row r="4149" spans="1:31" x14ac:dyDescent="0.3">
      <c r="A4149">
        <v>2511009</v>
      </c>
      <c r="B4149">
        <v>1</v>
      </c>
      <c r="C4149" t="s">
        <v>81</v>
      </c>
      <c r="D4149" t="s">
        <v>113</v>
      </c>
      <c r="E4149" t="s">
        <v>159</v>
      </c>
      <c r="F4149" t="s">
        <v>12026</v>
      </c>
      <c r="G4149" t="s">
        <v>134</v>
      </c>
      <c r="H4149" t="s">
        <v>150</v>
      </c>
      <c r="I4149" t="s">
        <v>136</v>
      </c>
      <c r="J4149" t="s">
        <v>137</v>
      </c>
      <c r="K4149" t="s">
        <v>138</v>
      </c>
      <c r="L4149" t="s">
        <v>12027</v>
      </c>
      <c r="M4149" t="s">
        <v>12028</v>
      </c>
      <c r="N4149">
        <v>5.0419444440000003</v>
      </c>
      <c r="O4149">
        <v>0</v>
      </c>
      <c r="P4149">
        <v>226</v>
      </c>
      <c r="Q4149">
        <v>0</v>
      </c>
      <c r="R4149">
        <v>3</v>
      </c>
      <c r="S4149">
        <v>0</v>
      </c>
      <c r="T4149">
        <v>10</v>
      </c>
      <c r="U4149">
        <v>0</v>
      </c>
      <c r="V4149">
        <v>0</v>
      </c>
      <c r="W4149">
        <v>0</v>
      </c>
      <c r="X4149">
        <v>145.40070908649895</v>
      </c>
      <c r="Y4149">
        <v>0</v>
      </c>
      <c r="Z4149">
        <v>22.56319148221263</v>
      </c>
      <c r="AA4149">
        <v>0</v>
      </c>
      <c r="AB4149">
        <v>31.470427440730901</v>
      </c>
      <c r="AC4149">
        <v>0</v>
      </c>
      <c r="AD4149">
        <v>0</v>
      </c>
      <c r="AE4149">
        <v>199.43432800944248</v>
      </c>
    </row>
    <row r="4150" spans="1:31" x14ac:dyDescent="0.3">
      <c r="A4150">
        <v>2510972</v>
      </c>
      <c r="B4150">
        <v>1</v>
      </c>
      <c r="C4150" t="s">
        <v>81</v>
      </c>
      <c r="D4150" t="s">
        <v>118</v>
      </c>
      <c r="E4150" t="s">
        <v>132</v>
      </c>
      <c r="F4150" t="s">
        <v>2941</v>
      </c>
      <c r="G4150" t="s">
        <v>204</v>
      </c>
      <c r="H4150" t="s">
        <v>135</v>
      </c>
      <c r="I4150" t="s">
        <v>136</v>
      </c>
      <c r="J4150" t="s">
        <v>137</v>
      </c>
      <c r="K4150" t="s">
        <v>144</v>
      </c>
      <c r="L4150" t="s">
        <v>12029</v>
      </c>
      <c r="M4150" t="s">
        <v>12030</v>
      </c>
      <c r="N4150">
        <v>4.1788888880000004</v>
      </c>
      <c r="O4150">
        <v>13</v>
      </c>
      <c r="P4150">
        <v>3</v>
      </c>
      <c r="Q4150">
        <v>62</v>
      </c>
      <c r="R4150">
        <v>18</v>
      </c>
      <c r="S4150">
        <v>7</v>
      </c>
      <c r="T4150">
        <v>2</v>
      </c>
      <c r="U4150">
        <v>0</v>
      </c>
      <c r="V4150">
        <v>0</v>
      </c>
      <c r="W4150">
        <v>4.7217223997285789</v>
      </c>
      <c r="X4150">
        <v>2.1917240124197339</v>
      </c>
      <c r="Y4150">
        <v>207.29020391281264</v>
      </c>
      <c r="Z4150">
        <v>20.879948291648994</v>
      </c>
      <c r="AA4150">
        <v>144.26782601637143</v>
      </c>
      <c r="AB4150">
        <v>3.3670218435933336E-3</v>
      </c>
      <c r="AC4150">
        <v>0</v>
      </c>
      <c r="AD4150">
        <v>0</v>
      </c>
      <c r="AE4150">
        <v>379.35479165482496</v>
      </c>
    </row>
    <row r="4151" spans="1:31" x14ac:dyDescent="0.3">
      <c r="A4151">
        <v>2510823</v>
      </c>
      <c r="B4151">
        <v>1</v>
      </c>
      <c r="C4151" t="s">
        <v>81</v>
      </c>
      <c r="D4151" t="s">
        <v>125</v>
      </c>
      <c r="E4151" t="s">
        <v>187</v>
      </c>
      <c r="F4151" t="s">
        <v>12031</v>
      </c>
      <c r="G4151" t="s">
        <v>143</v>
      </c>
      <c r="H4151" t="s">
        <v>135</v>
      </c>
      <c r="I4151" t="s">
        <v>136</v>
      </c>
      <c r="J4151" t="s">
        <v>137</v>
      </c>
      <c r="K4151" t="s">
        <v>144</v>
      </c>
      <c r="L4151" t="s">
        <v>12032</v>
      </c>
      <c r="M4151" t="s">
        <v>12033</v>
      </c>
      <c r="N4151">
        <v>0.95611111100000001</v>
      </c>
      <c r="O4151">
        <v>2</v>
      </c>
      <c r="P4151">
        <v>1132</v>
      </c>
      <c r="Q4151">
        <v>239</v>
      </c>
      <c r="R4151">
        <v>174</v>
      </c>
      <c r="S4151">
        <v>17</v>
      </c>
      <c r="T4151">
        <v>106</v>
      </c>
      <c r="U4151">
        <v>1</v>
      </c>
      <c r="V4151">
        <v>0</v>
      </c>
      <c r="W4151">
        <v>0.47757569122900007</v>
      </c>
      <c r="X4151">
        <v>179.14942337940423</v>
      </c>
      <c r="Y4151">
        <v>77.399786933906199</v>
      </c>
      <c r="Z4151">
        <v>62.649055265107165</v>
      </c>
      <c r="AA4151">
        <v>42.895791275393442</v>
      </c>
      <c r="AB4151">
        <v>41.47090379521245</v>
      </c>
      <c r="AC4151">
        <v>114.44647989872</v>
      </c>
      <c r="AD4151">
        <v>0</v>
      </c>
      <c r="AE4151">
        <v>518.48901623897245</v>
      </c>
    </row>
    <row r="4152" spans="1:31" x14ac:dyDescent="0.3">
      <c r="A4152">
        <v>2510932</v>
      </c>
      <c r="B4152">
        <v>1</v>
      </c>
      <c r="C4152" t="s">
        <v>81</v>
      </c>
      <c r="D4152" t="s">
        <v>112</v>
      </c>
      <c r="E4152" t="s">
        <v>275</v>
      </c>
      <c r="F4152" t="s">
        <v>8750</v>
      </c>
      <c r="G4152" t="s">
        <v>173</v>
      </c>
      <c r="H4152" t="s">
        <v>135</v>
      </c>
      <c r="I4152" t="s">
        <v>136</v>
      </c>
      <c r="J4152" t="s">
        <v>137</v>
      </c>
      <c r="K4152" t="s">
        <v>138</v>
      </c>
      <c r="L4152" t="s">
        <v>12034</v>
      </c>
      <c r="M4152" t="s">
        <v>12035</v>
      </c>
      <c r="N4152">
        <v>3.2736111110000001</v>
      </c>
      <c r="O4152">
        <v>2</v>
      </c>
      <c r="P4152">
        <v>19983</v>
      </c>
      <c r="Q4152">
        <v>52</v>
      </c>
      <c r="R4152">
        <v>987</v>
      </c>
      <c r="S4152">
        <v>104</v>
      </c>
      <c r="T4152">
        <v>2248</v>
      </c>
      <c r="U4152">
        <v>9</v>
      </c>
      <c r="V4152">
        <v>2</v>
      </c>
      <c r="W4152">
        <v>2.0705708206012874</v>
      </c>
      <c r="X4152">
        <v>6647.6125857060524</v>
      </c>
      <c r="Y4152">
        <v>438.97939407941732</v>
      </c>
      <c r="Z4152">
        <v>770.77559171659198</v>
      </c>
      <c r="AA4152">
        <v>1264.7937612043329</v>
      </c>
      <c r="AB4152">
        <v>3775.1232031894083</v>
      </c>
      <c r="AC4152">
        <v>2352.9923862824385</v>
      </c>
      <c r="AD4152">
        <v>73.360906501969609</v>
      </c>
      <c r="AE4152">
        <v>15325.708399500812</v>
      </c>
    </row>
    <row r="4153" spans="1:31" x14ac:dyDescent="0.3">
      <c r="A4153">
        <v>2511055</v>
      </c>
      <c r="B4153">
        <v>1</v>
      </c>
      <c r="C4153" t="s">
        <v>81</v>
      </c>
      <c r="D4153" t="s">
        <v>128</v>
      </c>
      <c r="E4153" t="s">
        <v>132</v>
      </c>
      <c r="F4153" t="s">
        <v>12036</v>
      </c>
      <c r="G4153" t="s">
        <v>204</v>
      </c>
      <c r="H4153" t="s">
        <v>135</v>
      </c>
      <c r="I4153" t="s">
        <v>136</v>
      </c>
      <c r="J4153" t="s">
        <v>137</v>
      </c>
      <c r="K4153" t="s">
        <v>144</v>
      </c>
      <c r="L4153" t="s">
        <v>12037</v>
      </c>
      <c r="M4153" t="s">
        <v>12038</v>
      </c>
      <c r="N4153">
        <v>4.5891666659999997</v>
      </c>
      <c r="O4153">
        <v>1</v>
      </c>
      <c r="P4153">
        <v>0</v>
      </c>
      <c r="Q4153">
        <v>31</v>
      </c>
      <c r="R4153">
        <v>0</v>
      </c>
      <c r="S4153">
        <v>3</v>
      </c>
      <c r="T4153">
        <v>0</v>
      </c>
      <c r="U4153">
        <v>0</v>
      </c>
      <c r="V4153">
        <v>0</v>
      </c>
      <c r="W4153">
        <v>0.14054629656600001</v>
      </c>
      <c r="X4153">
        <v>0</v>
      </c>
      <c r="Y4153">
        <v>26.244974741532104</v>
      </c>
      <c r="Z4153">
        <v>0</v>
      </c>
      <c r="AA4153">
        <v>543.6274360030759</v>
      </c>
      <c r="AB4153">
        <v>0</v>
      </c>
      <c r="AC4153">
        <v>0</v>
      </c>
      <c r="AD4153">
        <v>0</v>
      </c>
      <c r="AE4153">
        <v>570.01295704117399</v>
      </c>
    </row>
    <row r="4154" spans="1:31" x14ac:dyDescent="0.3">
      <c r="A4154">
        <v>2511550</v>
      </c>
      <c r="B4154">
        <v>1</v>
      </c>
      <c r="C4154" t="s">
        <v>80</v>
      </c>
      <c r="D4154" t="s">
        <v>84</v>
      </c>
      <c r="E4154" t="s">
        <v>167</v>
      </c>
      <c r="F4154" t="s">
        <v>12039</v>
      </c>
      <c r="G4154" t="s">
        <v>234</v>
      </c>
      <c r="H4154" t="s">
        <v>150</v>
      </c>
      <c r="I4154" t="s">
        <v>136</v>
      </c>
      <c r="J4154" t="s">
        <v>137</v>
      </c>
      <c r="K4154" t="s">
        <v>144</v>
      </c>
      <c r="L4154" t="s">
        <v>12040</v>
      </c>
      <c r="M4154" t="s">
        <v>12041</v>
      </c>
      <c r="N4154">
        <v>0.94444444400000005</v>
      </c>
      <c r="O4154">
        <v>0</v>
      </c>
      <c r="P4154">
        <v>4</v>
      </c>
      <c r="Q4154">
        <v>0</v>
      </c>
      <c r="R4154">
        <v>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0.79965404569597576</v>
      </c>
      <c r="Y4154">
        <v>0</v>
      </c>
      <c r="Z4154">
        <v>0</v>
      </c>
      <c r="AA4154">
        <v>0</v>
      </c>
      <c r="AB4154">
        <v>0</v>
      </c>
      <c r="AC4154">
        <v>0</v>
      </c>
      <c r="AD4154">
        <v>0</v>
      </c>
      <c r="AE4154">
        <v>0.79965404569597576</v>
      </c>
    </row>
    <row r="4155" spans="1:31" x14ac:dyDescent="0.3">
      <c r="A4155">
        <v>2510846</v>
      </c>
      <c r="B4155">
        <v>1</v>
      </c>
      <c r="C4155" t="s">
        <v>80</v>
      </c>
      <c r="D4155" t="s">
        <v>103</v>
      </c>
      <c r="E4155" t="s">
        <v>141</v>
      </c>
      <c r="F4155" t="s">
        <v>12042</v>
      </c>
      <c r="G4155" t="s">
        <v>143</v>
      </c>
      <c r="H4155" t="s">
        <v>135</v>
      </c>
      <c r="I4155" t="s">
        <v>136</v>
      </c>
      <c r="J4155" t="s">
        <v>137</v>
      </c>
      <c r="K4155" t="s">
        <v>144</v>
      </c>
      <c r="L4155" t="s">
        <v>12043</v>
      </c>
      <c r="M4155" t="s">
        <v>12044</v>
      </c>
      <c r="N4155">
        <v>5.3333332999999997E-2</v>
      </c>
      <c r="O4155">
        <v>12</v>
      </c>
      <c r="P4155">
        <v>737</v>
      </c>
      <c r="Q4155">
        <v>20</v>
      </c>
      <c r="R4155">
        <v>99</v>
      </c>
      <c r="S4155">
        <v>15</v>
      </c>
      <c r="T4155">
        <v>179</v>
      </c>
      <c r="U4155">
        <v>0</v>
      </c>
      <c r="V4155">
        <v>0</v>
      </c>
      <c r="W4155">
        <v>0.19256417470559997</v>
      </c>
      <c r="X4155">
        <v>9.4878048099242598</v>
      </c>
      <c r="Y4155">
        <v>3.5210015477944006</v>
      </c>
      <c r="Z4155">
        <v>1.4617835704249604</v>
      </c>
      <c r="AA4155">
        <v>2.9120319230341329</v>
      </c>
      <c r="AB4155">
        <v>4.4917537643278962</v>
      </c>
      <c r="AC4155">
        <v>0</v>
      </c>
      <c r="AD4155">
        <v>0</v>
      </c>
      <c r="AE4155">
        <v>22.066939790211251</v>
      </c>
    </row>
    <row r="4156" spans="1:31" x14ac:dyDescent="0.3">
      <c r="A4156">
        <v>2511095</v>
      </c>
      <c r="B4156">
        <v>1</v>
      </c>
      <c r="C4156" t="s">
        <v>80</v>
      </c>
      <c r="D4156" t="s">
        <v>100</v>
      </c>
      <c r="E4156" t="s">
        <v>132</v>
      </c>
      <c r="F4156" t="s">
        <v>11257</v>
      </c>
      <c r="G4156" t="s">
        <v>134</v>
      </c>
      <c r="H4156" t="s">
        <v>135</v>
      </c>
      <c r="I4156" t="s">
        <v>136</v>
      </c>
      <c r="J4156" t="s">
        <v>137</v>
      </c>
      <c r="K4156" t="s">
        <v>138</v>
      </c>
      <c r="L4156" t="s">
        <v>12045</v>
      </c>
      <c r="M4156" t="s">
        <v>12046</v>
      </c>
      <c r="N4156">
        <v>0.83138888799999999</v>
      </c>
      <c r="O4156">
        <v>0</v>
      </c>
      <c r="P4156">
        <v>1009</v>
      </c>
      <c r="Q4156">
        <v>0</v>
      </c>
      <c r="R4156">
        <v>126</v>
      </c>
      <c r="S4156">
        <v>0</v>
      </c>
      <c r="T4156">
        <v>115</v>
      </c>
      <c r="U4156">
        <v>0</v>
      </c>
      <c r="V4156">
        <v>0</v>
      </c>
      <c r="W4156">
        <v>0</v>
      </c>
      <c r="X4156">
        <v>313.69129653469116</v>
      </c>
      <c r="Y4156">
        <v>0</v>
      </c>
      <c r="Z4156">
        <v>84.168871079315537</v>
      </c>
      <c r="AA4156">
        <v>0</v>
      </c>
      <c r="AB4156">
        <v>150.66076239073169</v>
      </c>
      <c r="AC4156">
        <v>0</v>
      </c>
      <c r="AD4156">
        <v>0</v>
      </c>
      <c r="AE4156">
        <v>548.52093000473837</v>
      </c>
    </row>
    <row r="4157" spans="1:31" x14ac:dyDescent="0.3">
      <c r="A4157">
        <v>2510995</v>
      </c>
      <c r="B4157">
        <v>1</v>
      </c>
      <c r="C4157" t="s">
        <v>80</v>
      </c>
      <c r="D4157" t="s">
        <v>97</v>
      </c>
      <c r="E4157" t="s">
        <v>207</v>
      </c>
      <c r="F4157" t="s">
        <v>12047</v>
      </c>
      <c r="G4157" t="s">
        <v>173</v>
      </c>
      <c r="H4157" t="s">
        <v>150</v>
      </c>
      <c r="I4157" t="s">
        <v>136</v>
      </c>
      <c r="J4157" t="s">
        <v>137</v>
      </c>
      <c r="K4157" t="s">
        <v>138</v>
      </c>
      <c r="L4157" t="s">
        <v>12048</v>
      </c>
      <c r="M4157" t="s">
        <v>12049</v>
      </c>
      <c r="N4157">
        <v>6.8338888879999997</v>
      </c>
      <c r="O4157">
        <v>0</v>
      </c>
      <c r="P4157">
        <v>78</v>
      </c>
      <c r="Q4157">
        <v>0</v>
      </c>
      <c r="R4157">
        <v>2</v>
      </c>
      <c r="S4157">
        <v>0</v>
      </c>
      <c r="T4157">
        <v>7</v>
      </c>
      <c r="U4157">
        <v>0</v>
      </c>
      <c r="V4157">
        <v>0</v>
      </c>
      <c r="W4157">
        <v>0</v>
      </c>
      <c r="X4157">
        <v>103.48369568112714</v>
      </c>
      <c r="Y4157">
        <v>0</v>
      </c>
      <c r="Z4157">
        <v>2.4491928404366297</v>
      </c>
      <c r="AA4157">
        <v>0</v>
      </c>
      <c r="AB4157">
        <v>18.666635173936761</v>
      </c>
      <c r="AC4157">
        <v>0</v>
      </c>
      <c r="AD4157">
        <v>0</v>
      </c>
      <c r="AE4157">
        <v>124.59952369550052</v>
      </c>
    </row>
    <row r="4158" spans="1:31" x14ac:dyDescent="0.3">
      <c r="A4158">
        <v>2511347</v>
      </c>
      <c r="B4158">
        <v>1</v>
      </c>
      <c r="C4158" t="s">
        <v>81</v>
      </c>
      <c r="D4158" t="s">
        <v>122</v>
      </c>
      <c r="E4158" t="s">
        <v>132</v>
      </c>
      <c r="F4158" t="s">
        <v>12050</v>
      </c>
      <c r="G4158" t="s">
        <v>143</v>
      </c>
      <c r="H4158" t="s">
        <v>135</v>
      </c>
      <c r="I4158" t="s">
        <v>136</v>
      </c>
      <c r="J4158" t="s">
        <v>137</v>
      </c>
      <c r="K4158" t="s">
        <v>144</v>
      </c>
      <c r="L4158" t="s">
        <v>12051</v>
      </c>
      <c r="M4158" t="s">
        <v>12052</v>
      </c>
      <c r="N4158">
        <v>0.145277777</v>
      </c>
      <c r="O4158">
        <v>0</v>
      </c>
      <c r="P4158">
        <v>1163</v>
      </c>
      <c r="Q4158">
        <v>0</v>
      </c>
      <c r="R4158">
        <v>3</v>
      </c>
      <c r="S4158">
        <v>4</v>
      </c>
      <c r="T4158">
        <v>82</v>
      </c>
      <c r="U4158">
        <v>0</v>
      </c>
      <c r="V4158">
        <v>0</v>
      </c>
      <c r="W4158">
        <v>0</v>
      </c>
      <c r="X4158">
        <v>43.982408631298426</v>
      </c>
      <c r="Y4158">
        <v>0</v>
      </c>
      <c r="Z4158">
        <v>0.33469126241173752</v>
      </c>
      <c r="AA4158">
        <v>8.023499188846392</v>
      </c>
      <c r="AB4158">
        <v>14.020246590029698</v>
      </c>
      <c r="AC4158">
        <v>0</v>
      </c>
      <c r="AD4158">
        <v>0</v>
      </c>
      <c r="AE4158">
        <v>66.360845672586251</v>
      </c>
    </row>
    <row r="4159" spans="1:31" x14ac:dyDescent="0.3">
      <c r="A4159">
        <v>2511324</v>
      </c>
      <c r="B4159">
        <v>1</v>
      </c>
      <c r="C4159" t="s">
        <v>80</v>
      </c>
      <c r="D4159" t="s">
        <v>98</v>
      </c>
      <c r="E4159" t="s">
        <v>132</v>
      </c>
      <c r="F4159" t="s">
        <v>12053</v>
      </c>
      <c r="G4159" t="s">
        <v>204</v>
      </c>
      <c r="H4159" t="s">
        <v>135</v>
      </c>
      <c r="I4159" t="s">
        <v>136</v>
      </c>
      <c r="J4159" t="s">
        <v>137</v>
      </c>
      <c r="K4159" t="s">
        <v>144</v>
      </c>
      <c r="L4159" t="s">
        <v>12054</v>
      </c>
      <c r="M4159" t="s">
        <v>12055</v>
      </c>
      <c r="N4159">
        <v>3.2166666660000001</v>
      </c>
      <c r="O4159">
        <v>0</v>
      </c>
      <c r="P4159">
        <v>69</v>
      </c>
      <c r="Q4159">
        <v>0</v>
      </c>
      <c r="R4159">
        <v>4</v>
      </c>
      <c r="S4159">
        <v>0</v>
      </c>
      <c r="T4159">
        <v>11</v>
      </c>
      <c r="U4159">
        <v>0</v>
      </c>
      <c r="V4159">
        <v>0</v>
      </c>
      <c r="W4159">
        <v>0</v>
      </c>
      <c r="X4159">
        <v>61.060309416556635</v>
      </c>
      <c r="Y4159">
        <v>0</v>
      </c>
      <c r="Z4159">
        <v>13.710452510906121</v>
      </c>
      <c r="AA4159">
        <v>0</v>
      </c>
      <c r="AB4159">
        <v>13.731041835721479</v>
      </c>
      <c r="AC4159">
        <v>0</v>
      </c>
      <c r="AD4159">
        <v>0</v>
      </c>
      <c r="AE4159">
        <v>88.501803763184242</v>
      </c>
    </row>
    <row r="4160" spans="1:31" x14ac:dyDescent="0.3">
      <c r="A4160">
        <v>2510989</v>
      </c>
      <c r="B4160">
        <v>1</v>
      </c>
      <c r="C4160" t="s">
        <v>80</v>
      </c>
      <c r="D4160" t="s">
        <v>92</v>
      </c>
      <c r="E4160" t="s">
        <v>159</v>
      </c>
      <c r="F4160" t="s">
        <v>12056</v>
      </c>
      <c r="G4160" t="s">
        <v>181</v>
      </c>
      <c r="H4160" t="s">
        <v>150</v>
      </c>
      <c r="I4160" t="s">
        <v>136</v>
      </c>
      <c r="J4160" t="s">
        <v>137</v>
      </c>
      <c r="K4160" t="s">
        <v>144</v>
      </c>
      <c r="L4160" t="s">
        <v>12057</v>
      </c>
      <c r="M4160" t="s">
        <v>12058</v>
      </c>
      <c r="N4160">
        <v>2.6413888879999998</v>
      </c>
      <c r="O4160">
        <v>0</v>
      </c>
      <c r="P4160">
        <v>444</v>
      </c>
      <c r="Q4160">
        <v>0</v>
      </c>
      <c r="R4160">
        <v>1</v>
      </c>
      <c r="S4160">
        <v>0</v>
      </c>
      <c r="T4160">
        <v>39</v>
      </c>
      <c r="U4160">
        <v>0</v>
      </c>
      <c r="V4160">
        <v>0</v>
      </c>
      <c r="W4160">
        <v>0</v>
      </c>
      <c r="X4160">
        <v>357.41688831490484</v>
      </c>
      <c r="Y4160">
        <v>0</v>
      </c>
      <c r="Z4160">
        <v>0</v>
      </c>
      <c r="AA4160">
        <v>0</v>
      </c>
      <c r="AB4160">
        <v>135.58570256545758</v>
      </c>
      <c r="AC4160">
        <v>0</v>
      </c>
      <c r="AD4160">
        <v>0</v>
      </c>
      <c r="AE4160">
        <v>493.00259088036239</v>
      </c>
    </row>
    <row r="4161" spans="1:31" x14ac:dyDescent="0.3">
      <c r="A4161">
        <v>2511304</v>
      </c>
      <c r="B4161">
        <v>1</v>
      </c>
      <c r="C4161" t="s">
        <v>80</v>
      </c>
      <c r="D4161" t="s">
        <v>95</v>
      </c>
      <c r="E4161" t="s">
        <v>207</v>
      </c>
      <c r="F4161" t="s">
        <v>12059</v>
      </c>
      <c r="G4161" t="s">
        <v>161</v>
      </c>
      <c r="H4161" t="s">
        <v>150</v>
      </c>
      <c r="I4161" t="s">
        <v>136</v>
      </c>
      <c r="J4161" t="s">
        <v>137</v>
      </c>
      <c r="K4161" t="s">
        <v>144</v>
      </c>
      <c r="L4161" t="s">
        <v>12060</v>
      </c>
      <c r="M4161" t="s">
        <v>12061</v>
      </c>
      <c r="N4161">
        <v>0.98944444399999998</v>
      </c>
      <c r="O4161">
        <v>0</v>
      </c>
      <c r="P4161">
        <v>3</v>
      </c>
      <c r="Q4161">
        <v>0</v>
      </c>
      <c r="R4161">
        <v>0</v>
      </c>
      <c r="S4161">
        <v>0</v>
      </c>
      <c r="T4161">
        <v>0</v>
      </c>
      <c r="U4161">
        <v>0</v>
      </c>
      <c r="V4161">
        <v>0</v>
      </c>
      <c r="W4161">
        <v>0</v>
      </c>
      <c r="X4161">
        <v>0.52319093570589503</v>
      </c>
      <c r="Y4161">
        <v>0</v>
      </c>
      <c r="Z4161">
        <v>0</v>
      </c>
      <c r="AA4161">
        <v>0</v>
      </c>
      <c r="AB4161">
        <v>0</v>
      </c>
      <c r="AC4161">
        <v>0</v>
      </c>
      <c r="AD4161">
        <v>0</v>
      </c>
      <c r="AE4161">
        <v>0.52319093570589503</v>
      </c>
    </row>
    <row r="4162" spans="1:31" x14ac:dyDescent="0.3">
      <c r="A4162">
        <v>2511155</v>
      </c>
      <c r="B4162">
        <v>1</v>
      </c>
      <c r="C4162" t="s">
        <v>80</v>
      </c>
      <c r="D4162" t="s">
        <v>94</v>
      </c>
      <c r="E4162" t="s">
        <v>167</v>
      </c>
      <c r="F4162" t="s">
        <v>2039</v>
      </c>
      <c r="G4162" t="s">
        <v>234</v>
      </c>
      <c r="H4162" t="s">
        <v>150</v>
      </c>
      <c r="I4162" t="s">
        <v>136</v>
      </c>
      <c r="J4162" t="s">
        <v>137</v>
      </c>
      <c r="K4162" t="s">
        <v>144</v>
      </c>
      <c r="L4162" t="s">
        <v>12062</v>
      </c>
      <c r="M4162" t="s">
        <v>12063</v>
      </c>
      <c r="N4162">
        <v>1.7041666660000001</v>
      </c>
      <c r="O4162">
        <v>0</v>
      </c>
      <c r="P4162">
        <v>0</v>
      </c>
      <c r="Q4162">
        <v>0</v>
      </c>
      <c r="R4162">
        <v>0</v>
      </c>
      <c r="S4162">
        <v>0</v>
      </c>
      <c r="T4162">
        <v>3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18.13717904589463</v>
      </c>
      <c r="AC4162">
        <v>0</v>
      </c>
      <c r="AD4162">
        <v>0</v>
      </c>
      <c r="AE4162">
        <v>18.13717904589463</v>
      </c>
    </row>
    <row r="4163" spans="1:31" x14ac:dyDescent="0.3">
      <c r="A4163">
        <v>2510926</v>
      </c>
      <c r="B4163">
        <v>1</v>
      </c>
      <c r="C4163" t="s">
        <v>81</v>
      </c>
      <c r="D4163" t="s">
        <v>112</v>
      </c>
      <c r="E4163" t="s">
        <v>141</v>
      </c>
      <c r="F4163" t="s">
        <v>12064</v>
      </c>
      <c r="G4163" t="s">
        <v>134</v>
      </c>
      <c r="H4163" t="s">
        <v>135</v>
      </c>
      <c r="I4163" t="s">
        <v>136</v>
      </c>
      <c r="J4163" t="s">
        <v>137</v>
      </c>
      <c r="K4163" t="s">
        <v>138</v>
      </c>
      <c r="L4163" t="s">
        <v>12065</v>
      </c>
      <c r="M4163" t="s">
        <v>12066</v>
      </c>
      <c r="N4163">
        <v>3.3319444439999999</v>
      </c>
      <c r="O4163">
        <v>3</v>
      </c>
      <c r="P4163">
        <v>974</v>
      </c>
      <c r="Q4163">
        <v>106</v>
      </c>
      <c r="R4163">
        <v>324</v>
      </c>
      <c r="S4163">
        <v>17</v>
      </c>
      <c r="T4163">
        <v>112</v>
      </c>
      <c r="U4163">
        <v>1</v>
      </c>
      <c r="V4163">
        <v>0</v>
      </c>
      <c r="W4163">
        <v>0.19388109558471001</v>
      </c>
      <c r="X4163">
        <v>448.24863488809564</v>
      </c>
      <c r="Y4163">
        <v>279.36719618258826</v>
      </c>
      <c r="Z4163">
        <v>137.31650581712677</v>
      </c>
      <c r="AA4163">
        <v>333.680745348063</v>
      </c>
      <c r="AB4163">
        <v>156.59093562608729</v>
      </c>
      <c r="AC4163">
        <v>30.087841580074667</v>
      </c>
      <c r="AD4163">
        <v>0</v>
      </c>
      <c r="AE4163">
        <v>1385.4857405376201</v>
      </c>
    </row>
    <row r="4164" spans="1:31" x14ac:dyDescent="0.3">
      <c r="A4164">
        <v>2511553</v>
      </c>
      <c r="B4164">
        <v>1</v>
      </c>
      <c r="C4164" t="s">
        <v>81</v>
      </c>
      <c r="D4164" t="s">
        <v>126</v>
      </c>
      <c r="E4164" t="s">
        <v>207</v>
      </c>
      <c r="F4164" t="s">
        <v>12067</v>
      </c>
      <c r="G4164" t="s">
        <v>177</v>
      </c>
      <c r="H4164" t="s">
        <v>150</v>
      </c>
      <c r="I4164" t="s">
        <v>136</v>
      </c>
      <c r="J4164" t="s">
        <v>137</v>
      </c>
      <c r="K4164" t="s">
        <v>144</v>
      </c>
      <c r="L4164" t="s">
        <v>12068</v>
      </c>
      <c r="M4164" t="s">
        <v>12069</v>
      </c>
      <c r="N4164">
        <v>0.52194444399999995</v>
      </c>
      <c r="O4164">
        <v>0</v>
      </c>
      <c r="P4164">
        <v>5</v>
      </c>
      <c r="Q4164">
        <v>0</v>
      </c>
      <c r="R4164">
        <v>22</v>
      </c>
      <c r="S4164">
        <v>0</v>
      </c>
      <c r="T4164">
        <v>0</v>
      </c>
      <c r="U4164">
        <v>0</v>
      </c>
      <c r="V4164">
        <v>0</v>
      </c>
      <c r="W4164">
        <v>0</v>
      </c>
      <c r="X4164">
        <v>0.13661808721327498</v>
      </c>
      <c r="Y4164">
        <v>0</v>
      </c>
      <c r="Z4164">
        <v>0.16034884211170999</v>
      </c>
      <c r="AA4164">
        <v>0</v>
      </c>
      <c r="AB4164">
        <v>0</v>
      </c>
      <c r="AC4164">
        <v>0</v>
      </c>
      <c r="AD4164">
        <v>0</v>
      </c>
      <c r="AE4164">
        <v>0.29696692932498497</v>
      </c>
    </row>
    <row r="4165" spans="1:31" x14ac:dyDescent="0.3">
      <c r="A4165">
        <v>2511510</v>
      </c>
      <c r="B4165">
        <v>1</v>
      </c>
      <c r="C4165" t="s">
        <v>81</v>
      </c>
      <c r="D4165" t="s">
        <v>115</v>
      </c>
      <c r="E4165" t="s">
        <v>132</v>
      </c>
      <c r="F4165" t="s">
        <v>12070</v>
      </c>
      <c r="G4165" t="s">
        <v>204</v>
      </c>
      <c r="H4165" t="s">
        <v>135</v>
      </c>
      <c r="I4165" t="s">
        <v>136</v>
      </c>
      <c r="J4165" t="s">
        <v>137</v>
      </c>
      <c r="K4165" t="s">
        <v>144</v>
      </c>
      <c r="L4165" t="s">
        <v>12071</v>
      </c>
      <c r="M4165" t="s">
        <v>12072</v>
      </c>
      <c r="N4165">
        <v>1.538333333</v>
      </c>
      <c r="O4165">
        <v>0</v>
      </c>
      <c r="P4165">
        <v>222</v>
      </c>
      <c r="Q4165">
        <v>0</v>
      </c>
      <c r="R4165">
        <v>0</v>
      </c>
      <c r="S4165">
        <v>0</v>
      </c>
      <c r="T4165">
        <v>10</v>
      </c>
      <c r="U4165">
        <v>0</v>
      </c>
      <c r="V4165">
        <v>0</v>
      </c>
      <c r="W4165">
        <v>0</v>
      </c>
      <c r="X4165">
        <v>37.09700561205527</v>
      </c>
      <c r="Y4165">
        <v>0</v>
      </c>
      <c r="Z4165">
        <v>0</v>
      </c>
      <c r="AA4165">
        <v>0</v>
      </c>
      <c r="AB4165">
        <v>3.0258598836810111</v>
      </c>
      <c r="AC4165">
        <v>0</v>
      </c>
      <c r="AD4165">
        <v>0</v>
      </c>
      <c r="AE4165">
        <v>40.122865495736278</v>
      </c>
    </row>
    <row r="4166" spans="1:31" x14ac:dyDescent="0.3">
      <c r="A4166">
        <v>2510969</v>
      </c>
      <c r="B4166">
        <v>1</v>
      </c>
      <c r="C4166" t="s">
        <v>80</v>
      </c>
      <c r="D4166" t="s">
        <v>101</v>
      </c>
      <c r="E4166" t="s">
        <v>159</v>
      </c>
      <c r="F4166" t="s">
        <v>12073</v>
      </c>
      <c r="G4166" t="s">
        <v>134</v>
      </c>
      <c r="H4166" t="s">
        <v>150</v>
      </c>
      <c r="I4166" t="s">
        <v>136</v>
      </c>
      <c r="J4166" t="s">
        <v>137</v>
      </c>
      <c r="K4166" t="s">
        <v>138</v>
      </c>
      <c r="L4166" t="s">
        <v>12074</v>
      </c>
      <c r="M4166" t="s">
        <v>12075</v>
      </c>
      <c r="N4166">
        <v>0.72611111100000003</v>
      </c>
      <c r="O4166">
        <v>0</v>
      </c>
      <c r="P4166">
        <v>54</v>
      </c>
      <c r="Q4166">
        <v>0</v>
      </c>
      <c r="R4166">
        <v>16</v>
      </c>
      <c r="S4166">
        <v>0</v>
      </c>
      <c r="T4166">
        <v>14</v>
      </c>
      <c r="U4166">
        <v>0</v>
      </c>
      <c r="V4166">
        <v>0</v>
      </c>
      <c r="W4166">
        <v>0</v>
      </c>
      <c r="X4166">
        <v>10.081035768546617</v>
      </c>
      <c r="Y4166">
        <v>0</v>
      </c>
      <c r="Z4166">
        <v>3.0615848877171254</v>
      </c>
      <c r="AA4166">
        <v>0</v>
      </c>
      <c r="AB4166">
        <v>7.1814888310955594</v>
      </c>
      <c r="AC4166">
        <v>0</v>
      </c>
      <c r="AD4166">
        <v>0</v>
      </c>
      <c r="AE4166">
        <v>20.324109487359301</v>
      </c>
    </row>
    <row r="4167" spans="1:31" x14ac:dyDescent="0.3">
      <c r="A4167">
        <v>2511118</v>
      </c>
      <c r="B4167">
        <v>1</v>
      </c>
      <c r="C4167" t="s">
        <v>80</v>
      </c>
      <c r="D4167" t="s">
        <v>89</v>
      </c>
      <c r="E4167" t="s">
        <v>147</v>
      </c>
      <c r="F4167" t="s">
        <v>4571</v>
      </c>
      <c r="G4167" t="s">
        <v>224</v>
      </c>
      <c r="H4167" t="s">
        <v>150</v>
      </c>
      <c r="I4167" t="s">
        <v>136</v>
      </c>
      <c r="J4167" t="s">
        <v>137</v>
      </c>
      <c r="K4167" t="s">
        <v>144</v>
      </c>
      <c r="L4167" t="s">
        <v>12076</v>
      </c>
      <c r="M4167" t="s">
        <v>12077</v>
      </c>
      <c r="N4167">
        <v>3.6780555549999998</v>
      </c>
      <c r="O4167">
        <v>0</v>
      </c>
      <c r="P4167">
        <v>19</v>
      </c>
      <c r="Q4167">
        <v>0</v>
      </c>
      <c r="R4167">
        <v>0</v>
      </c>
      <c r="S4167">
        <v>0</v>
      </c>
      <c r="T4167">
        <v>1</v>
      </c>
      <c r="U4167">
        <v>0</v>
      </c>
      <c r="V4167">
        <v>0</v>
      </c>
      <c r="W4167">
        <v>0</v>
      </c>
      <c r="X4167">
        <v>19.691993319386057</v>
      </c>
      <c r="Y4167">
        <v>0</v>
      </c>
      <c r="Z4167">
        <v>0</v>
      </c>
      <c r="AA4167">
        <v>0</v>
      </c>
      <c r="AB4167">
        <v>0.83025658524029666</v>
      </c>
      <c r="AC4167">
        <v>0</v>
      </c>
      <c r="AD4167">
        <v>0</v>
      </c>
      <c r="AE4167">
        <v>20.522249904626353</v>
      </c>
    </row>
    <row r="4168" spans="1:31" x14ac:dyDescent="0.3">
      <c r="A4168">
        <v>2511522</v>
      </c>
      <c r="B4168">
        <v>1</v>
      </c>
      <c r="C4168" t="s">
        <v>80</v>
      </c>
      <c r="D4168" t="s">
        <v>84</v>
      </c>
      <c r="E4168" t="s">
        <v>132</v>
      </c>
      <c r="F4168" t="s">
        <v>12078</v>
      </c>
      <c r="G4168" t="s">
        <v>143</v>
      </c>
      <c r="H4168" t="s">
        <v>135</v>
      </c>
      <c r="I4168" t="s">
        <v>136</v>
      </c>
      <c r="J4168" t="s">
        <v>137</v>
      </c>
      <c r="K4168" t="s">
        <v>144</v>
      </c>
      <c r="L4168" t="s">
        <v>12079</v>
      </c>
      <c r="M4168" t="s">
        <v>12080</v>
      </c>
      <c r="N4168">
        <v>0.67972222199999999</v>
      </c>
      <c r="O4168">
        <v>0</v>
      </c>
      <c r="P4168">
        <v>0</v>
      </c>
      <c r="Q4168">
        <v>0</v>
      </c>
      <c r="R4168">
        <v>0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0</v>
      </c>
      <c r="Y4168">
        <v>0</v>
      </c>
      <c r="Z4168">
        <v>0</v>
      </c>
      <c r="AA4168">
        <v>0</v>
      </c>
      <c r="AB4168">
        <v>0</v>
      </c>
      <c r="AC4168">
        <v>42.114958850322182</v>
      </c>
      <c r="AD4168">
        <v>0</v>
      </c>
      <c r="AE4168">
        <v>42.114958850322182</v>
      </c>
    </row>
    <row r="4169" spans="1:31" x14ac:dyDescent="0.3">
      <c r="A4169">
        <v>2511104</v>
      </c>
      <c r="B4169">
        <v>1</v>
      </c>
      <c r="C4169" t="s">
        <v>80</v>
      </c>
      <c r="D4169" t="s">
        <v>107</v>
      </c>
      <c r="E4169" t="s">
        <v>159</v>
      </c>
      <c r="F4169" t="s">
        <v>12081</v>
      </c>
      <c r="G4169" t="s">
        <v>181</v>
      </c>
      <c r="H4169" t="s">
        <v>150</v>
      </c>
      <c r="I4169" t="s">
        <v>136</v>
      </c>
      <c r="J4169" t="s">
        <v>137</v>
      </c>
      <c r="K4169" t="s">
        <v>144</v>
      </c>
      <c r="L4169" t="s">
        <v>12082</v>
      </c>
      <c r="M4169" t="s">
        <v>12083</v>
      </c>
      <c r="N4169">
        <v>1.021666666</v>
      </c>
      <c r="O4169">
        <v>0</v>
      </c>
      <c r="P4169">
        <v>188</v>
      </c>
      <c r="Q4169">
        <v>0</v>
      </c>
      <c r="R4169">
        <v>0</v>
      </c>
      <c r="S4169">
        <v>0</v>
      </c>
      <c r="T4169">
        <v>12</v>
      </c>
      <c r="U4169">
        <v>0</v>
      </c>
      <c r="V4169">
        <v>1</v>
      </c>
      <c r="W4169">
        <v>0</v>
      </c>
      <c r="X4169">
        <v>20.561779268172156</v>
      </c>
      <c r="Y4169">
        <v>0</v>
      </c>
      <c r="Z4169">
        <v>0</v>
      </c>
      <c r="AA4169">
        <v>0</v>
      </c>
      <c r="AB4169">
        <v>11.567318184529558</v>
      </c>
      <c r="AC4169">
        <v>0</v>
      </c>
      <c r="AD4169">
        <v>4.3723979584600007E-3</v>
      </c>
      <c r="AE4169">
        <v>32.133469850660177</v>
      </c>
    </row>
    <row r="4170" spans="1:31" x14ac:dyDescent="0.3">
      <c r="A4170">
        <v>2511436</v>
      </c>
      <c r="B4170">
        <v>1</v>
      </c>
      <c r="C4170" t="s">
        <v>80</v>
      </c>
      <c r="D4170" t="s">
        <v>83</v>
      </c>
      <c r="E4170" t="s">
        <v>187</v>
      </c>
      <c r="F4170" t="s">
        <v>6574</v>
      </c>
      <c r="G4170" t="s">
        <v>143</v>
      </c>
      <c r="H4170" t="s">
        <v>135</v>
      </c>
      <c r="I4170" t="s">
        <v>136</v>
      </c>
      <c r="J4170" t="s">
        <v>137</v>
      </c>
      <c r="K4170" t="s">
        <v>144</v>
      </c>
      <c r="L4170" t="s">
        <v>12084</v>
      </c>
      <c r="M4170" t="s">
        <v>12085</v>
      </c>
      <c r="N4170">
        <v>9.3888888000000004E-2</v>
      </c>
      <c r="O4170">
        <v>0</v>
      </c>
      <c r="P4170">
        <v>0</v>
      </c>
      <c r="Q4170">
        <v>0</v>
      </c>
      <c r="R4170">
        <v>0</v>
      </c>
      <c r="S4170">
        <v>4</v>
      </c>
      <c r="T4170">
        <v>0</v>
      </c>
      <c r="U4170">
        <v>5</v>
      </c>
      <c r="V4170">
        <v>0</v>
      </c>
      <c r="W4170">
        <v>0</v>
      </c>
      <c r="X4170">
        <v>0</v>
      </c>
      <c r="Y4170">
        <v>0</v>
      </c>
      <c r="Z4170">
        <v>0</v>
      </c>
      <c r="AA4170">
        <v>3.1115760230296154</v>
      </c>
      <c r="AB4170">
        <v>0</v>
      </c>
      <c r="AC4170">
        <v>21.23930584915815</v>
      </c>
      <c r="AD4170">
        <v>0</v>
      </c>
      <c r="AE4170">
        <v>24.350881872187767</v>
      </c>
    </row>
    <row r="4171" spans="1:31" x14ac:dyDescent="0.3">
      <c r="A4171">
        <v>2511190</v>
      </c>
      <c r="B4171">
        <v>1</v>
      </c>
      <c r="C4171" t="s">
        <v>80</v>
      </c>
      <c r="D4171" t="s">
        <v>82</v>
      </c>
      <c r="E4171" t="s">
        <v>147</v>
      </c>
      <c r="F4171" t="s">
        <v>12086</v>
      </c>
      <c r="G4171" t="s">
        <v>149</v>
      </c>
      <c r="H4171" t="s">
        <v>150</v>
      </c>
      <c r="I4171" t="s">
        <v>136</v>
      </c>
      <c r="J4171" t="s">
        <v>137</v>
      </c>
      <c r="K4171" t="s">
        <v>144</v>
      </c>
      <c r="L4171" t="s">
        <v>12087</v>
      </c>
      <c r="M4171" t="s">
        <v>12088</v>
      </c>
      <c r="N4171">
        <v>0.94416666599999999</v>
      </c>
      <c r="O4171">
        <v>0</v>
      </c>
      <c r="P4171">
        <v>1</v>
      </c>
      <c r="Q4171">
        <v>0</v>
      </c>
      <c r="R4171">
        <v>0</v>
      </c>
      <c r="S4171">
        <v>0</v>
      </c>
      <c r="T4171">
        <v>36</v>
      </c>
      <c r="U4171">
        <v>0</v>
      </c>
      <c r="V4171">
        <v>0</v>
      </c>
      <c r="W4171">
        <v>0</v>
      </c>
      <c r="X4171">
        <v>1.7936943610040001E-2</v>
      </c>
      <c r="Y4171">
        <v>0</v>
      </c>
      <c r="Z4171">
        <v>0</v>
      </c>
      <c r="AA4171">
        <v>0</v>
      </c>
      <c r="AB4171">
        <v>25.321740336651906</v>
      </c>
      <c r="AC4171">
        <v>0</v>
      </c>
      <c r="AD4171">
        <v>0</v>
      </c>
      <c r="AE4171">
        <v>25.339677280261945</v>
      </c>
    </row>
    <row r="4172" spans="1:31" x14ac:dyDescent="0.3">
      <c r="A4172">
        <v>2510898</v>
      </c>
      <c r="B4172">
        <v>1</v>
      </c>
      <c r="C4172" t="s">
        <v>80</v>
      </c>
      <c r="D4172" t="s">
        <v>104</v>
      </c>
      <c r="E4172" t="s">
        <v>159</v>
      </c>
      <c r="F4172" t="s">
        <v>12089</v>
      </c>
      <c r="G4172" t="s">
        <v>161</v>
      </c>
      <c r="H4172" t="s">
        <v>150</v>
      </c>
      <c r="I4172" t="s">
        <v>136</v>
      </c>
      <c r="J4172" t="s">
        <v>137</v>
      </c>
      <c r="K4172" t="s">
        <v>144</v>
      </c>
      <c r="L4172" t="s">
        <v>12090</v>
      </c>
      <c r="M4172" t="s">
        <v>12091</v>
      </c>
      <c r="N4172">
        <v>0.48972222199999998</v>
      </c>
      <c r="O4172">
        <v>0</v>
      </c>
      <c r="P4172">
        <v>12</v>
      </c>
      <c r="Q4172">
        <v>0</v>
      </c>
      <c r="R4172">
        <v>5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1.4979824406157218</v>
      </c>
      <c r="Y4172">
        <v>0</v>
      </c>
      <c r="Z4172">
        <v>0.50601874631041754</v>
      </c>
      <c r="AA4172">
        <v>0</v>
      </c>
      <c r="AB4172">
        <v>0</v>
      </c>
      <c r="AC4172">
        <v>0</v>
      </c>
      <c r="AD4172">
        <v>0</v>
      </c>
      <c r="AE4172">
        <v>2.0040011869261392</v>
      </c>
    </row>
    <row r="4173" spans="1:31" x14ac:dyDescent="0.3">
      <c r="A4173">
        <v>2511207</v>
      </c>
      <c r="B4173">
        <v>1</v>
      </c>
      <c r="C4173" t="s">
        <v>80</v>
      </c>
      <c r="D4173" t="s">
        <v>86</v>
      </c>
      <c r="E4173" t="s">
        <v>167</v>
      </c>
      <c r="F4173" t="s">
        <v>12092</v>
      </c>
      <c r="G4173" t="s">
        <v>169</v>
      </c>
      <c r="H4173" t="s">
        <v>150</v>
      </c>
      <c r="I4173" t="s">
        <v>136</v>
      </c>
      <c r="J4173" t="s">
        <v>137</v>
      </c>
      <c r="K4173" t="s">
        <v>144</v>
      </c>
      <c r="L4173" t="s">
        <v>12093</v>
      </c>
      <c r="M4173" t="s">
        <v>12094</v>
      </c>
      <c r="N4173">
        <v>3.7336111110000001</v>
      </c>
      <c r="O4173">
        <v>0</v>
      </c>
      <c r="P4173">
        <v>1</v>
      </c>
      <c r="Q4173">
        <v>0</v>
      </c>
      <c r="R4173">
        <v>0</v>
      </c>
      <c r="S4173">
        <v>0</v>
      </c>
      <c r="T4173">
        <v>0</v>
      </c>
      <c r="U4173">
        <v>0</v>
      </c>
      <c r="V4173">
        <v>0</v>
      </c>
      <c r="W4173">
        <v>0</v>
      </c>
      <c r="X4173">
        <v>2.9001840220434323</v>
      </c>
      <c r="Y4173">
        <v>0</v>
      </c>
      <c r="Z4173">
        <v>0</v>
      </c>
      <c r="AA4173">
        <v>0</v>
      </c>
      <c r="AB4173">
        <v>0</v>
      </c>
      <c r="AC4173">
        <v>0</v>
      </c>
      <c r="AD4173">
        <v>0</v>
      </c>
      <c r="AE4173">
        <v>2.9001840220434323</v>
      </c>
    </row>
    <row r="4174" spans="1:31" x14ac:dyDescent="0.3">
      <c r="A4174">
        <v>2511058</v>
      </c>
      <c r="B4174">
        <v>1</v>
      </c>
      <c r="C4174" t="s">
        <v>80</v>
      </c>
      <c r="D4174" t="s">
        <v>85</v>
      </c>
      <c r="E4174" t="s">
        <v>207</v>
      </c>
      <c r="F4174" t="s">
        <v>12095</v>
      </c>
      <c r="G4174" t="s">
        <v>161</v>
      </c>
      <c r="H4174" t="s">
        <v>150</v>
      </c>
      <c r="I4174" t="s">
        <v>136</v>
      </c>
      <c r="J4174" t="s">
        <v>137</v>
      </c>
      <c r="K4174" t="s">
        <v>144</v>
      </c>
      <c r="L4174" t="s">
        <v>12096</v>
      </c>
      <c r="M4174" t="s">
        <v>12097</v>
      </c>
      <c r="N4174">
        <v>0.17277777699999999</v>
      </c>
      <c r="O4174">
        <v>0</v>
      </c>
      <c r="P4174">
        <v>173</v>
      </c>
      <c r="Q4174">
        <v>0</v>
      </c>
      <c r="R4174">
        <v>0</v>
      </c>
      <c r="S4174">
        <v>0</v>
      </c>
      <c r="T4174">
        <v>18</v>
      </c>
      <c r="U4174">
        <v>0</v>
      </c>
      <c r="V4174">
        <v>0</v>
      </c>
      <c r="W4174">
        <v>0</v>
      </c>
      <c r="X4174">
        <v>6.4417150458406809</v>
      </c>
      <c r="Y4174">
        <v>0</v>
      </c>
      <c r="Z4174">
        <v>0</v>
      </c>
      <c r="AA4174">
        <v>0</v>
      </c>
      <c r="AB4174">
        <v>1.9034585832842377</v>
      </c>
      <c r="AC4174">
        <v>0</v>
      </c>
      <c r="AD4174">
        <v>0</v>
      </c>
      <c r="AE4174">
        <v>8.3451736291249183</v>
      </c>
    </row>
    <row r="4175" spans="1:31" x14ac:dyDescent="0.3">
      <c r="A4175">
        <v>2511021</v>
      </c>
      <c r="B4175">
        <v>1</v>
      </c>
      <c r="C4175" t="s">
        <v>80</v>
      </c>
      <c r="D4175" t="s">
        <v>94</v>
      </c>
      <c r="E4175" t="s">
        <v>167</v>
      </c>
      <c r="F4175" t="s">
        <v>12098</v>
      </c>
      <c r="G4175" t="s">
        <v>263</v>
      </c>
      <c r="H4175" t="s">
        <v>150</v>
      </c>
      <c r="I4175" t="s">
        <v>136</v>
      </c>
      <c r="J4175" t="s">
        <v>137</v>
      </c>
      <c r="K4175" t="s">
        <v>144</v>
      </c>
      <c r="L4175" t="s">
        <v>12099</v>
      </c>
      <c r="M4175" t="s">
        <v>12100</v>
      </c>
      <c r="N4175">
        <v>1.1244444440000001</v>
      </c>
      <c r="O4175">
        <v>0</v>
      </c>
      <c r="P4175">
        <v>0</v>
      </c>
      <c r="Q4175">
        <v>0</v>
      </c>
      <c r="R4175">
        <v>0</v>
      </c>
      <c r="S4175">
        <v>0</v>
      </c>
      <c r="T4175">
        <v>1</v>
      </c>
      <c r="U4175">
        <v>0</v>
      </c>
      <c r="V4175">
        <v>0</v>
      </c>
      <c r="W4175">
        <v>0</v>
      </c>
      <c r="X4175">
        <v>0</v>
      </c>
      <c r="Y4175">
        <v>0</v>
      </c>
      <c r="Z4175">
        <v>0</v>
      </c>
      <c r="AA4175">
        <v>0</v>
      </c>
      <c r="AB4175">
        <v>0.13320906914732084</v>
      </c>
      <c r="AC4175">
        <v>0</v>
      </c>
      <c r="AD4175">
        <v>0</v>
      </c>
      <c r="AE4175">
        <v>0.13320906914732084</v>
      </c>
    </row>
    <row r="4176" spans="1:31" x14ac:dyDescent="0.3">
      <c r="A4176">
        <v>2510829</v>
      </c>
      <c r="B4176">
        <v>1</v>
      </c>
      <c r="C4176" t="s">
        <v>80</v>
      </c>
      <c r="D4176" t="s">
        <v>82</v>
      </c>
      <c r="E4176" t="s">
        <v>141</v>
      </c>
      <c r="F4176" t="s">
        <v>12101</v>
      </c>
      <c r="G4176" t="s">
        <v>295</v>
      </c>
      <c r="H4176" t="s">
        <v>135</v>
      </c>
      <c r="I4176" t="s">
        <v>136</v>
      </c>
      <c r="J4176" t="s">
        <v>137</v>
      </c>
      <c r="K4176" t="s">
        <v>138</v>
      </c>
      <c r="L4176" t="s">
        <v>12102</v>
      </c>
      <c r="M4176" t="s">
        <v>12103</v>
      </c>
      <c r="N4176">
        <v>0.18583333299999999</v>
      </c>
      <c r="O4176">
        <v>0</v>
      </c>
      <c r="P4176">
        <v>6407</v>
      </c>
      <c r="Q4176">
        <v>0</v>
      </c>
      <c r="R4176">
        <v>0</v>
      </c>
      <c r="S4176">
        <v>1</v>
      </c>
      <c r="T4176">
        <v>511</v>
      </c>
      <c r="U4176">
        <v>0</v>
      </c>
      <c r="V4176">
        <v>0</v>
      </c>
      <c r="W4176">
        <v>0</v>
      </c>
      <c r="X4176">
        <v>268.70624273033371</v>
      </c>
      <c r="Y4176">
        <v>0</v>
      </c>
      <c r="Z4176">
        <v>0</v>
      </c>
      <c r="AA4176">
        <v>10.023028143088998</v>
      </c>
      <c r="AB4176">
        <v>77.12632939292763</v>
      </c>
      <c r="AC4176">
        <v>0</v>
      </c>
      <c r="AD4176">
        <v>0</v>
      </c>
      <c r="AE4176">
        <v>355.85560026635034</v>
      </c>
    </row>
    <row r="4177" spans="1:31" x14ac:dyDescent="0.3">
      <c r="A4177">
        <v>2511313</v>
      </c>
      <c r="B4177">
        <v>1</v>
      </c>
      <c r="C4177" t="s">
        <v>80</v>
      </c>
      <c r="D4177" t="s">
        <v>83</v>
      </c>
      <c r="E4177" t="s">
        <v>207</v>
      </c>
      <c r="F4177" t="s">
        <v>12104</v>
      </c>
      <c r="G4177" t="s">
        <v>177</v>
      </c>
      <c r="H4177" t="s">
        <v>150</v>
      </c>
      <c r="I4177" t="s">
        <v>136</v>
      </c>
      <c r="J4177" t="s">
        <v>137</v>
      </c>
      <c r="K4177" t="s">
        <v>144</v>
      </c>
      <c r="L4177" t="s">
        <v>12105</v>
      </c>
      <c r="M4177" t="s">
        <v>12106</v>
      </c>
      <c r="N4177">
        <v>1.8363888880000001</v>
      </c>
      <c r="O4177">
        <v>0</v>
      </c>
      <c r="P4177">
        <v>113</v>
      </c>
      <c r="Q4177">
        <v>0</v>
      </c>
      <c r="R4177">
        <v>0</v>
      </c>
      <c r="S4177">
        <v>0</v>
      </c>
      <c r="T4177">
        <v>12</v>
      </c>
      <c r="U4177">
        <v>0</v>
      </c>
      <c r="V4177">
        <v>0</v>
      </c>
      <c r="W4177">
        <v>0</v>
      </c>
      <c r="X4177">
        <v>53.131954906536784</v>
      </c>
      <c r="Y4177">
        <v>0</v>
      </c>
      <c r="Z4177">
        <v>0</v>
      </c>
      <c r="AA4177">
        <v>0</v>
      </c>
      <c r="AB4177">
        <v>16.731174177539085</v>
      </c>
      <c r="AC4177">
        <v>0</v>
      </c>
      <c r="AD4177">
        <v>0</v>
      </c>
      <c r="AE4177">
        <v>69.863129084075865</v>
      </c>
    </row>
    <row r="4178" spans="1:31" x14ac:dyDescent="0.3">
      <c r="A4178">
        <v>2511413</v>
      </c>
      <c r="B4178">
        <v>1</v>
      </c>
      <c r="C4178" t="s">
        <v>80</v>
      </c>
      <c r="D4178" t="s">
        <v>107</v>
      </c>
      <c r="E4178" t="s">
        <v>159</v>
      </c>
      <c r="F4178" t="s">
        <v>12081</v>
      </c>
      <c r="G4178" t="s">
        <v>181</v>
      </c>
      <c r="H4178" t="s">
        <v>150</v>
      </c>
      <c r="I4178" t="s">
        <v>136</v>
      </c>
      <c r="J4178" t="s">
        <v>137</v>
      </c>
      <c r="K4178" t="s">
        <v>144</v>
      </c>
      <c r="L4178" t="s">
        <v>12107</v>
      </c>
      <c r="M4178" t="s">
        <v>12108</v>
      </c>
      <c r="N4178">
        <v>1.3125</v>
      </c>
      <c r="O4178">
        <v>0</v>
      </c>
      <c r="P4178">
        <v>188</v>
      </c>
      <c r="Q4178">
        <v>0</v>
      </c>
      <c r="R4178">
        <v>0</v>
      </c>
      <c r="S4178">
        <v>0</v>
      </c>
      <c r="T4178">
        <v>12</v>
      </c>
      <c r="U4178">
        <v>0</v>
      </c>
      <c r="V4178">
        <v>1</v>
      </c>
      <c r="W4178">
        <v>0</v>
      </c>
      <c r="X4178">
        <v>25.343108807894396</v>
      </c>
      <c r="Y4178">
        <v>0</v>
      </c>
      <c r="Z4178">
        <v>0</v>
      </c>
      <c r="AA4178">
        <v>0</v>
      </c>
      <c r="AB4178">
        <v>12.803276692890167</v>
      </c>
      <c r="AC4178">
        <v>0</v>
      </c>
      <c r="AD4178">
        <v>4.7726522411166671E-3</v>
      </c>
      <c r="AE4178">
        <v>38.151158153025676</v>
      </c>
    </row>
    <row r="4179" spans="1:31" x14ac:dyDescent="0.3">
      <c r="A4179">
        <v>2511502</v>
      </c>
      <c r="B4179">
        <v>1</v>
      </c>
      <c r="C4179" t="s">
        <v>81</v>
      </c>
      <c r="D4179" t="s">
        <v>113</v>
      </c>
      <c r="E4179" t="s">
        <v>187</v>
      </c>
      <c r="F4179" t="s">
        <v>12109</v>
      </c>
      <c r="G4179" t="s">
        <v>204</v>
      </c>
      <c r="H4179" t="s">
        <v>135</v>
      </c>
      <c r="I4179" t="s">
        <v>136</v>
      </c>
      <c r="J4179" t="s">
        <v>137</v>
      </c>
      <c r="K4179" t="s">
        <v>144</v>
      </c>
      <c r="L4179" t="s">
        <v>12110</v>
      </c>
      <c r="M4179" t="s">
        <v>12111</v>
      </c>
      <c r="N4179">
        <v>1.3080555549999999</v>
      </c>
      <c r="O4179">
        <v>0</v>
      </c>
      <c r="P4179">
        <v>245</v>
      </c>
      <c r="Q4179">
        <v>2</v>
      </c>
      <c r="R4179">
        <v>41</v>
      </c>
      <c r="S4179">
        <v>1</v>
      </c>
      <c r="T4179">
        <v>11</v>
      </c>
      <c r="U4179">
        <v>0</v>
      </c>
      <c r="V4179">
        <v>0</v>
      </c>
      <c r="W4179">
        <v>0</v>
      </c>
      <c r="X4179">
        <v>54.911896553726599</v>
      </c>
      <c r="Y4179">
        <v>1.6678798620425217</v>
      </c>
      <c r="Z4179">
        <v>26.005525190128242</v>
      </c>
      <c r="AA4179">
        <v>1.5923414987450002</v>
      </c>
      <c r="AB4179">
        <v>6.2790188017160364</v>
      </c>
      <c r="AC4179">
        <v>0</v>
      </c>
      <c r="AD4179">
        <v>0</v>
      </c>
      <c r="AE4179">
        <v>90.456661906358391</v>
      </c>
    </row>
    <row r="4180" spans="1:31" x14ac:dyDescent="0.3">
      <c r="A4180">
        <v>2511287</v>
      </c>
      <c r="B4180">
        <v>1</v>
      </c>
      <c r="C4180" t="s">
        <v>80</v>
      </c>
      <c r="D4180" t="s">
        <v>104</v>
      </c>
      <c r="E4180" t="s">
        <v>187</v>
      </c>
      <c r="F4180" t="s">
        <v>12112</v>
      </c>
      <c r="G4180" t="s">
        <v>538</v>
      </c>
      <c r="H4180" t="s">
        <v>135</v>
      </c>
      <c r="I4180" t="s">
        <v>136</v>
      </c>
      <c r="J4180" t="s">
        <v>3</v>
      </c>
      <c r="K4180" t="s">
        <v>144</v>
      </c>
      <c r="L4180" t="s">
        <v>12113</v>
      </c>
      <c r="M4180" t="s">
        <v>12114</v>
      </c>
      <c r="N4180">
        <v>0.47833333300000003</v>
      </c>
      <c r="O4180">
        <v>20</v>
      </c>
      <c r="P4180">
        <v>2913</v>
      </c>
      <c r="Q4180">
        <v>65</v>
      </c>
      <c r="R4180">
        <v>51</v>
      </c>
      <c r="S4180">
        <v>107</v>
      </c>
      <c r="T4180">
        <v>332</v>
      </c>
      <c r="U4180">
        <v>24</v>
      </c>
      <c r="V4180">
        <v>0</v>
      </c>
      <c r="W4180">
        <v>1.8426309164575398</v>
      </c>
      <c r="X4180">
        <v>348.01467185669782</v>
      </c>
      <c r="Y4180">
        <v>71.110460580421801</v>
      </c>
      <c r="Z4180">
        <v>8.6367352468175991</v>
      </c>
      <c r="AA4180">
        <v>933.14477992317131</v>
      </c>
      <c r="AB4180">
        <v>98.369372476899755</v>
      </c>
      <c r="AC4180">
        <v>2276.3413598430125</v>
      </c>
      <c r="AD4180">
        <v>0</v>
      </c>
      <c r="AE4180">
        <v>3737.4600108434784</v>
      </c>
    </row>
    <row r="4181" spans="1:31" x14ac:dyDescent="0.3">
      <c r="A4181">
        <v>2510855</v>
      </c>
      <c r="B4181">
        <v>1</v>
      </c>
      <c r="C4181" t="s">
        <v>80</v>
      </c>
      <c r="D4181" t="s">
        <v>85</v>
      </c>
      <c r="E4181" t="s">
        <v>147</v>
      </c>
      <c r="F4181" t="s">
        <v>12115</v>
      </c>
      <c r="G4181" t="s">
        <v>161</v>
      </c>
      <c r="H4181" t="s">
        <v>150</v>
      </c>
      <c r="I4181" t="s">
        <v>136</v>
      </c>
      <c r="J4181" t="s">
        <v>137</v>
      </c>
      <c r="K4181" t="s">
        <v>144</v>
      </c>
      <c r="L4181" t="s">
        <v>12116</v>
      </c>
      <c r="M4181" t="s">
        <v>12117</v>
      </c>
      <c r="N4181">
        <v>0.59444444399999996</v>
      </c>
      <c r="O4181">
        <v>0</v>
      </c>
      <c r="P4181">
        <v>99</v>
      </c>
      <c r="Q4181">
        <v>0</v>
      </c>
      <c r="R4181">
        <v>0</v>
      </c>
      <c r="S4181">
        <v>0</v>
      </c>
      <c r="T4181">
        <v>23</v>
      </c>
      <c r="U4181">
        <v>0</v>
      </c>
      <c r="V4181">
        <v>0</v>
      </c>
      <c r="W4181">
        <v>0</v>
      </c>
      <c r="X4181">
        <v>12.440913056090263</v>
      </c>
      <c r="Y4181">
        <v>0</v>
      </c>
      <c r="Z4181">
        <v>0</v>
      </c>
      <c r="AA4181">
        <v>0</v>
      </c>
      <c r="AB4181">
        <v>18.19536865244218</v>
      </c>
      <c r="AC4181">
        <v>0</v>
      </c>
      <c r="AD4181">
        <v>0</v>
      </c>
      <c r="AE4181">
        <v>30.636281708532444</v>
      </c>
    </row>
    <row r="4182" spans="1:31" x14ac:dyDescent="0.3">
      <c r="A4182">
        <v>2511293</v>
      </c>
      <c r="B4182">
        <v>1</v>
      </c>
      <c r="C4182" t="s">
        <v>80</v>
      </c>
      <c r="D4182" t="s">
        <v>82</v>
      </c>
      <c r="E4182" t="s">
        <v>159</v>
      </c>
      <c r="F4182" t="s">
        <v>12118</v>
      </c>
      <c r="G4182" t="s">
        <v>161</v>
      </c>
      <c r="H4182" t="s">
        <v>150</v>
      </c>
      <c r="I4182" t="s">
        <v>136</v>
      </c>
      <c r="J4182" t="s">
        <v>137</v>
      </c>
      <c r="K4182" t="s">
        <v>144</v>
      </c>
      <c r="L4182" t="s">
        <v>12119</v>
      </c>
      <c r="M4182" t="s">
        <v>12120</v>
      </c>
      <c r="N4182">
        <v>3.8913888879999998</v>
      </c>
      <c r="O4182">
        <v>0</v>
      </c>
      <c r="P4182">
        <v>697</v>
      </c>
      <c r="Q4182">
        <v>0</v>
      </c>
      <c r="R4182">
        <v>0</v>
      </c>
      <c r="S4182">
        <v>0</v>
      </c>
      <c r="T4182">
        <v>130</v>
      </c>
      <c r="U4182">
        <v>0</v>
      </c>
      <c r="V4182">
        <v>1</v>
      </c>
      <c r="W4182">
        <v>0</v>
      </c>
      <c r="X4182">
        <v>678.90762861515827</v>
      </c>
      <c r="Y4182">
        <v>0</v>
      </c>
      <c r="Z4182">
        <v>0</v>
      </c>
      <c r="AA4182">
        <v>0</v>
      </c>
      <c r="AB4182">
        <v>578.13936576449305</v>
      </c>
      <c r="AC4182">
        <v>0</v>
      </c>
      <c r="AD4182">
        <v>71.598256305334985</v>
      </c>
      <c r="AE4182">
        <v>1328.6452506849864</v>
      </c>
    </row>
    <row r="4183" spans="1:31" x14ac:dyDescent="0.3">
      <c r="A4183">
        <v>2511433</v>
      </c>
      <c r="B4183">
        <v>1</v>
      </c>
      <c r="C4183" t="s">
        <v>80</v>
      </c>
      <c r="D4183" t="s">
        <v>86</v>
      </c>
      <c r="E4183" t="s">
        <v>159</v>
      </c>
      <c r="F4183" t="s">
        <v>703</v>
      </c>
      <c r="G4183" t="s">
        <v>161</v>
      </c>
      <c r="H4183" t="s">
        <v>150</v>
      </c>
      <c r="I4183" t="s">
        <v>136</v>
      </c>
      <c r="J4183" t="s">
        <v>137</v>
      </c>
      <c r="K4183" t="s">
        <v>144</v>
      </c>
      <c r="L4183" t="s">
        <v>12121</v>
      </c>
      <c r="M4183" t="s">
        <v>12122</v>
      </c>
      <c r="N4183">
        <v>0.41638888800000001</v>
      </c>
      <c r="O4183">
        <v>0</v>
      </c>
      <c r="P4183">
        <v>190</v>
      </c>
      <c r="Q4183">
        <v>0</v>
      </c>
      <c r="R4183">
        <v>0</v>
      </c>
      <c r="S4183">
        <v>0</v>
      </c>
      <c r="T4183">
        <v>25</v>
      </c>
      <c r="U4183">
        <v>0</v>
      </c>
      <c r="V4183">
        <v>0</v>
      </c>
      <c r="W4183">
        <v>0</v>
      </c>
      <c r="X4183">
        <v>48.655807461576629</v>
      </c>
      <c r="Y4183">
        <v>0</v>
      </c>
      <c r="Z4183">
        <v>0</v>
      </c>
      <c r="AA4183">
        <v>0</v>
      </c>
      <c r="AB4183">
        <v>39.346528980659585</v>
      </c>
      <c r="AC4183">
        <v>0</v>
      </c>
      <c r="AD4183">
        <v>0</v>
      </c>
      <c r="AE4183">
        <v>88.002336442236214</v>
      </c>
    </row>
    <row r="4184" spans="1:31" x14ac:dyDescent="0.3">
      <c r="A4184">
        <v>2511038</v>
      </c>
      <c r="B4184">
        <v>1</v>
      </c>
      <c r="C4184" t="s">
        <v>80</v>
      </c>
      <c r="D4184" t="s">
        <v>96</v>
      </c>
      <c r="E4184" t="s">
        <v>159</v>
      </c>
      <c r="F4184" t="s">
        <v>12123</v>
      </c>
      <c r="G4184" t="s">
        <v>134</v>
      </c>
      <c r="H4184" t="s">
        <v>150</v>
      </c>
      <c r="I4184" t="s">
        <v>136</v>
      </c>
      <c r="J4184" t="s">
        <v>137</v>
      </c>
      <c r="K4184" t="s">
        <v>138</v>
      </c>
      <c r="L4184" t="s">
        <v>12124</v>
      </c>
      <c r="M4184" t="s">
        <v>12125</v>
      </c>
      <c r="N4184">
        <v>8.0802777769999992</v>
      </c>
      <c r="O4184">
        <v>0</v>
      </c>
      <c r="P4184">
        <v>241</v>
      </c>
      <c r="Q4184">
        <v>0</v>
      </c>
      <c r="R4184">
        <v>0</v>
      </c>
      <c r="S4184">
        <v>0</v>
      </c>
      <c r="T4184">
        <v>6</v>
      </c>
      <c r="U4184">
        <v>0</v>
      </c>
      <c r="V4184">
        <v>0</v>
      </c>
      <c r="W4184">
        <v>0</v>
      </c>
      <c r="X4184">
        <v>570.75442766862864</v>
      </c>
      <c r="Y4184">
        <v>0</v>
      </c>
      <c r="Z4184">
        <v>0</v>
      </c>
      <c r="AA4184">
        <v>0</v>
      </c>
      <c r="AB4184">
        <v>78.355974565888204</v>
      </c>
      <c r="AC4184">
        <v>0</v>
      </c>
      <c r="AD4184">
        <v>0</v>
      </c>
      <c r="AE4184">
        <v>649.11040223451687</v>
      </c>
    </row>
    <row r="4185" spans="1:31" x14ac:dyDescent="0.3">
      <c r="A4185">
        <v>2511204</v>
      </c>
      <c r="B4185">
        <v>1</v>
      </c>
      <c r="C4185" t="s">
        <v>80</v>
      </c>
      <c r="D4185" t="s">
        <v>101</v>
      </c>
      <c r="E4185" t="s">
        <v>159</v>
      </c>
      <c r="F4185" t="s">
        <v>12126</v>
      </c>
      <c r="G4185" t="s">
        <v>134</v>
      </c>
      <c r="H4185" t="s">
        <v>150</v>
      </c>
      <c r="I4185" t="s">
        <v>136</v>
      </c>
      <c r="J4185" t="s">
        <v>137</v>
      </c>
      <c r="K4185" t="s">
        <v>138</v>
      </c>
      <c r="L4185" t="s">
        <v>12127</v>
      </c>
      <c r="M4185" t="s">
        <v>12128</v>
      </c>
      <c r="N4185">
        <v>0.36222222199999998</v>
      </c>
      <c r="O4185">
        <v>0</v>
      </c>
      <c r="P4185">
        <v>281</v>
      </c>
      <c r="Q4185">
        <v>0</v>
      </c>
      <c r="R4185">
        <v>1</v>
      </c>
      <c r="S4185">
        <v>0</v>
      </c>
      <c r="T4185">
        <v>15</v>
      </c>
      <c r="U4185">
        <v>0</v>
      </c>
      <c r="V4185">
        <v>0</v>
      </c>
      <c r="W4185">
        <v>0</v>
      </c>
      <c r="X4185">
        <v>33.958961720646933</v>
      </c>
      <c r="Y4185">
        <v>0</v>
      </c>
      <c r="Z4185">
        <v>8.0673629718753345E-2</v>
      </c>
      <c r="AA4185">
        <v>0</v>
      </c>
      <c r="AB4185">
        <v>2.3850908168964047</v>
      </c>
      <c r="AC4185">
        <v>0</v>
      </c>
      <c r="AD4185">
        <v>0</v>
      </c>
      <c r="AE4185">
        <v>36.424726167262094</v>
      </c>
    </row>
    <row r="4186" spans="1:31" x14ac:dyDescent="0.3">
      <c r="A4186">
        <v>2511459</v>
      </c>
      <c r="B4186">
        <v>1</v>
      </c>
      <c r="C4186" t="s">
        <v>80</v>
      </c>
      <c r="D4186" t="s">
        <v>85</v>
      </c>
      <c r="E4186" t="s">
        <v>167</v>
      </c>
      <c r="F4186" t="s">
        <v>1846</v>
      </c>
      <c r="G4186" t="s">
        <v>234</v>
      </c>
      <c r="H4186" t="s">
        <v>150</v>
      </c>
      <c r="I4186" t="s">
        <v>136</v>
      </c>
      <c r="J4186" t="s">
        <v>137</v>
      </c>
      <c r="K4186" t="s">
        <v>144</v>
      </c>
      <c r="L4186" t="s">
        <v>12129</v>
      </c>
      <c r="M4186" t="s">
        <v>12130</v>
      </c>
      <c r="N4186">
        <v>1.125277777</v>
      </c>
      <c r="O4186">
        <v>0</v>
      </c>
      <c r="P4186">
        <v>11</v>
      </c>
      <c r="Q4186">
        <v>0</v>
      </c>
      <c r="R4186">
        <v>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3.207525826679289</v>
      </c>
      <c r="Y4186">
        <v>0</v>
      </c>
      <c r="Z4186">
        <v>0</v>
      </c>
      <c r="AA4186">
        <v>0</v>
      </c>
      <c r="AB4186">
        <v>0</v>
      </c>
      <c r="AC4186">
        <v>0</v>
      </c>
      <c r="AD4186">
        <v>0</v>
      </c>
      <c r="AE4186">
        <v>3.207525826679289</v>
      </c>
    </row>
    <row r="4187" spans="1:31" x14ac:dyDescent="0.3">
      <c r="A4187">
        <v>2510961</v>
      </c>
      <c r="B4187">
        <v>1</v>
      </c>
      <c r="C4187" t="s">
        <v>80</v>
      </c>
      <c r="D4187" t="s">
        <v>84</v>
      </c>
      <c r="E4187" t="s">
        <v>167</v>
      </c>
      <c r="F4187" t="s">
        <v>12131</v>
      </c>
      <c r="G4187" t="s">
        <v>263</v>
      </c>
      <c r="H4187" t="s">
        <v>150</v>
      </c>
      <c r="I4187" t="s">
        <v>136</v>
      </c>
      <c r="J4187" t="s">
        <v>137</v>
      </c>
      <c r="K4187" t="s">
        <v>144</v>
      </c>
      <c r="L4187" t="s">
        <v>12132</v>
      </c>
      <c r="M4187" t="s">
        <v>12133</v>
      </c>
      <c r="N4187">
        <v>2.5280555549999999</v>
      </c>
      <c r="O4187">
        <v>0</v>
      </c>
      <c r="P4187">
        <v>1</v>
      </c>
      <c r="Q4187">
        <v>0</v>
      </c>
      <c r="R4187">
        <v>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0.71306819471141258</v>
      </c>
      <c r="Y4187">
        <v>0</v>
      </c>
      <c r="Z4187">
        <v>0</v>
      </c>
      <c r="AA4187">
        <v>0</v>
      </c>
      <c r="AB4187">
        <v>0</v>
      </c>
      <c r="AC4187">
        <v>0</v>
      </c>
      <c r="AD4187">
        <v>0</v>
      </c>
      <c r="AE4187">
        <v>0.71306819471141258</v>
      </c>
    </row>
    <row r="4188" spans="1:31" x14ac:dyDescent="0.3">
      <c r="A4188">
        <v>2510975</v>
      </c>
      <c r="B4188">
        <v>1</v>
      </c>
      <c r="C4188" t="s">
        <v>80</v>
      </c>
      <c r="D4188" t="s">
        <v>100</v>
      </c>
      <c r="E4188" t="s">
        <v>132</v>
      </c>
      <c r="F4188" t="s">
        <v>12134</v>
      </c>
      <c r="G4188" t="s">
        <v>134</v>
      </c>
      <c r="H4188" t="s">
        <v>135</v>
      </c>
      <c r="I4188" t="s">
        <v>136</v>
      </c>
      <c r="J4188" t="s">
        <v>137</v>
      </c>
      <c r="K4188" t="s">
        <v>138</v>
      </c>
      <c r="L4188" t="s">
        <v>12135</v>
      </c>
      <c r="M4188" t="s">
        <v>12136</v>
      </c>
      <c r="N4188">
        <v>4.3661111110000004</v>
      </c>
      <c r="O4188">
        <v>0</v>
      </c>
      <c r="P4188">
        <v>645</v>
      </c>
      <c r="Q4188">
        <v>1</v>
      </c>
      <c r="R4188">
        <v>14</v>
      </c>
      <c r="S4188">
        <v>7</v>
      </c>
      <c r="T4188">
        <v>65</v>
      </c>
      <c r="U4188">
        <v>7</v>
      </c>
      <c r="V4188">
        <v>1</v>
      </c>
      <c r="W4188">
        <v>0</v>
      </c>
      <c r="X4188">
        <v>900.13130779446897</v>
      </c>
      <c r="Y4188">
        <v>3.1307263011433331</v>
      </c>
      <c r="Z4188">
        <v>9.5998864546587956</v>
      </c>
      <c r="AA4188">
        <v>142.27899454775502</v>
      </c>
      <c r="AB4188">
        <v>322.68671836015312</v>
      </c>
      <c r="AC4188">
        <v>1391.0145230490982</v>
      </c>
      <c r="AD4188">
        <v>375.36517340130985</v>
      </c>
      <c r="AE4188">
        <v>3144.2073299085873</v>
      </c>
    </row>
    <row r="4189" spans="1:31" x14ac:dyDescent="0.3">
      <c r="A4189">
        <v>2511210</v>
      </c>
      <c r="B4189">
        <v>1</v>
      </c>
      <c r="C4189" t="s">
        <v>80</v>
      </c>
      <c r="D4189" t="s">
        <v>83</v>
      </c>
      <c r="E4189" t="s">
        <v>167</v>
      </c>
      <c r="F4189" t="s">
        <v>12137</v>
      </c>
      <c r="G4189" t="s">
        <v>263</v>
      </c>
      <c r="H4189" t="s">
        <v>150</v>
      </c>
      <c r="I4189" t="s">
        <v>136</v>
      </c>
      <c r="J4189" t="s">
        <v>137</v>
      </c>
      <c r="K4189" t="s">
        <v>144</v>
      </c>
      <c r="L4189" t="s">
        <v>12138</v>
      </c>
      <c r="M4189" t="s">
        <v>12139</v>
      </c>
      <c r="N4189">
        <v>0.92</v>
      </c>
      <c r="O4189">
        <v>0</v>
      </c>
      <c r="P4189">
        <v>4</v>
      </c>
      <c r="Q4189">
        <v>0</v>
      </c>
      <c r="R4189">
        <v>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1.2704285736298604</v>
      </c>
      <c r="Y4189">
        <v>0</v>
      </c>
      <c r="Z4189">
        <v>0</v>
      </c>
      <c r="AA4189">
        <v>0</v>
      </c>
      <c r="AB4189">
        <v>0</v>
      </c>
      <c r="AC4189">
        <v>0</v>
      </c>
      <c r="AD4189">
        <v>0</v>
      </c>
      <c r="AE4189">
        <v>1.2704285736298604</v>
      </c>
    </row>
    <row r="4190" spans="1:31" x14ac:dyDescent="0.3">
      <c r="A4190">
        <v>2511516</v>
      </c>
      <c r="B4190">
        <v>1</v>
      </c>
      <c r="C4190" t="s">
        <v>80</v>
      </c>
      <c r="D4190" t="s">
        <v>96</v>
      </c>
      <c r="E4190" t="s">
        <v>167</v>
      </c>
      <c r="F4190" t="s">
        <v>12140</v>
      </c>
      <c r="G4190" t="s">
        <v>263</v>
      </c>
      <c r="H4190" t="s">
        <v>150</v>
      </c>
      <c r="I4190" t="s">
        <v>136</v>
      </c>
      <c r="J4190" t="s">
        <v>137</v>
      </c>
      <c r="K4190" t="s">
        <v>144</v>
      </c>
      <c r="L4190" t="s">
        <v>12141</v>
      </c>
      <c r="M4190" t="s">
        <v>12142</v>
      </c>
      <c r="N4190">
        <v>1.3008333329999999</v>
      </c>
      <c r="O4190">
        <v>0</v>
      </c>
      <c r="P4190">
        <v>1</v>
      </c>
      <c r="Q4190">
        <v>0</v>
      </c>
      <c r="R4190">
        <v>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1.0243232009693268</v>
      </c>
      <c r="Y4190">
        <v>0</v>
      </c>
      <c r="Z4190">
        <v>0</v>
      </c>
      <c r="AA4190">
        <v>0</v>
      </c>
      <c r="AB4190">
        <v>0</v>
      </c>
      <c r="AC4190">
        <v>0</v>
      </c>
      <c r="AD4190">
        <v>0</v>
      </c>
      <c r="AE4190">
        <v>1.0243232009693268</v>
      </c>
    </row>
    <row r="4191" spans="1:31" x14ac:dyDescent="0.3">
      <c r="A4191">
        <v>2511416</v>
      </c>
      <c r="B4191">
        <v>1</v>
      </c>
      <c r="C4191" t="s">
        <v>80</v>
      </c>
      <c r="D4191" t="s">
        <v>99</v>
      </c>
      <c r="E4191" t="s">
        <v>207</v>
      </c>
      <c r="F4191" t="s">
        <v>12143</v>
      </c>
      <c r="G4191" t="s">
        <v>177</v>
      </c>
      <c r="H4191" t="s">
        <v>150</v>
      </c>
      <c r="I4191" t="s">
        <v>136</v>
      </c>
      <c r="J4191" t="s">
        <v>137</v>
      </c>
      <c r="K4191" t="s">
        <v>144</v>
      </c>
      <c r="L4191" t="s">
        <v>12144</v>
      </c>
      <c r="M4191" t="s">
        <v>12145</v>
      </c>
      <c r="N4191">
        <v>1.291388888</v>
      </c>
      <c r="O4191">
        <v>0</v>
      </c>
      <c r="P4191">
        <v>4</v>
      </c>
      <c r="Q4191">
        <v>0</v>
      </c>
      <c r="R4191">
        <v>1</v>
      </c>
      <c r="S4191">
        <v>0</v>
      </c>
      <c r="T4191">
        <v>1</v>
      </c>
      <c r="U4191">
        <v>0</v>
      </c>
      <c r="V4191">
        <v>0</v>
      </c>
      <c r="W4191">
        <v>0</v>
      </c>
      <c r="X4191">
        <v>0.50749058671710334</v>
      </c>
      <c r="Y4191">
        <v>0</v>
      </c>
      <c r="Z4191">
        <v>0</v>
      </c>
      <c r="AA4191">
        <v>0</v>
      </c>
      <c r="AB4191">
        <v>1.8302255546083335</v>
      </c>
      <c r="AC4191">
        <v>0</v>
      </c>
      <c r="AD4191">
        <v>0</v>
      </c>
      <c r="AE4191">
        <v>2.337716141325437</v>
      </c>
    </row>
    <row r="4192" spans="1:31" x14ac:dyDescent="0.3">
      <c r="A4192">
        <v>2510918</v>
      </c>
      <c r="B4192">
        <v>1</v>
      </c>
      <c r="C4192" t="s">
        <v>81</v>
      </c>
      <c r="D4192" t="s">
        <v>115</v>
      </c>
      <c r="E4192" t="s">
        <v>187</v>
      </c>
      <c r="F4192" t="s">
        <v>751</v>
      </c>
      <c r="G4192" t="s">
        <v>295</v>
      </c>
      <c r="H4192" t="s">
        <v>135</v>
      </c>
      <c r="I4192" t="s">
        <v>136</v>
      </c>
      <c r="J4192" t="s">
        <v>137</v>
      </c>
      <c r="K4192" t="s">
        <v>138</v>
      </c>
      <c r="L4192" t="s">
        <v>12146</v>
      </c>
      <c r="M4192" t="s">
        <v>12147</v>
      </c>
      <c r="N4192">
        <v>0.16277777700000001</v>
      </c>
      <c r="O4192">
        <v>1</v>
      </c>
      <c r="P4192">
        <v>17147</v>
      </c>
      <c r="Q4192">
        <v>38</v>
      </c>
      <c r="R4192">
        <v>845</v>
      </c>
      <c r="S4192">
        <v>72</v>
      </c>
      <c r="T4192">
        <v>2085</v>
      </c>
      <c r="U4192">
        <v>7</v>
      </c>
      <c r="V4192">
        <v>2</v>
      </c>
      <c r="W4192">
        <v>1.1375975544300001E-2</v>
      </c>
      <c r="X4192">
        <v>290.81338873604233</v>
      </c>
      <c r="Y4192">
        <v>10.724160256800248</v>
      </c>
      <c r="Z4192">
        <v>28.08088380703051</v>
      </c>
      <c r="AA4192">
        <v>51.983043688174327</v>
      </c>
      <c r="AB4192">
        <v>166.11670887740519</v>
      </c>
      <c r="AC4192">
        <v>81.349485514695999</v>
      </c>
      <c r="AD4192">
        <v>3.6671555961421016</v>
      </c>
      <c r="AE4192">
        <v>632.74620245183507</v>
      </c>
    </row>
    <row r="4193" spans="1:31" x14ac:dyDescent="0.3">
      <c r="A4193">
        <v>2511559</v>
      </c>
      <c r="B4193">
        <v>1</v>
      </c>
      <c r="C4193" t="s">
        <v>80</v>
      </c>
      <c r="D4193" t="s">
        <v>90</v>
      </c>
      <c r="E4193" t="s">
        <v>167</v>
      </c>
      <c r="F4193" t="s">
        <v>547</v>
      </c>
      <c r="G4193" t="s">
        <v>169</v>
      </c>
      <c r="H4193" t="s">
        <v>150</v>
      </c>
      <c r="I4193" t="s">
        <v>136</v>
      </c>
      <c r="J4193" t="s">
        <v>137</v>
      </c>
      <c r="K4193" t="s">
        <v>144</v>
      </c>
      <c r="L4193" t="s">
        <v>12148</v>
      </c>
      <c r="M4193" t="s">
        <v>12149</v>
      </c>
      <c r="N4193">
        <v>1.3330555550000001</v>
      </c>
      <c r="O4193">
        <v>0</v>
      </c>
      <c r="P4193">
        <v>20</v>
      </c>
      <c r="Q4193">
        <v>0</v>
      </c>
      <c r="R4193">
        <v>0</v>
      </c>
      <c r="S4193">
        <v>0</v>
      </c>
      <c r="T4193">
        <v>2</v>
      </c>
      <c r="U4193">
        <v>0</v>
      </c>
      <c r="V4193">
        <v>0</v>
      </c>
      <c r="W4193">
        <v>0</v>
      </c>
      <c r="X4193">
        <v>7.7104914133978166</v>
      </c>
      <c r="Y4193">
        <v>0</v>
      </c>
      <c r="Z4193">
        <v>0</v>
      </c>
      <c r="AA4193">
        <v>0</v>
      </c>
      <c r="AB4193">
        <v>0.37004350024617916</v>
      </c>
      <c r="AC4193">
        <v>0</v>
      </c>
      <c r="AD4193">
        <v>0</v>
      </c>
      <c r="AE4193">
        <v>8.0805349136439961</v>
      </c>
    </row>
    <row r="4194" spans="1:31" x14ac:dyDescent="0.3">
      <c r="A4194">
        <v>2511073</v>
      </c>
      <c r="B4194">
        <v>1</v>
      </c>
      <c r="C4194" t="s">
        <v>80</v>
      </c>
      <c r="D4194" t="s">
        <v>89</v>
      </c>
      <c r="E4194" t="s">
        <v>132</v>
      </c>
      <c r="F4194" t="s">
        <v>307</v>
      </c>
      <c r="G4194" t="s">
        <v>143</v>
      </c>
      <c r="H4194" t="s">
        <v>135</v>
      </c>
      <c r="I4194" t="s">
        <v>136</v>
      </c>
      <c r="J4194" t="s">
        <v>137</v>
      </c>
      <c r="K4194" t="s">
        <v>144</v>
      </c>
      <c r="L4194" t="s">
        <v>12150</v>
      </c>
      <c r="M4194" t="s">
        <v>12151</v>
      </c>
      <c r="N4194">
        <v>4.7905555550000001</v>
      </c>
      <c r="O4194">
        <v>0</v>
      </c>
      <c r="P4194">
        <v>144</v>
      </c>
      <c r="Q4194">
        <v>0</v>
      </c>
      <c r="R4194">
        <v>9</v>
      </c>
      <c r="S4194">
        <v>0</v>
      </c>
      <c r="T4194">
        <v>20</v>
      </c>
      <c r="U4194">
        <v>0</v>
      </c>
      <c r="V4194">
        <v>0</v>
      </c>
      <c r="W4194">
        <v>0</v>
      </c>
      <c r="X4194">
        <v>150.15273301328224</v>
      </c>
      <c r="Y4194">
        <v>0</v>
      </c>
      <c r="Z4194">
        <v>12.015398897532139</v>
      </c>
      <c r="AA4194">
        <v>0</v>
      </c>
      <c r="AB4194">
        <v>67.335217464585952</v>
      </c>
      <c r="AC4194">
        <v>0</v>
      </c>
      <c r="AD4194">
        <v>0</v>
      </c>
      <c r="AE4194">
        <v>229.50334937540035</v>
      </c>
    </row>
    <row r="4195" spans="1:31" x14ac:dyDescent="0.3">
      <c r="A4195">
        <v>2511382</v>
      </c>
      <c r="B4195">
        <v>1</v>
      </c>
      <c r="C4195" t="s">
        <v>80</v>
      </c>
      <c r="D4195" t="s">
        <v>101</v>
      </c>
      <c r="E4195" t="s">
        <v>207</v>
      </c>
      <c r="F4195" t="s">
        <v>12152</v>
      </c>
      <c r="G4195" t="s">
        <v>161</v>
      </c>
      <c r="H4195" t="s">
        <v>150</v>
      </c>
      <c r="I4195" t="s">
        <v>136</v>
      </c>
      <c r="J4195" t="s">
        <v>137</v>
      </c>
      <c r="K4195" t="s">
        <v>144</v>
      </c>
      <c r="L4195" t="s">
        <v>12153</v>
      </c>
      <c r="M4195" t="s">
        <v>12154</v>
      </c>
      <c r="N4195">
        <v>0.76249999999999996</v>
      </c>
      <c r="O4195">
        <v>0</v>
      </c>
      <c r="P4195">
        <v>165</v>
      </c>
      <c r="Q4195">
        <v>0</v>
      </c>
      <c r="R4195">
        <v>0</v>
      </c>
      <c r="S4195">
        <v>0</v>
      </c>
      <c r="T4195">
        <v>2</v>
      </c>
      <c r="U4195">
        <v>0</v>
      </c>
      <c r="V4195">
        <v>0</v>
      </c>
      <c r="W4195">
        <v>0</v>
      </c>
      <c r="X4195">
        <v>18.064458949555277</v>
      </c>
      <c r="Y4195">
        <v>0</v>
      </c>
      <c r="Z4195">
        <v>0</v>
      </c>
      <c r="AA4195">
        <v>0</v>
      </c>
      <c r="AB4195">
        <v>7.4718404828880258</v>
      </c>
      <c r="AC4195">
        <v>0</v>
      </c>
      <c r="AD4195">
        <v>0</v>
      </c>
      <c r="AE4195">
        <v>25.536299432443304</v>
      </c>
    </row>
    <row r="4196" spans="1:31" x14ac:dyDescent="0.3">
      <c r="A4196">
        <v>2511050</v>
      </c>
      <c r="B4196">
        <v>1</v>
      </c>
      <c r="C4196" t="s">
        <v>80</v>
      </c>
      <c r="D4196" t="s">
        <v>97</v>
      </c>
      <c r="E4196" t="s">
        <v>132</v>
      </c>
      <c r="F4196" t="s">
        <v>12155</v>
      </c>
      <c r="G4196" t="s">
        <v>173</v>
      </c>
      <c r="H4196" t="s">
        <v>135</v>
      </c>
      <c r="I4196" t="s">
        <v>136</v>
      </c>
      <c r="J4196" t="s">
        <v>137</v>
      </c>
      <c r="K4196" t="s">
        <v>138</v>
      </c>
      <c r="L4196" t="s">
        <v>12156</v>
      </c>
      <c r="M4196" t="s">
        <v>12157</v>
      </c>
      <c r="N4196">
        <v>6.4333333330000002</v>
      </c>
      <c r="O4196">
        <v>0</v>
      </c>
      <c r="P4196">
        <v>174</v>
      </c>
      <c r="Q4196">
        <v>0</v>
      </c>
      <c r="R4196">
        <v>23</v>
      </c>
      <c r="S4196">
        <v>0</v>
      </c>
      <c r="T4196">
        <v>18</v>
      </c>
      <c r="U4196">
        <v>0</v>
      </c>
      <c r="V4196">
        <v>0</v>
      </c>
      <c r="W4196">
        <v>0</v>
      </c>
      <c r="X4196">
        <v>797.45377367200706</v>
      </c>
      <c r="Y4196">
        <v>0</v>
      </c>
      <c r="Z4196">
        <v>64.21571183372339</v>
      </c>
      <c r="AA4196">
        <v>0</v>
      </c>
      <c r="AB4196">
        <v>228.03530810360141</v>
      </c>
      <c r="AC4196">
        <v>0</v>
      </c>
      <c r="AD4196">
        <v>0</v>
      </c>
      <c r="AE4196">
        <v>1089.7047936093318</v>
      </c>
    </row>
    <row r="4197" spans="1:31" x14ac:dyDescent="0.3">
      <c r="A4197">
        <v>2510858</v>
      </c>
      <c r="B4197">
        <v>1</v>
      </c>
      <c r="C4197" t="s">
        <v>80</v>
      </c>
      <c r="D4197" t="s">
        <v>90</v>
      </c>
      <c r="E4197" t="s">
        <v>167</v>
      </c>
      <c r="F4197" t="s">
        <v>12158</v>
      </c>
      <c r="G4197" t="s">
        <v>263</v>
      </c>
      <c r="H4197" t="s">
        <v>150</v>
      </c>
      <c r="I4197" t="s">
        <v>136</v>
      </c>
      <c r="J4197" t="s">
        <v>137</v>
      </c>
      <c r="K4197" t="s">
        <v>144</v>
      </c>
      <c r="L4197" t="s">
        <v>12159</v>
      </c>
      <c r="M4197" t="s">
        <v>12160</v>
      </c>
      <c r="N4197">
        <v>8.0305555549999994</v>
      </c>
      <c r="O4197">
        <v>0</v>
      </c>
      <c r="P4197">
        <v>2</v>
      </c>
      <c r="Q4197">
        <v>0</v>
      </c>
      <c r="R4197">
        <v>0</v>
      </c>
      <c r="S4197">
        <v>0</v>
      </c>
      <c r="T4197">
        <v>1</v>
      </c>
      <c r="U4197">
        <v>0</v>
      </c>
      <c r="V4197">
        <v>0</v>
      </c>
      <c r="W4197">
        <v>0</v>
      </c>
      <c r="X4197">
        <v>6.3831300958038302</v>
      </c>
      <c r="Y4197">
        <v>0</v>
      </c>
      <c r="Z4197">
        <v>0</v>
      </c>
      <c r="AA4197">
        <v>0</v>
      </c>
      <c r="AB4197">
        <v>0</v>
      </c>
      <c r="AC4197">
        <v>0</v>
      </c>
      <c r="AD4197">
        <v>0</v>
      </c>
      <c r="AE4197">
        <v>6.3831300958038302</v>
      </c>
    </row>
    <row r="4198" spans="1:31" x14ac:dyDescent="0.3">
      <c r="A4198">
        <v>2510881</v>
      </c>
      <c r="B4198">
        <v>1</v>
      </c>
      <c r="C4198" t="s">
        <v>80</v>
      </c>
      <c r="D4198" t="s">
        <v>103</v>
      </c>
      <c r="E4198" t="s">
        <v>141</v>
      </c>
      <c r="F4198" t="s">
        <v>12161</v>
      </c>
      <c r="G4198" t="s">
        <v>143</v>
      </c>
      <c r="H4198" t="s">
        <v>135</v>
      </c>
      <c r="I4198" t="s">
        <v>136</v>
      </c>
      <c r="J4198" t="s">
        <v>137</v>
      </c>
      <c r="K4198" t="s">
        <v>144</v>
      </c>
      <c r="L4198" t="s">
        <v>12162</v>
      </c>
      <c r="M4198" t="s">
        <v>12163</v>
      </c>
      <c r="N4198">
        <v>0.76194444400000005</v>
      </c>
      <c r="O4198">
        <v>12</v>
      </c>
      <c r="P4198">
        <v>737</v>
      </c>
      <c r="Q4198">
        <v>20</v>
      </c>
      <c r="R4198">
        <v>99</v>
      </c>
      <c r="S4198">
        <v>15</v>
      </c>
      <c r="T4198">
        <v>179</v>
      </c>
      <c r="U4198">
        <v>0</v>
      </c>
      <c r="V4198">
        <v>0</v>
      </c>
      <c r="W4198">
        <v>3.1889386114035498</v>
      </c>
      <c r="X4198">
        <v>143.62210056750064</v>
      </c>
      <c r="Y4198">
        <v>63.262362520237751</v>
      </c>
      <c r="Z4198">
        <v>21.706504428043761</v>
      </c>
      <c r="AA4198">
        <v>60.210050417913735</v>
      </c>
      <c r="AB4198">
        <v>94.689279808628939</v>
      </c>
      <c r="AC4198">
        <v>0</v>
      </c>
      <c r="AD4198">
        <v>0</v>
      </c>
      <c r="AE4198">
        <v>386.67923635372841</v>
      </c>
    </row>
    <row r="4199" spans="1:31" x14ac:dyDescent="0.3">
      <c r="A4199">
        <v>2510987</v>
      </c>
      <c r="B4199">
        <v>1</v>
      </c>
      <c r="C4199" t="s">
        <v>80</v>
      </c>
      <c r="D4199" t="s">
        <v>82</v>
      </c>
      <c r="E4199" t="s">
        <v>167</v>
      </c>
      <c r="F4199" t="s">
        <v>9480</v>
      </c>
      <c r="G4199" t="s">
        <v>234</v>
      </c>
      <c r="H4199" t="s">
        <v>150</v>
      </c>
      <c r="I4199" t="s">
        <v>136</v>
      </c>
      <c r="J4199" t="s">
        <v>137</v>
      </c>
      <c r="K4199" t="s">
        <v>144</v>
      </c>
      <c r="L4199" t="s">
        <v>12164</v>
      </c>
      <c r="M4199" t="s">
        <v>12165</v>
      </c>
      <c r="N4199">
        <v>3.0502777769999998</v>
      </c>
      <c r="O4199">
        <v>0</v>
      </c>
      <c r="P4199">
        <v>17</v>
      </c>
      <c r="Q4199">
        <v>0</v>
      </c>
      <c r="R4199">
        <v>0</v>
      </c>
      <c r="S4199">
        <v>0</v>
      </c>
      <c r="T4199">
        <v>0</v>
      </c>
      <c r="U4199">
        <v>0</v>
      </c>
      <c r="V4199">
        <v>0</v>
      </c>
      <c r="W4199">
        <v>0</v>
      </c>
      <c r="X4199">
        <v>19.024515560939889</v>
      </c>
      <c r="Y4199">
        <v>0</v>
      </c>
      <c r="Z4199">
        <v>0</v>
      </c>
      <c r="AA4199">
        <v>0</v>
      </c>
      <c r="AB4199">
        <v>0</v>
      </c>
      <c r="AC4199">
        <v>0</v>
      </c>
      <c r="AD4199">
        <v>0</v>
      </c>
      <c r="AE4199">
        <v>19.024515560939889</v>
      </c>
    </row>
    <row r="4200" spans="1:31" x14ac:dyDescent="0.3">
      <c r="A4200">
        <v>2510941</v>
      </c>
      <c r="B4200">
        <v>1</v>
      </c>
      <c r="C4200" t="s">
        <v>81</v>
      </c>
      <c r="D4200" t="s">
        <v>113</v>
      </c>
      <c r="E4200" t="s">
        <v>132</v>
      </c>
      <c r="F4200" t="s">
        <v>12166</v>
      </c>
      <c r="G4200" t="s">
        <v>134</v>
      </c>
      <c r="H4200" t="s">
        <v>135</v>
      </c>
      <c r="I4200" t="s">
        <v>136</v>
      </c>
      <c r="J4200" t="s">
        <v>137</v>
      </c>
      <c r="K4200" t="s">
        <v>138</v>
      </c>
      <c r="L4200" t="s">
        <v>12167</v>
      </c>
      <c r="M4200" t="s">
        <v>12168</v>
      </c>
      <c r="N4200">
        <v>6.2980555550000004</v>
      </c>
      <c r="O4200">
        <v>0</v>
      </c>
      <c r="P4200">
        <v>60</v>
      </c>
      <c r="Q4200">
        <v>0</v>
      </c>
      <c r="R4200">
        <v>1</v>
      </c>
      <c r="S4200">
        <v>0</v>
      </c>
      <c r="T4200">
        <v>1</v>
      </c>
      <c r="U4200">
        <v>0</v>
      </c>
      <c r="V4200">
        <v>0</v>
      </c>
      <c r="W4200">
        <v>0</v>
      </c>
      <c r="X4200">
        <v>35.679870648056394</v>
      </c>
      <c r="Y4200">
        <v>0</v>
      </c>
      <c r="Z4200">
        <v>4.2466136473985578</v>
      </c>
      <c r="AA4200">
        <v>0</v>
      </c>
      <c r="AB4200">
        <v>0.9205273171336199</v>
      </c>
      <c r="AC4200">
        <v>0</v>
      </c>
      <c r="AD4200">
        <v>0</v>
      </c>
      <c r="AE4200">
        <v>40.847011612588574</v>
      </c>
    </row>
    <row r="4201" spans="1:31" x14ac:dyDescent="0.3">
      <c r="A4201">
        <v>2511488</v>
      </c>
      <c r="B4201">
        <v>1</v>
      </c>
      <c r="C4201" t="s">
        <v>80</v>
      </c>
      <c r="D4201" t="s">
        <v>105</v>
      </c>
      <c r="E4201" t="s">
        <v>167</v>
      </c>
      <c r="F4201" t="s">
        <v>12169</v>
      </c>
      <c r="G4201" t="s">
        <v>169</v>
      </c>
      <c r="H4201" t="s">
        <v>150</v>
      </c>
      <c r="I4201" t="s">
        <v>136</v>
      </c>
      <c r="J4201" t="s">
        <v>137</v>
      </c>
      <c r="K4201" t="s">
        <v>144</v>
      </c>
      <c r="L4201" t="s">
        <v>12170</v>
      </c>
      <c r="M4201" t="s">
        <v>12171</v>
      </c>
      <c r="N4201">
        <v>2.8161111110000001</v>
      </c>
      <c r="O4201">
        <v>0</v>
      </c>
      <c r="P4201">
        <v>1</v>
      </c>
      <c r="Q4201">
        <v>0</v>
      </c>
      <c r="R4201">
        <v>0</v>
      </c>
      <c r="S4201">
        <v>0</v>
      </c>
      <c r="T4201">
        <v>1</v>
      </c>
      <c r="U4201">
        <v>0</v>
      </c>
      <c r="V4201">
        <v>0</v>
      </c>
      <c r="W4201">
        <v>0</v>
      </c>
      <c r="X4201">
        <v>0.43879246749731998</v>
      </c>
      <c r="Y4201">
        <v>0</v>
      </c>
      <c r="Z4201">
        <v>0</v>
      </c>
      <c r="AA4201">
        <v>0</v>
      </c>
      <c r="AB4201">
        <v>2.2020119116500002E-2</v>
      </c>
      <c r="AC4201">
        <v>0</v>
      </c>
      <c r="AD4201">
        <v>0</v>
      </c>
      <c r="AE4201">
        <v>0.46081258661381996</v>
      </c>
    </row>
    <row r="4202" spans="1:31" x14ac:dyDescent="0.3">
      <c r="A4202">
        <v>2511133</v>
      </c>
      <c r="B4202">
        <v>1</v>
      </c>
      <c r="C4202" t="s">
        <v>80</v>
      </c>
      <c r="D4202" t="s">
        <v>101</v>
      </c>
      <c r="E4202" t="s">
        <v>159</v>
      </c>
      <c r="F4202" t="s">
        <v>12172</v>
      </c>
      <c r="G4202" t="s">
        <v>287</v>
      </c>
      <c r="H4202" t="s">
        <v>150</v>
      </c>
      <c r="I4202" t="s">
        <v>136</v>
      </c>
      <c r="J4202" t="s">
        <v>137</v>
      </c>
      <c r="K4202" t="s">
        <v>144</v>
      </c>
      <c r="L4202" t="s">
        <v>12173</v>
      </c>
      <c r="M4202" t="s">
        <v>12174</v>
      </c>
      <c r="N4202">
        <v>3.215833333</v>
      </c>
      <c r="O4202">
        <v>0</v>
      </c>
      <c r="P4202">
        <v>201</v>
      </c>
      <c r="Q4202">
        <v>0</v>
      </c>
      <c r="R4202">
        <v>2</v>
      </c>
      <c r="S4202">
        <v>0</v>
      </c>
      <c r="T4202">
        <v>7</v>
      </c>
      <c r="U4202">
        <v>0</v>
      </c>
      <c r="V4202">
        <v>0</v>
      </c>
      <c r="W4202">
        <v>0</v>
      </c>
      <c r="X4202">
        <v>258.39097881208573</v>
      </c>
      <c r="Y4202">
        <v>0</v>
      </c>
      <c r="Z4202">
        <v>0.79772221246122754</v>
      </c>
      <c r="AA4202">
        <v>0</v>
      </c>
      <c r="AB4202">
        <v>16.911688304550349</v>
      </c>
      <c r="AC4202">
        <v>0</v>
      </c>
      <c r="AD4202">
        <v>0</v>
      </c>
      <c r="AE4202">
        <v>276.10038932909731</v>
      </c>
    </row>
    <row r="4203" spans="1:31" x14ac:dyDescent="0.3">
      <c r="A4203">
        <v>2510990</v>
      </c>
      <c r="B4203">
        <v>1</v>
      </c>
      <c r="C4203" t="s">
        <v>81</v>
      </c>
      <c r="D4203" t="s">
        <v>123</v>
      </c>
      <c r="E4203" t="s">
        <v>147</v>
      </c>
      <c r="F4203" t="s">
        <v>12175</v>
      </c>
      <c r="G4203" t="s">
        <v>134</v>
      </c>
      <c r="H4203" t="s">
        <v>150</v>
      </c>
      <c r="I4203" t="s">
        <v>136</v>
      </c>
      <c r="J4203" t="s">
        <v>137</v>
      </c>
      <c r="K4203" t="s">
        <v>138</v>
      </c>
      <c r="L4203" t="s">
        <v>12176</v>
      </c>
      <c r="M4203" t="s">
        <v>12177</v>
      </c>
      <c r="N4203">
        <v>1.4583333329999999</v>
      </c>
      <c r="O4203">
        <v>0</v>
      </c>
      <c r="P4203">
        <v>0</v>
      </c>
      <c r="Q4203">
        <v>0</v>
      </c>
      <c r="R4203">
        <v>0</v>
      </c>
      <c r="S4203">
        <v>0</v>
      </c>
      <c r="T4203">
        <v>36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29.510523189870241</v>
      </c>
      <c r="AC4203">
        <v>0</v>
      </c>
      <c r="AD4203">
        <v>0</v>
      </c>
      <c r="AE4203">
        <v>29.510523189870241</v>
      </c>
    </row>
    <row r="4204" spans="1:31" x14ac:dyDescent="0.3">
      <c r="A4204">
        <v>2511468</v>
      </c>
      <c r="B4204">
        <v>1</v>
      </c>
      <c r="C4204" t="s">
        <v>81</v>
      </c>
      <c r="D4204" t="s">
        <v>127</v>
      </c>
      <c r="E4204" t="s">
        <v>187</v>
      </c>
      <c r="F4204" t="s">
        <v>12178</v>
      </c>
      <c r="G4204" t="s">
        <v>143</v>
      </c>
      <c r="H4204" t="s">
        <v>135</v>
      </c>
      <c r="I4204" t="s">
        <v>136</v>
      </c>
      <c r="J4204" t="s">
        <v>137</v>
      </c>
      <c r="K4204" t="s">
        <v>144</v>
      </c>
      <c r="L4204" t="s">
        <v>12179</v>
      </c>
      <c r="M4204" t="s">
        <v>12180</v>
      </c>
      <c r="N4204">
        <v>0.77833333299999996</v>
      </c>
      <c r="O4204">
        <v>0</v>
      </c>
      <c r="P4204">
        <v>533</v>
      </c>
      <c r="Q4204">
        <v>0</v>
      </c>
      <c r="R4204">
        <v>21</v>
      </c>
      <c r="S4204">
        <v>0</v>
      </c>
      <c r="T4204">
        <v>50</v>
      </c>
      <c r="U4204">
        <v>0</v>
      </c>
      <c r="V4204">
        <v>0</v>
      </c>
      <c r="W4204">
        <v>0</v>
      </c>
      <c r="X4204">
        <v>85.839521358840543</v>
      </c>
      <c r="Y4204">
        <v>0</v>
      </c>
      <c r="Z4204">
        <v>12.110458786652767</v>
      </c>
      <c r="AA4204">
        <v>0</v>
      </c>
      <c r="AB4204">
        <v>24.527644007728544</v>
      </c>
      <c r="AC4204">
        <v>0</v>
      </c>
      <c r="AD4204">
        <v>0</v>
      </c>
      <c r="AE4204">
        <v>122.47762415322185</v>
      </c>
    </row>
    <row r="4205" spans="1:31" x14ac:dyDescent="0.3">
      <c r="A4205">
        <v>2511156</v>
      </c>
      <c r="B4205">
        <v>1</v>
      </c>
      <c r="C4205" t="s">
        <v>81</v>
      </c>
      <c r="D4205" t="s">
        <v>122</v>
      </c>
      <c r="E4205" t="s">
        <v>132</v>
      </c>
      <c r="F4205" t="s">
        <v>12181</v>
      </c>
      <c r="G4205" t="s">
        <v>308</v>
      </c>
      <c r="H4205" t="s">
        <v>135</v>
      </c>
      <c r="I4205" t="s">
        <v>136</v>
      </c>
      <c r="J4205" t="s">
        <v>137</v>
      </c>
      <c r="K4205" t="s">
        <v>144</v>
      </c>
      <c r="L4205" t="s">
        <v>12182</v>
      </c>
      <c r="M4205" t="s">
        <v>12183</v>
      </c>
      <c r="N4205">
        <v>6.2702777770000004</v>
      </c>
      <c r="O4205">
        <v>0</v>
      </c>
      <c r="P4205">
        <v>74</v>
      </c>
      <c r="Q4205">
        <v>0</v>
      </c>
      <c r="R4205">
        <v>0</v>
      </c>
      <c r="S4205">
        <v>1</v>
      </c>
      <c r="T4205">
        <v>6</v>
      </c>
      <c r="U4205">
        <v>0</v>
      </c>
      <c r="V4205">
        <v>0</v>
      </c>
      <c r="W4205">
        <v>0</v>
      </c>
      <c r="X4205">
        <v>85.839785696703331</v>
      </c>
      <c r="Y4205">
        <v>0</v>
      </c>
      <c r="Z4205">
        <v>0</v>
      </c>
      <c r="AA4205">
        <v>9.0820898817516671</v>
      </c>
      <c r="AB4205">
        <v>1.0005213990215176</v>
      </c>
      <c r="AC4205">
        <v>0</v>
      </c>
      <c r="AD4205">
        <v>0</v>
      </c>
      <c r="AE4205">
        <v>95.922396977476524</v>
      </c>
    </row>
    <row r="4206" spans="1:31" x14ac:dyDescent="0.3">
      <c r="A4206">
        <v>2511505</v>
      </c>
      <c r="B4206">
        <v>1</v>
      </c>
      <c r="C4206" t="s">
        <v>80</v>
      </c>
      <c r="D4206" t="s">
        <v>103</v>
      </c>
      <c r="E4206" t="s">
        <v>167</v>
      </c>
      <c r="F4206" t="s">
        <v>12184</v>
      </c>
      <c r="G4206" t="s">
        <v>234</v>
      </c>
      <c r="H4206" t="s">
        <v>150</v>
      </c>
      <c r="I4206" t="s">
        <v>136</v>
      </c>
      <c r="J4206" t="s">
        <v>137</v>
      </c>
      <c r="K4206" t="s">
        <v>144</v>
      </c>
      <c r="L4206" t="s">
        <v>12185</v>
      </c>
      <c r="M4206" t="s">
        <v>12186</v>
      </c>
      <c r="N4206">
        <v>1.1825000000000001</v>
      </c>
      <c r="O4206">
        <v>0</v>
      </c>
      <c r="P4206">
        <v>1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0.53560734332909998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0.53560734332909998</v>
      </c>
    </row>
    <row r="4207" spans="1:31" x14ac:dyDescent="0.3">
      <c r="A4207">
        <v>2511113</v>
      </c>
      <c r="B4207">
        <v>1</v>
      </c>
      <c r="C4207" t="s">
        <v>80</v>
      </c>
      <c r="D4207" t="s">
        <v>88</v>
      </c>
      <c r="E4207" t="s">
        <v>147</v>
      </c>
      <c r="F4207" t="s">
        <v>12187</v>
      </c>
      <c r="G4207" t="s">
        <v>161</v>
      </c>
      <c r="H4207" t="s">
        <v>150</v>
      </c>
      <c r="I4207" t="s">
        <v>136</v>
      </c>
      <c r="J4207" t="s">
        <v>137</v>
      </c>
      <c r="K4207" t="s">
        <v>144</v>
      </c>
      <c r="L4207" t="s">
        <v>12188</v>
      </c>
      <c r="M4207" t="s">
        <v>12189</v>
      </c>
      <c r="N4207">
        <v>0.21777777700000001</v>
      </c>
      <c r="O4207">
        <v>0</v>
      </c>
      <c r="P4207">
        <v>79</v>
      </c>
      <c r="Q4207">
        <v>0</v>
      </c>
      <c r="R4207">
        <v>0</v>
      </c>
      <c r="S4207">
        <v>0</v>
      </c>
      <c r="T4207">
        <v>16</v>
      </c>
      <c r="U4207">
        <v>0</v>
      </c>
      <c r="V4207">
        <v>0</v>
      </c>
      <c r="W4207">
        <v>0</v>
      </c>
      <c r="X4207">
        <v>4.8982600120593069</v>
      </c>
      <c r="Y4207">
        <v>0</v>
      </c>
      <c r="Z4207">
        <v>0</v>
      </c>
      <c r="AA4207">
        <v>0</v>
      </c>
      <c r="AB4207">
        <v>1.8898861281509693</v>
      </c>
      <c r="AC4207">
        <v>0</v>
      </c>
      <c r="AD4207">
        <v>0</v>
      </c>
      <c r="AE4207">
        <v>6.7881461402102765</v>
      </c>
    </row>
    <row r="4208" spans="1:31" x14ac:dyDescent="0.3">
      <c r="A4208">
        <v>2510861</v>
      </c>
      <c r="B4208">
        <v>1</v>
      </c>
      <c r="C4208" t="s">
        <v>80</v>
      </c>
      <c r="D4208" t="s">
        <v>104</v>
      </c>
      <c r="E4208" t="s">
        <v>207</v>
      </c>
      <c r="F4208" t="s">
        <v>12190</v>
      </c>
      <c r="G4208" t="s">
        <v>413</v>
      </c>
      <c r="H4208" t="s">
        <v>150</v>
      </c>
      <c r="I4208" t="s">
        <v>136</v>
      </c>
      <c r="J4208" t="s">
        <v>137</v>
      </c>
      <c r="K4208" t="s">
        <v>144</v>
      </c>
      <c r="L4208" t="s">
        <v>12191</v>
      </c>
      <c r="M4208" t="s">
        <v>12192</v>
      </c>
      <c r="N4208">
        <v>1.2669444439999999</v>
      </c>
      <c r="O4208">
        <v>0</v>
      </c>
      <c r="P4208">
        <v>46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14.670463027558618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14.670463027558618</v>
      </c>
    </row>
    <row r="4209" spans="1:31" x14ac:dyDescent="0.3">
      <c r="A4209">
        <v>2511548</v>
      </c>
      <c r="B4209">
        <v>1</v>
      </c>
      <c r="C4209" t="s">
        <v>80</v>
      </c>
      <c r="D4209" t="s">
        <v>106</v>
      </c>
      <c r="E4209" t="s">
        <v>187</v>
      </c>
      <c r="F4209" t="s">
        <v>7318</v>
      </c>
      <c r="G4209" t="s">
        <v>143</v>
      </c>
      <c r="H4209" t="s">
        <v>135</v>
      </c>
      <c r="I4209" t="s">
        <v>136</v>
      </c>
      <c r="J4209" t="s">
        <v>137</v>
      </c>
      <c r="K4209" t="s">
        <v>144</v>
      </c>
      <c r="L4209" t="s">
        <v>12193</v>
      </c>
      <c r="M4209" t="s">
        <v>12194</v>
      </c>
      <c r="N4209">
        <v>0.53833333299999997</v>
      </c>
      <c r="O4209">
        <v>0</v>
      </c>
      <c r="P4209">
        <v>378</v>
      </c>
      <c r="Q4209">
        <v>1</v>
      </c>
      <c r="R4209">
        <v>41</v>
      </c>
      <c r="S4209">
        <v>2</v>
      </c>
      <c r="T4209">
        <v>50</v>
      </c>
      <c r="U4209">
        <v>0</v>
      </c>
      <c r="V4209">
        <v>0</v>
      </c>
      <c r="W4209">
        <v>0</v>
      </c>
      <c r="X4209">
        <v>35.73991564113053</v>
      </c>
      <c r="Y4209">
        <v>2.4704127569472467</v>
      </c>
      <c r="Z4209">
        <v>11.125778565350837</v>
      </c>
      <c r="AA4209">
        <v>0.27627336452153001</v>
      </c>
      <c r="AB4209">
        <v>8.0732873512897942</v>
      </c>
      <c r="AC4209">
        <v>0</v>
      </c>
      <c r="AD4209">
        <v>0</v>
      </c>
      <c r="AE4209">
        <v>57.685667679239934</v>
      </c>
    </row>
    <row r="4210" spans="1:31" x14ac:dyDescent="0.3">
      <c r="A4210">
        <v>2510844</v>
      </c>
      <c r="B4210">
        <v>1</v>
      </c>
      <c r="C4210" t="s">
        <v>81</v>
      </c>
      <c r="D4210" t="s">
        <v>123</v>
      </c>
      <c r="E4210" t="s">
        <v>275</v>
      </c>
      <c r="F4210" t="s">
        <v>5725</v>
      </c>
      <c r="G4210" t="s">
        <v>143</v>
      </c>
      <c r="H4210" t="s">
        <v>135</v>
      </c>
      <c r="I4210" t="s">
        <v>136</v>
      </c>
      <c r="J4210" t="s">
        <v>137</v>
      </c>
      <c r="K4210" t="s">
        <v>144</v>
      </c>
      <c r="L4210" t="s">
        <v>12195</v>
      </c>
      <c r="M4210" t="s">
        <v>12196</v>
      </c>
      <c r="N4210">
        <v>0.72111111100000003</v>
      </c>
      <c r="O4210">
        <v>8</v>
      </c>
      <c r="P4210">
        <v>7055</v>
      </c>
      <c r="Q4210">
        <v>192</v>
      </c>
      <c r="R4210">
        <v>366</v>
      </c>
      <c r="S4210">
        <v>52</v>
      </c>
      <c r="T4210">
        <v>1028</v>
      </c>
      <c r="U4210">
        <v>8</v>
      </c>
      <c r="V4210">
        <v>1</v>
      </c>
      <c r="W4210">
        <v>1.2935251502275691</v>
      </c>
      <c r="X4210">
        <v>813.56289837178156</v>
      </c>
      <c r="Y4210">
        <v>90.971440827462303</v>
      </c>
      <c r="Z4210">
        <v>102.8624913173592</v>
      </c>
      <c r="AA4210">
        <v>109.15093317710947</v>
      </c>
      <c r="AB4210">
        <v>300.76095322210926</v>
      </c>
      <c r="AC4210">
        <v>1081.0459342801892</v>
      </c>
      <c r="AD4210">
        <v>1.3923696624818651</v>
      </c>
      <c r="AE4210">
        <v>2501.0405460087204</v>
      </c>
    </row>
    <row r="4211" spans="1:31" x14ac:dyDescent="0.3">
      <c r="A4211">
        <v>2510947</v>
      </c>
      <c r="B4211">
        <v>1</v>
      </c>
      <c r="C4211" t="s">
        <v>81</v>
      </c>
      <c r="D4211" t="s">
        <v>113</v>
      </c>
      <c r="E4211" t="s">
        <v>207</v>
      </c>
      <c r="F4211" t="s">
        <v>12197</v>
      </c>
      <c r="G4211" t="s">
        <v>161</v>
      </c>
      <c r="H4211" t="s">
        <v>150</v>
      </c>
      <c r="I4211" t="s">
        <v>136</v>
      </c>
      <c r="J4211" t="s">
        <v>137</v>
      </c>
      <c r="K4211" t="s">
        <v>144</v>
      </c>
      <c r="L4211" t="s">
        <v>12198</v>
      </c>
      <c r="M4211" t="s">
        <v>12199</v>
      </c>
      <c r="N4211">
        <v>0.92527777700000002</v>
      </c>
      <c r="O4211">
        <v>0</v>
      </c>
      <c r="P4211">
        <v>19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1.8375337821417705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1.8375337821417705</v>
      </c>
    </row>
    <row r="4212" spans="1:31" x14ac:dyDescent="0.3">
      <c r="A4212">
        <v>2511239</v>
      </c>
      <c r="B4212">
        <v>1</v>
      </c>
      <c r="C4212" t="s">
        <v>80</v>
      </c>
      <c r="D4212" t="s">
        <v>105</v>
      </c>
      <c r="E4212" t="s">
        <v>167</v>
      </c>
      <c r="F4212" t="s">
        <v>12200</v>
      </c>
      <c r="G4212" t="s">
        <v>169</v>
      </c>
      <c r="H4212" t="s">
        <v>150</v>
      </c>
      <c r="I4212" t="s">
        <v>136</v>
      </c>
      <c r="J4212" t="s">
        <v>137</v>
      </c>
      <c r="K4212" t="s">
        <v>144</v>
      </c>
      <c r="L4212" t="s">
        <v>12201</v>
      </c>
      <c r="M4212" t="s">
        <v>12202</v>
      </c>
      <c r="N4212">
        <v>5.9341666660000003</v>
      </c>
      <c r="O4212">
        <v>0</v>
      </c>
      <c r="P4212">
        <v>1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0.642832467431385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0.642832467431385</v>
      </c>
    </row>
    <row r="4213" spans="1:31" x14ac:dyDescent="0.3">
      <c r="A4213">
        <v>2511339</v>
      </c>
      <c r="B4213">
        <v>1</v>
      </c>
      <c r="C4213" t="s">
        <v>80</v>
      </c>
      <c r="D4213" t="s">
        <v>100</v>
      </c>
      <c r="E4213" t="s">
        <v>132</v>
      </c>
      <c r="F4213" t="s">
        <v>12203</v>
      </c>
      <c r="G4213" t="s">
        <v>143</v>
      </c>
      <c r="H4213" t="s">
        <v>135</v>
      </c>
      <c r="I4213" t="s">
        <v>136</v>
      </c>
      <c r="J4213" t="s">
        <v>137</v>
      </c>
      <c r="K4213" t="s">
        <v>144</v>
      </c>
      <c r="L4213" t="s">
        <v>12204</v>
      </c>
      <c r="M4213" t="s">
        <v>12205</v>
      </c>
      <c r="N4213">
        <v>0.38527777699999999</v>
      </c>
      <c r="O4213">
        <v>0</v>
      </c>
      <c r="P4213">
        <v>3139</v>
      </c>
      <c r="Q4213">
        <v>0</v>
      </c>
      <c r="R4213">
        <v>7</v>
      </c>
      <c r="S4213">
        <v>5</v>
      </c>
      <c r="T4213">
        <v>234</v>
      </c>
      <c r="U4213">
        <v>0</v>
      </c>
      <c r="V4213">
        <v>0</v>
      </c>
      <c r="W4213">
        <v>0</v>
      </c>
      <c r="X4213">
        <v>230.67848354344289</v>
      </c>
      <c r="Y4213">
        <v>0</v>
      </c>
      <c r="Z4213">
        <v>0.35626659102562502</v>
      </c>
      <c r="AA4213">
        <v>23.082481696060999</v>
      </c>
      <c r="AB4213">
        <v>92.489962238849813</v>
      </c>
      <c r="AC4213">
        <v>0</v>
      </c>
      <c r="AD4213">
        <v>0</v>
      </c>
      <c r="AE4213">
        <v>346.60719406937932</v>
      </c>
    </row>
    <row r="4214" spans="1:31" x14ac:dyDescent="0.3">
      <c r="A4214">
        <v>2511322</v>
      </c>
      <c r="B4214">
        <v>1</v>
      </c>
      <c r="C4214" t="s">
        <v>81</v>
      </c>
      <c r="D4214" t="s">
        <v>118</v>
      </c>
      <c r="E4214" t="s">
        <v>207</v>
      </c>
      <c r="F4214" t="s">
        <v>10213</v>
      </c>
      <c r="G4214" t="s">
        <v>177</v>
      </c>
      <c r="H4214" t="s">
        <v>150</v>
      </c>
      <c r="I4214" t="s">
        <v>136</v>
      </c>
      <c r="J4214" t="s">
        <v>137</v>
      </c>
      <c r="K4214" t="s">
        <v>144</v>
      </c>
      <c r="L4214" t="s">
        <v>12206</v>
      </c>
      <c r="M4214" t="s">
        <v>12207</v>
      </c>
      <c r="N4214">
        <v>1.6883333330000001</v>
      </c>
      <c r="O4214">
        <v>0</v>
      </c>
      <c r="P4214">
        <v>0</v>
      </c>
      <c r="Q4214">
        <v>0</v>
      </c>
      <c r="R4214">
        <v>0</v>
      </c>
      <c r="S4214">
        <v>0</v>
      </c>
      <c r="T4214">
        <v>28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23.706603993702394</v>
      </c>
      <c r="AC4214">
        <v>0</v>
      </c>
      <c r="AD4214">
        <v>0</v>
      </c>
      <c r="AE4214">
        <v>23.706603993702394</v>
      </c>
    </row>
    <row r="4215" spans="1:31" x14ac:dyDescent="0.3">
      <c r="A4215">
        <v>2511253</v>
      </c>
      <c r="B4215">
        <v>1</v>
      </c>
      <c r="C4215" t="s">
        <v>80</v>
      </c>
      <c r="D4215" t="s">
        <v>103</v>
      </c>
      <c r="E4215" t="s">
        <v>207</v>
      </c>
      <c r="F4215" t="s">
        <v>12208</v>
      </c>
      <c r="G4215" t="s">
        <v>177</v>
      </c>
      <c r="H4215" t="s">
        <v>150</v>
      </c>
      <c r="I4215" t="s">
        <v>136</v>
      </c>
      <c r="J4215" t="s">
        <v>137</v>
      </c>
      <c r="K4215" t="s">
        <v>144</v>
      </c>
      <c r="L4215" t="s">
        <v>12209</v>
      </c>
      <c r="M4215" t="s">
        <v>12210</v>
      </c>
      <c r="N4215">
        <v>1.018611111</v>
      </c>
      <c r="O4215">
        <v>0</v>
      </c>
      <c r="P4215">
        <v>72</v>
      </c>
      <c r="Q4215">
        <v>0</v>
      </c>
      <c r="R4215">
        <v>0</v>
      </c>
      <c r="S4215">
        <v>0</v>
      </c>
      <c r="T4215">
        <v>11</v>
      </c>
      <c r="U4215">
        <v>0</v>
      </c>
      <c r="V4215">
        <v>0</v>
      </c>
      <c r="W4215">
        <v>0</v>
      </c>
      <c r="X4215">
        <v>17.406118594714687</v>
      </c>
      <c r="Y4215">
        <v>0</v>
      </c>
      <c r="Z4215">
        <v>0</v>
      </c>
      <c r="AA4215">
        <v>0</v>
      </c>
      <c r="AB4215">
        <v>10.506540285282806</v>
      </c>
      <c r="AC4215">
        <v>0</v>
      </c>
      <c r="AD4215">
        <v>0</v>
      </c>
      <c r="AE4215">
        <v>27.912658879997494</v>
      </c>
    </row>
    <row r="4216" spans="1:31" x14ac:dyDescent="0.3">
      <c r="A4216">
        <v>2511508</v>
      </c>
      <c r="B4216">
        <v>1</v>
      </c>
      <c r="C4216" t="s">
        <v>81</v>
      </c>
      <c r="D4216" t="s">
        <v>128</v>
      </c>
      <c r="E4216" t="s">
        <v>132</v>
      </c>
      <c r="F4216" t="s">
        <v>692</v>
      </c>
      <c r="G4216" t="s">
        <v>204</v>
      </c>
      <c r="H4216" t="s">
        <v>135</v>
      </c>
      <c r="I4216" t="s">
        <v>136</v>
      </c>
      <c r="J4216" t="s">
        <v>137</v>
      </c>
      <c r="K4216" t="s">
        <v>144</v>
      </c>
      <c r="L4216" t="s">
        <v>12211</v>
      </c>
      <c r="M4216" t="s">
        <v>12212</v>
      </c>
      <c r="N4216">
        <v>5.9647222219999998</v>
      </c>
      <c r="O4216">
        <v>6</v>
      </c>
      <c r="P4216">
        <v>184</v>
      </c>
      <c r="Q4216">
        <v>2</v>
      </c>
      <c r="R4216">
        <v>14</v>
      </c>
      <c r="S4216">
        <v>13</v>
      </c>
      <c r="T4216">
        <v>6</v>
      </c>
      <c r="U4216">
        <v>0</v>
      </c>
      <c r="V4216">
        <v>0</v>
      </c>
      <c r="W4216">
        <v>6.5621307736482786</v>
      </c>
      <c r="X4216">
        <v>173.72327153645131</v>
      </c>
      <c r="Y4216">
        <v>9.4069981738271107</v>
      </c>
      <c r="Z4216">
        <v>5.5981553134747504</v>
      </c>
      <c r="AA4216">
        <v>390.73618425918545</v>
      </c>
      <c r="AB4216">
        <v>12.358944352709662</v>
      </c>
      <c r="AC4216">
        <v>0</v>
      </c>
      <c r="AD4216">
        <v>0</v>
      </c>
      <c r="AE4216">
        <v>598.38568440929657</v>
      </c>
    </row>
    <row r="4217" spans="1:31" x14ac:dyDescent="0.3">
      <c r="A4217">
        <v>2511259</v>
      </c>
      <c r="B4217">
        <v>1</v>
      </c>
      <c r="C4217" t="s">
        <v>80</v>
      </c>
      <c r="D4217" t="s">
        <v>111</v>
      </c>
      <c r="E4217" t="s">
        <v>132</v>
      </c>
      <c r="F4217" t="s">
        <v>11897</v>
      </c>
      <c r="G4217" t="s">
        <v>295</v>
      </c>
      <c r="H4217" t="s">
        <v>135</v>
      </c>
      <c r="I4217" t="s">
        <v>136</v>
      </c>
      <c r="J4217" t="s">
        <v>137</v>
      </c>
      <c r="K4217" t="s">
        <v>144</v>
      </c>
      <c r="L4217" t="s">
        <v>12213</v>
      </c>
      <c r="M4217" t="s">
        <v>12214</v>
      </c>
      <c r="N4217">
        <v>0.203333333</v>
      </c>
      <c r="O4217">
        <v>0</v>
      </c>
      <c r="P4217">
        <v>5348</v>
      </c>
      <c r="Q4217">
        <v>0</v>
      </c>
      <c r="R4217">
        <v>0</v>
      </c>
      <c r="S4217">
        <v>2</v>
      </c>
      <c r="T4217">
        <v>399</v>
      </c>
      <c r="U4217">
        <v>0</v>
      </c>
      <c r="V4217">
        <v>0</v>
      </c>
      <c r="W4217">
        <v>0</v>
      </c>
      <c r="X4217">
        <v>339.00325463697902</v>
      </c>
      <c r="Y4217">
        <v>0</v>
      </c>
      <c r="Z4217">
        <v>0</v>
      </c>
      <c r="AA4217">
        <v>9.8725214862291466</v>
      </c>
      <c r="AB4217">
        <v>70.332602227081566</v>
      </c>
      <c r="AC4217">
        <v>0</v>
      </c>
      <c r="AD4217">
        <v>0</v>
      </c>
      <c r="AE4217">
        <v>419.20837835028976</v>
      </c>
    </row>
    <row r="4218" spans="1:31" x14ac:dyDescent="0.3">
      <c r="A4218">
        <v>2510924</v>
      </c>
      <c r="B4218">
        <v>1</v>
      </c>
      <c r="C4218" t="s">
        <v>81</v>
      </c>
      <c r="D4218" t="s">
        <v>112</v>
      </c>
      <c r="E4218" t="s">
        <v>207</v>
      </c>
      <c r="F4218" t="s">
        <v>10692</v>
      </c>
      <c r="G4218" t="s">
        <v>134</v>
      </c>
      <c r="H4218" t="s">
        <v>150</v>
      </c>
      <c r="I4218" t="s">
        <v>136</v>
      </c>
      <c r="J4218" t="s">
        <v>137</v>
      </c>
      <c r="K4218" t="s">
        <v>138</v>
      </c>
      <c r="L4218" t="s">
        <v>12215</v>
      </c>
      <c r="M4218" t="s">
        <v>12216</v>
      </c>
      <c r="N4218">
        <v>7.7108333330000001</v>
      </c>
      <c r="O4218">
        <v>0</v>
      </c>
      <c r="P4218">
        <v>8</v>
      </c>
      <c r="Q4218">
        <v>0</v>
      </c>
      <c r="R4218">
        <v>23</v>
      </c>
      <c r="S4218">
        <v>0</v>
      </c>
      <c r="T4218">
        <v>4</v>
      </c>
      <c r="U4218">
        <v>0</v>
      </c>
      <c r="V4218">
        <v>0</v>
      </c>
      <c r="W4218">
        <v>0</v>
      </c>
      <c r="X4218">
        <v>8.3635861263945692</v>
      </c>
      <c r="Y4218">
        <v>0</v>
      </c>
      <c r="Z4218">
        <v>1.7734165240835644</v>
      </c>
      <c r="AA4218">
        <v>0</v>
      </c>
      <c r="AB4218">
        <v>1.1426916656426553</v>
      </c>
      <c r="AC4218">
        <v>0</v>
      </c>
      <c r="AD4218">
        <v>0</v>
      </c>
      <c r="AE4218">
        <v>11.279694316120789</v>
      </c>
    </row>
    <row r="4219" spans="1:31" x14ac:dyDescent="0.3">
      <c r="A4219">
        <v>2511067</v>
      </c>
      <c r="B4219">
        <v>1</v>
      </c>
      <c r="C4219" t="s">
        <v>81</v>
      </c>
      <c r="D4219" t="s">
        <v>128</v>
      </c>
      <c r="E4219" t="s">
        <v>132</v>
      </c>
      <c r="F4219" t="s">
        <v>12217</v>
      </c>
      <c r="G4219" t="s">
        <v>143</v>
      </c>
      <c r="H4219" t="s">
        <v>135</v>
      </c>
      <c r="I4219" t="s">
        <v>136</v>
      </c>
      <c r="J4219" t="s">
        <v>137</v>
      </c>
      <c r="K4219" t="s">
        <v>144</v>
      </c>
      <c r="L4219" t="s">
        <v>12218</v>
      </c>
      <c r="M4219" t="s">
        <v>12219</v>
      </c>
      <c r="N4219">
        <v>3.227777777</v>
      </c>
      <c r="O4219">
        <v>0</v>
      </c>
      <c r="P4219">
        <v>72</v>
      </c>
      <c r="Q4219">
        <v>0</v>
      </c>
      <c r="R4219">
        <v>20</v>
      </c>
      <c r="S4219">
        <v>0</v>
      </c>
      <c r="T4219">
        <v>14</v>
      </c>
      <c r="U4219">
        <v>0</v>
      </c>
      <c r="V4219">
        <v>0</v>
      </c>
      <c r="W4219">
        <v>0</v>
      </c>
      <c r="X4219">
        <v>36.677140157536385</v>
      </c>
      <c r="Y4219">
        <v>0</v>
      </c>
      <c r="Z4219">
        <v>26.139749501727135</v>
      </c>
      <c r="AA4219">
        <v>0</v>
      </c>
      <c r="AB4219">
        <v>43.28034366269884</v>
      </c>
      <c r="AC4219">
        <v>0</v>
      </c>
      <c r="AD4219">
        <v>0</v>
      </c>
      <c r="AE4219">
        <v>106.09723332196236</v>
      </c>
    </row>
    <row r="4220" spans="1:31" x14ac:dyDescent="0.3">
      <c r="A4220">
        <v>2511102</v>
      </c>
      <c r="B4220">
        <v>1</v>
      </c>
      <c r="C4220" t="s">
        <v>80</v>
      </c>
      <c r="D4220" t="s">
        <v>100</v>
      </c>
      <c r="E4220" t="s">
        <v>159</v>
      </c>
      <c r="F4220" t="s">
        <v>12220</v>
      </c>
      <c r="G4220" t="s">
        <v>134</v>
      </c>
      <c r="H4220" t="s">
        <v>150</v>
      </c>
      <c r="I4220" t="s">
        <v>136</v>
      </c>
      <c r="J4220" t="s">
        <v>137</v>
      </c>
      <c r="K4220" t="s">
        <v>138</v>
      </c>
      <c r="L4220" t="s">
        <v>12221</v>
      </c>
      <c r="M4220" t="s">
        <v>12222</v>
      </c>
      <c r="N4220">
        <v>0.62833333300000005</v>
      </c>
      <c r="O4220">
        <v>0</v>
      </c>
      <c r="P4220">
        <v>30</v>
      </c>
      <c r="Q4220">
        <v>0</v>
      </c>
      <c r="R4220">
        <v>13</v>
      </c>
      <c r="S4220">
        <v>0</v>
      </c>
      <c r="T4220">
        <v>6</v>
      </c>
      <c r="U4220">
        <v>0</v>
      </c>
      <c r="V4220">
        <v>0</v>
      </c>
      <c r="W4220">
        <v>0</v>
      </c>
      <c r="X4220">
        <v>5.787245761643538</v>
      </c>
      <c r="Y4220">
        <v>0</v>
      </c>
      <c r="Z4220">
        <v>2.0638757491230453</v>
      </c>
      <c r="AA4220">
        <v>0</v>
      </c>
      <c r="AB4220">
        <v>7.0538332959245018</v>
      </c>
      <c r="AC4220">
        <v>0</v>
      </c>
      <c r="AD4220">
        <v>0</v>
      </c>
      <c r="AE4220">
        <v>14.904954806691086</v>
      </c>
    </row>
    <row r="4221" spans="1:31" x14ac:dyDescent="0.3">
      <c r="A4221">
        <v>2511079</v>
      </c>
      <c r="B4221">
        <v>1</v>
      </c>
      <c r="C4221" t="s">
        <v>81</v>
      </c>
      <c r="D4221" t="s">
        <v>118</v>
      </c>
      <c r="E4221" t="s">
        <v>207</v>
      </c>
      <c r="F4221" t="s">
        <v>12223</v>
      </c>
      <c r="G4221" t="s">
        <v>700</v>
      </c>
      <c r="H4221" t="s">
        <v>150</v>
      </c>
      <c r="I4221" t="s">
        <v>136</v>
      </c>
      <c r="J4221" t="s">
        <v>137</v>
      </c>
      <c r="K4221" t="s">
        <v>144</v>
      </c>
      <c r="L4221" t="s">
        <v>12224</v>
      </c>
      <c r="M4221" t="s">
        <v>12225</v>
      </c>
      <c r="N4221">
        <v>2.8222222220000002</v>
      </c>
      <c r="O4221">
        <v>0</v>
      </c>
      <c r="P4221">
        <v>129</v>
      </c>
      <c r="Q4221">
        <v>0</v>
      </c>
      <c r="R4221">
        <v>0</v>
      </c>
      <c r="S4221">
        <v>0</v>
      </c>
      <c r="T4221">
        <v>2</v>
      </c>
      <c r="U4221">
        <v>0</v>
      </c>
      <c r="V4221">
        <v>0</v>
      </c>
      <c r="W4221">
        <v>0</v>
      </c>
      <c r="X4221">
        <v>65.662087578539186</v>
      </c>
      <c r="Y4221">
        <v>0</v>
      </c>
      <c r="Z4221">
        <v>0</v>
      </c>
      <c r="AA4221">
        <v>0</v>
      </c>
      <c r="AB4221">
        <v>0.4861701164854717</v>
      </c>
      <c r="AC4221">
        <v>0</v>
      </c>
      <c r="AD4221">
        <v>0</v>
      </c>
      <c r="AE4221">
        <v>66.148257695024654</v>
      </c>
    </row>
    <row r="4222" spans="1:31" x14ac:dyDescent="0.3">
      <c r="A4222">
        <v>2511474</v>
      </c>
      <c r="B4222">
        <v>1</v>
      </c>
      <c r="C4222" t="s">
        <v>80</v>
      </c>
      <c r="D4222" t="s">
        <v>82</v>
      </c>
      <c r="E4222" t="s">
        <v>207</v>
      </c>
      <c r="F4222" t="s">
        <v>12226</v>
      </c>
      <c r="G4222" t="s">
        <v>177</v>
      </c>
      <c r="H4222" t="s">
        <v>150</v>
      </c>
      <c r="I4222" t="s">
        <v>136</v>
      </c>
      <c r="J4222" t="s">
        <v>137</v>
      </c>
      <c r="K4222" t="s">
        <v>144</v>
      </c>
      <c r="L4222" t="s">
        <v>12227</v>
      </c>
      <c r="M4222" t="s">
        <v>12228</v>
      </c>
      <c r="N4222">
        <v>1.0661111109999999</v>
      </c>
      <c r="O4222">
        <v>0</v>
      </c>
      <c r="P4222">
        <v>124</v>
      </c>
      <c r="Q4222">
        <v>0</v>
      </c>
      <c r="R4222">
        <v>0</v>
      </c>
      <c r="S4222">
        <v>0</v>
      </c>
      <c r="T4222">
        <v>30</v>
      </c>
      <c r="U4222">
        <v>0</v>
      </c>
      <c r="V4222">
        <v>0</v>
      </c>
      <c r="W4222">
        <v>0</v>
      </c>
      <c r="X4222">
        <v>31.612085131234696</v>
      </c>
      <c r="Y4222">
        <v>0</v>
      </c>
      <c r="Z4222">
        <v>0</v>
      </c>
      <c r="AA4222">
        <v>0</v>
      </c>
      <c r="AB4222">
        <v>16.998795555753624</v>
      </c>
      <c r="AC4222">
        <v>0</v>
      </c>
      <c r="AD4222">
        <v>0</v>
      </c>
      <c r="AE4222">
        <v>48.610880686988324</v>
      </c>
    </row>
    <row r="4223" spans="1:31" x14ac:dyDescent="0.3">
      <c r="A4223">
        <v>2510933</v>
      </c>
      <c r="B4223">
        <v>1</v>
      </c>
      <c r="C4223" t="s">
        <v>80</v>
      </c>
      <c r="D4223" t="s">
        <v>100</v>
      </c>
      <c r="E4223" t="s">
        <v>159</v>
      </c>
      <c r="F4223" t="s">
        <v>12229</v>
      </c>
      <c r="G4223" t="s">
        <v>134</v>
      </c>
      <c r="H4223" t="s">
        <v>150</v>
      </c>
      <c r="I4223" t="s">
        <v>136</v>
      </c>
      <c r="J4223" t="s">
        <v>137</v>
      </c>
      <c r="K4223" t="s">
        <v>138</v>
      </c>
      <c r="L4223" t="s">
        <v>12230</v>
      </c>
      <c r="M4223" t="s">
        <v>12231</v>
      </c>
      <c r="N4223">
        <v>0.34694444400000002</v>
      </c>
      <c r="O4223">
        <v>0</v>
      </c>
      <c r="P4223">
        <v>77</v>
      </c>
      <c r="Q4223">
        <v>0</v>
      </c>
      <c r="R4223">
        <v>6</v>
      </c>
      <c r="S4223">
        <v>0</v>
      </c>
      <c r="T4223">
        <v>6</v>
      </c>
      <c r="U4223">
        <v>0</v>
      </c>
      <c r="V4223">
        <v>0</v>
      </c>
      <c r="W4223">
        <v>0</v>
      </c>
      <c r="X4223">
        <v>7.8229426534437287</v>
      </c>
      <c r="Y4223">
        <v>0</v>
      </c>
      <c r="Z4223">
        <v>0.63382889726004243</v>
      </c>
      <c r="AA4223">
        <v>0</v>
      </c>
      <c r="AB4223">
        <v>2.7992537776960598</v>
      </c>
      <c r="AC4223">
        <v>0</v>
      </c>
      <c r="AD4223">
        <v>0</v>
      </c>
      <c r="AE4223">
        <v>11.256025328399829</v>
      </c>
    </row>
    <row r="4224" spans="1:31" x14ac:dyDescent="0.3">
      <c r="A4224">
        <v>2511282</v>
      </c>
      <c r="B4224">
        <v>1</v>
      </c>
      <c r="C4224" t="s">
        <v>81</v>
      </c>
      <c r="D4224" t="s">
        <v>128</v>
      </c>
      <c r="E4224" t="s">
        <v>207</v>
      </c>
      <c r="F4224" t="s">
        <v>12232</v>
      </c>
      <c r="G4224" t="s">
        <v>538</v>
      </c>
      <c r="H4224" t="s">
        <v>150</v>
      </c>
      <c r="I4224" t="s">
        <v>136</v>
      </c>
      <c r="J4224" t="s">
        <v>3</v>
      </c>
      <c r="K4224" t="s">
        <v>144</v>
      </c>
      <c r="L4224" t="s">
        <v>12233</v>
      </c>
      <c r="M4224" t="s">
        <v>12234</v>
      </c>
      <c r="N4224">
        <v>1.693888888</v>
      </c>
      <c r="O4224">
        <v>0</v>
      </c>
      <c r="P4224">
        <v>366</v>
      </c>
      <c r="Q4224">
        <v>0</v>
      </c>
      <c r="R4224">
        <v>0</v>
      </c>
      <c r="S4224">
        <v>0</v>
      </c>
      <c r="T4224">
        <v>27</v>
      </c>
      <c r="U4224">
        <v>0</v>
      </c>
      <c r="V4224">
        <v>0</v>
      </c>
      <c r="W4224">
        <v>0</v>
      </c>
      <c r="X4224">
        <v>111.68275900238154</v>
      </c>
      <c r="Y4224">
        <v>0</v>
      </c>
      <c r="Z4224">
        <v>0</v>
      </c>
      <c r="AA4224">
        <v>0</v>
      </c>
      <c r="AB4224">
        <v>25.795716130848525</v>
      </c>
      <c r="AC4224">
        <v>0</v>
      </c>
      <c r="AD4224">
        <v>0</v>
      </c>
      <c r="AE4224">
        <v>137.47847513323006</v>
      </c>
    </row>
    <row r="4225" spans="1:31" x14ac:dyDescent="0.3">
      <c r="A4225">
        <v>2511096</v>
      </c>
      <c r="B4225">
        <v>1</v>
      </c>
      <c r="C4225" t="s">
        <v>81</v>
      </c>
      <c r="D4225" t="s">
        <v>118</v>
      </c>
      <c r="E4225" t="s">
        <v>132</v>
      </c>
      <c r="F4225" t="s">
        <v>12235</v>
      </c>
      <c r="G4225" t="s">
        <v>204</v>
      </c>
      <c r="H4225" t="s">
        <v>135</v>
      </c>
      <c r="I4225" t="s">
        <v>136</v>
      </c>
      <c r="J4225" t="s">
        <v>137</v>
      </c>
      <c r="K4225" t="s">
        <v>144</v>
      </c>
      <c r="L4225" t="s">
        <v>12236</v>
      </c>
      <c r="M4225" t="s">
        <v>12237</v>
      </c>
      <c r="N4225">
        <v>4.1669444440000003</v>
      </c>
      <c r="O4225">
        <v>0</v>
      </c>
      <c r="P4225">
        <v>16</v>
      </c>
      <c r="Q4225">
        <v>0</v>
      </c>
      <c r="R4225">
        <v>11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5.3866540048280847</v>
      </c>
      <c r="Y4225">
        <v>0</v>
      </c>
      <c r="Z4225">
        <v>11.073572562586595</v>
      </c>
      <c r="AA4225">
        <v>0</v>
      </c>
      <c r="AB4225">
        <v>0</v>
      </c>
      <c r="AC4225">
        <v>0</v>
      </c>
      <c r="AD4225">
        <v>0</v>
      </c>
      <c r="AE4225">
        <v>16.460226567414679</v>
      </c>
    </row>
    <row r="4226" spans="1:31" x14ac:dyDescent="0.3">
      <c r="A4226">
        <v>2510893</v>
      </c>
      <c r="B4226">
        <v>1</v>
      </c>
      <c r="C4226" t="s">
        <v>81</v>
      </c>
      <c r="D4226" t="s">
        <v>123</v>
      </c>
      <c r="E4226" t="s">
        <v>132</v>
      </c>
      <c r="F4226" t="s">
        <v>12238</v>
      </c>
      <c r="G4226" t="s">
        <v>134</v>
      </c>
      <c r="H4226" t="s">
        <v>135</v>
      </c>
      <c r="I4226" t="s">
        <v>136</v>
      </c>
      <c r="J4226" t="s">
        <v>137</v>
      </c>
      <c r="K4226" t="s">
        <v>138</v>
      </c>
      <c r="L4226" t="s">
        <v>12239</v>
      </c>
      <c r="M4226" t="s">
        <v>12240</v>
      </c>
      <c r="N4226">
        <v>3.8458333329999999</v>
      </c>
      <c r="O4226">
        <v>0</v>
      </c>
      <c r="P4226">
        <v>1188</v>
      </c>
      <c r="Q4226">
        <v>0</v>
      </c>
      <c r="R4226">
        <v>0</v>
      </c>
      <c r="S4226">
        <v>0</v>
      </c>
      <c r="T4226">
        <v>93</v>
      </c>
      <c r="U4226">
        <v>0</v>
      </c>
      <c r="V4226">
        <v>0</v>
      </c>
      <c r="W4226">
        <v>0</v>
      </c>
      <c r="X4226">
        <v>822.04597496832901</v>
      </c>
      <c r="Y4226">
        <v>0</v>
      </c>
      <c r="Z4226">
        <v>0</v>
      </c>
      <c r="AA4226">
        <v>0</v>
      </c>
      <c r="AB4226">
        <v>212.23586337825324</v>
      </c>
      <c r="AC4226">
        <v>0</v>
      </c>
      <c r="AD4226">
        <v>0</v>
      </c>
      <c r="AE4226">
        <v>1034.2818383465822</v>
      </c>
    </row>
    <row r="4227" spans="1:31" x14ac:dyDescent="0.3">
      <c r="A4227">
        <v>2510847</v>
      </c>
      <c r="B4227">
        <v>1</v>
      </c>
      <c r="C4227" t="s">
        <v>81</v>
      </c>
      <c r="D4227" t="s">
        <v>118</v>
      </c>
      <c r="E4227" t="s">
        <v>132</v>
      </c>
      <c r="F4227" t="s">
        <v>12241</v>
      </c>
      <c r="G4227" t="s">
        <v>204</v>
      </c>
      <c r="H4227" t="s">
        <v>135</v>
      </c>
      <c r="I4227" t="s">
        <v>136</v>
      </c>
      <c r="J4227" t="s">
        <v>137</v>
      </c>
      <c r="K4227" t="s">
        <v>144</v>
      </c>
      <c r="L4227" t="s">
        <v>12242</v>
      </c>
      <c r="M4227" t="s">
        <v>12243</v>
      </c>
      <c r="N4227">
        <v>4.6786111110000004</v>
      </c>
      <c r="O4227">
        <v>0</v>
      </c>
      <c r="P4227">
        <v>99</v>
      </c>
      <c r="Q4227">
        <v>0</v>
      </c>
      <c r="R4227">
        <v>7</v>
      </c>
      <c r="S4227">
        <v>0</v>
      </c>
      <c r="T4227">
        <v>6</v>
      </c>
      <c r="U4227">
        <v>0</v>
      </c>
      <c r="V4227">
        <v>0</v>
      </c>
      <c r="W4227">
        <v>0</v>
      </c>
      <c r="X4227">
        <v>78.305489047684063</v>
      </c>
      <c r="Y4227">
        <v>0</v>
      </c>
      <c r="Z4227">
        <v>7.7475591148824057</v>
      </c>
      <c r="AA4227">
        <v>0</v>
      </c>
      <c r="AB4227">
        <v>10.100265119035946</v>
      </c>
      <c r="AC4227">
        <v>0</v>
      </c>
      <c r="AD4227">
        <v>0</v>
      </c>
      <c r="AE4227">
        <v>96.153313281602408</v>
      </c>
    </row>
    <row r="4228" spans="1:31" x14ac:dyDescent="0.3">
      <c r="A4228">
        <v>2510850</v>
      </c>
      <c r="B4228">
        <v>1</v>
      </c>
      <c r="C4228" t="s">
        <v>81</v>
      </c>
      <c r="D4228" t="s">
        <v>118</v>
      </c>
      <c r="E4228" t="s">
        <v>187</v>
      </c>
      <c r="F4228" t="s">
        <v>6175</v>
      </c>
      <c r="G4228" t="s">
        <v>143</v>
      </c>
      <c r="H4228" t="s">
        <v>135</v>
      </c>
      <c r="I4228" t="s">
        <v>136</v>
      </c>
      <c r="J4228" t="s">
        <v>137</v>
      </c>
      <c r="K4228" t="s">
        <v>144</v>
      </c>
      <c r="L4228" t="s">
        <v>12244</v>
      </c>
      <c r="M4228" t="s">
        <v>12245</v>
      </c>
      <c r="N4228">
        <v>1.6105555549999999</v>
      </c>
      <c r="O4228">
        <v>4</v>
      </c>
      <c r="P4228">
        <v>400</v>
      </c>
      <c r="Q4228">
        <v>163</v>
      </c>
      <c r="R4228">
        <v>325</v>
      </c>
      <c r="S4228">
        <v>17</v>
      </c>
      <c r="T4228">
        <v>51</v>
      </c>
      <c r="U4228">
        <v>2</v>
      </c>
      <c r="V4228">
        <v>0</v>
      </c>
      <c r="W4228">
        <v>1.0796736481328784</v>
      </c>
      <c r="X4228">
        <v>102.06564669790029</v>
      </c>
      <c r="Y4228">
        <v>586.52371578095108</v>
      </c>
      <c r="Z4228">
        <v>403.82234823309244</v>
      </c>
      <c r="AA4228">
        <v>51.695136800289887</v>
      </c>
      <c r="AB4228">
        <v>38.026440166675719</v>
      </c>
      <c r="AC4228">
        <v>388.68188070683465</v>
      </c>
      <c r="AD4228">
        <v>0</v>
      </c>
      <c r="AE4228">
        <v>1571.8948420338768</v>
      </c>
    </row>
    <row r="4229" spans="1:31" x14ac:dyDescent="0.3">
      <c r="A4229">
        <v>2511348</v>
      </c>
      <c r="B4229">
        <v>1</v>
      </c>
      <c r="C4229" t="s">
        <v>81</v>
      </c>
      <c r="D4229" t="s">
        <v>118</v>
      </c>
      <c r="E4229" t="s">
        <v>167</v>
      </c>
      <c r="F4229" t="s">
        <v>12246</v>
      </c>
      <c r="G4229" t="s">
        <v>263</v>
      </c>
      <c r="H4229" t="s">
        <v>150</v>
      </c>
      <c r="I4229" t="s">
        <v>136</v>
      </c>
      <c r="J4229" t="s">
        <v>137</v>
      </c>
      <c r="K4229" t="s">
        <v>144</v>
      </c>
      <c r="L4229" t="s">
        <v>12247</v>
      </c>
      <c r="M4229" t="s">
        <v>12248</v>
      </c>
      <c r="N4229">
        <v>2.2833333329999999</v>
      </c>
      <c r="O4229">
        <v>0</v>
      </c>
      <c r="P4229">
        <v>1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0.52789893867000004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0.52789893867000004</v>
      </c>
    </row>
    <row r="4230" spans="1:31" x14ac:dyDescent="0.3">
      <c r="A4230">
        <v>2510976</v>
      </c>
      <c r="B4230">
        <v>1</v>
      </c>
      <c r="C4230" t="s">
        <v>81</v>
      </c>
      <c r="D4230" t="s">
        <v>113</v>
      </c>
      <c r="E4230" t="s">
        <v>132</v>
      </c>
      <c r="F4230" t="s">
        <v>12249</v>
      </c>
      <c r="G4230" t="s">
        <v>143</v>
      </c>
      <c r="H4230" t="s">
        <v>135</v>
      </c>
      <c r="I4230" t="s">
        <v>136</v>
      </c>
      <c r="J4230" t="s">
        <v>137</v>
      </c>
      <c r="K4230" t="s">
        <v>144</v>
      </c>
      <c r="L4230" t="s">
        <v>12250</v>
      </c>
      <c r="M4230" t="s">
        <v>12251</v>
      </c>
      <c r="N4230">
        <v>4.9755555549999997</v>
      </c>
      <c r="O4230">
        <v>1</v>
      </c>
      <c r="P4230">
        <v>1</v>
      </c>
      <c r="Q4230">
        <v>5</v>
      </c>
      <c r="R4230">
        <v>35</v>
      </c>
      <c r="S4230">
        <v>0</v>
      </c>
      <c r="T4230">
        <v>2</v>
      </c>
      <c r="U4230">
        <v>0</v>
      </c>
      <c r="V4230">
        <v>0</v>
      </c>
      <c r="W4230">
        <v>2.5005622209150333</v>
      </c>
      <c r="X4230">
        <v>0</v>
      </c>
      <c r="Y4230">
        <v>42.972078045741704</v>
      </c>
      <c r="Z4230">
        <v>72.251511443495943</v>
      </c>
      <c r="AA4230">
        <v>0</v>
      </c>
      <c r="AB4230">
        <v>5.5950970033150832E-2</v>
      </c>
      <c r="AC4230">
        <v>0</v>
      </c>
      <c r="AD4230">
        <v>0</v>
      </c>
      <c r="AE4230">
        <v>117.78010268018583</v>
      </c>
    </row>
    <row r="4231" spans="1:31" x14ac:dyDescent="0.3">
      <c r="A4231">
        <v>2511368</v>
      </c>
      <c r="B4231">
        <v>1</v>
      </c>
      <c r="C4231" t="s">
        <v>80</v>
      </c>
      <c r="D4231" t="s">
        <v>85</v>
      </c>
      <c r="E4231" t="s">
        <v>167</v>
      </c>
      <c r="F4231" t="s">
        <v>2381</v>
      </c>
      <c r="G4231" t="s">
        <v>169</v>
      </c>
      <c r="H4231" t="s">
        <v>150</v>
      </c>
      <c r="I4231" t="s">
        <v>136</v>
      </c>
      <c r="J4231" t="s">
        <v>137</v>
      </c>
      <c r="K4231" t="s">
        <v>144</v>
      </c>
      <c r="L4231" t="s">
        <v>12252</v>
      </c>
      <c r="M4231" t="s">
        <v>12253</v>
      </c>
      <c r="N4231">
        <v>2.0594444439999999</v>
      </c>
      <c r="O4231">
        <v>0</v>
      </c>
      <c r="P4231">
        <v>11</v>
      </c>
      <c r="Q4231">
        <v>0</v>
      </c>
      <c r="R4231">
        <v>0</v>
      </c>
      <c r="S4231">
        <v>0</v>
      </c>
      <c r="T4231">
        <v>1</v>
      </c>
      <c r="U4231">
        <v>0</v>
      </c>
      <c r="V4231">
        <v>0</v>
      </c>
      <c r="W4231">
        <v>0</v>
      </c>
      <c r="X4231">
        <v>4.3171129008313605</v>
      </c>
      <c r="Y4231">
        <v>0</v>
      </c>
      <c r="Z4231">
        <v>0</v>
      </c>
      <c r="AA4231">
        <v>0</v>
      </c>
      <c r="AB4231">
        <v>0.17633262643927503</v>
      </c>
      <c r="AC4231">
        <v>0</v>
      </c>
      <c r="AD4231">
        <v>0</v>
      </c>
      <c r="AE4231">
        <v>4.4934455272706355</v>
      </c>
    </row>
    <row r="4232" spans="1:31" x14ac:dyDescent="0.3">
      <c r="A4232">
        <v>2511411</v>
      </c>
      <c r="B4232">
        <v>1</v>
      </c>
      <c r="C4232" t="s">
        <v>80</v>
      </c>
      <c r="D4232" t="s">
        <v>99</v>
      </c>
      <c r="E4232" t="s">
        <v>132</v>
      </c>
      <c r="F4232" t="s">
        <v>12254</v>
      </c>
      <c r="G4232" t="s">
        <v>333</v>
      </c>
      <c r="H4232" t="s">
        <v>135</v>
      </c>
      <c r="I4232" t="s">
        <v>136</v>
      </c>
      <c r="J4232" t="s">
        <v>137</v>
      </c>
      <c r="K4232" t="s">
        <v>144</v>
      </c>
      <c r="L4232" t="s">
        <v>12255</v>
      </c>
      <c r="M4232" t="s">
        <v>12256</v>
      </c>
      <c r="N4232">
        <v>0.65972222199999997</v>
      </c>
      <c r="O4232">
        <v>0</v>
      </c>
      <c r="P4232">
        <v>156</v>
      </c>
      <c r="Q4232">
        <v>0</v>
      </c>
      <c r="R4232">
        <v>0</v>
      </c>
      <c r="S4232">
        <v>0</v>
      </c>
      <c r="T4232">
        <v>12</v>
      </c>
      <c r="U4232">
        <v>0</v>
      </c>
      <c r="V4232">
        <v>0</v>
      </c>
      <c r="W4232">
        <v>0</v>
      </c>
      <c r="X4232">
        <v>19.60104254484737</v>
      </c>
      <c r="Y4232">
        <v>0</v>
      </c>
      <c r="Z4232">
        <v>0</v>
      </c>
      <c r="AA4232">
        <v>0</v>
      </c>
      <c r="AB4232">
        <v>12.813952816254689</v>
      </c>
      <c r="AC4232">
        <v>0</v>
      </c>
      <c r="AD4232">
        <v>0</v>
      </c>
      <c r="AE4232">
        <v>32.414995361102058</v>
      </c>
    </row>
    <row r="4233" spans="1:31" x14ac:dyDescent="0.3">
      <c r="A4233">
        <v>2510970</v>
      </c>
      <c r="B4233">
        <v>1</v>
      </c>
      <c r="C4233" t="s">
        <v>80</v>
      </c>
      <c r="D4233" t="s">
        <v>90</v>
      </c>
      <c r="E4233" t="s">
        <v>159</v>
      </c>
      <c r="F4233" t="s">
        <v>6671</v>
      </c>
      <c r="G4233" t="s">
        <v>134</v>
      </c>
      <c r="H4233" t="s">
        <v>150</v>
      </c>
      <c r="I4233" t="s">
        <v>136</v>
      </c>
      <c r="J4233" t="s">
        <v>137</v>
      </c>
      <c r="K4233" t="s">
        <v>138</v>
      </c>
      <c r="L4233" t="s">
        <v>12257</v>
      </c>
      <c r="M4233" t="s">
        <v>12258</v>
      </c>
      <c r="N4233">
        <v>0.83527777700000005</v>
      </c>
      <c r="O4233">
        <v>0</v>
      </c>
      <c r="P4233">
        <v>67</v>
      </c>
      <c r="Q4233">
        <v>0</v>
      </c>
      <c r="R4233">
        <v>0</v>
      </c>
      <c r="S4233">
        <v>0</v>
      </c>
      <c r="T4233">
        <v>165</v>
      </c>
      <c r="U4233">
        <v>0</v>
      </c>
      <c r="V4233">
        <v>2</v>
      </c>
      <c r="W4233">
        <v>0</v>
      </c>
      <c r="X4233">
        <v>12.686758525397433</v>
      </c>
      <c r="Y4233">
        <v>0</v>
      </c>
      <c r="Z4233">
        <v>0</v>
      </c>
      <c r="AA4233">
        <v>0</v>
      </c>
      <c r="AB4233">
        <v>324.71037477723939</v>
      </c>
      <c r="AC4233">
        <v>0</v>
      </c>
      <c r="AD4233">
        <v>33.848662377838579</v>
      </c>
      <c r="AE4233">
        <v>371.2457956804754</v>
      </c>
    </row>
    <row r="4234" spans="1:31" x14ac:dyDescent="0.3">
      <c r="A4234">
        <v>2511408</v>
      </c>
      <c r="B4234">
        <v>1</v>
      </c>
      <c r="C4234" t="s">
        <v>80</v>
      </c>
      <c r="D4234" t="s">
        <v>82</v>
      </c>
      <c r="E4234" t="s">
        <v>207</v>
      </c>
      <c r="F4234" t="s">
        <v>12259</v>
      </c>
      <c r="G4234" t="s">
        <v>177</v>
      </c>
      <c r="H4234" t="s">
        <v>150</v>
      </c>
      <c r="I4234" t="s">
        <v>136</v>
      </c>
      <c r="J4234" t="s">
        <v>137</v>
      </c>
      <c r="K4234" t="s">
        <v>144</v>
      </c>
      <c r="L4234" t="s">
        <v>12260</v>
      </c>
      <c r="M4234" t="s">
        <v>12261</v>
      </c>
      <c r="N4234">
        <v>0.88555555500000005</v>
      </c>
      <c r="O4234">
        <v>0</v>
      </c>
      <c r="P4234">
        <v>253</v>
      </c>
      <c r="Q4234">
        <v>0</v>
      </c>
      <c r="R4234">
        <v>0</v>
      </c>
      <c r="S4234">
        <v>0</v>
      </c>
      <c r="T4234">
        <v>10</v>
      </c>
      <c r="U4234">
        <v>0</v>
      </c>
      <c r="V4234">
        <v>0</v>
      </c>
      <c r="W4234">
        <v>0</v>
      </c>
      <c r="X4234">
        <v>53.63918049634745</v>
      </c>
      <c r="Y4234">
        <v>0</v>
      </c>
      <c r="Z4234">
        <v>0</v>
      </c>
      <c r="AA4234">
        <v>0</v>
      </c>
      <c r="AB4234">
        <v>5.4233234143187001</v>
      </c>
      <c r="AC4234">
        <v>0</v>
      </c>
      <c r="AD4234">
        <v>0</v>
      </c>
      <c r="AE4234">
        <v>59.062503910666152</v>
      </c>
    </row>
    <row r="4235" spans="1:31" x14ac:dyDescent="0.3">
      <c r="A4235">
        <v>2511053</v>
      </c>
      <c r="B4235">
        <v>1</v>
      </c>
      <c r="C4235" t="s">
        <v>80</v>
      </c>
      <c r="D4235" t="s">
        <v>96</v>
      </c>
      <c r="E4235" t="s">
        <v>207</v>
      </c>
      <c r="F4235" t="s">
        <v>12262</v>
      </c>
      <c r="G4235" t="s">
        <v>134</v>
      </c>
      <c r="H4235" t="s">
        <v>150</v>
      </c>
      <c r="I4235" t="s">
        <v>136</v>
      </c>
      <c r="J4235" t="s">
        <v>137</v>
      </c>
      <c r="K4235" t="s">
        <v>138</v>
      </c>
      <c r="L4235" t="s">
        <v>12263</v>
      </c>
      <c r="M4235" t="s">
        <v>12264</v>
      </c>
      <c r="N4235">
        <v>1.33</v>
      </c>
      <c r="O4235">
        <v>0</v>
      </c>
      <c r="P4235">
        <v>59</v>
      </c>
      <c r="Q4235">
        <v>0</v>
      </c>
      <c r="R4235">
        <v>0</v>
      </c>
      <c r="S4235">
        <v>0</v>
      </c>
      <c r="T4235">
        <v>8</v>
      </c>
      <c r="U4235">
        <v>0</v>
      </c>
      <c r="V4235">
        <v>0</v>
      </c>
      <c r="W4235">
        <v>0</v>
      </c>
      <c r="X4235">
        <v>74.309702764006062</v>
      </c>
      <c r="Y4235">
        <v>0</v>
      </c>
      <c r="Z4235">
        <v>0</v>
      </c>
      <c r="AA4235">
        <v>0</v>
      </c>
      <c r="AB4235">
        <v>5.6726195733112501</v>
      </c>
      <c r="AC4235">
        <v>0</v>
      </c>
      <c r="AD4235">
        <v>0</v>
      </c>
      <c r="AE4235">
        <v>79.982322337317314</v>
      </c>
    </row>
    <row r="4236" spans="1:31" x14ac:dyDescent="0.3">
      <c r="A4236">
        <v>2511494</v>
      </c>
      <c r="B4236">
        <v>1</v>
      </c>
      <c r="C4236" t="s">
        <v>80</v>
      </c>
      <c r="D4236" t="s">
        <v>97</v>
      </c>
      <c r="E4236" t="s">
        <v>167</v>
      </c>
      <c r="F4236" t="s">
        <v>12265</v>
      </c>
      <c r="G4236" t="s">
        <v>169</v>
      </c>
      <c r="H4236" t="s">
        <v>150</v>
      </c>
      <c r="I4236" t="s">
        <v>136</v>
      </c>
      <c r="J4236" t="s">
        <v>137</v>
      </c>
      <c r="K4236" t="s">
        <v>144</v>
      </c>
      <c r="L4236" t="s">
        <v>12266</v>
      </c>
      <c r="M4236" t="s">
        <v>12267</v>
      </c>
      <c r="N4236">
        <v>1.471666666</v>
      </c>
      <c r="O4236">
        <v>0</v>
      </c>
      <c r="P4236">
        <v>3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0.94508248468717482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0.94508248468717482</v>
      </c>
    </row>
    <row r="4237" spans="1:31" x14ac:dyDescent="0.3">
      <c r="A4237">
        <v>2510890</v>
      </c>
      <c r="B4237">
        <v>1</v>
      </c>
      <c r="C4237" t="s">
        <v>81</v>
      </c>
      <c r="D4237" t="s">
        <v>127</v>
      </c>
      <c r="E4237" t="s">
        <v>187</v>
      </c>
      <c r="F4237" t="s">
        <v>2361</v>
      </c>
      <c r="G4237" t="s">
        <v>143</v>
      </c>
      <c r="H4237" t="s">
        <v>135</v>
      </c>
      <c r="I4237" t="s">
        <v>136</v>
      </c>
      <c r="J4237" t="s">
        <v>137</v>
      </c>
      <c r="K4237" t="s">
        <v>144</v>
      </c>
      <c r="L4237" t="s">
        <v>12268</v>
      </c>
      <c r="M4237" t="s">
        <v>12269</v>
      </c>
      <c r="N4237">
        <v>8.5277776999999999E-2</v>
      </c>
      <c r="O4237">
        <v>9</v>
      </c>
      <c r="P4237">
        <v>3</v>
      </c>
      <c r="Q4237">
        <v>284</v>
      </c>
      <c r="R4237">
        <v>43</v>
      </c>
      <c r="S4237">
        <v>17</v>
      </c>
      <c r="T4237">
        <v>2</v>
      </c>
      <c r="U4237">
        <v>0</v>
      </c>
      <c r="V4237">
        <v>0</v>
      </c>
      <c r="W4237">
        <v>0.22223270047039445</v>
      </c>
      <c r="X4237">
        <v>0.30040790735946665</v>
      </c>
      <c r="Y4237">
        <v>17.726088049779278</v>
      </c>
      <c r="Z4237">
        <v>6.1996752344502077</v>
      </c>
      <c r="AA4237">
        <v>4.1579123273422507</v>
      </c>
      <c r="AB4237">
        <v>0.18695931182761666</v>
      </c>
      <c r="AC4237">
        <v>0</v>
      </c>
      <c r="AD4237">
        <v>0</v>
      </c>
      <c r="AE4237">
        <v>28.793275531229217</v>
      </c>
    </row>
    <row r="4238" spans="1:31" x14ac:dyDescent="0.3">
      <c r="A4238">
        <v>2510993</v>
      </c>
      <c r="B4238">
        <v>1</v>
      </c>
      <c r="C4238" t="s">
        <v>80</v>
      </c>
      <c r="D4238" t="s">
        <v>103</v>
      </c>
      <c r="E4238" t="s">
        <v>187</v>
      </c>
      <c r="F4238" t="s">
        <v>1327</v>
      </c>
      <c r="G4238" t="s">
        <v>134</v>
      </c>
      <c r="H4238" t="s">
        <v>135</v>
      </c>
      <c r="I4238" t="s">
        <v>136</v>
      </c>
      <c r="J4238" t="s">
        <v>137</v>
      </c>
      <c r="K4238" t="s">
        <v>138</v>
      </c>
      <c r="L4238" t="s">
        <v>12270</v>
      </c>
      <c r="M4238" t="s">
        <v>12271</v>
      </c>
      <c r="N4238">
        <v>6.3427777770000002</v>
      </c>
      <c r="O4238">
        <v>22</v>
      </c>
      <c r="P4238">
        <v>2674</v>
      </c>
      <c r="Q4238">
        <v>35</v>
      </c>
      <c r="R4238">
        <v>205</v>
      </c>
      <c r="S4238">
        <v>65</v>
      </c>
      <c r="T4238">
        <v>774</v>
      </c>
      <c r="U4238">
        <v>6</v>
      </c>
      <c r="V4238">
        <v>1</v>
      </c>
      <c r="W4238">
        <v>77.356573858668412</v>
      </c>
      <c r="X4238">
        <v>2924.4104596323873</v>
      </c>
      <c r="Y4238">
        <v>817.13287327680212</v>
      </c>
      <c r="Z4238">
        <v>485.41042741049841</v>
      </c>
      <c r="AA4238">
        <v>1688.1778623297503</v>
      </c>
      <c r="AB4238">
        <v>2463.634913907842</v>
      </c>
      <c r="AC4238">
        <v>3505.0657967649931</v>
      </c>
      <c r="AD4238">
        <v>172.13630481345501</v>
      </c>
      <c r="AE4238">
        <v>12133.325211994397</v>
      </c>
    </row>
    <row r="4239" spans="1:31" x14ac:dyDescent="0.3">
      <c r="A4239">
        <v>2511514</v>
      </c>
      <c r="B4239">
        <v>1</v>
      </c>
      <c r="C4239" t="s">
        <v>81</v>
      </c>
      <c r="D4239" t="s">
        <v>113</v>
      </c>
      <c r="E4239" t="s">
        <v>207</v>
      </c>
      <c r="F4239" t="s">
        <v>12272</v>
      </c>
      <c r="G4239" t="s">
        <v>177</v>
      </c>
      <c r="H4239" t="s">
        <v>150</v>
      </c>
      <c r="I4239" t="s">
        <v>136</v>
      </c>
      <c r="J4239" t="s">
        <v>137</v>
      </c>
      <c r="K4239" t="s">
        <v>144</v>
      </c>
      <c r="L4239" t="s">
        <v>12273</v>
      </c>
      <c r="M4239" t="s">
        <v>12274</v>
      </c>
      <c r="N4239">
        <v>0.91833333299999997</v>
      </c>
      <c r="O4239">
        <v>0</v>
      </c>
      <c r="P4239">
        <v>82</v>
      </c>
      <c r="Q4239">
        <v>0</v>
      </c>
      <c r="R4239">
        <v>1</v>
      </c>
      <c r="S4239">
        <v>0</v>
      </c>
      <c r="T4239">
        <v>3</v>
      </c>
      <c r="U4239">
        <v>0</v>
      </c>
      <c r="V4239">
        <v>0</v>
      </c>
      <c r="W4239">
        <v>0</v>
      </c>
      <c r="X4239">
        <v>13.128862288423132</v>
      </c>
      <c r="Y4239">
        <v>0</v>
      </c>
      <c r="Z4239">
        <v>0.47319139948043004</v>
      </c>
      <c r="AA4239">
        <v>0</v>
      </c>
      <c r="AB4239">
        <v>2.4645220272627268</v>
      </c>
      <c r="AC4239">
        <v>0</v>
      </c>
      <c r="AD4239">
        <v>0</v>
      </c>
      <c r="AE4239">
        <v>16.066575715166291</v>
      </c>
    </row>
    <row r="4240" spans="1:31" x14ac:dyDescent="0.3">
      <c r="A4240">
        <v>2511345</v>
      </c>
      <c r="B4240">
        <v>1</v>
      </c>
      <c r="C4240" t="s">
        <v>81</v>
      </c>
      <c r="D4240" t="s">
        <v>122</v>
      </c>
      <c r="E4240" t="s">
        <v>141</v>
      </c>
      <c r="F4240" t="s">
        <v>12275</v>
      </c>
      <c r="G4240" t="s">
        <v>143</v>
      </c>
      <c r="H4240" t="s">
        <v>135</v>
      </c>
      <c r="I4240" t="s">
        <v>136</v>
      </c>
      <c r="J4240" t="s">
        <v>137</v>
      </c>
      <c r="K4240" t="s">
        <v>144</v>
      </c>
      <c r="L4240" t="s">
        <v>12276</v>
      </c>
      <c r="M4240" t="s">
        <v>12277</v>
      </c>
      <c r="N4240">
        <v>0.25166666599999998</v>
      </c>
      <c r="O4240">
        <v>1</v>
      </c>
      <c r="P4240">
        <v>10468</v>
      </c>
      <c r="Q4240">
        <v>1</v>
      </c>
      <c r="R4240">
        <v>54</v>
      </c>
      <c r="S4240">
        <v>23</v>
      </c>
      <c r="T4240">
        <v>1312</v>
      </c>
      <c r="U4240">
        <v>8</v>
      </c>
      <c r="V4240">
        <v>0</v>
      </c>
      <c r="W4240">
        <v>2.691031953264E-2</v>
      </c>
      <c r="X4240">
        <v>554.48474246428293</v>
      </c>
      <c r="Y4240">
        <v>3.8571599871189606</v>
      </c>
      <c r="Z4240">
        <v>1.970531550281684</v>
      </c>
      <c r="AA4240">
        <v>38.586058421605358</v>
      </c>
      <c r="AB4240">
        <v>214.80403433591403</v>
      </c>
      <c r="AC4240">
        <v>1482.8420937533626</v>
      </c>
      <c r="AD4240">
        <v>0</v>
      </c>
      <c r="AE4240">
        <v>2296.5715308320982</v>
      </c>
    </row>
    <row r="4241" spans="1:31" x14ac:dyDescent="0.3">
      <c r="A4241">
        <v>2511036</v>
      </c>
      <c r="B4241">
        <v>1</v>
      </c>
      <c r="C4241" t="s">
        <v>80</v>
      </c>
      <c r="D4241" t="s">
        <v>89</v>
      </c>
      <c r="E4241" t="s">
        <v>159</v>
      </c>
      <c r="F4241" t="s">
        <v>12278</v>
      </c>
      <c r="G4241" t="s">
        <v>224</v>
      </c>
      <c r="H4241" t="s">
        <v>150</v>
      </c>
      <c r="I4241" t="s">
        <v>136</v>
      </c>
      <c r="J4241" t="s">
        <v>137</v>
      </c>
      <c r="K4241" t="s">
        <v>144</v>
      </c>
      <c r="L4241" t="s">
        <v>12279</v>
      </c>
      <c r="M4241" t="s">
        <v>12280</v>
      </c>
      <c r="N4241">
        <v>0.76611111099999996</v>
      </c>
      <c r="O4241">
        <v>0</v>
      </c>
      <c r="P4241">
        <v>249</v>
      </c>
      <c r="Q4241">
        <v>0</v>
      </c>
      <c r="R4241">
        <v>0</v>
      </c>
      <c r="S4241">
        <v>0</v>
      </c>
      <c r="T4241">
        <v>17</v>
      </c>
      <c r="U4241">
        <v>0</v>
      </c>
      <c r="V4241">
        <v>0</v>
      </c>
      <c r="W4241">
        <v>0</v>
      </c>
      <c r="X4241">
        <v>80.545151796472339</v>
      </c>
      <c r="Y4241">
        <v>0</v>
      </c>
      <c r="Z4241">
        <v>0</v>
      </c>
      <c r="AA4241">
        <v>0</v>
      </c>
      <c r="AB4241">
        <v>10.881884087600175</v>
      </c>
      <c r="AC4241">
        <v>0</v>
      </c>
      <c r="AD4241">
        <v>0</v>
      </c>
      <c r="AE4241">
        <v>91.427035884072509</v>
      </c>
    </row>
    <row r="4242" spans="1:31" x14ac:dyDescent="0.3">
      <c r="A4242">
        <v>2511202</v>
      </c>
      <c r="B4242">
        <v>1</v>
      </c>
      <c r="C4242" t="s">
        <v>80</v>
      </c>
      <c r="D4242" t="s">
        <v>95</v>
      </c>
      <c r="E4242" t="s">
        <v>207</v>
      </c>
      <c r="F4242" t="s">
        <v>12281</v>
      </c>
      <c r="G4242" t="s">
        <v>161</v>
      </c>
      <c r="H4242" t="s">
        <v>150</v>
      </c>
      <c r="I4242" t="s">
        <v>136</v>
      </c>
      <c r="J4242" t="s">
        <v>137</v>
      </c>
      <c r="K4242" t="s">
        <v>144</v>
      </c>
      <c r="L4242" t="s">
        <v>12282</v>
      </c>
      <c r="M4242" t="s">
        <v>12283</v>
      </c>
      <c r="N4242">
        <v>0.85277777700000001</v>
      </c>
      <c r="O4242">
        <v>0</v>
      </c>
      <c r="P4242">
        <v>61</v>
      </c>
      <c r="Q4242">
        <v>0</v>
      </c>
      <c r="R4242">
        <v>1</v>
      </c>
      <c r="S4242">
        <v>0</v>
      </c>
      <c r="T4242">
        <v>4</v>
      </c>
      <c r="U4242">
        <v>0</v>
      </c>
      <c r="V4242">
        <v>0</v>
      </c>
      <c r="W4242">
        <v>0</v>
      </c>
      <c r="X4242">
        <v>5.979751840075255</v>
      </c>
      <c r="Y4242">
        <v>0</v>
      </c>
      <c r="Z4242">
        <v>3.2695446335900122</v>
      </c>
      <c r="AA4242">
        <v>0</v>
      </c>
      <c r="AB4242">
        <v>3.2056078861870505</v>
      </c>
      <c r="AC4242">
        <v>0</v>
      </c>
      <c r="AD4242">
        <v>0</v>
      </c>
      <c r="AE4242">
        <v>12.454904359852318</v>
      </c>
    </row>
    <row r="4243" spans="1:31" x14ac:dyDescent="0.3">
      <c r="A4243">
        <v>2511351</v>
      </c>
      <c r="B4243">
        <v>1</v>
      </c>
      <c r="C4243" t="s">
        <v>80</v>
      </c>
      <c r="D4243" t="s">
        <v>107</v>
      </c>
      <c r="E4243" t="s">
        <v>147</v>
      </c>
      <c r="F4243" t="s">
        <v>12284</v>
      </c>
      <c r="G4243" t="s">
        <v>161</v>
      </c>
      <c r="H4243" t="s">
        <v>150</v>
      </c>
      <c r="I4243" t="s">
        <v>136</v>
      </c>
      <c r="J4243" t="s">
        <v>137</v>
      </c>
      <c r="K4243" t="s">
        <v>144</v>
      </c>
      <c r="L4243" t="s">
        <v>12285</v>
      </c>
      <c r="M4243" t="s">
        <v>12286</v>
      </c>
      <c r="N4243">
        <v>0.88861111100000001</v>
      </c>
      <c r="O4243">
        <v>0</v>
      </c>
      <c r="P4243">
        <v>87</v>
      </c>
      <c r="Q4243">
        <v>0</v>
      </c>
      <c r="R4243">
        <v>0</v>
      </c>
      <c r="S4243">
        <v>0</v>
      </c>
      <c r="T4243">
        <v>19</v>
      </c>
      <c r="U4243">
        <v>0</v>
      </c>
      <c r="V4243">
        <v>0</v>
      </c>
      <c r="W4243">
        <v>0</v>
      </c>
      <c r="X4243">
        <v>19.980225794747842</v>
      </c>
      <c r="Y4243">
        <v>0</v>
      </c>
      <c r="Z4243">
        <v>0</v>
      </c>
      <c r="AA4243">
        <v>0</v>
      </c>
      <c r="AB4243">
        <v>31.024531255604771</v>
      </c>
      <c r="AC4243">
        <v>0</v>
      </c>
      <c r="AD4243">
        <v>0</v>
      </c>
      <c r="AE4243">
        <v>51.004757050352609</v>
      </c>
    </row>
    <row r="4244" spans="1:31" x14ac:dyDescent="0.3">
      <c r="A4244">
        <v>2511116</v>
      </c>
      <c r="B4244">
        <v>1</v>
      </c>
      <c r="C4244" t="s">
        <v>81</v>
      </c>
      <c r="D4244" t="s">
        <v>119</v>
      </c>
      <c r="E4244" t="s">
        <v>187</v>
      </c>
      <c r="F4244" t="s">
        <v>12287</v>
      </c>
      <c r="G4244" t="s">
        <v>143</v>
      </c>
      <c r="H4244" t="s">
        <v>135</v>
      </c>
      <c r="I4244" t="s">
        <v>277</v>
      </c>
      <c r="J4244" t="s">
        <v>137</v>
      </c>
      <c r="K4244" t="s">
        <v>144</v>
      </c>
      <c r="L4244" t="s">
        <v>12288</v>
      </c>
      <c r="M4244" t="s">
        <v>12289</v>
      </c>
      <c r="N4244">
        <v>8.3333300000000001E-4</v>
      </c>
      <c r="O4244">
        <v>0</v>
      </c>
      <c r="P4244">
        <v>1660</v>
      </c>
      <c r="Q4244">
        <v>123</v>
      </c>
      <c r="R4244">
        <v>391</v>
      </c>
      <c r="S4244">
        <v>8</v>
      </c>
      <c r="T4244">
        <v>87</v>
      </c>
      <c r="U4244">
        <v>0</v>
      </c>
      <c r="V4244">
        <v>0</v>
      </c>
      <c r="W4244">
        <v>0</v>
      </c>
      <c r="X4244">
        <v>0.16498992618084071</v>
      </c>
      <c r="Y4244">
        <v>0.13881875868034985</v>
      </c>
      <c r="Z4244">
        <v>0.26767697888123498</v>
      </c>
      <c r="AA4244">
        <v>8.5520321516250001E-3</v>
      </c>
      <c r="AB4244">
        <v>4.1962450276920006E-2</v>
      </c>
      <c r="AC4244">
        <v>0</v>
      </c>
      <c r="AD4244">
        <v>0</v>
      </c>
      <c r="AE4244">
        <v>0.62200014617097055</v>
      </c>
    </row>
    <row r="4245" spans="1:31" x14ac:dyDescent="0.3">
      <c r="A4245">
        <v>2510830</v>
      </c>
      <c r="B4245">
        <v>1</v>
      </c>
      <c r="C4245" t="s">
        <v>80</v>
      </c>
      <c r="D4245" t="s">
        <v>82</v>
      </c>
      <c r="E4245" t="s">
        <v>141</v>
      </c>
      <c r="F4245" t="s">
        <v>12290</v>
      </c>
      <c r="G4245" t="s">
        <v>295</v>
      </c>
      <c r="H4245" t="s">
        <v>135</v>
      </c>
      <c r="I4245" t="s">
        <v>136</v>
      </c>
      <c r="J4245" t="s">
        <v>137</v>
      </c>
      <c r="K4245" t="s">
        <v>138</v>
      </c>
      <c r="L4245" t="s">
        <v>12291</v>
      </c>
      <c r="M4245" t="s">
        <v>12292</v>
      </c>
      <c r="N4245">
        <v>6.6388887999999993E-2</v>
      </c>
      <c r="O4245">
        <v>0</v>
      </c>
      <c r="P4245">
        <v>2900</v>
      </c>
      <c r="Q4245">
        <v>0</v>
      </c>
      <c r="R4245">
        <v>0</v>
      </c>
      <c r="S4245">
        <v>0</v>
      </c>
      <c r="T4245">
        <v>218</v>
      </c>
      <c r="U4245">
        <v>0</v>
      </c>
      <c r="V4245">
        <v>0</v>
      </c>
      <c r="W4245">
        <v>0</v>
      </c>
      <c r="X4245">
        <v>41.549739595641256</v>
      </c>
      <c r="Y4245">
        <v>0</v>
      </c>
      <c r="Z4245">
        <v>0</v>
      </c>
      <c r="AA4245">
        <v>0</v>
      </c>
      <c r="AB4245">
        <v>9.9110887635997926</v>
      </c>
      <c r="AC4245">
        <v>0</v>
      </c>
      <c r="AD4245">
        <v>0</v>
      </c>
      <c r="AE4245">
        <v>51.460828359241049</v>
      </c>
    </row>
    <row r="4246" spans="1:31" x14ac:dyDescent="0.3">
      <c r="A4246">
        <v>2511557</v>
      </c>
      <c r="B4246">
        <v>1</v>
      </c>
      <c r="C4246" t="s">
        <v>80</v>
      </c>
      <c r="D4246" t="s">
        <v>95</v>
      </c>
      <c r="E4246" t="s">
        <v>132</v>
      </c>
      <c r="F4246" t="s">
        <v>12293</v>
      </c>
      <c r="G4246" t="s">
        <v>204</v>
      </c>
      <c r="H4246" t="s">
        <v>135</v>
      </c>
      <c r="I4246" t="s">
        <v>136</v>
      </c>
      <c r="J4246" t="s">
        <v>137</v>
      </c>
      <c r="K4246" t="s">
        <v>144</v>
      </c>
      <c r="L4246" t="s">
        <v>12294</v>
      </c>
      <c r="M4246" t="s">
        <v>12295</v>
      </c>
      <c r="N4246">
        <v>2.4125000000000001</v>
      </c>
      <c r="O4246">
        <v>0</v>
      </c>
      <c r="P4246">
        <v>70</v>
      </c>
      <c r="Q4246">
        <v>0</v>
      </c>
      <c r="R4246">
        <v>0</v>
      </c>
      <c r="S4246">
        <v>1</v>
      </c>
      <c r="T4246">
        <v>7</v>
      </c>
      <c r="U4246">
        <v>0</v>
      </c>
      <c r="V4246">
        <v>1</v>
      </c>
      <c r="W4246">
        <v>0</v>
      </c>
      <c r="X4246">
        <v>50.377397190269591</v>
      </c>
      <c r="Y4246">
        <v>0</v>
      </c>
      <c r="Z4246">
        <v>0</v>
      </c>
      <c r="AA4246">
        <v>1.5761571141985451</v>
      </c>
      <c r="AB4246">
        <v>45.538986202549843</v>
      </c>
      <c r="AC4246">
        <v>0</v>
      </c>
      <c r="AD4246">
        <v>12.981002674139376</v>
      </c>
      <c r="AE4246">
        <v>110.47354318115735</v>
      </c>
    </row>
    <row r="4247" spans="1:31" x14ac:dyDescent="0.3">
      <c r="A4247">
        <v>2510824</v>
      </c>
      <c r="B4247">
        <v>1</v>
      </c>
      <c r="C4247" t="s">
        <v>80</v>
      </c>
      <c r="D4247" t="s">
        <v>96</v>
      </c>
      <c r="E4247" t="s">
        <v>207</v>
      </c>
      <c r="F4247" t="s">
        <v>12296</v>
      </c>
      <c r="G4247" t="s">
        <v>161</v>
      </c>
      <c r="H4247" t="s">
        <v>150</v>
      </c>
      <c r="I4247" t="s">
        <v>136</v>
      </c>
      <c r="J4247" t="s">
        <v>137</v>
      </c>
      <c r="K4247" t="s">
        <v>144</v>
      </c>
      <c r="L4247" t="s">
        <v>12297</v>
      </c>
      <c r="M4247" t="s">
        <v>12298</v>
      </c>
      <c r="N4247">
        <v>0.62527777699999998</v>
      </c>
      <c r="O4247">
        <v>0</v>
      </c>
      <c r="P4247">
        <v>6</v>
      </c>
      <c r="Q4247">
        <v>0</v>
      </c>
      <c r="R4247">
        <v>0</v>
      </c>
      <c r="S4247">
        <v>0</v>
      </c>
      <c r="T4247">
        <v>2</v>
      </c>
      <c r="U4247">
        <v>0</v>
      </c>
      <c r="V4247">
        <v>0</v>
      </c>
      <c r="W4247">
        <v>0</v>
      </c>
      <c r="X4247">
        <v>4.735916014038426</v>
      </c>
      <c r="Y4247">
        <v>0</v>
      </c>
      <c r="Z4247">
        <v>0</v>
      </c>
      <c r="AA4247">
        <v>0</v>
      </c>
      <c r="AB4247">
        <v>0.32978956857441005</v>
      </c>
      <c r="AC4247">
        <v>0</v>
      </c>
      <c r="AD4247">
        <v>0</v>
      </c>
      <c r="AE4247">
        <v>5.0657055826128357</v>
      </c>
    </row>
    <row r="4248" spans="1:31" x14ac:dyDescent="0.3">
      <c r="A4248">
        <v>2510979</v>
      </c>
      <c r="B4248">
        <v>1</v>
      </c>
      <c r="C4248" t="s">
        <v>80</v>
      </c>
      <c r="D4248" t="s">
        <v>97</v>
      </c>
      <c r="E4248" t="s">
        <v>207</v>
      </c>
      <c r="F4248" t="s">
        <v>12299</v>
      </c>
      <c r="G4248" t="s">
        <v>173</v>
      </c>
      <c r="H4248" t="s">
        <v>150</v>
      </c>
      <c r="I4248" t="s">
        <v>136</v>
      </c>
      <c r="J4248" t="s">
        <v>137</v>
      </c>
      <c r="K4248" t="s">
        <v>138</v>
      </c>
      <c r="L4248" t="s">
        <v>12300</v>
      </c>
      <c r="M4248" t="s">
        <v>12301</v>
      </c>
      <c r="N4248">
        <v>7.0391666659999999</v>
      </c>
      <c r="O4248">
        <v>0</v>
      </c>
      <c r="P4248">
        <v>73</v>
      </c>
      <c r="Q4248">
        <v>0</v>
      </c>
      <c r="R4248">
        <v>1</v>
      </c>
      <c r="S4248">
        <v>0</v>
      </c>
      <c r="T4248">
        <v>3</v>
      </c>
      <c r="U4248">
        <v>0</v>
      </c>
      <c r="V4248">
        <v>0</v>
      </c>
      <c r="W4248">
        <v>0</v>
      </c>
      <c r="X4248">
        <v>186.17377625232879</v>
      </c>
      <c r="Y4248">
        <v>0</v>
      </c>
      <c r="Z4248">
        <v>1.8367344110005002E-2</v>
      </c>
      <c r="AA4248">
        <v>0</v>
      </c>
      <c r="AB4248">
        <v>14.990604813724907</v>
      </c>
      <c r="AC4248">
        <v>0</v>
      </c>
      <c r="AD4248">
        <v>0</v>
      </c>
      <c r="AE4248">
        <v>201.1827484101637</v>
      </c>
    </row>
    <row r="4249" spans="1:31" x14ac:dyDescent="0.3">
      <c r="A4249">
        <v>2511526</v>
      </c>
      <c r="B4249">
        <v>1</v>
      </c>
      <c r="C4249" t="s">
        <v>80</v>
      </c>
      <c r="D4249" t="s">
        <v>95</v>
      </c>
      <c r="E4249" t="s">
        <v>207</v>
      </c>
      <c r="F4249" t="s">
        <v>12302</v>
      </c>
      <c r="G4249" t="s">
        <v>161</v>
      </c>
      <c r="H4249" t="s">
        <v>150</v>
      </c>
      <c r="I4249" t="s">
        <v>136</v>
      </c>
      <c r="J4249" t="s">
        <v>137</v>
      </c>
      <c r="K4249" t="s">
        <v>144</v>
      </c>
      <c r="L4249" t="s">
        <v>12303</v>
      </c>
      <c r="M4249" t="s">
        <v>12304</v>
      </c>
      <c r="N4249">
        <v>0.99972222200000005</v>
      </c>
      <c r="O4249">
        <v>0</v>
      </c>
      <c r="P4249">
        <v>59</v>
      </c>
      <c r="Q4249">
        <v>0</v>
      </c>
      <c r="R4249">
        <v>0</v>
      </c>
      <c r="S4249">
        <v>0</v>
      </c>
      <c r="T4249">
        <v>8</v>
      </c>
      <c r="U4249">
        <v>0</v>
      </c>
      <c r="V4249">
        <v>0</v>
      </c>
      <c r="W4249">
        <v>0</v>
      </c>
      <c r="X4249">
        <v>14.961991549891843</v>
      </c>
      <c r="Y4249">
        <v>0</v>
      </c>
      <c r="Z4249">
        <v>0</v>
      </c>
      <c r="AA4249">
        <v>0</v>
      </c>
      <c r="AB4249">
        <v>3.3124853169891852</v>
      </c>
      <c r="AC4249">
        <v>0</v>
      </c>
      <c r="AD4249">
        <v>0</v>
      </c>
      <c r="AE4249">
        <v>18.274476866881027</v>
      </c>
    </row>
    <row r="4250" spans="1:31" x14ac:dyDescent="0.3">
      <c r="A4250">
        <v>2511002</v>
      </c>
      <c r="B4250">
        <v>1</v>
      </c>
      <c r="C4250" t="s">
        <v>80</v>
      </c>
      <c r="D4250" t="s">
        <v>83</v>
      </c>
      <c r="E4250" t="s">
        <v>207</v>
      </c>
      <c r="F4250" t="s">
        <v>12305</v>
      </c>
      <c r="G4250" t="s">
        <v>173</v>
      </c>
      <c r="H4250" t="s">
        <v>150</v>
      </c>
      <c r="I4250" t="s">
        <v>136</v>
      </c>
      <c r="J4250" t="s">
        <v>137</v>
      </c>
      <c r="K4250" t="s">
        <v>138</v>
      </c>
      <c r="L4250" t="s">
        <v>12306</v>
      </c>
      <c r="M4250" t="s">
        <v>12307</v>
      </c>
      <c r="N4250">
        <v>5.1238888879999998</v>
      </c>
      <c r="O4250">
        <v>0</v>
      </c>
      <c r="P4250">
        <v>84</v>
      </c>
      <c r="Q4250">
        <v>0</v>
      </c>
      <c r="R4250">
        <v>0</v>
      </c>
      <c r="S4250">
        <v>0</v>
      </c>
      <c r="T4250">
        <v>3</v>
      </c>
      <c r="U4250">
        <v>0</v>
      </c>
      <c r="V4250">
        <v>0</v>
      </c>
      <c r="W4250">
        <v>0</v>
      </c>
      <c r="X4250">
        <v>199.40171907395839</v>
      </c>
      <c r="Y4250">
        <v>0</v>
      </c>
      <c r="Z4250">
        <v>0</v>
      </c>
      <c r="AA4250">
        <v>0</v>
      </c>
      <c r="AB4250">
        <v>25.511489580924994</v>
      </c>
      <c r="AC4250">
        <v>0</v>
      </c>
      <c r="AD4250">
        <v>0</v>
      </c>
      <c r="AE4250">
        <v>224.91320865488339</v>
      </c>
    </row>
    <row r="4251" spans="1:31" x14ac:dyDescent="0.3">
      <c r="A4251">
        <v>2511503</v>
      </c>
      <c r="B4251">
        <v>1</v>
      </c>
      <c r="C4251" t="s">
        <v>80</v>
      </c>
      <c r="D4251" t="s">
        <v>82</v>
      </c>
      <c r="E4251" t="s">
        <v>132</v>
      </c>
      <c r="F4251" t="s">
        <v>12308</v>
      </c>
      <c r="G4251" t="s">
        <v>1270</v>
      </c>
      <c r="H4251" t="s">
        <v>135</v>
      </c>
      <c r="I4251" t="s">
        <v>136</v>
      </c>
      <c r="J4251" t="s">
        <v>137</v>
      </c>
      <c r="K4251" t="s">
        <v>144</v>
      </c>
      <c r="L4251" t="s">
        <v>12309</v>
      </c>
      <c r="M4251" t="s">
        <v>12310</v>
      </c>
      <c r="N4251">
        <v>7.1150000000000002</v>
      </c>
      <c r="O4251">
        <v>0</v>
      </c>
      <c r="P4251">
        <v>0</v>
      </c>
      <c r="Q4251">
        <v>0</v>
      </c>
      <c r="R4251">
        <v>0</v>
      </c>
      <c r="S4251">
        <v>0</v>
      </c>
      <c r="T4251">
        <v>93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309.65996385659304</v>
      </c>
      <c r="AC4251">
        <v>0</v>
      </c>
      <c r="AD4251">
        <v>0</v>
      </c>
      <c r="AE4251">
        <v>309.65996385659304</v>
      </c>
    </row>
    <row r="4252" spans="1:31" x14ac:dyDescent="0.3">
      <c r="A4252">
        <v>2511334</v>
      </c>
      <c r="B4252">
        <v>1</v>
      </c>
      <c r="C4252" t="s">
        <v>80</v>
      </c>
      <c r="D4252" t="s">
        <v>103</v>
      </c>
      <c r="E4252" t="s">
        <v>207</v>
      </c>
      <c r="F4252" t="s">
        <v>12311</v>
      </c>
      <c r="G4252" t="s">
        <v>1512</v>
      </c>
      <c r="H4252" t="s">
        <v>150</v>
      </c>
      <c r="I4252" t="s">
        <v>136</v>
      </c>
      <c r="J4252" t="s">
        <v>137</v>
      </c>
      <c r="K4252" t="s">
        <v>144</v>
      </c>
      <c r="L4252" t="s">
        <v>12312</v>
      </c>
      <c r="M4252" t="s">
        <v>12313</v>
      </c>
      <c r="N4252">
        <v>1.9483333329999999</v>
      </c>
      <c r="O4252">
        <v>0</v>
      </c>
      <c r="P4252">
        <v>113</v>
      </c>
      <c r="Q4252">
        <v>0</v>
      </c>
      <c r="R4252">
        <v>3</v>
      </c>
      <c r="S4252">
        <v>0</v>
      </c>
      <c r="T4252">
        <v>3</v>
      </c>
      <c r="U4252">
        <v>0</v>
      </c>
      <c r="V4252">
        <v>0</v>
      </c>
      <c r="W4252">
        <v>0</v>
      </c>
      <c r="X4252">
        <v>49.956317281076863</v>
      </c>
      <c r="Y4252">
        <v>0</v>
      </c>
      <c r="Z4252">
        <v>0.66987361373297505</v>
      </c>
      <c r="AA4252">
        <v>0</v>
      </c>
      <c r="AB4252">
        <v>0.97015078360095997</v>
      </c>
      <c r="AC4252">
        <v>0</v>
      </c>
      <c r="AD4252">
        <v>0</v>
      </c>
      <c r="AE4252">
        <v>51.596341678410795</v>
      </c>
    </row>
    <row r="4253" spans="1:31" x14ac:dyDescent="0.3">
      <c r="A4253">
        <v>2510839</v>
      </c>
      <c r="B4253">
        <v>1</v>
      </c>
      <c r="C4253" t="s">
        <v>80</v>
      </c>
      <c r="D4253" t="s">
        <v>90</v>
      </c>
      <c r="E4253" t="s">
        <v>132</v>
      </c>
      <c r="F4253" t="s">
        <v>12314</v>
      </c>
      <c r="G4253" t="s">
        <v>538</v>
      </c>
      <c r="H4253" t="s">
        <v>135</v>
      </c>
      <c r="I4253" t="s">
        <v>136</v>
      </c>
      <c r="J4253" t="s">
        <v>3</v>
      </c>
      <c r="K4253" t="s">
        <v>144</v>
      </c>
      <c r="L4253" t="s">
        <v>12315</v>
      </c>
      <c r="M4253" t="s">
        <v>12316</v>
      </c>
      <c r="N4253">
        <v>9.6538888879999991</v>
      </c>
      <c r="O4253">
        <v>0</v>
      </c>
      <c r="P4253">
        <v>157</v>
      </c>
      <c r="Q4253">
        <v>0</v>
      </c>
      <c r="R4253">
        <v>0</v>
      </c>
      <c r="S4253">
        <v>0</v>
      </c>
      <c r="T4253">
        <v>7</v>
      </c>
      <c r="U4253">
        <v>0</v>
      </c>
      <c r="V4253">
        <v>0</v>
      </c>
      <c r="W4253">
        <v>0</v>
      </c>
      <c r="X4253">
        <v>546.07117648536371</v>
      </c>
      <c r="Y4253">
        <v>0</v>
      </c>
      <c r="Z4253">
        <v>0</v>
      </c>
      <c r="AA4253">
        <v>0</v>
      </c>
      <c r="AB4253">
        <v>22.510247721211773</v>
      </c>
      <c r="AC4253">
        <v>0</v>
      </c>
      <c r="AD4253">
        <v>0</v>
      </c>
      <c r="AE4253">
        <v>568.58142420657543</v>
      </c>
    </row>
    <row r="4254" spans="1:31" x14ac:dyDescent="0.3">
      <c r="A4254">
        <v>2511148</v>
      </c>
      <c r="B4254">
        <v>1</v>
      </c>
      <c r="C4254" t="s">
        <v>80</v>
      </c>
      <c r="D4254" t="s">
        <v>100</v>
      </c>
      <c r="E4254" t="s">
        <v>207</v>
      </c>
      <c r="F4254" t="s">
        <v>12317</v>
      </c>
      <c r="G4254" t="s">
        <v>161</v>
      </c>
      <c r="H4254" t="s">
        <v>150</v>
      </c>
      <c r="I4254" t="s">
        <v>136</v>
      </c>
      <c r="J4254" t="s">
        <v>137</v>
      </c>
      <c r="K4254" t="s">
        <v>144</v>
      </c>
      <c r="L4254" t="s">
        <v>12318</v>
      </c>
      <c r="M4254" t="s">
        <v>12319</v>
      </c>
      <c r="N4254">
        <v>1.904722222</v>
      </c>
      <c r="O4254">
        <v>0</v>
      </c>
      <c r="P4254">
        <v>107</v>
      </c>
      <c r="Q4254">
        <v>0</v>
      </c>
      <c r="R4254">
        <v>0</v>
      </c>
      <c r="S4254">
        <v>0</v>
      </c>
      <c r="T4254">
        <v>5</v>
      </c>
      <c r="U4254">
        <v>0</v>
      </c>
      <c r="V4254">
        <v>0</v>
      </c>
      <c r="W4254">
        <v>0</v>
      </c>
      <c r="X4254">
        <v>37.563746369918128</v>
      </c>
      <c r="Y4254">
        <v>0</v>
      </c>
      <c r="Z4254">
        <v>0</v>
      </c>
      <c r="AA4254">
        <v>0</v>
      </c>
      <c r="AB4254">
        <v>3.6679299909641694</v>
      </c>
      <c r="AC4254">
        <v>0</v>
      </c>
      <c r="AD4254">
        <v>0</v>
      </c>
      <c r="AE4254">
        <v>41.231676360882297</v>
      </c>
    </row>
    <row r="4255" spans="1:31" x14ac:dyDescent="0.3">
      <c r="A4255">
        <v>2511125</v>
      </c>
      <c r="B4255">
        <v>1</v>
      </c>
      <c r="C4255" t="s">
        <v>80</v>
      </c>
      <c r="D4255" t="s">
        <v>96</v>
      </c>
      <c r="E4255" t="s">
        <v>167</v>
      </c>
      <c r="F4255" t="s">
        <v>12320</v>
      </c>
      <c r="G4255" t="s">
        <v>263</v>
      </c>
      <c r="H4255" t="s">
        <v>150</v>
      </c>
      <c r="I4255" t="s">
        <v>136</v>
      </c>
      <c r="J4255" t="s">
        <v>137</v>
      </c>
      <c r="K4255" t="s">
        <v>144</v>
      </c>
      <c r="L4255" t="s">
        <v>12321</v>
      </c>
      <c r="M4255" t="s">
        <v>12322</v>
      </c>
      <c r="N4255">
        <v>5.4816666659999997</v>
      </c>
      <c r="O4255">
        <v>0</v>
      </c>
      <c r="P4255">
        <v>1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8.6007073187070016E-2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8.6007073187070016E-2</v>
      </c>
    </row>
    <row r="4256" spans="1:31" x14ac:dyDescent="0.3">
      <c r="A4256">
        <v>2511543</v>
      </c>
      <c r="B4256">
        <v>1</v>
      </c>
      <c r="C4256" t="s">
        <v>80</v>
      </c>
      <c r="D4256" t="s">
        <v>110</v>
      </c>
      <c r="E4256" t="s">
        <v>167</v>
      </c>
      <c r="F4256" t="s">
        <v>12323</v>
      </c>
      <c r="G4256" t="s">
        <v>263</v>
      </c>
      <c r="H4256" t="s">
        <v>150</v>
      </c>
      <c r="I4256" t="s">
        <v>136</v>
      </c>
      <c r="J4256" t="s">
        <v>137</v>
      </c>
      <c r="K4256" t="s">
        <v>144</v>
      </c>
      <c r="L4256" t="s">
        <v>12324</v>
      </c>
      <c r="M4256" t="s">
        <v>12325</v>
      </c>
      <c r="N4256">
        <v>2.3774999999999999</v>
      </c>
      <c r="O4256">
        <v>0</v>
      </c>
      <c r="P4256">
        <v>3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1.7248553606354218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1.7248553606354218</v>
      </c>
    </row>
    <row r="4257" spans="1:31" x14ac:dyDescent="0.3">
      <c r="A4257">
        <v>2510856</v>
      </c>
      <c r="B4257">
        <v>1</v>
      </c>
      <c r="C4257" t="s">
        <v>81</v>
      </c>
      <c r="D4257" t="s">
        <v>118</v>
      </c>
      <c r="E4257" t="s">
        <v>132</v>
      </c>
      <c r="F4257" t="s">
        <v>12326</v>
      </c>
      <c r="G4257" t="s">
        <v>143</v>
      </c>
      <c r="H4257" t="s">
        <v>135</v>
      </c>
      <c r="I4257" t="s">
        <v>136</v>
      </c>
      <c r="J4257" t="s">
        <v>137</v>
      </c>
      <c r="K4257" t="s">
        <v>144</v>
      </c>
      <c r="L4257" t="s">
        <v>12327</v>
      </c>
      <c r="M4257" t="s">
        <v>12328</v>
      </c>
      <c r="N4257">
        <v>0.44916666599999999</v>
      </c>
      <c r="O4257">
        <v>0</v>
      </c>
      <c r="P4257">
        <v>135</v>
      </c>
      <c r="Q4257">
        <v>0</v>
      </c>
      <c r="R4257">
        <v>6</v>
      </c>
      <c r="S4257">
        <v>0</v>
      </c>
      <c r="T4257">
        <v>3</v>
      </c>
      <c r="U4257">
        <v>0</v>
      </c>
      <c r="V4257">
        <v>0</v>
      </c>
      <c r="W4257">
        <v>0</v>
      </c>
      <c r="X4257">
        <v>11.740331668328079</v>
      </c>
      <c r="Y4257">
        <v>0</v>
      </c>
      <c r="Z4257">
        <v>0.89301123489501011</v>
      </c>
      <c r="AA4257">
        <v>0</v>
      </c>
      <c r="AB4257">
        <v>7.9788476771849998E-2</v>
      </c>
      <c r="AC4257">
        <v>0</v>
      </c>
      <c r="AD4257">
        <v>0</v>
      </c>
      <c r="AE4257">
        <v>12.713131379994937</v>
      </c>
    </row>
    <row r="4258" spans="1:31" x14ac:dyDescent="0.3">
      <c r="A4258">
        <v>2511317</v>
      </c>
      <c r="B4258">
        <v>1</v>
      </c>
      <c r="C4258" t="s">
        <v>80</v>
      </c>
      <c r="D4258" t="s">
        <v>110</v>
      </c>
      <c r="E4258" t="s">
        <v>167</v>
      </c>
      <c r="F4258" t="s">
        <v>12329</v>
      </c>
      <c r="G4258" t="s">
        <v>263</v>
      </c>
      <c r="H4258" t="s">
        <v>150</v>
      </c>
      <c r="I4258" t="s">
        <v>136</v>
      </c>
      <c r="J4258" t="s">
        <v>137</v>
      </c>
      <c r="K4258" t="s">
        <v>144</v>
      </c>
      <c r="L4258" t="s">
        <v>12330</v>
      </c>
      <c r="M4258" t="s">
        <v>12331</v>
      </c>
      <c r="N4258">
        <v>1.439444444</v>
      </c>
      <c r="O4258">
        <v>0</v>
      </c>
      <c r="P4258">
        <v>4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2.4783573682516002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2.4783573682516002</v>
      </c>
    </row>
    <row r="4259" spans="1:31" x14ac:dyDescent="0.3">
      <c r="A4259">
        <v>2511019</v>
      </c>
      <c r="B4259">
        <v>1</v>
      </c>
      <c r="C4259" t="s">
        <v>80</v>
      </c>
      <c r="D4259" t="s">
        <v>82</v>
      </c>
      <c r="E4259" t="s">
        <v>159</v>
      </c>
      <c r="F4259" t="s">
        <v>4416</v>
      </c>
      <c r="G4259" t="s">
        <v>173</v>
      </c>
      <c r="H4259" t="s">
        <v>150</v>
      </c>
      <c r="I4259" t="s">
        <v>136</v>
      </c>
      <c r="J4259" t="s">
        <v>137</v>
      </c>
      <c r="K4259" t="s">
        <v>138</v>
      </c>
      <c r="L4259" t="s">
        <v>12332</v>
      </c>
      <c r="M4259" t="s">
        <v>12333</v>
      </c>
      <c r="N4259">
        <v>6.5291666660000001</v>
      </c>
      <c r="O4259">
        <v>0</v>
      </c>
      <c r="P4259">
        <v>773</v>
      </c>
      <c r="Q4259">
        <v>0</v>
      </c>
      <c r="R4259">
        <v>0</v>
      </c>
      <c r="S4259">
        <v>0</v>
      </c>
      <c r="T4259">
        <v>61</v>
      </c>
      <c r="U4259">
        <v>0</v>
      </c>
      <c r="V4259">
        <v>0</v>
      </c>
      <c r="W4259">
        <v>0</v>
      </c>
      <c r="X4259">
        <v>1427.6830467466289</v>
      </c>
      <c r="Y4259">
        <v>0</v>
      </c>
      <c r="Z4259">
        <v>0</v>
      </c>
      <c r="AA4259">
        <v>0</v>
      </c>
      <c r="AB4259">
        <v>321.54651002779855</v>
      </c>
      <c r="AC4259">
        <v>0</v>
      </c>
      <c r="AD4259">
        <v>0</v>
      </c>
      <c r="AE4259">
        <v>1749.2295567744275</v>
      </c>
    </row>
    <row r="4260" spans="1:31" x14ac:dyDescent="0.3">
      <c r="A4260">
        <v>2510936</v>
      </c>
      <c r="B4260">
        <v>1</v>
      </c>
      <c r="C4260" t="s">
        <v>80</v>
      </c>
      <c r="D4260" t="s">
        <v>106</v>
      </c>
      <c r="E4260" t="s">
        <v>159</v>
      </c>
      <c r="F4260" t="s">
        <v>12334</v>
      </c>
      <c r="G4260" t="s">
        <v>856</v>
      </c>
      <c r="H4260" t="s">
        <v>150</v>
      </c>
      <c r="I4260" t="s">
        <v>136</v>
      </c>
      <c r="J4260" t="s">
        <v>137</v>
      </c>
      <c r="K4260" t="s">
        <v>144</v>
      </c>
      <c r="L4260" t="s">
        <v>12335</v>
      </c>
      <c r="M4260" t="s">
        <v>12336</v>
      </c>
      <c r="N4260">
        <v>0.92500000000000004</v>
      </c>
      <c r="O4260">
        <v>0</v>
      </c>
      <c r="P4260">
        <v>132</v>
      </c>
      <c r="Q4260">
        <v>0</v>
      </c>
      <c r="R4260">
        <v>0</v>
      </c>
      <c r="S4260">
        <v>0</v>
      </c>
      <c r="T4260">
        <v>53</v>
      </c>
      <c r="U4260">
        <v>0</v>
      </c>
      <c r="V4260">
        <v>0</v>
      </c>
      <c r="W4260">
        <v>0</v>
      </c>
      <c r="X4260">
        <v>28.683470543013165</v>
      </c>
      <c r="Y4260">
        <v>0</v>
      </c>
      <c r="Z4260">
        <v>0</v>
      </c>
      <c r="AA4260">
        <v>0</v>
      </c>
      <c r="AB4260">
        <v>40.400207092325289</v>
      </c>
      <c r="AC4260">
        <v>0</v>
      </c>
      <c r="AD4260">
        <v>0</v>
      </c>
      <c r="AE4260">
        <v>69.083677635338461</v>
      </c>
    </row>
    <row r="4261" spans="1:31" x14ac:dyDescent="0.3">
      <c r="A4261">
        <v>2511005</v>
      </c>
      <c r="B4261">
        <v>1</v>
      </c>
      <c r="C4261" t="s">
        <v>80</v>
      </c>
      <c r="D4261" t="s">
        <v>85</v>
      </c>
      <c r="E4261" t="s">
        <v>159</v>
      </c>
      <c r="F4261" t="s">
        <v>12337</v>
      </c>
      <c r="G4261" t="s">
        <v>161</v>
      </c>
      <c r="H4261" t="s">
        <v>150</v>
      </c>
      <c r="I4261" t="s">
        <v>136</v>
      </c>
      <c r="J4261" t="s">
        <v>137</v>
      </c>
      <c r="K4261" t="s">
        <v>144</v>
      </c>
      <c r="L4261" t="s">
        <v>12338</v>
      </c>
      <c r="M4261" t="s">
        <v>12339</v>
      </c>
      <c r="N4261">
        <v>0.453333333</v>
      </c>
      <c r="O4261">
        <v>0</v>
      </c>
      <c r="P4261">
        <v>396</v>
      </c>
      <c r="Q4261">
        <v>0</v>
      </c>
      <c r="R4261">
        <v>0</v>
      </c>
      <c r="S4261">
        <v>0</v>
      </c>
      <c r="T4261">
        <v>68</v>
      </c>
      <c r="U4261">
        <v>0</v>
      </c>
      <c r="V4261">
        <v>0</v>
      </c>
      <c r="W4261">
        <v>0</v>
      </c>
      <c r="X4261">
        <v>41.63850124643902</v>
      </c>
      <c r="Y4261">
        <v>0</v>
      </c>
      <c r="Z4261">
        <v>0</v>
      </c>
      <c r="AA4261">
        <v>0</v>
      </c>
      <c r="AB4261">
        <v>57.186444958823209</v>
      </c>
      <c r="AC4261">
        <v>0</v>
      </c>
      <c r="AD4261">
        <v>0</v>
      </c>
      <c r="AE4261">
        <v>98.824946205262222</v>
      </c>
    </row>
    <row r="4262" spans="1:31" x14ac:dyDescent="0.3">
      <c r="A4262">
        <v>2510836</v>
      </c>
      <c r="B4262">
        <v>1</v>
      </c>
      <c r="C4262" t="s">
        <v>81</v>
      </c>
      <c r="D4262" t="s">
        <v>128</v>
      </c>
      <c r="E4262" t="s">
        <v>167</v>
      </c>
      <c r="F4262" t="s">
        <v>12340</v>
      </c>
      <c r="G4262" t="s">
        <v>234</v>
      </c>
      <c r="H4262" t="s">
        <v>150</v>
      </c>
      <c r="I4262" t="s">
        <v>136</v>
      </c>
      <c r="J4262" t="s">
        <v>137</v>
      </c>
      <c r="K4262" t="s">
        <v>144</v>
      </c>
      <c r="L4262" t="s">
        <v>12341</v>
      </c>
      <c r="M4262" t="s">
        <v>12342</v>
      </c>
      <c r="N4262">
        <v>1.2980555549999999</v>
      </c>
      <c r="O4262">
        <v>0</v>
      </c>
      <c r="P4262">
        <v>14</v>
      </c>
      <c r="Q4262">
        <v>0</v>
      </c>
      <c r="R4262">
        <v>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4.9745503440290371</v>
      </c>
      <c r="Y4262">
        <v>0</v>
      </c>
      <c r="Z4262">
        <v>0</v>
      </c>
      <c r="AA4262">
        <v>0</v>
      </c>
      <c r="AB4262">
        <v>0</v>
      </c>
      <c r="AC4262">
        <v>0</v>
      </c>
      <c r="AD4262">
        <v>0</v>
      </c>
      <c r="AE4262">
        <v>4.9745503440290371</v>
      </c>
    </row>
    <row r="4263" spans="1:31" x14ac:dyDescent="0.3">
      <c r="A4263">
        <v>2510859</v>
      </c>
      <c r="B4263">
        <v>1</v>
      </c>
      <c r="C4263" t="s">
        <v>80</v>
      </c>
      <c r="D4263" t="s">
        <v>108</v>
      </c>
      <c r="E4263" t="s">
        <v>207</v>
      </c>
      <c r="F4263" t="s">
        <v>12343</v>
      </c>
      <c r="G4263" t="s">
        <v>177</v>
      </c>
      <c r="H4263" t="s">
        <v>150</v>
      </c>
      <c r="I4263" t="s">
        <v>136</v>
      </c>
      <c r="J4263" t="s">
        <v>137</v>
      </c>
      <c r="K4263" t="s">
        <v>144</v>
      </c>
      <c r="L4263" t="s">
        <v>12344</v>
      </c>
      <c r="M4263" t="s">
        <v>12345</v>
      </c>
      <c r="N4263">
        <v>1.2649999999999999</v>
      </c>
      <c r="O4263">
        <v>0</v>
      </c>
      <c r="P4263">
        <v>0</v>
      </c>
      <c r="Q4263">
        <v>0</v>
      </c>
      <c r="R4263">
        <v>15</v>
      </c>
      <c r="S4263">
        <v>0</v>
      </c>
      <c r="T4263">
        <v>6</v>
      </c>
      <c r="U4263">
        <v>0</v>
      </c>
      <c r="V4263">
        <v>0</v>
      </c>
      <c r="W4263">
        <v>0</v>
      </c>
      <c r="X4263">
        <v>0</v>
      </c>
      <c r="Y4263">
        <v>0</v>
      </c>
      <c r="Z4263">
        <v>2.1856453897014534</v>
      </c>
      <c r="AA4263">
        <v>0</v>
      </c>
      <c r="AB4263">
        <v>0.79207276292395346</v>
      </c>
      <c r="AC4263">
        <v>0</v>
      </c>
      <c r="AD4263">
        <v>0</v>
      </c>
      <c r="AE4263">
        <v>2.9777181526254068</v>
      </c>
    </row>
    <row r="4264" spans="1:31" x14ac:dyDescent="0.3">
      <c r="A4264">
        <v>2511483</v>
      </c>
      <c r="B4264">
        <v>1</v>
      </c>
      <c r="C4264" t="s">
        <v>80</v>
      </c>
      <c r="D4264" t="s">
        <v>99</v>
      </c>
      <c r="E4264" t="s">
        <v>207</v>
      </c>
      <c r="F4264" t="s">
        <v>12346</v>
      </c>
      <c r="G4264" t="s">
        <v>177</v>
      </c>
      <c r="H4264" t="s">
        <v>150</v>
      </c>
      <c r="I4264" t="s">
        <v>136</v>
      </c>
      <c r="J4264" t="s">
        <v>137</v>
      </c>
      <c r="K4264" t="s">
        <v>144</v>
      </c>
      <c r="L4264" t="s">
        <v>12347</v>
      </c>
      <c r="M4264" t="s">
        <v>12348</v>
      </c>
      <c r="N4264">
        <v>3.0127777770000002</v>
      </c>
      <c r="O4264">
        <v>0</v>
      </c>
      <c r="P4264">
        <v>19</v>
      </c>
      <c r="Q4264">
        <v>0</v>
      </c>
      <c r="R4264">
        <v>2</v>
      </c>
      <c r="S4264">
        <v>0</v>
      </c>
      <c r="T4264">
        <v>1</v>
      </c>
      <c r="U4264">
        <v>0</v>
      </c>
      <c r="V4264">
        <v>0</v>
      </c>
      <c r="W4264">
        <v>0</v>
      </c>
      <c r="X4264">
        <v>33.107499561952977</v>
      </c>
      <c r="Y4264">
        <v>0</v>
      </c>
      <c r="Z4264">
        <v>2.3750745969653333</v>
      </c>
      <c r="AA4264">
        <v>0</v>
      </c>
      <c r="AB4264">
        <v>0.10009747149306666</v>
      </c>
      <c r="AC4264">
        <v>0</v>
      </c>
      <c r="AD4264">
        <v>0</v>
      </c>
      <c r="AE4264">
        <v>35.582671630411376</v>
      </c>
    </row>
    <row r="4265" spans="1:31" x14ac:dyDescent="0.3">
      <c r="A4265">
        <v>2511540</v>
      </c>
      <c r="B4265">
        <v>1</v>
      </c>
      <c r="C4265" t="s">
        <v>80</v>
      </c>
      <c r="D4265" t="s">
        <v>93</v>
      </c>
      <c r="E4265" t="s">
        <v>207</v>
      </c>
      <c r="F4265" t="s">
        <v>12349</v>
      </c>
      <c r="G4265" t="s">
        <v>177</v>
      </c>
      <c r="H4265" t="s">
        <v>150</v>
      </c>
      <c r="I4265" t="s">
        <v>136</v>
      </c>
      <c r="J4265" t="s">
        <v>137</v>
      </c>
      <c r="K4265" t="s">
        <v>144</v>
      </c>
      <c r="L4265" t="s">
        <v>12350</v>
      </c>
      <c r="M4265" t="s">
        <v>12351</v>
      </c>
      <c r="N4265">
        <v>1.523055555</v>
      </c>
      <c r="O4265">
        <v>0</v>
      </c>
      <c r="P4265">
        <v>5</v>
      </c>
      <c r="Q4265">
        <v>0</v>
      </c>
      <c r="R4265">
        <v>5</v>
      </c>
      <c r="S4265">
        <v>0</v>
      </c>
      <c r="T4265">
        <v>2</v>
      </c>
      <c r="U4265">
        <v>0</v>
      </c>
      <c r="V4265">
        <v>0</v>
      </c>
      <c r="W4265">
        <v>0</v>
      </c>
      <c r="X4265">
        <v>0.85742832339398689</v>
      </c>
      <c r="Y4265">
        <v>0</v>
      </c>
      <c r="Z4265">
        <v>0.52449954302500323</v>
      </c>
      <c r="AA4265">
        <v>0</v>
      </c>
      <c r="AB4265">
        <v>0.18737940460963418</v>
      </c>
      <c r="AC4265">
        <v>0</v>
      </c>
      <c r="AD4265">
        <v>0</v>
      </c>
      <c r="AE4265">
        <v>1.5693072710286242</v>
      </c>
    </row>
    <row r="4266" spans="1:31" x14ac:dyDescent="0.3">
      <c r="A4266">
        <v>2510899</v>
      </c>
      <c r="B4266">
        <v>1</v>
      </c>
      <c r="C4266" t="s">
        <v>81</v>
      </c>
      <c r="D4266" t="s">
        <v>127</v>
      </c>
      <c r="E4266" t="s">
        <v>132</v>
      </c>
      <c r="F4266" t="s">
        <v>12352</v>
      </c>
      <c r="G4266" t="s">
        <v>204</v>
      </c>
      <c r="H4266" t="s">
        <v>135</v>
      </c>
      <c r="I4266" t="s">
        <v>136</v>
      </c>
      <c r="J4266" t="s">
        <v>137</v>
      </c>
      <c r="K4266" t="s">
        <v>144</v>
      </c>
      <c r="L4266" t="s">
        <v>12353</v>
      </c>
      <c r="M4266" t="s">
        <v>12354</v>
      </c>
      <c r="N4266">
        <v>4.6119444439999997</v>
      </c>
      <c r="O4266">
        <v>0</v>
      </c>
      <c r="P4266">
        <v>2</v>
      </c>
      <c r="Q4266">
        <v>11</v>
      </c>
      <c r="R4266">
        <v>17</v>
      </c>
      <c r="S4266">
        <v>0</v>
      </c>
      <c r="T4266">
        <v>1</v>
      </c>
      <c r="U4266">
        <v>0</v>
      </c>
      <c r="V4266">
        <v>0</v>
      </c>
      <c r="W4266">
        <v>0</v>
      </c>
      <c r="X4266">
        <v>2.2141495002133333</v>
      </c>
      <c r="Y4266">
        <v>21.980523378141569</v>
      </c>
      <c r="Z4266">
        <v>37.517630571954733</v>
      </c>
      <c r="AA4266">
        <v>0</v>
      </c>
      <c r="AB4266">
        <v>7.6238503820975101</v>
      </c>
      <c r="AC4266">
        <v>0</v>
      </c>
      <c r="AD4266">
        <v>0</v>
      </c>
      <c r="AE4266">
        <v>69.336153832407149</v>
      </c>
    </row>
    <row r="4267" spans="1:31" x14ac:dyDescent="0.3">
      <c r="A4267">
        <v>2510942</v>
      </c>
      <c r="B4267">
        <v>1</v>
      </c>
      <c r="C4267" t="s">
        <v>80</v>
      </c>
      <c r="D4267" t="s">
        <v>99</v>
      </c>
      <c r="E4267" t="s">
        <v>167</v>
      </c>
      <c r="F4267" t="s">
        <v>12355</v>
      </c>
      <c r="G4267" t="s">
        <v>263</v>
      </c>
      <c r="H4267" t="s">
        <v>150</v>
      </c>
      <c r="I4267" t="s">
        <v>136</v>
      </c>
      <c r="J4267" t="s">
        <v>137</v>
      </c>
      <c r="K4267" t="s">
        <v>144</v>
      </c>
      <c r="L4267" t="s">
        <v>12356</v>
      </c>
      <c r="M4267" t="s">
        <v>12357</v>
      </c>
      <c r="N4267">
        <v>4.4444444440000002</v>
      </c>
      <c r="O4267">
        <v>0</v>
      </c>
      <c r="P4267">
        <v>1</v>
      </c>
      <c r="Q4267">
        <v>0</v>
      </c>
      <c r="R4267">
        <v>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0</v>
      </c>
      <c r="Y4267">
        <v>0</v>
      </c>
      <c r="Z4267">
        <v>0</v>
      </c>
      <c r="AA4267">
        <v>0</v>
      </c>
      <c r="AB4267">
        <v>0</v>
      </c>
      <c r="AC4267">
        <v>0</v>
      </c>
      <c r="AD4267">
        <v>0</v>
      </c>
      <c r="AE4267">
        <v>0</v>
      </c>
    </row>
    <row r="4268" spans="1:31" x14ac:dyDescent="0.3">
      <c r="A4268">
        <v>2511437</v>
      </c>
      <c r="B4268">
        <v>1</v>
      </c>
      <c r="C4268" t="s">
        <v>80</v>
      </c>
      <c r="D4268" t="s">
        <v>103</v>
      </c>
      <c r="E4268" t="s">
        <v>141</v>
      </c>
      <c r="F4268" t="s">
        <v>12358</v>
      </c>
      <c r="G4268" t="s">
        <v>143</v>
      </c>
      <c r="H4268" t="s">
        <v>135</v>
      </c>
      <c r="I4268" t="s">
        <v>136</v>
      </c>
      <c r="J4268" t="s">
        <v>137</v>
      </c>
      <c r="K4268" t="s">
        <v>144</v>
      </c>
      <c r="L4268" t="s">
        <v>12359</v>
      </c>
      <c r="M4268" t="s">
        <v>12360</v>
      </c>
      <c r="N4268">
        <v>0.62111111100000005</v>
      </c>
      <c r="O4268">
        <v>0</v>
      </c>
      <c r="P4268">
        <v>4642</v>
      </c>
      <c r="Q4268">
        <v>0</v>
      </c>
      <c r="R4268">
        <v>18</v>
      </c>
      <c r="S4268">
        <v>2</v>
      </c>
      <c r="T4268">
        <v>590</v>
      </c>
      <c r="U4268">
        <v>4</v>
      </c>
      <c r="V4268">
        <v>0</v>
      </c>
      <c r="W4268">
        <v>0</v>
      </c>
      <c r="X4268">
        <v>790.06525503514501</v>
      </c>
      <c r="Y4268">
        <v>0</v>
      </c>
      <c r="Z4268">
        <v>8.9593052730500791</v>
      </c>
      <c r="AA4268">
        <v>6.4284253318060527</v>
      </c>
      <c r="AB4268">
        <v>314.57129216849728</v>
      </c>
      <c r="AC4268">
        <v>59.517741327567244</v>
      </c>
      <c r="AD4268">
        <v>0</v>
      </c>
      <c r="AE4268">
        <v>1179.5420191360656</v>
      </c>
    </row>
    <row r="4269" spans="1:31" x14ac:dyDescent="0.3">
      <c r="A4269">
        <v>2511208</v>
      </c>
      <c r="B4269">
        <v>1</v>
      </c>
      <c r="C4269" t="s">
        <v>81</v>
      </c>
      <c r="D4269" t="s">
        <v>119</v>
      </c>
      <c r="E4269" t="s">
        <v>132</v>
      </c>
      <c r="F4269" t="s">
        <v>11072</v>
      </c>
      <c r="G4269" t="s">
        <v>204</v>
      </c>
      <c r="H4269" t="s">
        <v>135</v>
      </c>
      <c r="I4269" t="s">
        <v>136</v>
      </c>
      <c r="J4269" t="s">
        <v>137</v>
      </c>
      <c r="K4269" t="s">
        <v>144</v>
      </c>
      <c r="L4269" t="s">
        <v>12361</v>
      </c>
      <c r="M4269" t="s">
        <v>12362</v>
      </c>
      <c r="N4269">
        <v>1.0605555550000001</v>
      </c>
      <c r="O4269">
        <v>0</v>
      </c>
      <c r="P4269">
        <v>464</v>
      </c>
      <c r="Q4269">
        <v>22</v>
      </c>
      <c r="R4269">
        <v>80</v>
      </c>
      <c r="S4269">
        <v>5</v>
      </c>
      <c r="T4269">
        <v>11</v>
      </c>
      <c r="U4269">
        <v>0</v>
      </c>
      <c r="V4269">
        <v>0</v>
      </c>
      <c r="W4269">
        <v>0</v>
      </c>
      <c r="X4269">
        <v>36.302353935586758</v>
      </c>
      <c r="Y4269">
        <v>29.686902109048901</v>
      </c>
      <c r="Z4269">
        <v>20.589871203413576</v>
      </c>
      <c r="AA4269">
        <v>5.8598548334212941</v>
      </c>
      <c r="AB4269">
        <v>5.9289636197318387</v>
      </c>
      <c r="AC4269">
        <v>0</v>
      </c>
      <c r="AD4269">
        <v>0</v>
      </c>
      <c r="AE4269">
        <v>98.367945701202359</v>
      </c>
    </row>
    <row r="4270" spans="1:31" x14ac:dyDescent="0.3">
      <c r="A4270">
        <v>2511108</v>
      </c>
      <c r="B4270">
        <v>1</v>
      </c>
      <c r="C4270" t="s">
        <v>80</v>
      </c>
      <c r="D4270" t="s">
        <v>97</v>
      </c>
      <c r="E4270" t="s">
        <v>159</v>
      </c>
      <c r="F4270" t="s">
        <v>12363</v>
      </c>
      <c r="G4270" t="s">
        <v>134</v>
      </c>
      <c r="H4270" t="s">
        <v>150</v>
      </c>
      <c r="I4270" t="s">
        <v>136</v>
      </c>
      <c r="J4270" t="s">
        <v>137</v>
      </c>
      <c r="K4270" t="s">
        <v>138</v>
      </c>
      <c r="L4270" t="s">
        <v>12364</v>
      </c>
      <c r="M4270" t="s">
        <v>12365</v>
      </c>
      <c r="N4270">
        <v>0.28277777700000001</v>
      </c>
      <c r="O4270">
        <v>0</v>
      </c>
      <c r="P4270">
        <v>172</v>
      </c>
      <c r="Q4270">
        <v>0</v>
      </c>
      <c r="R4270">
        <v>3</v>
      </c>
      <c r="S4270">
        <v>0</v>
      </c>
      <c r="T4270">
        <v>7</v>
      </c>
      <c r="U4270">
        <v>0</v>
      </c>
      <c r="V4270">
        <v>0</v>
      </c>
      <c r="W4270">
        <v>0</v>
      </c>
      <c r="X4270">
        <v>22.478698444508488</v>
      </c>
      <c r="Y4270">
        <v>0</v>
      </c>
      <c r="Z4270">
        <v>3.8579081298761921</v>
      </c>
      <c r="AA4270">
        <v>0</v>
      </c>
      <c r="AB4270">
        <v>3.036400395065201</v>
      </c>
      <c r="AC4270">
        <v>0</v>
      </c>
      <c r="AD4270">
        <v>0</v>
      </c>
      <c r="AE4270">
        <v>29.373006969449882</v>
      </c>
    </row>
    <row r="4271" spans="1:31" x14ac:dyDescent="0.3">
      <c r="A4271">
        <v>2511228</v>
      </c>
      <c r="B4271">
        <v>1</v>
      </c>
      <c r="C4271" t="s">
        <v>80</v>
      </c>
      <c r="D4271" t="s">
        <v>96</v>
      </c>
      <c r="E4271" t="s">
        <v>207</v>
      </c>
      <c r="F4271" t="s">
        <v>12262</v>
      </c>
      <c r="G4271" t="s">
        <v>134</v>
      </c>
      <c r="H4271" t="s">
        <v>150</v>
      </c>
      <c r="I4271" t="s">
        <v>136</v>
      </c>
      <c r="J4271" t="s">
        <v>137</v>
      </c>
      <c r="K4271" t="s">
        <v>138</v>
      </c>
      <c r="L4271" t="s">
        <v>12366</v>
      </c>
      <c r="M4271" t="s">
        <v>12367</v>
      </c>
      <c r="N4271">
        <v>1.261111111</v>
      </c>
      <c r="O4271">
        <v>0</v>
      </c>
      <c r="P4271">
        <v>59</v>
      </c>
      <c r="Q4271">
        <v>0</v>
      </c>
      <c r="R4271">
        <v>0</v>
      </c>
      <c r="S4271">
        <v>0</v>
      </c>
      <c r="T4271">
        <v>8</v>
      </c>
      <c r="U4271">
        <v>0</v>
      </c>
      <c r="V4271">
        <v>0</v>
      </c>
      <c r="W4271">
        <v>0</v>
      </c>
      <c r="X4271">
        <v>69.475265079184595</v>
      </c>
      <c r="Y4271">
        <v>0</v>
      </c>
      <c r="Z4271">
        <v>0</v>
      </c>
      <c r="AA4271">
        <v>0</v>
      </c>
      <c r="AB4271">
        <v>5.2271188921041674</v>
      </c>
      <c r="AC4271">
        <v>0</v>
      </c>
      <c r="AD4271">
        <v>0</v>
      </c>
      <c r="AE4271">
        <v>74.702383971288768</v>
      </c>
    </row>
    <row r="4272" spans="1:31" x14ac:dyDescent="0.3">
      <c r="A4272">
        <v>2510879</v>
      </c>
      <c r="B4272">
        <v>1</v>
      </c>
      <c r="C4272" t="s">
        <v>81</v>
      </c>
      <c r="D4272" t="s">
        <v>122</v>
      </c>
      <c r="E4272" t="s">
        <v>167</v>
      </c>
      <c r="F4272" t="s">
        <v>12368</v>
      </c>
      <c r="G4272" t="s">
        <v>538</v>
      </c>
      <c r="H4272" t="s">
        <v>150</v>
      </c>
      <c r="I4272" t="s">
        <v>136</v>
      </c>
      <c r="J4272" t="s">
        <v>3</v>
      </c>
      <c r="K4272" t="s">
        <v>144</v>
      </c>
      <c r="L4272" t="s">
        <v>12369</v>
      </c>
      <c r="M4272" t="s">
        <v>12370</v>
      </c>
      <c r="N4272">
        <v>3.5261111110000001</v>
      </c>
      <c r="O4272">
        <v>0</v>
      </c>
      <c r="P4272">
        <v>22</v>
      </c>
      <c r="Q4272">
        <v>0</v>
      </c>
      <c r="R4272">
        <v>0</v>
      </c>
      <c r="S4272">
        <v>0</v>
      </c>
      <c r="T4272">
        <v>1</v>
      </c>
      <c r="U4272">
        <v>0</v>
      </c>
      <c r="V4272">
        <v>0</v>
      </c>
      <c r="W4272">
        <v>0</v>
      </c>
      <c r="X4272">
        <v>23.916177865203778</v>
      </c>
      <c r="Y4272">
        <v>0</v>
      </c>
      <c r="Z4272">
        <v>0</v>
      </c>
      <c r="AA4272">
        <v>0</v>
      </c>
      <c r="AB4272">
        <v>38.352775161728559</v>
      </c>
      <c r="AC4272">
        <v>0</v>
      </c>
      <c r="AD4272">
        <v>0</v>
      </c>
      <c r="AE4272">
        <v>62.268953026932337</v>
      </c>
    </row>
    <row r="4273" spans="1:31" x14ac:dyDescent="0.3">
      <c r="A4273">
        <v>2511463</v>
      </c>
      <c r="B4273">
        <v>1</v>
      </c>
      <c r="C4273" t="s">
        <v>80</v>
      </c>
      <c r="D4273" t="s">
        <v>84</v>
      </c>
      <c r="E4273" t="s">
        <v>167</v>
      </c>
      <c r="F4273" t="s">
        <v>12371</v>
      </c>
      <c r="G4273" t="s">
        <v>263</v>
      </c>
      <c r="H4273" t="s">
        <v>150</v>
      </c>
      <c r="I4273" t="s">
        <v>136</v>
      </c>
      <c r="J4273" t="s">
        <v>137</v>
      </c>
      <c r="K4273" t="s">
        <v>144</v>
      </c>
      <c r="L4273" t="s">
        <v>12372</v>
      </c>
      <c r="M4273" t="s">
        <v>12373</v>
      </c>
      <c r="N4273">
        <v>4.426111111</v>
      </c>
      <c r="O4273">
        <v>0</v>
      </c>
      <c r="P4273">
        <v>5</v>
      </c>
      <c r="Q4273">
        <v>0</v>
      </c>
      <c r="R4273">
        <v>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8.2460126439936268</v>
      </c>
      <c r="Y4273">
        <v>0</v>
      </c>
      <c r="Z4273">
        <v>0</v>
      </c>
      <c r="AA4273">
        <v>0</v>
      </c>
      <c r="AB4273">
        <v>0</v>
      </c>
      <c r="AC4273">
        <v>0</v>
      </c>
      <c r="AD4273">
        <v>0</v>
      </c>
      <c r="AE4273">
        <v>8.2460126439936268</v>
      </c>
    </row>
    <row r="4274" spans="1:31" x14ac:dyDescent="0.3">
      <c r="A4274">
        <v>2510922</v>
      </c>
      <c r="B4274">
        <v>1</v>
      </c>
      <c r="C4274" t="s">
        <v>80</v>
      </c>
      <c r="D4274" t="s">
        <v>111</v>
      </c>
      <c r="E4274" t="s">
        <v>159</v>
      </c>
      <c r="F4274" t="s">
        <v>4842</v>
      </c>
      <c r="G4274" t="s">
        <v>173</v>
      </c>
      <c r="H4274" t="s">
        <v>150</v>
      </c>
      <c r="I4274" t="s">
        <v>136</v>
      </c>
      <c r="J4274" t="s">
        <v>137</v>
      </c>
      <c r="K4274" t="s">
        <v>138</v>
      </c>
      <c r="L4274" t="s">
        <v>12374</v>
      </c>
      <c r="M4274" t="s">
        <v>12375</v>
      </c>
      <c r="N4274">
        <v>8.1211111109999994</v>
      </c>
      <c r="O4274">
        <v>0</v>
      </c>
      <c r="P4274">
        <v>714</v>
      </c>
      <c r="Q4274">
        <v>0</v>
      </c>
      <c r="R4274">
        <v>0</v>
      </c>
      <c r="S4274">
        <v>0</v>
      </c>
      <c r="T4274">
        <v>112</v>
      </c>
      <c r="U4274">
        <v>0</v>
      </c>
      <c r="V4274">
        <v>0</v>
      </c>
      <c r="W4274">
        <v>0</v>
      </c>
      <c r="X4274">
        <v>1343.0422985088724</v>
      </c>
      <c r="Y4274">
        <v>0</v>
      </c>
      <c r="Z4274">
        <v>0</v>
      </c>
      <c r="AA4274">
        <v>0</v>
      </c>
      <c r="AB4274">
        <v>615.56780548659026</v>
      </c>
      <c r="AC4274">
        <v>0</v>
      </c>
      <c r="AD4274">
        <v>0</v>
      </c>
      <c r="AE4274">
        <v>1958.6101039954626</v>
      </c>
    </row>
    <row r="4275" spans="1:31" x14ac:dyDescent="0.3">
      <c r="A4275">
        <v>2510885</v>
      </c>
      <c r="B4275">
        <v>1</v>
      </c>
      <c r="C4275" t="s">
        <v>80</v>
      </c>
      <c r="D4275" t="s">
        <v>103</v>
      </c>
      <c r="E4275" t="s">
        <v>141</v>
      </c>
      <c r="F4275" t="s">
        <v>12376</v>
      </c>
      <c r="G4275" t="s">
        <v>143</v>
      </c>
      <c r="H4275" t="s">
        <v>135</v>
      </c>
      <c r="I4275" t="s">
        <v>136</v>
      </c>
      <c r="J4275" t="s">
        <v>137</v>
      </c>
      <c r="K4275" t="s">
        <v>144</v>
      </c>
      <c r="L4275" t="s">
        <v>12377</v>
      </c>
      <c r="M4275" t="s">
        <v>12378</v>
      </c>
      <c r="N4275">
        <v>2.881388888</v>
      </c>
      <c r="O4275">
        <v>2</v>
      </c>
      <c r="P4275">
        <v>1841</v>
      </c>
      <c r="Q4275">
        <v>35</v>
      </c>
      <c r="R4275">
        <v>19</v>
      </c>
      <c r="S4275">
        <v>12</v>
      </c>
      <c r="T4275">
        <v>259</v>
      </c>
      <c r="U4275">
        <v>8</v>
      </c>
      <c r="V4275">
        <v>3</v>
      </c>
      <c r="W4275">
        <v>18.170361251832045</v>
      </c>
      <c r="X4275">
        <v>1860.771636982473</v>
      </c>
      <c r="Y4275">
        <v>42.765572438718834</v>
      </c>
      <c r="Z4275">
        <v>100.45182878181804</v>
      </c>
      <c r="AA4275">
        <v>432.78207362922984</v>
      </c>
      <c r="AB4275">
        <v>795.09181591648223</v>
      </c>
      <c r="AC4275">
        <v>2458.1230778496256</v>
      </c>
      <c r="AD4275">
        <v>391.93675843029058</v>
      </c>
      <c r="AE4275">
        <v>6100.0931252804703</v>
      </c>
    </row>
    <row r="4276" spans="1:31" x14ac:dyDescent="0.3">
      <c r="A4276">
        <v>2511054</v>
      </c>
      <c r="B4276">
        <v>1</v>
      </c>
      <c r="C4276" t="s">
        <v>81</v>
      </c>
      <c r="D4276" t="s">
        <v>123</v>
      </c>
      <c r="E4276" t="s">
        <v>132</v>
      </c>
      <c r="F4276" t="s">
        <v>357</v>
      </c>
      <c r="G4276" t="s">
        <v>143</v>
      </c>
      <c r="H4276" t="s">
        <v>135</v>
      </c>
      <c r="I4276" t="s">
        <v>136</v>
      </c>
      <c r="J4276" t="s">
        <v>137</v>
      </c>
      <c r="K4276" t="s">
        <v>144</v>
      </c>
      <c r="L4276" t="s">
        <v>12379</v>
      </c>
      <c r="M4276" t="s">
        <v>12380</v>
      </c>
      <c r="N4276">
        <v>1.245833333</v>
      </c>
      <c r="O4276">
        <v>0</v>
      </c>
      <c r="P4276">
        <v>1800</v>
      </c>
      <c r="Q4276">
        <v>0</v>
      </c>
      <c r="R4276">
        <v>9</v>
      </c>
      <c r="S4276">
        <v>4</v>
      </c>
      <c r="T4276">
        <v>80</v>
      </c>
      <c r="U4276">
        <v>3</v>
      </c>
      <c r="V4276">
        <v>0</v>
      </c>
      <c r="W4276">
        <v>0</v>
      </c>
      <c r="X4276">
        <v>515.60306532457298</v>
      </c>
      <c r="Y4276">
        <v>0</v>
      </c>
      <c r="Z4276">
        <v>1.3073023449512127</v>
      </c>
      <c r="AA4276">
        <v>4.4862262318965396</v>
      </c>
      <c r="AB4276">
        <v>76.778351515599255</v>
      </c>
      <c r="AC4276">
        <v>146.96575531039534</v>
      </c>
      <c r="AD4276">
        <v>0</v>
      </c>
      <c r="AE4276">
        <v>745.14070072741549</v>
      </c>
    </row>
    <row r="4277" spans="1:31" x14ac:dyDescent="0.3">
      <c r="A4277">
        <v>2511426</v>
      </c>
      <c r="B4277">
        <v>1</v>
      </c>
      <c r="C4277" t="s">
        <v>81</v>
      </c>
      <c r="D4277" t="s">
        <v>113</v>
      </c>
      <c r="E4277" t="s">
        <v>159</v>
      </c>
      <c r="F4277" t="s">
        <v>12381</v>
      </c>
      <c r="G4277" t="s">
        <v>161</v>
      </c>
      <c r="H4277" t="s">
        <v>150</v>
      </c>
      <c r="I4277" t="s">
        <v>136</v>
      </c>
      <c r="J4277" t="s">
        <v>137</v>
      </c>
      <c r="K4277" t="s">
        <v>144</v>
      </c>
      <c r="L4277" t="s">
        <v>12382</v>
      </c>
      <c r="M4277" t="s">
        <v>12383</v>
      </c>
      <c r="N4277">
        <v>0.71027777700000005</v>
      </c>
      <c r="O4277">
        <v>0</v>
      </c>
      <c r="P4277">
        <v>34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1.2590820865040468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1.2590820865040468</v>
      </c>
    </row>
    <row r="4278" spans="1:31" x14ac:dyDescent="0.3">
      <c r="A4278">
        <v>2511449</v>
      </c>
      <c r="B4278">
        <v>1</v>
      </c>
      <c r="C4278" t="s">
        <v>80</v>
      </c>
      <c r="D4278" t="s">
        <v>82</v>
      </c>
      <c r="E4278" t="s">
        <v>167</v>
      </c>
      <c r="F4278" t="s">
        <v>12384</v>
      </c>
      <c r="G4278" t="s">
        <v>234</v>
      </c>
      <c r="H4278" t="s">
        <v>150</v>
      </c>
      <c r="I4278" t="s">
        <v>136</v>
      </c>
      <c r="J4278" t="s">
        <v>137</v>
      </c>
      <c r="K4278" t="s">
        <v>144</v>
      </c>
      <c r="L4278" t="s">
        <v>12385</v>
      </c>
      <c r="M4278" t="s">
        <v>12386</v>
      </c>
      <c r="N4278">
        <v>0.89027777699999999</v>
      </c>
      <c r="O4278">
        <v>0</v>
      </c>
      <c r="P4278">
        <v>17</v>
      </c>
      <c r="Q4278">
        <v>0</v>
      </c>
      <c r="R4278">
        <v>0</v>
      </c>
      <c r="S4278">
        <v>0</v>
      </c>
      <c r="T4278">
        <v>2</v>
      </c>
      <c r="U4278">
        <v>0</v>
      </c>
      <c r="V4278">
        <v>0</v>
      </c>
      <c r="W4278">
        <v>0</v>
      </c>
      <c r="X4278">
        <v>4.0200398721370529</v>
      </c>
      <c r="Y4278">
        <v>0</v>
      </c>
      <c r="Z4278">
        <v>0</v>
      </c>
      <c r="AA4278">
        <v>0</v>
      </c>
      <c r="AB4278">
        <v>1.049748746593745</v>
      </c>
      <c r="AC4278">
        <v>0</v>
      </c>
      <c r="AD4278">
        <v>0</v>
      </c>
      <c r="AE4278">
        <v>5.0697886187307981</v>
      </c>
    </row>
    <row r="4279" spans="1:31" x14ac:dyDescent="0.3">
      <c r="A4279">
        <v>2511031</v>
      </c>
      <c r="B4279">
        <v>1</v>
      </c>
      <c r="C4279" t="s">
        <v>80</v>
      </c>
      <c r="D4279" t="s">
        <v>111</v>
      </c>
      <c r="E4279" t="s">
        <v>132</v>
      </c>
      <c r="F4279" t="s">
        <v>11897</v>
      </c>
      <c r="G4279" t="s">
        <v>161</v>
      </c>
      <c r="H4279" t="s">
        <v>135</v>
      </c>
      <c r="I4279" t="s">
        <v>136</v>
      </c>
      <c r="J4279" t="s">
        <v>137</v>
      </c>
      <c r="K4279" t="s">
        <v>144</v>
      </c>
      <c r="L4279" t="s">
        <v>12387</v>
      </c>
      <c r="M4279" t="s">
        <v>12388</v>
      </c>
      <c r="N4279">
        <v>6.1388888000000003E-2</v>
      </c>
      <c r="O4279">
        <v>0</v>
      </c>
      <c r="P4279">
        <v>5348</v>
      </c>
      <c r="Q4279">
        <v>0</v>
      </c>
      <c r="R4279">
        <v>0</v>
      </c>
      <c r="S4279">
        <v>2</v>
      </c>
      <c r="T4279">
        <v>399</v>
      </c>
      <c r="U4279">
        <v>0</v>
      </c>
      <c r="V4279">
        <v>0</v>
      </c>
      <c r="W4279">
        <v>0</v>
      </c>
      <c r="X4279">
        <v>105.46932224693137</v>
      </c>
      <c r="Y4279">
        <v>0</v>
      </c>
      <c r="Z4279">
        <v>0</v>
      </c>
      <c r="AA4279">
        <v>3.1032427194229206</v>
      </c>
      <c r="AB4279">
        <v>21.433628988594187</v>
      </c>
      <c r="AC4279">
        <v>0</v>
      </c>
      <c r="AD4279">
        <v>0</v>
      </c>
      <c r="AE4279">
        <v>130.00619395494849</v>
      </c>
    </row>
    <row r="4280" spans="1:31" x14ac:dyDescent="0.3">
      <c r="A4280">
        <v>2511532</v>
      </c>
      <c r="B4280">
        <v>1</v>
      </c>
      <c r="C4280" t="s">
        <v>80</v>
      </c>
      <c r="D4280" t="s">
        <v>105</v>
      </c>
      <c r="E4280" t="s">
        <v>207</v>
      </c>
      <c r="F4280" t="s">
        <v>2006</v>
      </c>
      <c r="G4280" t="s">
        <v>177</v>
      </c>
      <c r="H4280" t="s">
        <v>150</v>
      </c>
      <c r="I4280" t="s">
        <v>136</v>
      </c>
      <c r="J4280" t="s">
        <v>137</v>
      </c>
      <c r="K4280" t="s">
        <v>144</v>
      </c>
      <c r="L4280" t="s">
        <v>12389</v>
      </c>
      <c r="M4280" t="s">
        <v>12390</v>
      </c>
      <c r="N4280">
        <v>1.5672222220000001</v>
      </c>
      <c r="O4280">
        <v>0</v>
      </c>
      <c r="P4280">
        <v>85</v>
      </c>
      <c r="Q4280">
        <v>0</v>
      </c>
      <c r="R4280">
        <v>0</v>
      </c>
      <c r="S4280">
        <v>0</v>
      </c>
      <c r="T4280">
        <v>6</v>
      </c>
      <c r="U4280">
        <v>0</v>
      </c>
      <c r="V4280">
        <v>0</v>
      </c>
      <c r="W4280">
        <v>0</v>
      </c>
      <c r="X4280">
        <v>39.917209991205809</v>
      </c>
      <c r="Y4280">
        <v>0</v>
      </c>
      <c r="Z4280">
        <v>0</v>
      </c>
      <c r="AA4280">
        <v>0</v>
      </c>
      <c r="AB4280">
        <v>3.4004340278140752</v>
      </c>
      <c r="AC4280">
        <v>0</v>
      </c>
      <c r="AD4280">
        <v>0</v>
      </c>
      <c r="AE4280">
        <v>43.31764401901988</v>
      </c>
    </row>
    <row r="4281" spans="1:31" x14ac:dyDescent="0.3">
      <c r="A4281">
        <v>2510845</v>
      </c>
      <c r="B4281">
        <v>1</v>
      </c>
      <c r="C4281" t="s">
        <v>80</v>
      </c>
      <c r="D4281" t="s">
        <v>103</v>
      </c>
      <c r="E4281" t="s">
        <v>187</v>
      </c>
      <c r="F4281" t="s">
        <v>12391</v>
      </c>
      <c r="G4281" t="s">
        <v>143</v>
      </c>
      <c r="H4281" t="s">
        <v>135</v>
      </c>
      <c r="I4281" t="s">
        <v>136</v>
      </c>
      <c r="J4281" t="s">
        <v>137</v>
      </c>
      <c r="K4281" t="s">
        <v>144</v>
      </c>
      <c r="L4281" t="s">
        <v>12392</v>
      </c>
      <c r="M4281" t="s">
        <v>12393</v>
      </c>
      <c r="N4281">
        <v>0.65</v>
      </c>
      <c r="O4281">
        <v>9</v>
      </c>
      <c r="P4281">
        <v>426</v>
      </c>
      <c r="Q4281">
        <v>2</v>
      </c>
      <c r="R4281">
        <v>128</v>
      </c>
      <c r="S4281">
        <v>6</v>
      </c>
      <c r="T4281">
        <v>62</v>
      </c>
      <c r="U4281">
        <v>0</v>
      </c>
      <c r="V4281">
        <v>0</v>
      </c>
      <c r="W4281">
        <v>2.0785500610173</v>
      </c>
      <c r="X4281">
        <v>73.300584148017208</v>
      </c>
      <c r="Y4281">
        <v>12.7094364928752</v>
      </c>
      <c r="Z4281">
        <v>54.183462965938837</v>
      </c>
      <c r="AA4281">
        <v>7.4441306707807007</v>
      </c>
      <c r="AB4281">
        <v>29.908863819972783</v>
      </c>
      <c r="AC4281">
        <v>0</v>
      </c>
      <c r="AD4281">
        <v>0</v>
      </c>
      <c r="AE4281">
        <v>179.62502815860205</v>
      </c>
    </row>
    <row r="4282" spans="1:31" x14ac:dyDescent="0.3">
      <c r="A4282">
        <v>2511094</v>
      </c>
      <c r="B4282">
        <v>1</v>
      </c>
      <c r="C4282" t="s">
        <v>81</v>
      </c>
      <c r="D4282" t="s">
        <v>113</v>
      </c>
      <c r="E4282" t="s">
        <v>132</v>
      </c>
      <c r="F4282" t="s">
        <v>12394</v>
      </c>
      <c r="G4282" t="s">
        <v>134</v>
      </c>
      <c r="H4282" t="s">
        <v>135</v>
      </c>
      <c r="I4282" t="s">
        <v>136</v>
      </c>
      <c r="J4282" t="s">
        <v>137</v>
      </c>
      <c r="K4282" t="s">
        <v>138</v>
      </c>
      <c r="L4282" t="s">
        <v>12395</v>
      </c>
      <c r="M4282" t="s">
        <v>12396</v>
      </c>
      <c r="N4282">
        <v>1.05</v>
      </c>
      <c r="O4282">
        <v>0</v>
      </c>
      <c r="P4282">
        <v>19</v>
      </c>
      <c r="Q4282">
        <v>0</v>
      </c>
      <c r="R4282">
        <v>2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2.3597848777667498</v>
      </c>
      <c r="Y4282">
        <v>0</v>
      </c>
      <c r="Z4282">
        <v>1.1295799876704</v>
      </c>
      <c r="AA4282">
        <v>0</v>
      </c>
      <c r="AB4282">
        <v>0</v>
      </c>
      <c r="AC4282">
        <v>0</v>
      </c>
      <c r="AD4282">
        <v>0</v>
      </c>
      <c r="AE4282">
        <v>3.4893648654371496</v>
      </c>
    </row>
    <row r="4283" spans="1:31" x14ac:dyDescent="0.3">
      <c r="A4283">
        <v>2511486</v>
      </c>
      <c r="B4283">
        <v>1</v>
      </c>
      <c r="C4283" t="s">
        <v>81</v>
      </c>
      <c r="D4283" t="s">
        <v>117</v>
      </c>
      <c r="E4283" t="s">
        <v>167</v>
      </c>
      <c r="F4283" t="s">
        <v>12397</v>
      </c>
      <c r="G4283" t="s">
        <v>234</v>
      </c>
      <c r="H4283" t="s">
        <v>150</v>
      </c>
      <c r="I4283" t="s">
        <v>136</v>
      </c>
      <c r="J4283" t="s">
        <v>137</v>
      </c>
      <c r="K4283" t="s">
        <v>144</v>
      </c>
      <c r="L4283" t="s">
        <v>12398</v>
      </c>
      <c r="M4283" t="s">
        <v>12399</v>
      </c>
      <c r="N4283">
        <v>0.83111111100000001</v>
      </c>
      <c r="O4283">
        <v>0</v>
      </c>
      <c r="P4283">
        <v>0</v>
      </c>
      <c r="Q4283">
        <v>0</v>
      </c>
      <c r="R4283">
        <v>0</v>
      </c>
      <c r="S4283">
        <v>0</v>
      </c>
      <c r="T4283">
        <v>2</v>
      </c>
      <c r="U4283">
        <v>0</v>
      </c>
      <c r="V4283">
        <v>0</v>
      </c>
      <c r="W4283">
        <v>0</v>
      </c>
      <c r="X4283">
        <v>0</v>
      </c>
      <c r="Y4283">
        <v>0</v>
      </c>
      <c r="Z4283">
        <v>0</v>
      </c>
      <c r="AA4283">
        <v>0</v>
      </c>
      <c r="AB4283">
        <v>1.1824067112357199</v>
      </c>
      <c r="AC4283">
        <v>0</v>
      </c>
      <c r="AD4283">
        <v>0</v>
      </c>
      <c r="AE4283">
        <v>1.1824067112357199</v>
      </c>
    </row>
    <row r="4284" spans="1:31" x14ac:dyDescent="0.3">
      <c r="A4284">
        <v>2510825</v>
      </c>
      <c r="B4284">
        <v>1</v>
      </c>
      <c r="C4284" t="s">
        <v>81</v>
      </c>
      <c r="D4284" t="s">
        <v>118</v>
      </c>
      <c r="E4284" t="s">
        <v>132</v>
      </c>
      <c r="F4284" t="s">
        <v>12400</v>
      </c>
      <c r="G4284" t="s">
        <v>1270</v>
      </c>
      <c r="H4284" t="s">
        <v>135</v>
      </c>
      <c r="I4284" t="s">
        <v>136</v>
      </c>
      <c r="J4284" t="s">
        <v>137</v>
      </c>
      <c r="K4284" t="s">
        <v>144</v>
      </c>
      <c r="L4284" t="s">
        <v>12401</v>
      </c>
      <c r="M4284" t="s">
        <v>12402</v>
      </c>
      <c r="N4284">
        <v>0.52194444399999995</v>
      </c>
      <c r="O4284">
        <v>0</v>
      </c>
      <c r="P4284">
        <v>78</v>
      </c>
      <c r="Q4284">
        <v>0</v>
      </c>
      <c r="R4284">
        <v>0</v>
      </c>
      <c r="S4284">
        <v>0</v>
      </c>
      <c r="T4284">
        <v>208</v>
      </c>
      <c r="U4284">
        <v>0</v>
      </c>
      <c r="V4284">
        <v>0</v>
      </c>
      <c r="W4284">
        <v>0</v>
      </c>
      <c r="X4284">
        <v>5.621754848329866</v>
      </c>
      <c r="Y4284">
        <v>0</v>
      </c>
      <c r="Z4284">
        <v>0</v>
      </c>
      <c r="AA4284">
        <v>0</v>
      </c>
      <c r="AB4284">
        <v>37.56095394369693</v>
      </c>
      <c r="AC4284">
        <v>0</v>
      </c>
      <c r="AD4284">
        <v>0</v>
      </c>
      <c r="AE4284">
        <v>43.182708792026794</v>
      </c>
    </row>
    <row r="4285" spans="1:31" x14ac:dyDescent="0.3">
      <c r="A4285">
        <v>2511323</v>
      </c>
      <c r="B4285">
        <v>1</v>
      </c>
      <c r="C4285" t="s">
        <v>81</v>
      </c>
      <c r="D4285" t="s">
        <v>128</v>
      </c>
      <c r="E4285" t="s">
        <v>147</v>
      </c>
      <c r="F4285" t="s">
        <v>12403</v>
      </c>
      <c r="G4285" t="s">
        <v>177</v>
      </c>
      <c r="H4285" t="s">
        <v>150</v>
      </c>
      <c r="I4285" t="s">
        <v>136</v>
      </c>
      <c r="J4285" t="s">
        <v>137</v>
      </c>
      <c r="K4285" t="s">
        <v>144</v>
      </c>
      <c r="L4285" t="s">
        <v>12404</v>
      </c>
      <c r="M4285" t="s">
        <v>12405</v>
      </c>
      <c r="N4285">
        <v>6.9030555549999999</v>
      </c>
      <c r="O4285">
        <v>0</v>
      </c>
      <c r="P4285">
        <v>89</v>
      </c>
      <c r="Q4285">
        <v>0</v>
      </c>
      <c r="R4285">
        <v>0</v>
      </c>
      <c r="S4285">
        <v>0</v>
      </c>
      <c r="T4285">
        <v>4</v>
      </c>
      <c r="U4285">
        <v>0</v>
      </c>
      <c r="V4285">
        <v>0</v>
      </c>
      <c r="W4285">
        <v>0</v>
      </c>
      <c r="X4285">
        <v>123.97176869745815</v>
      </c>
      <c r="Y4285">
        <v>0</v>
      </c>
      <c r="Z4285">
        <v>0</v>
      </c>
      <c r="AA4285">
        <v>0</v>
      </c>
      <c r="AB4285">
        <v>12.002987737125798</v>
      </c>
      <c r="AC4285">
        <v>0</v>
      </c>
      <c r="AD4285">
        <v>0</v>
      </c>
      <c r="AE4285">
        <v>135.97475643458395</v>
      </c>
    </row>
    <row r="4286" spans="1:31" x14ac:dyDescent="0.3">
      <c r="A4286">
        <v>2511111</v>
      </c>
      <c r="B4286">
        <v>1</v>
      </c>
      <c r="C4286" t="s">
        <v>80</v>
      </c>
      <c r="D4286" t="s">
        <v>95</v>
      </c>
      <c r="E4286" t="s">
        <v>207</v>
      </c>
      <c r="F4286" t="s">
        <v>12406</v>
      </c>
      <c r="G4286" t="s">
        <v>161</v>
      </c>
      <c r="H4286" t="s">
        <v>150</v>
      </c>
      <c r="I4286" t="s">
        <v>136</v>
      </c>
      <c r="J4286" t="s">
        <v>137</v>
      </c>
      <c r="K4286" t="s">
        <v>144</v>
      </c>
      <c r="L4286" t="s">
        <v>12407</v>
      </c>
      <c r="M4286" t="s">
        <v>12408</v>
      </c>
      <c r="N4286">
        <v>1.024444444</v>
      </c>
      <c r="O4286">
        <v>0</v>
      </c>
      <c r="P4286">
        <v>88</v>
      </c>
      <c r="Q4286">
        <v>0</v>
      </c>
      <c r="R4286">
        <v>0</v>
      </c>
      <c r="S4286">
        <v>0</v>
      </c>
      <c r="T4286">
        <v>2</v>
      </c>
      <c r="U4286">
        <v>0</v>
      </c>
      <c r="V4286">
        <v>0</v>
      </c>
      <c r="W4286">
        <v>0</v>
      </c>
      <c r="X4286">
        <v>15.054483814883646</v>
      </c>
      <c r="Y4286">
        <v>0</v>
      </c>
      <c r="Z4286">
        <v>0</v>
      </c>
      <c r="AA4286">
        <v>0</v>
      </c>
      <c r="AB4286">
        <v>2.2135330173583001</v>
      </c>
      <c r="AC4286">
        <v>0</v>
      </c>
      <c r="AD4286">
        <v>0</v>
      </c>
      <c r="AE4286">
        <v>17.268016832241948</v>
      </c>
    </row>
    <row r="4287" spans="1:31" x14ac:dyDescent="0.3">
      <c r="A4287">
        <v>2511509</v>
      </c>
      <c r="B4287">
        <v>1</v>
      </c>
      <c r="C4287" t="s">
        <v>81</v>
      </c>
      <c r="D4287" t="s">
        <v>112</v>
      </c>
      <c r="E4287" t="s">
        <v>207</v>
      </c>
      <c r="F4287" t="s">
        <v>12409</v>
      </c>
      <c r="G4287" t="s">
        <v>177</v>
      </c>
      <c r="H4287" t="s">
        <v>150</v>
      </c>
      <c r="I4287" t="s">
        <v>136</v>
      </c>
      <c r="J4287" t="s">
        <v>137</v>
      </c>
      <c r="K4287" t="s">
        <v>144</v>
      </c>
      <c r="L4287" t="s">
        <v>12410</v>
      </c>
      <c r="M4287" t="s">
        <v>12411</v>
      </c>
      <c r="N4287">
        <v>1.6713888880000001</v>
      </c>
      <c r="O4287">
        <v>0</v>
      </c>
      <c r="P4287">
        <v>17</v>
      </c>
      <c r="Q4287">
        <v>0</v>
      </c>
      <c r="R4287">
        <v>1</v>
      </c>
      <c r="S4287">
        <v>0</v>
      </c>
      <c r="T4287">
        <v>3</v>
      </c>
      <c r="U4287">
        <v>0</v>
      </c>
      <c r="V4287">
        <v>0</v>
      </c>
      <c r="W4287">
        <v>0</v>
      </c>
      <c r="X4287">
        <v>3.4036906466684891</v>
      </c>
      <c r="Y4287">
        <v>0</v>
      </c>
      <c r="Z4287">
        <v>0</v>
      </c>
      <c r="AA4287">
        <v>0</v>
      </c>
      <c r="AB4287">
        <v>2.7734539641511997</v>
      </c>
      <c r="AC4287">
        <v>0</v>
      </c>
      <c r="AD4287">
        <v>0</v>
      </c>
      <c r="AE4287">
        <v>6.1771446108196884</v>
      </c>
    </row>
    <row r="4288" spans="1:31" x14ac:dyDescent="0.3">
      <c r="A4288">
        <v>2511051</v>
      </c>
      <c r="B4288">
        <v>1</v>
      </c>
      <c r="C4288" t="s">
        <v>80</v>
      </c>
      <c r="D4288" t="s">
        <v>100</v>
      </c>
      <c r="E4288" t="s">
        <v>159</v>
      </c>
      <c r="F4288" t="s">
        <v>11494</v>
      </c>
      <c r="G4288" t="s">
        <v>173</v>
      </c>
      <c r="H4288" t="s">
        <v>150</v>
      </c>
      <c r="I4288" t="s">
        <v>136</v>
      </c>
      <c r="J4288" t="s">
        <v>137</v>
      </c>
      <c r="K4288" t="s">
        <v>138</v>
      </c>
      <c r="L4288" t="s">
        <v>12412</v>
      </c>
      <c r="M4288" t="s">
        <v>12413</v>
      </c>
      <c r="N4288">
        <v>5.8150000000000004</v>
      </c>
      <c r="O4288">
        <v>0</v>
      </c>
      <c r="P4288">
        <v>509</v>
      </c>
      <c r="Q4288">
        <v>0</v>
      </c>
      <c r="R4288">
        <v>0</v>
      </c>
      <c r="S4288">
        <v>0</v>
      </c>
      <c r="T4288">
        <v>20</v>
      </c>
      <c r="U4288">
        <v>0</v>
      </c>
      <c r="V4288">
        <v>0</v>
      </c>
      <c r="W4288">
        <v>0</v>
      </c>
      <c r="X4288">
        <v>627.87524725384526</v>
      </c>
      <c r="Y4288">
        <v>0</v>
      </c>
      <c r="Z4288">
        <v>0</v>
      </c>
      <c r="AA4288">
        <v>0</v>
      </c>
      <c r="AB4288">
        <v>156.71601920073658</v>
      </c>
      <c r="AC4288">
        <v>0</v>
      </c>
      <c r="AD4288">
        <v>0</v>
      </c>
      <c r="AE4288">
        <v>784.59126645458184</v>
      </c>
    </row>
    <row r="4289" spans="1:31" x14ac:dyDescent="0.3">
      <c r="A4289">
        <v>2511383</v>
      </c>
      <c r="B4289">
        <v>1</v>
      </c>
      <c r="C4289" t="s">
        <v>80</v>
      </c>
      <c r="D4289" t="s">
        <v>97</v>
      </c>
      <c r="E4289" t="s">
        <v>167</v>
      </c>
      <c r="F4289" t="s">
        <v>12414</v>
      </c>
      <c r="G4289" t="s">
        <v>263</v>
      </c>
      <c r="H4289" t="s">
        <v>150</v>
      </c>
      <c r="I4289" t="s">
        <v>136</v>
      </c>
      <c r="J4289" t="s">
        <v>137</v>
      </c>
      <c r="K4289" t="s">
        <v>144</v>
      </c>
      <c r="L4289" t="s">
        <v>12415</v>
      </c>
      <c r="M4289" t="s">
        <v>12416</v>
      </c>
      <c r="N4289">
        <v>2.9788888880000002</v>
      </c>
      <c r="O4289">
        <v>0</v>
      </c>
      <c r="P4289">
        <v>1</v>
      </c>
      <c r="Q4289">
        <v>0</v>
      </c>
      <c r="R4289">
        <v>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1.9935064381959204</v>
      </c>
      <c r="Y4289">
        <v>0</v>
      </c>
      <c r="Z4289">
        <v>0</v>
      </c>
      <c r="AA4289">
        <v>0</v>
      </c>
      <c r="AB4289">
        <v>0</v>
      </c>
      <c r="AC4289">
        <v>0</v>
      </c>
      <c r="AD4289">
        <v>0</v>
      </c>
      <c r="AE4289">
        <v>1.9935064381959204</v>
      </c>
    </row>
    <row r="4290" spans="1:31" x14ac:dyDescent="0.3">
      <c r="A4290">
        <v>2511028</v>
      </c>
      <c r="B4290">
        <v>1</v>
      </c>
      <c r="C4290" t="s">
        <v>80</v>
      </c>
      <c r="D4290" t="s">
        <v>97</v>
      </c>
      <c r="E4290" t="s">
        <v>167</v>
      </c>
      <c r="F4290" t="s">
        <v>12417</v>
      </c>
      <c r="G4290" t="s">
        <v>263</v>
      </c>
      <c r="H4290" t="s">
        <v>150</v>
      </c>
      <c r="I4290" t="s">
        <v>136</v>
      </c>
      <c r="J4290" t="s">
        <v>137</v>
      </c>
      <c r="K4290" t="s">
        <v>144</v>
      </c>
      <c r="L4290" t="s">
        <v>12418</v>
      </c>
      <c r="M4290" t="s">
        <v>12419</v>
      </c>
      <c r="N4290">
        <v>0.99083333299999998</v>
      </c>
      <c r="O4290">
        <v>0</v>
      </c>
      <c r="P4290">
        <v>1</v>
      </c>
      <c r="Q4290">
        <v>0</v>
      </c>
      <c r="R4290">
        <v>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0.25031344490941249</v>
      </c>
      <c r="Y4290">
        <v>0</v>
      </c>
      <c r="Z4290">
        <v>0</v>
      </c>
      <c r="AA4290">
        <v>0</v>
      </c>
      <c r="AB4290">
        <v>0</v>
      </c>
      <c r="AC4290">
        <v>0</v>
      </c>
      <c r="AD4290">
        <v>0</v>
      </c>
      <c r="AE4290">
        <v>0.25031344490941249</v>
      </c>
    </row>
    <row r="4291" spans="1:31" x14ac:dyDescent="0.3">
      <c r="A4291">
        <v>2511074</v>
      </c>
      <c r="B4291">
        <v>1</v>
      </c>
      <c r="C4291" t="s">
        <v>80</v>
      </c>
      <c r="D4291" t="s">
        <v>95</v>
      </c>
      <c r="E4291" t="s">
        <v>187</v>
      </c>
      <c r="F4291" t="s">
        <v>12420</v>
      </c>
      <c r="G4291" t="s">
        <v>143</v>
      </c>
      <c r="H4291" t="s">
        <v>135</v>
      </c>
      <c r="I4291" t="s">
        <v>136</v>
      </c>
      <c r="J4291" t="s">
        <v>137</v>
      </c>
      <c r="K4291" t="s">
        <v>144</v>
      </c>
      <c r="L4291" t="s">
        <v>12421</v>
      </c>
      <c r="M4291" t="s">
        <v>12422</v>
      </c>
      <c r="N4291">
        <v>0.39277777699999999</v>
      </c>
      <c r="O4291">
        <v>0</v>
      </c>
      <c r="P4291">
        <v>652</v>
      </c>
      <c r="Q4291">
        <v>3</v>
      </c>
      <c r="R4291">
        <v>18</v>
      </c>
      <c r="S4291">
        <v>3</v>
      </c>
      <c r="T4291">
        <v>35</v>
      </c>
      <c r="U4291">
        <v>0</v>
      </c>
      <c r="V4291">
        <v>0</v>
      </c>
      <c r="W4291">
        <v>0</v>
      </c>
      <c r="X4291">
        <v>51.433652367295487</v>
      </c>
      <c r="Y4291">
        <v>0.96750433292100002</v>
      </c>
      <c r="Z4291">
        <v>2.4509747366991483</v>
      </c>
      <c r="AA4291">
        <v>22.730323072848908</v>
      </c>
      <c r="AB4291">
        <v>8.0907432935328991</v>
      </c>
      <c r="AC4291">
        <v>0</v>
      </c>
      <c r="AD4291">
        <v>0</v>
      </c>
      <c r="AE4291">
        <v>85.673197803297441</v>
      </c>
    </row>
    <row r="4292" spans="1:31" x14ac:dyDescent="0.3">
      <c r="A4292">
        <v>2510888</v>
      </c>
      <c r="B4292">
        <v>1</v>
      </c>
      <c r="C4292" t="s">
        <v>80</v>
      </c>
      <c r="D4292" t="s">
        <v>110</v>
      </c>
      <c r="E4292" t="s">
        <v>132</v>
      </c>
      <c r="F4292" t="s">
        <v>12423</v>
      </c>
      <c r="G4292" t="s">
        <v>173</v>
      </c>
      <c r="H4292" t="s">
        <v>135</v>
      </c>
      <c r="I4292" t="s">
        <v>136</v>
      </c>
      <c r="J4292" t="s">
        <v>137</v>
      </c>
      <c r="K4292" t="s">
        <v>138</v>
      </c>
      <c r="L4292" t="s">
        <v>12424</v>
      </c>
      <c r="M4292" t="s">
        <v>12425</v>
      </c>
      <c r="N4292">
        <v>3.6530555549999999</v>
      </c>
      <c r="O4292">
        <v>0</v>
      </c>
      <c r="P4292">
        <v>291</v>
      </c>
      <c r="Q4292">
        <v>0</v>
      </c>
      <c r="R4292">
        <v>0</v>
      </c>
      <c r="S4292">
        <v>0</v>
      </c>
      <c r="T4292">
        <v>30</v>
      </c>
      <c r="U4292">
        <v>0</v>
      </c>
      <c r="V4292">
        <v>0</v>
      </c>
      <c r="W4292">
        <v>0</v>
      </c>
      <c r="X4292">
        <v>273.74221266044947</v>
      </c>
      <c r="Y4292">
        <v>0</v>
      </c>
      <c r="Z4292">
        <v>0</v>
      </c>
      <c r="AA4292">
        <v>0</v>
      </c>
      <c r="AB4292">
        <v>204.27585649432777</v>
      </c>
      <c r="AC4292">
        <v>0</v>
      </c>
      <c r="AD4292">
        <v>0</v>
      </c>
      <c r="AE4292">
        <v>478.01806915477721</v>
      </c>
    </row>
    <row r="4293" spans="1:31" x14ac:dyDescent="0.3">
      <c r="A4293">
        <v>2510905</v>
      </c>
      <c r="B4293">
        <v>1</v>
      </c>
      <c r="C4293" t="s">
        <v>80</v>
      </c>
      <c r="D4293" t="s">
        <v>101</v>
      </c>
      <c r="E4293" t="s">
        <v>159</v>
      </c>
      <c r="F4293" t="s">
        <v>12426</v>
      </c>
      <c r="G4293" t="s">
        <v>134</v>
      </c>
      <c r="H4293" t="s">
        <v>150</v>
      </c>
      <c r="I4293" t="s">
        <v>136</v>
      </c>
      <c r="J4293" t="s">
        <v>137</v>
      </c>
      <c r="K4293" t="s">
        <v>138</v>
      </c>
      <c r="L4293" t="s">
        <v>12427</v>
      </c>
      <c r="M4293" t="s">
        <v>12428</v>
      </c>
      <c r="N4293">
        <v>0.75249999999999995</v>
      </c>
      <c r="O4293">
        <v>0</v>
      </c>
      <c r="P4293">
        <v>37</v>
      </c>
      <c r="Q4293">
        <v>0</v>
      </c>
      <c r="R4293">
        <v>6</v>
      </c>
      <c r="S4293">
        <v>0</v>
      </c>
      <c r="T4293">
        <v>12</v>
      </c>
      <c r="U4293">
        <v>0</v>
      </c>
      <c r="V4293">
        <v>0</v>
      </c>
      <c r="W4293">
        <v>0</v>
      </c>
      <c r="X4293">
        <v>6.8041684743532498</v>
      </c>
      <c r="Y4293">
        <v>0</v>
      </c>
      <c r="Z4293">
        <v>2.4140751344183249</v>
      </c>
      <c r="AA4293">
        <v>0</v>
      </c>
      <c r="AB4293">
        <v>27.487214284811742</v>
      </c>
      <c r="AC4293">
        <v>0</v>
      </c>
      <c r="AD4293">
        <v>0</v>
      </c>
      <c r="AE4293">
        <v>36.705457893583315</v>
      </c>
    </row>
    <row r="4294" spans="1:31" x14ac:dyDescent="0.3">
      <c r="A4294">
        <v>2510951</v>
      </c>
      <c r="B4294">
        <v>1</v>
      </c>
      <c r="C4294" t="s">
        <v>80</v>
      </c>
      <c r="D4294" t="s">
        <v>93</v>
      </c>
      <c r="E4294" t="s">
        <v>132</v>
      </c>
      <c r="F4294" t="s">
        <v>2260</v>
      </c>
      <c r="G4294" t="s">
        <v>173</v>
      </c>
      <c r="H4294" t="s">
        <v>135</v>
      </c>
      <c r="I4294" t="s">
        <v>136</v>
      </c>
      <c r="J4294" t="s">
        <v>137</v>
      </c>
      <c r="K4294" t="s">
        <v>138</v>
      </c>
      <c r="L4294" t="s">
        <v>12429</v>
      </c>
      <c r="M4294" t="s">
        <v>12430</v>
      </c>
      <c r="N4294">
        <v>8.3586111110000001</v>
      </c>
      <c r="O4294">
        <v>0</v>
      </c>
      <c r="P4294">
        <v>266</v>
      </c>
      <c r="Q4294">
        <v>0</v>
      </c>
      <c r="R4294">
        <v>67</v>
      </c>
      <c r="S4294">
        <v>1</v>
      </c>
      <c r="T4294">
        <v>49</v>
      </c>
      <c r="U4294">
        <v>0</v>
      </c>
      <c r="V4294">
        <v>0</v>
      </c>
      <c r="W4294">
        <v>0</v>
      </c>
      <c r="X4294">
        <v>493.03008595682542</v>
      </c>
      <c r="Y4294">
        <v>0</v>
      </c>
      <c r="Z4294">
        <v>379.1366668661687</v>
      </c>
      <c r="AA4294">
        <v>47.123797687333472</v>
      </c>
      <c r="AB4294">
        <v>418.2103696360374</v>
      </c>
      <c r="AC4294">
        <v>0</v>
      </c>
      <c r="AD4294">
        <v>0</v>
      </c>
      <c r="AE4294">
        <v>1337.5009201463649</v>
      </c>
    </row>
    <row r="4295" spans="1:31" x14ac:dyDescent="0.3">
      <c r="A4295">
        <v>2511197</v>
      </c>
      <c r="B4295">
        <v>1</v>
      </c>
      <c r="C4295" t="s">
        <v>81</v>
      </c>
      <c r="D4295" t="s">
        <v>122</v>
      </c>
      <c r="E4295" t="s">
        <v>207</v>
      </c>
      <c r="F4295" t="s">
        <v>12431</v>
      </c>
      <c r="G4295" t="s">
        <v>161</v>
      </c>
      <c r="H4295" t="s">
        <v>150</v>
      </c>
      <c r="I4295" t="s">
        <v>136</v>
      </c>
      <c r="J4295" t="s">
        <v>137</v>
      </c>
      <c r="K4295" t="s">
        <v>144</v>
      </c>
      <c r="L4295" t="s">
        <v>12432</v>
      </c>
      <c r="M4295" t="s">
        <v>12433</v>
      </c>
      <c r="N4295">
        <v>0.79222222200000003</v>
      </c>
      <c r="O4295">
        <v>0</v>
      </c>
      <c r="P4295">
        <v>167</v>
      </c>
      <c r="Q4295">
        <v>0</v>
      </c>
      <c r="R4295">
        <v>0</v>
      </c>
      <c r="S4295">
        <v>0</v>
      </c>
      <c r="T4295">
        <v>6</v>
      </c>
      <c r="U4295">
        <v>0</v>
      </c>
      <c r="V4295">
        <v>0</v>
      </c>
      <c r="W4295">
        <v>0</v>
      </c>
      <c r="X4295">
        <v>30.005638934936059</v>
      </c>
      <c r="Y4295">
        <v>0</v>
      </c>
      <c r="Z4295">
        <v>0</v>
      </c>
      <c r="AA4295">
        <v>0</v>
      </c>
      <c r="AB4295">
        <v>3.4937589310129584</v>
      </c>
      <c r="AC4295">
        <v>0</v>
      </c>
      <c r="AD4295">
        <v>0</v>
      </c>
      <c r="AE4295">
        <v>33.499397865949014</v>
      </c>
    </row>
    <row r="4296" spans="1:31" x14ac:dyDescent="0.3">
      <c r="A4296">
        <v>2510988</v>
      </c>
      <c r="B4296">
        <v>1</v>
      </c>
      <c r="C4296" t="s">
        <v>80</v>
      </c>
      <c r="D4296" t="s">
        <v>82</v>
      </c>
      <c r="E4296" t="s">
        <v>159</v>
      </c>
      <c r="F4296" t="s">
        <v>5603</v>
      </c>
      <c r="G4296" t="s">
        <v>173</v>
      </c>
      <c r="H4296" t="s">
        <v>150</v>
      </c>
      <c r="I4296" t="s">
        <v>136</v>
      </c>
      <c r="J4296" t="s">
        <v>137</v>
      </c>
      <c r="K4296" t="s">
        <v>138</v>
      </c>
      <c r="L4296" t="s">
        <v>12434</v>
      </c>
      <c r="M4296" t="s">
        <v>12435</v>
      </c>
      <c r="N4296">
        <v>5.9355555549999997</v>
      </c>
      <c r="O4296">
        <v>0</v>
      </c>
      <c r="P4296">
        <v>569</v>
      </c>
      <c r="Q4296">
        <v>0</v>
      </c>
      <c r="R4296">
        <v>0</v>
      </c>
      <c r="S4296">
        <v>0</v>
      </c>
      <c r="T4296">
        <v>46</v>
      </c>
      <c r="U4296">
        <v>0</v>
      </c>
      <c r="V4296">
        <v>0</v>
      </c>
      <c r="W4296">
        <v>0</v>
      </c>
      <c r="X4296">
        <v>868.05330890317657</v>
      </c>
      <c r="Y4296">
        <v>0</v>
      </c>
      <c r="Z4296">
        <v>0</v>
      </c>
      <c r="AA4296">
        <v>0</v>
      </c>
      <c r="AB4296">
        <v>176.3924561555684</v>
      </c>
      <c r="AC4296">
        <v>0</v>
      </c>
      <c r="AD4296">
        <v>0</v>
      </c>
      <c r="AE4296">
        <v>1044.4457650587449</v>
      </c>
    </row>
    <row r="4297" spans="1:31" x14ac:dyDescent="0.3">
      <c r="A4297">
        <v>2511529</v>
      </c>
      <c r="B4297">
        <v>1</v>
      </c>
      <c r="C4297" t="s">
        <v>80</v>
      </c>
      <c r="D4297" t="s">
        <v>106</v>
      </c>
      <c r="E4297" t="s">
        <v>207</v>
      </c>
      <c r="F4297" t="s">
        <v>12436</v>
      </c>
      <c r="G4297" t="s">
        <v>177</v>
      </c>
      <c r="H4297" t="s">
        <v>150</v>
      </c>
      <c r="I4297" t="s">
        <v>136</v>
      </c>
      <c r="J4297" t="s">
        <v>137</v>
      </c>
      <c r="K4297" t="s">
        <v>144</v>
      </c>
      <c r="L4297" t="s">
        <v>12437</v>
      </c>
      <c r="M4297" t="s">
        <v>12438</v>
      </c>
      <c r="N4297">
        <v>0.85472222200000003</v>
      </c>
      <c r="O4297">
        <v>0</v>
      </c>
      <c r="P4297">
        <v>371</v>
      </c>
      <c r="Q4297">
        <v>0</v>
      </c>
      <c r="R4297">
        <v>0</v>
      </c>
      <c r="S4297">
        <v>0</v>
      </c>
      <c r="T4297">
        <v>5</v>
      </c>
      <c r="U4297">
        <v>0</v>
      </c>
      <c r="V4297">
        <v>0</v>
      </c>
      <c r="W4297">
        <v>0</v>
      </c>
      <c r="X4297">
        <v>79.612271659195599</v>
      </c>
      <c r="Y4297">
        <v>0</v>
      </c>
      <c r="Z4297">
        <v>0</v>
      </c>
      <c r="AA4297">
        <v>0</v>
      </c>
      <c r="AB4297">
        <v>1.3370718476055905</v>
      </c>
      <c r="AC4297">
        <v>0</v>
      </c>
      <c r="AD4297">
        <v>0</v>
      </c>
      <c r="AE4297">
        <v>80.949343506801185</v>
      </c>
    </row>
    <row r="4298" spans="1:31" x14ac:dyDescent="0.3">
      <c r="A4298">
        <v>2511137</v>
      </c>
      <c r="B4298">
        <v>1</v>
      </c>
      <c r="C4298" t="s">
        <v>80</v>
      </c>
      <c r="D4298" t="s">
        <v>85</v>
      </c>
      <c r="E4298" t="s">
        <v>159</v>
      </c>
      <c r="F4298" t="s">
        <v>12439</v>
      </c>
      <c r="G4298" t="s">
        <v>161</v>
      </c>
      <c r="H4298" t="s">
        <v>150</v>
      </c>
      <c r="I4298" t="s">
        <v>136</v>
      </c>
      <c r="J4298" t="s">
        <v>137</v>
      </c>
      <c r="K4298" t="s">
        <v>144</v>
      </c>
      <c r="L4298" t="s">
        <v>12440</v>
      </c>
      <c r="M4298" t="s">
        <v>12441</v>
      </c>
      <c r="N4298">
        <v>0.31777777699999998</v>
      </c>
      <c r="O4298">
        <v>0</v>
      </c>
      <c r="P4298">
        <v>368</v>
      </c>
      <c r="Q4298">
        <v>0</v>
      </c>
      <c r="R4298">
        <v>0</v>
      </c>
      <c r="S4298">
        <v>0</v>
      </c>
      <c r="T4298">
        <v>30</v>
      </c>
      <c r="U4298">
        <v>0</v>
      </c>
      <c r="V4298">
        <v>0</v>
      </c>
      <c r="W4298">
        <v>0</v>
      </c>
      <c r="X4298">
        <v>32.852211244015358</v>
      </c>
      <c r="Y4298">
        <v>0</v>
      </c>
      <c r="Z4298">
        <v>0</v>
      </c>
      <c r="AA4298">
        <v>0</v>
      </c>
      <c r="AB4298">
        <v>11.098149558406709</v>
      </c>
      <c r="AC4298">
        <v>0</v>
      </c>
      <c r="AD4298">
        <v>0</v>
      </c>
      <c r="AE4298">
        <v>43.950360802422068</v>
      </c>
    </row>
    <row r="4299" spans="1:31" x14ac:dyDescent="0.3">
      <c r="A4299">
        <v>2511492</v>
      </c>
      <c r="B4299">
        <v>1</v>
      </c>
      <c r="C4299" t="s">
        <v>80</v>
      </c>
      <c r="D4299" t="s">
        <v>99</v>
      </c>
      <c r="E4299" t="s">
        <v>167</v>
      </c>
      <c r="F4299" t="s">
        <v>12442</v>
      </c>
      <c r="G4299" t="s">
        <v>234</v>
      </c>
      <c r="H4299" t="s">
        <v>150</v>
      </c>
      <c r="I4299" t="s">
        <v>136</v>
      </c>
      <c r="J4299" t="s">
        <v>137</v>
      </c>
      <c r="K4299" t="s">
        <v>144</v>
      </c>
      <c r="L4299" t="s">
        <v>12443</v>
      </c>
      <c r="M4299" t="s">
        <v>12444</v>
      </c>
      <c r="N4299">
        <v>4.4694444439999996</v>
      </c>
      <c r="O4299">
        <v>0</v>
      </c>
      <c r="P4299">
        <v>2</v>
      </c>
      <c r="Q4299">
        <v>0</v>
      </c>
      <c r="R4299">
        <v>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2.4714665536431002</v>
      </c>
      <c r="Y4299">
        <v>0</v>
      </c>
      <c r="Z4299">
        <v>0</v>
      </c>
      <c r="AA4299">
        <v>0</v>
      </c>
      <c r="AB4299">
        <v>0</v>
      </c>
      <c r="AC4299">
        <v>0</v>
      </c>
      <c r="AD4299">
        <v>0</v>
      </c>
      <c r="AE4299">
        <v>2.4714665536431002</v>
      </c>
    </row>
    <row r="4300" spans="1:31" x14ac:dyDescent="0.3">
      <c r="A4300">
        <v>2510928</v>
      </c>
      <c r="B4300">
        <v>1</v>
      </c>
      <c r="C4300" t="s">
        <v>81</v>
      </c>
      <c r="D4300" t="s">
        <v>118</v>
      </c>
      <c r="E4300" t="s">
        <v>159</v>
      </c>
      <c r="F4300" t="s">
        <v>12445</v>
      </c>
      <c r="G4300" t="s">
        <v>134</v>
      </c>
      <c r="H4300" t="s">
        <v>150</v>
      </c>
      <c r="I4300" t="s">
        <v>136</v>
      </c>
      <c r="J4300" t="s">
        <v>137</v>
      </c>
      <c r="K4300" t="s">
        <v>138</v>
      </c>
      <c r="L4300" t="s">
        <v>12446</v>
      </c>
      <c r="M4300" t="s">
        <v>12447</v>
      </c>
      <c r="N4300">
        <v>3.1825000000000001</v>
      </c>
      <c r="O4300">
        <v>0</v>
      </c>
      <c r="P4300">
        <v>714</v>
      </c>
      <c r="Q4300">
        <v>0</v>
      </c>
      <c r="R4300">
        <v>1</v>
      </c>
      <c r="S4300">
        <v>0</v>
      </c>
      <c r="T4300">
        <v>57</v>
      </c>
      <c r="U4300">
        <v>0</v>
      </c>
      <c r="V4300">
        <v>0</v>
      </c>
      <c r="W4300">
        <v>0</v>
      </c>
      <c r="X4300">
        <v>445.29887654639691</v>
      </c>
      <c r="Y4300">
        <v>0</v>
      </c>
      <c r="Z4300">
        <v>0</v>
      </c>
      <c r="AA4300">
        <v>0</v>
      </c>
      <c r="AB4300">
        <v>149.39179060117181</v>
      </c>
      <c r="AC4300">
        <v>0</v>
      </c>
      <c r="AD4300">
        <v>0</v>
      </c>
      <c r="AE4300">
        <v>594.69066714756877</v>
      </c>
    </row>
    <row r="4301" spans="1:31" x14ac:dyDescent="0.3">
      <c r="A4301">
        <v>2511506</v>
      </c>
      <c r="B4301">
        <v>1</v>
      </c>
      <c r="C4301" t="s">
        <v>81</v>
      </c>
      <c r="D4301" t="s">
        <v>118</v>
      </c>
      <c r="E4301" t="s">
        <v>167</v>
      </c>
      <c r="F4301" t="s">
        <v>12448</v>
      </c>
      <c r="G4301" t="s">
        <v>263</v>
      </c>
      <c r="H4301" t="s">
        <v>150</v>
      </c>
      <c r="I4301" t="s">
        <v>136</v>
      </c>
      <c r="J4301" t="s">
        <v>137</v>
      </c>
      <c r="K4301" t="s">
        <v>144</v>
      </c>
      <c r="L4301" t="s">
        <v>12449</v>
      </c>
      <c r="M4301" t="s">
        <v>12450</v>
      </c>
      <c r="N4301">
        <v>2.3908333329999998</v>
      </c>
      <c r="O4301">
        <v>0</v>
      </c>
      <c r="P4301">
        <v>1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</row>
    <row r="4302" spans="1:31" x14ac:dyDescent="0.3">
      <c r="A4302">
        <v>2511320</v>
      </c>
      <c r="B4302">
        <v>1</v>
      </c>
      <c r="C4302" t="s">
        <v>80</v>
      </c>
      <c r="D4302" t="s">
        <v>104</v>
      </c>
      <c r="E4302" t="s">
        <v>187</v>
      </c>
      <c r="F4302" t="s">
        <v>12451</v>
      </c>
      <c r="G4302" t="s">
        <v>538</v>
      </c>
      <c r="H4302" t="s">
        <v>135</v>
      </c>
      <c r="I4302" t="s">
        <v>136</v>
      </c>
      <c r="J4302" t="s">
        <v>3</v>
      </c>
      <c r="K4302" t="s">
        <v>144</v>
      </c>
      <c r="L4302" t="s">
        <v>12452</v>
      </c>
      <c r="M4302" t="s">
        <v>12453</v>
      </c>
      <c r="N4302">
        <v>2.6669444439999999</v>
      </c>
      <c r="O4302">
        <v>0</v>
      </c>
      <c r="P4302">
        <v>33</v>
      </c>
      <c r="Q4302">
        <v>0</v>
      </c>
      <c r="R4302">
        <v>59</v>
      </c>
      <c r="S4302">
        <v>2</v>
      </c>
      <c r="T4302">
        <v>14</v>
      </c>
      <c r="U4302">
        <v>4</v>
      </c>
      <c r="V4302">
        <v>0</v>
      </c>
      <c r="W4302">
        <v>0</v>
      </c>
      <c r="X4302">
        <v>31.640237459191447</v>
      </c>
      <c r="Y4302">
        <v>0</v>
      </c>
      <c r="Z4302">
        <v>55.680184665371684</v>
      </c>
      <c r="AA4302">
        <v>89.379000806505147</v>
      </c>
      <c r="AB4302">
        <v>15.984509685613393</v>
      </c>
      <c r="AC4302">
        <v>2914.2036846321334</v>
      </c>
      <c r="AD4302">
        <v>0</v>
      </c>
      <c r="AE4302">
        <v>3106.8876172488153</v>
      </c>
    </row>
    <row r="4303" spans="1:31" x14ac:dyDescent="0.3">
      <c r="A4303">
        <v>2510865</v>
      </c>
      <c r="B4303">
        <v>1</v>
      </c>
      <c r="C4303" t="s">
        <v>80</v>
      </c>
      <c r="D4303" t="s">
        <v>96</v>
      </c>
      <c r="E4303" t="s">
        <v>167</v>
      </c>
      <c r="F4303" t="s">
        <v>490</v>
      </c>
      <c r="G4303" t="s">
        <v>169</v>
      </c>
      <c r="H4303" t="s">
        <v>150</v>
      </c>
      <c r="I4303" t="s">
        <v>136</v>
      </c>
      <c r="J4303" t="s">
        <v>137</v>
      </c>
      <c r="K4303" t="s">
        <v>144</v>
      </c>
      <c r="L4303" t="s">
        <v>12454</v>
      </c>
      <c r="M4303" t="s">
        <v>12455</v>
      </c>
      <c r="N4303">
        <v>3.2547222219999998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1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5.1783583272111109</v>
      </c>
      <c r="AC4303">
        <v>0</v>
      </c>
      <c r="AD4303">
        <v>0</v>
      </c>
      <c r="AE4303">
        <v>5.1783583272111109</v>
      </c>
    </row>
    <row r="4304" spans="1:31" x14ac:dyDescent="0.3">
      <c r="A4304">
        <v>2511214</v>
      </c>
      <c r="B4304">
        <v>1</v>
      </c>
      <c r="C4304" t="s">
        <v>80</v>
      </c>
      <c r="D4304" t="s">
        <v>97</v>
      </c>
      <c r="E4304" t="s">
        <v>141</v>
      </c>
      <c r="F4304" t="s">
        <v>12456</v>
      </c>
      <c r="G4304" t="s">
        <v>173</v>
      </c>
      <c r="H4304" t="s">
        <v>135</v>
      </c>
      <c r="I4304" t="s">
        <v>136</v>
      </c>
      <c r="J4304" t="s">
        <v>137</v>
      </c>
      <c r="K4304" t="s">
        <v>138</v>
      </c>
      <c r="L4304" t="s">
        <v>12457</v>
      </c>
      <c r="M4304" t="s">
        <v>12458</v>
      </c>
      <c r="N4304">
        <v>5.8761111110000002</v>
      </c>
      <c r="O4304">
        <v>8</v>
      </c>
      <c r="P4304">
        <v>761</v>
      </c>
      <c r="Q4304">
        <v>11</v>
      </c>
      <c r="R4304">
        <v>364</v>
      </c>
      <c r="S4304">
        <v>16</v>
      </c>
      <c r="T4304">
        <v>196</v>
      </c>
      <c r="U4304">
        <v>1</v>
      </c>
      <c r="V4304">
        <v>2</v>
      </c>
      <c r="W4304">
        <v>229.53752441874877</v>
      </c>
      <c r="X4304">
        <v>2400.8723276809606</v>
      </c>
      <c r="Y4304">
        <v>323.07576738683929</v>
      </c>
      <c r="Z4304">
        <v>1197.161204000419</v>
      </c>
      <c r="AA4304">
        <v>866.87704630220333</v>
      </c>
      <c r="AB4304">
        <v>2997.9629450890097</v>
      </c>
      <c r="AC4304">
        <v>245.16714333066267</v>
      </c>
      <c r="AD4304">
        <v>30.317322092361479</v>
      </c>
      <c r="AE4304">
        <v>8290.9712803012044</v>
      </c>
    </row>
    <row r="4305" spans="1:31" x14ac:dyDescent="0.3">
      <c r="A4305">
        <v>2511263</v>
      </c>
      <c r="B4305">
        <v>1</v>
      </c>
      <c r="C4305" t="s">
        <v>80</v>
      </c>
      <c r="D4305" t="s">
        <v>84</v>
      </c>
      <c r="E4305" t="s">
        <v>159</v>
      </c>
      <c r="F4305" t="s">
        <v>3681</v>
      </c>
      <c r="G4305" t="s">
        <v>161</v>
      </c>
      <c r="H4305" t="s">
        <v>150</v>
      </c>
      <c r="I4305" t="s">
        <v>136</v>
      </c>
      <c r="J4305" t="s">
        <v>137</v>
      </c>
      <c r="K4305" t="s">
        <v>144</v>
      </c>
      <c r="L4305" t="s">
        <v>12459</v>
      </c>
      <c r="M4305" t="s">
        <v>12460</v>
      </c>
      <c r="N4305">
        <v>0.52777777699999995</v>
      </c>
      <c r="O4305">
        <v>0</v>
      </c>
      <c r="P4305">
        <v>13</v>
      </c>
      <c r="Q4305">
        <v>0</v>
      </c>
      <c r="R4305">
        <v>10</v>
      </c>
      <c r="S4305">
        <v>0</v>
      </c>
      <c r="T4305">
        <v>29</v>
      </c>
      <c r="U4305">
        <v>0</v>
      </c>
      <c r="V4305">
        <v>0</v>
      </c>
      <c r="W4305">
        <v>0</v>
      </c>
      <c r="X4305">
        <v>2.9178704647871392</v>
      </c>
      <c r="Y4305">
        <v>0</v>
      </c>
      <c r="Z4305">
        <v>1.2692842946653333</v>
      </c>
      <c r="AA4305">
        <v>0</v>
      </c>
      <c r="AB4305">
        <v>21.768955502627279</v>
      </c>
      <c r="AC4305">
        <v>0</v>
      </c>
      <c r="AD4305">
        <v>0</v>
      </c>
      <c r="AE4305">
        <v>25.956110262079751</v>
      </c>
    </row>
    <row r="4306" spans="1:31" x14ac:dyDescent="0.3">
      <c r="A4306">
        <v>2511478</v>
      </c>
      <c r="B4306">
        <v>1</v>
      </c>
      <c r="C4306" t="s">
        <v>80</v>
      </c>
      <c r="D4306" t="s">
        <v>82</v>
      </c>
      <c r="E4306" t="s">
        <v>147</v>
      </c>
      <c r="F4306" t="s">
        <v>12461</v>
      </c>
      <c r="G4306" t="s">
        <v>177</v>
      </c>
      <c r="H4306" t="s">
        <v>150</v>
      </c>
      <c r="I4306" t="s">
        <v>136</v>
      </c>
      <c r="J4306" t="s">
        <v>137</v>
      </c>
      <c r="K4306" t="s">
        <v>144</v>
      </c>
      <c r="L4306" t="s">
        <v>12462</v>
      </c>
      <c r="M4306" t="s">
        <v>12463</v>
      </c>
      <c r="N4306">
        <v>1.307222222</v>
      </c>
      <c r="O4306">
        <v>0</v>
      </c>
      <c r="P4306">
        <v>43</v>
      </c>
      <c r="Q4306">
        <v>0</v>
      </c>
      <c r="R4306">
        <v>0</v>
      </c>
      <c r="S4306">
        <v>0</v>
      </c>
      <c r="T4306">
        <v>9</v>
      </c>
      <c r="U4306">
        <v>0</v>
      </c>
      <c r="V4306">
        <v>0</v>
      </c>
      <c r="W4306">
        <v>0</v>
      </c>
      <c r="X4306">
        <v>19.056482513952393</v>
      </c>
      <c r="Y4306">
        <v>0</v>
      </c>
      <c r="Z4306">
        <v>0</v>
      </c>
      <c r="AA4306">
        <v>0</v>
      </c>
      <c r="AB4306">
        <v>27.821000647643245</v>
      </c>
      <c r="AC4306">
        <v>0</v>
      </c>
      <c r="AD4306">
        <v>0</v>
      </c>
      <c r="AE4306">
        <v>46.877483161595634</v>
      </c>
    </row>
    <row r="4307" spans="1:31" x14ac:dyDescent="0.3">
      <c r="A4307">
        <v>2511432</v>
      </c>
      <c r="B4307">
        <v>1</v>
      </c>
      <c r="C4307" t="s">
        <v>80</v>
      </c>
      <c r="D4307" t="s">
        <v>83</v>
      </c>
      <c r="E4307" t="s">
        <v>207</v>
      </c>
      <c r="F4307" t="s">
        <v>12464</v>
      </c>
      <c r="G4307" t="s">
        <v>413</v>
      </c>
      <c r="H4307" t="s">
        <v>150</v>
      </c>
      <c r="I4307" t="s">
        <v>136</v>
      </c>
      <c r="J4307" t="s">
        <v>137</v>
      </c>
      <c r="K4307" t="s">
        <v>144</v>
      </c>
      <c r="L4307" t="s">
        <v>12465</v>
      </c>
      <c r="M4307" t="s">
        <v>12466</v>
      </c>
      <c r="N4307">
        <v>1.3233333329999999</v>
      </c>
      <c r="O4307">
        <v>0</v>
      </c>
      <c r="P4307">
        <v>168</v>
      </c>
      <c r="Q4307">
        <v>0</v>
      </c>
      <c r="R4307">
        <v>0</v>
      </c>
      <c r="S4307">
        <v>0</v>
      </c>
      <c r="T4307">
        <v>22</v>
      </c>
      <c r="U4307">
        <v>0</v>
      </c>
      <c r="V4307">
        <v>0</v>
      </c>
      <c r="W4307">
        <v>0</v>
      </c>
      <c r="X4307">
        <v>66.464966592267132</v>
      </c>
      <c r="Y4307">
        <v>0</v>
      </c>
      <c r="Z4307">
        <v>0</v>
      </c>
      <c r="AA4307">
        <v>0</v>
      </c>
      <c r="AB4307">
        <v>9.4945100986598288</v>
      </c>
      <c r="AC4307">
        <v>0</v>
      </c>
      <c r="AD4307">
        <v>0</v>
      </c>
      <c r="AE4307">
        <v>75.959476690926962</v>
      </c>
    </row>
    <row r="4308" spans="1:31" x14ac:dyDescent="0.3">
      <c r="A4308">
        <v>2513578</v>
      </c>
      <c r="B4308">
        <v>1</v>
      </c>
      <c r="C4308" t="s">
        <v>80</v>
      </c>
      <c r="D4308" t="s">
        <v>106</v>
      </c>
      <c r="E4308" t="s">
        <v>187</v>
      </c>
      <c r="F4308" t="s">
        <v>12467</v>
      </c>
      <c r="G4308" t="s">
        <v>333</v>
      </c>
      <c r="H4308" t="s">
        <v>135</v>
      </c>
      <c r="I4308" t="s">
        <v>136</v>
      </c>
      <c r="J4308" t="s">
        <v>137</v>
      </c>
      <c r="K4308" t="s">
        <v>144</v>
      </c>
      <c r="L4308" t="s">
        <v>12468</v>
      </c>
      <c r="M4308" t="s">
        <v>12469</v>
      </c>
      <c r="N4308">
        <v>1.573611111</v>
      </c>
      <c r="O4308">
        <v>0</v>
      </c>
      <c r="P4308">
        <v>291</v>
      </c>
      <c r="Q4308">
        <v>0</v>
      </c>
      <c r="R4308">
        <v>8</v>
      </c>
      <c r="S4308">
        <v>1</v>
      </c>
      <c r="T4308">
        <v>37</v>
      </c>
      <c r="U4308">
        <v>0</v>
      </c>
      <c r="V4308">
        <v>0</v>
      </c>
      <c r="W4308">
        <v>0</v>
      </c>
      <c r="X4308">
        <v>45.100034938920864</v>
      </c>
      <c r="Y4308">
        <v>0</v>
      </c>
      <c r="Z4308">
        <v>2.7627876952919137</v>
      </c>
      <c r="AA4308">
        <v>0</v>
      </c>
      <c r="AB4308">
        <v>23.44209137579087</v>
      </c>
      <c r="AC4308">
        <v>0</v>
      </c>
      <c r="AD4308">
        <v>0</v>
      </c>
      <c r="AE4308">
        <v>71.304914010003642</v>
      </c>
    </row>
    <row r="4309" spans="1:31" x14ac:dyDescent="0.3">
      <c r="A4309">
        <v>2513541</v>
      </c>
      <c r="B4309">
        <v>1</v>
      </c>
      <c r="C4309" t="s">
        <v>80</v>
      </c>
      <c r="D4309" t="s">
        <v>88</v>
      </c>
      <c r="E4309" t="s">
        <v>187</v>
      </c>
      <c r="F4309" t="s">
        <v>3182</v>
      </c>
      <c r="G4309" t="s">
        <v>828</v>
      </c>
      <c r="H4309" t="s">
        <v>135</v>
      </c>
      <c r="I4309" t="s">
        <v>136</v>
      </c>
      <c r="J4309" t="s">
        <v>137</v>
      </c>
      <c r="K4309" t="s">
        <v>144</v>
      </c>
      <c r="L4309" t="s">
        <v>12470</v>
      </c>
      <c r="M4309" t="s">
        <v>12471</v>
      </c>
      <c r="N4309">
        <v>0.69722222199999995</v>
      </c>
      <c r="O4309">
        <v>0</v>
      </c>
      <c r="P4309">
        <v>441</v>
      </c>
      <c r="Q4309">
        <v>0</v>
      </c>
      <c r="R4309">
        <v>0</v>
      </c>
      <c r="S4309">
        <v>1</v>
      </c>
      <c r="T4309">
        <v>99</v>
      </c>
      <c r="U4309">
        <v>0</v>
      </c>
      <c r="V4309">
        <v>0</v>
      </c>
      <c r="W4309">
        <v>0</v>
      </c>
      <c r="X4309">
        <v>107.63488704476818</v>
      </c>
      <c r="Y4309">
        <v>0</v>
      </c>
      <c r="Z4309">
        <v>0</v>
      </c>
      <c r="AA4309">
        <v>57.177030114610005</v>
      </c>
      <c r="AB4309">
        <v>57.143597291611108</v>
      </c>
      <c r="AC4309">
        <v>0</v>
      </c>
      <c r="AD4309">
        <v>0</v>
      </c>
      <c r="AE4309">
        <v>221.95551445098931</v>
      </c>
    </row>
    <row r="4310" spans="1:31" x14ac:dyDescent="0.3">
      <c r="A4310">
        <v>2513710</v>
      </c>
      <c r="B4310">
        <v>1</v>
      </c>
      <c r="C4310" t="s">
        <v>80</v>
      </c>
      <c r="D4310" t="s">
        <v>105</v>
      </c>
      <c r="E4310" t="s">
        <v>132</v>
      </c>
      <c r="F4310" t="s">
        <v>12472</v>
      </c>
      <c r="G4310" t="s">
        <v>828</v>
      </c>
      <c r="H4310" t="s">
        <v>135</v>
      </c>
      <c r="I4310" t="s">
        <v>136</v>
      </c>
      <c r="J4310" t="s">
        <v>137</v>
      </c>
      <c r="K4310" t="s">
        <v>144</v>
      </c>
      <c r="L4310" t="s">
        <v>12473</v>
      </c>
      <c r="M4310" t="s">
        <v>12474</v>
      </c>
      <c r="N4310">
        <v>1.8847222219999999</v>
      </c>
      <c r="O4310">
        <v>0</v>
      </c>
      <c r="P4310">
        <v>547</v>
      </c>
      <c r="Q4310">
        <v>0</v>
      </c>
      <c r="R4310">
        <v>0</v>
      </c>
      <c r="S4310">
        <v>0</v>
      </c>
      <c r="T4310">
        <v>43</v>
      </c>
      <c r="U4310">
        <v>0</v>
      </c>
      <c r="V4310">
        <v>0</v>
      </c>
      <c r="W4310">
        <v>0</v>
      </c>
      <c r="X4310">
        <v>252.22605342322333</v>
      </c>
      <c r="Y4310">
        <v>0</v>
      </c>
      <c r="Z4310">
        <v>0</v>
      </c>
      <c r="AA4310">
        <v>0</v>
      </c>
      <c r="AB4310">
        <v>114.37778729520365</v>
      </c>
      <c r="AC4310">
        <v>0</v>
      </c>
      <c r="AD4310">
        <v>0</v>
      </c>
      <c r="AE4310">
        <v>366.60384071842697</v>
      </c>
    </row>
    <row r="4311" spans="1:31" x14ac:dyDescent="0.3">
      <c r="A4311">
        <v>2513372</v>
      </c>
      <c r="B4311">
        <v>1</v>
      </c>
      <c r="C4311" t="s">
        <v>80</v>
      </c>
      <c r="D4311" t="s">
        <v>84</v>
      </c>
      <c r="E4311" t="s">
        <v>167</v>
      </c>
      <c r="F4311" t="s">
        <v>12475</v>
      </c>
      <c r="G4311" t="s">
        <v>263</v>
      </c>
      <c r="H4311" t="s">
        <v>150</v>
      </c>
      <c r="I4311" t="s">
        <v>136</v>
      </c>
      <c r="J4311" t="s">
        <v>137</v>
      </c>
      <c r="K4311" t="s">
        <v>144</v>
      </c>
      <c r="L4311" t="s">
        <v>12476</v>
      </c>
      <c r="M4311" t="s">
        <v>12477</v>
      </c>
      <c r="N4311">
        <v>5.7308333329999996</v>
      </c>
      <c r="O4311">
        <v>0</v>
      </c>
      <c r="P4311">
        <v>1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1.5815249205171227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1.5815249205171227</v>
      </c>
    </row>
    <row r="4312" spans="1:31" x14ac:dyDescent="0.3">
      <c r="A4312">
        <v>2513395</v>
      </c>
      <c r="B4312">
        <v>1</v>
      </c>
      <c r="C4312" t="s">
        <v>80</v>
      </c>
      <c r="D4312" t="s">
        <v>88</v>
      </c>
      <c r="E4312" t="s">
        <v>167</v>
      </c>
      <c r="F4312" t="s">
        <v>12478</v>
      </c>
      <c r="G4312" t="s">
        <v>234</v>
      </c>
      <c r="H4312" t="s">
        <v>150</v>
      </c>
      <c r="I4312" t="s">
        <v>136</v>
      </c>
      <c r="J4312" t="s">
        <v>137</v>
      </c>
      <c r="K4312" t="s">
        <v>144</v>
      </c>
      <c r="L4312" t="s">
        <v>12479</v>
      </c>
      <c r="M4312" t="s">
        <v>12480</v>
      </c>
      <c r="N4312">
        <v>1.2155555549999999</v>
      </c>
      <c r="O4312">
        <v>0</v>
      </c>
      <c r="P4312">
        <v>0</v>
      </c>
      <c r="Q4312">
        <v>0</v>
      </c>
      <c r="R4312">
        <v>0</v>
      </c>
      <c r="S4312">
        <v>0</v>
      </c>
      <c r="T4312">
        <v>1</v>
      </c>
      <c r="U4312">
        <v>0</v>
      </c>
      <c r="V4312">
        <v>0</v>
      </c>
      <c r="W4312">
        <v>0</v>
      </c>
      <c r="X4312">
        <v>0</v>
      </c>
      <c r="Y4312">
        <v>0</v>
      </c>
      <c r="Z4312">
        <v>0</v>
      </c>
      <c r="AA4312">
        <v>0</v>
      </c>
      <c r="AB4312">
        <v>1.9116950145649998</v>
      </c>
      <c r="AC4312">
        <v>0</v>
      </c>
      <c r="AD4312">
        <v>0</v>
      </c>
      <c r="AE4312">
        <v>1.9116950145649998</v>
      </c>
    </row>
    <row r="4313" spans="1:31" x14ac:dyDescent="0.3">
      <c r="A4313">
        <v>2513000</v>
      </c>
      <c r="B4313">
        <v>1</v>
      </c>
      <c r="C4313" t="s">
        <v>80</v>
      </c>
      <c r="D4313" t="s">
        <v>92</v>
      </c>
      <c r="E4313" t="s">
        <v>132</v>
      </c>
      <c r="F4313" t="s">
        <v>12481</v>
      </c>
      <c r="G4313" t="s">
        <v>143</v>
      </c>
      <c r="H4313" t="s">
        <v>135</v>
      </c>
      <c r="I4313" t="s">
        <v>136</v>
      </c>
      <c r="J4313" t="s">
        <v>137</v>
      </c>
      <c r="K4313" t="s">
        <v>144</v>
      </c>
      <c r="L4313" t="s">
        <v>12482</v>
      </c>
      <c r="M4313" t="s">
        <v>12483</v>
      </c>
      <c r="N4313">
        <v>1.6469444440000001</v>
      </c>
      <c r="O4313">
        <v>0</v>
      </c>
      <c r="P4313">
        <v>68</v>
      </c>
      <c r="Q4313">
        <v>0</v>
      </c>
      <c r="R4313">
        <v>0</v>
      </c>
      <c r="S4313">
        <v>0</v>
      </c>
      <c r="T4313">
        <v>1</v>
      </c>
      <c r="U4313">
        <v>0</v>
      </c>
      <c r="V4313">
        <v>0</v>
      </c>
      <c r="W4313">
        <v>0</v>
      </c>
      <c r="X4313">
        <v>16.043276120194363</v>
      </c>
      <c r="Y4313">
        <v>0</v>
      </c>
      <c r="Z4313">
        <v>0</v>
      </c>
      <c r="AA4313">
        <v>0</v>
      </c>
      <c r="AB4313">
        <v>3.1666757159438337</v>
      </c>
      <c r="AC4313">
        <v>0</v>
      </c>
      <c r="AD4313">
        <v>0</v>
      </c>
      <c r="AE4313">
        <v>19.209951836138195</v>
      </c>
    </row>
    <row r="4314" spans="1:31" x14ac:dyDescent="0.3">
      <c r="A4314">
        <v>2513418</v>
      </c>
      <c r="B4314">
        <v>1</v>
      </c>
      <c r="C4314" t="s">
        <v>81</v>
      </c>
      <c r="D4314" t="s">
        <v>114</v>
      </c>
      <c r="E4314" t="s">
        <v>132</v>
      </c>
      <c r="F4314" t="s">
        <v>12484</v>
      </c>
      <c r="G4314" t="s">
        <v>1365</v>
      </c>
      <c r="H4314" t="s">
        <v>135</v>
      </c>
      <c r="I4314" t="s">
        <v>136</v>
      </c>
      <c r="J4314" t="s">
        <v>137</v>
      </c>
      <c r="K4314" t="s">
        <v>138</v>
      </c>
      <c r="L4314" t="s">
        <v>12485</v>
      </c>
      <c r="M4314" t="s">
        <v>12486</v>
      </c>
      <c r="N4314">
        <v>0.97055555500000001</v>
      </c>
      <c r="O4314">
        <v>0</v>
      </c>
      <c r="P4314">
        <v>271</v>
      </c>
      <c r="Q4314">
        <v>0</v>
      </c>
      <c r="R4314">
        <v>1</v>
      </c>
      <c r="S4314">
        <v>0</v>
      </c>
      <c r="T4314">
        <v>21</v>
      </c>
      <c r="U4314">
        <v>0</v>
      </c>
      <c r="V4314">
        <v>0</v>
      </c>
      <c r="W4314">
        <v>0</v>
      </c>
      <c r="X4314">
        <v>33.820997505909958</v>
      </c>
      <c r="Y4314">
        <v>0</v>
      </c>
      <c r="Z4314">
        <v>7.4846088636166673E-4</v>
      </c>
      <c r="AA4314">
        <v>0</v>
      </c>
      <c r="AB4314">
        <v>3.0638682760667701</v>
      </c>
      <c r="AC4314">
        <v>0</v>
      </c>
      <c r="AD4314">
        <v>0</v>
      </c>
      <c r="AE4314">
        <v>36.885614242863092</v>
      </c>
    </row>
    <row r="4315" spans="1:31" x14ac:dyDescent="0.3">
      <c r="A4315">
        <v>2513564</v>
      </c>
      <c r="B4315">
        <v>1</v>
      </c>
      <c r="C4315" t="s">
        <v>81</v>
      </c>
      <c r="D4315" t="s">
        <v>116</v>
      </c>
      <c r="E4315" t="s">
        <v>167</v>
      </c>
      <c r="F4315" t="s">
        <v>12487</v>
      </c>
      <c r="G4315" t="s">
        <v>263</v>
      </c>
      <c r="H4315" t="s">
        <v>150</v>
      </c>
      <c r="I4315" t="s">
        <v>136</v>
      </c>
      <c r="J4315" t="s">
        <v>137</v>
      </c>
      <c r="K4315" t="s">
        <v>144</v>
      </c>
      <c r="L4315" t="s">
        <v>12488</v>
      </c>
      <c r="M4315" t="s">
        <v>12489</v>
      </c>
      <c r="N4315">
        <v>1.3391666659999999</v>
      </c>
      <c r="O4315">
        <v>0</v>
      </c>
      <c r="P4315">
        <v>1</v>
      </c>
      <c r="Q4315">
        <v>0</v>
      </c>
      <c r="R4315">
        <v>0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0.31177025773131417</v>
      </c>
      <c r="Y4315">
        <v>0</v>
      </c>
      <c r="Z4315">
        <v>0</v>
      </c>
      <c r="AA4315">
        <v>0</v>
      </c>
      <c r="AB4315">
        <v>0</v>
      </c>
      <c r="AC4315">
        <v>0</v>
      </c>
      <c r="AD4315">
        <v>0</v>
      </c>
      <c r="AE4315">
        <v>0.31177025773131417</v>
      </c>
    </row>
    <row r="4316" spans="1:31" x14ac:dyDescent="0.3">
      <c r="A4316">
        <v>2513604</v>
      </c>
      <c r="B4316">
        <v>1</v>
      </c>
      <c r="C4316" t="s">
        <v>80</v>
      </c>
      <c r="D4316" t="s">
        <v>96</v>
      </c>
      <c r="E4316" t="s">
        <v>167</v>
      </c>
      <c r="F4316" t="s">
        <v>12490</v>
      </c>
      <c r="G4316" t="s">
        <v>263</v>
      </c>
      <c r="H4316" t="s">
        <v>150</v>
      </c>
      <c r="I4316" t="s">
        <v>136</v>
      </c>
      <c r="J4316" t="s">
        <v>137</v>
      </c>
      <c r="K4316" t="s">
        <v>144</v>
      </c>
      <c r="L4316" t="s">
        <v>12491</v>
      </c>
      <c r="M4316" t="s">
        <v>12492</v>
      </c>
      <c r="N4316">
        <v>1.3205555550000001</v>
      </c>
      <c r="O4316">
        <v>0</v>
      </c>
      <c r="P4316">
        <v>1</v>
      </c>
      <c r="Q4316">
        <v>0</v>
      </c>
      <c r="R4316">
        <v>0</v>
      </c>
      <c r="S4316">
        <v>0</v>
      </c>
      <c r="T4316">
        <v>1</v>
      </c>
      <c r="U4316">
        <v>0</v>
      </c>
      <c r="V4316">
        <v>0</v>
      </c>
      <c r="W4316">
        <v>0</v>
      </c>
      <c r="X4316">
        <v>0.31113475013111114</v>
      </c>
      <c r="Y4316">
        <v>0</v>
      </c>
      <c r="Z4316">
        <v>0</v>
      </c>
      <c r="AA4316">
        <v>0</v>
      </c>
      <c r="AB4316">
        <v>0.22635049262367332</v>
      </c>
      <c r="AC4316">
        <v>0</v>
      </c>
      <c r="AD4316">
        <v>0</v>
      </c>
      <c r="AE4316">
        <v>0.53748524275478449</v>
      </c>
    </row>
    <row r="4317" spans="1:31" x14ac:dyDescent="0.3">
      <c r="A4317">
        <v>2513355</v>
      </c>
      <c r="B4317">
        <v>1</v>
      </c>
      <c r="C4317" t="s">
        <v>80</v>
      </c>
      <c r="D4317" t="s">
        <v>82</v>
      </c>
      <c r="E4317" t="s">
        <v>147</v>
      </c>
      <c r="F4317" t="s">
        <v>12493</v>
      </c>
      <c r="G4317" t="s">
        <v>149</v>
      </c>
      <c r="H4317" t="s">
        <v>150</v>
      </c>
      <c r="I4317" t="s">
        <v>136</v>
      </c>
      <c r="J4317" t="s">
        <v>137</v>
      </c>
      <c r="K4317" t="s">
        <v>144</v>
      </c>
      <c r="L4317" t="s">
        <v>12494</v>
      </c>
      <c r="M4317" t="s">
        <v>12495</v>
      </c>
      <c r="N4317">
        <v>1.0933333329999999</v>
      </c>
      <c r="O4317">
        <v>0</v>
      </c>
      <c r="P4317">
        <v>29</v>
      </c>
      <c r="Q4317">
        <v>0</v>
      </c>
      <c r="R4317">
        <v>0</v>
      </c>
      <c r="S4317">
        <v>0</v>
      </c>
      <c r="T4317">
        <v>0</v>
      </c>
      <c r="U4317">
        <v>0</v>
      </c>
      <c r="V4317">
        <v>0</v>
      </c>
      <c r="W4317">
        <v>0</v>
      </c>
      <c r="X4317">
        <v>8.2712624348890689</v>
      </c>
      <c r="Y4317">
        <v>0</v>
      </c>
      <c r="Z4317">
        <v>0</v>
      </c>
      <c r="AA4317">
        <v>0</v>
      </c>
      <c r="AB4317">
        <v>0</v>
      </c>
      <c r="AC4317">
        <v>0</v>
      </c>
      <c r="AD4317">
        <v>0</v>
      </c>
      <c r="AE4317">
        <v>8.2712624348890689</v>
      </c>
    </row>
    <row r="4318" spans="1:31" x14ac:dyDescent="0.3">
      <c r="A4318">
        <v>2513126</v>
      </c>
      <c r="B4318">
        <v>1</v>
      </c>
      <c r="C4318" t="s">
        <v>80</v>
      </c>
      <c r="D4318" t="s">
        <v>105</v>
      </c>
      <c r="E4318" t="s">
        <v>159</v>
      </c>
      <c r="F4318" t="s">
        <v>12496</v>
      </c>
      <c r="G4318" t="s">
        <v>134</v>
      </c>
      <c r="H4318" t="s">
        <v>150</v>
      </c>
      <c r="I4318" t="s">
        <v>136</v>
      </c>
      <c r="J4318" t="s">
        <v>137</v>
      </c>
      <c r="K4318" t="s">
        <v>138</v>
      </c>
      <c r="L4318" t="s">
        <v>12497</v>
      </c>
      <c r="M4318" t="s">
        <v>12498</v>
      </c>
      <c r="N4318">
        <v>0.98333333300000003</v>
      </c>
      <c r="O4318">
        <v>0</v>
      </c>
      <c r="P4318">
        <v>409</v>
      </c>
      <c r="Q4318">
        <v>0</v>
      </c>
      <c r="R4318">
        <v>0</v>
      </c>
      <c r="S4318">
        <v>0</v>
      </c>
      <c r="T4318">
        <v>11</v>
      </c>
      <c r="U4318">
        <v>0</v>
      </c>
      <c r="V4318">
        <v>0</v>
      </c>
      <c r="W4318">
        <v>0</v>
      </c>
      <c r="X4318">
        <v>89.814135606622486</v>
      </c>
      <c r="Y4318">
        <v>0</v>
      </c>
      <c r="Z4318">
        <v>0</v>
      </c>
      <c r="AA4318">
        <v>0</v>
      </c>
      <c r="AB4318">
        <v>4.8008033847189679</v>
      </c>
      <c r="AC4318">
        <v>0</v>
      </c>
      <c r="AD4318">
        <v>0</v>
      </c>
      <c r="AE4318">
        <v>94.614938991341461</v>
      </c>
    </row>
    <row r="4319" spans="1:31" x14ac:dyDescent="0.3">
      <c r="A4319">
        <v>2512960</v>
      </c>
      <c r="B4319">
        <v>1</v>
      </c>
      <c r="C4319" t="s">
        <v>80</v>
      </c>
      <c r="D4319" t="s">
        <v>96</v>
      </c>
      <c r="E4319" t="s">
        <v>187</v>
      </c>
      <c r="F4319" t="s">
        <v>12499</v>
      </c>
      <c r="G4319" t="s">
        <v>693</v>
      </c>
      <c r="H4319" t="s">
        <v>135</v>
      </c>
      <c r="I4319" t="s">
        <v>136</v>
      </c>
      <c r="J4319" t="s">
        <v>137</v>
      </c>
      <c r="K4319" t="s">
        <v>144</v>
      </c>
      <c r="L4319" t="s">
        <v>12500</v>
      </c>
      <c r="M4319" t="s">
        <v>12501</v>
      </c>
      <c r="N4319">
        <v>6.0166666659999999</v>
      </c>
      <c r="O4319">
        <v>0</v>
      </c>
      <c r="P4319">
        <v>466</v>
      </c>
      <c r="Q4319">
        <v>4</v>
      </c>
      <c r="R4319">
        <v>0</v>
      </c>
      <c r="S4319">
        <v>1</v>
      </c>
      <c r="T4319">
        <v>10</v>
      </c>
      <c r="U4319">
        <v>0</v>
      </c>
      <c r="V4319">
        <v>0</v>
      </c>
      <c r="W4319">
        <v>0</v>
      </c>
      <c r="X4319">
        <v>359.533306476223</v>
      </c>
      <c r="Y4319">
        <v>2757.878441404308</v>
      </c>
      <c r="Z4319">
        <v>0</v>
      </c>
      <c r="AA4319">
        <v>6.1793059002572219</v>
      </c>
      <c r="AB4319">
        <v>50.030474813809434</v>
      </c>
      <c r="AC4319">
        <v>0</v>
      </c>
      <c r="AD4319">
        <v>0</v>
      </c>
      <c r="AE4319">
        <v>3173.6215285945977</v>
      </c>
    </row>
    <row r="4320" spans="1:31" x14ac:dyDescent="0.3">
      <c r="A4320">
        <v>2513481</v>
      </c>
      <c r="B4320">
        <v>1</v>
      </c>
      <c r="C4320" t="s">
        <v>80</v>
      </c>
      <c r="D4320" t="s">
        <v>98</v>
      </c>
      <c r="E4320" t="s">
        <v>187</v>
      </c>
      <c r="F4320" t="s">
        <v>12502</v>
      </c>
      <c r="G4320" t="s">
        <v>143</v>
      </c>
      <c r="H4320" t="s">
        <v>135</v>
      </c>
      <c r="I4320" t="s">
        <v>136</v>
      </c>
      <c r="J4320" t="s">
        <v>137</v>
      </c>
      <c r="K4320" t="s">
        <v>144</v>
      </c>
      <c r="L4320" t="s">
        <v>12503</v>
      </c>
      <c r="M4320" t="s">
        <v>12504</v>
      </c>
      <c r="N4320">
        <v>2.4624999999999999</v>
      </c>
      <c r="O4320">
        <v>0</v>
      </c>
      <c r="P4320">
        <v>201</v>
      </c>
      <c r="Q4320">
        <v>0</v>
      </c>
      <c r="R4320">
        <v>73</v>
      </c>
      <c r="S4320">
        <v>2</v>
      </c>
      <c r="T4320">
        <v>50</v>
      </c>
      <c r="U4320">
        <v>0</v>
      </c>
      <c r="V4320">
        <v>0</v>
      </c>
      <c r="W4320">
        <v>0</v>
      </c>
      <c r="X4320">
        <v>143.84172750929531</v>
      </c>
      <c r="Y4320">
        <v>0</v>
      </c>
      <c r="Z4320">
        <v>97.419482689287165</v>
      </c>
      <c r="AA4320">
        <v>10.578627557406108</v>
      </c>
      <c r="AB4320">
        <v>87.415163872982234</v>
      </c>
      <c r="AC4320">
        <v>0</v>
      </c>
      <c r="AD4320">
        <v>0</v>
      </c>
      <c r="AE4320">
        <v>339.25500162897083</v>
      </c>
    </row>
    <row r="4321" spans="1:31" x14ac:dyDescent="0.3">
      <c r="A4321">
        <v>2513103</v>
      </c>
      <c r="B4321">
        <v>1</v>
      </c>
      <c r="C4321" t="s">
        <v>80</v>
      </c>
      <c r="D4321" t="s">
        <v>84</v>
      </c>
      <c r="E4321" t="s">
        <v>159</v>
      </c>
      <c r="F4321" t="s">
        <v>12505</v>
      </c>
      <c r="G4321" t="s">
        <v>134</v>
      </c>
      <c r="H4321" t="s">
        <v>150</v>
      </c>
      <c r="I4321" t="s">
        <v>136</v>
      </c>
      <c r="J4321" t="s">
        <v>137</v>
      </c>
      <c r="K4321" t="s">
        <v>138</v>
      </c>
      <c r="L4321" t="s">
        <v>12506</v>
      </c>
      <c r="M4321" t="s">
        <v>12507</v>
      </c>
      <c r="N4321">
        <v>1.375277777</v>
      </c>
      <c r="O4321">
        <v>0</v>
      </c>
      <c r="P4321">
        <v>579</v>
      </c>
      <c r="Q4321">
        <v>0</v>
      </c>
      <c r="R4321">
        <v>0</v>
      </c>
      <c r="S4321">
        <v>0</v>
      </c>
      <c r="T4321">
        <v>96</v>
      </c>
      <c r="U4321">
        <v>0</v>
      </c>
      <c r="V4321">
        <v>0</v>
      </c>
      <c r="W4321">
        <v>0</v>
      </c>
      <c r="X4321">
        <v>192.3478835012009</v>
      </c>
      <c r="Y4321">
        <v>0</v>
      </c>
      <c r="Z4321">
        <v>0</v>
      </c>
      <c r="AA4321">
        <v>0</v>
      </c>
      <c r="AB4321">
        <v>171.20863933988309</v>
      </c>
      <c r="AC4321">
        <v>0</v>
      </c>
      <c r="AD4321">
        <v>0</v>
      </c>
      <c r="AE4321">
        <v>363.55652284108396</v>
      </c>
    </row>
    <row r="4322" spans="1:31" x14ac:dyDescent="0.3">
      <c r="A4322">
        <v>2513146</v>
      </c>
      <c r="B4322">
        <v>1</v>
      </c>
      <c r="C4322" t="s">
        <v>80</v>
      </c>
      <c r="D4322" t="s">
        <v>103</v>
      </c>
      <c r="E4322" t="s">
        <v>141</v>
      </c>
      <c r="F4322" t="s">
        <v>12508</v>
      </c>
      <c r="G4322" t="s">
        <v>143</v>
      </c>
      <c r="H4322" t="s">
        <v>135</v>
      </c>
      <c r="I4322" t="s">
        <v>136</v>
      </c>
      <c r="J4322" t="s">
        <v>137</v>
      </c>
      <c r="K4322" t="s">
        <v>144</v>
      </c>
      <c r="L4322" t="s">
        <v>12509</v>
      </c>
      <c r="M4322" t="s">
        <v>12510</v>
      </c>
      <c r="N4322">
        <v>5.0277777000000003E-2</v>
      </c>
      <c r="O4322">
        <v>0</v>
      </c>
      <c r="P4322">
        <v>1871</v>
      </c>
      <c r="Q4322">
        <v>1</v>
      </c>
      <c r="R4322">
        <v>20</v>
      </c>
      <c r="S4322">
        <v>12</v>
      </c>
      <c r="T4322">
        <v>206</v>
      </c>
      <c r="U4322">
        <v>13</v>
      </c>
      <c r="V4322">
        <v>2</v>
      </c>
      <c r="W4322">
        <v>0</v>
      </c>
      <c r="X4322">
        <v>24.146212008681744</v>
      </c>
      <c r="Y4322">
        <v>3.4583012065000002E-2</v>
      </c>
      <c r="Z4322">
        <v>0.23472292091802915</v>
      </c>
      <c r="AA4322">
        <v>12.545825173028499</v>
      </c>
      <c r="AB4322">
        <v>8.2810445713461593</v>
      </c>
      <c r="AC4322">
        <v>165.5109089269111</v>
      </c>
      <c r="AD4322">
        <v>1.4499199470493618</v>
      </c>
      <c r="AE4322">
        <v>212.20321655999987</v>
      </c>
    </row>
    <row r="4323" spans="1:31" x14ac:dyDescent="0.3">
      <c r="A4323">
        <v>2512977</v>
      </c>
      <c r="B4323">
        <v>1</v>
      </c>
      <c r="C4323" t="s">
        <v>81</v>
      </c>
      <c r="D4323" t="s">
        <v>114</v>
      </c>
      <c r="E4323" t="s">
        <v>167</v>
      </c>
      <c r="F4323" t="s">
        <v>12511</v>
      </c>
      <c r="G4323" t="s">
        <v>234</v>
      </c>
      <c r="H4323" t="s">
        <v>150</v>
      </c>
      <c r="I4323" t="s">
        <v>136</v>
      </c>
      <c r="J4323" t="s">
        <v>137</v>
      </c>
      <c r="K4323" t="s">
        <v>144</v>
      </c>
      <c r="L4323" t="s">
        <v>12512</v>
      </c>
      <c r="M4323" t="s">
        <v>12513</v>
      </c>
      <c r="N4323">
        <v>0.70388888800000005</v>
      </c>
      <c r="O4323">
        <v>0</v>
      </c>
      <c r="P4323">
        <v>7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0.96931425949049999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0.96931425949049999</v>
      </c>
    </row>
    <row r="4324" spans="1:31" x14ac:dyDescent="0.3">
      <c r="A4324">
        <v>2513332</v>
      </c>
      <c r="B4324">
        <v>1</v>
      </c>
      <c r="C4324" t="s">
        <v>80</v>
      </c>
      <c r="D4324" t="s">
        <v>100</v>
      </c>
      <c r="E4324" t="s">
        <v>159</v>
      </c>
      <c r="F4324" t="s">
        <v>12514</v>
      </c>
      <c r="G4324" t="s">
        <v>134</v>
      </c>
      <c r="H4324" t="s">
        <v>150</v>
      </c>
      <c r="I4324" t="s">
        <v>136</v>
      </c>
      <c r="J4324" t="s">
        <v>137</v>
      </c>
      <c r="K4324" t="s">
        <v>138</v>
      </c>
      <c r="L4324" t="s">
        <v>12515</v>
      </c>
      <c r="M4324" t="s">
        <v>12516</v>
      </c>
      <c r="N4324">
        <v>0.42249999999999999</v>
      </c>
      <c r="O4324">
        <v>0</v>
      </c>
      <c r="P4324">
        <v>10</v>
      </c>
      <c r="Q4324">
        <v>0</v>
      </c>
      <c r="R4324">
        <v>2</v>
      </c>
      <c r="S4324">
        <v>0</v>
      </c>
      <c r="T4324">
        <v>7</v>
      </c>
      <c r="U4324">
        <v>0</v>
      </c>
      <c r="V4324">
        <v>0</v>
      </c>
      <c r="W4324">
        <v>0</v>
      </c>
      <c r="X4324">
        <v>1.1717636459831253</v>
      </c>
      <c r="Y4324">
        <v>0</v>
      </c>
      <c r="Z4324">
        <v>0.379559514672</v>
      </c>
      <c r="AA4324">
        <v>0</v>
      </c>
      <c r="AB4324">
        <v>8.2479275890768911</v>
      </c>
      <c r="AC4324">
        <v>0</v>
      </c>
      <c r="AD4324">
        <v>0</v>
      </c>
      <c r="AE4324">
        <v>9.7992507497320158</v>
      </c>
    </row>
    <row r="4325" spans="1:31" x14ac:dyDescent="0.3">
      <c r="A4325">
        <v>2513232</v>
      </c>
      <c r="B4325">
        <v>1</v>
      </c>
      <c r="C4325" t="s">
        <v>81</v>
      </c>
      <c r="D4325" t="s">
        <v>112</v>
      </c>
      <c r="E4325" t="s">
        <v>159</v>
      </c>
      <c r="F4325" t="s">
        <v>12517</v>
      </c>
      <c r="G4325" t="s">
        <v>134</v>
      </c>
      <c r="H4325" t="s">
        <v>150</v>
      </c>
      <c r="I4325" t="s">
        <v>136</v>
      </c>
      <c r="J4325" t="s">
        <v>137</v>
      </c>
      <c r="K4325" t="s">
        <v>138</v>
      </c>
      <c r="L4325" t="s">
        <v>12518</v>
      </c>
      <c r="M4325" t="s">
        <v>12519</v>
      </c>
      <c r="N4325">
        <v>0.99194444400000004</v>
      </c>
      <c r="O4325">
        <v>0</v>
      </c>
      <c r="P4325">
        <v>146</v>
      </c>
      <c r="Q4325">
        <v>0</v>
      </c>
      <c r="R4325">
        <v>13</v>
      </c>
      <c r="S4325">
        <v>0</v>
      </c>
      <c r="T4325">
        <v>24</v>
      </c>
      <c r="U4325">
        <v>0</v>
      </c>
      <c r="V4325">
        <v>0</v>
      </c>
      <c r="W4325">
        <v>0</v>
      </c>
      <c r="X4325">
        <v>34.383967022061277</v>
      </c>
      <c r="Y4325">
        <v>0</v>
      </c>
      <c r="Z4325">
        <v>1.1968435112629867</v>
      </c>
      <c r="AA4325">
        <v>0</v>
      </c>
      <c r="AB4325">
        <v>10.818227383588765</v>
      </c>
      <c r="AC4325">
        <v>0</v>
      </c>
      <c r="AD4325">
        <v>0</v>
      </c>
      <c r="AE4325">
        <v>46.399037916913024</v>
      </c>
    </row>
    <row r="4326" spans="1:31" x14ac:dyDescent="0.3">
      <c r="A4326">
        <v>2512997</v>
      </c>
      <c r="B4326">
        <v>1</v>
      </c>
      <c r="C4326" t="s">
        <v>81</v>
      </c>
      <c r="D4326" t="s">
        <v>117</v>
      </c>
      <c r="E4326" t="s">
        <v>207</v>
      </c>
      <c r="F4326" t="s">
        <v>12520</v>
      </c>
      <c r="G4326" t="s">
        <v>177</v>
      </c>
      <c r="H4326" t="s">
        <v>150</v>
      </c>
      <c r="I4326" t="s">
        <v>136</v>
      </c>
      <c r="J4326" t="s">
        <v>137</v>
      </c>
      <c r="K4326" t="s">
        <v>144</v>
      </c>
      <c r="L4326" t="s">
        <v>12521</v>
      </c>
      <c r="M4326" t="s">
        <v>12522</v>
      </c>
      <c r="N4326">
        <v>2.0166666659999999</v>
      </c>
      <c r="O4326">
        <v>0</v>
      </c>
      <c r="P4326">
        <v>20</v>
      </c>
      <c r="Q4326">
        <v>0</v>
      </c>
      <c r="R4326">
        <v>0</v>
      </c>
      <c r="S4326">
        <v>0</v>
      </c>
      <c r="T4326">
        <v>5</v>
      </c>
      <c r="U4326">
        <v>0</v>
      </c>
      <c r="V4326">
        <v>0</v>
      </c>
      <c r="W4326">
        <v>0</v>
      </c>
      <c r="X4326">
        <v>14.363933187576004</v>
      </c>
      <c r="Y4326">
        <v>0</v>
      </c>
      <c r="Z4326">
        <v>0</v>
      </c>
      <c r="AA4326">
        <v>0</v>
      </c>
      <c r="AB4326">
        <v>5.6326964555033001</v>
      </c>
      <c r="AC4326">
        <v>0</v>
      </c>
      <c r="AD4326">
        <v>0</v>
      </c>
      <c r="AE4326">
        <v>19.996629643079302</v>
      </c>
    </row>
    <row r="4327" spans="1:31" x14ac:dyDescent="0.3">
      <c r="A4327">
        <v>2513166</v>
      </c>
      <c r="B4327">
        <v>1</v>
      </c>
      <c r="C4327" t="s">
        <v>81</v>
      </c>
      <c r="D4327" t="s">
        <v>115</v>
      </c>
      <c r="E4327" t="s">
        <v>187</v>
      </c>
      <c r="F4327" t="s">
        <v>12523</v>
      </c>
      <c r="G4327" t="s">
        <v>134</v>
      </c>
      <c r="H4327" t="s">
        <v>135</v>
      </c>
      <c r="I4327" t="s">
        <v>136</v>
      </c>
      <c r="J4327" t="s">
        <v>137</v>
      </c>
      <c r="K4327" t="s">
        <v>138</v>
      </c>
      <c r="L4327" t="s">
        <v>12524</v>
      </c>
      <c r="M4327" t="s">
        <v>12525</v>
      </c>
      <c r="N4327">
        <v>4.591111111</v>
      </c>
      <c r="O4327">
        <v>0</v>
      </c>
      <c r="P4327">
        <v>618</v>
      </c>
      <c r="Q4327">
        <v>1</v>
      </c>
      <c r="R4327">
        <v>8</v>
      </c>
      <c r="S4327">
        <v>2</v>
      </c>
      <c r="T4327">
        <v>60</v>
      </c>
      <c r="U4327">
        <v>1</v>
      </c>
      <c r="V4327">
        <v>0</v>
      </c>
      <c r="W4327">
        <v>0</v>
      </c>
      <c r="X4327">
        <v>257.43282655550041</v>
      </c>
      <c r="Y4327">
        <v>3.4231881815999472</v>
      </c>
      <c r="Z4327">
        <v>2.7120658358021199</v>
      </c>
      <c r="AA4327">
        <v>14.07954478191111</v>
      </c>
      <c r="AB4327">
        <v>82.275372527745063</v>
      </c>
      <c r="AC4327">
        <v>173.03940782710737</v>
      </c>
      <c r="AD4327">
        <v>0</v>
      </c>
      <c r="AE4327">
        <v>532.96240570966597</v>
      </c>
    </row>
    <row r="4328" spans="1:31" x14ac:dyDescent="0.3">
      <c r="A4328">
        <v>2513003</v>
      </c>
      <c r="B4328">
        <v>1</v>
      </c>
      <c r="C4328" t="s">
        <v>81</v>
      </c>
      <c r="D4328" t="s">
        <v>118</v>
      </c>
      <c r="E4328" t="s">
        <v>132</v>
      </c>
      <c r="F4328" t="s">
        <v>12526</v>
      </c>
      <c r="G4328" t="s">
        <v>204</v>
      </c>
      <c r="H4328" t="s">
        <v>135</v>
      </c>
      <c r="I4328" t="s">
        <v>136</v>
      </c>
      <c r="J4328" t="s">
        <v>137</v>
      </c>
      <c r="K4328" t="s">
        <v>144</v>
      </c>
      <c r="L4328" t="s">
        <v>12527</v>
      </c>
      <c r="M4328" t="s">
        <v>12528</v>
      </c>
      <c r="N4328">
        <v>2.8513888879999998</v>
      </c>
      <c r="O4328">
        <v>0</v>
      </c>
      <c r="P4328">
        <v>0</v>
      </c>
      <c r="Q4328">
        <v>10</v>
      </c>
      <c r="R4328">
        <v>19</v>
      </c>
      <c r="S4328">
        <v>0</v>
      </c>
      <c r="T4328">
        <v>1</v>
      </c>
      <c r="U4328">
        <v>0</v>
      </c>
      <c r="V4328">
        <v>0</v>
      </c>
      <c r="W4328">
        <v>0</v>
      </c>
      <c r="X4328">
        <v>0</v>
      </c>
      <c r="Y4328">
        <v>96.256272677758488</v>
      </c>
      <c r="Z4328">
        <v>12.692741669327887</v>
      </c>
      <c r="AA4328">
        <v>0</v>
      </c>
      <c r="AB4328">
        <v>0.12490122931412001</v>
      </c>
      <c r="AC4328">
        <v>0</v>
      </c>
      <c r="AD4328">
        <v>0</v>
      </c>
      <c r="AE4328">
        <v>109.07391557640049</v>
      </c>
    </row>
    <row r="4329" spans="1:31" x14ac:dyDescent="0.3">
      <c r="A4329">
        <v>2513793</v>
      </c>
      <c r="B4329">
        <v>1</v>
      </c>
      <c r="C4329" t="s">
        <v>80</v>
      </c>
      <c r="D4329" t="s">
        <v>103</v>
      </c>
      <c r="E4329" t="s">
        <v>132</v>
      </c>
      <c r="F4329" t="s">
        <v>12529</v>
      </c>
      <c r="G4329" t="s">
        <v>143</v>
      </c>
      <c r="H4329" t="s">
        <v>135</v>
      </c>
      <c r="I4329" t="s">
        <v>136</v>
      </c>
      <c r="J4329" t="s">
        <v>137</v>
      </c>
      <c r="K4329" t="s">
        <v>144</v>
      </c>
      <c r="L4329" t="s">
        <v>12530</v>
      </c>
      <c r="M4329" t="s">
        <v>12531</v>
      </c>
      <c r="N4329">
        <v>1.5380555549999999</v>
      </c>
      <c r="O4329">
        <v>0</v>
      </c>
      <c r="P4329">
        <v>0</v>
      </c>
      <c r="Q4329">
        <v>0</v>
      </c>
      <c r="R4329">
        <v>0</v>
      </c>
      <c r="S4329">
        <v>1</v>
      </c>
      <c r="T4329">
        <v>0</v>
      </c>
      <c r="U4329">
        <v>0</v>
      </c>
      <c r="V4329">
        <v>0</v>
      </c>
      <c r="W4329">
        <v>0</v>
      </c>
      <c r="X4329">
        <v>0</v>
      </c>
      <c r="Y4329">
        <v>0</v>
      </c>
      <c r="Z4329">
        <v>0</v>
      </c>
      <c r="AA4329">
        <v>1.7938411614716669</v>
      </c>
      <c r="AB4329">
        <v>0</v>
      </c>
      <c r="AC4329">
        <v>0</v>
      </c>
      <c r="AD4329">
        <v>0</v>
      </c>
      <c r="AE4329">
        <v>1.7938411614716669</v>
      </c>
    </row>
    <row r="4330" spans="1:31" x14ac:dyDescent="0.3">
      <c r="A4330">
        <v>2513106</v>
      </c>
      <c r="B4330">
        <v>1</v>
      </c>
      <c r="C4330" t="s">
        <v>80</v>
      </c>
      <c r="D4330" t="s">
        <v>88</v>
      </c>
      <c r="E4330" t="s">
        <v>132</v>
      </c>
      <c r="F4330" t="s">
        <v>12532</v>
      </c>
      <c r="G4330" t="s">
        <v>143</v>
      </c>
      <c r="H4330" t="s">
        <v>135</v>
      </c>
      <c r="I4330" t="s">
        <v>136</v>
      </c>
      <c r="J4330" t="s">
        <v>137</v>
      </c>
      <c r="K4330" t="s">
        <v>144</v>
      </c>
      <c r="L4330" t="s">
        <v>12533</v>
      </c>
      <c r="M4330" t="s">
        <v>12534</v>
      </c>
      <c r="N4330">
        <v>1.0619444440000001</v>
      </c>
      <c r="O4330">
        <v>0</v>
      </c>
      <c r="P4330">
        <v>675</v>
      </c>
      <c r="Q4330">
        <v>0</v>
      </c>
      <c r="R4330">
        <v>0</v>
      </c>
      <c r="S4330">
        <v>17</v>
      </c>
      <c r="T4330">
        <v>194</v>
      </c>
      <c r="U4330">
        <v>7</v>
      </c>
      <c r="V4330">
        <v>2</v>
      </c>
      <c r="W4330">
        <v>0</v>
      </c>
      <c r="X4330">
        <v>241.24621945730524</v>
      </c>
      <c r="Y4330">
        <v>0</v>
      </c>
      <c r="Z4330">
        <v>0</v>
      </c>
      <c r="AA4330">
        <v>413.14341907291055</v>
      </c>
      <c r="AB4330">
        <v>276.30299568599349</v>
      </c>
      <c r="AC4330">
        <v>729.09843304429887</v>
      </c>
      <c r="AD4330">
        <v>71.958948715012852</v>
      </c>
      <c r="AE4330">
        <v>1731.7500159755209</v>
      </c>
    </row>
    <row r="4331" spans="1:31" x14ac:dyDescent="0.3">
      <c r="A4331">
        <v>2513060</v>
      </c>
      <c r="B4331">
        <v>1</v>
      </c>
      <c r="C4331" t="s">
        <v>80</v>
      </c>
      <c r="D4331" t="s">
        <v>100</v>
      </c>
      <c r="E4331" t="s">
        <v>207</v>
      </c>
      <c r="F4331" t="s">
        <v>12535</v>
      </c>
      <c r="G4331" t="s">
        <v>173</v>
      </c>
      <c r="H4331" t="s">
        <v>150</v>
      </c>
      <c r="I4331" t="s">
        <v>136</v>
      </c>
      <c r="J4331" t="s">
        <v>137</v>
      </c>
      <c r="K4331" t="s">
        <v>138</v>
      </c>
      <c r="L4331" t="s">
        <v>12536</v>
      </c>
      <c r="M4331" t="s">
        <v>12537</v>
      </c>
      <c r="N4331">
        <v>7.4913888880000004</v>
      </c>
      <c r="O4331">
        <v>0</v>
      </c>
      <c r="P4331">
        <v>38</v>
      </c>
      <c r="Q4331">
        <v>0</v>
      </c>
      <c r="R4331">
        <v>0</v>
      </c>
      <c r="S4331">
        <v>0</v>
      </c>
      <c r="T4331">
        <v>1</v>
      </c>
      <c r="U4331">
        <v>0</v>
      </c>
      <c r="V4331">
        <v>0</v>
      </c>
      <c r="W4331">
        <v>0</v>
      </c>
      <c r="X4331">
        <v>48.175099902252477</v>
      </c>
      <c r="Y4331">
        <v>0</v>
      </c>
      <c r="Z4331">
        <v>0</v>
      </c>
      <c r="AA4331">
        <v>0</v>
      </c>
      <c r="AB4331">
        <v>1.2197199070433542</v>
      </c>
      <c r="AC4331">
        <v>0</v>
      </c>
      <c r="AD4331">
        <v>0</v>
      </c>
      <c r="AE4331">
        <v>49.394819809295832</v>
      </c>
    </row>
    <row r="4332" spans="1:31" x14ac:dyDescent="0.3">
      <c r="A4332">
        <v>2513601</v>
      </c>
      <c r="B4332">
        <v>1</v>
      </c>
      <c r="C4332" t="s">
        <v>80</v>
      </c>
      <c r="D4332" t="s">
        <v>98</v>
      </c>
      <c r="E4332" t="s">
        <v>207</v>
      </c>
      <c r="F4332" t="s">
        <v>12538</v>
      </c>
      <c r="G4332" t="s">
        <v>177</v>
      </c>
      <c r="H4332" t="s">
        <v>150</v>
      </c>
      <c r="I4332" t="s">
        <v>136</v>
      </c>
      <c r="J4332" t="s">
        <v>137</v>
      </c>
      <c r="K4332" t="s">
        <v>144</v>
      </c>
      <c r="L4332" t="s">
        <v>12539</v>
      </c>
      <c r="M4332" t="s">
        <v>12540</v>
      </c>
      <c r="N4332">
        <v>2.2102777769999999</v>
      </c>
      <c r="O4332">
        <v>0</v>
      </c>
      <c r="P4332">
        <v>21</v>
      </c>
      <c r="Q4332">
        <v>0</v>
      </c>
      <c r="R4332">
        <v>4</v>
      </c>
      <c r="S4332">
        <v>0</v>
      </c>
      <c r="T4332">
        <v>8</v>
      </c>
      <c r="U4332">
        <v>0</v>
      </c>
      <c r="V4332">
        <v>0</v>
      </c>
      <c r="W4332">
        <v>0</v>
      </c>
      <c r="X4332">
        <v>7.9296844760352023</v>
      </c>
      <c r="Y4332">
        <v>0</v>
      </c>
      <c r="Z4332">
        <v>15.388244321179258</v>
      </c>
      <c r="AA4332">
        <v>0</v>
      </c>
      <c r="AB4332">
        <v>5.2631320085761866</v>
      </c>
      <c r="AC4332">
        <v>0</v>
      </c>
      <c r="AD4332">
        <v>0</v>
      </c>
      <c r="AE4332">
        <v>28.581060805790646</v>
      </c>
    </row>
    <row r="4333" spans="1:31" x14ac:dyDescent="0.3">
      <c r="A4333">
        <v>2513790</v>
      </c>
      <c r="B4333">
        <v>1</v>
      </c>
      <c r="C4333" t="s">
        <v>81</v>
      </c>
      <c r="D4333" t="s">
        <v>127</v>
      </c>
      <c r="E4333" t="s">
        <v>167</v>
      </c>
      <c r="F4333" t="s">
        <v>12541</v>
      </c>
      <c r="G4333" t="s">
        <v>263</v>
      </c>
      <c r="H4333" t="s">
        <v>150</v>
      </c>
      <c r="I4333" t="s">
        <v>136</v>
      </c>
      <c r="J4333" t="s">
        <v>137</v>
      </c>
      <c r="K4333" t="s">
        <v>144</v>
      </c>
      <c r="L4333" t="s">
        <v>12542</v>
      </c>
      <c r="M4333" t="s">
        <v>12543</v>
      </c>
      <c r="N4333">
        <v>2.1358333329999999</v>
      </c>
      <c r="O4333">
        <v>0</v>
      </c>
      <c r="P4333">
        <v>0</v>
      </c>
      <c r="Q4333">
        <v>0</v>
      </c>
      <c r="R4333">
        <v>0</v>
      </c>
      <c r="S4333">
        <v>0</v>
      </c>
      <c r="T4333">
        <v>2</v>
      </c>
      <c r="U4333">
        <v>0</v>
      </c>
      <c r="V4333">
        <v>0</v>
      </c>
      <c r="W4333">
        <v>0</v>
      </c>
      <c r="X4333">
        <v>0</v>
      </c>
      <c r="Y4333">
        <v>0</v>
      </c>
      <c r="Z4333">
        <v>0</v>
      </c>
      <c r="AA4333">
        <v>0</v>
      </c>
      <c r="AB4333">
        <v>0</v>
      </c>
      <c r="AC4333">
        <v>0</v>
      </c>
      <c r="AD4333">
        <v>0</v>
      </c>
      <c r="AE4333">
        <v>0</v>
      </c>
    </row>
    <row r="4334" spans="1:31" x14ac:dyDescent="0.3">
      <c r="A4334">
        <v>2513292</v>
      </c>
      <c r="B4334">
        <v>1</v>
      </c>
      <c r="C4334" t="s">
        <v>81</v>
      </c>
      <c r="D4334" t="s">
        <v>118</v>
      </c>
      <c r="E4334" t="s">
        <v>132</v>
      </c>
      <c r="F4334" t="s">
        <v>12544</v>
      </c>
      <c r="G4334" t="s">
        <v>204</v>
      </c>
      <c r="H4334" t="s">
        <v>135</v>
      </c>
      <c r="I4334" t="s">
        <v>136</v>
      </c>
      <c r="J4334" t="s">
        <v>137</v>
      </c>
      <c r="K4334" t="s">
        <v>144</v>
      </c>
      <c r="L4334" t="s">
        <v>12545</v>
      </c>
      <c r="M4334" t="s">
        <v>12546</v>
      </c>
      <c r="N4334">
        <v>1.660833333</v>
      </c>
      <c r="O4334">
        <v>0</v>
      </c>
      <c r="P4334">
        <v>0</v>
      </c>
      <c r="Q4334">
        <v>0</v>
      </c>
      <c r="R4334">
        <v>4</v>
      </c>
      <c r="S4334">
        <v>0</v>
      </c>
      <c r="T4334">
        <v>0</v>
      </c>
      <c r="U4334">
        <v>0</v>
      </c>
      <c r="V4334">
        <v>0</v>
      </c>
      <c r="W4334">
        <v>0</v>
      </c>
      <c r="X4334">
        <v>0</v>
      </c>
      <c r="Y4334">
        <v>0</v>
      </c>
      <c r="Z4334">
        <v>3.489750779835509</v>
      </c>
      <c r="AA4334">
        <v>0</v>
      </c>
      <c r="AB4334">
        <v>0</v>
      </c>
      <c r="AC4334">
        <v>0</v>
      </c>
      <c r="AD4334">
        <v>0</v>
      </c>
      <c r="AE4334">
        <v>3.489750779835509</v>
      </c>
    </row>
    <row r="4335" spans="1:31" x14ac:dyDescent="0.3">
      <c r="A4335">
        <v>2513315</v>
      </c>
      <c r="B4335">
        <v>1</v>
      </c>
      <c r="C4335" t="s">
        <v>81</v>
      </c>
      <c r="D4335" t="s">
        <v>115</v>
      </c>
      <c r="E4335" t="s">
        <v>207</v>
      </c>
      <c r="F4335" t="s">
        <v>12547</v>
      </c>
      <c r="G4335" t="s">
        <v>177</v>
      </c>
      <c r="H4335" t="s">
        <v>150</v>
      </c>
      <c r="I4335" t="s">
        <v>136</v>
      </c>
      <c r="J4335" t="s">
        <v>137</v>
      </c>
      <c r="K4335" t="s">
        <v>144</v>
      </c>
      <c r="L4335" t="s">
        <v>12548</v>
      </c>
      <c r="M4335" t="s">
        <v>12549</v>
      </c>
      <c r="N4335">
        <v>7.3247222220000001</v>
      </c>
      <c r="O4335">
        <v>0</v>
      </c>
      <c r="P4335">
        <v>7</v>
      </c>
      <c r="Q4335">
        <v>0</v>
      </c>
      <c r="R4335">
        <v>1</v>
      </c>
      <c r="S4335">
        <v>0</v>
      </c>
      <c r="T4335">
        <v>0</v>
      </c>
      <c r="U4335">
        <v>0</v>
      </c>
      <c r="V4335">
        <v>0</v>
      </c>
      <c r="W4335">
        <v>0</v>
      </c>
      <c r="X4335">
        <v>1.4377504525227776</v>
      </c>
      <c r="Y4335">
        <v>0</v>
      </c>
      <c r="Z4335">
        <v>0.67422050207809503</v>
      </c>
      <c r="AA4335">
        <v>0</v>
      </c>
      <c r="AB4335">
        <v>0</v>
      </c>
      <c r="AC4335">
        <v>0</v>
      </c>
      <c r="AD4335">
        <v>0</v>
      </c>
      <c r="AE4335">
        <v>2.1119709546008725</v>
      </c>
    </row>
    <row r="4336" spans="1:31" x14ac:dyDescent="0.3">
      <c r="A4336">
        <v>2513415</v>
      </c>
      <c r="B4336">
        <v>1</v>
      </c>
      <c r="C4336" t="s">
        <v>80</v>
      </c>
      <c r="D4336" t="s">
        <v>104</v>
      </c>
      <c r="E4336" t="s">
        <v>132</v>
      </c>
      <c r="F4336" t="s">
        <v>12550</v>
      </c>
      <c r="G4336" t="s">
        <v>143</v>
      </c>
      <c r="H4336" t="s">
        <v>135</v>
      </c>
      <c r="I4336" t="s">
        <v>136</v>
      </c>
      <c r="J4336" t="s">
        <v>137</v>
      </c>
      <c r="K4336" t="s">
        <v>144</v>
      </c>
      <c r="L4336" t="s">
        <v>12551</v>
      </c>
      <c r="M4336" t="s">
        <v>12552</v>
      </c>
      <c r="N4336">
        <v>1.6297222220000001</v>
      </c>
      <c r="O4336">
        <v>3</v>
      </c>
      <c r="P4336">
        <v>51</v>
      </c>
      <c r="Q4336">
        <v>66</v>
      </c>
      <c r="R4336">
        <v>47</v>
      </c>
      <c r="S4336">
        <v>12</v>
      </c>
      <c r="T4336">
        <v>17</v>
      </c>
      <c r="U4336">
        <v>0</v>
      </c>
      <c r="V4336">
        <v>0</v>
      </c>
      <c r="W4336">
        <v>0.64961902790643233</v>
      </c>
      <c r="X4336">
        <v>11.337617545160747</v>
      </c>
      <c r="Y4336">
        <v>27.658474112701498</v>
      </c>
      <c r="Z4336">
        <v>24.558387107283913</v>
      </c>
      <c r="AA4336">
        <v>39.043118065279657</v>
      </c>
      <c r="AB4336">
        <v>14.989366503415413</v>
      </c>
      <c r="AC4336">
        <v>0</v>
      </c>
      <c r="AD4336">
        <v>0</v>
      </c>
      <c r="AE4336">
        <v>118.23658236174767</v>
      </c>
    </row>
    <row r="4337" spans="1:31" x14ac:dyDescent="0.3">
      <c r="A4337">
        <v>2512980</v>
      </c>
      <c r="B4337">
        <v>1</v>
      </c>
      <c r="C4337" t="s">
        <v>81</v>
      </c>
      <c r="D4337" t="s">
        <v>117</v>
      </c>
      <c r="E4337" t="s">
        <v>207</v>
      </c>
      <c r="F4337" t="s">
        <v>12520</v>
      </c>
      <c r="G4337" t="s">
        <v>177</v>
      </c>
      <c r="H4337" t="s">
        <v>150</v>
      </c>
      <c r="I4337" t="s">
        <v>136</v>
      </c>
      <c r="J4337" t="s">
        <v>137</v>
      </c>
      <c r="K4337" t="s">
        <v>144</v>
      </c>
      <c r="L4337" t="s">
        <v>12553</v>
      </c>
      <c r="M4337" t="s">
        <v>12554</v>
      </c>
      <c r="N4337">
        <v>1.9330555549999999</v>
      </c>
      <c r="O4337">
        <v>0</v>
      </c>
      <c r="P4337">
        <v>20</v>
      </c>
      <c r="Q4337">
        <v>0</v>
      </c>
      <c r="R4337">
        <v>0</v>
      </c>
      <c r="S4337">
        <v>0</v>
      </c>
      <c r="T4337">
        <v>5</v>
      </c>
      <c r="U4337">
        <v>0</v>
      </c>
      <c r="V4337">
        <v>0</v>
      </c>
      <c r="W4337">
        <v>0</v>
      </c>
      <c r="X4337">
        <v>12.851593507183324</v>
      </c>
      <c r="Y4337">
        <v>0</v>
      </c>
      <c r="Z4337">
        <v>0</v>
      </c>
      <c r="AA4337">
        <v>0</v>
      </c>
      <c r="AB4337">
        <v>3.6667905461833357</v>
      </c>
      <c r="AC4337">
        <v>0</v>
      </c>
      <c r="AD4337">
        <v>0</v>
      </c>
      <c r="AE4337">
        <v>16.51838405336666</v>
      </c>
    </row>
    <row r="4338" spans="1:31" x14ac:dyDescent="0.3">
      <c r="A4338">
        <v>2513621</v>
      </c>
      <c r="B4338">
        <v>1</v>
      </c>
      <c r="C4338" t="s">
        <v>81</v>
      </c>
      <c r="D4338" t="s">
        <v>113</v>
      </c>
      <c r="E4338" t="s">
        <v>207</v>
      </c>
      <c r="F4338" t="s">
        <v>12555</v>
      </c>
      <c r="G4338" t="s">
        <v>177</v>
      </c>
      <c r="H4338" t="s">
        <v>150</v>
      </c>
      <c r="I4338" t="s">
        <v>136</v>
      </c>
      <c r="J4338" t="s">
        <v>137</v>
      </c>
      <c r="K4338" t="s">
        <v>144</v>
      </c>
      <c r="L4338" t="s">
        <v>12556</v>
      </c>
      <c r="M4338" t="s">
        <v>12557</v>
      </c>
      <c r="N4338">
        <v>2.0791666659999999</v>
      </c>
      <c r="O4338">
        <v>0</v>
      </c>
      <c r="P4338">
        <v>8</v>
      </c>
      <c r="Q4338">
        <v>0</v>
      </c>
      <c r="R4338">
        <v>16</v>
      </c>
      <c r="S4338">
        <v>0</v>
      </c>
      <c r="T4338">
        <v>1</v>
      </c>
      <c r="U4338">
        <v>0</v>
      </c>
      <c r="V4338">
        <v>0</v>
      </c>
      <c r="W4338">
        <v>0</v>
      </c>
      <c r="X4338">
        <v>0.79186738661279166</v>
      </c>
      <c r="Y4338">
        <v>0</v>
      </c>
      <c r="Z4338">
        <v>6.0222965106140798</v>
      </c>
      <c r="AA4338">
        <v>0</v>
      </c>
      <c r="AB4338">
        <v>7.1956169715560001E-2</v>
      </c>
      <c r="AC4338">
        <v>0</v>
      </c>
      <c r="AD4338">
        <v>0</v>
      </c>
      <c r="AE4338">
        <v>6.8861200669424312</v>
      </c>
    </row>
    <row r="4339" spans="1:31" x14ac:dyDescent="0.3">
      <c r="A4339">
        <v>2513229</v>
      </c>
      <c r="B4339">
        <v>1</v>
      </c>
      <c r="C4339" t="s">
        <v>81</v>
      </c>
      <c r="D4339" t="s">
        <v>118</v>
      </c>
      <c r="E4339" t="s">
        <v>187</v>
      </c>
      <c r="F4339" t="s">
        <v>10964</v>
      </c>
      <c r="G4339" t="s">
        <v>143</v>
      </c>
      <c r="H4339" t="s">
        <v>135</v>
      </c>
      <c r="I4339" t="s">
        <v>136</v>
      </c>
      <c r="J4339" t="s">
        <v>137</v>
      </c>
      <c r="K4339" t="s">
        <v>144</v>
      </c>
      <c r="L4339" t="s">
        <v>12558</v>
      </c>
      <c r="M4339" t="s">
        <v>12559</v>
      </c>
      <c r="N4339">
        <v>0.73222222199999998</v>
      </c>
      <c r="O4339">
        <v>0</v>
      </c>
      <c r="P4339">
        <v>0</v>
      </c>
      <c r="Q4339">
        <v>15</v>
      </c>
      <c r="R4339">
        <v>8</v>
      </c>
      <c r="S4339">
        <v>11</v>
      </c>
      <c r="T4339">
        <v>0</v>
      </c>
      <c r="U4339">
        <v>5</v>
      </c>
      <c r="V4339">
        <v>0</v>
      </c>
      <c r="W4339">
        <v>0</v>
      </c>
      <c r="X4339">
        <v>0</v>
      </c>
      <c r="Y4339">
        <v>33.486136539628632</v>
      </c>
      <c r="Z4339">
        <v>5.9420880124245326</v>
      </c>
      <c r="AA4339">
        <v>68.131103334794489</v>
      </c>
      <c r="AB4339">
        <v>0</v>
      </c>
      <c r="AC4339">
        <v>2008.1778029763902</v>
      </c>
      <c r="AD4339">
        <v>0</v>
      </c>
      <c r="AE4339">
        <v>2115.7371308632378</v>
      </c>
    </row>
    <row r="4340" spans="1:31" x14ac:dyDescent="0.3">
      <c r="A4340">
        <v>2513092</v>
      </c>
      <c r="B4340">
        <v>1</v>
      </c>
      <c r="C4340" t="s">
        <v>80</v>
      </c>
      <c r="D4340" t="s">
        <v>103</v>
      </c>
      <c r="E4340" t="s">
        <v>141</v>
      </c>
      <c r="F4340" t="s">
        <v>1377</v>
      </c>
      <c r="G4340" t="s">
        <v>143</v>
      </c>
      <c r="H4340" t="s">
        <v>135</v>
      </c>
      <c r="I4340" t="s">
        <v>136</v>
      </c>
      <c r="J4340" t="s">
        <v>137</v>
      </c>
      <c r="K4340" t="s">
        <v>144</v>
      </c>
      <c r="L4340" t="s">
        <v>12560</v>
      </c>
      <c r="M4340" t="s">
        <v>12561</v>
      </c>
      <c r="N4340">
        <v>0.518055555</v>
      </c>
      <c r="O4340">
        <v>0</v>
      </c>
      <c r="P4340">
        <v>2</v>
      </c>
      <c r="Q4340">
        <v>7</v>
      </c>
      <c r="R4340">
        <v>10</v>
      </c>
      <c r="S4340">
        <v>20</v>
      </c>
      <c r="T4340">
        <v>18</v>
      </c>
      <c r="U4340">
        <v>37</v>
      </c>
      <c r="V4340">
        <v>7</v>
      </c>
      <c r="W4340">
        <v>0</v>
      </c>
      <c r="X4340">
        <v>0.5387379715120334</v>
      </c>
      <c r="Y4340">
        <v>6.180141962472101</v>
      </c>
      <c r="Z4340">
        <v>12.54760007342699</v>
      </c>
      <c r="AA4340">
        <v>142.10102255151162</v>
      </c>
      <c r="AB4340">
        <v>19.736835893981969</v>
      </c>
      <c r="AC4340">
        <v>3271.6131785693133</v>
      </c>
      <c r="AD4340">
        <v>151.3411207550227</v>
      </c>
      <c r="AE4340">
        <v>3604.0586377772406</v>
      </c>
    </row>
    <row r="4341" spans="1:31" x14ac:dyDescent="0.3">
      <c r="A4341">
        <v>2513447</v>
      </c>
      <c r="B4341">
        <v>1</v>
      </c>
      <c r="C4341" t="s">
        <v>80</v>
      </c>
      <c r="D4341" t="s">
        <v>83</v>
      </c>
      <c r="E4341" t="s">
        <v>207</v>
      </c>
      <c r="F4341" t="s">
        <v>12562</v>
      </c>
      <c r="G4341" t="s">
        <v>177</v>
      </c>
      <c r="H4341" t="s">
        <v>150</v>
      </c>
      <c r="I4341" t="s">
        <v>136</v>
      </c>
      <c r="J4341" t="s">
        <v>137</v>
      </c>
      <c r="K4341" t="s">
        <v>144</v>
      </c>
      <c r="L4341" t="s">
        <v>12563</v>
      </c>
      <c r="M4341" t="s">
        <v>12564</v>
      </c>
      <c r="N4341">
        <v>1.5055555549999999</v>
      </c>
      <c r="O4341">
        <v>0</v>
      </c>
      <c r="P4341">
        <v>0</v>
      </c>
      <c r="Q4341">
        <v>0</v>
      </c>
      <c r="R4341">
        <v>0</v>
      </c>
      <c r="S4341">
        <v>0</v>
      </c>
      <c r="T4341">
        <v>8</v>
      </c>
      <c r="U4341">
        <v>0</v>
      </c>
      <c r="V4341">
        <v>0</v>
      </c>
      <c r="W4341">
        <v>0</v>
      </c>
      <c r="X4341">
        <v>0</v>
      </c>
      <c r="Y4341">
        <v>0</v>
      </c>
      <c r="Z4341">
        <v>0</v>
      </c>
      <c r="AA4341">
        <v>0</v>
      </c>
      <c r="AB4341">
        <v>26.751400274206947</v>
      </c>
      <c r="AC4341">
        <v>0</v>
      </c>
      <c r="AD4341">
        <v>0</v>
      </c>
      <c r="AE4341">
        <v>26.751400274206947</v>
      </c>
    </row>
    <row r="4342" spans="1:31" x14ac:dyDescent="0.3">
      <c r="A4342">
        <v>2513115</v>
      </c>
      <c r="B4342">
        <v>1</v>
      </c>
      <c r="C4342" t="s">
        <v>80</v>
      </c>
      <c r="D4342" t="s">
        <v>83</v>
      </c>
      <c r="E4342" t="s">
        <v>207</v>
      </c>
      <c r="F4342" t="s">
        <v>6350</v>
      </c>
      <c r="G4342" t="s">
        <v>538</v>
      </c>
      <c r="H4342" t="s">
        <v>150</v>
      </c>
      <c r="I4342" t="s">
        <v>136</v>
      </c>
      <c r="J4342" t="s">
        <v>3</v>
      </c>
      <c r="K4342" t="s">
        <v>144</v>
      </c>
      <c r="L4342" t="s">
        <v>12565</v>
      </c>
      <c r="M4342" t="s">
        <v>12566</v>
      </c>
      <c r="N4342">
        <v>2.082222222</v>
      </c>
      <c r="O4342">
        <v>0</v>
      </c>
      <c r="P4342">
        <v>0</v>
      </c>
      <c r="Q4342">
        <v>0</v>
      </c>
      <c r="R4342">
        <v>0</v>
      </c>
      <c r="S4342">
        <v>0</v>
      </c>
      <c r="T4342">
        <v>40</v>
      </c>
      <c r="U4342">
        <v>0</v>
      </c>
      <c r="V4342">
        <v>0</v>
      </c>
      <c r="W4342">
        <v>0</v>
      </c>
      <c r="X4342">
        <v>0</v>
      </c>
      <c r="Y4342">
        <v>0</v>
      </c>
      <c r="Z4342">
        <v>0</v>
      </c>
      <c r="AA4342">
        <v>0</v>
      </c>
      <c r="AB4342">
        <v>55.811606680182955</v>
      </c>
      <c r="AC4342">
        <v>0</v>
      </c>
      <c r="AD4342">
        <v>0</v>
      </c>
      <c r="AE4342">
        <v>55.811606680182955</v>
      </c>
    </row>
    <row r="4343" spans="1:31" x14ac:dyDescent="0.3">
      <c r="A4343">
        <v>2512969</v>
      </c>
      <c r="B4343">
        <v>1</v>
      </c>
      <c r="C4343" t="s">
        <v>80</v>
      </c>
      <c r="D4343" t="s">
        <v>84</v>
      </c>
      <c r="E4343" t="s">
        <v>141</v>
      </c>
      <c r="F4343" t="s">
        <v>12567</v>
      </c>
      <c r="G4343" t="s">
        <v>295</v>
      </c>
      <c r="H4343" t="s">
        <v>135</v>
      </c>
      <c r="I4343" t="s">
        <v>136</v>
      </c>
      <c r="J4343" t="s">
        <v>137</v>
      </c>
      <c r="K4343" t="s">
        <v>138</v>
      </c>
      <c r="L4343" t="s">
        <v>12568</v>
      </c>
      <c r="M4343" t="s">
        <v>12569</v>
      </c>
      <c r="N4343">
        <v>0.127222222</v>
      </c>
      <c r="O4343">
        <v>0</v>
      </c>
      <c r="P4343">
        <v>17687</v>
      </c>
      <c r="Q4343">
        <v>0</v>
      </c>
      <c r="R4343">
        <v>0</v>
      </c>
      <c r="S4343">
        <v>1</v>
      </c>
      <c r="T4343">
        <v>1639</v>
      </c>
      <c r="U4343">
        <v>0</v>
      </c>
      <c r="V4343">
        <v>2</v>
      </c>
      <c r="W4343">
        <v>0</v>
      </c>
      <c r="X4343">
        <v>461.32454029828426</v>
      </c>
      <c r="Y4343">
        <v>0</v>
      </c>
      <c r="Z4343">
        <v>0</v>
      </c>
      <c r="AA4343">
        <v>0.97057529464000014</v>
      </c>
      <c r="AB4343">
        <v>98.264625618062482</v>
      </c>
      <c r="AC4343">
        <v>0</v>
      </c>
      <c r="AD4343">
        <v>2.3662995811090788</v>
      </c>
      <c r="AE4343">
        <v>562.92604079209582</v>
      </c>
    </row>
    <row r="4344" spans="1:31" x14ac:dyDescent="0.3">
      <c r="A4344">
        <v>2513610</v>
      </c>
      <c r="B4344">
        <v>1</v>
      </c>
      <c r="C4344" t="s">
        <v>81</v>
      </c>
      <c r="D4344" t="s">
        <v>112</v>
      </c>
      <c r="E4344" t="s">
        <v>207</v>
      </c>
      <c r="F4344" t="s">
        <v>12570</v>
      </c>
      <c r="G4344" t="s">
        <v>177</v>
      </c>
      <c r="H4344" t="s">
        <v>150</v>
      </c>
      <c r="I4344" t="s">
        <v>136</v>
      </c>
      <c r="J4344" t="s">
        <v>137</v>
      </c>
      <c r="K4344" t="s">
        <v>144</v>
      </c>
      <c r="L4344" t="s">
        <v>12571</v>
      </c>
      <c r="M4344" t="s">
        <v>12572</v>
      </c>
      <c r="N4344">
        <v>3.4933333329999998</v>
      </c>
      <c r="O4344">
        <v>0</v>
      </c>
      <c r="P4344">
        <v>34</v>
      </c>
      <c r="Q4344">
        <v>0</v>
      </c>
      <c r="R4344">
        <v>0</v>
      </c>
      <c r="S4344">
        <v>0</v>
      </c>
      <c r="T4344">
        <v>1</v>
      </c>
      <c r="U4344">
        <v>0</v>
      </c>
      <c r="V4344">
        <v>0</v>
      </c>
      <c r="W4344">
        <v>0</v>
      </c>
      <c r="X4344">
        <v>5.1679548622387612</v>
      </c>
      <c r="Y4344">
        <v>0</v>
      </c>
      <c r="Z4344">
        <v>0</v>
      </c>
      <c r="AA4344">
        <v>0</v>
      </c>
      <c r="AB4344">
        <v>0</v>
      </c>
      <c r="AC4344">
        <v>0</v>
      </c>
      <c r="AD4344">
        <v>0</v>
      </c>
      <c r="AE4344">
        <v>5.1679548622387612</v>
      </c>
    </row>
    <row r="4345" spans="1:31" x14ac:dyDescent="0.3">
      <c r="A4345">
        <v>2513069</v>
      </c>
      <c r="B4345">
        <v>1</v>
      </c>
      <c r="C4345" t="s">
        <v>80</v>
      </c>
      <c r="D4345" t="s">
        <v>82</v>
      </c>
      <c r="E4345" t="s">
        <v>167</v>
      </c>
      <c r="F4345" t="s">
        <v>12573</v>
      </c>
      <c r="G4345" t="s">
        <v>263</v>
      </c>
      <c r="H4345" t="s">
        <v>150</v>
      </c>
      <c r="I4345" t="s">
        <v>136</v>
      </c>
      <c r="J4345" t="s">
        <v>137</v>
      </c>
      <c r="K4345" t="s">
        <v>144</v>
      </c>
      <c r="L4345" t="s">
        <v>12574</v>
      </c>
      <c r="M4345" t="s">
        <v>12575</v>
      </c>
      <c r="N4345">
        <v>2.028611111</v>
      </c>
      <c r="O4345">
        <v>0</v>
      </c>
      <c r="P4345">
        <v>2</v>
      </c>
      <c r="Q4345">
        <v>0</v>
      </c>
      <c r="R4345">
        <v>0</v>
      </c>
      <c r="S4345">
        <v>0</v>
      </c>
      <c r="T4345">
        <v>0</v>
      </c>
      <c r="U4345">
        <v>0</v>
      </c>
      <c r="V4345">
        <v>0</v>
      </c>
      <c r="W4345">
        <v>0</v>
      </c>
      <c r="X4345">
        <v>0.40980781248666837</v>
      </c>
      <c r="Y4345">
        <v>0</v>
      </c>
      <c r="Z4345">
        <v>0</v>
      </c>
      <c r="AA4345">
        <v>0</v>
      </c>
      <c r="AB4345">
        <v>0</v>
      </c>
      <c r="AC4345">
        <v>0</v>
      </c>
      <c r="AD4345">
        <v>0</v>
      </c>
      <c r="AE4345">
        <v>0.40980781248666837</v>
      </c>
    </row>
    <row r="4346" spans="1:31" x14ac:dyDescent="0.3">
      <c r="A4346">
        <v>2513441</v>
      </c>
      <c r="B4346">
        <v>1</v>
      </c>
      <c r="C4346" t="s">
        <v>80</v>
      </c>
      <c r="D4346" t="s">
        <v>103</v>
      </c>
      <c r="E4346" t="s">
        <v>207</v>
      </c>
      <c r="F4346" t="s">
        <v>12576</v>
      </c>
      <c r="G4346" t="s">
        <v>177</v>
      </c>
      <c r="H4346" t="s">
        <v>150</v>
      </c>
      <c r="I4346" t="s">
        <v>136</v>
      </c>
      <c r="J4346" t="s">
        <v>137</v>
      </c>
      <c r="K4346" t="s">
        <v>144</v>
      </c>
      <c r="L4346" t="s">
        <v>12577</v>
      </c>
      <c r="M4346" t="s">
        <v>12578</v>
      </c>
      <c r="N4346">
        <v>0.76749999999999996</v>
      </c>
      <c r="O4346">
        <v>0</v>
      </c>
      <c r="P4346">
        <v>12</v>
      </c>
      <c r="Q4346">
        <v>0</v>
      </c>
      <c r="R4346">
        <v>1</v>
      </c>
      <c r="S4346">
        <v>0</v>
      </c>
      <c r="T4346">
        <v>6</v>
      </c>
      <c r="U4346">
        <v>0</v>
      </c>
      <c r="V4346">
        <v>0</v>
      </c>
      <c r="W4346">
        <v>0</v>
      </c>
      <c r="X4346">
        <v>1.6507274498743199</v>
      </c>
      <c r="Y4346">
        <v>0</v>
      </c>
      <c r="Z4346">
        <v>0.86567183794094338</v>
      </c>
      <c r="AA4346">
        <v>0</v>
      </c>
      <c r="AB4346">
        <v>5.1875267082287895</v>
      </c>
      <c r="AC4346">
        <v>0</v>
      </c>
      <c r="AD4346">
        <v>0</v>
      </c>
      <c r="AE4346">
        <v>7.7039259960440525</v>
      </c>
    </row>
    <row r="4347" spans="1:31" x14ac:dyDescent="0.3">
      <c r="A4347">
        <v>2513547</v>
      </c>
      <c r="B4347">
        <v>1</v>
      </c>
      <c r="C4347" t="s">
        <v>81</v>
      </c>
      <c r="D4347" t="s">
        <v>112</v>
      </c>
      <c r="E4347" t="s">
        <v>141</v>
      </c>
      <c r="F4347" t="s">
        <v>11688</v>
      </c>
      <c r="G4347" t="s">
        <v>143</v>
      </c>
      <c r="H4347" t="s">
        <v>135</v>
      </c>
      <c r="I4347" t="s">
        <v>136</v>
      </c>
      <c r="J4347" t="s">
        <v>137</v>
      </c>
      <c r="K4347" t="s">
        <v>144</v>
      </c>
      <c r="L4347" t="s">
        <v>12579</v>
      </c>
      <c r="M4347" t="s">
        <v>12580</v>
      </c>
      <c r="N4347">
        <v>1.892222222</v>
      </c>
      <c r="O4347">
        <v>0</v>
      </c>
      <c r="P4347">
        <v>3</v>
      </c>
      <c r="Q4347">
        <v>13</v>
      </c>
      <c r="R4347">
        <v>69</v>
      </c>
      <c r="S4347">
        <v>6</v>
      </c>
      <c r="T4347">
        <v>6</v>
      </c>
      <c r="U4347">
        <v>0</v>
      </c>
      <c r="V4347">
        <v>0</v>
      </c>
      <c r="W4347">
        <v>0</v>
      </c>
      <c r="X4347">
        <v>2.7703740687877572</v>
      </c>
      <c r="Y4347">
        <v>935.01469011313964</v>
      </c>
      <c r="Z4347">
        <v>112.62888742759466</v>
      </c>
      <c r="AA4347">
        <v>48.336430313564207</v>
      </c>
      <c r="AB4347">
        <v>11.772587623713122</v>
      </c>
      <c r="AC4347">
        <v>0</v>
      </c>
      <c r="AD4347">
        <v>0</v>
      </c>
      <c r="AE4347">
        <v>1110.5229695467995</v>
      </c>
    </row>
    <row r="4348" spans="1:31" x14ac:dyDescent="0.3">
      <c r="A4348">
        <v>2513796</v>
      </c>
      <c r="B4348">
        <v>1</v>
      </c>
      <c r="C4348" t="s">
        <v>81</v>
      </c>
      <c r="D4348" t="s">
        <v>128</v>
      </c>
      <c r="E4348" t="s">
        <v>167</v>
      </c>
      <c r="F4348" t="s">
        <v>12581</v>
      </c>
      <c r="G4348" t="s">
        <v>169</v>
      </c>
      <c r="H4348" t="s">
        <v>150</v>
      </c>
      <c r="I4348" t="s">
        <v>136</v>
      </c>
      <c r="J4348" t="s">
        <v>137</v>
      </c>
      <c r="K4348" t="s">
        <v>144</v>
      </c>
      <c r="L4348" t="s">
        <v>12582</v>
      </c>
      <c r="M4348" t="s">
        <v>12583</v>
      </c>
      <c r="N4348">
        <v>5.9455555550000003</v>
      </c>
      <c r="O4348">
        <v>0</v>
      </c>
      <c r="P4348">
        <v>10</v>
      </c>
      <c r="Q4348">
        <v>0</v>
      </c>
      <c r="R4348">
        <v>0</v>
      </c>
      <c r="S4348">
        <v>0</v>
      </c>
      <c r="T4348">
        <v>0</v>
      </c>
      <c r="U4348">
        <v>0</v>
      </c>
      <c r="V4348">
        <v>0</v>
      </c>
      <c r="W4348">
        <v>0</v>
      </c>
      <c r="X4348">
        <v>23.317597109563259</v>
      </c>
      <c r="Y4348">
        <v>0</v>
      </c>
      <c r="Z4348">
        <v>0</v>
      </c>
      <c r="AA4348">
        <v>0</v>
      </c>
      <c r="AB4348">
        <v>0</v>
      </c>
      <c r="AC4348">
        <v>0</v>
      </c>
      <c r="AD4348">
        <v>0</v>
      </c>
      <c r="AE4348">
        <v>23.317597109563259</v>
      </c>
    </row>
    <row r="4349" spans="1:31" x14ac:dyDescent="0.3">
      <c r="A4349">
        <v>2512963</v>
      </c>
      <c r="B4349">
        <v>1</v>
      </c>
      <c r="C4349" t="s">
        <v>80</v>
      </c>
      <c r="D4349" t="s">
        <v>82</v>
      </c>
      <c r="E4349" t="s">
        <v>147</v>
      </c>
      <c r="F4349" t="s">
        <v>12584</v>
      </c>
      <c r="G4349" t="s">
        <v>134</v>
      </c>
      <c r="H4349" t="s">
        <v>150</v>
      </c>
      <c r="I4349" t="s">
        <v>136</v>
      </c>
      <c r="J4349" t="s">
        <v>137</v>
      </c>
      <c r="K4349" t="s">
        <v>138</v>
      </c>
      <c r="L4349" t="s">
        <v>905</v>
      </c>
      <c r="M4349" t="s">
        <v>12585</v>
      </c>
      <c r="N4349">
        <v>4.0250000000000004</v>
      </c>
      <c r="O4349">
        <v>0</v>
      </c>
      <c r="P4349">
        <v>0</v>
      </c>
      <c r="Q4349">
        <v>0</v>
      </c>
      <c r="R4349">
        <v>0</v>
      </c>
      <c r="S4349">
        <v>0</v>
      </c>
      <c r="T4349">
        <v>109</v>
      </c>
      <c r="U4349">
        <v>0</v>
      </c>
      <c r="V4349">
        <v>0</v>
      </c>
      <c r="W4349">
        <v>0</v>
      </c>
      <c r="X4349">
        <v>0</v>
      </c>
      <c r="Y4349">
        <v>0</v>
      </c>
      <c r="Z4349">
        <v>0</v>
      </c>
      <c r="AA4349">
        <v>0</v>
      </c>
      <c r="AB4349">
        <v>68.387458064523713</v>
      </c>
      <c r="AC4349">
        <v>0</v>
      </c>
      <c r="AD4349">
        <v>0</v>
      </c>
      <c r="AE4349">
        <v>68.387458064523713</v>
      </c>
    </row>
    <row r="4350" spans="1:31" x14ac:dyDescent="0.3">
      <c r="A4350">
        <v>2513255</v>
      </c>
      <c r="B4350">
        <v>1</v>
      </c>
      <c r="C4350" t="s">
        <v>80</v>
      </c>
      <c r="D4350" t="s">
        <v>105</v>
      </c>
      <c r="E4350" t="s">
        <v>132</v>
      </c>
      <c r="F4350" t="s">
        <v>12586</v>
      </c>
      <c r="G4350" t="s">
        <v>134</v>
      </c>
      <c r="H4350" t="s">
        <v>135</v>
      </c>
      <c r="I4350" t="s">
        <v>136</v>
      </c>
      <c r="J4350" t="s">
        <v>137</v>
      </c>
      <c r="K4350" t="s">
        <v>138</v>
      </c>
      <c r="L4350" t="s">
        <v>12587</v>
      </c>
      <c r="M4350" t="s">
        <v>12588</v>
      </c>
      <c r="N4350">
        <v>0.72472222200000003</v>
      </c>
      <c r="O4350">
        <v>0</v>
      </c>
      <c r="P4350">
        <v>276</v>
      </c>
      <c r="Q4350">
        <v>0</v>
      </c>
      <c r="R4350">
        <v>0</v>
      </c>
      <c r="S4350">
        <v>0</v>
      </c>
      <c r="T4350">
        <v>11</v>
      </c>
      <c r="U4350">
        <v>0</v>
      </c>
      <c r="V4350">
        <v>0</v>
      </c>
      <c r="W4350">
        <v>0</v>
      </c>
      <c r="X4350">
        <v>46.180455331891466</v>
      </c>
      <c r="Y4350">
        <v>0</v>
      </c>
      <c r="Z4350">
        <v>0</v>
      </c>
      <c r="AA4350">
        <v>0</v>
      </c>
      <c r="AB4350">
        <v>9.1899714430377006</v>
      </c>
      <c r="AC4350">
        <v>0</v>
      </c>
      <c r="AD4350">
        <v>0</v>
      </c>
      <c r="AE4350">
        <v>55.370426774929165</v>
      </c>
    </row>
    <row r="4351" spans="1:31" x14ac:dyDescent="0.3">
      <c r="A4351">
        <v>2513530</v>
      </c>
      <c r="B4351">
        <v>1</v>
      </c>
      <c r="C4351" t="s">
        <v>80</v>
      </c>
      <c r="D4351" t="s">
        <v>100</v>
      </c>
      <c r="E4351" t="s">
        <v>132</v>
      </c>
      <c r="F4351" t="s">
        <v>12589</v>
      </c>
      <c r="G4351" t="s">
        <v>4237</v>
      </c>
      <c r="H4351" t="s">
        <v>135</v>
      </c>
      <c r="I4351" t="s">
        <v>136</v>
      </c>
      <c r="J4351" t="s">
        <v>137</v>
      </c>
      <c r="K4351" t="s">
        <v>144</v>
      </c>
      <c r="L4351" t="s">
        <v>12590</v>
      </c>
      <c r="M4351" t="s">
        <v>12591</v>
      </c>
      <c r="N4351">
        <v>2.3050000000000002</v>
      </c>
      <c r="O4351">
        <v>0</v>
      </c>
      <c r="P4351">
        <v>170</v>
      </c>
      <c r="Q4351">
        <v>0</v>
      </c>
      <c r="R4351">
        <v>11</v>
      </c>
      <c r="S4351">
        <v>0</v>
      </c>
      <c r="T4351">
        <v>6</v>
      </c>
      <c r="U4351">
        <v>0</v>
      </c>
      <c r="V4351">
        <v>0</v>
      </c>
      <c r="W4351">
        <v>0</v>
      </c>
      <c r="X4351">
        <v>100.92894753035912</v>
      </c>
      <c r="Y4351">
        <v>0</v>
      </c>
      <c r="Z4351">
        <v>14.983531182965688</v>
      </c>
      <c r="AA4351">
        <v>0</v>
      </c>
      <c r="AB4351">
        <v>11.351351073546295</v>
      </c>
      <c r="AC4351">
        <v>0</v>
      </c>
      <c r="AD4351">
        <v>0</v>
      </c>
      <c r="AE4351">
        <v>127.26382978687111</v>
      </c>
    </row>
    <row r="4352" spans="1:31" x14ac:dyDescent="0.3">
      <c r="A4352">
        <v>2513032</v>
      </c>
      <c r="B4352">
        <v>1</v>
      </c>
      <c r="C4352" t="s">
        <v>80</v>
      </c>
      <c r="D4352" t="s">
        <v>101</v>
      </c>
      <c r="E4352" t="s">
        <v>187</v>
      </c>
      <c r="F4352" t="s">
        <v>12592</v>
      </c>
      <c r="G4352" t="s">
        <v>143</v>
      </c>
      <c r="H4352" t="s">
        <v>135</v>
      </c>
      <c r="I4352" t="s">
        <v>136</v>
      </c>
      <c r="J4352" t="s">
        <v>137</v>
      </c>
      <c r="K4352" t="s">
        <v>144</v>
      </c>
      <c r="L4352" t="s">
        <v>12593</v>
      </c>
      <c r="M4352" t="s">
        <v>12594</v>
      </c>
      <c r="N4352">
        <v>0.87694444400000005</v>
      </c>
      <c r="O4352">
        <v>25</v>
      </c>
      <c r="P4352">
        <v>789</v>
      </c>
      <c r="Q4352">
        <v>47</v>
      </c>
      <c r="R4352">
        <v>24</v>
      </c>
      <c r="S4352">
        <v>40</v>
      </c>
      <c r="T4352">
        <v>113</v>
      </c>
      <c r="U4352">
        <v>4</v>
      </c>
      <c r="V4352">
        <v>0</v>
      </c>
      <c r="W4352">
        <v>18.651885647700517</v>
      </c>
      <c r="X4352">
        <v>230.98340254044032</v>
      </c>
      <c r="Y4352">
        <v>343.32799376977931</v>
      </c>
      <c r="Z4352">
        <v>10.434729652445567</v>
      </c>
      <c r="AA4352">
        <v>399.63477905565139</v>
      </c>
      <c r="AB4352">
        <v>102.77967859798426</v>
      </c>
      <c r="AC4352">
        <v>450.78505642525141</v>
      </c>
      <c r="AD4352">
        <v>0</v>
      </c>
      <c r="AE4352">
        <v>1556.5975256892527</v>
      </c>
    </row>
    <row r="4353" spans="1:31" x14ac:dyDescent="0.3">
      <c r="A4353">
        <v>2513361</v>
      </c>
      <c r="B4353">
        <v>1</v>
      </c>
      <c r="C4353" t="s">
        <v>80</v>
      </c>
      <c r="D4353" t="s">
        <v>104</v>
      </c>
      <c r="E4353" t="s">
        <v>159</v>
      </c>
      <c r="F4353" t="s">
        <v>12595</v>
      </c>
      <c r="G4353" t="s">
        <v>161</v>
      </c>
      <c r="H4353" t="s">
        <v>150</v>
      </c>
      <c r="I4353" t="s">
        <v>136</v>
      </c>
      <c r="J4353" t="s">
        <v>137</v>
      </c>
      <c r="K4353" t="s">
        <v>144</v>
      </c>
      <c r="L4353" t="s">
        <v>12596</v>
      </c>
      <c r="M4353" t="s">
        <v>12597</v>
      </c>
      <c r="N4353">
        <v>1.2936111109999999</v>
      </c>
      <c r="O4353">
        <v>0</v>
      </c>
      <c r="P4353">
        <v>423</v>
      </c>
      <c r="Q4353">
        <v>0</v>
      </c>
      <c r="R4353">
        <v>1</v>
      </c>
      <c r="S4353">
        <v>0</v>
      </c>
      <c r="T4353">
        <v>64</v>
      </c>
      <c r="U4353">
        <v>0</v>
      </c>
      <c r="V4353">
        <v>0</v>
      </c>
      <c r="W4353">
        <v>0</v>
      </c>
      <c r="X4353">
        <v>114.79323775575399</v>
      </c>
      <c r="Y4353">
        <v>0</v>
      </c>
      <c r="Z4353">
        <v>0.31958726034105001</v>
      </c>
      <c r="AA4353">
        <v>0</v>
      </c>
      <c r="AB4353">
        <v>61.515214795485484</v>
      </c>
      <c r="AC4353">
        <v>0</v>
      </c>
      <c r="AD4353">
        <v>0</v>
      </c>
      <c r="AE4353">
        <v>176.62803981158052</v>
      </c>
    </row>
    <row r="4354" spans="1:31" x14ac:dyDescent="0.3">
      <c r="A4354">
        <v>2513218</v>
      </c>
      <c r="B4354">
        <v>1</v>
      </c>
      <c r="C4354" t="s">
        <v>80</v>
      </c>
      <c r="D4354" t="s">
        <v>95</v>
      </c>
      <c r="E4354" t="s">
        <v>159</v>
      </c>
      <c r="F4354" t="s">
        <v>12598</v>
      </c>
      <c r="G4354" t="s">
        <v>134</v>
      </c>
      <c r="H4354" t="s">
        <v>150</v>
      </c>
      <c r="I4354" t="s">
        <v>136</v>
      </c>
      <c r="J4354" t="s">
        <v>137</v>
      </c>
      <c r="K4354" t="s">
        <v>138</v>
      </c>
      <c r="L4354" t="s">
        <v>12599</v>
      </c>
      <c r="M4354" t="s">
        <v>12600</v>
      </c>
      <c r="N4354">
        <v>1.610833333</v>
      </c>
      <c r="O4354">
        <v>0</v>
      </c>
      <c r="P4354">
        <v>328</v>
      </c>
      <c r="Q4354">
        <v>0</v>
      </c>
      <c r="R4354">
        <v>0</v>
      </c>
      <c r="S4354">
        <v>0</v>
      </c>
      <c r="T4354">
        <v>13</v>
      </c>
      <c r="U4354">
        <v>0</v>
      </c>
      <c r="V4354">
        <v>0</v>
      </c>
      <c r="W4354">
        <v>0</v>
      </c>
      <c r="X4354">
        <v>118.48390873472567</v>
      </c>
      <c r="Y4354">
        <v>0</v>
      </c>
      <c r="Z4354">
        <v>0</v>
      </c>
      <c r="AA4354">
        <v>0</v>
      </c>
      <c r="AB4354">
        <v>38.633026987373853</v>
      </c>
      <c r="AC4354">
        <v>0</v>
      </c>
      <c r="AD4354">
        <v>0</v>
      </c>
      <c r="AE4354">
        <v>157.11693572209953</v>
      </c>
    </row>
    <row r="4355" spans="1:31" x14ac:dyDescent="0.3">
      <c r="A4355">
        <v>2513195</v>
      </c>
      <c r="B4355">
        <v>1</v>
      </c>
      <c r="C4355" t="s">
        <v>80</v>
      </c>
      <c r="D4355" t="s">
        <v>83</v>
      </c>
      <c r="E4355" t="s">
        <v>132</v>
      </c>
      <c r="F4355" t="s">
        <v>12601</v>
      </c>
      <c r="G4355" t="s">
        <v>173</v>
      </c>
      <c r="H4355" t="s">
        <v>135</v>
      </c>
      <c r="I4355" t="s">
        <v>136</v>
      </c>
      <c r="J4355" t="s">
        <v>137</v>
      </c>
      <c r="K4355" t="s">
        <v>138</v>
      </c>
      <c r="L4355" t="s">
        <v>12602</v>
      </c>
      <c r="M4355" t="s">
        <v>12603</v>
      </c>
      <c r="N4355">
        <v>8.6624999999999996</v>
      </c>
      <c r="O4355">
        <v>0</v>
      </c>
      <c r="P4355">
        <v>760</v>
      </c>
      <c r="Q4355">
        <v>0</v>
      </c>
      <c r="R4355">
        <v>0</v>
      </c>
      <c r="S4355">
        <v>0</v>
      </c>
      <c r="T4355">
        <v>15</v>
      </c>
      <c r="U4355">
        <v>0</v>
      </c>
      <c r="V4355">
        <v>0</v>
      </c>
      <c r="W4355">
        <v>0</v>
      </c>
      <c r="X4355">
        <v>1337.0180626177519</v>
      </c>
      <c r="Y4355">
        <v>0</v>
      </c>
      <c r="Z4355">
        <v>0</v>
      </c>
      <c r="AA4355">
        <v>0</v>
      </c>
      <c r="AB4355">
        <v>429.82040131736591</v>
      </c>
      <c r="AC4355">
        <v>0</v>
      </c>
      <c r="AD4355">
        <v>0</v>
      </c>
      <c r="AE4355">
        <v>1766.8384639351177</v>
      </c>
    </row>
    <row r="4356" spans="1:31" x14ac:dyDescent="0.3">
      <c r="A4356">
        <v>2512989</v>
      </c>
      <c r="B4356">
        <v>1</v>
      </c>
      <c r="C4356" t="s">
        <v>81</v>
      </c>
      <c r="D4356" t="s">
        <v>112</v>
      </c>
      <c r="E4356" t="s">
        <v>132</v>
      </c>
      <c r="F4356" t="s">
        <v>12604</v>
      </c>
      <c r="G4356" t="s">
        <v>143</v>
      </c>
      <c r="H4356" t="s">
        <v>135</v>
      </c>
      <c r="I4356" t="s">
        <v>136</v>
      </c>
      <c r="J4356" t="s">
        <v>137</v>
      </c>
      <c r="K4356" t="s">
        <v>144</v>
      </c>
      <c r="L4356" t="s">
        <v>12605</v>
      </c>
      <c r="M4356" t="s">
        <v>12606</v>
      </c>
      <c r="N4356">
        <v>0.40055555500000001</v>
      </c>
      <c r="O4356">
        <v>1</v>
      </c>
      <c r="P4356">
        <v>1942</v>
      </c>
      <c r="Q4356">
        <v>43</v>
      </c>
      <c r="R4356">
        <v>397</v>
      </c>
      <c r="S4356">
        <v>14</v>
      </c>
      <c r="T4356">
        <v>278</v>
      </c>
      <c r="U4356">
        <v>4</v>
      </c>
      <c r="V4356">
        <v>1</v>
      </c>
      <c r="W4356">
        <v>7.2637703117777772E-2</v>
      </c>
      <c r="X4356">
        <v>132.38887690812953</v>
      </c>
      <c r="Y4356">
        <v>4.4716373438268935</v>
      </c>
      <c r="Z4356">
        <v>16.739687096980067</v>
      </c>
      <c r="AA4356">
        <v>20.667775223760831</v>
      </c>
      <c r="AB4356">
        <v>33.409203602019389</v>
      </c>
      <c r="AC4356">
        <v>57.789280530787813</v>
      </c>
      <c r="AD4356">
        <v>3.8137798235505498</v>
      </c>
      <c r="AE4356">
        <v>269.35287823217288</v>
      </c>
    </row>
    <row r="4357" spans="1:31" x14ac:dyDescent="0.3">
      <c r="A4357">
        <v>2513573</v>
      </c>
      <c r="B4357">
        <v>1</v>
      </c>
      <c r="C4357" t="s">
        <v>80</v>
      </c>
      <c r="D4357" t="s">
        <v>96</v>
      </c>
      <c r="E4357" t="s">
        <v>141</v>
      </c>
      <c r="F4357" t="s">
        <v>317</v>
      </c>
      <c r="G4357" t="s">
        <v>143</v>
      </c>
      <c r="H4357" t="s">
        <v>135</v>
      </c>
      <c r="I4357" t="s">
        <v>136</v>
      </c>
      <c r="J4357" t="s">
        <v>137</v>
      </c>
      <c r="K4357" t="s">
        <v>144</v>
      </c>
      <c r="L4357" t="s">
        <v>12607</v>
      </c>
      <c r="M4357" t="s">
        <v>12608</v>
      </c>
      <c r="N4357">
        <v>2.846666666</v>
      </c>
      <c r="O4357">
        <v>2</v>
      </c>
      <c r="P4357">
        <v>69</v>
      </c>
      <c r="Q4357">
        <v>3</v>
      </c>
      <c r="R4357">
        <v>0</v>
      </c>
      <c r="S4357">
        <v>7</v>
      </c>
      <c r="T4357">
        <v>1</v>
      </c>
      <c r="U4357">
        <v>0</v>
      </c>
      <c r="V4357">
        <v>0</v>
      </c>
      <c r="W4357">
        <v>1.5780319754971734</v>
      </c>
      <c r="X4357">
        <v>37.089885074464824</v>
      </c>
      <c r="Y4357">
        <v>6.5243951585830997</v>
      </c>
      <c r="Z4357">
        <v>0</v>
      </c>
      <c r="AA4357">
        <v>177.67310705986185</v>
      </c>
      <c r="AB4357">
        <v>0</v>
      </c>
      <c r="AC4357">
        <v>0</v>
      </c>
      <c r="AD4357">
        <v>0</v>
      </c>
      <c r="AE4357">
        <v>222.86541926840695</v>
      </c>
    </row>
    <row r="4358" spans="1:31" x14ac:dyDescent="0.3">
      <c r="A4358">
        <v>2513673</v>
      </c>
      <c r="B4358">
        <v>1</v>
      </c>
      <c r="C4358" t="s">
        <v>81</v>
      </c>
      <c r="D4358" t="s">
        <v>127</v>
      </c>
      <c r="E4358" t="s">
        <v>187</v>
      </c>
      <c r="F4358" t="s">
        <v>12609</v>
      </c>
      <c r="G4358" t="s">
        <v>143</v>
      </c>
      <c r="H4358" t="s">
        <v>135</v>
      </c>
      <c r="I4358" t="s">
        <v>136</v>
      </c>
      <c r="J4358" t="s">
        <v>137</v>
      </c>
      <c r="K4358" t="s">
        <v>144</v>
      </c>
      <c r="L4358" t="s">
        <v>12610</v>
      </c>
      <c r="M4358" t="s">
        <v>12611</v>
      </c>
      <c r="N4358">
        <v>1.5674999999999999</v>
      </c>
      <c r="O4358">
        <v>1</v>
      </c>
      <c r="P4358">
        <v>111</v>
      </c>
      <c r="Q4358">
        <v>12</v>
      </c>
      <c r="R4358">
        <v>142</v>
      </c>
      <c r="S4358">
        <v>3</v>
      </c>
      <c r="T4358">
        <v>18</v>
      </c>
      <c r="U4358">
        <v>0</v>
      </c>
      <c r="V4358">
        <v>1</v>
      </c>
      <c r="W4358">
        <v>2.9632814899012367</v>
      </c>
      <c r="X4358">
        <v>32.465466195643117</v>
      </c>
      <c r="Y4358">
        <v>3.4698217167714001</v>
      </c>
      <c r="Z4358">
        <v>68.40244926297953</v>
      </c>
      <c r="AA4358">
        <v>51.97711593259428</v>
      </c>
      <c r="AB4358">
        <v>18.071096465002917</v>
      </c>
      <c r="AC4358">
        <v>0</v>
      </c>
      <c r="AD4358">
        <v>113.155370132275</v>
      </c>
      <c r="AE4358">
        <v>290.50460119516748</v>
      </c>
    </row>
    <row r="4359" spans="1:31" x14ac:dyDescent="0.3">
      <c r="A4359">
        <v>2513421</v>
      </c>
      <c r="B4359">
        <v>1</v>
      </c>
      <c r="C4359" t="s">
        <v>80</v>
      </c>
      <c r="D4359" t="s">
        <v>97</v>
      </c>
      <c r="E4359" t="s">
        <v>167</v>
      </c>
      <c r="F4359" t="s">
        <v>12612</v>
      </c>
      <c r="G4359" t="s">
        <v>263</v>
      </c>
      <c r="H4359" t="s">
        <v>150</v>
      </c>
      <c r="I4359" t="s">
        <v>136</v>
      </c>
      <c r="J4359" t="s">
        <v>137</v>
      </c>
      <c r="K4359" t="s">
        <v>144</v>
      </c>
      <c r="L4359" t="s">
        <v>12613</v>
      </c>
      <c r="M4359" t="s">
        <v>12614</v>
      </c>
      <c r="N4359">
        <v>4.7297222220000004</v>
      </c>
      <c r="O4359">
        <v>0</v>
      </c>
      <c r="P4359">
        <v>1</v>
      </c>
      <c r="Q4359">
        <v>0</v>
      </c>
      <c r="R4359">
        <v>0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1.8879570881598817</v>
      </c>
      <c r="Y4359">
        <v>0</v>
      </c>
      <c r="Z4359">
        <v>0</v>
      </c>
      <c r="AA4359">
        <v>0</v>
      </c>
      <c r="AB4359">
        <v>0</v>
      </c>
      <c r="AC4359">
        <v>0</v>
      </c>
      <c r="AD4359">
        <v>0</v>
      </c>
      <c r="AE4359">
        <v>1.8879570881598817</v>
      </c>
    </row>
    <row r="4360" spans="1:31" x14ac:dyDescent="0.3">
      <c r="A4360">
        <v>2513490</v>
      </c>
      <c r="B4360">
        <v>1</v>
      </c>
      <c r="C4360" t="s">
        <v>81</v>
      </c>
      <c r="D4360" t="s">
        <v>118</v>
      </c>
      <c r="E4360" t="s">
        <v>207</v>
      </c>
      <c r="F4360" t="s">
        <v>12615</v>
      </c>
      <c r="G4360" t="s">
        <v>981</v>
      </c>
      <c r="H4360" t="s">
        <v>150</v>
      </c>
      <c r="I4360" t="s">
        <v>136</v>
      </c>
      <c r="J4360" t="s">
        <v>137</v>
      </c>
      <c r="K4360" t="s">
        <v>144</v>
      </c>
      <c r="L4360" t="s">
        <v>12616</v>
      </c>
      <c r="M4360" t="s">
        <v>12617</v>
      </c>
      <c r="N4360">
        <v>3.3174999999999999</v>
      </c>
      <c r="O4360">
        <v>0</v>
      </c>
      <c r="P4360">
        <v>32</v>
      </c>
      <c r="Q4360">
        <v>0</v>
      </c>
      <c r="R4360">
        <v>0</v>
      </c>
      <c r="S4360">
        <v>0</v>
      </c>
      <c r="T4360">
        <v>22</v>
      </c>
      <c r="U4360">
        <v>0</v>
      </c>
      <c r="V4360">
        <v>0</v>
      </c>
      <c r="W4360">
        <v>0</v>
      </c>
      <c r="X4360">
        <v>20.382643746749213</v>
      </c>
      <c r="Y4360">
        <v>0</v>
      </c>
      <c r="Z4360">
        <v>0</v>
      </c>
      <c r="AA4360">
        <v>0</v>
      </c>
      <c r="AB4360">
        <v>32.671642351187764</v>
      </c>
      <c r="AC4360">
        <v>0</v>
      </c>
      <c r="AD4360">
        <v>0</v>
      </c>
      <c r="AE4360">
        <v>53.054286097936981</v>
      </c>
    </row>
    <row r="4361" spans="1:31" x14ac:dyDescent="0.3">
      <c r="A4361">
        <v>2513072</v>
      </c>
      <c r="B4361">
        <v>1</v>
      </c>
      <c r="C4361" t="s">
        <v>80</v>
      </c>
      <c r="D4361" t="s">
        <v>82</v>
      </c>
      <c r="E4361" t="s">
        <v>207</v>
      </c>
      <c r="F4361" t="s">
        <v>12618</v>
      </c>
      <c r="G4361" t="s">
        <v>173</v>
      </c>
      <c r="H4361" t="s">
        <v>150</v>
      </c>
      <c r="I4361" t="s">
        <v>136</v>
      </c>
      <c r="J4361" t="s">
        <v>137</v>
      </c>
      <c r="K4361" t="s">
        <v>138</v>
      </c>
      <c r="L4361" t="s">
        <v>12619</v>
      </c>
      <c r="M4361" t="s">
        <v>12620</v>
      </c>
      <c r="N4361">
        <v>6.465833333</v>
      </c>
      <c r="O4361">
        <v>0</v>
      </c>
      <c r="P4361">
        <v>28</v>
      </c>
      <c r="Q4361">
        <v>0</v>
      </c>
      <c r="R4361">
        <v>0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36.533405426902867</v>
      </c>
      <c r="Y4361">
        <v>0</v>
      </c>
      <c r="Z4361">
        <v>0</v>
      </c>
      <c r="AA4361">
        <v>0</v>
      </c>
      <c r="AB4361">
        <v>0</v>
      </c>
      <c r="AC4361">
        <v>0</v>
      </c>
      <c r="AD4361">
        <v>0</v>
      </c>
      <c r="AE4361">
        <v>36.533405426902867</v>
      </c>
    </row>
    <row r="4362" spans="1:31" x14ac:dyDescent="0.3">
      <c r="A4362">
        <v>2512966</v>
      </c>
      <c r="B4362">
        <v>1</v>
      </c>
      <c r="C4362" t="s">
        <v>80</v>
      </c>
      <c r="D4362" t="s">
        <v>82</v>
      </c>
      <c r="E4362" t="s">
        <v>141</v>
      </c>
      <c r="F4362" t="s">
        <v>12621</v>
      </c>
      <c r="G4362" t="s">
        <v>295</v>
      </c>
      <c r="H4362" t="s">
        <v>135</v>
      </c>
      <c r="I4362" t="s">
        <v>136</v>
      </c>
      <c r="J4362" t="s">
        <v>137</v>
      </c>
      <c r="K4362" t="s">
        <v>138</v>
      </c>
      <c r="L4362" t="s">
        <v>12622</v>
      </c>
      <c r="M4362" t="s">
        <v>12623</v>
      </c>
      <c r="N4362">
        <v>9.0277777000000003E-2</v>
      </c>
      <c r="O4362">
        <v>0</v>
      </c>
      <c r="P4362">
        <v>1323</v>
      </c>
      <c r="Q4362">
        <v>0</v>
      </c>
      <c r="R4362">
        <v>0</v>
      </c>
      <c r="S4362">
        <v>2</v>
      </c>
      <c r="T4362">
        <v>1794</v>
      </c>
      <c r="U4362">
        <v>1</v>
      </c>
      <c r="V4362">
        <v>20</v>
      </c>
      <c r="W4362">
        <v>0</v>
      </c>
      <c r="X4362">
        <v>25.459076648865221</v>
      </c>
      <c r="Y4362">
        <v>0</v>
      </c>
      <c r="Z4362">
        <v>0</v>
      </c>
      <c r="AA4362">
        <v>0.26735215499651388</v>
      </c>
      <c r="AB4362">
        <v>68.794336943877312</v>
      </c>
      <c r="AC4362">
        <v>3.8049019894166665</v>
      </c>
      <c r="AD4362">
        <v>16.883899941220001</v>
      </c>
      <c r="AE4362">
        <v>115.20956767837572</v>
      </c>
    </row>
    <row r="4363" spans="1:31" x14ac:dyDescent="0.3">
      <c r="A4363">
        <v>2513298</v>
      </c>
      <c r="B4363">
        <v>1</v>
      </c>
      <c r="C4363" t="s">
        <v>81</v>
      </c>
      <c r="D4363" t="s">
        <v>113</v>
      </c>
      <c r="E4363" t="s">
        <v>207</v>
      </c>
      <c r="F4363" t="s">
        <v>12624</v>
      </c>
      <c r="G4363" t="s">
        <v>177</v>
      </c>
      <c r="H4363" t="s">
        <v>150</v>
      </c>
      <c r="I4363" t="s">
        <v>136</v>
      </c>
      <c r="J4363" t="s">
        <v>137</v>
      </c>
      <c r="K4363" t="s">
        <v>144</v>
      </c>
      <c r="L4363" t="s">
        <v>12625</v>
      </c>
      <c r="M4363" t="s">
        <v>12626</v>
      </c>
      <c r="N4363">
        <v>1.628333333</v>
      </c>
      <c r="O4363">
        <v>0</v>
      </c>
      <c r="P4363">
        <v>44</v>
      </c>
      <c r="Q4363">
        <v>0</v>
      </c>
      <c r="R4363">
        <v>0</v>
      </c>
      <c r="S4363">
        <v>0</v>
      </c>
      <c r="T4363">
        <v>0</v>
      </c>
      <c r="U4363">
        <v>0</v>
      </c>
      <c r="V4363">
        <v>0</v>
      </c>
      <c r="W4363">
        <v>0</v>
      </c>
      <c r="X4363">
        <v>7.2367555327531345</v>
      </c>
      <c r="Y4363">
        <v>0</v>
      </c>
      <c r="Z4363">
        <v>0</v>
      </c>
      <c r="AA4363">
        <v>0</v>
      </c>
      <c r="AB4363">
        <v>0</v>
      </c>
      <c r="AC4363">
        <v>0</v>
      </c>
      <c r="AD4363">
        <v>0</v>
      </c>
      <c r="AE4363">
        <v>7.2367555327531345</v>
      </c>
    </row>
    <row r="4364" spans="1:31" x14ac:dyDescent="0.3">
      <c r="A4364">
        <v>2513653</v>
      </c>
      <c r="B4364">
        <v>1</v>
      </c>
      <c r="C4364" t="s">
        <v>80</v>
      </c>
      <c r="D4364" t="s">
        <v>89</v>
      </c>
      <c r="E4364" t="s">
        <v>159</v>
      </c>
      <c r="F4364" t="s">
        <v>12627</v>
      </c>
      <c r="G4364" t="s">
        <v>181</v>
      </c>
      <c r="H4364" t="s">
        <v>150</v>
      </c>
      <c r="I4364" t="s">
        <v>136</v>
      </c>
      <c r="J4364" t="s">
        <v>137</v>
      </c>
      <c r="K4364" t="s">
        <v>144</v>
      </c>
      <c r="L4364" t="s">
        <v>12628</v>
      </c>
      <c r="M4364" t="s">
        <v>12629</v>
      </c>
      <c r="N4364">
        <v>1.9627777769999999</v>
      </c>
      <c r="O4364">
        <v>0</v>
      </c>
      <c r="P4364">
        <v>8</v>
      </c>
      <c r="Q4364">
        <v>0</v>
      </c>
      <c r="R4364">
        <v>12</v>
      </c>
      <c r="S4364">
        <v>0</v>
      </c>
      <c r="T4364">
        <v>8</v>
      </c>
      <c r="U4364">
        <v>0</v>
      </c>
      <c r="V4364">
        <v>0</v>
      </c>
      <c r="W4364">
        <v>0</v>
      </c>
      <c r="X4364">
        <v>42.148425105873223</v>
      </c>
      <c r="Y4364">
        <v>0</v>
      </c>
      <c r="Z4364">
        <v>9.6569821669778477</v>
      </c>
      <c r="AA4364">
        <v>0</v>
      </c>
      <c r="AB4364">
        <v>9.6415699309680161</v>
      </c>
      <c r="AC4364">
        <v>0</v>
      </c>
      <c r="AD4364">
        <v>0</v>
      </c>
      <c r="AE4364">
        <v>61.446977203819088</v>
      </c>
    </row>
    <row r="4365" spans="1:31" x14ac:dyDescent="0.3">
      <c r="A4365">
        <v>2513358</v>
      </c>
      <c r="B4365">
        <v>1</v>
      </c>
      <c r="C4365" t="s">
        <v>81</v>
      </c>
      <c r="D4365" t="s">
        <v>115</v>
      </c>
      <c r="E4365" t="s">
        <v>187</v>
      </c>
      <c r="F4365" t="s">
        <v>12630</v>
      </c>
      <c r="G4365" t="s">
        <v>143</v>
      </c>
      <c r="H4365" t="s">
        <v>135</v>
      </c>
      <c r="I4365" t="s">
        <v>136</v>
      </c>
      <c r="J4365" t="s">
        <v>137</v>
      </c>
      <c r="K4365" t="s">
        <v>144</v>
      </c>
      <c r="L4365" t="s">
        <v>12631</v>
      </c>
      <c r="M4365" t="s">
        <v>3131</v>
      </c>
      <c r="N4365">
        <v>1.9</v>
      </c>
      <c r="O4365">
        <v>0</v>
      </c>
      <c r="P4365">
        <v>856</v>
      </c>
      <c r="Q4365">
        <v>1</v>
      </c>
      <c r="R4365">
        <v>11</v>
      </c>
      <c r="S4365">
        <v>5</v>
      </c>
      <c r="T4365">
        <v>76</v>
      </c>
      <c r="U4365">
        <v>1</v>
      </c>
      <c r="V4365">
        <v>0</v>
      </c>
      <c r="W4365">
        <v>0</v>
      </c>
      <c r="X4365">
        <v>150.85357348110421</v>
      </c>
      <c r="Y4365">
        <v>1.4499805356738003</v>
      </c>
      <c r="Z4365">
        <v>1.2563416891189501</v>
      </c>
      <c r="AA4365">
        <v>14.149913250249998</v>
      </c>
      <c r="AB4365">
        <v>43.533840612872197</v>
      </c>
      <c r="AC4365">
        <v>67.448486712316495</v>
      </c>
      <c r="AD4365">
        <v>0</v>
      </c>
      <c r="AE4365">
        <v>278.69213628133565</v>
      </c>
    </row>
    <row r="4366" spans="1:31" x14ac:dyDescent="0.3">
      <c r="A4366">
        <v>2513799</v>
      </c>
      <c r="B4366">
        <v>1</v>
      </c>
      <c r="C4366" t="s">
        <v>80</v>
      </c>
      <c r="D4366" t="s">
        <v>111</v>
      </c>
      <c r="E4366" t="s">
        <v>159</v>
      </c>
      <c r="F4366" t="s">
        <v>12632</v>
      </c>
      <c r="G4366" t="s">
        <v>161</v>
      </c>
      <c r="H4366" t="s">
        <v>150</v>
      </c>
      <c r="I4366" t="s">
        <v>136</v>
      </c>
      <c r="J4366" t="s">
        <v>137</v>
      </c>
      <c r="K4366" t="s">
        <v>144</v>
      </c>
      <c r="L4366" t="s">
        <v>12633</v>
      </c>
      <c r="M4366" t="s">
        <v>12634</v>
      </c>
      <c r="N4366">
        <v>0.262222222</v>
      </c>
      <c r="O4366">
        <v>0</v>
      </c>
      <c r="P4366">
        <v>995</v>
      </c>
      <c r="Q4366">
        <v>0</v>
      </c>
      <c r="R4366">
        <v>0</v>
      </c>
      <c r="S4366">
        <v>0</v>
      </c>
      <c r="T4366">
        <v>85</v>
      </c>
      <c r="U4366">
        <v>0</v>
      </c>
      <c r="V4366">
        <v>0</v>
      </c>
      <c r="W4366">
        <v>0</v>
      </c>
      <c r="X4366">
        <v>72.906605846319209</v>
      </c>
      <c r="Y4366">
        <v>0</v>
      </c>
      <c r="Z4366">
        <v>0</v>
      </c>
      <c r="AA4366">
        <v>0</v>
      </c>
      <c r="AB4366">
        <v>9.8778522205991184</v>
      </c>
      <c r="AC4366">
        <v>0</v>
      </c>
      <c r="AD4366">
        <v>0</v>
      </c>
      <c r="AE4366">
        <v>82.784458066918333</v>
      </c>
    </row>
    <row r="4367" spans="1:31" x14ac:dyDescent="0.3">
      <c r="A4367">
        <v>2513212</v>
      </c>
      <c r="B4367">
        <v>1</v>
      </c>
      <c r="C4367" t="s">
        <v>80</v>
      </c>
      <c r="D4367" t="s">
        <v>83</v>
      </c>
      <c r="E4367" t="s">
        <v>167</v>
      </c>
      <c r="F4367" t="s">
        <v>12635</v>
      </c>
      <c r="G4367" t="s">
        <v>169</v>
      </c>
      <c r="H4367" t="s">
        <v>150</v>
      </c>
      <c r="I4367" t="s">
        <v>136</v>
      </c>
      <c r="J4367" t="s">
        <v>137</v>
      </c>
      <c r="K4367" t="s">
        <v>144</v>
      </c>
      <c r="L4367" t="s">
        <v>12636</v>
      </c>
      <c r="M4367" t="s">
        <v>12637</v>
      </c>
      <c r="N4367">
        <v>2.1883333330000001</v>
      </c>
      <c r="O4367">
        <v>0</v>
      </c>
      <c r="P4367">
        <v>1</v>
      </c>
      <c r="Q4367">
        <v>0</v>
      </c>
      <c r="R4367">
        <v>0</v>
      </c>
      <c r="S4367">
        <v>0</v>
      </c>
      <c r="T4367">
        <v>0</v>
      </c>
      <c r="U4367">
        <v>0</v>
      </c>
      <c r="V4367">
        <v>0</v>
      </c>
      <c r="W4367">
        <v>0</v>
      </c>
      <c r="X4367">
        <v>0</v>
      </c>
      <c r="Y4367">
        <v>0</v>
      </c>
      <c r="Z4367">
        <v>0</v>
      </c>
      <c r="AA4367">
        <v>0</v>
      </c>
      <c r="AB4367">
        <v>0</v>
      </c>
      <c r="AC4367">
        <v>0</v>
      </c>
      <c r="AD4367">
        <v>0</v>
      </c>
      <c r="AE4367">
        <v>0</v>
      </c>
    </row>
    <row r="4368" spans="1:31" x14ac:dyDescent="0.3">
      <c r="A4368">
        <v>2513364</v>
      </c>
      <c r="B4368">
        <v>1</v>
      </c>
      <c r="C4368" t="s">
        <v>81</v>
      </c>
      <c r="D4368" t="s">
        <v>113</v>
      </c>
      <c r="E4368" t="s">
        <v>207</v>
      </c>
      <c r="F4368" t="s">
        <v>12638</v>
      </c>
      <c r="G4368" t="s">
        <v>177</v>
      </c>
      <c r="H4368" t="s">
        <v>150</v>
      </c>
      <c r="I4368" t="s">
        <v>136</v>
      </c>
      <c r="J4368" t="s">
        <v>137</v>
      </c>
      <c r="K4368" t="s">
        <v>144</v>
      </c>
      <c r="L4368" t="s">
        <v>12639</v>
      </c>
      <c r="M4368" t="s">
        <v>12640</v>
      </c>
      <c r="N4368">
        <v>2.324166666</v>
      </c>
      <c r="O4368">
        <v>0</v>
      </c>
      <c r="P4368">
        <v>1</v>
      </c>
      <c r="Q4368">
        <v>0</v>
      </c>
      <c r="R4368">
        <v>0</v>
      </c>
      <c r="S4368">
        <v>0</v>
      </c>
      <c r="T4368">
        <v>0</v>
      </c>
      <c r="U4368">
        <v>0</v>
      </c>
      <c r="V4368">
        <v>0</v>
      </c>
      <c r="W4368">
        <v>0</v>
      </c>
      <c r="X4368">
        <v>4.3632994528049994E-3</v>
      </c>
      <c r="Y4368">
        <v>0</v>
      </c>
      <c r="Z4368">
        <v>0</v>
      </c>
      <c r="AA4368">
        <v>0</v>
      </c>
      <c r="AB4368">
        <v>0</v>
      </c>
      <c r="AC4368">
        <v>0</v>
      </c>
      <c r="AD4368">
        <v>0</v>
      </c>
      <c r="AE4368">
        <v>4.3632994528049994E-3</v>
      </c>
    </row>
    <row r="4369" spans="1:31" x14ac:dyDescent="0.3">
      <c r="A4369">
        <v>2513507</v>
      </c>
      <c r="B4369">
        <v>1</v>
      </c>
      <c r="C4369" t="s">
        <v>81</v>
      </c>
      <c r="D4369" t="s">
        <v>118</v>
      </c>
      <c r="E4369" t="s">
        <v>167</v>
      </c>
      <c r="F4369" t="s">
        <v>12641</v>
      </c>
      <c r="G4369" t="s">
        <v>169</v>
      </c>
      <c r="H4369" t="s">
        <v>150</v>
      </c>
      <c r="I4369" t="s">
        <v>136</v>
      </c>
      <c r="J4369" t="s">
        <v>137</v>
      </c>
      <c r="K4369" t="s">
        <v>144</v>
      </c>
      <c r="L4369" t="s">
        <v>12642</v>
      </c>
      <c r="M4369" t="s">
        <v>12643</v>
      </c>
      <c r="N4369">
        <v>1.3238888879999999</v>
      </c>
      <c r="O4369">
        <v>0</v>
      </c>
      <c r="P4369">
        <v>0</v>
      </c>
      <c r="Q4369">
        <v>0</v>
      </c>
      <c r="R4369">
        <v>0</v>
      </c>
      <c r="S4369">
        <v>0</v>
      </c>
      <c r="T4369">
        <v>1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</row>
    <row r="4370" spans="1:31" x14ac:dyDescent="0.3">
      <c r="A4370">
        <v>2513484</v>
      </c>
      <c r="B4370">
        <v>1</v>
      </c>
      <c r="C4370" t="s">
        <v>80</v>
      </c>
      <c r="D4370" t="s">
        <v>99</v>
      </c>
      <c r="E4370" t="s">
        <v>132</v>
      </c>
      <c r="F4370" t="s">
        <v>9551</v>
      </c>
      <c r="G4370" t="s">
        <v>204</v>
      </c>
      <c r="H4370" t="s">
        <v>135</v>
      </c>
      <c r="I4370" t="s">
        <v>136</v>
      </c>
      <c r="J4370" t="s">
        <v>137</v>
      </c>
      <c r="K4370" t="s">
        <v>144</v>
      </c>
      <c r="L4370" t="s">
        <v>12644</v>
      </c>
      <c r="M4370" t="s">
        <v>12645</v>
      </c>
      <c r="N4370">
        <v>4.8302777770000001</v>
      </c>
      <c r="O4370">
        <v>0</v>
      </c>
      <c r="P4370">
        <v>15</v>
      </c>
      <c r="Q4370">
        <v>0</v>
      </c>
      <c r="R4370">
        <v>24</v>
      </c>
      <c r="S4370">
        <v>0</v>
      </c>
      <c r="T4370">
        <v>4</v>
      </c>
      <c r="U4370">
        <v>0</v>
      </c>
      <c r="V4370">
        <v>0</v>
      </c>
      <c r="W4370">
        <v>0</v>
      </c>
      <c r="X4370">
        <v>28.785801715301169</v>
      </c>
      <c r="Y4370">
        <v>0</v>
      </c>
      <c r="Z4370">
        <v>72.281404066628255</v>
      </c>
      <c r="AA4370">
        <v>0</v>
      </c>
      <c r="AB4370">
        <v>1.7816501476236102</v>
      </c>
      <c r="AC4370">
        <v>0</v>
      </c>
      <c r="AD4370">
        <v>0</v>
      </c>
      <c r="AE4370">
        <v>102.84885592955304</v>
      </c>
    </row>
    <row r="4371" spans="1:31" x14ac:dyDescent="0.3">
      <c r="A4371">
        <v>2513192</v>
      </c>
      <c r="B4371">
        <v>1</v>
      </c>
      <c r="C4371" t="s">
        <v>80</v>
      </c>
      <c r="D4371" t="s">
        <v>87</v>
      </c>
      <c r="E4371" t="s">
        <v>167</v>
      </c>
      <c r="F4371" t="s">
        <v>12646</v>
      </c>
      <c r="G4371" t="s">
        <v>263</v>
      </c>
      <c r="H4371" t="s">
        <v>150</v>
      </c>
      <c r="I4371" t="s">
        <v>136</v>
      </c>
      <c r="J4371" t="s">
        <v>137</v>
      </c>
      <c r="K4371" t="s">
        <v>144</v>
      </c>
      <c r="L4371" t="s">
        <v>12647</v>
      </c>
      <c r="M4371" t="s">
        <v>12648</v>
      </c>
      <c r="N4371">
        <v>1.8686111110000001</v>
      </c>
      <c r="O4371">
        <v>0</v>
      </c>
      <c r="P4371">
        <v>1</v>
      </c>
      <c r="Q4371">
        <v>0</v>
      </c>
      <c r="R4371">
        <v>0</v>
      </c>
      <c r="S4371">
        <v>0</v>
      </c>
      <c r="T4371">
        <v>0</v>
      </c>
      <c r="U4371">
        <v>0</v>
      </c>
      <c r="V4371">
        <v>0</v>
      </c>
      <c r="W4371">
        <v>0</v>
      </c>
      <c r="X4371">
        <v>0.43791432064444441</v>
      </c>
      <c r="Y4371">
        <v>0</v>
      </c>
      <c r="Z4371">
        <v>0</v>
      </c>
      <c r="AA4371">
        <v>0</v>
      </c>
      <c r="AB4371">
        <v>0</v>
      </c>
      <c r="AC4371">
        <v>0</v>
      </c>
      <c r="AD4371">
        <v>0</v>
      </c>
      <c r="AE4371">
        <v>0.43791432064444441</v>
      </c>
    </row>
    <row r="4372" spans="1:31" x14ac:dyDescent="0.3">
      <c r="A4372">
        <v>2513776</v>
      </c>
      <c r="B4372">
        <v>1</v>
      </c>
      <c r="C4372" t="s">
        <v>80</v>
      </c>
      <c r="D4372" t="s">
        <v>107</v>
      </c>
      <c r="E4372" t="s">
        <v>167</v>
      </c>
      <c r="F4372" t="s">
        <v>12649</v>
      </c>
      <c r="G4372" t="s">
        <v>169</v>
      </c>
      <c r="H4372" t="s">
        <v>150</v>
      </c>
      <c r="I4372" t="s">
        <v>136</v>
      </c>
      <c r="J4372" t="s">
        <v>137</v>
      </c>
      <c r="K4372" t="s">
        <v>144</v>
      </c>
      <c r="L4372" t="s">
        <v>12650</v>
      </c>
      <c r="M4372" t="s">
        <v>12651</v>
      </c>
      <c r="N4372">
        <v>1.9316666659999999</v>
      </c>
      <c r="O4372">
        <v>0</v>
      </c>
      <c r="P4372">
        <v>1</v>
      </c>
      <c r="Q4372">
        <v>0</v>
      </c>
      <c r="R4372">
        <v>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6.3442544218720004E-2</v>
      </c>
      <c r="Y4372">
        <v>0</v>
      </c>
      <c r="Z4372">
        <v>0</v>
      </c>
      <c r="AA4372">
        <v>0</v>
      </c>
      <c r="AB4372">
        <v>0</v>
      </c>
      <c r="AC4372">
        <v>0</v>
      </c>
      <c r="AD4372">
        <v>0</v>
      </c>
      <c r="AE4372">
        <v>6.3442544218720004E-2</v>
      </c>
    </row>
    <row r="4373" spans="1:31" x14ac:dyDescent="0.3">
      <c r="A4373">
        <v>2512986</v>
      </c>
      <c r="B4373">
        <v>1</v>
      </c>
      <c r="C4373" t="s">
        <v>81</v>
      </c>
      <c r="D4373" t="s">
        <v>117</v>
      </c>
      <c r="E4373" t="s">
        <v>159</v>
      </c>
      <c r="F4373" t="s">
        <v>12652</v>
      </c>
      <c r="G4373" t="s">
        <v>700</v>
      </c>
      <c r="H4373" t="s">
        <v>150</v>
      </c>
      <c r="I4373" t="s">
        <v>136</v>
      </c>
      <c r="J4373" t="s">
        <v>137</v>
      </c>
      <c r="K4373" t="s">
        <v>144</v>
      </c>
      <c r="L4373" t="s">
        <v>12653</v>
      </c>
      <c r="M4373" t="s">
        <v>12654</v>
      </c>
      <c r="N4373">
        <v>0.54083333300000003</v>
      </c>
      <c r="O4373">
        <v>0</v>
      </c>
      <c r="P4373">
        <v>75</v>
      </c>
      <c r="Q4373">
        <v>0</v>
      </c>
      <c r="R4373">
        <v>2</v>
      </c>
      <c r="S4373">
        <v>0</v>
      </c>
      <c r="T4373">
        <v>11</v>
      </c>
      <c r="U4373">
        <v>0</v>
      </c>
      <c r="V4373">
        <v>0</v>
      </c>
      <c r="W4373">
        <v>0</v>
      </c>
      <c r="X4373">
        <v>10.876276335682615</v>
      </c>
      <c r="Y4373">
        <v>0</v>
      </c>
      <c r="Z4373">
        <v>3.7465377907980005E-2</v>
      </c>
      <c r="AA4373">
        <v>0</v>
      </c>
      <c r="AB4373">
        <v>3.0042090148131599</v>
      </c>
      <c r="AC4373">
        <v>0</v>
      </c>
      <c r="AD4373">
        <v>0</v>
      </c>
      <c r="AE4373">
        <v>13.917950728403754</v>
      </c>
    </row>
    <row r="4374" spans="1:31" x14ac:dyDescent="0.3">
      <c r="A4374">
        <v>2513161</v>
      </c>
      <c r="B4374">
        <v>1</v>
      </c>
      <c r="C4374" t="s">
        <v>80</v>
      </c>
      <c r="D4374" t="s">
        <v>101</v>
      </c>
      <c r="E4374" t="s">
        <v>132</v>
      </c>
      <c r="F4374" t="s">
        <v>12655</v>
      </c>
      <c r="G4374" t="s">
        <v>333</v>
      </c>
      <c r="H4374" t="s">
        <v>135</v>
      </c>
      <c r="I4374" t="s">
        <v>136</v>
      </c>
      <c r="J4374" t="s">
        <v>137</v>
      </c>
      <c r="K4374" t="s">
        <v>144</v>
      </c>
      <c r="L4374" t="s">
        <v>12656</v>
      </c>
      <c r="M4374" t="s">
        <v>12657</v>
      </c>
      <c r="N4374">
        <v>0.383611111</v>
      </c>
      <c r="O4374">
        <v>0</v>
      </c>
      <c r="P4374">
        <v>80</v>
      </c>
      <c r="Q4374">
        <v>0</v>
      </c>
      <c r="R4374">
        <v>4</v>
      </c>
      <c r="S4374">
        <v>0</v>
      </c>
      <c r="T4374">
        <v>36</v>
      </c>
      <c r="U4374">
        <v>0</v>
      </c>
      <c r="V4374">
        <v>1</v>
      </c>
      <c r="W4374">
        <v>0</v>
      </c>
      <c r="X4374">
        <v>9.0861075208206401</v>
      </c>
      <c r="Y4374">
        <v>0</v>
      </c>
      <c r="Z4374">
        <v>0.45150757618987247</v>
      </c>
      <c r="AA4374">
        <v>0</v>
      </c>
      <c r="AB4374">
        <v>15.587491663905228</v>
      </c>
      <c r="AC4374">
        <v>0</v>
      </c>
      <c r="AD4374">
        <v>0.29315753880894502</v>
      </c>
      <c r="AE4374">
        <v>25.418264299724687</v>
      </c>
    </row>
    <row r="4375" spans="1:31" x14ac:dyDescent="0.3">
      <c r="A4375">
        <v>2512975</v>
      </c>
      <c r="B4375">
        <v>1</v>
      </c>
      <c r="C4375" t="s">
        <v>80</v>
      </c>
      <c r="D4375" t="s">
        <v>82</v>
      </c>
      <c r="E4375" t="s">
        <v>167</v>
      </c>
      <c r="F4375" t="s">
        <v>12658</v>
      </c>
      <c r="G4375" t="s">
        <v>234</v>
      </c>
      <c r="H4375" t="s">
        <v>150</v>
      </c>
      <c r="I4375" t="s">
        <v>136</v>
      </c>
      <c r="J4375" t="s">
        <v>137</v>
      </c>
      <c r="K4375" t="s">
        <v>144</v>
      </c>
      <c r="L4375" t="s">
        <v>12659</v>
      </c>
      <c r="M4375" t="s">
        <v>12660</v>
      </c>
      <c r="N4375">
        <v>2.0583333330000002</v>
      </c>
      <c r="O4375">
        <v>0</v>
      </c>
      <c r="P4375">
        <v>0</v>
      </c>
      <c r="Q4375">
        <v>0</v>
      </c>
      <c r="R4375">
        <v>0</v>
      </c>
      <c r="S4375">
        <v>0</v>
      </c>
      <c r="T4375">
        <v>2</v>
      </c>
      <c r="U4375">
        <v>0</v>
      </c>
      <c r="V4375">
        <v>0</v>
      </c>
      <c r="W4375">
        <v>0</v>
      </c>
      <c r="X4375">
        <v>0</v>
      </c>
      <c r="Y4375">
        <v>0</v>
      </c>
      <c r="Z4375">
        <v>0</v>
      </c>
      <c r="AA4375">
        <v>0</v>
      </c>
      <c r="AB4375">
        <v>7.7844729567819987E-2</v>
      </c>
      <c r="AC4375">
        <v>0</v>
      </c>
      <c r="AD4375">
        <v>0</v>
      </c>
      <c r="AE4375">
        <v>7.7844729567819987E-2</v>
      </c>
    </row>
    <row r="4376" spans="1:31" x14ac:dyDescent="0.3">
      <c r="A4376">
        <v>2512998</v>
      </c>
      <c r="B4376">
        <v>1</v>
      </c>
      <c r="C4376" t="s">
        <v>81</v>
      </c>
      <c r="D4376" t="s">
        <v>114</v>
      </c>
      <c r="E4376" t="s">
        <v>207</v>
      </c>
      <c r="F4376" t="s">
        <v>12661</v>
      </c>
      <c r="G4376" t="s">
        <v>177</v>
      </c>
      <c r="H4376" t="s">
        <v>150</v>
      </c>
      <c r="I4376" t="s">
        <v>136</v>
      </c>
      <c r="J4376" t="s">
        <v>137</v>
      </c>
      <c r="K4376" t="s">
        <v>144</v>
      </c>
      <c r="L4376" t="s">
        <v>12662</v>
      </c>
      <c r="M4376" t="s">
        <v>12663</v>
      </c>
      <c r="N4376">
        <v>2.3283333329999998</v>
      </c>
      <c r="O4376">
        <v>0</v>
      </c>
      <c r="P4376">
        <v>18</v>
      </c>
      <c r="Q4376">
        <v>0</v>
      </c>
      <c r="R4376">
        <v>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4.0267594090909107</v>
      </c>
      <c r="Y4376">
        <v>0</v>
      </c>
      <c r="Z4376">
        <v>0</v>
      </c>
      <c r="AA4376">
        <v>0</v>
      </c>
      <c r="AB4376">
        <v>0</v>
      </c>
      <c r="AC4376">
        <v>0</v>
      </c>
      <c r="AD4376">
        <v>0</v>
      </c>
      <c r="AE4376">
        <v>4.0267594090909107</v>
      </c>
    </row>
    <row r="4377" spans="1:31" x14ac:dyDescent="0.3">
      <c r="A4377">
        <v>2513808</v>
      </c>
      <c r="B4377">
        <v>1</v>
      </c>
      <c r="C4377" t="s">
        <v>81</v>
      </c>
      <c r="D4377" t="s">
        <v>127</v>
      </c>
      <c r="E4377" t="s">
        <v>132</v>
      </c>
      <c r="F4377" t="s">
        <v>12664</v>
      </c>
      <c r="G4377" t="s">
        <v>143</v>
      </c>
      <c r="H4377" t="s">
        <v>135</v>
      </c>
      <c r="I4377" t="s">
        <v>136</v>
      </c>
      <c r="J4377" t="s">
        <v>137</v>
      </c>
      <c r="K4377" t="s">
        <v>144</v>
      </c>
      <c r="L4377" t="s">
        <v>12665</v>
      </c>
      <c r="M4377" t="s">
        <v>12666</v>
      </c>
      <c r="N4377">
        <v>0.66472222199999997</v>
      </c>
      <c r="O4377">
        <v>0</v>
      </c>
      <c r="P4377">
        <v>704</v>
      </c>
      <c r="Q4377">
        <v>0</v>
      </c>
      <c r="R4377">
        <v>21</v>
      </c>
      <c r="S4377">
        <v>0</v>
      </c>
      <c r="T4377">
        <v>64</v>
      </c>
      <c r="U4377">
        <v>0</v>
      </c>
      <c r="V4377">
        <v>0</v>
      </c>
      <c r="W4377">
        <v>0</v>
      </c>
      <c r="X4377">
        <v>105.07958910040529</v>
      </c>
      <c r="Y4377">
        <v>0</v>
      </c>
      <c r="Z4377">
        <v>4.142457838015182</v>
      </c>
      <c r="AA4377">
        <v>0</v>
      </c>
      <c r="AB4377">
        <v>16.581427757469179</v>
      </c>
      <c r="AC4377">
        <v>0</v>
      </c>
      <c r="AD4377">
        <v>0</v>
      </c>
      <c r="AE4377">
        <v>125.80347469588963</v>
      </c>
    </row>
    <row r="4378" spans="1:31" x14ac:dyDescent="0.3">
      <c r="A4378">
        <v>2513393</v>
      </c>
      <c r="B4378">
        <v>1</v>
      </c>
      <c r="C4378" t="s">
        <v>80</v>
      </c>
      <c r="D4378" t="s">
        <v>90</v>
      </c>
      <c r="E4378" t="s">
        <v>167</v>
      </c>
      <c r="F4378" t="s">
        <v>12667</v>
      </c>
      <c r="G4378" t="s">
        <v>263</v>
      </c>
      <c r="H4378" t="s">
        <v>150</v>
      </c>
      <c r="I4378" t="s">
        <v>136</v>
      </c>
      <c r="J4378" t="s">
        <v>137</v>
      </c>
      <c r="K4378" t="s">
        <v>144</v>
      </c>
      <c r="L4378" t="s">
        <v>12668</v>
      </c>
      <c r="M4378" t="s">
        <v>12669</v>
      </c>
      <c r="N4378">
        <v>1.571111111</v>
      </c>
      <c r="O4378">
        <v>0</v>
      </c>
      <c r="P4378">
        <v>0</v>
      </c>
      <c r="Q4378">
        <v>0</v>
      </c>
      <c r="R4378">
        <v>0</v>
      </c>
      <c r="S4378">
        <v>0</v>
      </c>
      <c r="T4378">
        <v>1</v>
      </c>
      <c r="U4378">
        <v>0</v>
      </c>
      <c r="V4378">
        <v>0</v>
      </c>
      <c r="W4378">
        <v>0</v>
      </c>
      <c r="X4378">
        <v>0</v>
      </c>
      <c r="Y4378">
        <v>0</v>
      </c>
      <c r="Z4378">
        <v>0</v>
      </c>
      <c r="AA4378">
        <v>0</v>
      </c>
      <c r="AB4378">
        <v>94.684618173870007</v>
      </c>
      <c r="AC4378">
        <v>0</v>
      </c>
      <c r="AD4378">
        <v>0</v>
      </c>
      <c r="AE4378">
        <v>94.684618173870007</v>
      </c>
    </row>
    <row r="4379" spans="1:31" x14ac:dyDescent="0.3">
      <c r="A4379">
        <v>2513015</v>
      </c>
      <c r="B4379">
        <v>1</v>
      </c>
      <c r="C4379" t="s">
        <v>81</v>
      </c>
      <c r="D4379" t="s">
        <v>114</v>
      </c>
      <c r="E4379" t="s">
        <v>187</v>
      </c>
      <c r="F4379" t="s">
        <v>12670</v>
      </c>
      <c r="G4379" t="s">
        <v>143</v>
      </c>
      <c r="H4379" t="s">
        <v>135</v>
      </c>
      <c r="I4379" t="s">
        <v>136</v>
      </c>
      <c r="J4379" t="s">
        <v>137</v>
      </c>
      <c r="K4379" t="s">
        <v>144</v>
      </c>
      <c r="L4379" t="s">
        <v>12671</v>
      </c>
      <c r="M4379" t="s">
        <v>12672</v>
      </c>
      <c r="N4379">
        <v>0.403888888</v>
      </c>
      <c r="O4379">
        <v>1</v>
      </c>
      <c r="P4379">
        <v>2236</v>
      </c>
      <c r="Q4379">
        <v>2</v>
      </c>
      <c r="R4379">
        <v>14</v>
      </c>
      <c r="S4379">
        <v>13</v>
      </c>
      <c r="T4379">
        <v>178</v>
      </c>
      <c r="U4379">
        <v>0</v>
      </c>
      <c r="V4379">
        <v>0</v>
      </c>
      <c r="W4379">
        <v>8.4440846439999995E-2</v>
      </c>
      <c r="X4379">
        <v>78.563145011783234</v>
      </c>
      <c r="Y4379">
        <v>0.17613833535034668</v>
      </c>
      <c r="Z4379">
        <v>0.38203227461176004</v>
      </c>
      <c r="AA4379">
        <v>12.803413112624334</v>
      </c>
      <c r="AB4379">
        <v>27.085342977241954</v>
      </c>
      <c r="AC4379">
        <v>0</v>
      </c>
      <c r="AD4379">
        <v>0</v>
      </c>
      <c r="AE4379">
        <v>119.09451255805162</v>
      </c>
    </row>
    <row r="4380" spans="1:31" x14ac:dyDescent="0.3">
      <c r="A4380">
        <v>2513201</v>
      </c>
      <c r="B4380">
        <v>1</v>
      </c>
      <c r="C4380" t="s">
        <v>80</v>
      </c>
      <c r="D4380" t="s">
        <v>94</v>
      </c>
      <c r="E4380" t="s">
        <v>132</v>
      </c>
      <c r="F4380" t="s">
        <v>12673</v>
      </c>
      <c r="G4380" t="s">
        <v>173</v>
      </c>
      <c r="H4380" t="s">
        <v>135</v>
      </c>
      <c r="I4380" t="s">
        <v>136</v>
      </c>
      <c r="J4380" t="s">
        <v>137</v>
      </c>
      <c r="K4380" t="s">
        <v>138</v>
      </c>
      <c r="L4380" t="s">
        <v>12674</v>
      </c>
      <c r="M4380" t="s">
        <v>12675</v>
      </c>
      <c r="N4380">
        <v>7.034166666</v>
      </c>
      <c r="O4380">
        <v>0</v>
      </c>
      <c r="P4380">
        <v>95</v>
      </c>
      <c r="Q4380">
        <v>0</v>
      </c>
      <c r="R4380">
        <v>0</v>
      </c>
      <c r="S4380">
        <v>0</v>
      </c>
      <c r="T4380">
        <v>3</v>
      </c>
      <c r="U4380">
        <v>0</v>
      </c>
      <c r="V4380">
        <v>0</v>
      </c>
      <c r="W4380">
        <v>0</v>
      </c>
      <c r="X4380">
        <v>164.52298448073705</v>
      </c>
      <c r="Y4380">
        <v>0</v>
      </c>
      <c r="Z4380">
        <v>0</v>
      </c>
      <c r="AA4380">
        <v>0</v>
      </c>
      <c r="AB4380">
        <v>59.197809892206415</v>
      </c>
      <c r="AC4380">
        <v>0</v>
      </c>
      <c r="AD4380">
        <v>0</v>
      </c>
      <c r="AE4380">
        <v>223.72079437294346</v>
      </c>
    </row>
    <row r="4381" spans="1:31" x14ac:dyDescent="0.3">
      <c r="A4381">
        <v>2513307</v>
      </c>
      <c r="B4381">
        <v>1</v>
      </c>
      <c r="C4381" t="s">
        <v>81</v>
      </c>
      <c r="D4381" t="s">
        <v>117</v>
      </c>
      <c r="E4381" t="s">
        <v>132</v>
      </c>
      <c r="F4381" t="s">
        <v>12676</v>
      </c>
      <c r="G4381" t="s">
        <v>143</v>
      </c>
      <c r="H4381" t="s">
        <v>135</v>
      </c>
      <c r="I4381" t="s">
        <v>136</v>
      </c>
      <c r="J4381" t="s">
        <v>137</v>
      </c>
      <c r="K4381" t="s">
        <v>144</v>
      </c>
      <c r="L4381" t="s">
        <v>12677</v>
      </c>
      <c r="M4381" t="s">
        <v>12678</v>
      </c>
      <c r="N4381">
        <v>0.28888888800000001</v>
      </c>
      <c r="O4381">
        <v>5</v>
      </c>
      <c r="P4381">
        <v>1013</v>
      </c>
      <c r="Q4381">
        <v>103</v>
      </c>
      <c r="R4381">
        <v>241</v>
      </c>
      <c r="S4381">
        <v>22</v>
      </c>
      <c r="T4381">
        <v>109</v>
      </c>
      <c r="U4381">
        <v>3</v>
      </c>
      <c r="V4381">
        <v>0</v>
      </c>
      <c r="W4381">
        <v>1.1143537348805335</v>
      </c>
      <c r="X4381">
        <v>52.376111201749445</v>
      </c>
      <c r="Y4381">
        <v>29.927384507126604</v>
      </c>
      <c r="Z4381">
        <v>16.880853084922652</v>
      </c>
      <c r="AA4381">
        <v>46.580911126130317</v>
      </c>
      <c r="AB4381">
        <v>33.615710941637936</v>
      </c>
      <c r="AC4381">
        <v>48.352143267590058</v>
      </c>
      <c r="AD4381">
        <v>0</v>
      </c>
      <c r="AE4381">
        <v>228.84746786403753</v>
      </c>
    </row>
    <row r="4382" spans="1:31" x14ac:dyDescent="0.3">
      <c r="A4382">
        <v>2513407</v>
      </c>
      <c r="B4382">
        <v>1</v>
      </c>
      <c r="C4382" t="s">
        <v>80</v>
      </c>
      <c r="D4382" t="s">
        <v>100</v>
      </c>
      <c r="E4382" t="s">
        <v>159</v>
      </c>
      <c r="F4382" t="s">
        <v>12679</v>
      </c>
      <c r="G4382" t="s">
        <v>134</v>
      </c>
      <c r="H4382" t="s">
        <v>150</v>
      </c>
      <c r="I4382" t="s">
        <v>136</v>
      </c>
      <c r="J4382" t="s">
        <v>137</v>
      </c>
      <c r="K4382" t="s">
        <v>138</v>
      </c>
      <c r="L4382" t="s">
        <v>12680</v>
      </c>
      <c r="M4382" t="s">
        <v>12681</v>
      </c>
      <c r="N4382">
        <v>0.37944444399999999</v>
      </c>
      <c r="O4382">
        <v>0</v>
      </c>
      <c r="P4382">
        <v>0</v>
      </c>
      <c r="Q4382">
        <v>0</v>
      </c>
      <c r="R4382">
        <v>0</v>
      </c>
      <c r="S4382">
        <v>0</v>
      </c>
      <c r="T4382">
        <v>11</v>
      </c>
      <c r="U4382">
        <v>0</v>
      </c>
      <c r="V4382">
        <v>0</v>
      </c>
      <c r="W4382">
        <v>0</v>
      </c>
      <c r="X4382">
        <v>0</v>
      </c>
      <c r="Y4382">
        <v>0</v>
      </c>
      <c r="Z4382">
        <v>0</v>
      </c>
      <c r="AA4382">
        <v>0</v>
      </c>
      <c r="AB4382">
        <v>23.702354223298453</v>
      </c>
      <c r="AC4382">
        <v>0</v>
      </c>
      <c r="AD4382">
        <v>0</v>
      </c>
      <c r="AE4382">
        <v>23.702354223298453</v>
      </c>
    </row>
    <row r="4383" spans="1:31" x14ac:dyDescent="0.3">
      <c r="A4383">
        <v>2513553</v>
      </c>
      <c r="B4383">
        <v>1</v>
      </c>
      <c r="C4383" t="s">
        <v>80</v>
      </c>
      <c r="D4383" t="s">
        <v>103</v>
      </c>
      <c r="E4383" t="s">
        <v>207</v>
      </c>
      <c r="F4383" t="s">
        <v>12682</v>
      </c>
      <c r="G4383" t="s">
        <v>161</v>
      </c>
      <c r="H4383" t="s">
        <v>150</v>
      </c>
      <c r="I4383" t="s">
        <v>136</v>
      </c>
      <c r="J4383" t="s">
        <v>137</v>
      </c>
      <c r="K4383" t="s">
        <v>144</v>
      </c>
      <c r="L4383" t="s">
        <v>12683</v>
      </c>
      <c r="M4383" t="s">
        <v>12684</v>
      </c>
      <c r="N4383">
        <v>4.4172222220000004</v>
      </c>
      <c r="O4383">
        <v>0</v>
      </c>
      <c r="P4383">
        <v>46</v>
      </c>
      <c r="Q4383">
        <v>0</v>
      </c>
      <c r="R4383">
        <v>0</v>
      </c>
      <c r="S4383">
        <v>0</v>
      </c>
      <c r="T4383">
        <v>5</v>
      </c>
      <c r="U4383">
        <v>0</v>
      </c>
      <c r="V4383">
        <v>0</v>
      </c>
      <c r="W4383">
        <v>0</v>
      </c>
      <c r="X4383">
        <v>50.939913291995005</v>
      </c>
      <c r="Y4383">
        <v>0</v>
      </c>
      <c r="Z4383">
        <v>0</v>
      </c>
      <c r="AA4383">
        <v>0</v>
      </c>
      <c r="AB4383">
        <v>85.529892549527489</v>
      </c>
      <c r="AC4383">
        <v>0</v>
      </c>
      <c r="AD4383">
        <v>0</v>
      </c>
      <c r="AE4383">
        <v>136.46980584152249</v>
      </c>
    </row>
    <row r="4384" spans="1:31" x14ac:dyDescent="0.3">
      <c r="A4384">
        <v>2513410</v>
      </c>
      <c r="B4384">
        <v>1</v>
      </c>
      <c r="C4384" t="s">
        <v>80</v>
      </c>
      <c r="D4384" t="s">
        <v>94</v>
      </c>
      <c r="E4384" t="s">
        <v>207</v>
      </c>
      <c r="F4384" t="s">
        <v>12685</v>
      </c>
      <c r="G4384" t="s">
        <v>161</v>
      </c>
      <c r="H4384" t="s">
        <v>150</v>
      </c>
      <c r="I4384" t="s">
        <v>136</v>
      </c>
      <c r="J4384" t="s">
        <v>137</v>
      </c>
      <c r="K4384" t="s">
        <v>144</v>
      </c>
      <c r="L4384" t="s">
        <v>12686</v>
      </c>
      <c r="M4384" t="s">
        <v>12687</v>
      </c>
      <c r="N4384">
        <v>1.1683333330000001</v>
      </c>
      <c r="O4384">
        <v>0</v>
      </c>
      <c r="P4384">
        <v>26</v>
      </c>
      <c r="Q4384">
        <v>0</v>
      </c>
      <c r="R4384">
        <v>1</v>
      </c>
      <c r="S4384">
        <v>0</v>
      </c>
      <c r="T4384">
        <v>18</v>
      </c>
      <c r="U4384">
        <v>0</v>
      </c>
      <c r="V4384">
        <v>0</v>
      </c>
      <c r="W4384">
        <v>0</v>
      </c>
      <c r="X4384">
        <v>5.9290397727276618</v>
      </c>
      <c r="Y4384">
        <v>0</v>
      </c>
      <c r="Z4384">
        <v>0.34553047972037831</v>
      </c>
      <c r="AA4384">
        <v>0</v>
      </c>
      <c r="AB4384">
        <v>19.10384953426918</v>
      </c>
      <c r="AC4384">
        <v>0</v>
      </c>
      <c r="AD4384">
        <v>0</v>
      </c>
      <c r="AE4384">
        <v>25.37841978671722</v>
      </c>
    </row>
    <row r="4385" spans="1:31" x14ac:dyDescent="0.3">
      <c r="A4385">
        <v>2513075</v>
      </c>
      <c r="B4385">
        <v>1</v>
      </c>
      <c r="C4385" t="s">
        <v>81</v>
      </c>
      <c r="D4385" t="s">
        <v>125</v>
      </c>
      <c r="E4385" t="s">
        <v>187</v>
      </c>
      <c r="F4385" t="s">
        <v>1144</v>
      </c>
      <c r="G4385" t="s">
        <v>134</v>
      </c>
      <c r="H4385" t="s">
        <v>135</v>
      </c>
      <c r="I4385" t="s">
        <v>136</v>
      </c>
      <c r="J4385" t="s">
        <v>137</v>
      </c>
      <c r="K4385" t="s">
        <v>138</v>
      </c>
      <c r="L4385" t="s">
        <v>12688</v>
      </c>
      <c r="M4385" t="s">
        <v>12689</v>
      </c>
      <c r="N4385">
        <v>3.7908333330000001</v>
      </c>
      <c r="O4385">
        <v>0</v>
      </c>
      <c r="P4385">
        <v>420</v>
      </c>
      <c r="Q4385">
        <v>25</v>
      </c>
      <c r="R4385">
        <v>56</v>
      </c>
      <c r="S4385">
        <v>1</v>
      </c>
      <c r="T4385">
        <v>38</v>
      </c>
      <c r="U4385">
        <v>0</v>
      </c>
      <c r="V4385">
        <v>0</v>
      </c>
      <c r="W4385">
        <v>0</v>
      </c>
      <c r="X4385">
        <v>264.78027140758115</v>
      </c>
      <c r="Y4385">
        <v>136.86817773348884</v>
      </c>
      <c r="Z4385">
        <v>67.768897881511066</v>
      </c>
      <c r="AA4385">
        <v>133.66165840946377</v>
      </c>
      <c r="AB4385">
        <v>76.065377272846462</v>
      </c>
      <c r="AC4385">
        <v>0</v>
      </c>
      <c r="AD4385">
        <v>0</v>
      </c>
      <c r="AE4385">
        <v>679.14438270489131</v>
      </c>
    </row>
    <row r="4386" spans="1:31" x14ac:dyDescent="0.3">
      <c r="A4386">
        <v>2513367</v>
      </c>
      <c r="B4386">
        <v>1</v>
      </c>
      <c r="C4386" t="s">
        <v>81</v>
      </c>
      <c r="D4386" t="s">
        <v>112</v>
      </c>
      <c r="E4386" t="s">
        <v>159</v>
      </c>
      <c r="F4386" t="s">
        <v>12690</v>
      </c>
      <c r="G4386" t="s">
        <v>134</v>
      </c>
      <c r="H4386" t="s">
        <v>150</v>
      </c>
      <c r="I4386" t="s">
        <v>136</v>
      </c>
      <c r="J4386" t="s">
        <v>137</v>
      </c>
      <c r="K4386" t="s">
        <v>138</v>
      </c>
      <c r="L4386" t="s">
        <v>12691</v>
      </c>
      <c r="M4386" t="s">
        <v>12692</v>
      </c>
      <c r="N4386">
        <v>0.63333333300000005</v>
      </c>
      <c r="O4386">
        <v>0</v>
      </c>
      <c r="P4386">
        <v>55</v>
      </c>
      <c r="Q4386">
        <v>0</v>
      </c>
      <c r="R4386">
        <v>5</v>
      </c>
      <c r="S4386">
        <v>0</v>
      </c>
      <c r="T4386">
        <v>11</v>
      </c>
      <c r="U4386">
        <v>0</v>
      </c>
      <c r="V4386">
        <v>0</v>
      </c>
      <c r="W4386">
        <v>0</v>
      </c>
      <c r="X4386">
        <v>6.8817900442011037</v>
      </c>
      <c r="Y4386">
        <v>0</v>
      </c>
      <c r="Z4386">
        <v>0.22179158628000004</v>
      </c>
      <c r="AA4386">
        <v>0</v>
      </c>
      <c r="AB4386">
        <v>5.345970727929231</v>
      </c>
      <c r="AC4386">
        <v>0</v>
      </c>
      <c r="AD4386">
        <v>0</v>
      </c>
      <c r="AE4386">
        <v>12.449552358410335</v>
      </c>
    </row>
    <row r="4387" spans="1:31" x14ac:dyDescent="0.3">
      <c r="A4387">
        <v>2513244</v>
      </c>
      <c r="B4387">
        <v>1</v>
      </c>
      <c r="C4387" t="s">
        <v>80</v>
      </c>
      <c r="D4387" t="s">
        <v>101</v>
      </c>
      <c r="E4387" t="s">
        <v>159</v>
      </c>
      <c r="F4387" t="s">
        <v>12693</v>
      </c>
      <c r="G4387" t="s">
        <v>134</v>
      </c>
      <c r="H4387" t="s">
        <v>150</v>
      </c>
      <c r="I4387" t="s">
        <v>136</v>
      </c>
      <c r="J4387" t="s">
        <v>137</v>
      </c>
      <c r="K4387" t="s">
        <v>138</v>
      </c>
      <c r="L4387" t="s">
        <v>12694</v>
      </c>
      <c r="M4387" t="s">
        <v>12695</v>
      </c>
      <c r="N4387">
        <v>1.381388888</v>
      </c>
      <c r="O4387">
        <v>0</v>
      </c>
      <c r="P4387">
        <v>130</v>
      </c>
      <c r="Q4387">
        <v>0</v>
      </c>
      <c r="R4387">
        <v>0</v>
      </c>
      <c r="S4387">
        <v>0</v>
      </c>
      <c r="T4387">
        <v>5</v>
      </c>
      <c r="U4387">
        <v>0</v>
      </c>
      <c r="V4387">
        <v>0</v>
      </c>
      <c r="W4387">
        <v>0</v>
      </c>
      <c r="X4387">
        <v>64.309461191184326</v>
      </c>
      <c r="Y4387">
        <v>0</v>
      </c>
      <c r="Z4387">
        <v>0</v>
      </c>
      <c r="AA4387">
        <v>0</v>
      </c>
      <c r="AB4387">
        <v>18.725893480149956</v>
      </c>
      <c r="AC4387">
        <v>0</v>
      </c>
      <c r="AD4387">
        <v>0</v>
      </c>
      <c r="AE4387">
        <v>83.035354671334289</v>
      </c>
    </row>
    <row r="4388" spans="1:31" x14ac:dyDescent="0.3">
      <c r="A4388">
        <v>2513622</v>
      </c>
      <c r="B4388">
        <v>1</v>
      </c>
      <c r="C4388" t="s">
        <v>81</v>
      </c>
      <c r="D4388" t="s">
        <v>113</v>
      </c>
      <c r="E4388" t="s">
        <v>132</v>
      </c>
      <c r="F4388" t="s">
        <v>12696</v>
      </c>
      <c r="G4388" t="s">
        <v>1708</v>
      </c>
      <c r="H4388" t="s">
        <v>135</v>
      </c>
      <c r="I4388" t="s">
        <v>136</v>
      </c>
      <c r="J4388" t="s">
        <v>137</v>
      </c>
      <c r="K4388" t="s">
        <v>144</v>
      </c>
      <c r="L4388" t="s">
        <v>12697</v>
      </c>
      <c r="M4388" t="s">
        <v>12698</v>
      </c>
      <c r="N4388">
        <v>5.7011111110000003</v>
      </c>
      <c r="O4388">
        <v>0</v>
      </c>
      <c r="P4388">
        <v>31</v>
      </c>
      <c r="Q4388">
        <v>0</v>
      </c>
      <c r="R4388">
        <v>3</v>
      </c>
      <c r="S4388">
        <v>0</v>
      </c>
      <c r="T4388">
        <v>2</v>
      </c>
      <c r="U4388">
        <v>0</v>
      </c>
      <c r="V4388">
        <v>0</v>
      </c>
      <c r="W4388">
        <v>0</v>
      </c>
      <c r="X4388">
        <v>21.60919977644841</v>
      </c>
      <c r="Y4388">
        <v>0</v>
      </c>
      <c r="Z4388">
        <v>2.5882262311613031</v>
      </c>
      <c r="AA4388">
        <v>0</v>
      </c>
      <c r="AB4388">
        <v>12.966505090903333</v>
      </c>
      <c r="AC4388">
        <v>0</v>
      </c>
      <c r="AD4388">
        <v>0</v>
      </c>
      <c r="AE4388">
        <v>37.163931098513046</v>
      </c>
    </row>
    <row r="4389" spans="1:31" x14ac:dyDescent="0.3">
      <c r="A4389">
        <v>2513081</v>
      </c>
      <c r="B4389">
        <v>1</v>
      </c>
      <c r="C4389" t="s">
        <v>80</v>
      </c>
      <c r="D4389" t="s">
        <v>95</v>
      </c>
      <c r="E4389" t="s">
        <v>159</v>
      </c>
      <c r="F4389" t="s">
        <v>12699</v>
      </c>
      <c r="G4389" t="s">
        <v>134</v>
      </c>
      <c r="H4389" t="s">
        <v>150</v>
      </c>
      <c r="I4389" t="s">
        <v>136</v>
      </c>
      <c r="J4389" t="s">
        <v>137</v>
      </c>
      <c r="K4389" t="s">
        <v>138</v>
      </c>
      <c r="L4389" t="s">
        <v>12700</v>
      </c>
      <c r="M4389" t="s">
        <v>12701</v>
      </c>
      <c r="N4389">
        <v>0.91222222200000003</v>
      </c>
      <c r="O4389">
        <v>0</v>
      </c>
      <c r="P4389">
        <v>94</v>
      </c>
      <c r="Q4389">
        <v>0</v>
      </c>
      <c r="R4389">
        <v>0</v>
      </c>
      <c r="S4389">
        <v>0</v>
      </c>
      <c r="T4389">
        <v>45</v>
      </c>
      <c r="U4389">
        <v>0</v>
      </c>
      <c r="V4389">
        <v>0</v>
      </c>
      <c r="W4389">
        <v>0</v>
      </c>
      <c r="X4389">
        <v>22.836119942127432</v>
      </c>
      <c r="Y4389">
        <v>0</v>
      </c>
      <c r="Z4389">
        <v>0</v>
      </c>
      <c r="AA4389">
        <v>0</v>
      </c>
      <c r="AB4389">
        <v>49.174855525198815</v>
      </c>
      <c r="AC4389">
        <v>0</v>
      </c>
      <c r="AD4389">
        <v>0</v>
      </c>
      <c r="AE4389">
        <v>72.010975467326247</v>
      </c>
    </row>
    <row r="4390" spans="1:31" x14ac:dyDescent="0.3">
      <c r="A4390">
        <v>2513579</v>
      </c>
      <c r="B4390">
        <v>1</v>
      </c>
      <c r="C4390" t="s">
        <v>80</v>
      </c>
      <c r="D4390" t="s">
        <v>87</v>
      </c>
      <c r="E4390" t="s">
        <v>147</v>
      </c>
      <c r="F4390" t="s">
        <v>12702</v>
      </c>
      <c r="G4390" t="s">
        <v>538</v>
      </c>
      <c r="H4390" t="s">
        <v>150</v>
      </c>
      <c r="I4390" t="s">
        <v>136</v>
      </c>
      <c r="J4390" t="s">
        <v>3</v>
      </c>
      <c r="K4390" t="s">
        <v>144</v>
      </c>
      <c r="L4390" t="s">
        <v>12703</v>
      </c>
      <c r="M4390" t="s">
        <v>12704</v>
      </c>
      <c r="N4390">
        <v>2.7202777770000002</v>
      </c>
      <c r="O4390">
        <v>0</v>
      </c>
      <c r="P4390">
        <v>88</v>
      </c>
      <c r="Q4390">
        <v>0</v>
      </c>
      <c r="R4390">
        <v>0</v>
      </c>
      <c r="S4390">
        <v>0</v>
      </c>
      <c r="T4390">
        <v>5</v>
      </c>
      <c r="U4390">
        <v>0</v>
      </c>
      <c r="V4390">
        <v>0</v>
      </c>
      <c r="W4390">
        <v>0</v>
      </c>
      <c r="X4390">
        <v>67.45894250782294</v>
      </c>
      <c r="Y4390">
        <v>0</v>
      </c>
      <c r="Z4390">
        <v>0</v>
      </c>
      <c r="AA4390">
        <v>0</v>
      </c>
      <c r="AB4390">
        <v>5.6203553285152559</v>
      </c>
      <c r="AC4390">
        <v>0</v>
      </c>
      <c r="AD4390">
        <v>0</v>
      </c>
      <c r="AE4390">
        <v>73.079297836338199</v>
      </c>
    </row>
    <row r="4391" spans="1:31" x14ac:dyDescent="0.3">
      <c r="A4391">
        <v>2512972</v>
      </c>
      <c r="B4391">
        <v>1</v>
      </c>
      <c r="C4391" t="s">
        <v>80</v>
      </c>
      <c r="D4391" t="s">
        <v>90</v>
      </c>
      <c r="E4391" t="s">
        <v>275</v>
      </c>
      <c r="F4391" t="s">
        <v>12705</v>
      </c>
      <c r="G4391" t="s">
        <v>295</v>
      </c>
      <c r="H4391" t="s">
        <v>135</v>
      </c>
      <c r="I4391" t="s">
        <v>136</v>
      </c>
      <c r="J4391" t="s">
        <v>137</v>
      </c>
      <c r="K4391" t="s">
        <v>138</v>
      </c>
      <c r="L4391" t="s">
        <v>12706</v>
      </c>
      <c r="M4391" t="s">
        <v>12707</v>
      </c>
      <c r="N4391">
        <v>0.28722222200000003</v>
      </c>
      <c r="O4391">
        <v>0</v>
      </c>
      <c r="P4391">
        <v>2672</v>
      </c>
      <c r="Q4391">
        <v>0</v>
      </c>
      <c r="R4391">
        <v>0</v>
      </c>
      <c r="S4391">
        <v>0</v>
      </c>
      <c r="T4391">
        <v>337</v>
      </c>
      <c r="U4391">
        <v>0</v>
      </c>
      <c r="V4391">
        <v>2</v>
      </c>
      <c r="W4391">
        <v>0</v>
      </c>
      <c r="X4391">
        <v>190.87112556354447</v>
      </c>
      <c r="Y4391">
        <v>0</v>
      </c>
      <c r="Z4391">
        <v>0</v>
      </c>
      <c r="AA4391">
        <v>0</v>
      </c>
      <c r="AB4391">
        <v>73.453630912675195</v>
      </c>
      <c r="AC4391">
        <v>0</v>
      </c>
      <c r="AD4391">
        <v>4.9497571594523802</v>
      </c>
      <c r="AE4391">
        <v>269.27451363567201</v>
      </c>
    </row>
    <row r="4392" spans="1:31" x14ac:dyDescent="0.3">
      <c r="A4392">
        <v>2513327</v>
      </c>
      <c r="B4392">
        <v>1</v>
      </c>
      <c r="C4392" t="s">
        <v>80</v>
      </c>
      <c r="D4392" t="s">
        <v>101</v>
      </c>
      <c r="E4392" t="s">
        <v>132</v>
      </c>
      <c r="F4392" t="s">
        <v>301</v>
      </c>
      <c r="G4392" t="s">
        <v>204</v>
      </c>
      <c r="H4392" t="s">
        <v>135</v>
      </c>
      <c r="I4392" t="s">
        <v>136</v>
      </c>
      <c r="J4392" t="s">
        <v>137</v>
      </c>
      <c r="K4392" t="s">
        <v>144</v>
      </c>
      <c r="L4392" t="s">
        <v>12708</v>
      </c>
      <c r="M4392" t="s">
        <v>12709</v>
      </c>
      <c r="N4392">
        <v>4.5591666660000003</v>
      </c>
      <c r="O4392">
        <v>0</v>
      </c>
      <c r="P4392">
        <v>0</v>
      </c>
      <c r="Q4392">
        <v>1</v>
      </c>
      <c r="R4392">
        <v>0</v>
      </c>
      <c r="S4392">
        <v>2</v>
      </c>
      <c r="T4392">
        <v>0</v>
      </c>
      <c r="U4392">
        <v>0</v>
      </c>
      <c r="V4392">
        <v>0</v>
      </c>
      <c r="W4392">
        <v>0</v>
      </c>
      <c r="X4392">
        <v>0</v>
      </c>
      <c r="Y4392">
        <v>81.509369428115292</v>
      </c>
      <c r="Z4392">
        <v>0</v>
      </c>
      <c r="AA4392">
        <v>15.651772688845053</v>
      </c>
      <c r="AB4392">
        <v>0</v>
      </c>
      <c r="AC4392">
        <v>0</v>
      </c>
      <c r="AD4392">
        <v>0</v>
      </c>
      <c r="AE4392">
        <v>97.161142116960349</v>
      </c>
    </row>
    <row r="4393" spans="1:31" x14ac:dyDescent="0.3">
      <c r="A4393">
        <v>2513496</v>
      </c>
      <c r="B4393">
        <v>1</v>
      </c>
      <c r="C4393" t="s">
        <v>81</v>
      </c>
      <c r="D4393" t="s">
        <v>113</v>
      </c>
      <c r="E4393" t="s">
        <v>159</v>
      </c>
      <c r="F4393" t="s">
        <v>12710</v>
      </c>
      <c r="G4393" t="s">
        <v>134</v>
      </c>
      <c r="H4393" t="s">
        <v>150</v>
      </c>
      <c r="I4393" t="s">
        <v>136</v>
      </c>
      <c r="J4393" t="s">
        <v>137</v>
      </c>
      <c r="K4393" t="s">
        <v>138</v>
      </c>
      <c r="L4393" t="s">
        <v>12711</v>
      </c>
      <c r="M4393" t="s">
        <v>12712</v>
      </c>
      <c r="N4393">
        <v>0.27583333300000001</v>
      </c>
      <c r="O4393">
        <v>0</v>
      </c>
      <c r="P4393">
        <v>18</v>
      </c>
      <c r="Q4393">
        <v>0</v>
      </c>
      <c r="R4393">
        <v>5</v>
      </c>
      <c r="S4393">
        <v>0</v>
      </c>
      <c r="T4393">
        <v>0</v>
      </c>
      <c r="U4393">
        <v>0</v>
      </c>
      <c r="V4393">
        <v>0</v>
      </c>
      <c r="W4393">
        <v>0</v>
      </c>
      <c r="X4393">
        <v>0.65093932317538183</v>
      </c>
      <c r="Y4393">
        <v>0</v>
      </c>
      <c r="Z4393">
        <v>7.4779628134389986E-2</v>
      </c>
      <c r="AA4393">
        <v>0</v>
      </c>
      <c r="AB4393">
        <v>0</v>
      </c>
      <c r="AC4393">
        <v>0</v>
      </c>
      <c r="AD4393">
        <v>0</v>
      </c>
      <c r="AE4393">
        <v>0.72571895130977182</v>
      </c>
    </row>
    <row r="4394" spans="1:31" x14ac:dyDescent="0.3">
      <c r="A4394">
        <v>2513373</v>
      </c>
      <c r="B4394">
        <v>1</v>
      </c>
      <c r="C4394" t="s">
        <v>80</v>
      </c>
      <c r="D4394" t="s">
        <v>95</v>
      </c>
      <c r="E4394" t="s">
        <v>159</v>
      </c>
      <c r="F4394" t="s">
        <v>12713</v>
      </c>
      <c r="G4394" t="s">
        <v>134</v>
      </c>
      <c r="H4394" t="s">
        <v>150</v>
      </c>
      <c r="I4394" t="s">
        <v>136</v>
      </c>
      <c r="J4394" t="s">
        <v>137</v>
      </c>
      <c r="K4394" t="s">
        <v>138</v>
      </c>
      <c r="L4394" t="s">
        <v>12714</v>
      </c>
      <c r="M4394" t="s">
        <v>12715</v>
      </c>
      <c r="N4394">
        <v>0.59222222199999996</v>
      </c>
      <c r="O4394">
        <v>0</v>
      </c>
      <c r="P4394">
        <v>100</v>
      </c>
      <c r="Q4394">
        <v>0</v>
      </c>
      <c r="R4394">
        <v>0</v>
      </c>
      <c r="S4394">
        <v>0</v>
      </c>
      <c r="T4394">
        <v>4</v>
      </c>
      <c r="U4394">
        <v>0</v>
      </c>
      <c r="V4394">
        <v>0</v>
      </c>
      <c r="W4394">
        <v>0</v>
      </c>
      <c r="X4394">
        <v>14.666029738598617</v>
      </c>
      <c r="Y4394">
        <v>0</v>
      </c>
      <c r="Z4394">
        <v>0</v>
      </c>
      <c r="AA4394">
        <v>0</v>
      </c>
      <c r="AB4394">
        <v>1.4742788284051822</v>
      </c>
      <c r="AC4394">
        <v>0</v>
      </c>
      <c r="AD4394">
        <v>0</v>
      </c>
      <c r="AE4394">
        <v>16.1403085670038</v>
      </c>
    </row>
    <row r="4395" spans="1:31" x14ac:dyDescent="0.3">
      <c r="A4395">
        <v>2513782</v>
      </c>
      <c r="B4395">
        <v>1</v>
      </c>
      <c r="C4395" t="s">
        <v>80</v>
      </c>
      <c r="D4395" t="s">
        <v>96</v>
      </c>
      <c r="E4395" t="s">
        <v>132</v>
      </c>
      <c r="F4395" t="s">
        <v>12716</v>
      </c>
      <c r="G4395" t="s">
        <v>333</v>
      </c>
      <c r="H4395" t="s">
        <v>135</v>
      </c>
      <c r="I4395" t="s">
        <v>136</v>
      </c>
      <c r="J4395" t="s">
        <v>137</v>
      </c>
      <c r="K4395" t="s">
        <v>144</v>
      </c>
      <c r="L4395" t="s">
        <v>12717</v>
      </c>
      <c r="M4395" t="s">
        <v>12718</v>
      </c>
      <c r="N4395">
        <v>1.1427777770000001</v>
      </c>
      <c r="O4395">
        <v>0</v>
      </c>
      <c r="P4395">
        <v>77</v>
      </c>
      <c r="Q4395">
        <v>0</v>
      </c>
      <c r="R4395">
        <v>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22.979558514904443</v>
      </c>
      <c r="Y4395">
        <v>0</v>
      </c>
      <c r="Z4395">
        <v>0</v>
      </c>
      <c r="AA4395">
        <v>0</v>
      </c>
      <c r="AB4395">
        <v>0</v>
      </c>
      <c r="AC4395">
        <v>0</v>
      </c>
      <c r="AD4395">
        <v>0</v>
      </c>
      <c r="AE4395">
        <v>22.979558514904443</v>
      </c>
    </row>
    <row r="4396" spans="1:31" x14ac:dyDescent="0.3">
      <c r="A4396">
        <v>2513513</v>
      </c>
      <c r="B4396">
        <v>1</v>
      </c>
      <c r="C4396" t="s">
        <v>80</v>
      </c>
      <c r="D4396" t="s">
        <v>88</v>
      </c>
      <c r="E4396" t="s">
        <v>159</v>
      </c>
      <c r="F4396" t="s">
        <v>12719</v>
      </c>
      <c r="G4396" t="s">
        <v>161</v>
      </c>
      <c r="H4396" t="s">
        <v>150</v>
      </c>
      <c r="I4396" t="s">
        <v>136</v>
      </c>
      <c r="J4396" t="s">
        <v>137</v>
      </c>
      <c r="K4396" t="s">
        <v>144</v>
      </c>
      <c r="L4396" t="s">
        <v>12720</v>
      </c>
      <c r="M4396" t="s">
        <v>12721</v>
      </c>
      <c r="N4396">
        <v>0.63388888799999998</v>
      </c>
      <c r="O4396">
        <v>0</v>
      </c>
      <c r="P4396">
        <v>653</v>
      </c>
      <c r="Q4396">
        <v>0</v>
      </c>
      <c r="R4396">
        <v>0</v>
      </c>
      <c r="S4396">
        <v>0</v>
      </c>
      <c r="T4396">
        <v>21</v>
      </c>
      <c r="U4396">
        <v>0</v>
      </c>
      <c r="V4396">
        <v>0</v>
      </c>
      <c r="W4396">
        <v>0</v>
      </c>
      <c r="X4396">
        <v>96.380829986924255</v>
      </c>
      <c r="Y4396">
        <v>0</v>
      </c>
      <c r="Z4396">
        <v>0</v>
      </c>
      <c r="AA4396">
        <v>0</v>
      </c>
      <c r="AB4396">
        <v>13.979949147559513</v>
      </c>
      <c r="AC4396">
        <v>0</v>
      </c>
      <c r="AD4396">
        <v>0</v>
      </c>
      <c r="AE4396">
        <v>110.36077913448376</v>
      </c>
    </row>
    <row r="4397" spans="1:31" x14ac:dyDescent="0.3">
      <c r="A4397">
        <v>2513204</v>
      </c>
      <c r="B4397">
        <v>1</v>
      </c>
      <c r="C4397" t="s">
        <v>81</v>
      </c>
      <c r="D4397" t="s">
        <v>120</v>
      </c>
      <c r="E4397" t="s">
        <v>187</v>
      </c>
      <c r="F4397" t="s">
        <v>9142</v>
      </c>
      <c r="G4397" t="s">
        <v>134</v>
      </c>
      <c r="H4397" t="s">
        <v>135</v>
      </c>
      <c r="I4397" t="s">
        <v>136</v>
      </c>
      <c r="J4397" t="s">
        <v>137</v>
      </c>
      <c r="K4397" t="s">
        <v>138</v>
      </c>
      <c r="L4397" t="s">
        <v>12722</v>
      </c>
      <c r="M4397" t="s">
        <v>12723</v>
      </c>
      <c r="N4397">
        <v>2.7033333329999998</v>
      </c>
      <c r="O4397">
        <v>1</v>
      </c>
      <c r="P4397">
        <v>135</v>
      </c>
      <c r="Q4397">
        <v>36</v>
      </c>
      <c r="R4397">
        <v>11</v>
      </c>
      <c r="S4397">
        <v>1</v>
      </c>
      <c r="T4397">
        <v>20</v>
      </c>
      <c r="U4397">
        <v>0</v>
      </c>
      <c r="V4397">
        <v>0</v>
      </c>
      <c r="W4397">
        <v>0</v>
      </c>
      <c r="X4397">
        <v>58.371628917786616</v>
      </c>
      <c r="Y4397">
        <v>26.714113791145643</v>
      </c>
      <c r="Z4397">
        <v>16.8595488941253</v>
      </c>
      <c r="AA4397">
        <v>0.41013334174324001</v>
      </c>
      <c r="AB4397">
        <v>14.421220230862939</v>
      </c>
      <c r="AC4397">
        <v>0</v>
      </c>
      <c r="AD4397">
        <v>0</v>
      </c>
      <c r="AE4397">
        <v>116.77664517566375</v>
      </c>
    </row>
    <row r="4398" spans="1:31" x14ac:dyDescent="0.3">
      <c r="A4398">
        <v>2513596</v>
      </c>
      <c r="B4398">
        <v>1</v>
      </c>
      <c r="C4398" t="s">
        <v>81</v>
      </c>
      <c r="D4398" t="s">
        <v>114</v>
      </c>
      <c r="E4398" t="s">
        <v>132</v>
      </c>
      <c r="F4398" t="s">
        <v>12724</v>
      </c>
      <c r="G4398" t="s">
        <v>204</v>
      </c>
      <c r="H4398" t="s">
        <v>135</v>
      </c>
      <c r="I4398" t="s">
        <v>136</v>
      </c>
      <c r="J4398" t="s">
        <v>137</v>
      </c>
      <c r="K4398" t="s">
        <v>144</v>
      </c>
      <c r="L4398" t="s">
        <v>12725</v>
      </c>
      <c r="M4398" t="s">
        <v>12726</v>
      </c>
      <c r="N4398">
        <v>1.449166666</v>
      </c>
      <c r="O4398">
        <v>0</v>
      </c>
      <c r="P4398">
        <v>56</v>
      </c>
      <c r="Q4398">
        <v>0</v>
      </c>
      <c r="R4398">
        <v>0</v>
      </c>
      <c r="S4398">
        <v>0</v>
      </c>
      <c r="T4398">
        <v>3</v>
      </c>
      <c r="U4398">
        <v>0</v>
      </c>
      <c r="V4398">
        <v>0</v>
      </c>
      <c r="W4398">
        <v>0</v>
      </c>
      <c r="X4398">
        <v>9.029827523733303</v>
      </c>
      <c r="Y4398">
        <v>0</v>
      </c>
      <c r="Z4398">
        <v>0</v>
      </c>
      <c r="AA4398">
        <v>0</v>
      </c>
      <c r="AB4398">
        <v>4.0923383428719998E-2</v>
      </c>
      <c r="AC4398">
        <v>0</v>
      </c>
      <c r="AD4398">
        <v>0</v>
      </c>
      <c r="AE4398">
        <v>9.0707509071620223</v>
      </c>
    </row>
    <row r="4399" spans="1:31" x14ac:dyDescent="0.3">
      <c r="A4399">
        <v>2513012</v>
      </c>
      <c r="B4399">
        <v>1</v>
      </c>
      <c r="C4399" t="s">
        <v>81</v>
      </c>
      <c r="D4399" t="s">
        <v>118</v>
      </c>
      <c r="E4399" t="s">
        <v>187</v>
      </c>
      <c r="F4399" t="s">
        <v>10964</v>
      </c>
      <c r="G4399" t="s">
        <v>143</v>
      </c>
      <c r="H4399" t="s">
        <v>135</v>
      </c>
      <c r="I4399" t="s">
        <v>136</v>
      </c>
      <c r="J4399" t="s">
        <v>137</v>
      </c>
      <c r="K4399" t="s">
        <v>144</v>
      </c>
      <c r="L4399" t="s">
        <v>12727</v>
      </c>
      <c r="M4399" t="s">
        <v>12728</v>
      </c>
      <c r="N4399">
        <v>0.78972222199999997</v>
      </c>
      <c r="O4399">
        <v>0</v>
      </c>
      <c r="P4399">
        <v>0</v>
      </c>
      <c r="Q4399">
        <v>15</v>
      </c>
      <c r="R4399">
        <v>8</v>
      </c>
      <c r="S4399">
        <v>11</v>
      </c>
      <c r="T4399">
        <v>0</v>
      </c>
      <c r="U4399">
        <v>5</v>
      </c>
      <c r="V4399">
        <v>0</v>
      </c>
      <c r="W4399">
        <v>0</v>
      </c>
      <c r="X4399">
        <v>0</v>
      </c>
      <c r="Y4399">
        <v>33.147138981709958</v>
      </c>
      <c r="Z4399">
        <v>5.777728608360853</v>
      </c>
      <c r="AA4399">
        <v>64.66331949856044</v>
      </c>
      <c r="AB4399">
        <v>0</v>
      </c>
      <c r="AC4399">
        <v>1841.6856684975887</v>
      </c>
      <c r="AD4399">
        <v>0</v>
      </c>
      <c r="AE4399">
        <v>1945.27385558622</v>
      </c>
    </row>
    <row r="4400" spans="1:31" x14ac:dyDescent="0.3">
      <c r="A4400">
        <v>2513158</v>
      </c>
      <c r="B4400">
        <v>1</v>
      </c>
      <c r="C4400" t="s">
        <v>80</v>
      </c>
      <c r="D4400" t="s">
        <v>103</v>
      </c>
      <c r="E4400" t="s">
        <v>167</v>
      </c>
      <c r="F4400" t="s">
        <v>12729</v>
      </c>
      <c r="G4400" t="s">
        <v>169</v>
      </c>
      <c r="H4400" t="s">
        <v>150</v>
      </c>
      <c r="I4400" t="s">
        <v>136</v>
      </c>
      <c r="J4400" t="s">
        <v>137</v>
      </c>
      <c r="K4400" t="s">
        <v>144</v>
      </c>
      <c r="L4400" t="s">
        <v>12730</v>
      </c>
      <c r="M4400" t="s">
        <v>12731</v>
      </c>
      <c r="N4400">
        <v>2.1688888880000001</v>
      </c>
      <c r="O4400">
        <v>0</v>
      </c>
      <c r="P4400">
        <v>1</v>
      </c>
      <c r="Q4400">
        <v>0</v>
      </c>
      <c r="R4400">
        <v>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0.34994734203350497</v>
      </c>
      <c r="Y4400">
        <v>0</v>
      </c>
      <c r="Z4400">
        <v>0</v>
      </c>
      <c r="AA4400">
        <v>0</v>
      </c>
      <c r="AB4400">
        <v>0</v>
      </c>
      <c r="AC4400">
        <v>0</v>
      </c>
      <c r="AD4400">
        <v>0</v>
      </c>
      <c r="AE4400">
        <v>0.34994734203350497</v>
      </c>
    </row>
    <row r="4401" spans="1:31" x14ac:dyDescent="0.3">
      <c r="A4401">
        <v>2513221</v>
      </c>
      <c r="B4401">
        <v>1</v>
      </c>
      <c r="C4401" t="s">
        <v>80</v>
      </c>
      <c r="D4401" t="s">
        <v>96</v>
      </c>
      <c r="E4401" t="s">
        <v>132</v>
      </c>
      <c r="F4401" t="s">
        <v>12732</v>
      </c>
      <c r="G4401" t="s">
        <v>134</v>
      </c>
      <c r="H4401" t="s">
        <v>135</v>
      </c>
      <c r="I4401" t="s">
        <v>136</v>
      </c>
      <c r="J4401" t="s">
        <v>137</v>
      </c>
      <c r="K4401" t="s">
        <v>138</v>
      </c>
      <c r="L4401" t="s">
        <v>12733</v>
      </c>
      <c r="M4401" t="s">
        <v>12734</v>
      </c>
      <c r="N4401">
        <v>2.7177777769999998</v>
      </c>
      <c r="O4401">
        <v>3</v>
      </c>
      <c r="P4401">
        <v>702</v>
      </c>
      <c r="Q4401">
        <v>1</v>
      </c>
      <c r="R4401">
        <v>0</v>
      </c>
      <c r="S4401">
        <v>2</v>
      </c>
      <c r="T4401">
        <v>21</v>
      </c>
      <c r="U4401">
        <v>0</v>
      </c>
      <c r="V4401">
        <v>0</v>
      </c>
      <c r="W4401">
        <v>33.259716075687017</v>
      </c>
      <c r="X4401">
        <v>377.14822345182864</v>
      </c>
      <c r="Y4401">
        <v>0</v>
      </c>
      <c r="Z4401">
        <v>0</v>
      </c>
      <c r="AA4401">
        <v>52.703241028554793</v>
      </c>
      <c r="AB4401">
        <v>62.664476510375053</v>
      </c>
      <c r="AC4401">
        <v>0</v>
      </c>
      <c r="AD4401">
        <v>0</v>
      </c>
      <c r="AE4401">
        <v>525.77565706644555</v>
      </c>
    </row>
    <row r="4402" spans="1:31" x14ac:dyDescent="0.3">
      <c r="A4402">
        <v>2513433</v>
      </c>
      <c r="B4402">
        <v>1</v>
      </c>
      <c r="C4402" t="s">
        <v>81</v>
      </c>
      <c r="D4402" t="s">
        <v>127</v>
      </c>
      <c r="E4402" t="s">
        <v>275</v>
      </c>
      <c r="F4402" t="s">
        <v>397</v>
      </c>
      <c r="G4402" t="s">
        <v>143</v>
      </c>
      <c r="H4402" t="s">
        <v>135</v>
      </c>
      <c r="I4402" t="s">
        <v>136</v>
      </c>
      <c r="J4402" t="s">
        <v>137</v>
      </c>
      <c r="K4402" t="s">
        <v>144</v>
      </c>
      <c r="L4402" t="s">
        <v>12735</v>
      </c>
      <c r="M4402" t="s">
        <v>12736</v>
      </c>
      <c r="N4402">
        <v>5.9758332999999997E-2</v>
      </c>
      <c r="O4402">
        <v>10</v>
      </c>
      <c r="P4402">
        <v>158</v>
      </c>
      <c r="Q4402">
        <v>205</v>
      </c>
      <c r="R4402">
        <v>211</v>
      </c>
      <c r="S4402">
        <v>13</v>
      </c>
      <c r="T4402">
        <v>29</v>
      </c>
      <c r="U4402">
        <v>0</v>
      </c>
      <c r="V4402">
        <v>0</v>
      </c>
      <c r="W4402">
        <v>0.21728989597890838</v>
      </c>
      <c r="X4402">
        <v>1.7823110413489687</v>
      </c>
      <c r="Y4402">
        <v>6.0261628638371194</v>
      </c>
      <c r="Z4402">
        <v>8.2363190377281033</v>
      </c>
      <c r="AA4402">
        <v>0.35578587093835562</v>
      </c>
      <c r="AB4402">
        <v>0.9705337610766448</v>
      </c>
      <c r="AC4402">
        <v>0</v>
      </c>
      <c r="AD4402">
        <v>0</v>
      </c>
      <c r="AE4402">
        <v>17.5884024709081</v>
      </c>
    </row>
    <row r="4403" spans="1:31" x14ac:dyDescent="0.3">
      <c r="A4403">
        <v>2513078</v>
      </c>
      <c r="B4403">
        <v>1</v>
      </c>
      <c r="C4403" t="s">
        <v>81</v>
      </c>
      <c r="D4403" t="s">
        <v>123</v>
      </c>
      <c r="E4403" t="s">
        <v>132</v>
      </c>
      <c r="F4403" t="s">
        <v>642</v>
      </c>
      <c r="G4403" t="s">
        <v>173</v>
      </c>
      <c r="H4403" t="s">
        <v>135</v>
      </c>
      <c r="I4403" t="s">
        <v>136</v>
      </c>
      <c r="J4403" t="s">
        <v>137</v>
      </c>
      <c r="K4403" t="s">
        <v>138</v>
      </c>
      <c r="L4403" t="s">
        <v>12737</v>
      </c>
      <c r="M4403" t="s">
        <v>12738</v>
      </c>
      <c r="N4403">
        <v>9.65</v>
      </c>
      <c r="O4403">
        <v>0</v>
      </c>
      <c r="P4403">
        <v>379</v>
      </c>
      <c r="Q4403">
        <v>0</v>
      </c>
      <c r="R4403">
        <v>13</v>
      </c>
      <c r="S4403">
        <v>0</v>
      </c>
      <c r="T4403">
        <v>17</v>
      </c>
      <c r="U4403">
        <v>0</v>
      </c>
      <c r="V4403">
        <v>0</v>
      </c>
      <c r="W4403">
        <v>0</v>
      </c>
      <c r="X4403">
        <v>711.62628381069578</v>
      </c>
      <c r="Y4403">
        <v>0</v>
      </c>
      <c r="Z4403">
        <v>26.3310130505266</v>
      </c>
      <c r="AA4403">
        <v>0</v>
      </c>
      <c r="AB4403">
        <v>120.20035204916016</v>
      </c>
      <c r="AC4403">
        <v>0</v>
      </c>
      <c r="AD4403">
        <v>0</v>
      </c>
      <c r="AE4403">
        <v>858.15764891038259</v>
      </c>
    </row>
    <row r="4404" spans="1:31" x14ac:dyDescent="0.3">
      <c r="A4404">
        <v>2513098</v>
      </c>
      <c r="B4404">
        <v>1</v>
      </c>
      <c r="C4404" t="s">
        <v>80</v>
      </c>
      <c r="D4404" t="s">
        <v>88</v>
      </c>
      <c r="E4404" t="s">
        <v>147</v>
      </c>
      <c r="F4404" t="s">
        <v>12739</v>
      </c>
      <c r="G4404" t="s">
        <v>134</v>
      </c>
      <c r="H4404" t="s">
        <v>150</v>
      </c>
      <c r="I4404" t="s">
        <v>136</v>
      </c>
      <c r="J4404" t="s">
        <v>137</v>
      </c>
      <c r="K4404" t="s">
        <v>138</v>
      </c>
      <c r="L4404" t="s">
        <v>12740</v>
      </c>
      <c r="M4404" t="s">
        <v>12741</v>
      </c>
      <c r="N4404">
        <v>3.6858333330000002</v>
      </c>
      <c r="O4404">
        <v>0</v>
      </c>
      <c r="P4404">
        <v>45</v>
      </c>
      <c r="Q4404">
        <v>0</v>
      </c>
      <c r="R4404">
        <v>0</v>
      </c>
      <c r="S4404">
        <v>0</v>
      </c>
      <c r="T4404">
        <v>3</v>
      </c>
      <c r="U4404">
        <v>0</v>
      </c>
      <c r="V4404">
        <v>0</v>
      </c>
      <c r="W4404">
        <v>0</v>
      </c>
      <c r="X4404">
        <v>45.734660228980395</v>
      </c>
      <c r="Y4404">
        <v>0</v>
      </c>
      <c r="Z4404">
        <v>0</v>
      </c>
      <c r="AA4404">
        <v>0</v>
      </c>
      <c r="AB4404">
        <v>7.0512057538585706</v>
      </c>
      <c r="AC4404">
        <v>0</v>
      </c>
      <c r="AD4404">
        <v>0</v>
      </c>
      <c r="AE4404">
        <v>52.785865982838963</v>
      </c>
    </row>
    <row r="4405" spans="1:31" x14ac:dyDescent="0.3">
      <c r="A4405">
        <v>2513227</v>
      </c>
      <c r="B4405">
        <v>1</v>
      </c>
      <c r="C4405" t="s">
        <v>80</v>
      </c>
      <c r="D4405" t="s">
        <v>100</v>
      </c>
      <c r="E4405" t="s">
        <v>159</v>
      </c>
      <c r="F4405" t="s">
        <v>12742</v>
      </c>
      <c r="G4405" t="s">
        <v>134</v>
      </c>
      <c r="H4405" t="s">
        <v>150</v>
      </c>
      <c r="I4405" t="s">
        <v>136</v>
      </c>
      <c r="J4405" t="s">
        <v>137</v>
      </c>
      <c r="K4405" t="s">
        <v>138</v>
      </c>
      <c r="L4405" t="s">
        <v>12743</v>
      </c>
      <c r="M4405" t="s">
        <v>12744</v>
      </c>
      <c r="N4405">
        <v>0.47611111099999998</v>
      </c>
      <c r="O4405">
        <v>0</v>
      </c>
      <c r="P4405">
        <v>74</v>
      </c>
      <c r="Q4405">
        <v>0</v>
      </c>
      <c r="R4405">
        <v>0</v>
      </c>
      <c r="S4405">
        <v>0</v>
      </c>
      <c r="T4405">
        <v>3</v>
      </c>
      <c r="U4405">
        <v>0</v>
      </c>
      <c r="V4405">
        <v>0</v>
      </c>
      <c r="W4405">
        <v>0</v>
      </c>
      <c r="X4405">
        <v>8.90838453028808</v>
      </c>
      <c r="Y4405">
        <v>0</v>
      </c>
      <c r="Z4405">
        <v>0</v>
      </c>
      <c r="AA4405">
        <v>0</v>
      </c>
      <c r="AB4405">
        <v>16.795478341408462</v>
      </c>
      <c r="AC4405">
        <v>0</v>
      </c>
      <c r="AD4405">
        <v>0</v>
      </c>
      <c r="AE4405">
        <v>25.703862871696543</v>
      </c>
    </row>
    <row r="4406" spans="1:31" x14ac:dyDescent="0.3">
      <c r="A4406">
        <v>2513178</v>
      </c>
      <c r="B4406">
        <v>1</v>
      </c>
      <c r="C4406" t="s">
        <v>81</v>
      </c>
      <c r="D4406" t="s">
        <v>119</v>
      </c>
      <c r="E4406" t="s">
        <v>159</v>
      </c>
      <c r="F4406" t="s">
        <v>1982</v>
      </c>
      <c r="G4406" t="s">
        <v>173</v>
      </c>
      <c r="H4406" t="s">
        <v>150</v>
      </c>
      <c r="I4406" t="s">
        <v>136</v>
      </c>
      <c r="J4406" t="s">
        <v>137</v>
      </c>
      <c r="K4406" t="s">
        <v>138</v>
      </c>
      <c r="L4406" t="s">
        <v>12745</v>
      </c>
      <c r="M4406" t="s">
        <v>12746</v>
      </c>
      <c r="N4406">
        <v>7.5711111109999996</v>
      </c>
      <c r="O4406">
        <v>0</v>
      </c>
      <c r="P4406">
        <v>139</v>
      </c>
      <c r="Q4406">
        <v>0</v>
      </c>
      <c r="R4406">
        <v>13</v>
      </c>
      <c r="S4406">
        <v>0</v>
      </c>
      <c r="T4406">
        <v>7</v>
      </c>
      <c r="U4406">
        <v>0</v>
      </c>
      <c r="V4406">
        <v>0</v>
      </c>
      <c r="W4406">
        <v>0</v>
      </c>
      <c r="X4406">
        <v>186.49464544349149</v>
      </c>
      <c r="Y4406">
        <v>0</v>
      </c>
      <c r="Z4406">
        <v>19.226917528510768</v>
      </c>
      <c r="AA4406">
        <v>0</v>
      </c>
      <c r="AB4406">
        <v>21.521042908516943</v>
      </c>
      <c r="AC4406">
        <v>0</v>
      </c>
      <c r="AD4406">
        <v>0</v>
      </c>
      <c r="AE4406">
        <v>227.24260588051919</v>
      </c>
    </row>
    <row r="4407" spans="1:31" x14ac:dyDescent="0.3">
      <c r="A4407">
        <v>2512992</v>
      </c>
      <c r="B4407">
        <v>1</v>
      </c>
      <c r="C4407" t="s">
        <v>80</v>
      </c>
      <c r="D4407" t="s">
        <v>103</v>
      </c>
      <c r="E4407" t="s">
        <v>141</v>
      </c>
      <c r="F4407" t="s">
        <v>12747</v>
      </c>
      <c r="G4407" t="s">
        <v>143</v>
      </c>
      <c r="H4407" t="s">
        <v>135</v>
      </c>
      <c r="I4407" t="s">
        <v>136</v>
      </c>
      <c r="J4407" t="s">
        <v>137</v>
      </c>
      <c r="K4407" t="s">
        <v>144</v>
      </c>
      <c r="L4407" t="s">
        <v>12748</v>
      </c>
      <c r="M4407" t="s">
        <v>12749</v>
      </c>
      <c r="N4407">
        <v>0.338888888</v>
      </c>
      <c r="O4407">
        <v>0</v>
      </c>
      <c r="P4407">
        <v>1033</v>
      </c>
      <c r="Q4407">
        <v>0</v>
      </c>
      <c r="R4407">
        <v>1</v>
      </c>
      <c r="S4407">
        <v>1</v>
      </c>
      <c r="T4407">
        <v>276</v>
      </c>
      <c r="U4407">
        <v>0</v>
      </c>
      <c r="V4407">
        <v>0</v>
      </c>
      <c r="W4407">
        <v>0</v>
      </c>
      <c r="X4407">
        <v>78.634927423709939</v>
      </c>
      <c r="Y4407">
        <v>0</v>
      </c>
      <c r="Z4407">
        <v>3.6303580971666664E-3</v>
      </c>
      <c r="AA4407">
        <v>2.3590958776320003</v>
      </c>
      <c r="AB4407">
        <v>44.756108291173931</v>
      </c>
      <c r="AC4407">
        <v>0</v>
      </c>
      <c r="AD4407">
        <v>0</v>
      </c>
      <c r="AE4407">
        <v>125.75376195061304</v>
      </c>
    </row>
    <row r="4408" spans="1:31" x14ac:dyDescent="0.3">
      <c r="A4408">
        <v>2513619</v>
      </c>
      <c r="B4408">
        <v>1</v>
      </c>
      <c r="C4408" t="s">
        <v>80</v>
      </c>
      <c r="D4408" t="s">
        <v>95</v>
      </c>
      <c r="E4408" t="s">
        <v>207</v>
      </c>
      <c r="F4408" t="s">
        <v>412</v>
      </c>
      <c r="G4408" t="s">
        <v>177</v>
      </c>
      <c r="H4408" t="s">
        <v>150</v>
      </c>
      <c r="I4408" t="s">
        <v>136</v>
      </c>
      <c r="J4408" t="s">
        <v>137</v>
      </c>
      <c r="K4408" t="s">
        <v>144</v>
      </c>
      <c r="L4408" t="s">
        <v>12750</v>
      </c>
      <c r="M4408" t="s">
        <v>12751</v>
      </c>
      <c r="N4408">
        <v>2.4963888879999998</v>
      </c>
      <c r="O4408">
        <v>0</v>
      </c>
      <c r="P4408">
        <v>78</v>
      </c>
      <c r="Q4408">
        <v>0</v>
      </c>
      <c r="R4408">
        <v>0</v>
      </c>
      <c r="S4408">
        <v>0</v>
      </c>
      <c r="T4408">
        <v>14</v>
      </c>
      <c r="U4408">
        <v>0</v>
      </c>
      <c r="V4408">
        <v>0</v>
      </c>
      <c r="W4408">
        <v>0</v>
      </c>
      <c r="X4408">
        <v>60.782476720036996</v>
      </c>
      <c r="Y4408">
        <v>0</v>
      </c>
      <c r="Z4408">
        <v>0</v>
      </c>
      <c r="AA4408">
        <v>0</v>
      </c>
      <c r="AB4408">
        <v>61.259627078158054</v>
      </c>
      <c r="AC4408">
        <v>0</v>
      </c>
      <c r="AD4408">
        <v>0</v>
      </c>
      <c r="AE4408">
        <v>122.04210379819506</v>
      </c>
    </row>
    <row r="4409" spans="1:31" x14ac:dyDescent="0.3">
      <c r="A4409">
        <v>2513184</v>
      </c>
      <c r="B4409">
        <v>1</v>
      </c>
      <c r="C4409" t="s">
        <v>81</v>
      </c>
      <c r="D4409" t="s">
        <v>118</v>
      </c>
      <c r="E4409" t="s">
        <v>167</v>
      </c>
      <c r="F4409" t="s">
        <v>907</v>
      </c>
      <c r="G4409" t="s">
        <v>169</v>
      </c>
      <c r="H4409" t="s">
        <v>150</v>
      </c>
      <c r="I4409" t="s">
        <v>136</v>
      </c>
      <c r="J4409" t="s">
        <v>137</v>
      </c>
      <c r="K4409" t="s">
        <v>144</v>
      </c>
      <c r="L4409" t="s">
        <v>12752</v>
      </c>
      <c r="M4409" t="s">
        <v>12753</v>
      </c>
      <c r="N4409">
        <v>5.7605555549999998</v>
      </c>
      <c r="O4409">
        <v>0</v>
      </c>
      <c r="P4409">
        <v>23</v>
      </c>
      <c r="Q4409">
        <v>0</v>
      </c>
      <c r="R4409">
        <v>0</v>
      </c>
      <c r="S4409">
        <v>0</v>
      </c>
      <c r="T4409">
        <v>2</v>
      </c>
      <c r="U4409">
        <v>0</v>
      </c>
      <c r="V4409">
        <v>0</v>
      </c>
      <c r="W4409">
        <v>0</v>
      </c>
      <c r="X4409">
        <v>28.307189991503371</v>
      </c>
      <c r="Y4409">
        <v>0</v>
      </c>
      <c r="Z4409">
        <v>0</v>
      </c>
      <c r="AA4409">
        <v>0</v>
      </c>
      <c r="AB4409">
        <v>56.502428744501159</v>
      </c>
      <c r="AC4409">
        <v>0</v>
      </c>
      <c r="AD4409">
        <v>0</v>
      </c>
      <c r="AE4409">
        <v>84.809618736004523</v>
      </c>
    </row>
    <row r="4410" spans="1:31" x14ac:dyDescent="0.3">
      <c r="A4410">
        <v>2513035</v>
      </c>
      <c r="B4410">
        <v>1</v>
      </c>
      <c r="C4410" t="s">
        <v>80</v>
      </c>
      <c r="D4410" t="s">
        <v>100</v>
      </c>
      <c r="E4410" t="s">
        <v>132</v>
      </c>
      <c r="F4410" t="s">
        <v>11257</v>
      </c>
      <c r="G4410" t="s">
        <v>143</v>
      </c>
      <c r="H4410" t="s">
        <v>135</v>
      </c>
      <c r="I4410" t="s">
        <v>136</v>
      </c>
      <c r="J4410" t="s">
        <v>137</v>
      </c>
      <c r="K4410" t="s">
        <v>144</v>
      </c>
      <c r="L4410" t="s">
        <v>12754</v>
      </c>
      <c r="M4410" t="s">
        <v>12755</v>
      </c>
      <c r="N4410">
        <v>0.31083333299999999</v>
      </c>
      <c r="O4410">
        <v>0</v>
      </c>
      <c r="P4410">
        <v>1009</v>
      </c>
      <c r="Q4410">
        <v>0</v>
      </c>
      <c r="R4410">
        <v>126</v>
      </c>
      <c r="S4410">
        <v>0</v>
      </c>
      <c r="T4410">
        <v>115</v>
      </c>
      <c r="U4410">
        <v>0</v>
      </c>
      <c r="V4410">
        <v>0</v>
      </c>
      <c r="W4410">
        <v>0</v>
      </c>
      <c r="X4410">
        <v>112.32071866770876</v>
      </c>
      <c r="Y4410">
        <v>0</v>
      </c>
      <c r="Z4410">
        <v>27.294860234823556</v>
      </c>
      <c r="AA4410">
        <v>0</v>
      </c>
      <c r="AB4410">
        <v>45.457594846538463</v>
      </c>
      <c r="AC4410">
        <v>0</v>
      </c>
      <c r="AD4410">
        <v>0</v>
      </c>
      <c r="AE4410">
        <v>185.07317374907078</v>
      </c>
    </row>
    <row r="4411" spans="1:31" x14ac:dyDescent="0.3">
      <c r="A4411">
        <v>2513576</v>
      </c>
      <c r="B4411">
        <v>1</v>
      </c>
      <c r="C4411" t="s">
        <v>80</v>
      </c>
      <c r="D4411" t="s">
        <v>93</v>
      </c>
      <c r="E4411" t="s">
        <v>159</v>
      </c>
      <c r="F4411" t="s">
        <v>12756</v>
      </c>
      <c r="G4411" t="s">
        <v>161</v>
      </c>
      <c r="H4411" t="s">
        <v>150</v>
      </c>
      <c r="I4411" t="s">
        <v>136</v>
      </c>
      <c r="J4411" t="s">
        <v>137</v>
      </c>
      <c r="K4411" t="s">
        <v>144</v>
      </c>
      <c r="L4411" t="s">
        <v>12757</v>
      </c>
      <c r="M4411" t="s">
        <v>12758</v>
      </c>
      <c r="N4411">
        <v>1.448611111</v>
      </c>
      <c r="O4411">
        <v>0</v>
      </c>
      <c r="P4411">
        <v>92</v>
      </c>
      <c r="Q4411">
        <v>0</v>
      </c>
      <c r="R4411">
        <v>13</v>
      </c>
      <c r="S4411">
        <v>0</v>
      </c>
      <c r="T4411">
        <v>19</v>
      </c>
      <c r="U4411">
        <v>0</v>
      </c>
      <c r="V4411">
        <v>0</v>
      </c>
      <c r="W4411">
        <v>0</v>
      </c>
      <c r="X4411">
        <v>17.172202917252658</v>
      </c>
      <c r="Y4411">
        <v>0</v>
      </c>
      <c r="Z4411">
        <v>5.2329517297545198</v>
      </c>
      <c r="AA4411">
        <v>0</v>
      </c>
      <c r="AB4411">
        <v>35.21797943850283</v>
      </c>
      <c r="AC4411">
        <v>0</v>
      </c>
      <c r="AD4411">
        <v>0</v>
      </c>
      <c r="AE4411">
        <v>57.62313408551001</v>
      </c>
    </row>
    <row r="4412" spans="1:31" x14ac:dyDescent="0.3">
      <c r="A4412">
        <v>2513376</v>
      </c>
      <c r="B4412">
        <v>1</v>
      </c>
      <c r="C4412" t="s">
        <v>80</v>
      </c>
      <c r="D4412" t="s">
        <v>84</v>
      </c>
      <c r="E4412" t="s">
        <v>132</v>
      </c>
      <c r="F4412" t="s">
        <v>12759</v>
      </c>
      <c r="G4412" t="s">
        <v>295</v>
      </c>
      <c r="H4412" t="s">
        <v>135</v>
      </c>
      <c r="I4412" t="s">
        <v>136</v>
      </c>
      <c r="J4412" t="s">
        <v>137</v>
      </c>
      <c r="K4412" t="s">
        <v>138</v>
      </c>
      <c r="L4412" t="s">
        <v>12760</v>
      </c>
      <c r="M4412" t="s">
        <v>12761</v>
      </c>
      <c r="N4412">
        <v>0.28111111100000002</v>
      </c>
      <c r="O4412">
        <v>0</v>
      </c>
      <c r="P4412">
        <v>564</v>
      </c>
      <c r="Q4412">
        <v>0</v>
      </c>
      <c r="R4412">
        <v>0</v>
      </c>
      <c r="S4412">
        <v>0</v>
      </c>
      <c r="T4412">
        <v>15</v>
      </c>
      <c r="U4412">
        <v>0</v>
      </c>
      <c r="V4412">
        <v>0</v>
      </c>
      <c r="W4412">
        <v>0</v>
      </c>
      <c r="X4412">
        <v>39.371700006210624</v>
      </c>
      <c r="Y4412">
        <v>0</v>
      </c>
      <c r="Z4412">
        <v>0</v>
      </c>
      <c r="AA4412">
        <v>0</v>
      </c>
      <c r="AB4412">
        <v>3.2707607962036791</v>
      </c>
      <c r="AC4412">
        <v>0</v>
      </c>
      <c r="AD4412">
        <v>0</v>
      </c>
      <c r="AE4412">
        <v>42.642460802414305</v>
      </c>
    </row>
    <row r="4413" spans="1:31" x14ac:dyDescent="0.3">
      <c r="A4413">
        <v>2513562</v>
      </c>
      <c r="B4413">
        <v>1</v>
      </c>
      <c r="C4413" t="s">
        <v>80</v>
      </c>
      <c r="D4413" t="s">
        <v>95</v>
      </c>
      <c r="E4413" t="s">
        <v>207</v>
      </c>
      <c r="F4413" t="s">
        <v>12762</v>
      </c>
      <c r="G4413" t="s">
        <v>588</v>
      </c>
      <c r="H4413" t="s">
        <v>150</v>
      </c>
      <c r="I4413" t="s">
        <v>136</v>
      </c>
      <c r="J4413" t="s">
        <v>137</v>
      </c>
      <c r="K4413" t="s">
        <v>144</v>
      </c>
      <c r="L4413" t="s">
        <v>12763</v>
      </c>
      <c r="M4413" t="s">
        <v>12764</v>
      </c>
      <c r="N4413">
        <v>2.1088888880000001</v>
      </c>
      <c r="O4413">
        <v>0</v>
      </c>
      <c r="P4413">
        <v>66</v>
      </c>
      <c r="Q4413">
        <v>0</v>
      </c>
      <c r="R4413">
        <v>0</v>
      </c>
      <c r="S4413">
        <v>0</v>
      </c>
      <c r="T4413">
        <v>0</v>
      </c>
      <c r="U4413">
        <v>0</v>
      </c>
      <c r="V4413">
        <v>0</v>
      </c>
      <c r="W4413">
        <v>0</v>
      </c>
      <c r="X4413">
        <v>31.32302761926211</v>
      </c>
      <c r="Y4413">
        <v>0</v>
      </c>
      <c r="Z4413">
        <v>0</v>
      </c>
      <c r="AA4413">
        <v>0</v>
      </c>
      <c r="AB4413">
        <v>0</v>
      </c>
      <c r="AC4413">
        <v>0</v>
      </c>
      <c r="AD4413">
        <v>0</v>
      </c>
      <c r="AE4413">
        <v>31.32302761926211</v>
      </c>
    </row>
    <row r="4414" spans="1:31" x14ac:dyDescent="0.3">
      <c r="A4414">
        <v>2513585</v>
      </c>
      <c r="B4414">
        <v>1</v>
      </c>
      <c r="C4414" t="s">
        <v>80</v>
      </c>
      <c r="D4414" t="s">
        <v>101</v>
      </c>
      <c r="E4414" t="s">
        <v>207</v>
      </c>
      <c r="F4414" t="s">
        <v>12765</v>
      </c>
      <c r="G4414" t="s">
        <v>161</v>
      </c>
      <c r="H4414" t="s">
        <v>150</v>
      </c>
      <c r="I4414" t="s">
        <v>136</v>
      </c>
      <c r="J4414" t="s">
        <v>137</v>
      </c>
      <c r="K4414" t="s">
        <v>144</v>
      </c>
      <c r="L4414" t="s">
        <v>12766</v>
      </c>
      <c r="M4414" t="s">
        <v>12767</v>
      </c>
      <c r="N4414">
        <v>0.95138888799999999</v>
      </c>
      <c r="O4414">
        <v>0</v>
      </c>
      <c r="P4414">
        <v>145</v>
      </c>
      <c r="Q4414">
        <v>0</v>
      </c>
      <c r="R4414">
        <v>1</v>
      </c>
      <c r="S4414">
        <v>0</v>
      </c>
      <c r="T4414">
        <v>7</v>
      </c>
      <c r="U4414">
        <v>0</v>
      </c>
      <c r="V4414">
        <v>0</v>
      </c>
      <c r="W4414">
        <v>0</v>
      </c>
      <c r="X4414">
        <v>39.264878346465878</v>
      </c>
      <c r="Y4414">
        <v>0</v>
      </c>
      <c r="Z4414">
        <v>0.26823553533977335</v>
      </c>
      <c r="AA4414">
        <v>0</v>
      </c>
      <c r="AB4414">
        <v>6.042747220310372</v>
      </c>
      <c r="AC4414">
        <v>0</v>
      </c>
      <c r="AD4414">
        <v>0</v>
      </c>
      <c r="AE4414">
        <v>45.575861102116029</v>
      </c>
    </row>
    <row r="4415" spans="1:31" x14ac:dyDescent="0.3">
      <c r="A4415">
        <v>2513167</v>
      </c>
      <c r="B4415">
        <v>1</v>
      </c>
      <c r="C4415" t="s">
        <v>81</v>
      </c>
      <c r="D4415" t="s">
        <v>119</v>
      </c>
      <c r="E4415" t="s">
        <v>159</v>
      </c>
      <c r="F4415" t="s">
        <v>12768</v>
      </c>
      <c r="G4415" t="s">
        <v>173</v>
      </c>
      <c r="H4415" t="s">
        <v>150</v>
      </c>
      <c r="I4415" t="s">
        <v>136</v>
      </c>
      <c r="J4415" t="s">
        <v>137</v>
      </c>
      <c r="K4415" t="s">
        <v>138</v>
      </c>
      <c r="L4415" t="s">
        <v>12769</v>
      </c>
      <c r="M4415" t="s">
        <v>12770</v>
      </c>
      <c r="N4415">
        <v>4.7275</v>
      </c>
      <c r="O4415">
        <v>0</v>
      </c>
      <c r="P4415">
        <v>91</v>
      </c>
      <c r="Q4415">
        <v>0</v>
      </c>
      <c r="R4415">
        <v>14</v>
      </c>
      <c r="S4415">
        <v>0</v>
      </c>
      <c r="T4415">
        <v>7</v>
      </c>
      <c r="U4415">
        <v>0</v>
      </c>
      <c r="V4415">
        <v>0</v>
      </c>
      <c r="W4415">
        <v>0</v>
      </c>
      <c r="X4415">
        <v>63.726191498573463</v>
      </c>
      <c r="Y4415">
        <v>0</v>
      </c>
      <c r="Z4415">
        <v>15.882651276724724</v>
      </c>
      <c r="AA4415">
        <v>0</v>
      </c>
      <c r="AB4415">
        <v>33.342793340797172</v>
      </c>
      <c r="AC4415">
        <v>0</v>
      </c>
      <c r="AD4415">
        <v>0</v>
      </c>
      <c r="AE4415">
        <v>112.95163611609536</v>
      </c>
    </row>
    <row r="4416" spans="1:31" x14ac:dyDescent="0.3">
      <c r="A4416">
        <v>2513004</v>
      </c>
      <c r="B4416">
        <v>1</v>
      </c>
      <c r="C4416" t="s">
        <v>81</v>
      </c>
      <c r="D4416" t="s">
        <v>118</v>
      </c>
      <c r="E4416" t="s">
        <v>132</v>
      </c>
      <c r="F4416" t="s">
        <v>12771</v>
      </c>
      <c r="G4416" t="s">
        <v>143</v>
      </c>
      <c r="H4416" t="s">
        <v>135</v>
      </c>
      <c r="I4416" t="s">
        <v>136</v>
      </c>
      <c r="J4416" t="s">
        <v>137</v>
      </c>
      <c r="K4416" t="s">
        <v>144</v>
      </c>
      <c r="L4416" t="s">
        <v>12772</v>
      </c>
      <c r="M4416" t="s">
        <v>12773</v>
      </c>
      <c r="N4416">
        <v>0.60916666600000002</v>
      </c>
      <c r="O4416">
        <v>0</v>
      </c>
      <c r="P4416">
        <v>1630</v>
      </c>
      <c r="Q4416">
        <v>0</v>
      </c>
      <c r="R4416">
        <v>64</v>
      </c>
      <c r="S4416">
        <v>0</v>
      </c>
      <c r="T4416">
        <v>250</v>
      </c>
      <c r="U4416">
        <v>0</v>
      </c>
      <c r="V4416">
        <v>1</v>
      </c>
      <c r="W4416">
        <v>0</v>
      </c>
      <c r="X4416">
        <v>172.05068626916477</v>
      </c>
      <c r="Y4416">
        <v>0</v>
      </c>
      <c r="Z4416">
        <v>8.8719201337092528</v>
      </c>
      <c r="AA4416">
        <v>0</v>
      </c>
      <c r="AB4416">
        <v>71.95651414734948</v>
      </c>
      <c r="AC4416">
        <v>0</v>
      </c>
      <c r="AD4416">
        <v>26.641179308439849</v>
      </c>
      <c r="AE4416">
        <v>279.52029985866335</v>
      </c>
    </row>
    <row r="4417" spans="1:31" x14ac:dyDescent="0.3">
      <c r="A4417">
        <v>2512958</v>
      </c>
      <c r="B4417">
        <v>1</v>
      </c>
      <c r="C4417" t="s">
        <v>80</v>
      </c>
      <c r="D4417" t="s">
        <v>82</v>
      </c>
      <c r="E4417" t="s">
        <v>159</v>
      </c>
      <c r="F4417" t="s">
        <v>12774</v>
      </c>
      <c r="G4417" t="s">
        <v>161</v>
      </c>
      <c r="H4417" t="s">
        <v>150</v>
      </c>
      <c r="I4417" t="s">
        <v>136</v>
      </c>
      <c r="J4417" t="s">
        <v>137</v>
      </c>
      <c r="K4417" t="s">
        <v>144</v>
      </c>
      <c r="L4417" t="s">
        <v>12775</v>
      </c>
      <c r="M4417" t="s">
        <v>12776</v>
      </c>
      <c r="N4417">
        <v>0.149166666</v>
      </c>
      <c r="O4417">
        <v>0</v>
      </c>
      <c r="P4417">
        <v>1</v>
      </c>
      <c r="Q4417">
        <v>0</v>
      </c>
      <c r="R4417">
        <v>0</v>
      </c>
      <c r="S4417">
        <v>0</v>
      </c>
      <c r="T4417">
        <v>467</v>
      </c>
      <c r="U4417">
        <v>0</v>
      </c>
      <c r="V4417">
        <v>0</v>
      </c>
      <c r="W4417">
        <v>0</v>
      </c>
      <c r="X4417">
        <v>9.2461529356907504E-2</v>
      </c>
      <c r="Y4417">
        <v>0</v>
      </c>
      <c r="Z4417">
        <v>0</v>
      </c>
      <c r="AA4417">
        <v>0</v>
      </c>
      <c r="AB4417">
        <v>12.887741075933166</v>
      </c>
      <c r="AC4417">
        <v>0</v>
      </c>
      <c r="AD4417">
        <v>0</v>
      </c>
      <c r="AE4417">
        <v>12.980202605290073</v>
      </c>
    </row>
    <row r="4418" spans="1:31" x14ac:dyDescent="0.3">
      <c r="A4418">
        <v>2513602</v>
      </c>
      <c r="B4418">
        <v>1</v>
      </c>
      <c r="C4418" t="s">
        <v>80</v>
      </c>
      <c r="D4418" t="s">
        <v>96</v>
      </c>
      <c r="E4418" t="s">
        <v>167</v>
      </c>
      <c r="F4418" t="s">
        <v>12777</v>
      </c>
      <c r="G4418" t="s">
        <v>234</v>
      </c>
      <c r="H4418" t="s">
        <v>150</v>
      </c>
      <c r="I4418" t="s">
        <v>136</v>
      </c>
      <c r="J4418" t="s">
        <v>137</v>
      </c>
      <c r="K4418" t="s">
        <v>144</v>
      </c>
      <c r="L4418" t="s">
        <v>12778</v>
      </c>
      <c r="M4418" t="s">
        <v>12779</v>
      </c>
      <c r="N4418">
        <v>4.948611111</v>
      </c>
      <c r="O4418">
        <v>0</v>
      </c>
      <c r="P4418">
        <v>1</v>
      </c>
      <c r="Q4418">
        <v>0</v>
      </c>
      <c r="R4418">
        <v>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1.2324122823322221</v>
      </c>
      <c r="Y4418">
        <v>0</v>
      </c>
      <c r="Z4418">
        <v>0</v>
      </c>
      <c r="AA4418">
        <v>0</v>
      </c>
      <c r="AB4418">
        <v>0</v>
      </c>
      <c r="AC4418">
        <v>0</v>
      </c>
      <c r="AD4418">
        <v>0</v>
      </c>
      <c r="AE4418">
        <v>1.2324122823322221</v>
      </c>
    </row>
    <row r="4419" spans="1:31" x14ac:dyDescent="0.3">
      <c r="A4419">
        <v>2513648</v>
      </c>
      <c r="B4419">
        <v>1</v>
      </c>
      <c r="C4419" t="s">
        <v>81</v>
      </c>
      <c r="D4419" t="s">
        <v>122</v>
      </c>
      <c r="E4419" t="s">
        <v>207</v>
      </c>
      <c r="F4419" t="s">
        <v>12780</v>
      </c>
      <c r="G4419" t="s">
        <v>177</v>
      </c>
      <c r="H4419" t="s">
        <v>150</v>
      </c>
      <c r="I4419" t="s">
        <v>136</v>
      </c>
      <c r="J4419" t="s">
        <v>137</v>
      </c>
      <c r="K4419" t="s">
        <v>144</v>
      </c>
      <c r="L4419" t="s">
        <v>12781</v>
      </c>
      <c r="M4419" t="s">
        <v>12782</v>
      </c>
      <c r="N4419">
        <v>1.4186111109999999</v>
      </c>
      <c r="O4419">
        <v>0</v>
      </c>
      <c r="P4419">
        <v>9</v>
      </c>
      <c r="Q4419">
        <v>0</v>
      </c>
      <c r="R4419">
        <v>7</v>
      </c>
      <c r="S4419">
        <v>0</v>
      </c>
      <c r="T4419">
        <v>0</v>
      </c>
      <c r="U4419">
        <v>0</v>
      </c>
      <c r="V4419">
        <v>0</v>
      </c>
      <c r="W4419">
        <v>0</v>
      </c>
      <c r="X4419">
        <v>2.8388793868568554</v>
      </c>
      <c r="Y4419">
        <v>0</v>
      </c>
      <c r="Z4419">
        <v>4.0073807769180378</v>
      </c>
      <c r="AA4419">
        <v>0</v>
      </c>
      <c r="AB4419">
        <v>0</v>
      </c>
      <c r="AC4419">
        <v>0</v>
      </c>
      <c r="AD4419">
        <v>0</v>
      </c>
      <c r="AE4419">
        <v>6.8462601637748932</v>
      </c>
    </row>
    <row r="4420" spans="1:31" x14ac:dyDescent="0.3">
      <c r="A4420">
        <v>2513814</v>
      </c>
      <c r="B4420">
        <v>1</v>
      </c>
      <c r="C4420" t="s">
        <v>80</v>
      </c>
      <c r="D4420" t="s">
        <v>99</v>
      </c>
      <c r="E4420" t="s">
        <v>207</v>
      </c>
      <c r="F4420" t="s">
        <v>4390</v>
      </c>
      <c r="G4420" t="s">
        <v>177</v>
      </c>
      <c r="H4420" t="s">
        <v>150</v>
      </c>
      <c r="I4420" t="s">
        <v>136</v>
      </c>
      <c r="J4420" t="s">
        <v>137</v>
      </c>
      <c r="K4420" t="s">
        <v>144</v>
      </c>
      <c r="L4420" t="s">
        <v>12783</v>
      </c>
      <c r="M4420" t="s">
        <v>12784</v>
      </c>
      <c r="N4420">
        <v>1.7169444439999999</v>
      </c>
      <c r="O4420">
        <v>0</v>
      </c>
      <c r="P4420">
        <v>24</v>
      </c>
      <c r="Q4420">
        <v>0</v>
      </c>
      <c r="R4420">
        <v>0</v>
      </c>
      <c r="S4420">
        <v>0</v>
      </c>
      <c r="T4420">
        <v>1</v>
      </c>
      <c r="U4420">
        <v>0</v>
      </c>
      <c r="V4420">
        <v>0</v>
      </c>
      <c r="W4420">
        <v>0</v>
      </c>
      <c r="X4420">
        <v>8.7518409771524759</v>
      </c>
      <c r="Y4420">
        <v>0</v>
      </c>
      <c r="Z4420">
        <v>0</v>
      </c>
      <c r="AA4420">
        <v>0</v>
      </c>
      <c r="AB4420">
        <v>0.18162897148591584</v>
      </c>
      <c r="AC4420">
        <v>0</v>
      </c>
      <c r="AD4420">
        <v>0</v>
      </c>
      <c r="AE4420">
        <v>8.9334699486383915</v>
      </c>
    </row>
    <row r="4421" spans="1:31" x14ac:dyDescent="0.3">
      <c r="A4421">
        <v>2513791</v>
      </c>
      <c r="B4421">
        <v>1</v>
      </c>
      <c r="C4421" t="s">
        <v>80</v>
      </c>
      <c r="D4421" t="s">
        <v>110</v>
      </c>
      <c r="E4421" t="s">
        <v>132</v>
      </c>
      <c r="F4421" t="s">
        <v>12785</v>
      </c>
      <c r="G4421" t="s">
        <v>143</v>
      </c>
      <c r="H4421" t="s">
        <v>135</v>
      </c>
      <c r="I4421" t="s">
        <v>136</v>
      </c>
      <c r="J4421" t="s">
        <v>137</v>
      </c>
      <c r="K4421" t="s">
        <v>144</v>
      </c>
      <c r="L4421" t="s">
        <v>12786</v>
      </c>
      <c r="M4421" t="s">
        <v>12787</v>
      </c>
      <c r="N4421">
        <v>0.54777777699999997</v>
      </c>
      <c r="O4421">
        <v>0</v>
      </c>
      <c r="P4421">
        <v>185</v>
      </c>
      <c r="Q4421">
        <v>0</v>
      </c>
      <c r="R4421">
        <v>0</v>
      </c>
      <c r="S4421">
        <v>0</v>
      </c>
      <c r="T4421">
        <v>19</v>
      </c>
      <c r="U4421">
        <v>0</v>
      </c>
      <c r="V4421">
        <v>0</v>
      </c>
      <c r="W4421">
        <v>0</v>
      </c>
      <c r="X4421">
        <v>35.974243735938522</v>
      </c>
      <c r="Y4421">
        <v>0</v>
      </c>
      <c r="Z4421">
        <v>0</v>
      </c>
      <c r="AA4421">
        <v>0</v>
      </c>
      <c r="AB4421">
        <v>9.64338811660914</v>
      </c>
      <c r="AC4421">
        <v>0</v>
      </c>
      <c r="AD4421">
        <v>0</v>
      </c>
      <c r="AE4421">
        <v>45.61763185254766</v>
      </c>
    </row>
    <row r="4422" spans="1:31" x14ac:dyDescent="0.3">
      <c r="A4422">
        <v>2513124</v>
      </c>
      <c r="B4422">
        <v>1</v>
      </c>
      <c r="C4422" t="s">
        <v>80</v>
      </c>
      <c r="D4422" t="s">
        <v>90</v>
      </c>
      <c r="E4422" t="s">
        <v>167</v>
      </c>
      <c r="F4422" t="s">
        <v>12667</v>
      </c>
      <c r="G4422" t="s">
        <v>263</v>
      </c>
      <c r="H4422" t="s">
        <v>150</v>
      </c>
      <c r="I4422" t="s">
        <v>136</v>
      </c>
      <c r="J4422" t="s">
        <v>137</v>
      </c>
      <c r="K4422" t="s">
        <v>144</v>
      </c>
      <c r="L4422" t="s">
        <v>12788</v>
      </c>
      <c r="M4422" t="s">
        <v>12789</v>
      </c>
      <c r="N4422">
        <v>1.210555555</v>
      </c>
      <c r="O4422">
        <v>0</v>
      </c>
      <c r="P4422">
        <v>0</v>
      </c>
      <c r="Q4422">
        <v>0</v>
      </c>
      <c r="R4422">
        <v>0</v>
      </c>
      <c r="S4422">
        <v>0</v>
      </c>
      <c r="T4422">
        <v>1</v>
      </c>
      <c r="U4422">
        <v>0</v>
      </c>
      <c r="V4422">
        <v>0</v>
      </c>
      <c r="W4422">
        <v>0</v>
      </c>
      <c r="X4422">
        <v>0</v>
      </c>
      <c r="Y4422">
        <v>0</v>
      </c>
      <c r="Z4422">
        <v>0</v>
      </c>
      <c r="AA4422">
        <v>0</v>
      </c>
      <c r="AB4422">
        <v>72.704627506131757</v>
      </c>
      <c r="AC4422">
        <v>0</v>
      </c>
      <c r="AD4422">
        <v>0</v>
      </c>
      <c r="AE4422">
        <v>72.704627506131757</v>
      </c>
    </row>
    <row r="4423" spans="1:31" x14ac:dyDescent="0.3">
      <c r="A4423">
        <v>2513193</v>
      </c>
      <c r="B4423">
        <v>1</v>
      </c>
      <c r="C4423" t="s">
        <v>81</v>
      </c>
      <c r="D4423" t="s">
        <v>112</v>
      </c>
      <c r="E4423" t="s">
        <v>207</v>
      </c>
      <c r="F4423" t="s">
        <v>12790</v>
      </c>
      <c r="G4423" t="s">
        <v>134</v>
      </c>
      <c r="H4423" t="s">
        <v>150</v>
      </c>
      <c r="I4423" t="s">
        <v>136</v>
      </c>
      <c r="J4423" t="s">
        <v>137</v>
      </c>
      <c r="K4423" t="s">
        <v>138</v>
      </c>
      <c r="L4423" t="s">
        <v>12791</v>
      </c>
      <c r="M4423" t="s">
        <v>12792</v>
      </c>
      <c r="N4423">
        <v>6.5766666660000004</v>
      </c>
      <c r="O4423">
        <v>0</v>
      </c>
      <c r="P4423">
        <v>33</v>
      </c>
      <c r="Q4423">
        <v>0</v>
      </c>
      <c r="R4423">
        <v>0</v>
      </c>
      <c r="S4423">
        <v>0</v>
      </c>
      <c r="T4423">
        <v>3</v>
      </c>
      <c r="U4423">
        <v>0</v>
      </c>
      <c r="V4423">
        <v>0</v>
      </c>
      <c r="W4423">
        <v>0</v>
      </c>
      <c r="X4423">
        <v>37.661661642110779</v>
      </c>
      <c r="Y4423">
        <v>0</v>
      </c>
      <c r="Z4423">
        <v>0</v>
      </c>
      <c r="AA4423">
        <v>0</v>
      </c>
      <c r="AB4423">
        <v>0.81228270363198019</v>
      </c>
      <c r="AC4423">
        <v>0</v>
      </c>
      <c r="AD4423">
        <v>0</v>
      </c>
      <c r="AE4423">
        <v>38.473944345742758</v>
      </c>
    </row>
    <row r="4424" spans="1:31" x14ac:dyDescent="0.3">
      <c r="A4424">
        <v>2513293</v>
      </c>
      <c r="B4424">
        <v>1</v>
      </c>
      <c r="C4424" t="s">
        <v>81</v>
      </c>
      <c r="D4424" t="s">
        <v>123</v>
      </c>
      <c r="E4424" t="s">
        <v>207</v>
      </c>
      <c r="F4424" t="s">
        <v>12793</v>
      </c>
      <c r="G4424" t="s">
        <v>177</v>
      </c>
      <c r="H4424" t="s">
        <v>150</v>
      </c>
      <c r="I4424" t="s">
        <v>136</v>
      </c>
      <c r="J4424" t="s">
        <v>137</v>
      </c>
      <c r="K4424" t="s">
        <v>144</v>
      </c>
      <c r="L4424" t="s">
        <v>12794</v>
      </c>
      <c r="M4424" t="s">
        <v>12795</v>
      </c>
      <c r="N4424">
        <v>1.3988888880000001</v>
      </c>
      <c r="O4424">
        <v>0</v>
      </c>
      <c r="P4424">
        <v>22</v>
      </c>
      <c r="Q4424">
        <v>0</v>
      </c>
      <c r="R4424">
        <v>1</v>
      </c>
      <c r="S4424">
        <v>0</v>
      </c>
      <c r="T4424">
        <v>1</v>
      </c>
      <c r="U4424">
        <v>0</v>
      </c>
      <c r="V4424">
        <v>0</v>
      </c>
      <c r="W4424">
        <v>0</v>
      </c>
      <c r="X4424">
        <v>4.3562734381413231</v>
      </c>
      <c r="Y4424">
        <v>0</v>
      </c>
      <c r="Z4424">
        <v>6.9653318227020006E-2</v>
      </c>
      <c r="AA4424">
        <v>0</v>
      </c>
      <c r="AB4424">
        <v>0.71798148301049503</v>
      </c>
      <c r="AC4424">
        <v>0</v>
      </c>
      <c r="AD4424">
        <v>0</v>
      </c>
      <c r="AE4424">
        <v>5.1439082393788373</v>
      </c>
    </row>
    <row r="4425" spans="1:31" x14ac:dyDescent="0.3">
      <c r="A4425">
        <v>2513416</v>
      </c>
      <c r="B4425">
        <v>1</v>
      </c>
      <c r="C4425" t="s">
        <v>80</v>
      </c>
      <c r="D4425" t="s">
        <v>103</v>
      </c>
      <c r="E4425" t="s">
        <v>132</v>
      </c>
      <c r="F4425" t="s">
        <v>12796</v>
      </c>
      <c r="G4425" t="s">
        <v>333</v>
      </c>
      <c r="H4425" t="s">
        <v>135</v>
      </c>
      <c r="I4425" t="s">
        <v>136</v>
      </c>
      <c r="J4425" t="s">
        <v>137</v>
      </c>
      <c r="K4425" t="s">
        <v>144</v>
      </c>
      <c r="L4425" t="s">
        <v>12797</v>
      </c>
      <c r="M4425" t="s">
        <v>12798</v>
      </c>
      <c r="N4425">
        <v>4.0316666659999996</v>
      </c>
      <c r="O4425">
        <v>0</v>
      </c>
      <c r="P4425">
        <v>156</v>
      </c>
      <c r="Q4425">
        <v>0</v>
      </c>
      <c r="R4425">
        <v>4</v>
      </c>
      <c r="S4425">
        <v>0</v>
      </c>
      <c r="T4425">
        <v>30</v>
      </c>
      <c r="U4425">
        <v>0</v>
      </c>
      <c r="V4425">
        <v>0</v>
      </c>
      <c r="W4425">
        <v>0</v>
      </c>
      <c r="X4425">
        <v>174.48119855723485</v>
      </c>
      <c r="Y4425">
        <v>0</v>
      </c>
      <c r="Z4425">
        <v>1.585744861864125</v>
      </c>
      <c r="AA4425">
        <v>0</v>
      </c>
      <c r="AB4425">
        <v>110.6954589228643</v>
      </c>
      <c r="AC4425">
        <v>0</v>
      </c>
      <c r="AD4425">
        <v>0</v>
      </c>
      <c r="AE4425">
        <v>286.76240234196325</v>
      </c>
    </row>
    <row r="4426" spans="1:31" x14ac:dyDescent="0.3">
      <c r="A4426">
        <v>2513273</v>
      </c>
      <c r="B4426">
        <v>1</v>
      </c>
      <c r="C4426" t="s">
        <v>80</v>
      </c>
      <c r="D4426" t="s">
        <v>90</v>
      </c>
      <c r="E4426" t="s">
        <v>132</v>
      </c>
      <c r="F4426" t="s">
        <v>12799</v>
      </c>
      <c r="G4426" t="s">
        <v>134</v>
      </c>
      <c r="H4426" t="s">
        <v>135</v>
      </c>
      <c r="I4426" t="s">
        <v>136</v>
      </c>
      <c r="J4426" t="s">
        <v>137</v>
      </c>
      <c r="K4426" t="s">
        <v>138</v>
      </c>
      <c r="L4426" t="s">
        <v>12800</v>
      </c>
      <c r="M4426" t="s">
        <v>12801</v>
      </c>
      <c r="N4426">
        <v>0.48749999999999999</v>
      </c>
      <c r="O4426">
        <v>0</v>
      </c>
      <c r="P4426">
        <v>1181</v>
      </c>
      <c r="Q4426">
        <v>0</v>
      </c>
      <c r="R4426">
        <v>0</v>
      </c>
      <c r="S4426">
        <v>0</v>
      </c>
      <c r="T4426">
        <v>114</v>
      </c>
      <c r="U4426">
        <v>0</v>
      </c>
      <c r="V4426">
        <v>0</v>
      </c>
      <c r="W4426">
        <v>0</v>
      </c>
      <c r="X4426">
        <v>149.84845746588144</v>
      </c>
      <c r="Y4426">
        <v>0</v>
      </c>
      <c r="Z4426">
        <v>0</v>
      </c>
      <c r="AA4426">
        <v>0</v>
      </c>
      <c r="AB4426">
        <v>36.93968983460357</v>
      </c>
      <c r="AC4426">
        <v>0</v>
      </c>
      <c r="AD4426">
        <v>0</v>
      </c>
      <c r="AE4426">
        <v>186.78814730048501</v>
      </c>
    </row>
    <row r="4427" spans="1:31" x14ac:dyDescent="0.3">
      <c r="A4427">
        <v>2513130</v>
      </c>
      <c r="B4427">
        <v>1</v>
      </c>
      <c r="C4427" t="s">
        <v>80</v>
      </c>
      <c r="D4427" t="s">
        <v>110</v>
      </c>
      <c r="E4427" t="s">
        <v>159</v>
      </c>
      <c r="F4427" t="s">
        <v>12802</v>
      </c>
      <c r="G4427" t="s">
        <v>173</v>
      </c>
      <c r="H4427" t="s">
        <v>150</v>
      </c>
      <c r="I4427" t="s">
        <v>136</v>
      </c>
      <c r="J4427" t="s">
        <v>137</v>
      </c>
      <c r="K4427" t="s">
        <v>138</v>
      </c>
      <c r="L4427" t="s">
        <v>12803</v>
      </c>
      <c r="M4427" t="s">
        <v>12804</v>
      </c>
      <c r="N4427">
        <v>0.40972222200000002</v>
      </c>
      <c r="O4427">
        <v>0</v>
      </c>
      <c r="P4427">
        <v>91</v>
      </c>
      <c r="Q4427">
        <v>0</v>
      </c>
      <c r="R4427">
        <v>0</v>
      </c>
      <c r="S4427">
        <v>0</v>
      </c>
      <c r="T4427">
        <v>12</v>
      </c>
      <c r="U4427">
        <v>0</v>
      </c>
      <c r="V4427">
        <v>0</v>
      </c>
      <c r="W4427">
        <v>0</v>
      </c>
      <c r="X4427">
        <v>11.548196701293623</v>
      </c>
      <c r="Y4427">
        <v>0</v>
      </c>
      <c r="Z4427">
        <v>0</v>
      </c>
      <c r="AA4427">
        <v>0</v>
      </c>
      <c r="AB4427">
        <v>5.4561127837213927</v>
      </c>
      <c r="AC4427">
        <v>0</v>
      </c>
      <c r="AD4427">
        <v>0</v>
      </c>
      <c r="AE4427">
        <v>17.004309485015014</v>
      </c>
    </row>
    <row r="4428" spans="1:31" x14ac:dyDescent="0.3">
      <c r="A4428">
        <v>2513565</v>
      </c>
      <c r="B4428">
        <v>1</v>
      </c>
      <c r="C4428" t="s">
        <v>80</v>
      </c>
      <c r="D4428" t="s">
        <v>94</v>
      </c>
      <c r="E4428" t="s">
        <v>167</v>
      </c>
      <c r="F4428" t="s">
        <v>12805</v>
      </c>
      <c r="G4428" t="s">
        <v>263</v>
      </c>
      <c r="H4428" t="s">
        <v>150</v>
      </c>
      <c r="I4428" t="s">
        <v>136</v>
      </c>
      <c r="J4428" t="s">
        <v>137</v>
      </c>
      <c r="K4428" t="s">
        <v>144</v>
      </c>
      <c r="L4428" t="s">
        <v>12806</v>
      </c>
      <c r="M4428" t="s">
        <v>12807</v>
      </c>
      <c r="N4428">
        <v>1.143611111</v>
      </c>
      <c r="O4428">
        <v>0</v>
      </c>
      <c r="P4428">
        <v>1</v>
      </c>
      <c r="Q4428">
        <v>0</v>
      </c>
      <c r="R4428">
        <v>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7.6597692692560837E-2</v>
      </c>
      <c r="Y4428">
        <v>0</v>
      </c>
      <c r="Z4428">
        <v>0</v>
      </c>
      <c r="AA4428">
        <v>0</v>
      </c>
      <c r="AB4428">
        <v>0</v>
      </c>
      <c r="AC4428">
        <v>0</v>
      </c>
      <c r="AD4428">
        <v>0</v>
      </c>
      <c r="AE4428">
        <v>7.6597692692560837E-2</v>
      </c>
    </row>
    <row r="4429" spans="1:31" x14ac:dyDescent="0.3">
      <c r="A4429">
        <v>2513542</v>
      </c>
      <c r="B4429">
        <v>1</v>
      </c>
      <c r="C4429" t="s">
        <v>80</v>
      </c>
      <c r="D4429" t="s">
        <v>104</v>
      </c>
      <c r="E4429" t="s">
        <v>187</v>
      </c>
      <c r="F4429" t="s">
        <v>12808</v>
      </c>
      <c r="G4429" t="s">
        <v>161</v>
      </c>
      <c r="H4429" t="s">
        <v>135</v>
      </c>
      <c r="I4429" t="s">
        <v>136</v>
      </c>
      <c r="J4429" t="s">
        <v>137</v>
      </c>
      <c r="K4429" t="s">
        <v>144</v>
      </c>
      <c r="L4429" t="s">
        <v>12809</v>
      </c>
      <c r="M4429" t="s">
        <v>12810</v>
      </c>
      <c r="N4429">
        <v>1.0519444440000001</v>
      </c>
      <c r="O4429">
        <v>8</v>
      </c>
      <c r="P4429">
        <v>398</v>
      </c>
      <c r="Q4429">
        <v>12</v>
      </c>
      <c r="R4429">
        <v>22</v>
      </c>
      <c r="S4429">
        <v>18</v>
      </c>
      <c r="T4429">
        <v>51</v>
      </c>
      <c r="U4429">
        <v>0</v>
      </c>
      <c r="V4429">
        <v>0</v>
      </c>
      <c r="W4429">
        <v>4.3629909946355143</v>
      </c>
      <c r="X4429">
        <v>74.310530391064759</v>
      </c>
      <c r="Y4429">
        <v>3.3475854873853232</v>
      </c>
      <c r="Z4429">
        <v>6.4865228919856861</v>
      </c>
      <c r="AA4429">
        <v>35.913313427843782</v>
      </c>
      <c r="AB4429">
        <v>21.36873614986624</v>
      </c>
      <c r="AC4429">
        <v>0</v>
      </c>
      <c r="AD4429">
        <v>0</v>
      </c>
      <c r="AE4429">
        <v>145.78967934278128</v>
      </c>
    </row>
    <row r="4430" spans="1:31" x14ac:dyDescent="0.3">
      <c r="A4430">
        <v>2513210</v>
      </c>
      <c r="B4430">
        <v>1</v>
      </c>
      <c r="C4430" t="s">
        <v>80</v>
      </c>
      <c r="D4430" t="s">
        <v>110</v>
      </c>
      <c r="E4430" t="s">
        <v>159</v>
      </c>
      <c r="F4430" t="s">
        <v>12811</v>
      </c>
      <c r="G4430" t="s">
        <v>134</v>
      </c>
      <c r="H4430" t="s">
        <v>150</v>
      </c>
      <c r="I4430" t="s">
        <v>136</v>
      </c>
      <c r="J4430" t="s">
        <v>137</v>
      </c>
      <c r="K4430" t="s">
        <v>138</v>
      </c>
      <c r="L4430" t="s">
        <v>12812</v>
      </c>
      <c r="M4430" t="s">
        <v>12813</v>
      </c>
      <c r="N4430">
        <v>2.113888888</v>
      </c>
      <c r="O4430">
        <v>0</v>
      </c>
      <c r="P4430">
        <v>221</v>
      </c>
      <c r="Q4430">
        <v>0</v>
      </c>
      <c r="R4430">
        <v>0</v>
      </c>
      <c r="S4430">
        <v>0</v>
      </c>
      <c r="T4430">
        <v>11</v>
      </c>
      <c r="U4430">
        <v>0</v>
      </c>
      <c r="V4430">
        <v>0</v>
      </c>
      <c r="W4430">
        <v>0</v>
      </c>
      <c r="X4430">
        <v>110.39170332825773</v>
      </c>
      <c r="Y4430">
        <v>0</v>
      </c>
      <c r="Z4430">
        <v>0</v>
      </c>
      <c r="AA4430">
        <v>0</v>
      </c>
      <c r="AB4430">
        <v>23.31487076353908</v>
      </c>
      <c r="AC4430">
        <v>0</v>
      </c>
      <c r="AD4430">
        <v>0</v>
      </c>
      <c r="AE4430">
        <v>133.70657409179682</v>
      </c>
    </row>
    <row r="4431" spans="1:31" x14ac:dyDescent="0.3">
      <c r="A4431">
        <v>2513519</v>
      </c>
      <c r="B4431">
        <v>1</v>
      </c>
      <c r="C4431" t="s">
        <v>81</v>
      </c>
      <c r="D4431" t="s">
        <v>127</v>
      </c>
      <c r="E4431" t="s">
        <v>187</v>
      </c>
      <c r="F4431" t="s">
        <v>12814</v>
      </c>
      <c r="G4431" t="s">
        <v>143</v>
      </c>
      <c r="H4431" t="s">
        <v>135</v>
      </c>
      <c r="I4431" t="s">
        <v>136</v>
      </c>
      <c r="J4431" t="s">
        <v>137</v>
      </c>
      <c r="K4431" t="s">
        <v>144</v>
      </c>
      <c r="L4431" t="s">
        <v>12815</v>
      </c>
      <c r="M4431" t="s">
        <v>12816</v>
      </c>
      <c r="N4431">
        <v>4.4024999999999999</v>
      </c>
      <c r="O4431">
        <v>0</v>
      </c>
      <c r="P4431">
        <v>0</v>
      </c>
      <c r="Q4431">
        <v>29</v>
      </c>
      <c r="R4431">
        <v>7</v>
      </c>
      <c r="S4431">
        <v>3</v>
      </c>
      <c r="T4431">
        <v>0</v>
      </c>
      <c r="U4431">
        <v>0</v>
      </c>
      <c r="V4431">
        <v>0</v>
      </c>
      <c r="W4431">
        <v>0</v>
      </c>
      <c r="X4431">
        <v>0</v>
      </c>
      <c r="Y4431">
        <v>183.47202684200758</v>
      </c>
      <c r="Z4431">
        <v>54.11516795728258</v>
      </c>
      <c r="AA4431">
        <v>11.504050662358434</v>
      </c>
      <c r="AB4431">
        <v>0</v>
      </c>
      <c r="AC4431">
        <v>0</v>
      </c>
      <c r="AD4431">
        <v>0</v>
      </c>
      <c r="AE4431">
        <v>249.09124546164858</v>
      </c>
    </row>
    <row r="4432" spans="1:31" x14ac:dyDescent="0.3">
      <c r="A4432">
        <v>2513041</v>
      </c>
      <c r="B4432">
        <v>1</v>
      </c>
      <c r="C4432" t="s">
        <v>81</v>
      </c>
      <c r="D4432" t="s">
        <v>118</v>
      </c>
      <c r="E4432" t="s">
        <v>187</v>
      </c>
      <c r="F4432" t="s">
        <v>12817</v>
      </c>
      <c r="G4432" t="s">
        <v>143</v>
      </c>
      <c r="H4432" t="s">
        <v>135</v>
      </c>
      <c r="I4432" t="s">
        <v>136</v>
      </c>
      <c r="J4432" t="s">
        <v>137</v>
      </c>
      <c r="K4432" t="s">
        <v>144</v>
      </c>
      <c r="L4432" t="s">
        <v>12818</v>
      </c>
      <c r="M4432" t="s">
        <v>12819</v>
      </c>
      <c r="N4432">
        <v>1.2538888880000001</v>
      </c>
      <c r="O4432">
        <v>0</v>
      </c>
      <c r="P4432">
        <v>0</v>
      </c>
      <c r="Q4432">
        <v>3</v>
      </c>
      <c r="R4432">
        <v>0</v>
      </c>
      <c r="S4432">
        <v>3</v>
      </c>
      <c r="T4432">
        <v>0</v>
      </c>
      <c r="U4432">
        <v>5</v>
      </c>
      <c r="V4432">
        <v>0</v>
      </c>
      <c r="W4432">
        <v>0</v>
      </c>
      <c r="X4432">
        <v>0</v>
      </c>
      <c r="Y4432">
        <v>4.7824832621107101</v>
      </c>
      <c r="Z4432">
        <v>0</v>
      </c>
      <c r="AA4432">
        <v>172.62229021672434</v>
      </c>
      <c r="AB4432">
        <v>0</v>
      </c>
      <c r="AC4432">
        <v>401.15775812296869</v>
      </c>
      <c r="AD4432">
        <v>0</v>
      </c>
      <c r="AE4432">
        <v>578.5625316018037</v>
      </c>
    </row>
    <row r="4433" spans="1:31" x14ac:dyDescent="0.3">
      <c r="A4433">
        <v>2513442</v>
      </c>
      <c r="B4433">
        <v>1</v>
      </c>
      <c r="C4433" t="s">
        <v>80</v>
      </c>
      <c r="D4433" t="s">
        <v>97</v>
      </c>
      <c r="E4433" t="s">
        <v>159</v>
      </c>
      <c r="F4433" t="s">
        <v>12820</v>
      </c>
      <c r="G4433" t="s">
        <v>134</v>
      </c>
      <c r="H4433" t="s">
        <v>150</v>
      </c>
      <c r="I4433" t="s">
        <v>136</v>
      </c>
      <c r="J4433" t="s">
        <v>137</v>
      </c>
      <c r="K4433" t="s">
        <v>138</v>
      </c>
      <c r="L4433" t="s">
        <v>903</v>
      </c>
      <c r="M4433" t="s">
        <v>12821</v>
      </c>
      <c r="N4433">
        <v>0.391666666</v>
      </c>
      <c r="O4433">
        <v>0</v>
      </c>
      <c r="P4433">
        <v>28</v>
      </c>
      <c r="Q4433">
        <v>0</v>
      </c>
      <c r="R4433">
        <v>37</v>
      </c>
      <c r="S4433">
        <v>0</v>
      </c>
      <c r="T4433">
        <v>16</v>
      </c>
      <c r="U4433">
        <v>0</v>
      </c>
      <c r="V4433">
        <v>0</v>
      </c>
      <c r="W4433">
        <v>0</v>
      </c>
      <c r="X4433">
        <v>6.5146601289656054</v>
      </c>
      <c r="Y4433">
        <v>0</v>
      </c>
      <c r="Z4433">
        <v>5.6084243870007748</v>
      </c>
      <c r="AA4433">
        <v>0</v>
      </c>
      <c r="AB4433">
        <v>5.3352438959525417</v>
      </c>
      <c r="AC4433">
        <v>0</v>
      </c>
      <c r="AD4433">
        <v>0</v>
      </c>
      <c r="AE4433">
        <v>17.45832841191892</v>
      </c>
    </row>
    <row r="4434" spans="1:31" x14ac:dyDescent="0.3">
      <c r="A4434">
        <v>2513588</v>
      </c>
      <c r="B4434">
        <v>1</v>
      </c>
      <c r="C4434" t="s">
        <v>80</v>
      </c>
      <c r="D4434" t="s">
        <v>99</v>
      </c>
      <c r="E4434" t="s">
        <v>167</v>
      </c>
      <c r="F4434" t="s">
        <v>12822</v>
      </c>
      <c r="G4434" t="s">
        <v>263</v>
      </c>
      <c r="H4434" t="s">
        <v>150</v>
      </c>
      <c r="I4434" t="s">
        <v>136</v>
      </c>
      <c r="J4434" t="s">
        <v>137</v>
      </c>
      <c r="K4434" t="s">
        <v>144</v>
      </c>
      <c r="L4434" t="s">
        <v>12823</v>
      </c>
      <c r="M4434" t="s">
        <v>12824</v>
      </c>
      <c r="N4434">
        <v>3.6691666660000002</v>
      </c>
      <c r="O4434">
        <v>0</v>
      </c>
      <c r="P4434">
        <v>0</v>
      </c>
      <c r="Q4434">
        <v>0</v>
      </c>
      <c r="R4434">
        <v>0</v>
      </c>
      <c r="S4434">
        <v>0</v>
      </c>
      <c r="T4434">
        <v>5</v>
      </c>
      <c r="U4434">
        <v>0</v>
      </c>
      <c r="V4434">
        <v>0</v>
      </c>
      <c r="W4434">
        <v>0</v>
      </c>
      <c r="X4434">
        <v>0</v>
      </c>
      <c r="Y4434">
        <v>0</v>
      </c>
      <c r="Z4434">
        <v>0</v>
      </c>
      <c r="AA4434">
        <v>0</v>
      </c>
      <c r="AB4434">
        <v>17.412373334113205</v>
      </c>
      <c r="AC4434">
        <v>0</v>
      </c>
      <c r="AD4434">
        <v>0</v>
      </c>
      <c r="AE4434">
        <v>17.412373334113205</v>
      </c>
    </row>
    <row r="4435" spans="1:31" x14ac:dyDescent="0.3">
      <c r="A4435">
        <v>2513001</v>
      </c>
      <c r="B4435">
        <v>1</v>
      </c>
      <c r="C4435" t="s">
        <v>81</v>
      </c>
      <c r="D4435" t="s">
        <v>112</v>
      </c>
      <c r="E4435" t="s">
        <v>187</v>
      </c>
      <c r="F4435" t="s">
        <v>12825</v>
      </c>
      <c r="G4435" t="s">
        <v>143</v>
      </c>
      <c r="H4435" t="s">
        <v>135</v>
      </c>
      <c r="I4435" t="s">
        <v>136</v>
      </c>
      <c r="J4435" t="s">
        <v>137</v>
      </c>
      <c r="K4435" t="s">
        <v>144</v>
      </c>
      <c r="L4435" t="s">
        <v>12826</v>
      </c>
      <c r="M4435" t="s">
        <v>12827</v>
      </c>
      <c r="N4435">
        <v>2.5986111109999999</v>
      </c>
      <c r="O4435">
        <v>0</v>
      </c>
      <c r="P4435">
        <v>465</v>
      </c>
      <c r="Q4435">
        <v>0</v>
      </c>
      <c r="R4435">
        <v>62</v>
      </c>
      <c r="S4435">
        <v>1</v>
      </c>
      <c r="T4435">
        <v>64</v>
      </c>
      <c r="U4435">
        <v>1</v>
      </c>
      <c r="V4435">
        <v>1</v>
      </c>
      <c r="W4435">
        <v>0</v>
      </c>
      <c r="X4435">
        <v>183.84783005576881</v>
      </c>
      <c r="Y4435">
        <v>0</v>
      </c>
      <c r="Z4435">
        <v>12.325452092002507</v>
      </c>
      <c r="AA4435">
        <v>3.7362804569655559</v>
      </c>
      <c r="AB4435">
        <v>71.652064901089915</v>
      </c>
      <c r="AC4435">
        <v>413.25984556146227</v>
      </c>
      <c r="AD4435">
        <v>43.733133817741844</v>
      </c>
      <c r="AE4435">
        <v>728.55460688503092</v>
      </c>
    </row>
    <row r="4436" spans="1:31" x14ac:dyDescent="0.3">
      <c r="A4436">
        <v>2513651</v>
      </c>
      <c r="B4436">
        <v>1</v>
      </c>
      <c r="C4436" t="s">
        <v>80</v>
      </c>
      <c r="D4436" t="s">
        <v>83</v>
      </c>
      <c r="E4436" t="s">
        <v>275</v>
      </c>
      <c r="F4436" t="s">
        <v>12828</v>
      </c>
      <c r="G4436" t="s">
        <v>143</v>
      </c>
      <c r="H4436" t="s">
        <v>135</v>
      </c>
      <c r="I4436" t="s">
        <v>136</v>
      </c>
      <c r="J4436" t="s">
        <v>137</v>
      </c>
      <c r="K4436" t="s">
        <v>144</v>
      </c>
      <c r="L4436" t="s">
        <v>12829</v>
      </c>
      <c r="M4436" t="s">
        <v>12830</v>
      </c>
      <c r="N4436">
        <v>1.166666666</v>
      </c>
      <c r="O4436">
        <v>0</v>
      </c>
      <c r="P4436">
        <v>9890</v>
      </c>
      <c r="Q4436">
        <v>0</v>
      </c>
      <c r="R4436">
        <v>2</v>
      </c>
      <c r="S4436">
        <v>1</v>
      </c>
      <c r="T4436">
        <v>803</v>
      </c>
      <c r="U4436">
        <v>0</v>
      </c>
      <c r="V4436">
        <v>1</v>
      </c>
      <c r="W4436">
        <v>0</v>
      </c>
      <c r="X4436">
        <v>2666.0658132826684</v>
      </c>
      <c r="Y4436">
        <v>0</v>
      </c>
      <c r="Z4436">
        <v>0</v>
      </c>
      <c r="AA4436">
        <v>17.868509306310003</v>
      </c>
      <c r="AB4436">
        <v>918.0112383530851</v>
      </c>
      <c r="AC4436">
        <v>0</v>
      </c>
      <c r="AD4436">
        <v>0</v>
      </c>
      <c r="AE4436">
        <v>3601.9455609420634</v>
      </c>
    </row>
    <row r="4437" spans="1:31" x14ac:dyDescent="0.3">
      <c r="A4437">
        <v>2512964</v>
      </c>
      <c r="B4437">
        <v>1</v>
      </c>
      <c r="C4437" t="s">
        <v>80</v>
      </c>
      <c r="D4437" t="s">
        <v>95</v>
      </c>
      <c r="E4437" t="s">
        <v>207</v>
      </c>
      <c r="F4437" t="s">
        <v>12831</v>
      </c>
      <c r="G4437" t="s">
        <v>161</v>
      </c>
      <c r="H4437" t="s">
        <v>150</v>
      </c>
      <c r="I4437" t="s">
        <v>136</v>
      </c>
      <c r="J4437" t="s">
        <v>137</v>
      </c>
      <c r="K4437" t="s">
        <v>144</v>
      </c>
      <c r="L4437" t="s">
        <v>12832</v>
      </c>
      <c r="M4437" t="s">
        <v>12833</v>
      </c>
      <c r="N4437">
        <v>1.0361111110000001</v>
      </c>
      <c r="O4437">
        <v>0</v>
      </c>
      <c r="P4437">
        <v>43</v>
      </c>
      <c r="Q4437">
        <v>0</v>
      </c>
      <c r="R4437">
        <v>2</v>
      </c>
      <c r="S4437">
        <v>0</v>
      </c>
      <c r="T4437">
        <v>2</v>
      </c>
      <c r="U4437">
        <v>0</v>
      </c>
      <c r="V4437">
        <v>0</v>
      </c>
      <c r="W4437">
        <v>0</v>
      </c>
      <c r="X4437">
        <v>8.7268680442302724</v>
      </c>
      <c r="Y4437">
        <v>0</v>
      </c>
      <c r="Z4437">
        <v>5.4943290736316666E-2</v>
      </c>
      <c r="AA4437">
        <v>0</v>
      </c>
      <c r="AB4437">
        <v>1.025345613240408</v>
      </c>
      <c r="AC4437">
        <v>0</v>
      </c>
      <c r="AD4437">
        <v>0</v>
      </c>
      <c r="AE4437">
        <v>9.8071569482069965</v>
      </c>
    </row>
    <row r="4438" spans="1:31" x14ac:dyDescent="0.3">
      <c r="A4438">
        <v>2513110</v>
      </c>
      <c r="B4438">
        <v>1</v>
      </c>
      <c r="C4438" t="s">
        <v>81</v>
      </c>
      <c r="D4438" t="s">
        <v>128</v>
      </c>
      <c r="E4438" t="s">
        <v>187</v>
      </c>
      <c r="F4438" t="s">
        <v>6195</v>
      </c>
      <c r="G4438" t="s">
        <v>134</v>
      </c>
      <c r="H4438" t="s">
        <v>135</v>
      </c>
      <c r="I4438" t="s">
        <v>136</v>
      </c>
      <c r="J4438" t="s">
        <v>137</v>
      </c>
      <c r="K4438" t="s">
        <v>138</v>
      </c>
      <c r="L4438" t="s">
        <v>12834</v>
      </c>
      <c r="M4438" t="s">
        <v>12835</v>
      </c>
      <c r="N4438">
        <v>8.7102777769999999</v>
      </c>
      <c r="O4438">
        <v>7</v>
      </c>
      <c r="P4438">
        <v>1418</v>
      </c>
      <c r="Q4438">
        <v>27</v>
      </c>
      <c r="R4438">
        <v>19</v>
      </c>
      <c r="S4438">
        <v>23</v>
      </c>
      <c r="T4438">
        <v>117</v>
      </c>
      <c r="U4438">
        <v>1</v>
      </c>
      <c r="V4438">
        <v>0</v>
      </c>
      <c r="W4438">
        <v>15.526635045391716</v>
      </c>
      <c r="X4438">
        <v>1449.195569679051</v>
      </c>
      <c r="Y4438">
        <v>2047.277207256903</v>
      </c>
      <c r="Z4438">
        <v>28.197618029188423</v>
      </c>
      <c r="AA4438">
        <v>763.33920838585402</v>
      </c>
      <c r="AB4438">
        <v>476.56756905287034</v>
      </c>
      <c r="AC4438">
        <v>3052.0528370861402</v>
      </c>
      <c r="AD4438">
        <v>0</v>
      </c>
      <c r="AE4438">
        <v>7832.1566445353992</v>
      </c>
    </row>
    <row r="4439" spans="1:31" x14ac:dyDescent="0.3">
      <c r="A4439">
        <v>2513482</v>
      </c>
      <c r="B4439">
        <v>1</v>
      </c>
      <c r="C4439" t="s">
        <v>81</v>
      </c>
      <c r="D4439" t="s">
        <v>122</v>
      </c>
      <c r="E4439" t="s">
        <v>207</v>
      </c>
      <c r="F4439" t="s">
        <v>12836</v>
      </c>
      <c r="G4439" t="s">
        <v>1512</v>
      </c>
      <c r="H4439" t="s">
        <v>150</v>
      </c>
      <c r="I4439" t="s">
        <v>136</v>
      </c>
      <c r="J4439" t="s">
        <v>137</v>
      </c>
      <c r="K4439" t="s">
        <v>144</v>
      </c>
      <c r="L4439" t="s">
        <v>12837</v>
      </c>
      <c r="M4439" t="s">
        <v>12838</v>
      </c>
      <c r="N4439">
        <v>1.6144444440000001</v>
      </c>
      <c r="O4439">
        <v>0</v>
      </c>
      <c r="P4439">
        <v>45</v>
      </c>
      <c r="Q4439">
        <v>0</v>
      </c>
      <c r="R4439">
        <v>0</v>
      </c>
      <c r="S4439">
        <v>0</v>
      </c>
      <c r="T4439">
        <v>38</v>
      </c>
      <c r="U4439">
        <v>0</v>
      </c>
      <c r="V4439">
        <v>0</v>
      </c>
      <c r="W4439">
        <v>0</v>
      </c>
      <c r="X4439">
        <v>14.946325082831748</v>
      </c>
      <c r="Y4439">
        <v>0</v>
      </c>
      <c r="Z4439">
        <v>0</v>
      </c>
      <c r="AA4439">
        <v>0</v>
      </c>
      <c r="AB4439">
        <v>37.174005170055935</v>
      </c>
      <c r="AC4439">
        <v>0</v>
      </c>
      <c r="AD4439">
        <v>0</v>
      </c>
      <c r="AE4439">
        <v>52.120330252887683</v>
      </c>
    </row>
    <row r="4440" spans="1:31" x14ac:dyDescent="0.3">
      <c r="A4440">
        <v>2512984</v>
      </c>
      <c r="B4440">
        <v>1</v>
      </c>
      <c r="C4440" t="s">
        <v>80</v>
      </c>
      <c r="D4440" t="s">
        <v>102</v>
      </c>
      <c r="E4440" t="s">
        <v>132</v>
      </c>
      <c r="F4440" t="s">
        <v>12839</v>
      </c>
      <c r="G4440" t="s">
        <v>204</v>
      </c>
      <c r="H4440" t="s">
        <v>135</v>
      </c>
      <c r="I4440" t="s">
        <v>136</v>
      </c>
      <c r="J4440" t="s">
        <v>137</v>
      </c>
      <c r="K4440" t="s">
        <v>144</v>
      </c>
      <c r="L4440" t="s">
        <v>12840</v>
      </c>
      <c r="M4440" t="s">
        <v>12841</v>
      </c>
      <c r="N4440">
        <v>4.943888888</v>
      </c>
      <c r="O4440">
        <v>0</v>
      </c>
      <c r="P4440">
        <v>14</v>
      </c>
      <c r="Q4440">
        <v>0</v>
      </c>
      <c r="R4440">
        <v>0</v>
      </c>
      <c r="S4440">
        <v>0</v>
      </c>
      <c r="T4440">
        <v>7</v>
      </c>
      <c r="U4440">
        <v>0</v>
      </c>
      <c r="V4440">
        <v>0</v>
      </c>
      <c r="W4440">
        <v>0</v>
      </c>
      <c r="X4440">
        <v>7.0619193357735393</v>
      </c>
      <c r="Y4440">
        <v>0</v>
      </c>
      <c r="Z4440">
        <v>0</v>
      </c>
      <c r="AA4440">
        <v>0</v>
      </c>
      <c r="AB4440">
        <v>17.101929518781262</v>
      </c>
      <c r="AC4440">
        <v>0</v>
      </c>
      <c r="AD4440">
        <v>0</v>
      </c>
      <c r="AE4440">
        <v>24.1638488545548</v>
      </c>
    </row>
    <row r="4441" spans="1:31" x14ac:dyDescent="0.3">
      <c r="A4441">
        <v>2513147</v>
      </c>
      <c r="B4441">
        <v>1</v>
      </c>
      <c r="C4441" t="s">
        <v>80</v>
      </c>
      <c r="D4441" t="s">
        <v>103</v>
      </c>
      <c r="E4441" t="s">
        <v>141</v>
      </c>
      <c r="F4441" t="s">
        <v>12842</v>
      </c>
      <c r="G4441" t="s">
        <v>143</v>
      </c>
      <c r="H4441" t="s">
        <v>135</v>
      </c>
      <c r="I4441" t="s">
        <v>136</v>
      </c>
      <c r="J4441" t="s">
        <v>137</v>
      </c>
      <c r="K4441" t="s">
        <v>144</v>
      </c>
      <c r="L4441" t="s">
        <v>12843</v>
      </c>
      <c r="M4441" t="s">
        <v>12844</v>
      </c>
      <c r="N4441">
        <v>5.1111111000000001E-2</v>
      </c>
      <c r="O4441">
        <v>0</v>
      </c>
      <c r="P4441">
        <v>0</v>
      </c>
      <c r="Q4441">
        <v>0</v>
      </c>
      <c r="R4441">
        <v>0</v>
      </c>
      <c r="S4441">
        <v>3</v>
      </c>
      <c r="T4441">
        <v>0</v>
      </c>
      <c r="U4441">
        <v>5</v>
      </c>
      <c r="V4441">
        <v>0</v>
      </c>
      <c r="W4441">
        <v>0</v>
      </c>
      <c r="X4441">
        <v>0</v>
      </c>
      <c r="Y4441">
        <v>0</v>
      </c>
      <c r="Z4441">
        <v>0</v>
      </c>
      <c r="AA4441">
        <v>0.26821356879123115</v>
      </c>
      <c r="AB4441">
        <v>0</v>
      </c>
      <c r="AC4441">
        <v>118.00484042504374</v>
      </c>
      <c r="AD4441">
        <v>0</v>
      </c>
      <c r="AE4441">
        <v>118.27305399383496</v>
      </c>
    </row>
    <row r="4442" spans="1:31" x14ac:dyDescent="0.3">
      <c r="A4442">
        <v>2513296</v>
      </c>
      <c r="B4442">
        <v>1</v>
      </c>
      <c r="C4442" t="s">
        <v>81</v>
      </c>
      <c r="D4442" t="s">
        <v>126</v>
      </c>
      <c r="E4442" t="s">
        <v>132</v>
      </c>
      <c r="F4442" t="s">
        <v>12845</v>
      </c>
      <c r="G4442" t="s">
        <v>1365</v>
      </c>
      <c r="H4442" t="s">
        <v>135</v>
      </c>
      <c r="I4442" t="s">
        <v>136</v>
      </c>
      <c r="J4442" t="s">
        <v>137</v>
      </c>
      <c r="K4442" t="s">
        <v>138</v>
      </c>
      <c r="L4442" t="s">
        <v>12846</v>
      </c>
      <c r="M4442" t="s">
        <v>12847</v>
      </c>
      <c r="N4442">
        <v>2.4869444440000001</v>
      </c>
      <c r="O4442">
        <v>0</v>
      </c>
      <c r="P4442">
        <v>10</v>
      </c>
      <c r="Q4442">
        <v>0</v>
      </c>
      <c r="R4442">
        <v>10</v>
      </c>
      <c r="S4442">
        <v>0</v>
      </c>
      <c r="T4442">
        <v>3</v>
      </c>
      <c r="U4442">
        <v>0</v>
      </c>
      <c r="V4442">
        <v>0</v>
      </c>
      <c r="W4442">
        <v>0</v>
      </c>
      <c r="X4442">
        <v>1.3623308096859432</v>
      </c>
      <c r="Y4442">
        <v>0</v>
      </c>
      <c r="Z4442">
        <v>8.9547997724553046</v>
      </c>
      <c r="AA4442">
        <v>0</v>
      </c>
      <c r="AB4442">
        <v>0.15568263710010669</v>
      </c>
      <c r="AC4442">
        <v>0</v>
      </c>
      <c r="AD4442">
        <v>0</v>
      </c>
      <c r="AE4442">
        <v>10.472813219241354</v>
      </c>
    </row>
    <row r="4443" spans="1:31" x14ac:dyDescent="0.3">
      <c r="A4443">
        <v>2513439</v>
      </c>
      <c r="B4443">
        <v>1</v>
      </c>
      <c r="C4443" t="s">
        <v>80</v>
      </c>
      <c r="D4443" t="s">
        <v>105</v>
      </c>
      <c r="E4443" t="s">
        <v>147</v>
      </c>
      <c r="F4443" t="s">
        <v>12848</v>
      </c>
      <c r="G4443" t="s">
        <v>134</v>
      </c>
      <c r="H4443" t="s">
        <v>150</v>
      </c>
      <c r="I4443" t="s">
        <v>136</v>
      </c>
      <c r="J4443" t="s">
        <v>137</v>
      </c>
      <c r="K4443" t="s">
        <v>138</v>
      </c>
      <c r="L4443" t="s">
        <v>12849</v>
      </c>
      <c r="M4443" t="s">
        <v>12850</v>
      </c>
      <c r="N4443">
        <v>0.34555555500000001</v>
      </c>
      <c r="O4443">
        <v>0</v>
      </c>
      <c r="P4443">
        <v>66</v>
      </c>
      <c r="Q4443">
        <v>0</v>
      </c>
      <c r="R4443">
        <v>0</v>
      </c>
      <c r="S4443">
        <v>0</v>
      </c>
      <c r="T4443">
        <v>1</v>
      </c>
      <c r="U4443">
        <v>0</v>
      </c>
      <c r="V4443">
        <v>0</v>
      </c>
      <c r="W4443">
        <v>0</v>
      </c>
      <c r="X4443">
        <v>4.9992502317629519</v>
      </c>
      <c r="Y4443">
        <v>0</v>
      </c>
      <c r="Z4443">
        <v>0</v>
      </c>
      <c r="AA4443">
        <v>0</v>
      </c>
      <c r="AB4443">
        <v>0.23593375355622334</v>
      </c>
      <c r="AC4443">
        <v>0</v>
      </c>
      <c r="AD4443">
        <v>0</v>
      </c>
      <c r="AE4443">
        <v>5.2351839853191748</v>
      </c>
    </row>
    <row r="4444" spans="1:31" x14ac:dyDescent="0.3">
      <c r="A4444">
        <v>2513170</v>
      </c>
      <c r="B4444">
        <v>1</v>
      </c>
      <c r="C4444" t="s">
        <v>80</v>
      </c>
      <c r="D4444" t="s">
        <v>96</v>
      </c>
      <c r="E4444" t="s">
        <v>207</v>
      </c>
      <c r="F4444" t="s">
        <v>2114</v>
      </c>
      <c r="G4444" t="s">
        <v>173</v>
      </c>
      <c r="H4444" t="s">
        <v>150</v>
      </c>
      <c r="I4444" t="s">
        <v>136</v>
      </c>
      <c r="J4444" t="s">
        <v>137</v>
      </c>
      <c r="K4444" t="s">
        <v>138</v>
      </c>
      <c r="L4444" t="s">
        <v>12851</v>
      </c>
      <c r="M4444" t="s">
        <v>12852</v>
      </c>
      <c r="N4444">
        <v>5.2361111109999996</v>
      </c>
      <c r="O4444">
        <v>0</v>
      </c>
      <c r="P4444">
        <v>208</v>
      </c>
      <c r="Q4444">
        <v>0</v>
      </c>
      <c r="R4444">
        <v>0</v>
      </c>
      <c r="S4444">
        <v>0</v>
      </c>
      <c r="T4444">
        <v>5</v>
      </c>
      <c r="U4444">
        <v>0</v>
      </c>
      <c r="V4444">
        <v>0</v>
      </c>
      <c r="W4444">
        <v>0</v>
      </c>
      <c r="X4444">
        <v>335.32524900158285</v>
      </c>
      <c r="Y4444">
        <v>0</v>
      </c>
      <c r="Z4444">
        <v>0</v>
      </c>
      <c r="AA4444">
        <v>0</v>
      </c>
      <c r="AB4444">
        <v>47.265391172002701</v>
      </c>
      <c r="AC4444">
        <v>0</v>
      </c>
      <c r="AD4444">
        <v>0</v>
      </c>
      <c r="AE4444">
        <v>382.59064017358554</v>
      </c>
    </row>
    <row r="4445" spans="1:31" x14ac:dyDescent="0.3">
      <c r="A4445">
        <v>2513276</v>
      </c>
      <c r="B4445">
        <v>1</v>
      </c>
      <c r="C4445" t="s">
        <v>81</v>
      </c>
      <c r="D4445" t="s">
        <v>118</v>
      </c>
      <c r="E4445" t="s">
        <v>187</v>
      </c>
      <c r="F4445" t="s">
        <v>12817</v>
      </c>
      <c r="G4445" t="s">
        <v>693</v>
      </c>
      <c r="H4445" t="s">
        <v>135</v>
      </c>
      <c r="I4445" t="s">
        <v>136</v>
      </c>
      <c r="J4445" t="s">
        <v>137</v>
      </c>
      <c r="K4445" t="s">
        <v>144</v>
      </c>
      <c r="L4445" t="s">
        <v>12853</v>
      </c>
      <c r="M4445" t="s">
        <v>12854</v>
      </c>
      <c r="N4445">
        <v>0.97944444399999997</v>
      </c>
      <c r="O4445">
        <v>0</v>
      </c>
      <c r="P4445">
        <v>0</v>
      </c>
      <c r="Q4445">
        <v>3</v>
      </c>
      <c r="R4445">
        <v>0</v>
      </c>
      <c r="S4445">
        <v>3</v>
      </c>
      <c r="T4445">
        <v>0</v>
      </c>
      <c r="U4445">
        <v>5</v>
      </c>
      <c r="V4445">
        <v>0</v>
      </c>
      <c r="W4445">
        <v>0</v>
      </c>
      <c r="X4445">
        <v>0</v>
      </c>
      <c r="Y4445">
        <v>4.0388228965495321</v>
      </c>
      <c r="Z4445">
        <v>0</v>
      </c>
      <c r="AA4445">
        <v>139.73496863292945</v>
      </c>
      <c r="AB4445">
        <v>0</v>
      </c>
      <c r="AC4445">
        <v>331.54732606764071</v>
      </c>
      <c r="AD4445">
        <v>0</v>
      </c>
      <c r="AE4445">
        <v>475.32111759711972</v>
      </c>
    </row>
    <row r="4446" spans="1:31" x14ac:dyDescent="0.3">
      <c r="A4446">
        <v>2513027</v>
      </c>
      <c r="B4446">
        <v>1</v>
      </c>
      <c r="C4446" t="s">
        <v>80</v>
      </c>
      <c r="D4446" t="s">
        <v>96</v>
      </c>
      <c r="E4446" t="s">
        <v>167</v>
      </c>
      <c r="F4446" t="s">
        <v>12855</v>
      </c>
      <c r="G4446" t="s">
        <v>234</v>
      </c>
      <c r="H4446" t="s">
        <v>150</v>
      </c>
      <c r="I4446" t="s">
        <v>136</v>
      </c>
      <c r="J4446" t="s">
        <v>137</v>
      </c>
      <c r="K4446" t="s">
        <v>144</v>
      </c>
      <c r="L4446" t="s">
        <v>12856</v>
      </c>
      <c r="M4446" t="s">
        <v>12857</v>
      </c>
      <c r="N4446">
        <v>1.267222222</v>
      </c>
      <c r="O4446">
        <v>0</v>
      </c>
      <c r="P4446">
        <v>1</v>
      </c>
      <c r="Q4446">
        <v>0</v>
      </c>
      <c r="R4446">
        <v>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0.69114174788421012</v>
      </c>
      <c r="Y4446">
        <v>0</v>
      </c>
      <c r="Z4446">
        <v>0</v>
      </c>
      <c r="AA4446">
        <v>0</v>
      </c>
      <c r="AB4446">
        <v>0</v>
      </c>
      <c r="AC4446">
        <v>0</v>
      </c>
      <c r="AD4446">
        <v>0</v>
      </c>
      <c r="AE4446">
        <v>0.69114174788421012</v>
      </c>
    </row>
    <row r="4447" spans="1:31" x14ac:dyDescent="0.3">
      <c r="A4447">
        <v>2514178</v>
      </c>
      <c r="B4447">
        <v>1</v>
      </c>
      <c r="C4447" t="s">
        <v>80</v>
      </c>
      <c r="D4447" t="s">
        <v>92</v>
      </c>
      <c r="E4447" t="s">
        <v>167</v>
      </c>
      <c r="F4447" t="s">
        <v>12858</v>
      </c>
      <c r="G4447" t="s">
        <v>263</v>
      </c>
      <c r="H4447" t="s">
        <v>150</v>
      </c>
      <c r="I4447" t="s">
        <v>136</v>
      </c>
      <c r="J4447" t="s">
        <v>137</v>
      </c>
      <c r="K4447" t="s">
        <v>144</v>
      </c>
      <c r="L4447" t="s">
        <v>12859</v>
      </c>
      <c r="M4447" t="s">
        <v>12860</v>
      </c>
      <c r="N4447">
        <v>3.6747222220000002</v>
      </c>
      <c r="O4447">
        <v>0</v>
      </c>
      <c r="P4447">
        <v>1</v>
      </c>
      <c r="Q4447">
        <v>0</v>
      </c>
      <c r="R4447">
        <v>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0.26632769269178669</v>
      </c>
      <c r="Y4447">
        <v>0</v>
      </c>
      <c r="Z4447">
        <v>0</v>
      </c>
      <c r="AA4447">
        <v>0</v>
      </c>
      <c r="AB4447">
        <v>0</v>
      </c>
      <c r="AC4447">
        <v>0</v>
      </c>
      <c r="AD4447">
        <v>0</v>
      </c>
      <c r="AE4447">
        <v>0.26632769269178669</v>
      </c>
    </row>
    <row r="4448" spans="1:31" x14ac:dyDescent="0.3">
      <c r="A4448">
        <v>2514092</v>
      </c>
      <c r="B4448">
        <v>1</v>
      </c>
      <c r="C4448" t="s">
        <v>80</v>
      </c>
      <c r="D4448" t="s">
        <v>83</v>
      </c>
      <c r="E4448" t="s">
        <v>132</v>
      </c>
      <c r="F4448" t="s">
        <v>8508</v>
      </c>
      <c r="G4448" t="s">
        <v>161</v>
      </c>
      <c r="H4448" t="s">
        <v>135</v>
      </c>
      <c r="I4448" t="s">
        <v>136</v>
      </c>
      <c r="J4448" t="s">
        <v>137</v>
      </c>
      <c r="K4448" t="s">
        <v>144</v>
      </c>
      <c r="L4448" t="s">
        <v>12861</v>
      </c>
      <c r="M4448" t="s">
        <v>12862</v>
      </c>
      <c r="N4448">
        <v>0.77138888800000005</v>
      </c>
      <c r="O4448">
        <v>0</v>
      </c>
      <c r="P4448">
        <v>0</v>
      </c>
      <c r="Q4448">
        <v>6</v>
      </c>
      <c r="R4448">
        <v>0</v>
      </c>
      <c r="S4448">
        <v>5</v>
      </c>
      <c r="T4448">
        <v>0</v>
      </c>
      <c r="U4448">
        <v>1</v>
      </c>
      <c r="V4448">
        <v>0</v>
      </c>
      <c r="W4448">
        <v>0</v>
      </c>
      <c r="X4448">
        <v>0</v>
      </c>
      <c r="Y4448">
        <v>2.1642157918377269</v>
      </c>
      <c r="Z4448">
        <v>0</v>
      </c>
      <c r="AA4448">
        <v>8.0373444209738896</v>
      </c>
      <c r="AB4448">
        <v>0</v>
      </c>
      <c r="AC4448">
        <v>31.518774387518597</v>
      </c>
      <c r="AD4448">
        <v>0</v>
      </c>
      <c r="AE4448">
        <v>41.720334600330212</v>
      </c>
    </row>
    <row r="4449" spans="1:31" x14ac:dyDescent="0.3">
      <c r="A4449">
        <v>2513846</v>
      </c>
      <c r="B4449">
        <v>1</v>
      </c>
      <c r="C4449" t="s">
        <v>81</v>
      </c>
      <c r="D4449" t="s">
        <v>118</v>
      </c>
      <c r="E4449" t="s">
        <v>207</v>
      </c>
      <c r="F4449" t="s">
        <v>12863</v>
      </c>
      <c r="G4449" t="s">
        <v>177</v>
      </c>
      <c r="H4449" t="s">
        <v>150</v>
      </c>
      <c r="I4449" t="s">
        <v>136</v>
      </c>
      <c r="J4449" t="s">
        <v>137</v>
      </c>
      <c r="K4449" t="s">
        <v>144</v>
      </c>
      <c r="L4449" t="s">
        <v>12864</v>
      </c>
      <c r="M4449" t="s">
        <v>12865</v>
      </c>
      <c r="N4449">
        <v>1.024444444</v>
      </c>
      <c r="O4449">
        <v>0</v>
      </c>
      <c r="P4449">
        <v>199</v>
      </c>
      <c r="Q4449">
        <v>0</v>
      </c>
      <c r="R4449">
        <v>0</v>
      </c>
      <c r="S4449">
        <v>0</v>
      </c>
      <c r="T4449">
        <v>2</v>
      </c>
      <c r="U4449">
        <v>0</v>
      </c>
      <c r="V4449">
        <v>0</v>
      </c>
      <c r="W4449">
        <v>0</v>
      </c>
      <c r="X4449">
        <v>38.181703855201555</v>
      </c>
      <c r="Y4449">
        <v>0</v>
      </c>
      <c r="Z4449">
        <v>0</v>
      </c>
      <c r="AA4449">
        <v>0</v>
      </c>
      <c r="AB4449">
        <v>1.2934814444543201</v>
      </c>
      <c r="AC4449">
        <v>0</v>
      </c>
      <c r="AD4449">
        <v>0</v>
      </c>
      <c r="AE4449">
        <v>39.475185299655877</v>
      </c>
    </row>
    <row r="4450" spans="1:31" x14ac:dyDescent="0.3">
      <c r="A4450">
        <v>2514049</v>
      </c>
      <c r="B4450">
        <v>1</v>
      </c>
      <c r="C4450" t="s">
        <v>80</v>
      </c>
      <c r="D4450" t="s">
        <v>105</v>
      </c>
      <c r="E4450" t="s">
        <v>159</v>
      </c>
      <c r="F4450" t="s">
        <v>12866</v>
      </c>
      <c r="G4450" t="s">
        <v>173</v>
      </c>
      <c r="H4450" t="s">
        <v>150</v>
      </c>
      <c r="I4450" t="s">
        <v>136</v>
      </c>
      <c r="J4450" t="s">
        <v>137</v>
      </c>
      <c r="K4450" t="s">
        <v>138</v>
      </c>
      <c r="L4450" t="s">
        <v>12867</v>
      </c>
      <c r="M4450" t="s">
        <v>12868</v>
      </c>
      <c r="N4450">
        <v>0.72944444399999997</v>
      </c>
      <c r="O4450">
        <v>0</v>
      </c>
      <c r="P4450">
        <v>117</v>
      </c>
      <c r="Q4450">
        <v>0</v>
      </c>
      <c r="R4450">
        <v>0</v>
      </c>
      <c r="S4450">
        <v>0</v>
      </c>
      <c r="T4450">
        <v>11</v>
      </c>
      <c r="U4450">
        <v>0</v>
      </c>
      <c r="V4450">
        <v>0</v>
      </c>
      <c r="W4450">
        <v>0</v>
      </c>
      <c r="X4450">
        <v>16.706298892198767</v>
      </c>
      <c r="Y4450">
        <v>0</v>
      </c>
      <c r="Z4450">
        <v>0</v>
      </c>
      <c r="AA4450">
        <v>0</v>
      </c>
      <c r="AB4450">
        <v>17.511181844616008</v>
      </c>
      <c r="AC4450">
        <v>0</v>
      </c>
      <c r="AD4450">
        <v>0</v>
      </c>
      <c r="AE4450">
        <v>34.217480736814778</v>
      </c>
    </row>
    <row r="4451" spans="1:31" x14ac:dyDescent="0.3">
      <c r="A4451">
        <v>2514075</v>
      </c>
      <c r="B4451">
        <v>1</v>
      </c>
      <c r="C4451" t="s">
        <v>80</v>
      </c>
      <c r="D4451" t="s">
        <v>85</v>
      </c>
      <c r="E4451" t="s">
        <v>167</v>
      </c>
      <c r="F4451" t="s">
        <v>2042</v>
      </c>
      <c r="G4451" t="s">
        <v>169</v>
      </c>
      <c r="H4451" t="s">
        <v>150</v>
      </c>
      <c r="I4451" t="s">
        <v>136</v>
      </c>
      <c r="J4451" t="s">
        <v>137</v>
      </c>
      <c r="K4451" t="s">
        <v>144</v>
      </c>
      <c r="L4451" t="s">
        <v>12869</v>
      </c>
      <c r="M4451" t="s">
        <v>12870</v>
      </c>
      <c r="N4451">
        <v>1.0266666659999999</v>
      </c>
      <c r="O4451">
        <v>0</v>
      </c>
      <c r="P4451">
        <v>10</v>
      </c>
      <c r="Q4451">
        <v>0</v>
      </c>
      <c r="R4451">
        <v>0</v>
      </c>
      <c r="S4451">
        <v>0</v>
      </c>
      <c r="T4451">
        <v>2</v>
      </c>
      <c r="U4451">
        <v>0</v>
      </c>
      <c r="V4451">
        <v>0</v>
      </c>
      <c r="W4451">
        <v>0</v>
      </c>
      <c r="X4451">
        <v>2.0052278911150969</v>
      </c>
      <c r="Y4451">
        <v>0</v>
      </c>
      <c r="Z4451">
        <v>0</v>
      </c>
      <c r="AA4451">
        <v>0</v>
      </c>
      <c r="AB4451">
        <v>0.58960204789248005</v>
      </c>
      <c r="AC4451">
        <v>0</v>
      </c>
      <c r="AD4451">
        <v>0</v>
      </c>
      <c r="AE4451">
        <v>2.5948299390075769</v>
      </c>
    </row>
    <row r="4452" spans="1:31" x14ac:dyDescent="0.3">
      <c r="A4452">
        <v>2514006</v>
      </c>
      <c r="B4452">
        <v>1</v>
      </c>
      <c r="C4452" t="s">
        <v>80</v>
      </c>
      <c r="D4452" t="s">
        <v>105</v>
      </c>
      <c r="E4452" t="s">
        <v>159</v>
      </c>
      <c r="F4452" t="s">
        <v>2906</v>
      </c>
      <c r="G4452" t="s">
        <v>134</v>
      </c>
      <c r="H4452" t="s">
        <v>150</v>
      </c>
      <c r="I4452" t="s">
        <v>136</v>
      </c>
      <c r="J4452" t="s">
        <v>137</v>
      </c>
      <c r="K4452" t="s">
        <v>138</v>
      </c>
      <c r="L4452" t="s">
        <v>12871</v>
      </c>
      <c r="M4452" t="s">
        <v>12872</v>
      </c>
      <c r="N4452">
        <v>1.0877777769999999</v>
      </c>
      <c r="O4452">
        <v>0</v>
      </c>
      <c r="P4452">
        <v>334</v>
      </c>
      <c r="Q4452">
        <v>0</v>
      </c>
      <c r="R4452">
        <v>0</v>
      </c>
      <c r="S4452">
        <v>0</v>
      </c>
      <c r="T4452">
        <v>15</v>
      </c>
      <c r="U4452">
        <v>0</v>
      </c>
      <c r="V4452">
        <v>0</v>
      </c>
      <c r="W4452">
        <v>0</v>
      </c>
      <c r="X4452">
        <v>82.251283981543352</v>
      </c>
      <c r="Y4452">
        <v>0</v>
      </c>
      <c r="Z4452">
        <v>0</v>
      </c>
      <c r="AA4452">
        <v>0</v>
      </c>
      <c r="AB4452">
        <v>29.282140771507052</v>
      </c>
      <c r="AC4452">
        <v>0</v>
      </c>
      <c r="AD4452">
        <v>0</v>
      </c>
      <c r="AE4452">
        <v>111.53342475305041</v>
      </c>
    </row>
    <row r="4453" spans="1:31" x14ac:dyDescent="0.3">
      <c r="A4453">
        <v>2514032</v>
      </c>
      <c r="B4453">
        <v>1</v>
      </c>
      <c r="C4453" t="s">
        <v>81</v>
      </c>
      <c r="D4453" t="s">
        <v>128</v>
      </c>
      <c r="E4453" t="s">
        <v>147</v>
      </c>
      <c r="F4453" t="s">
        <v>12873</v>
      </c>
      <c r="G4453" t="s">
        <v>149</v>
      </c>
      <c r="H4453" t="s">
        <v>150</v>
      </c>
      <c r="I4453" t="s">
        <v>136</v>
      </c>
      <c r="J4453" t="s">
        <v>137</v>
      </c>
      <c r="K4453" t="s">
        <v>144</v>
      </c>
      <c r="L4453" t="s">
        <v>12874</v>
      </c>
      <c r="M4453" t="s">
        <v>12875</v>
      </c>
      <c r="N4453">
        <v>2.7313888880000001</v>
      </c>
      <c r="O4453">
        <v>0</v>
      </c>
      <c r="P4453">
        <v>159</v>
      </c>
      <c r="Q4453">
        <v>0</v>
      </c>
      <c r="R4453">
        <v>0</v>
      </c>
      <c r="S4453">
        <v>0</v>
      </c>
      <c r="T4453">
        <v>7</v>
      </c>
      <c r="U4453">
        <v>0</v>
      </c>
      <c r="V4453">
        <v>0</v>
      </c>
      <c r="W4453">
        <v>0</v>
      </c>
      <c r="X4453">
        <v>92.022593114014754</v>
      </c>
      <c r="Y4453">
        <v>0</v>
      </c>
      <c r="Z4453">
        <v>0</v>
      </c>
      <c r="AA4453">
        <v>0</v>
      </c>
      <c r="AB4453">
        <v>10.354374577025304</v>
      </c>
      <c r="AC4453">
        <v>0</v>
      </c>
      <c r="AD4453">
        <v>0</v>
      </c>
      <c r="AE4453">
        <v>102.37696769104005</v>
      </c>
    </row>
    <row r="4454" spans="1:31" x14ac:dyDescent="0.3">
      <c r="A4454">
        <v>2514175</v>
      </c>
      <c r="B4454">
        <v>1</v>
      </c>
      <c r="C4454" t="s">
        <v>80</v>
      </c>
      <c r="D4454" t="s">
        <v>104</v>
      </c>
      <c r="E4454" t="s">
        <v>141</v>
      </c>
      <c r="F4454" t="s">
        <v>12876</v>
      </c>
      <c r="G4454" t="s">
        <v>143</v>
      </c>
      <c r="H4454" t="s">
        <v>135</v>
      </c>
      <c r="I4454" t="s">
        <v>136</v>
      </c>
      <c r="J4454" t="s">
        <v>137</v>
      </c>
      <c r="K4454" t="s">
        <v>144</v>
      </c>
      <c r="L4454" t="s">
        <v>12877</v>
      </c>
      <c r="M4454" t="s">
        <v>12878</v>
      </c>
      <c r="N4454">
        <v>1.4116666659999999</v>
      </c>
      <c r="O4454">
        <v>10</v>
      </c>
      <c r="P4454">
        <v>2903</v>
      </c>
      <c r="Q4454">
        <v>48</v>
      </c>
      <c r="R4454">
        <v>28</v>
      </c>
      <c r="S4454">
        <v>66</v>
      </c>
      <c r="T4454">
        <v>274</v>
      </c>
      <c r="U4454">
        <v>14</v>
      </c>
      <c r="V4454">
        <v>0</v>
      </c>
      <c r="W4454">
        <v>2.8521596662209383</v>
      </c>
      <c r="X4454">
        <v>940.41923225632422</v>
      </c>
      <c r="Y4454">
        <v>193.97555249827369</v>
      </c>
      <c r="Z4454">
        <v>19.656604171912111</v>
      </c>
      <c r="AA4454">
        <v>1399.2782137800018</v>
      </c>
      <c r="AB4454">
        <v>184.38942785716944</v>
      </c>
      <c r="AC4454">
        <v>2168.8721438199136</v>
      </c>
      <c r="AD4454">
        <v>0</v>
      </c>
      <c r="AE4454">
        <v>4909.4433340498163</v>
      </c>
    </row>
    <row r="4455" spans="1:31" x14ac:dyDescent="0.3">
      <c r="A4455">
        <v>2514218</v>
      </c>
      <c r="B4455">
        <v>1</v>
      </c>
      <c r="C4455" t="s">
        <v>80</v>
      </c>
      <c r="D4455" t="s">
        <v>98</v>
      </c>
      <c r="E4455" t="s">
        <v>167</v>
      </c>
      <c r="F4455" t="s">
        <v>12879</v>
      </c>
      <c r="G4455" t="s">
        <v>263</v>
      </c>
      <c r="H4455" t="s">
        <v>150</v>
      </c>
      <c r="I4455" t="s">
        <v>136</v>
      </c>
      <c r="J4455" t="s">
        <v>137</v>
      </c>
      <c r="K4455" t="s">
        <v>144</v>
      </c>
      <c r="L4455" t="s">
        <v>12880</v>
      </c>
      <c r="M4455" t="s">
        <v>12881</v>
      </c>
      <c r="N4455">
        <v>5.778611111</v>
      </c>
      <c r="O4455">
        <v>0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0</v>
      </c>
      <c r="Y4455">
        <v>0</v>
      </c>
      <c r="Z4455">
        <v>5.5848640619725002E-3</v>
      </c>
      <c r="AA4455">
        <v>0</v>
      </c>
      <c r="AB4455">
        <v>0</v>
      </c>
      <c r="AC4455">
        <v>0</v>
      </c>
      <c r="AD4455">
        <v>0</v>
      </c>
      <c r="AE4455">
        <v>5.5848640619725002E-3</v>
      </c>
    </row>
    <row r="4456" spans="1:31" x14ac:dyDescent="0.3">
      <c r="A4456">
        <v>2513969</v>
      </c>
      <c r="B4456">
        <v>1</v>
      </c>
      <c r="C4456" t="s">
        <v>80</v>
      </c>
      <c r="D4456" t="s">
        <v>99</v>
      </c>
      <c r="E4456" t="s">
        <v>167</v>
      </c>
      <c r="F4456" t="s">
        <v>12882</v>
      </c>
      <c r="G4456" t="s">
        <v>169</v>
      </c>
      <c r="H4456" t="s">
        <v>150</v>
      </c>
      <c r="I4456" t="s">
        <v>136</v>
      </c>
      <c r="J4456" t="s">
        <v>137</v>
      </c>
      <c r="K4456" t="s">
        <v>144</v>
      </c>
      <c r="L4456" t="s">
        <v>12883</v>
      </c>
      <c r="M4456" t="s">
        <v>12884</v>
      </c>
      <c r="N4456">
        <v>3.432222222</v>
      </c>
      <c r="O4456">
        <v>0</v>
      </c>
      <c r="P4456">
        <v>1</v>
      </c>
      <c r="Q4456">
        <v>0</v>
      </c>
      <c r="R4456">
        <v>0</v>
      </c>
      <c r="S4456">
        <v>0</v>
      </c>
      <c r="T4456">
        <v>0</v>
      </c>
      <c r="U4456">
        <v>0</v>
      </c>
      <c r="V4456">
        <v>0</v>
      </c>
      <c r="W4456">
        <v>0</v>
      </c>
      <c r="X4456">
        <v>0.22041052063769168</v>
      </c>
      <c r="Y4456">
        <v>0</v>
      </c>
      <c r="Z4456">
        <v>0</v>
      </c>
      <c r="AA4456">
        <v>0</v>
      </c>
      <c r="AB4456">
        <v>0</v>
      </c>
      <c r="AC4456">
        <v>0</v>
      </c>
      <c r="AD4456">
        <v>0</v>
      </c>
      <c r="AE4456">
        <v>0.22041052063769168</v>
      </c>
    </row>
    <row r="4457" spans="1:31" x14ac:dyDescent="0.3">
      <c r="A4457">
        <v>2514069</v>
      </c>
      <c r="B4457">
        <v>1</v>
      </c>
      <c r="C4457" t="s">
        <v>80</v>
      </c>
      <c r="D4457" t="s">
        <v>97</v>
      </c>
      <c r="E4457" t="s">
        <v>141</v>
      </c>
      <c r="F4457" t="s">
        <v>12885</v>
      </c>
      <c r="G4457" t="s">
        <v>161</v>
      </c>
      <c r="H4457" t="s">
        <v>135</v>
      </c>
      <c r="I4457" t="s">
        <v>136</v>
      </c>
      <c r="J4457" t="s">
        <v>137</v>
      </c>
      <c r="K4457" t="s">
        <v>144</v>
      </c>
      <c r="L4457" t="s">
        <v>12886</v>
      </c>
      <c r="M4457" t="s">
        <v>12887</v>
      </c>
      <c r="N4457">
        <v>1.150833333</v>
      </c>
      <c r="O4457">
        <v>17</v>
      </c>
      <c r="P4457">
        <v>1925</v>
      </c>
      <c r="Q4457">
        <v>23</v>
      </c>
      <c r="R4457">
        <v>521</v>
      </c>
      <c r="S4457">
        <v>49</v>
      </c>
      <c r="T4457">
        <v>373</v>
      </c>
      <c r="U4457">
        <v>3</v>
      </c>
      <c r="V4457">
        <v>2</v>
      </c>
      <c r="W4457">
        <v>697.87722590703436</v>
      </c>
      <c r="X4457">
        <v>1077.7869152917656</v>
      </c>
      <c r="Y4457">
        <v>916.8043818472654</v>
      </c>
      <c r="Z4457">
        <v>310.64452005396566</v>
      </c>
      <c r="AA4457">
        <v>229.79434277411855</v>
      </c>
      <c r="AB4457">
        <v>664.63739871822008</v>
      </c>
      <c r="AC4457">
        <v>237.96343998837443</v>
      </c>
      <c r="AD4457">
        <v>3.4959745838364418</v>
      </c>
      <c r="AE4457">
        <v>4139.0041991645812</v>
      </c>
    </row>
    <row r="4458" spans="1:31" x14ac:dyDescent="0.3">
      <c r="A4458">
        <v>2513943</v>
      </c>
      <c r="B4458">
        <v>1</v>
      </c>
      <c r="C4458" t="s">
        <v>80</v>
      </c>
      <c r="D4458" t="s">
        <v>93</v>
      </c>
      <c r="E4458" t="s">
        <v>207</v>
      </c>
      <c r="F4458" t="s">
        <v>12888</v>
      </c>
      <c r="G4458" t="s">
        <v>177</v>
      </c>
      <c r="H4458" t="s">
        <v>150</v>
      </c>
      <c r="I4458" t="s">
        <v>136</v>
      </c>
      <c r="J4458" t="s">
        <v>137</v>
      </c>
      <c r="K4458" t="s">
        <v>144</v>
      </c>
      <c r="L4458" t="s">
        <v>12889</v>
      </c>
      <c r="M4458" t="s">
        <v>12890</v>
      </c>
      <c r="N4458">
        <v>4.3294444439999999</v>
      </c>
      <c r="O4458">
        <v>0</v>
      </c>
      <c r="P4458">
        <v>0</v>
      </c>
      <c r="Q4458">
        <v>0</v>
      </c>
      <c r="R4458">
        <v>4</v>
      </c>
      <c r="S4458">
        <v>0</v>
      </c>
      <c r="T4458">
        <v>2</v>
      </c>
      <c r="U4458">
        <v>0</v>
      </c>
      <c r="V4458">
        <v>0</v>
      </c>
      <c r="W4458">
        <v>0</v>
      </c>
      <c r="X4458">
        <v>0</v>
      </c>
      <c r="Y4458">
        <v>0</v>
      </c>
      <c r="Z4458">
        <v>13.042310733516659</v>
      </c>
      <c r="AA4458">
        <v>0</v>
      </c>
      <c r="AB4458">
        <v>0.15644840431603832</v>
      </c>
      <c r="AC4458">
        <v>0</v>
      </c>
      <c r="AD4458">
        <v>0</v>
      </c>
      <c r="AE4458">
        <v>13.198759137832697</v>
      </c>
    </row>
    <row r="4459" spans="1:31" x14ac:dyDescent="0.3">
      <c r="A4459">
        <v>2514112</v>
      </c>
      <c r="B4459">
        <v>1</v>
      </c>
      <c r="C4459" t="s">
        <v>80</v>
      </c>
      <c r="D4459" t="s">
        <v>99</v>
      </c>
      <c r="E4459" t="s">
        <v>141</v>
      </c>
      <c r="F4459" t="s">
        <v>200</v>
      </c>
      <c r="G4459" t="s">
        <v>143</v>
      </c>
      <c r="H4459" t="s">
        <v>135</v>
      </c>
      <c r="I4459" t="s">
        <v>136</v>
      </c>
      <c r="J4459" t="s">
        <v>137</v>
      </c>
      <c r="K4459" t="s">
        <v>144</v>
      </c>
      <c r="L4459" t="s">
        <v>12891</v>
      </c>
      <c r="M4459" t="s">
        <v>12892</v>
      </c>
      <c r="N4459">
        <v>7.9444444000000003E-2</v>
      </c>
      <c r="O4459">
        <v>4</v>
      </c>
      <c r="P4459">
        <v>922</v>
      </c>
      <c r="Q4459">
        <v>13</v>
      </c>
      <c r="R4459">
        <v>130</v>
      </c>
      <c r="S4459">
        <v>20</v>
      </c>
      <c r="T4459">
        <v>79</v>
      </c>
      <c r="U4459">
        <v>0</v>
      </c>
      <c r="V4459">
        <v>4</v>
      </c>
      <c r="W4459">
        <v>1.0180533477330884</v>
      </c>
      <c r="X4459">
        <v>10.765093608809787</v>
      </c>
      <c r="Y4459">
        <v>0.90091219434597358</v>
      </c>
      <c r="Z4459">
        <v>3.229902970969674</v>
      </c>
      <c r="AA4459">
        <v>4.5460888707019516</v>
      </c>
      <c r="AB4459">
        <v>2.1689881134099758</v>
      </c>
      <c r="AC4459">
        <v>0</v>
      </c>
      <c r="AD4459">
        <v>0.44778608510064</v>
      </c>
      <c r="AE4459">
        <v>23.076825191071091</v>
      </c>
    </row>
    <row r="4460" spans="1:31" x14ac:dyDescent="0.3">
      <c r="A4460">
        <v>2513843</v>
      </c>
      <c r="B4460">
        <v>1</v>
      </c>
      <c r="C4460" t="s">
        <v>80</v>
      </c>
      <c r="D4460" t="s">
        <v>92</v>
      </c>
      <c r="E4460" t="s">
        <v>167</v>
      </c>
      <c r="F4460" t="s">
        <v>12893</v>
      </c>
      <c r="G4460" t="s">
        <v>169</v>
      </c>
      <c r="H4460" t="s">
        <v>150</v>
      </c>
      <c r="I4460" t="s">
        <v>136</v>
      </c>
      <c r="J4460" t="s">
        <v>137</v>
      </c>
      <c r="K4460" t="s">
        <v>144</v>
      </c>
      <c r="L4460" t="s">
        <v>12894</v>
      </c>
      <c r="M4460" t="s">
        <v>12895</v>
      </c>
      <c r="N4460">
        <v>1.0625</v>
      </c>
      <c r="O4460">
        <v>0</v>
      </c>
      <c r="P4460">
        <v>1</v>
      </c>
      <c r="Q4460">
        <v>0</v>
      </c>
      <c r="R4460">
        <v>0</v>
      </c>
      <c r="S4460">
        <v>0</v>
      </c>
      <c r="T4460">
        <v>0</v>
      </c>
      <c r="U4460">
        <v>0</v>
      </c>
      <c r="V4460">
        <v>0</v>
      </c>
      <c r="W4460">
        <v>0</v>
      </c>
      <c r="X4460">
        <v>1.9677024863181666E-2</v>
      </c>
      <c r="Y4460">
        <v>0</v>
      </c>
      <c r="Z4460">
        <v>0</v>
      </c>
      <c r="AA4460">
        <v>0</v>
      </c>
      <c r="AB4460">
        <v>0</v>
      </c>
      <c r="AC4460">
        <v>0</v>
      </c>
      <c r="AD4460">
        <v>0</v>
      </c>
      <c r="AE4460">
        <v>1.9677024863181666E-2</v>
      </c>
    </row>
    <row r="4461" spans="1:31" x14ac:dyDescent="0.3">
      <c r="A4461">
        <v>2514281</v>
      </c>
      <c r="B4461">
        <v>1</v>
      </c>
      <c r="C4461" t="s">
        <v>81</v>
      </c>
      <c r="D4461" t="s">
        <v>113</v>
      </c>
      <c r="E4461" t="s">
        <v>187</v>
      </c>
      <c r="F4461" t="s">
        <v>12896</v>
      </c>
      <c r="G4461" t="s">
        <v>693</v>
      </c>
      <c r="H4461" t="s">
        <v>135</v>
      </c>
      <c r="I4461" t="s">
        <v>136</v>
      </c>
      <c r="J4461" t="s">
        <v>137</v>
      </c>
      <c r="K4461" t="s">
        <v>144</v>
      </c>
      <c r="L4461" t="s">
        <v>12897</v>
      </c>
      <c r="M4461" t="s">
        <v>12898</v>
      </c>
      <c r="N4461">
        <v>2.0505555549999999</v>
      </c>
      <c r="O4461">
        <v>0</v>
      </c>
      <c r="P4461">
        <v>92</v>
      </c>
      <c r="Q4461">
        <v>3</v>
      </c>
      <c r="R4461">
        <v>63</v>
      </c>
      <c r="S4461">
        <v>3</v>
      </c>
      <c r="T4461">
        <v>8</v>
      </c>
      <c r="U4461">
        <v>1</v>
      </c>
      <c r="V4461">
        <v>0</v>
      </c>
      <c r="W4461">
        <v>0</v>
      </c>
      <c r="X4461">
        <v>30.083228951331581</v>
      </c>
      <c r="Y4461">
        <v>14.390013584899336</v>
      </c>
      <c r="Z4461">
        <v>38.323257965695149</v>
      </c>
      <c r="AA4461">
        <v>71.79891595457687</v>
      </c>
      <c r="AB4461">
        <v>20.598715199389183</v>
      </c>
      <c r="AC4461">
        <v>129.6467248621108</v>
      </c>
      <c r="AD4461">
        <v>0</v>
      </c>
      <c r="AE4461">
        <v>304.84085651800291</v>
      </c>
    </row>
    <row r="4462" spans="1:31" x14ac:dyDescent="0.3">
      <c r="A4462">
        <v>2513949</v>
      </c>
      <c r="B4462">
        <v>1</v>
      </c>
      <c r="C4462" t="s">
        <v>80</v>
      </c>
      <c r="D4462" t="s">
        <v>97</v>
      </c>
      <c r="E4462" t="s">
        <v>207</v>
      </c>
      <c r="F4462" t="s">
        <v>1013</v>
      </c>
      <c r="G4462" t="s">
        <v>173</v>
      </c>
      <c r="H4462" t="s">
        <v>150</v>
      </c>
      <c r="I4462" t="s">
        <v>136</v>
      </c>
      <c r="J4462" t="s">
        <v>137</v>
      </c>
      <c r="K4462" t="s">
        <v>138</v>
      </c>
      <c r="L4462" t="s">
        <v>12899</v>
      </c>
      <c r="M4462" t="s">
        <v>12900</v>
      </c>
      <c r="N4462">
        <v>5.9122222219999996</v>
      </c>
      <c r="O4462">
        <v>0</v>
      </c>
      <c r="P4462">
        <v>151</v>
      </c>
      <c r="Q4462">
        <v>0</v>
      </c>
      <c r="R4462">
        <v>0</v>
      </c>
      <c r="S4462">
        <v>0</v>
      </c>
      <c r="T4462">
        <v>1</v>
      </c>
      <c r="U4462">
        <v>0</v>
      </c>
      <c r="V4462">
        <v>0</v>
      </c>
      <c r="W4462">
        <v>0</v>
      </c>
      <c r="X4462">
        <v>121.67724538846076</v>
      </c>
      <c r="Y4462">
        <v>0</v>
      </c>
      <c r="Z4462">
        <v>0</v>
      </c>
      <c r="AA4462">
        <v>0</v>
      </c>
      <c r="AB4462">
        <v>3.6823228437120932</v>
      </c>
      <c r="AC4462">
        <v>0</v>
      </c>
      <c r="AD4462">
        <v>0</v>
      </c>
      <c r="AE4462">
        <v>125.35956823217285</v>
      </c>
    </row>
    <row r="4463" spans="1:31" x14ac:dyDescent="0.3">
      <c r="A4463">
        <v>2513903</v>
      </c>
      <c r="B4463">
        <v>1</v>
      </c>
      <c r="C4463" t="s">
        <v>81</v>
      </c>
      <c r="D4463" t="s">
        <v>127</v>
      </c>
      <c r="E4463" t="s">
        <v>132</v>
      </c>
      <c r="F4463" t="s">
        <v>12901</v>
      </c>
      <c r="G4463" t="s">
        <v>134</v>
      </c>
      <c r="H4463" t="s">
        <v>135</v>
      </c>
      <c r="I4463" t="s">
        <v>136</v>
      </c>
      <c r="J4463" t="s">
        <v>137</v>
      </c>
      <c r="K4463" t="s">
        <v>138</v>
      </c>
      <c r="L4463" t="s">
        <v>12902</v>
      </c>
      <c r="M4463" t="s">
        <v>12903</v>
      </c>
      <c r="N4463">
        <v>6.8294444439999999</v>
      </c>
      <c r="O4463">
        <v>0</v>
      </c>
      <c r="P4463">
        <v>922</v>
      </c>
      <c r="Q4463">
        <v>11</v>
      </c>
      <c r="R4463">
        <v>27</v>
      </c>
      <c r="S4463">
        <v>3</v>
      </c>
      <c r="T4463">
        <v>106</v>
      </c>
      <c r="U4463">
        <v>0</v>
      </c>
      <c r="V4463">
        <v>1</v>
      </c>
      <c r="W4463">
        <v>0</v>
      </c>
      <c r="X4463">
        <v>1874.7461905593234</v>
      </c>
      <c r="Y4463">
        <v>16.380675287735802</v>
      </c>
      <c r="Z4463">
        <v>55.683487282649921</v>
      </c>
      <c r="AA4463">
        <v>78.494254954541404</v>
      </c>
      <c r="AB4463">
        <v>367.85711163510058</v>
      </c>
      <c r="AC4463">
        <v>0</v>
      </c>
      <c r="AD4463">
        <v>86.918166795800204</v>
      </c>
      <c r="AE4463">
        <v>2480.079886515151</v>
      </c>
    </row>
    <row r="4464" spans="1:31" x14ac:dyDescent="0.3">
      <c r="A4464">
        <v>2514089</v>
      </c>
      <c r="B4464">
        <v>1</v>
      </c>
      <c r="C4464" t="s">
        <v>80</v>
      </c>
      <c r="D4464" t="s">
        <v>101</v>
      </c>
      <c r="E4464" t="s">
        <v>159</v>
      </c>
      <c r="F4464" t="s">
        <v>12904</v>
      </c>
      <c r="G4464" t="s">
        <v>134</v>
      </c>
      <c r="H4464" t="s">
        <v>150</v>
      </c>
      <c r="I4464" t="s">
        <v>136</v>
      </c>
      <c r="J4464" t="s">
        <v>137</v>
      </c>
      <c r="K4464" t="s">
        <v>138</v>
      </c>
      <c r="L4464" t="s">
        <v>12905</v>
      </c>
      <c r="M4464" t="s">
        <v>12906</v>
      </c>
      <c r="N4464">
        <v>0.43583333299999999</v>
      </c>
      <c r="O4464">
        <v>0</v>
      </c>
      <c r="P4464">
        <v>7</v>
      </c>
      <c r="Q4464">
        <v>0</v>
      </c>
      <c r="R4464">
        <v>0</v>
      </c>
      <c r="S4464">
        <v>0</v>
      </c>
      <c r="T4464">
        <v>95</v>
      </c>
      <c r="U4464">
        <v>0</v>
      </c>
      <c r="V4464">
        <v>0</v>
      </c>
      <c r="W4464">
        <v>0</v>
      </c>
      <c r="X4464">
        <v>0.28216334644487501</v>
      </c>
      <c r="Y4464">
        <v>0</v>
      </c>
      <c r="Z4464">
        <v>0</v>
      </c>
      <c r="AA4464">
        <v>0</v>
      </c>
      <c r="AB4464">
        <v>5.8273531038391146</v>
      </c>
      <c r="AC4464">
        <v>0</v>
      </c>
      <c r="AD4464">
        <v>0</v>
      </c>
      <c r="AE4464">
        <v>6.1095164502839898</v>
      </c>
    </row>
    <row r="4465" spans="1:31" x14ac:dyDescent="0.3">
      <c r="A4465">
        <v>2514052</v>
      </c>
      <c r="B4465">
        <v>1</v>
      </c>
      <c r="C4465" t="s">
        <v>80</v>
      </c>
      <c r="D4465" t="s">
        <v>92</v>
      </c>
      <c r="E4465" t="s">
        <v>187</v>
      </c>
      <c r="F4465" t="s">
        <v>12907</v>
      </c>
      <c r="G4465" t="s">
        <v>143</v>
      </c>
      <c r="H4465" t="s">
        <v>135</v>
      </c>
      <c r="I4465" t="s">
        <v>136</v>
      </c>
      <c r="J4465" t="s">
        <v>137</v>
      </c>
      <c r="K4465" t="s">
        <v>144</v>
      </c>
      <c r="L4465" t="s">
        <v>12908</v>
      </c>
      <c r="M4465" t="s">
        <v>12909</v>
      </c>
      <c r="N4465">
        <v>0.48333333299999998</v>
      </c>
      <c r="O4465">
        <v>0</v>
      </c>
      <c r="P4465">
        <v>376</v>
      </c>
      <c r="Q4465">
        <v>8</v>
      </c>
      <c r="R4465">
        <v>322</v>
      </c>
      <c r="S4465">
        <v>5</v>
      </c>
      <c r="T4465">
        <v>82</v>
      </c>
      <c r="U4465">
        <v>1</v>
      </c>
      <c r="V4465">
        <v>0</v>
      </c>
      <c r="W4465">
        <v>0</v>
      </c>
      <c r="X4465">
        <v>61.23633994961444</v>
      </c>
      <c r="Y4465">
        <v>15.691765040513399</v>
      </c>
      <c r="Z4465">
        <v>83.884353135213203</v>
      </c>
      <c r="AA4465">
        <v>10.971514706123402</v>
      </c>
      <c r="AB4465">
        <v>45.544868098020807</v>
      </c>
      <c r="AC4465">
        <v>40.383632242331004</v>
      </c>
      <c r="AD4465">
        <v>0</v>
      </c>
      <c r="AE4465">
        <v>257.71247317181621</v>
      </c>
    </row>
    <row r="4466" spans="1:31" x14ac:dyDescent="0.3">
      <c r="A4466">
        <v>2514029</v>
      </c>
      <c r="B4466">
        <v>1</v>
      </c>
      <c r="C4466" t="s">
        <v>80</v>
      </c>
      <c r="D4466" t="s">
        <v>82</v>
      </c>
      <c r="E4466" t="s">
        <v>207</v>
      </c>
      <c r="F4466" t="s">
        <v>12910</v>
      </c>
      <c r="G4466" t="s">
        <v>1242</v>
      </c>
      <c r="H4466" t="s">
        <v>150</v>
      </c>
      <c r="I4466" t="s">
        <v>136</v>
      </c>
      <c r="J4466" t="s">
        <v>3</v>
      </c>
      <c r="K4466" t="s">
        <v>144</v>
      </c>
      <c r="L4466" t="s">
        <v>12911</v>
      </c>
      <c r="M4466" t="s">
        <v>12912</v>
      </c>
      <c r="N4466">
        <v>1.238888888</v>
      </c>
      <c r="O4466">
        <v>0</v>
      </c>
      <c r="P4466">
        <v>26</v>
      </c>
      <c r="Q4466">
        <v>0</v>
      </c>
      <c r="R4466">
        <v>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11.062036798089398</v>
      </c>
      <c r="Y4466">
        <v>0</v>
      </c>
      <c r="Z4466">
        <v>0</v>
      </c>
      <c r="AA4466">
        <v>0</v>
      </c>
      <c r="AB4466">
        <v>0</v>
      </c>
      <c r="AC4466">
        <v>0</v>
      </c>
      <c r="AD4466">
        <v>0</v>
      </c>
      <c r="AE4466">
        <v>11.062036798089398</v>
      </c>
    </row>
    <row r="4467" spans="1:31" x14ac:dyDescent="0.3">
      <c r="A4467">
        <v>2513860</v>
      </c>
      <c r="B4467">
        <v>1</v>
      </c>
      <c r="C4467" t="s">
        <v>81</v>
      </c>
      <c r="D4467" t="s">
        <v>120</v>
      </c>
      <c r="E4467" t="s">
        <v>141</v>
      </c>
      <c r="F4467" t="s">
        <v>12913</v>
      </c>
      <c r="G4467" t="s">
        <v>143</v>
      </c>
      <c r="H4467" t="s">
        <v>135</v>
      </c>
      <c r="I4467" t="s">
        <v>136</v>
      </c>
      <c r="J4467" t="s">
        <v>137</v>
      </c>
      <c r="K4467" t="s">
        <v>144</v>
      </c>
      <c r="L4467" t="s">
        <v>12914</v>
      </c>
      <c r="M4467" t="s">
        <v>12915</v>
      </c>
      <c r="N4467">
        <v>0.54833333299999998</v>
      </c>
      <c r="O4467">
        <v>0</v>
      </c>
      <c r="P4467">
        <v>1708</v>
      </c>
      <c r="Q4467">
        <v>0</v>
      </c>
      <c r="R4467">
        <v>11</v>
      </c>
      <c r="S4467">
        <v>1</v>
      </c>
      <c r="T4467">
        <v>92</v>
      </c>
      <c r="U4467">
        <v>0</v>
      </c>
      <c r="V4467">
        <v>0</v>
      </c>
      <c r="W4467">
        <v>0</v>
      </c>
      <c r="X4467">
        <v>189.47497915558341</v>
      </c>
      <c r="Y4467">
        <v>0</v>
      </c>
      <c r="Z4467">
        <v>1.826737506902</v>
      </c>
      <c r="AA4467">
        <v>9.7304347392621597</v>
      </c>
      <c r="AB4467">
        <v>23.463103942823142</v>
      </c>
      <c r="AC4467">
        <v>0</v>
      </c>
      <c r="AD4467">
        <v>0</v>
      </c>
      <c r="AE4467">
        <v>224.49525534457072</v>
      </c>
    </row>
    <row r="4468" spans="1:31" x14ac:dyDescent="0.3">
      <c r="A4468">
        <v>2514258</v>
      </c>
      <c r="B4468">
        <v>1</v>
      </c>
      <c r="C4468" t="s">
        <v>81</v>
      </c>
      <c r="D4468" t="s">
        <v>128</v>
      </c>
      <c r="E4468" t="s">
        <v>207</v>
      </c>
      <c r="F4468" t="s">
        <v>12916</v>
      </c>
      <c r="G4468" t="s">
        <v>5484</v>
      </c>
      <c r="H4468" t="s">
        <v>150</v>
      </c>
      <c r="I4468" t="s">
        <v>136</v>
      </c>
      <c r="J4468" t="s">
        <v>137</v>
      </c>
      <c r="K4468" t="s">
        <v>144</v>
      </c>
      <c r="L4468" t="s">
        <v>12917</v>
      </c>
      <c r="M4468" t="s">
        <v>12918</v>
      </c>
      <c r="N4468">
        <v>1.486388888</v>
      </c>
      <c r="O4468">
        <v>0</v>
      </c>
      <c r="P4468">
        <v>177</v>
      </c>
      <c r="Q4468">
        <v>0</v>
      </c>
      <c r="R4468">
        <v>0</v>
      </c>
      <c r="S4468">
        <v>0</v>
      </c>
      <c r="T4468">
        <v>4</v>
      </c>
      <c r="U4468">
        <v>0</v>
      </c>
      <c r="V4468">
        <v>0</v>
      </c>
      <c r="W4468">
        <v>0</v>
      </c>
      <c r="X4468">
        <v>56.600407923928977</v>
      </c>
      <c r="Y4468">
        <v>0</v>
      </c>
      <c r="Z4468">
        <v>0</v>
      </c>
      <c r="AA4468">
        <v>0</v>
      </c>
      <c r="AB4468">
        <v>0.36959611609992504</v>
      </c>
      <c r="AC4468">
        <v>0</v>
      </c>
      <c r="AD4468">
        <v>0</v>
      </c>
      <c r="AE4468">
        <v>56.970004040028904</v>
      </c>
    </row>
    <row r="4469" spans="1:31" x14ac:dyDescent="0.3">
      <c r="A4469">
        <v>2514221</v>
      </c>
      <c r="B4469">
        <v>1</v>
      </c>
      <c r="C4469" t="s">
        <v>80</v>
      </c>
      <c r="D4469" t="s">
        <v>96</v>
      </c>
      <c r="E4469" t="s">
        <v>167</v>
      </c>
      <c r="F4469" t="s">
        <v>12919</v>
      </c>
      <c r="G4469" t="s">
        <v>169</v>
      </c>
      <c r="H4469" t="s">
        <v>150</v>
      </c>
      <c r="I4469" t="s">
        <v>136</v>
      </c>
      <c r="J4469" t="s">
        <v>137</v>
      </c>
      <c r="K4469" t="s">
        <v>144</v>
      </c>
      <c r="L4469" t="s">
        <v>12920</v>
      </c>
      <c r="M4469" t="s">
        <v>12921</v>
      </c>
      <c r="N4469">
        <v>4.5599999999999996</v>
      </c>
      <c r="O4469">
        <v>0</v>
      </c>
      <c r="P4469">
        <v>1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9.0212743419537595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9.0212743419537595</v>
      </c>
    </row>
    <row r="4470" spans="1:31" x14ac:dyDescent="0.3">
      <c r="A4470">
        <v>2513866</v>
      </c>
      <c r="B4470">
        <v>1</v>
      </c>
      <c r="C4470" t="s">
        <v>81</v>
      </c>
      <c r="D4470" t="s">
        <v>118</v>
      </c>
      <c r="E4470" t="s">
        <v>187</v>
      </c>
      <c r="F4470" t="s">
        <v>6362</v>
      </c>
      <c r="G4470" t="s">
        <v>143</v>
      </c>
      <c r="H4470" t="s">
        <v>135</v>
      </c>
      <c r="I4470" t="s">
        <v>136</v>
      </c>
      <c r="J4470" t="s">
        <v>137</v>
      </c>
      <c r="K4470" t="s">
        <v>144</v>
      </c>
      <c r="L4470" t="s">
        <v>12922</v>
      </c>
      <c r="M4470" t="s">
        <v>12923</v>
      </c>
      <c r="N4470">
        <v>0.70972222200000001</v>
      </c>
      <c r="O4470">
        <v>1</v>
      </c>
      <c r="P4470">
        <v>240</v>
      </c>
      <c r="Q4470">
        <v>3</v>
      </c>
      <c r="R4470">
        <v>1</v>
      </c>
      <c r="S4470">
        <v>13</v>
      </c>
      <c r="T4470">
        <v>22</v>
      </c>
      <c r="U4470">
        <v>2</v>
      </c>
      <c r="V4470">
        <v>0</v>
      </c>
      <c r="W4470">
        <v>0.45495241187870339</v>
      </c>
      <c r="X4470">
        <v>55.535629465205581</v>
      </c>
      <c r="Y4470">
        <v>0.9416072319253368</v>
      </c>
      <c r="Z4470">
        <v>0.5237076801068834</v>
      </c>
      <c r="AA4470">
        <v>43.200997799150322</v>
      </c>
      <c r="AB4470">
        <v>6.3894030692735466</v>
      </c>
      <c r="AC4470">
        <v>14.09059223397835</v>
      </c>
      <c r="AD4470">
        <v>0</v>
      </c>
      <c r="AE4470">
        <v>121.13688989151872</v>
      </c>
    </row>
    <row r="4471" spans="1:31" x14ac:dyDescent="0.3">
      <c r="A4471">
        <v>2513923</v>
      </c>
      <c r="B4471">
        <v>1</v>
      </c>
      <c r="C4471" t="s">
        <v>80</v>
      </c>
      <c r="D4471" t="s">
        <v>82</v>
      </c>
      <c r="E4471" t="s">
        <v>159</v>
      </c>
      <c r="F4471" t="s">
        <v>4839</v>
      </c>
      <c r="G4471" t="s">
        <v>134</v>
      </c>
      <c r="H4471" t="s">
        <v>150</v>
      </c>
      <c r="I4471" t="s">
        <v>136</v>
      </c>
      <c r="J4471" t="s">
        <v>137</v>
      </c>
      <c r="K4471" t="s">
        <v>138</v>
      </c>
      <c r="L4471" t="s">
        <v>12924</v>
      </c>
      <c r="M4471" t="s">
        <v>12925</v>
      </c>
      <c r="N4471">
        <v>3.7774999999999999</v>
      </c>
      <c r="O4471">
        <v>0</v>
      </c>
      <c r="P4471">
        <v>412</v>
      </c>
      <c r="Q4471">
        <v>0</v>
      </c>
      <c r="R4471">
        <v>0</v>
      </c>
      <c r="S4471">
        <v>0</v>
      </c>
      <c r="T4471">
        <v>147</v>
      </c>
      <c r="U4471">
        <v>0</v>
      </c>
      <c r="V4471">
        <v>0</v>
      </c>
      <c r="W4471">
        <v>0</v>
      </c>
      <c r="X4471">
        <v>602.67376855081204</v>
      </c>
      <c r="Y4471">
        <v>0</v>
      </c>
      <c r="Z4471">
        <v>0</v>
      </c>
      <c r="AA4471">
        <v>0</v>
      </c>
      <c r="AB4471">
        <v>1168.4909200651555</v>
      </c>
      <c r="AC4471">
        <v>0</v>
      </c>
      <c r="AD4471">
        <v>0</v>
      </c>
      <c r="AE4471">
        <v>1771.1646886159674</v>
      </c>
    </row>
    <row r="4472" spans="1:31" x14ac:dyDescent="0.3">
      <c r="A4472">
        <v>2514072</v>
      </c>
      <c r="B4472">
        <v>1</v>
      </c>
      <c r="C4472" t="s">
        <v>81</v>
      </c>
      <c r="D4472" t="s">
        <v>128</v>
      </c>
      <c r="E4472" t="s">
        <v>132</v>
      </c>
      <c r="F4472" t="s">
        <v>12926</v>
      </c>
      <c r="G4472" t="s">
        <v>143</v>
      </c>
      <c r="H4472" t="s">
        <v>135</v>
      </c>
      <c r="I4472" t="s">
        <v>136</v>
      </c>
      <c r="J4472" t="s">
        <v>137</v>
      </c>
      <c r="K4472" t="s">
        <v>144</v>
      </c>
      <c r="L4472" t="s">
        <v>12927</v>
      </c>
      <c r="M4472" t="s">
        <v>12928</v>
      </c>
      <c r="N4472">
        <v>1.8991666659999999</v>
      </c>
      <c r="O4472">
        <v>0</v>
      </c>
      <c r="P4472">
        <v>1</v>
      </c>
      <c r="Q4472">
        <v>0</v>
      </c>
      <c r="R4472">
        <v>0</v>
      </c>
      <c r="S4472">
        <v>0</v>
      </c>
      <c r="T4472">
        <v>169</v>
      </c>
      <c r="U4472">
        <v>1</v>
      </c>
      <c r="V4472">
        <v>7</v>
      </c>
      <c r="W4472">
        <v>0</v>
      </c>
      <c r="X4472">
        <v>0.43203027757666668</v>
      </c>
      <c r="Y4472">
        <v>0</v>
      </c>
      <c r="Z4472">
        <v>0</v>
      </c>
      <c r="AA4472">
        <v>0</v>
      </c>
      <c r="AB4472">
        <v>322.13220378127426</v>
      </c>
      <c r="AC4472">
        <v>65.863414238768115</v>
      </c>
      <c r="AD4472">
        <v>452.57710281345646</v>
      </c>
      <c r="AE4472">
        <v>841.00475111107551</v>
      </c>
    </row>
    <row r="4473" spans="1:31" x14ac:dyDescent="0.3">
      <c r="A4473">
        <v>2514015</v>
      </c>
      <c r="B4473">
        <v>1</v>
      </c>
      <c r="C4473" t="s">
        <v>80</v>
      </c>
      <c r="D4473" t="s">
        <v>90</v>
      </c>
      <c r="E4473" t="s">
        <v>132</v>
      </c>
      <c r="F4473" t="s">
        <v>9990</v>
      </c>
      <c r="G4473" t="s">
        <v>134</v>
      </c>
      <c r="H4473" t="s">
        <v>135</v>
      </c>
      <c r="I4473" t="s">
        <v>136</v>
      </c>
      <c r="J4473" t="s">
        <v>137</v>
      </c>
      <c r="K4473" t="s">
        <v>138</v>
      </c>
      <c r="L4473" t="s">
        <v>12929</v>
      </c>
      <c r="M4473" t="s">
        <v>12930</v>
      </c>
      <c r="N4473">
        <v>2.2647222220000001</v>
      </c>
      <c r="O4473">
        <v>0</v>
      </c>
      <c r="P4473">
        <v>1552</v>
      </c>
      <c r="Q4473">
        <v>0</v>
      </c>
      <c r="R4473">
        <v>0</v>
      </c>
      <c r="S4473">
        <v>0</v>
      </c>
      <c r="T4473">
        <v>149</v>
      </c>
      <c r="U4473">
        <v>0</v>
      </c>
      <c r="V4473">
        <v>0</v>
      </c>
      <c r="W4473">
        <v>0</v>
      </c>
      <c r="X4473">
        <v>1290.555739987836</v>
      </c>
      <c r="Y4473">
        <v>0</v>
      </c>
      <c r="Z4473">
        <v>0</v>
      </c>
      <c r="AA4473">
        <v>0</v>
      </c>
      <c r="AB4473">
        <v>247.21050152274015</v>
      </c>
      <c r="AC4473">
        <v>0</v>
      </c>
      <c r="AD4473">
        <v>0</v>
      </c>
      <c r="AE4473">
        <v>1537.766241510576</v>
      </c>
    </row>
    <row r="4474" spans="1:31" x14ac:dyDescent="0.3">
      <c r="A4474">
        <v>2514184</v>
      </c>
      <c r="B4474">
        <v>1</v>
      </c>
      <c r="C4474" t="s">
        <v>81</v>
      </c>
      <c r="D4474" t="s">
        <v>113</v>
      </c>
      <c r="E4474" t="s">
        <v>207</v>
      </c>
      <c r="F4474" t="s">
        <v>12931</v>
      </c>
      <c r="G4474" t="s">
        <v>538</v>
      </c>
      <c r="H4474" t="s">
        <v>150</v>
      </c>
      <c r="I4474" t="s">
        <v>136</v>
      </c>
      <c r="J4474" t="s">
        <v>3</v>
      </c>
      <c r="K4474" t="s">
        <v>144</v>
      </c>
      <c r="L4474" t="s">
        <v>12932</v>
      </c>
      <c r="M4474" t="s">
        <v>12933</v>
      </c>
      <c r="N4474">
        <v>5.7813888880000004</v>
      </c>
      <c r="O4474">
        <v>0</v>
      </c>
      <c r="P4474">
        <v>6</v>
      </c>
      <c r="Q4474">
        <v>0</v>
      </c>
      <c r="R4474">
        <v>0</v>
      </c>
      <c r="S4474">
        <v>0</v>
      </c>
      <c r="T4474">
        <v>0</v>
      </c>
      <c r="U4474">
        <v>0</v>
      </c>
      <c r="V4474">
        <v>0</v>
      </c>
      <c r="W4474">
        <v>0</v>
      </c>
      <c r="X4474">
        <v>2.957529811504624</v>
      </c>
      <c r="Y4474">
        <v>0</v>
      </c>
      <c r="Z4474">
        <v>0</v>
      </c>
      <c r="AA4474">
        <v>0</v>
      </c>
      <c r="AB4474">
        <v>0</v>
      </c>
      <c r="AC4474">
        <v>0</v>
      </c>
      <c r="AD4474">
        <v>0</v>
      </c>
      <c r="AE4474">
        <v>2.957529811504624</v>
      </c>
    </row>
    <row r="4475" spans="1:31" x14ac:dyDescent="0.3">
      <c r="A4475">
        <v>2514207</v>
      </c>
      <c r="B4475">
        <v>1</v>
      </c>
      <c r="C4475" t="s">
        <v>80</v>
      </c>
      <c r="D4475" t="s">
        <v>96</v>
      </c>
      <c r="E4475" t="s">
        <v>207</v>
      </c>
      <c r="F4475" t="s">
        <v>12934</v>
      </c>
      <c r="G4475" t="s">
        <v>177</v>
      </c>
      <c r="H4475" t="s">
        <v>150</v>
      </c>
      <c r="I4475" t="s">
        <v>136</v>
      </c>
      <c r="J4475" t="s">
        <v>137</v>
      </c>
      <c r="K4475" t="s">
        <v>144</v>
      </c>
      <c r="L4475" t="s">
        <v>12935</v>
      </c>
      <c r="M4475" t="s">
        <v>12936</v>
      </c>
      <c r="N4475">
        <v>2.5038888880000001</v>
      </c>
      <c r="O4475">
        <v>0</v>
      </c>
      <c r="P4475">
        <v>32</v>
      </c>
      <c r="Q4475">
        <v>0</v>
      </c>
      <c r="R4475">
        <v>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26.957275836001191</v>
      </c>
      <c r="Y4475">
        <v>0</v>
      </c>
      <c r="Z4475">
        <v>0</v>
      </c>
      <c r="AA4475">
        <v>0</v>
      </c>
      <c r="AB4475">
        <v>0</v>
      </c>
      <c r="AC4475">
        <v>0</v>
      </c>
      <c r="AD4475">
        <v>0</v>
      </c>
      <c r="AE4475">
        <v>26.957275836001191</v>
      </c>
    </row>
    <row r="4476" spans="1:31" x14ac:dyDescent="0.3">
      <c r="A4476">
        <v>2513952</v>
      </c>
      <c r="B4476">
        <v>1</v>
      </c>
      <c r="C4476" t="s">
        <v>80</v>
      </c>
      <c r="D4476" t="s">
        <v>84</v>
      </c>
      <c r="E4476" t="s">
        <v>132</v>
      </c>
      <c r="F4476" t="s">
        <v>12937</v>
      </c>
      <c r="G4476" t="s">
        <v>173</v>
      </c>
      <c r="H4476" t="s">
        <v>135</v>
      </c>
      <c r="I4476" t="s">
        <v>136</v>
      </c>
      <c r="J4476" t="s">
        <v>137</v>
      </c>
      <c r="K4476" t="s">
        <v>138</v>
      </c>
      <c r="L4476" t="s">
        <v>12938</v>
      </c>
      <c r="M4476" t="s">
        <v>12939</v>
      </c>
      <c r="N4476">
        <v>6.801111111</v>
      </c>
      <c r="O4476">
        <v>0</v>
      </c>
      <c r="P4476">
        <v>0</v>
      </c>
      <c r="Q4476">
        <v>0</v>
      </c>
      <c r="R4476">
        <v>0</v>
      </c>
      <c r="S4476">
        <v>0</v>
      </c>
      <c r="T4476">
        <v>79</v>
      </c>
      <c r="U4476">
        <v>0</v>
      </c>
      <c r="V4476">
        <v>0</v>
      </c>
      <c r="W4476">
        <v>0</v>
      </c>
      <c r="X4476">
        <v>0</v>
      </c>
      <c r="Y4476">
        <v>0</v>
      </c>
      <c r="Z4476">
        <v>0</v>
      </c>
      <c r="AA4476">
        <v>0</v>
      </c>
      <c r="AB4476">
        <v>671.56278063727291</v>
      </c>
      <c r="AC4476">
        <v>0</v>
      </c>
      <c r="AD4476">
        <v>0</v>
      </c>
      <c r="AE4476">
        <v>671.56278063727291</v>
      </c>
    </row>
    <row r="4477" spans="1:31" x14ac:dyDescent="0.3">
      <c r="A4477">
        <v>2514247</v>
      </c>
      <c r="B4477">
        <v>1</v>
      </c>
      <c r="C4477" t="s">
        <v>80</v>
      </c>
      <c r="D4477" t="s">
        <v>83</v>
      </c>
      <c r="E4477" t="s">
        <v>187</v>
      </c>
      <c r="F4477" t="s">
        <v>5538</v>
      </c>
      <c r="G4477" t="s">
        <v>143</v>
      </c>
      <c r="H4477" t="s">
        <v>135</v>
      </c>
      <c r="I4477" t="s">
        <v>136</v>
      </c>
      <c r="J4477" t="s">
        <v>137</v>
      </c>
      <c r="K4477" t="s">
        <v>144</v>
      </c>
      <c r="L4477" t="s">
        <v>12940</v>
      </c>
      <c r="M4477" t="s">
        <v>12941</v>
      </c>
      <c r="N4477">
        <v>0.28499999999999998</v>
      </c>
      <c r="O4477">
        <v>0</v>
      </c>
      <c r="P4477">
        <v>0</v>
      </c>
      <c r="Q4477">
        <v>1</v>
      </c>
      <c r="R4477">
        <v>0</v>
      </c>
      <c r="S4477">
        <v>3</v>
      </c>
      <c r="T4477">
        <v>17</v>
      </c>
      <c r="U4477">
        <v>6</v>
      </c>
      <c r="V4477">
        <v>4</v>
      </c>
      <c r="W4477">
        <v>0</v>
      </c>
      <c r="X4477">
        <v>0</v>
      </c>
      <c r="Y4477">
        <v>3.9335952264989989E-2</v>
      </c>
      <c r="Z4477">
        <v>0</v>
      </c>
      <c r="AA4477">
        <v>19.662858971807729</v>
      </c>
      <c r="AB4477">
        <v>46.505481421357707</v>
      </c>
      <c r="AC4477">
        <v>232.07525378097716</v>
      </c>
      <c r="AD4477">
        <v>13.432276394603548</v>
      </c>
      <c r="AE4477">
        <v>311.71520652101111</v>
      </c>
    </row>
    <row r="4478" spans="1:31" x14ac:dyDescent="0.3">
      <c r="A4478">
        <v>2513852</v>
      </c>
      <c r="B4478">
        <v>1</v>
      </c>
      <c r="C4478" t="s">
        <v>80</v>
      </c>
      <c r="D4478" t="s">
        <v>108</v>
      </c>
      <c r="E4478" t="s">
        <v>187</v>
      </c>
      <c r="F4478" t="s">
        <v>4602</v>
      </c>
      <c r="G4478" t="s">
        <v>143</v>
      </c>
      <c r="H4478" t="s">
        <v>135</v>
      </c>
      <c r="I4478" t="s">
        <v>277</v>
      </c>
      <c r="J4478" t="s">
        <v>137</v>
      </c>
      <c r="K4478" t="s">
        <v>144</v>
      </c>
      <c r="L4478" t="s">
        <v>12942</v>
      </c>
      <c r="M4478" t="s">
        <v>12943</v>
      </c>
      <c r="N4478">
        <v>2.1944444E-2</v>
      </c>
      <c r="O4478">
        <v>0</v>
      </c>
      <c r="P4478">
        <v>695</v>
      </c>
      <c r="Q4478">
        <v>0</v>
      </c>
      <c r="R4478">
        <v>102</v>
      </c>
      <c r="S4478">
        <v>3</v>
      </c>
      <c r="T4478">
        <v>123</v>
      </c>
      <c r="U4478">
        <v>0</v>
      </c>
      <c r="V4478">
        <v>0</v>
      </c>
      <c r="W4478">
        <v>0</v>
      </c>
      <c r="X4478">
        <v>1.6884532968686023</v>
      </c>
      <c r="Y4478">
        <v>0</v>
      </c>
      <c r="Z4478">
        <v>0.12366310646318501</v>
      </c>
      <c r="AA4478">
        <v>0.13438706127356248</v>
      </c>
      <c r="AB4478">
        <v>1.1701806923390574</v>
      </c>
      <c r="AC4478">
        <v>0</v>
      </c>
      <c r="AD4478">
        <v>0</v>
      </c>
      <c r="AE4478">
        <v>3.116684156944407</v>
      </c>
    </row>
    <row r="4479" spans="1:31" x14ac:dyDescent="0.3">
      <c r="A4479">
        <v>2513932</v>
      </c>
      <c r="B4479">
        <v>1</v>
      </c>
      <c r="C4479" t="s">
        <v>80</v>
      </c>
      <c r="D4479" t="s">
        <v>96</v>
      </c>
      <c r="E4479" t="s">
        <v>207</v>
      </c>
      <c r="F4479" t="s">
        <v>2114</v>
      </c>
      <c r="G4479" t="s">
        <v>173</v>
      </c>
      <c r="H4479" t="s">
        <v>150</v>
      </c>
      <c r="I4479" t="s">
        <v>136</v>
      </c>
      <c r="J4479" t="s">
        <v>137</v>
      </c>
      <c r="K4479" t="s">
        <v>138</v>
      </c>
      <c r="L4479" t="s">
        <v>12944</v>
      </c>
      <c r="M4479" t="s">
        <v>12945</v>
      </c>
      <c r="N4479">
        <v>5.358333333</v>
      </c>
      <c r="O4479">
        <v>0</v>
      </c>
      <c r="P4479">
        <v>208</v>
      </c>
      <c r="Q4479">
        <v>0</v>
      </c>
      <c r="R4479">
        <v>0</v>
      </c>
      <c r="S4479">
        <v>0</v>
      </c>
      <c r="T4479">
        <v>5</v>
      </c>
      <c r="U4479">
        <v>0</v>
      </c>
      <c r="V4479">
        <v>0</v>
      </c>
      <c r="W4479">
        <v>0</v>
      </c>
      <c r="X4479">
        <v>338.34511331463506</v>
      </c>
      <c r="Y4479">
        <v>0</v>
      </c>
      <c r="Z4479">
        <v>0</v>
      </c>
      <c r="AA4479">
        <v>0</v>
      </c>
      <c r="AB4479">
        <v>41.636511601802077</v>
      </c>
      <c r="AC4479">
        <v>0</v>
      </c>
      <c r="AD4479">
        <v>0</v>
      </c>
      <c r="AE4479">
        <v>379.98162491643711</v>
      </c>
    </row>
    <row r="4480" spans="1:31" x14ac:dyDescent="0.3">
      <c r="A4480">
        <v>2514124</v>
      </c>
      <c r="B4480">
        <v>1</v>
      </c>
      <c r="C4480" t="s">
        <v>80</v>
      </c>
      <c r="D4480" t="s">
        <v>93</v>
      </c>
      <c r="E4480" t="s">
        <v>159</v>
      </c>
      <c r="F4480" t="s">
        <v>12946</v>
      </c>
      <c r="G4480" t="s">
        <v>1242</v>
      </c>
      <c r="H4480" t="s">
        <v>150</v>
      </c>
      <c r="I4480" t="s">
        <v>136</v>
      </c>
      <c r="J4480" t="s">
        <v>3</v>
      </c>
      <c r="K4480" t="s">
        <v>144</v>
      </c>
      <c r="L4480" t="s">
        <v>12947</v>
      </c>
      <c r="M4480" t="s">
        <v>12948</v>
      </c>
      <c r="N4480">
        <v>1.224722222</v>
      </c>
      <c r="O4480">
        <v>0</v>
      </c>
      <c r="P4480">
        <v>0</v>
      </c>
      <c r="Q4480">
        <v>0</v>
      </c>
      <c r="R4480">
        <v>11</v>
      </c>
      <c r="S4480">
        <v>0</v>
      </c>
      <c r="T4480">
        <v>5</v>
      </c>
      <c r="U4480">
        <v>0</v>
      </c>
      <c r="V4480">
        <v>0</v>
      </c>
      <c r="W4480">
        <v>0</v>
      </c>
      <c r="X4480">
        <v>0</v>
      </c>
      <c r="Y4480">
        <v>0</v>
      </c>
      <c r="Z4480">
        <v>5.0526108420129718</v>
      </c>
      <c r="AA4480">
        <v>0</v>
      </c>
      <c r="AB4480">
        <v>3.1452849509364982</v>
      </c>
      <c r="AC4480">
        <v>0</v>
      </c>
      <c r="AD4480">
        <v>0</v>
      </c>
      <c r="AE4480">
        <v>8.1978957929494705</v>
      </c>
    </row>
    <row r="4481" spans="1:31" x14ac:dyDescent="0.3">
      <c r="A4481">
        <v>2513912</v>
      </c>
      <c r="B4481">
        <v>1</v>
      </c>
      <c r="C4481" t="s">
        <v>80</v>
      </c>
      <c r="D4481" t="s">
        <v>105</v>
      </c>
      <c r="E4481" t="s">
        <v>159</v>
      </c>
      <c r="F4481" t="s">
        <v>12949</v>
      </c>
      <c r="G4481" t="s">
        <v>134</v>
      </c>
      <c r="H4481" t="s">
        <v>150</v>
      </c>
      <c r="I4481" t="s">
        <v>136</v>
      </c>
      <c r="J4481" t="s">
        <v>137</v>
      </c>
      <c r="K4481" t="s">
        <v>138</v>
      </c>
      <c r="L4481" t="s">
        <v>12950</v>
      </c>
      <c r="M4481" t="s">
        <v>12951</v>
      </c>
      <c r="N4481">
        <v>1.5947222219999999</v>
      </c>
      <c r="O4481">
        <v>0</v>
      </c>
      <c r="P4481">
        <v>218</v>
      </c>
      <c r="Q4481">
        <v>0</v>
      </c>
      <c r="R4481">
        <v>0</v>
      </c>
      <c r="S4481">
        <v>0</v>
      </c>
      <c r="T4481">
        <v>5</v>
      </c>
      <c r="U4481">
        <v>0</v>
      </c>
      <c r="V4481">
        <v>0</v>
      </c>
      <c r="W4481">
        <v>0</v>
      </c>
      <c r="X4481">
        <v>72.779687745923781</v>
      </c>
      <c r="Y4481">
        <v>0</v>
      </c>
      <c r="Z4481">
        <v>0</v>
      </c>
      <c r="AA4481">
        <v>0</v>
      </c>
      <c r="AB4481">
        <v>21.295686128916323</v>
      </c>
      <c r="AC4481">
        <v>0</v>
      </c>
      <c r="AD4481">
        <v>0</v>
      </c>
      <c r="AE4481">
        <v>94.075373874840096</v>
      </c>
    </row>
    <row r="4482" spans="1:31" x14ac:dyDescent="0.3">
      <c r="A4482">
        <v>2514267</v>
      </c>
      <c r="B4482">
        <v>1</v>
      </c>
      <c r="C4482" t="s">
        <v>80</v>
      </c>
      <c r="D4482" t="s">
        <v>97</v>
      </c>
      <c r="E4482" t="s">
        <v>132</v>
      </c>
      <c r="F4482" t="s">
        <v>12952</v>
      </c>
      <c r="G4482" t="s">
        <v>204</v>
      </c>
      <c r="H4482" t="s">
        <v>135</v>
      </c>
      <c r="I4482" t="s">
        <v>136</v>
      </c>
      <c r="J4482" t="s">
        <v>137</v>
      </c>
      <c r="K4482" t="s">
        <v>144</v>
      </c>
      <c r="L4482" t="s">
        <v>12953</v>
      </c>
      <c r="M4482" t="s">
        <v>12954</v>
      </c>
      <c r="N4482">
        <v>1.497777777</v>
      </c>
      <c r="O4482">
        <v>0</v>
      </c>
      <c r="P4482">
        <v>20</v>
      </c>
      <c r="Q4482">
        <v>0</v>
      </c>
      <c r="R4482">
        <v>69</v>
      </c>
      <c r="S4482">
        <v>0</v>
      </c>
      <c r="T4482">
        <v>18</v>
      </c>
      <c r="U4482">
        <v>0</v>
      </c>
      <c r="V4482">
        <v>0</v>
      </c>
      <c r="W4482">
        <v>0</v>
      </c>
      <c r="X4482">
        <v>15.705258004609981</v>
      </c>
      <c r="Y4482">
        <v>0</v>
      </c>
      <c r="Z4482">
        <v>39.944453899133045</v>
      </c>
      <c r="AA4482">
        <v>0</v>
      </c>
      <c r="AB4482">
        <v>39.374037527582303</v>
      </c>
      <c r="AC4482">
        <v>0</v>
      </c>
      <c r="AD4482">
        <v>0</v>
      </c>
      <c r="AE4482">
        <v>95.023749431325328</v>
      </c>
    </row>
    <row r="4483" spans="1:31" x14ac:dyDescent="0.3">
      <c r="A4483">
        <v>2514018</v>
      </c>
      <c r="B4483">
        <v>1</v>
      </c>
      <c r="C4483" t="s">
        <v>80</v>
      </c>
      <c r="D4483" t="s">
        <v>101</v>
      </c>
      <c r="E4483" t="s">
        <v>167</v>
      </c>
      <c r="F4483" t="s">
        <v>12955</v>
      </c>
      <c r="G4483" t="s">
        <v>263</v>
      </c>
      <c r="H4483" t="s">
        <v>150</v>
      </c>
      <c r="I4483" t="s">
        <v>136</v>
      </c>
      <c r="J4483" t="s">
        <v>137</v>
      </c>
      <c r="K4483" t="s">
        <v>144</v>
      </c>
      <c r="L4483" t="s">
        <v>12956</v>
      </c>
      <c r="M4483" t="s">
        <v>12957</v>
      </c>
      <c r="N4483">
        <v>3.4536111109999998</v>
      </c>
      <c r="O4483">
        <v>0</v>
      </c>
      <c r="P4483">
        <v>9</v>
      </c>
      <c r="Q4483">
        <v>0</v>
      </c>
      <c r="R4483">
        <v>0</v>
      </c>
      <c r="S4483">
        <v>0</v>
      </c>
      <c r="T4483">
        <v>0</v>
      </c>
      <c r="U4483">
        <v>0</v>
      </c>
      <c r="V4483">
        <v>0</v>
      </c>
      <c r="W4483">
        <v>0</v>
      </c>
      <c r="X4483">
        <v>10.477854893097327</v>
      </c>
      <c r="Y4483">
        <v>0</v>
      </c>
      <c r="Z4483">
        <v>0</v>
      </c>
      <c r="AA4483">
        <v>0</v>
      </c>
      <c r="AB4483">
        <v>0</v>
      </c>
      <c r="AC4483">
        <v>0</v>
      </c>
      <c r="AD4483">
        <v>0</v>
      </c>
      <c r="AE4483">
        <v>10.477854893097327</v>
      </c>
    </row>
    <row r="4484" spans="1:31" x14ac:dyDescent="0.3">
      <c r="A4484">
        <v>2513875</v>
      </c>
      <c r="B4484">
        <v>1</v>
      </c>
      <c r="C4484" t="s">
        <v>81</v>
      </c>
      <c r="D4484" t="s">
        <v>128</v>
      </c>
      <c r="E4484" t="s">
        <v>147</v>
      </c>
      <c r="F4484" t="s">
        <v>12958</v>
      </c>
      <c r="G4484" t="s">
        <v>149</v>
      </c>
      <c r="H4484" t="s">
        <v>150</v>
      </c>
      <c r="I4484" t="s">
        <v>136</v>
      </c>
      <c r="J4484" t="s">
        <v>137</v>
      </c>
      <c r="K4484" t="s">
        <v>144</v>
      </c>
      <c r="L4484" t="s">
        <v>12959</v>
      </c>
      <c r="M4484" t="s">
        <v>12960</v>
      </c>
      <c r="N4484">
        <v>3.315833333</v>
      </c>
      <c r="O4484">
        <v>0</v>
      </c>
      <c r="P4484">
        <v>162</v>
      </c>
      <c r="Q4484">
        <v>0</v>
      </c>
      <c r="R4484">
        <v>0</v>
      </c>
      <c r="S4484">
        <v>0</v>
      </c>
      <c r="T4484">
        <v>17</v>
      </c>
      <c r="U4484">
        <v>0</v>
      </c>
      <c r="V4484">
        <v>0</v>
      </c>
      <c r="W4484">
        <v>0</v>
      </c>
      <c r="X4484">
        <v>103.09739909717013</v>
      </c>
      <c r="Y4484">
        <v>0</v>
      </c>
      <c r="Z4484">
        <v>0</v>
      </c>
      <c r="AA4484">
        <v>0</v>
      </c>
      <c r="AB4484">
        <v>37.204719090209771</v>
      </c>
      <c r="AC4484">
        <v>0</v>
      </c>
      <c r="AD4484">
        <v>0</v>
      </c>
      <c r="AE4484">
        <v>140.3021181873799</v>
      </c>
    </row>
    <row r="4485" spans="1:31" x14ac:dyDescent="0.3">
      <c r="A4485">
        <v>2514350</v>
      </c>
      <c r="B4485">
        <v>1</v>
      </c>
      <c r="C4485" t="s">
        <v>80</v>
      </c>
      <c r="D4485" t="s">
        <v>104</v>
      </c>
      <c r="E4485" t="s">
        <v>167</v>
      </c>
      <c r="F4485" t="s">
        <v>12961</v>
      </c>
      <c r="G4485" t="s">
        <v>169</v>
      </c>
      <c r="H4485" t="s">
        <v>150</v>
      </c>
      <c r="I4485" t="s">
        <v>136</v>
      </c>
      <c r="J4485" t="s">
        <v>137</v>
      </c>
      <c r="K4485" t="s">
        <v>144</v>
      </c>
      <c r="L4485" t="s">
        <v>12962</v>
      </c>
      <c r="M4485" t="s">
        <v>12963</v>
      </c>
      <c r="N4485">
        <v>5.3566666659999997</v>
      </c>
      <c r="O4485">
        <v>0</v>
      </c>
      <c r="P4485">
        <v>6</v>
      </c>
      <c r="Q4485">
        <v>0</v>
      </c>
      <c r="R4485">
        <v>0</v>
      </c>
      <c r="S4485">
        <v>0</v>
      </c>
      <c r="T4485">
        <v>0</v>
      </c>
      <c r="U4485">
        <v>0</v>
      </c>
      <c r="V4485">
        <v>0</v>
      </c>
      <c r="W4485">
        <v>0</v>
      </c>
      <c r="X4485">
        <v>7.3352849582933342</v>
      </c>
      <c r="Y4485">
        <v>0</v>
      </c>
      <c r="Z4485">
        <v>0</v>
      </c>
      <c r="AA4485">
        <v>0</v>
      </c>
      <c r="AB4485">
        <v>0</v>
      </c>
      <c r="AC4485">
        <v>0</v>
      </c>
      <c r="AD4485">
        <v>0</v>
      </c>
      <c r="AE4485">
        <v>7.3352849582933342</v>
      </c>
    </row>
    <row r="4486" spans="1:31" x14ac:dyDescent="0.3">
      <c r="A4486">
        <v>2514058</v>
      </c>
      <c r="B4486">
        <v>1</v>
      </c>
      <c r="C4486" t="s">
        <v>81</v>
      </c>
      <c r="D4486" t="s">
        <v>112</v>
      </c>
      <c r="E4486" t="s">
        <v>167</v>
      </c>
      <c r="F4486" t="s">
        <v>12964</v>
      </c>
      <c r="G4486" t="s">
        <v>263</v>
      </c>
      <c r="H4486" t="s">
        <v>150</v>
      </c>
      <c r="I4486" t="s">
        <v>136</v>
      </c>
      <c r="J4486" t="s">
        <v>137</v>
      </c>
      <c r="K4486" t="s">
        <v>144</v>
      </c>
      <c r="L4486" t="s">
        <v>12965</v>
      </c>
      <c r="M4486" t="s">
        <v>12966</v>
      </c>
      <c r="N4486">
        <v>3.403611111</v>
      </c>
      <c r="O4486">
        <v>0</v>
      </c>
      <c r="P4486">
        <v>1</v>
      </c>
      <c r="Q4486">
        <v>0</v>
      </c>
      <c r="R4486">
        <v>0</v>
      </c>
      <c r="S4486">
        <v>0</v>
      </c>
      <c r="T4486">
        <v>0</v>
      </c>
      <c r="U4486">
        <v>0</v>
      </c>
      <c r="V4486">
        <v>0</v>
      </c>
      <c r="W4486">
        <v>0</v>
      </c>
      <c r="X4486">
        <v>0.17964560126626666</v>
      </c>
      <c r="Y4486">
        <v>0</v>
      </c>
      <c r="Z4486">
        <v>0</v>
      </c>
      <c r="AA4486">
        <v>0</v>
      </c>
      <c r="AB4486">
        <v>0</v>
      </c>
      <c r="AC4486">
        <v>0</v>
      </c>
      <c r="AD4486">
        <v>0</v>
      </c>
      <c r="AE4486">
        <v>0.17964560126626666</v>
      </c>
    </row>
    <row r="4487" spans="1:31" x14ac:dyDescent="0.3">
      <c r="A4487">
        <v>2514081</v>
      </c>
      <c r="B4487">
        <v>1</v>
      </c>
      <c r="C4487" t="s">
        <v>80</v>
      </c>
      <c r="D4487" t="s">
        <v>83</v>
      </c>
      <c r="E4487" t="s">
        <v>167</v>
      </c>
      <c r="F4487" t="s">
        <v>12967</v>
      </c>
      <c r="G4487" t="s">
        <v>263</v>
      </c>
      <c r="H4487" t="s">
        <v>150</v>
      </c>
      <c r="I4487" t="s">
        <v>136</v>
      </c>
      <c r="J4487" t="s">
        <v>137</v>
      </c>
      <c r="K4487" t="s">
        <v>144</v>
      </c>
      <c r="L4487" t="s">
        <v>12968</v>
      </c>
      <c r="M4487" t="s">
        <v>12969</v>
      </c>
      <c r="N4487">
        <v>0.99750000000000005</v>
      </c>
      <c r="O4487">
        <v>0</v>
      </c>
      <c r="P4487">
        <v>1</v>
      </c>
      <c r="Q4487">
        <v>0</v>
      </c>
      <c r="R4487">
        <v>0</v>
      </c>
      <c r="S4487">
        <v>0</v>
      </c>
      <c r="T4487">
        <v>0</v>
      </c>
      <c r="U4487">
        <v>0</v>
      </c>
      <c r="V4487">
        <v>0</v>
      </c>
      <c r="W4487">
        <v>0</v>
      </c>
      <c r="X4487">
        <v>0.65169222512820002</v>
      </c>
      <c r="Y4487">
        <v>0</v>
      </c>
      <c r="Z4487">
        <v>0</v>
      </c>
      <c r="AA4487">
        <v>0</v>
      </c>
      <c r="AB4487">
        <v>0</v>
      </c>
      <c r="AC4487">
        <v>0</v>
      </c>
      <c r="AD4487">
        <v>0</v>
      </c>
      <c r="AE4487">
        <v>0.65169222512820002</v>
      </c>
    </row>
    <row r="4488" spans="1:31" x14ac:dyDescent="0.3">
      <c r="A4488">
        <v>2514187</v>
      </c>
      <c r="B4488">
        <v>1</v>
      </c>
      <c r="C4488" t="s">
        <v>81</v>
      </c>
      <c r="D4488" t="s">
        <v>112</v>
      </c>
      <c r="E4488" t="s">
        <v>207</v>
      </c>
      <c r="F4488" t="s">
        <v>12970</v>
      </c>
      <c r="G4488" t="s">
        <v>177</v>
      </c>
      <c r="H4488" t="s">
        <v>150</v>
      </c>
      <c r="I4488" t="s">
        <v>136</v>
      </c>
      <c r="J4488" t="s">
        <v>137</v>
      </c>
      <c r="K4488" t="s">
        <v>144</v>
      </c>
      <c r="L4488" t="s">
        <v>12971</v>
      </c>
      <c r="M4488" t="s">
        <v>12972</v>
      </c>
      <c r="N4488">
        <v>2.2094444439999998</v>
      </c>
      <c r="O4488">
        <v>0</v>
      </c>
      <c r="P4488">
        <v>66</v>
      </c>
      <c r="Q4488">
        <v>0</v>
      </c>
      <c r="R4488">
        <v>0</v>
      </c>
      <c r="S4488">
        <v>0</v>
      </c>
      <c r="T4488">
        <v>7</v>
      </c>
      <c r="U4488">
        <v>0</v>
      </c>
      <c r="V4488">
        <v>0</v>
      </c>
      <c r="W4488">
        <v>0</v>
      </c>
      <c r="X4488">
        <v>23.849270650394356</v>
      </c>
      <c r="Y4488">
        <v>0</v>
      </c>
      <c r="Z4488">
        <v>0</v>
      </c>
      <c r="AA4488">
        <v>0</v>
      </c>
      <c r="AB4488">
        <v>4.472751349753791</v>
      </c>
      <c r="AC4488">
        <v>0</v>
      </c>
      <c r="AD4488">
        <v>0</v>
      </c>
      <c r="AE4488">
        <v>28.322022000148145</v>
      </c>
    </row>
    <row r="4489" spans="1:31" x14ac:dyDescent="0.3">
      <c r="A4489">
        <v>2513889</v>
      </c>
      <c r="B4489">
        <v>1</v>
      </c>
      <c r="C4489" t="s">
        <v>80</v>
      </c>
      <c r="D4489" t="s">
        <v>96</v>
      </c>
      <c r="E4489" t="s">
        <v>167</v>
      </c>
      <c r="F4489" t="s">
        <v>12777</v>
      </c>
      <c r="G4489" t="s">
        <v>169</v>
      </c>
      <c r="H4489" t="s">
        <v>150</v>
      </c>
      <c r="I4489" t="s">
        <v>136</v>
      </c>
      <c r="J4489" t="s">
        <v>137</v>
      </c>
      <c r="K4489" t="s">
        <v>144</v>
      </c>
      <c r="L4489" t="s">
        <v>12973</v>
      </c>
      <c r="M4489" t="s">
        <v>12974</v>
      </c>
      <c r="N4489">
        <v>1.236388888</v>
      </c>
      <c r="O4489">
        <v>0</v>
      </c>
      <c r="P4489">
        <v>1</v>
      </c>
      <c r="Q4489">
        <v>0</v>
      </c>
      <c r="R4489">
        <v>0</v>
      </c>
      <c r="S4489">
        <v>0</v>
      </c>
      <c r="T4489">
        <v>0</v>
      </c>
      <c r="U4489">
        <v>0</v>
      </c>
      <c r="V4489">
        <v>0</v>
      </c>
      <c r="W4489">
        <v>0</v>
      </c>
      <c r="X4489">
        <v>0.27101280790777782</v>
      </c>
      <c r="Y4489">
        <v>0</v>
      </c>
      <c r="Z4489">
        <v>0</v>
      </c>
      <c r="AA4489">
        <v>0</v>
      </c>
      <c r="AB4489">
        <v>0</v>
      </c>
      <c r="AC4489">
        <v>0</v>
      </c>
      <c r="AD4489">
        <v>0</v>
      </c>
      <c r="AE4489">
        <v>0.27101280790777782</v>
      </c>
    </row>
    <row r="4490" spans="1:31" x14ac:dyDescent="0.3">
      <c r="A4490">
        <v>2513895</v>
      </c>
      <c r="B4490">
        <v>1</v>
      </c>
      <c r="C4490" t="s">
        <v>80</v>
      </c>
      <c r="D4490" t="s">
        <v>93</v>
      </c>
      <c r="E4490" t="s">
        <v>207</v>
      </c>
      <c r="F4490" t="s">
        <v>12975</v>
      </c>
      <c r="G4490" t="s">
        <v>177</v>
      </c>
      <c r="H4490" t="s">
        <v>150</v>
      </c>
      <c r="I4490" t="s">
        <v>136</v>
      </c>
      <c r="J4490" t="s">
        <v>137</v>
      </c>
      <c r="K4490" t="s">
        <v>144</v>
      </c>
      <c r="L4490" t="s">
        <v>12976</v>
      </c>
      <c r="M4490" t="s">
        <v>12977</v>
      </c>
      <c r="N4490">
        <v>3.0566666659999999</v>
      </c>
      <c r="O4490">
        <v>0</v>
      </c>
      <c r="P4490">
        <v>1</v>
      </c>
      <c r="Q4490">
        <v>0</v>
      </c>
      <c r="R4490">
        <v>3</v>
      </c>
      <c r="S4490">
        <v>0</v>
      </c>
      <c r="T4490">
        <v>2</v>
      </c>
      <c r="U4490">
        <v>0</v>
      </c>
      <c r="V4490">
        <v>0</v>
      </c>
      <c r="W4490">
        <v>0</v>
      </c>
      <c r="X4490">
        <v>7.7451859229419995E-2</v>
      </c>
      <c r="Y4490">
        <v>0</v>
      </c>
      <c r="Z4490">
        <v>2.5552767819263997</v>
      </c>
      <c r="AA4490">
        <v>0</v>
      </c>
      <c r="AB4490">
        <v>7.1496319257990007E-2</v>
      </c>
      <c r="AC4490">
        <v>0</v>
      </c>
      <c r="AD4490">
        <v>0</v>
      </c>
      <c r="AE4490">
        <v>2.7042249604138098</v>
      </c>
    </row>
    <row r="4491" spans="1:31" x14ac:dyDescent="0.3">
      <c r="A4491">
        <v>2513995</v>
      </c>
      <c r="B4491">
        <v>1</v>
      </c>
      <c r="C4491" t="s">
        <v>80</v>
      </c>
      <c r="D4491" t="s">
        <v>105</v>
      </c>
      <c r="E4491" t="s">
        <v>159</v>
      </c>
      <c r="F4491" t="s">
        <v>12978</v>
      </c>
      <c r="G4491" t="s">
        <v>173</v>
      </c>
      <c r="H4491" t="s">
        <v>150</v>
      </c>
      <c r="I4491" t="s">
        <v>136</v>
      </c>
      <c r="J4491" t="s">
        <v>137</v>
      </c>
      <c r="K4491" t="s">
        <v>138</v>
      </c>
      <c r="L4491" t="s">
        <v>12979</v>
      </c>
      <c r="M4491" t="s">
        <v>12980</v>
      </c>
      <c r="N4491">
        <v>4.2486111109999998</v>
      </c>
      <c r="O4491">
        <v>0</v>
      </c>
      <c r="P4491">
        <v>31</v>
      </c>
      <c r="Q4491">
        <v>0</v>
      </c>
      <c r="R4491">
        <v>11</v>
      </c>
      <c r="S4491">
        <v>0</v>
      </c>
      <c r="T4491">
        <v>103</v>
      </c>
      <c r="U4491">
        <v>0</v>
      </c>
      <c r="V4491">
        <v>0</v>
      </c>
      <c r="W4491">
        <v>0</v>
      </c>
      <c r="X4491">
        <v>26.169725839008031</v>
      </c>
      <c r="Y4491">
        <v>0</v>
      </c>
      <c r="Z4491">
        <v>1.9978687505555797</v>
      </c>
      <c r="AA4491">
        <v>0</v>
      </c>
      <c r="AB4491">
        <v>155.12870697159346</v>
      </c>
      <c r="AC4491">
        <v>0</v>
      </c>
      <c r="AD4491">
        <v>0</v>
      </c>
      <c r="AE4491">
        <v>183.29630156115707</v>
      </c>
    </row>
    <row r="4492" spans="1:31" x14ac:dyDescent="0.3">
      <c r="A4492">
        <v>2514264</v>
      </c>
      <c r="B4492">
        <v>1</v>
      </c>
      <c r="C4492" t="s">
        <v>80</v>
      </c>
      <c r="D4492" t="s">
        <v>106</v>
      </c>
      <c r="E4492" t="s">
        <v>132</v>
      </c>
      <c r="F4492" t="s">
        <v>7149</v>
      </c>
      <c r="G4492" t="s">
        <v>538</v>
      </c>
      <c r="H4492" t="s">
        <v>135</v>
      </c>
      <c r="I4492" t="s">
        <v>136</v>
      </c>
      <c r="J4492" t="s">
        <v>3</v>
      </c>
      <c r="K4492" t="s">
        <v>144</v>
      </c>
      <c r="L4492" t="s">
        <v>12981</v>
      </c>
      <c r="M4492" t="s">
        <v>12982</v>
      </c>
      <c r="N4492">
        <v>0.514444444</v>
      </c>
      <c r="O4492">
        <v>0</v>
      </c>
      <c r="P4492">
        <v>1718</v>
      </c>
      <c r="Q4492">
        <v>0</v>
      </c>
      <c r="R4492">
        <v>4</v>
      </c>
      <c r="S4492">
        <v>0</v>
      </c>
      <c r="T4492">
        <v>126</v>
      </c>
      <c r="U4492">
        <v>0</v>
      </c>
      <c r="V4492">
        <v>1</v>
      </c>
      <c r="W4492">
        <v>0</v>
      </c>
      <c r="X4492">
        <v>172.16640973748622</v>
      </c>
      <c r="Y4492">
        <v>0</v>
      </c>
      <c r="Z4492">
        <v>0.38173782061031997</v>
      </c>
      <c r="AA4492">
        <v>0</v>
      </c>
      <c r="AB4492">
        <v>42.438538663867433</v>
      </c>
      <c r="AC4492">
        <v>0</v>
      </c>
      <c r="AD4492">
        <v>9.06515595609E-2</v>
      </c>
      <c r="AE4492">
        <v>215.07733778152488</v>
      </c>
    </row>
    <row r="4493" spans="1:31" x14ac:dyDescent="0.3">
      <c r="A4493">
        <v>2513958</v>
      </c>
      <c r="B4493">
        <v>1</v>
      </c>
      <c r="C4493" t="s">
        <v>81</v>
      </c>
      <c r="D4493" t="s">
        <v>113</v>
      </c>
      <c r="E4493" t="s">
        <v>141</v>
      </c>
      <c r="F4493" t="s">
        <v>2471</v>
      </c>
      <c r="G4493" t="s">
        <v>134</v>
      </c>
      <c r="H4493" t="s">
        <v>135</v>
      </c>
      <c r="I4493" t="s">
        <v>136</v>
      </c>
      <c r="J4493" t="s">
        <v>137</v>
      </c>
      <c r="K4493" t="s">
        <v>138</v>
      </c>
      <c r="L4493" t="s">
        <v>12983</v>
      </c>
      <c r="M4493" t="s">
        <v>12984</v>
      </c>
      <c r="N4493">
        <v>6.1338888880000004</v>
      </c>
      <c r="O4493">
        <v>16</v>
      </c>
      <c r="P4493">
        <v>373</v>
      </c>
      <c r="Q4493">
        <v>152</v>
      </c>
      <c r="R4493">
        <v>182</v>
      </c>
      <c r="S4493">
        <v>21</v>
      </c>
      <c r="T4493">
        <v>36</v>
      </c>
      <c r="U4493">
        <v>1</v>
      </c>
      <c r="V4493">
        <v>0</v>
      </c>
      <c r="W4493">
        <v>11.4887193474641</v>
      </c>
      <c r="X4493">
        <v>451.61681000729385</v>
      </c>
      <c r="Y4493">
        <v>756.00141057483836</v>
      </c>
      <c r="Z4493">
        <v>306.16910623594373</v>
      </c>
      <c r="AA4493">
        <v>256.65893013013607</v>
      </c>
      <c r="AB4493">
        <v>77.32409453948047</v>
      </c>
      <c r="AC4493">
        <v>699.56119764956225</v>
      </c>
      <c r="AD4493">
        <v>0</v>
      </c>
      <c r="AE4493">
        <v>2558.8202684847188</v>
      </c>
    </row>
    <row r="4494" spans="1:31" x14ac:dyDescent="0.3">
      <c r="A4494">
        <v>2513972</v>
      </c>
      <c r="B4494">
        <v>1</v>
      </c>
      <c r="C4494" t="s">
        <v>80</v>
      </c>
      <c r="D4494" t="s">
        <v>87</v>
      </c>
      <c r="E4494" t="s">
        <v>159</v>
      </c>
      <c r="F4494" t="s">
        <v>12985</v>
      </c>
      <c r="G4494" t="s">
        <v>134</v>
      </c>
      <c r="H4494" t="s">
        <v>150</v>
      </c>
      <c r="I4494" t="s">
        <v>136</v>
      </c>
      <c r="J4494" t="s">
        <v>137</v>
      </c>
      <c r="K4494" t="s">
        <v>138</v>
      </c>
      <c r="L4494" t="s">
        <v>12986</v>
      </c>
      <c r="M4494" t="s">
        <v>12987</v>
      </c>
      <c r="N4494">
        <v>0.88777777700000005</v>
      </c>
      <c r="O4494">
        <v>0</v>
      </c>
      <c r="P4494">
        <v>122</v>
      </c>
      <c r="Q4494">
        <v>0</v>
      </c>
      <c r="R4494">
        <v>0</v>
      </c>
      <c r="S4494">
        <v>0</v>
      </c>
      <c r="T4494">
        <v>65</v>
      </c>
      <c r="U4494">
        <v>0</v>
      </c>
      <c r="V4494">
        <v>0</v>
      </c>
      <c r="W4494">
        <v>0</v>
      </c>
      <c r="X4494">
        <v>25.502293929153453</v>
      </c>
      <c r="Y4494">
        <v>0</v>
      </c>
      <c r="Z4494">
        <v>0</v>
      </c>
      <c r="AA4494">
        <v>0</v>
      </c>
      <c r="AB4494">
        <v>61.448406913682142</v>
      </c>
      <c r="AC4494">
        <v>0</v>
      </c>
      <c r="AD4494">
        <v>0</v>
      </c>
      <c r="AE4494">
        <v>86.950700842835602</v>
      </c>
    </row>
    <row r="4495" spans="1:31" x14ac:dyDescent="0.3">
      <c r="A4495">
        <v>2513872</v>
      </c>
      <c r="B4495">
        <v>1</v>
      </c>
      <c r="C4495" t="s">
        <v>81</v>
      </c>
      <c r="D4495" t="s">
        <v>112</v>
      </c>
      <c r="E4495" t="s">
        <v>141</v>
      </c>
      <c r="F4495" t="s">
        <v>12988</v>
      </c>
      <c r="G4495" t="s">
        <v>134</v>
      </c>
      <c r="H4495" t="s">
        <v>135</v>
      </c>
      <c r="I4495" t="s">
        <v>136</v>
      </c>
      <c r="J4495" t="s">
        <v>137</v>
      </c>
      <c r="K4495" t="s">
        <v>138</v>
      </c>
      <c r="L4495" t="s">
        <v>12989</v>
      </c>
      <c r="M4495" t="s">
        <v>12990</v>
      </c>
      <c r="N4495">
        <v>0.40472222200000002</v>
      </c>
      <c r="O4495">
        <v>1</v>
      </c>
      <c r="P4495">
        <v>877</v>
      </c>
      <c r="Q4495">
        <v>91</v>
      </c>
      <c r="R4495">
        <v>173</v>
      </c>
      <c r="S4495">
        <v>25</v>
      </c>
      <c r="T4495">
        <v>127</v>
      </c>
      <c r="U4495">
        <v>7</v>
      </c>
      <c r="V4495">
        <v>2</v>
      </c>
      <c r="W4495">
        <v>8.747419734030001E-3</v>
      </c>
      <c r="X4495">
        <v>68.362106985848996</v>
      </c>
      <c r="Y4495">
        <v>153.21553643754552</v>
      </c>
      <c r="Z4495">
        <v>10.783577539409915</v>
      </c>
      <c r="AA4495">
        <v>104.91498000857571</v>
      </c>
      <c r="AB4495">
        <v>27.202399026998208</v>
      </c>
      <c r="AC4495">
        <v>202.05627607004095</v>
      </c>
      <c r="AD4495">
        <v>3.457984274112015</v>
      </c>
      <c r="AE4495">
        <v>570.00160776226539</v>
      </c>
    </row>
    <row r="4496" spans="1:31" x14ac:dyDescent="0.3">
      <c r="A4496">
        <v>2514253</v>
      </c>
      <c r="B4496">
        <v>1</v>
      </c>
      <c r="C4496" t="s">
        <v>81</v>
      </c>
      <c r="D4496" t="s">
        <v>115</v>
      </c>
      <c r="E4496" t="s">
        <v>132</v>
      </c>
      <c r="F4496" t="s">
        <v>12991</v>
      </c>
      <c r="G4496" t="s">
        <v>204</v>
      </c>
      <c r="H4496" t="s">
        <v>135</v>
      </c>
      <c r="I4496" t="s">
        <v>136</v>
      </c>
      <c r="J4496" t="s">
        <v>137</v>
      </c>
      <c r="K4496" t="s">
        <v>144</v>
      </c>
      <c r="L4496" t="s">
        <v>12992</v>
      </c>
      <c r="M4496" t="s">
        <v>12993</v>
      </c>
      <c r="N4496">
        <v>2.2383333329999999</v>
      </c>
      <c r="O4496">
        <v>0</v>
      </c>
      <c r="P4496">
        <v>14</v>
      </c>
      <c r="Q4496">
        <v>0</v>
      </c>
      <c r="R4496">
        <v>7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0.60198055178876997</v>
      </c>
      <c r="Y4496">
        <v>0</v>
      </c>
      <c r="Z4496">
        <v>2.3126963522021007</v>
      </c>
      <c r="AA4496">
        <v>0</v>
      </c>
      <c r="AB4496">
        <v>0</v>
      </c>
      <c r="AC4496">
        <v>0</v>
      </c>
      <c r="AD4496">
        <v>0</v>
      </c>
      <c r="AE4496">
        <v>2.9146769039908706</v>
      </c>
    </row>
    <row r="4497" spans="1:31" x14ac:dyDescent="0.3">
      <c r="A4497">
        <v>2514236</v>
      </c>
      <c r="B4497">
        <v>1</v>
      </c>
      <c r="C4497" t="s">
        <v>81</v>
      </c>
      <c r="D4497" t="s">
        <v>112</v>
      </c>
      <c r="E4497" t="s">
        <v>141</v>
      </c>
      <c r="F4497" t="s">
        <v>12988</v>
      </c>
      <c r="G4497" t="s">
        <v>134</v>
      </c>
      <c r="H4497" t="s">
        <v>135</v>
      </c>
      <c r="I4497" t="s">
        <v>136</v>
      </c>
      <c r="J4497" t="s">
        <v>137</v>
      </c>
      <c r="K4497" t="s">
        <v>138</v>
      </c>
      <c r="L4497" t="s">
        <v>12994</v>
      </c>
      <c r="M4497" t="s">
        <v>12995</v>
      </c>
      <c r="N4497">
        <v>6.7302777770000004</v>
      </c>
      <c r="O4497">
        <v>1</v>
      </c>
      <c r="P4497">
        <v>877</v>
      </c>
      <c r="Q4497">
        <v>91</v>
      </c>
      <c r="R4497">
        <v>173</v>
      </c>
      <c r="S4497">
        <v>25</v>
      </c>
      <c r="T4497">
        <v>127</v>
      </c>
      <c r="U4497">
        <v>7</v>
      </c>
      <c r="V4497">
        <v>2</v>
      </c>
      <c r="W4497">
        <v>0.20201518275591002</v>
      </c>
      <c r="X4497">
        <v>1262.5926992519028</v>
      </c>
      <c r="Y4497">
        <v>3327.7967795543959</v>
      </c>
      <c r="Z4497">
        <v>196.2628554971165</v>
      </c>
      <c r="AA4497">
        <v>2209.0448651915794</v>
      </c>
      <c r="AB4497">
        <v>653.88652611528505</v>
      </c>
      <c r="AC4497">
        <v>6090.9211878533279</v>
      </c>
      <c r="AD4497">
        <v>72.75350235254075</v>
      </c>
      <c r="AE4497">
        <v>13813.460430998904</v>
      </c>
    </row>
    <row r="4498" spans="1:31" x14ac:dyDescent="0.3">
      <c r="A4498">
        <v>2514339</v>
      </c>
      <c r="B4498">
        <v>1</v>
      </c>
      <c r="C4498" t="s">
        <v>80</v>
      </c>
      <c r="D4498" t="s">
        <v>83</v>
      </c>
      <c r="E4498" t="s">
        <v>167</v>
      </c>
      <c r="F4498" t="s">
        <v>12996</v>
      </c>
      <c r="G4498" t="s">
        <v>263</v>
      </c>
      <c r="H4498" t="s">
        <v>150</v>
      </c>
      <c r="I4498" t="s">
        <v>136</v>
      </c>
      <c r="J4498" t="s">
        <v>137</v>
      </c>
      <c r="K4498" t="s">
        <v>144</v>
      </c>
      <c r="L4498" t="s">
        <v>12997</v>
      </c>
      <c r="M4498" t="s">
        <v>12998</v>
      </c>
      <c r="N4498">
        <v>2.2949999999999999</v>
      </c>
      <c r="O4498">
        <v>0</v>
      </c>
      <c r="P4498">
        <v>3</v>
      </c>
      <c r="Q4498">
        <v>0</v>
      </c>
      <c r="R4498">
        <v>0</v>
      </c>
      <c r="S4498">
        <v>0</v>
      </c>
      <c r="T4498">
        <v>3</v>
      </c>
      <c r="U4498">
        <v>0</v>
      </c>
      <c r="V4498">
        <v>0</v>
      </c>
      <c r="W4498">
        <v>0</v>
      </c>
      <c r="X4498">
        <v>3.9832175117606843</v>
      </c>
      <c r="Y4498">
        <v>0</v>
      </c>
      <c r="Z4498">
        <v>0</v>
      </c>
      <c r="AA4498">
        <v>0</v>
      </c>
      <c r="AB4498">
        <v>2.5360730377999348</v>
      </c>
      <c r="AC4498">
        <v>0</v>
      </c>
      <c r="AD4498">
        <v>0</v>
      </c>
      <c r="AE4498">
        <v>6.519290549560619</v>
      </c>
    </row>
    <row r="4499" spans="1:31" x14ac:dyDescent="0.3">
      <c r="A4499">
        <v>2514004</v>
      </c>
      <c r="B4499">
        <v>1</v>
      </c>
      <c r="C4499" t="s">
        <v>80</v>
      </c>
      <c r="D4499" t="s">
        <v>97</v>
      </c>
      <c r="E4499" t="s">
        <v>207</v>
      </c>
      <c r="F4499" t="s">
        <v>2799</v>
      </c>
      <c r="G4499" t="s">
        <v>173</v>
      </c>
      <c r="H4499" t="s">
        <v>150</v>
      </c>
      <c r="I4499" t="s">
        <v>136</v>
      </c>
      <c r="J4499" t="s">
        <v>137</v>
      </c>
      <c r="K4499" t="s">
        <v>138</v>
      </c>
      <c r="L4499" t="s">
        <v>12999</v>
      </c>
      <c r="M4499" t="s">
        <v>13000</v>
      </c>
      <c r="N4499">
        <v>1.799722222</v>
      </c>
      <c r="O4499">
        <v>0</v>
      </c>
      <c r="P4499">
        <v>7</v>
      </c>
      <c r="Q4499">
        <v>0</v>
      </c>
      <c r="R4499">
        <v>4</v>
      </c>
      <c r="S4499">
        <v>0</v>
      </c>
      <c r="T4499">
        <v>4</v>
      </c>
      <c r="U4499">
        <v>0</v>
      </c>
      <c r="V4499">
        <v>0</v>
      </c>
      <c r="W4499">
        <v>0</v>
      </c>
      <c r="X4499">
        <v>14.823108887872893</v>
      </c>
      <c r="Y4499">
        <v>0</v>
      </c>
      <c r="Z4499">
        <v>0.68099500722264583</v>
      </c>
      <c r="AA4499">
        <v>0</v>
      </c>
      <c r="AB4499">
        <v>13.941444515925713</v>
      </c>
      <c r="AC4499">
        <v>0</v>
      </c>
      <c r="AD4499">
        <v>0</v>
      </c>
      <c r="AE4499">
        <v>29.445548411021253</v>
      </c>
    </row>
    <row r="4500" spans="1:31" x14ac:dyDescent="0.3">
      <c r="A4500">
        <v>2513881</v>
      </c>
      <c r="B4500">
        <v>1</v>
      </c>
      <c r="C4500" t="s">
        <v>81</v>
      </c>
      <c r="D4500" t="s">
        <v>128</v>
      </c>
      <c r="E4500" t="s">
        <v>147</v>
      </c>
      <c r="F4500" t="s">
        <v>13001</v>
      </c>
      <c r="G4500" t="s">
        <v>177</v>
      </c>
      <c r="H4500" t="s">
        <v>150</v>
      </c>
      <c r="I4500" t="s">
        <v>136</v>
      </c>
      <c r="J4500" t="s">
        <v>137</v>
      </c>
      <c r="K4500" t="s">
        <v>144</v>
      </c>
      <c r="L4500" t="s">
        <v>13002</v>
      </c>
      <c r="M4500" t="s">
        <v>13003</v>
      </c>
      <c r="N4500">
        <v>2.3705555550000001</v>
      </c>
      <c r="O4500">
        <v>0</v>
      </c>
      <c r="P4500">
        <v>144</v>
      </c>
      <c r="Q4500">
        <v>0</v>
      </c>
      <c r="R4500">
        <v>0</v>
      </c>
      <c r="S4500">
        <v>0</v>
      </c>
      <c r="T4500">
        <v>1</v>
      </c>
      <c r="U4500">
        <v>0</v>
      </c>
      <c r="V4500">
        <v>0</v>
      </c>
      <c r="W4500">
        <v>0</v>
      </c>
      <c r="X4500">
        <v>63.201547756104439</v>
      </c>
      <c r="Y4500">
        <v>0</v>
      </c>
      <c r="Z4500">
        <v>0</v>
      </c>
      <c r="AA4500">
        <v>0</v>
      </c>
      <c r="AB4500">
        <v>2.2467737439187552</v>
      </c>
      <c r="AC4500">
        <v>0</v>
      </c>
      <c r="AD4500">
        <v>0</v>
      </c>
      <c r="AE4500">
        <v>65.448321500023198</v>
      </c>
    </row>
    <row r="4501" spans="1:31" x14ac:dyDescent="0.3">
      <c r="A4501">
        <v>2513961</v>
      </c>
      <c r="B4501">
        <v>1</v>
      </c>
      <c r="C4501" t="s">
        <v>81</v>
      </c>
      <c r="D4501" t="s">
        <v>113</v>
      </c>
      <c r="E4501" t="s">
        <v>132</v>
      </c>
      <c r="F4501" t="s">
        <v>13004</v>
      </c>
      <c r="G4501" t="s">
        <v>173</v>
      </c>
      <c r="H4501" t="s">
        <v>135</v>
      </c>
      <c r="I4501" t="s">
        <v>136</v>
      </c>
      <c r="J4501" t="s">
        <v>137</v>
      </c>
      <c r="K4501" t="s">
        <v>138</v>
      </c>
      <c r="L4501" t="s">
        <v>13005</v>
      </c>
      <c r="M4501" t="s">
        <v>13006</v>
      </c>
      <c r="N4501">
        <v>3.9386111110000002</v>
      </c>
      <c r="O4501">
        <v>0</v>
      </c>
      <c r="P4501">
        <v>293</v>
      </c>
      <c r="Q4501">
        <v>0</v>
      </c>
      <c r="R4501">
        <v>9</v>
      </c>
      <c r="S4501">
        <v>0</v>
      </c>
      <c r="T4501">
        <v>18</v>
      </c>
      <c r="U4501">
        <v>0</v>
      </c>
      <c r="V4501">
        <v>0</v>
      </c>
      <c r="W4501">
        <v>0</v>
      </c>
      <c r="X4501">
        <v>188.33500785360764</v>
      </c>
      <c r="Y4501">
        <v>0</v>
      </c>
      <c r="Z4501">
        <v>3.9175391132515216</v>
      </c>
      <c r="AA4501">
        <v>0</v>
      </c>
      <c r="AB4501">
        <v>26.145997981923909</v>
      </c>
      <c r="AC4501">
        <v>0</v>
      </c>
      <c r="AD4501">
        <v>0</v>
      </c>
      <c r="AE4501">
        <v>218.39854494878304</v>
      </c>
    </row>
    <row r="4502" spans="1:31" x14ac:dyDescent="0.3">
      <c r="A4502">
        <v>2514210</v>
      </c>
      <c r="B4502">
        <v>1</v>
      </c>
      <c r="C4502" t="s">
        <v>80</v>
      </c>
      <c r="D4502" t="s">
        <v>99</v>
      </c>
      <c r="E4502" t="s">
        <v>167</v>
      </c>
      <c r="F4502" t="s">
        <v>13007</v>
      </c>
      <c r="G4502" t="s">
        <v>263</v>
      </c>
      <c r="H4502" t="s">
        <v>150</v>
      </c>
      <c r="I4502" t="s">
        <v>136</v>
      </c>
      <c r="J4502" t="s">
        <v>137</v>
      </c>
      <c r="K4502" t="s">
        <v>144</v>
      </c>
      <c r="L4502" t="s">
        <v>13008</v>
      </c>
      <c r="M4502" t="s">
        <v>13009</v>
      </c>
      <c r="N4502">
        <v>4.3477777770000001</v>
      </c>
      <c r="O4502">
        <v>0</v>
      </c>
      <c r="P4502">
        <v>1</v>
      </c>
      <c r="Q4502">
        <v>0</v>
      </c>
      <c r="R4502">
        <v>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0.80143393738379931</v>
      </c>
      <c r="Y4502">
        <v>0</v>
      </c>
      <c r="Z4502">
        <v>0</v>
      </c>
      <c r="AA4502">
        <v>0</v>
      </c>
      <c r="AB4502">
        <v>0</v>
      </c>
      <c r="AC4502">
        <v>0</v>
      </c>
      <c r="AD4502">
        <v>0</v>
      </c>
      <c r="AE4502">
        <v>0.80143393738379931</v>
      </c>
    </row>
    <row r="4503" spans="1:31" x14ac:dyDescent="0.3">
      <c r="A4503">
        <v>2513918</v>
      </c>
      <c r="B4503">
        <v>1</v>
      </c>
      <c r="C4503" t="s">
        <v>80</v>
      </c>
      <c r="D4503" t="s">
        <v>103</v>
      </c>
      <c r="E4503" t="s">
        <v>275</v>
      </c>
      <c r="F4503" t="s">
        <v>13010</v>
      </c>
      <c r="G4503" t="s">
        <v>173</v>
      </c>
      <c r="H4503" t="s">
        <v>135</v>
      </c>
      <c r="I4503" t="s">
        <v>136</v>
      </c>
      <c r="J4503" t="s">
        <v>137</v>
      </c>
      <c r="K4503" t="s">
        <v>138</v>
      </c>
      <c r="L4503" t="s">
        <v>13011</v>
      </c>
      <c r="M4503" t="s">
        <v>13012</v>
      </c>
      <c r="N4503">
        <v>7.6180555549999998</v>
      </c>
      <c r="O4503">
        <v>1</v>
      </c>
      <c r="P4503">
        <v>402</v>
      </c>
      <c r="Q4503">
        <v>41</v>
      </c>
      <c r="R4503">
        <v>90</v>
      </c>
      <c r="S4503">
        <v>21</v>
      </c>
      <c r="T4503">
        <v>70</v>
      </c>
      <c r="U4503">
        <v>6</v>
      </c>
      <c r="V4503">
        <v>1</v>
      </c>
      <c r="W4503">
        <v>2.1646336008264004</v>
      </c>
      <c r="X4503">
        <v>856.45570293011701</v>
      </c>
      <c r="Y4503">
        <v>545.98883625984956</v>
      </c>
      <c r="Z4503">
        <v>494.67683135457713</v>
      </c>
      <c r="AA4503">
        <v>514.30654816643789</v>
      </c>
      <c r="AB4503">
        <v>357.47875165344004</v>
      </c>
      <c r="AC4503">
        <v>5366.9348192283705</v>
      </c>
      <c r="AD4503">
        <v>171.83664656223377</v>
      </c>
      <c r="AE4503">
        <v>8309.8427697558527</v>
      </c>
    </row>
    <row r="4504" spans="1:31" x14ac:dyDescent="0.3">
      <c r="A4504">
        <v>2513924</v>
      </c>
      <c r="B4504">
        <v>1</v>
      </c>
      <c r="C4504" t="s">
        <v>81</v>
      </c>
      <c r="D4504" t="s">
        <v>123</v>
      </c>
      <c r="E4504" t="s">
        <v>132</v>
      </c>
      <c r="F4504" t="s">
        <v>642</v>
      </c>
      <c r="G4504" t="s">
        <v>173</v>
      </c>
      <c r="H4504" t="s">
        <v>135</v>
      </c>
      <c r="I4504" t="s">
        <v>136</v>
      </c>
      <c r="J4504" t="s">
        <v>137</v>
      </c>
      <c r="K4504" t="s">
        <v>138</v>
      </c>
      <c r="L4504" t="s">
        <v>13013</v>
      </c>
      <c r="M4504" t="s">
        <v>13014</v>
      </c>
      <c r="N4504">
        <v>8.261111111</v>
      </c>
      <c r="O4504">
        <v>0</v>
      </c>
      <c r="P4504">
        <v>379</v>
      </c>
      <c r="Q4504">
        <v>0</v>
      </c>
      <c r="R4504">
        <v>13</v>
      </c>
      <c r="S4504">
        <v>0</v>
      </c>
      <c r="T4504">
        <v>17</v>
      </c>
      <c r="U4504">
        <v>0</v>
      </c>
      <c r="V4504">
        <v>0</v>
      </c>
      <c r="W4504">
        <v>0</v>
      </c>
      <c r="X4504">
        <v>598.28229075907348</v>
      </c>
      <c r="Y4504">
        <v>0</v>
      </c>
      <c r="Z4504">
        <v>22.646551702905438</v>
      </c>
      <c r="AA4504">
        <v>0</v>
      </c>
      <c r="AB4504">
        <v>90.470215139332865</v>
      </c>
      <c r="AC4504">
        <v>0</v>
      </c>
      <c r="AD4504">
        <v>0</v>
      </c>
      <c r="AE4504">
        <v>711.39905760131171</v>
      </c>
    </row>
    <row r="4505" spans="1:31" x14ac:dyDescent="0.3">
      <c r="A4505">
        <v>2514316</v>
      </c>
      <c r="B4505">
        <v>1</v>
      </c>
      <c r="C4505" t="s">
        <v>80</v>
      </c>
      <c r="D4505" t="s">
        <v>88</v>
      </c>
      <c r="E4505" t="s">
        <v>147</v>
      </c>
      <c r="F4505" t="s">
        <v>13015</v>
      </c>
      <c r="G4505" t="s">
        <v>149</v>
      </c>
      <c r="H4505" t="s">
        <v>150</v>
      </c>
      <c r="I4505" t="s">
        <v>136</v>
      </c>
      <c r="J4505" t="s">
        <v>137</v>
      </c>
      <c r="K4505" t="s">
        <v>144</v>
      </c>
      <c r="L4505" t="s">
        <v>13016</v>
      </c>
      <c r="M4505" t="s">
        <v>13017</v>
      </c>
      <c r="N4505">
        <v>1.1305555549999999</v>
      </c>
      <c r="O4505">
        <v>0</v>
      </c>
      <c r="P4505">
        <v>67</v>
      </c>
      <c r="Q4505">
        <v>0</v>
      </c>
      <c r="R4505">
        <v>0</v>
      </c>
      <c r="S4505">
        <v>0</v>
      </c>
      <c r="T4505">
        <v>3</v>
      </c>
      <c r="U4505">
        <v>0</v>
      </c>
      <c r="V4505">
        <v>0</v>
      </c>
      <c r="W4505">
        <v>0</v>
      </c>
      <c r="X4505">
        <v>18.600670712877818</v>
      </c>
      <c r="Y4505">
        <v>0</v>
      </c>
      <c r="Z4505">
        <v>0</v>
      </c>
      <c r="AA4505">
        <v>0</v>
      </c>
      <c r="AB4505">
        <v>8.7186202607191676E-2</v>
      </c>
      <c r="AC4505">
        <v>0</v>
      </c>
      <c r="AD4505">
        <v>0</v>
      </c>
      <c r="AE4505">
        <v>18.68785691548501</v>
      </c>
    </row>
    <row r="4506" spans="1:31" x14ac:dyDescent="0.3">
      <c r="A4506">
        <v>2514110</v>
      </c>
      <c r="B4506">
        <v>1</v>
      </c>
      <c r="C4506" t="s">
        <v>81</v>
      </c>
      <c r="D4506" t="s">
        <v>114</v>
      </c>
      <c r="E4506" t="s">
        <v>207</v>
      </c>
      <c r="F4506" t="s">
        <v>13018</v>
      </c>
      <c r="G4506" t="s">
        <v>177</v>
      </c>
      <c r="H4506" t="s">
        <v>150</v>
      </c>
      <c r="I4506" t="s">
        <v>136</v>
      </c>
      <c r="J4506" t="s">
        <v>137</v>
      </c>
      <c r="K4506" t="s">
        <v>144</v>
      </c>
      <c r="L4506" t="s">
        <v>13019</v>
      </c>
      <c r="M4506" t="s">
        <v>13020</v>
      </c>
      <c r="N4506">
        <v>1.177777777</v>
      </c>
      <c r="O4506">
        <v>0</v>
      </c>
      <c r="P4506">
        <v>4</v>
      </c>
      <c r="Q4506">
        <v>0</v>
      </c>
      <c r="R4506">
        <v>0</v>
      </c>
      <c r="S4506">
        <v>0</v>
      </c>
      <c r="T4506">
        <v>0</v>
      </c>
      <c r="U4506">
        <v>0</v>
      </c>
      <c r="V4506">
        <v>0</v>
      </c>
      <c r="W4506">
        <v>0</v>
      </c>
      <c r="X4506">
        <v>0.5002339913203534</v>
      </c>
      <c r="Y4506">
        <v>0</v>
      </c>
      <c r="Z4506">
        <v>0</v>
      </c>
      <c r="AA4506">
        <v>0</v>
      </c>
      <c r="AB4506">
        <v>0</v>
      </c>
      <c r="AC4506">
        <v>0</v>
      </c>
      <c r="AD4506">
        <v>0</v>
      </c>
      <c r="AE4506">
        <v>0.5002339913203534</v>
      </c>
    </row>
    <row r="4507" spans="1:31" x14ac:dyDescent="0.3">
      <c r="A4507">
        <v>2514250</v>
      </c>
      <c r="B4507">
        <v>1</v>
      </c>
      <c r="C4507" t="s">
        <v>80</v>
      </c>
      <c r="D4507" t="s">
        <v>98</v>
      </c>
      <c r="E4507" t="s">
        <v>167</v>
      </c>
      <c r="F4507" t="s">
        <v>13021</v>
      </c>
      <c r="G4507" t="s">
        <v>263</v>
      </c>
      <c r="H4507" t="s">
        <v>150</v>
      </c>
      <c r="I4507" t="s">
        <v>136</v>
      </c>
      <c r="J4507" t="s">
        <v>137</v>
      </c>
      <c r="K4507" t="s">
        <v>144</v>
      </c>
      <c r="L4507" t="s">
        <v>13022</v>
      </c>
      <c r="M4507" t="s">
        <v>13023</v>
      </c>
      <c r="N4507">
        <v>1.247777777</v>
      </c>
      <c r="O4507">
        <v>0</v>
      </c>
      <c r="P4507">
        <v>0</v>
      </c>
      <c r="Q4507">
        <v>0</v>
      </c>
      <c r="R4507">
        <v>0</v>
      </c>
      <c r="S4507">
        <v>0</v>
      </c>
      <c r="T4507">
        <v>1</v>
      </c>
      <c r="U4507">
        <v>0</v>
      </c>
      <c r="V4507">
        <v>0</v>
      </c>
      <c r="W4507">
        <v>0</v>
      </c>
      <c r="X4507">
        <v>0</v>
      </c>
      <c r="Y4507">
        <v>0</v>
      </c>
      <c r="Z4507">
        <v>0</v>
      </c>
      <c r="AA4507">
        <v>0</v>
      </c>
      <c r="AB4507">
        <v>1.6206332233577778</v>
      </c>
      <c r="AC4507">
        <v>0</v>
      </c>
      <c r="AD4507">
        <v>0</v>
      </c>
      <c r="AE4507">
        <v>1.6206332233577778</v>
      </c>
    </row>
    <row r="4508" spans="1:31" x14ac:dyDescent="0.3">
      <c r="A4508">
        <v>2513841</v>
      </c>
      <c r="B4508">
        <v>1</v>
      </c>
      <c r="C4508" t="s">
        <v>81</v>
      </c>
      <c r="D4508" t="s">
        <v>114</v>
      </c>
      <c r="E4508" t="s">
        <v>132</v>
      </c>
      <c r="F4508" t="s">
        <v>2959</v>
      </c>
      <c r="G4508" t="s">
        <v>204</v>
      </c>
      <c r="H4508" t="s">
        <v>135</v>
      </c>
      <c r="I4508" t="s">
        <v>136</v>
      </c>
      <c r="J4508" t="s">
        <v>137</v>
      </c>
      <c r="K4508" t="s">
        <v>144</v>
      </c>
      <c r="L4508" t="s">
        <v>13024</v>
      </c>
      <c r="M4508" t="s">
        <v>13025</v>
      </c>
      <c r="N4508">
        <v>2.6127777769999998</v>
      </c>
      <c r="O4508">
        <v>1</v>
      </c>
      <c r="P4508">
        <v>510</v>
      </c>
      <c r="Q4508">
        <v>1</v>
      </c>
      <c r="R4508">
        <v>0</v>
      </c>
      <c r="S4508">
        <v>1</v>
      </c>
      <c r="T4508">
        <v>31</v>
      </c>
      <c r="U4508">
        <v>0</v>
      </c>
      <c r="V4508">
        <v>0</v>
      </c>
      <c r="W4508">
        <v>0</v>
      </c>
      <c r="X4508">
        <v>100.39275655291725</v>
      </c>
      <c r="Y4508">
        <v>0.71329871038647752</v>
      </c>
      <c r="Z4508">
        <v>0</v>
      </c>
      <c r="AA4508">
        <v>2.6134818011855554</v>
      </c>
      <c r="AB4508">
        <v>13.374693535010996</v>
      </c>
      <c r="AC4508">
        <v>0</v>
      </c>
      <c r="AD4508">
        <v>0</v>
      </c>
      <c r="AE4508">
        <v>117.09423059950028</v>
      </c>
    </row>
    <row r="4509" spans="1:31" x14ac:dyDescent="0.3">
      <c r="A4509">
        <v>2513941</v>
      </c>
      <c r="B4509">
        <v>1</v>
      </c>
      <c r="C4509" t="s">
        <v>80</v>
      </c>
      <c r="D4509" t="s">
        <v>97</v>
      </c>
      <c r="E4509" t="s">
        <v>159</v>
      </c>
      <c r="F4509" t="s">
        <v>3324</v>
      </c>
      <c r="G4509" t="s">
        <v>173</v>
      </c>
      <c r="H4509" t="s">
        <v>150</v>
      </c>
      <c r="I4509" t="s">
        <v>136</v>
      </c>
      <c r="J4509" t="s">
        <v>137</v>
      </c>
      <c r="K4509" t="s">
        <v>138</v>
      </c>
      <c r="L4509" t="s">
        <v>13026</v>
      </c>
      <c r="M4509" t="s">
        <v>13027</v>
      </c>
      <c r="N4509">
        <v>5.9133333329999997</v>
      </c>
      <c r="O4509">
        <v>0</v>
      </c>
      <c r="P4509">
        <v>100</v>
      </c>
      <c r="Q4509">
        <v>0</v>
      </c>
      <c r="R4509">
        <v>0</v>
      </c>
      <c r="S4509">
        <v>0</v>
      </c>
      <c r="T4509">
        <v>8</v>
      </c>
      <c r="U4509">
        <v>0</v>
      </c>
      <c r="V4509">
        <v>0</v>
      </c>
      <c r="W4509">
        <v>0</v>
      </c>
      <c r="X4509">
        <v>78.298205361762186</v>
      </c>
      <c r="Y4509">
        <v>0</v>
      </c>
      <c r="Z4509">
        <v>0</v>
      </c>
      <c r="AA4509">
        <v>0</v>
      </c>
      <c r="AB4509">
        <v>6.3013601481910824</v>
      </c>
      <c r="AC4509">
        <v>0</v>
      </c>
      <c r="AD4509">
        <v>0</v>
      </c>
      <c r="AE4509">
        <v>84.599565509953266</v>
      </c>
    </row>
    <row r="4510" spans="1:31" x14ac:dyDescent="0.3">
      <c r="A4510">
        <v>2514047</v>
      </c>
      <c r="B4510">
        <v>1</v>
      </c>
      <c r="C4510" t="s">
        <v>80</v>
      </c>
      <c r="D4510" t="s">
        <v>105</v>
      </c>
      <c r="E4510" t="s">
        <v>159</v>
      </c>
      <c r="F4510" t="s">
        <v>13028</v>
      </c>
      <c r="G4510" t="s">
        <v>134</v>
      </c>
      <c r="H4510" t="s">
        <v>150</v>
      </c>
      <c r="I4510" t="s">
        <v>136</v>
      </c>
      <c r="J4510" t="s">
        <v>137</v>
      </c>
      <c r="K4510" t="s">
        <v>138</v>
      </c>
      <c r="L4510" t="s">
        <v>13029</v>
      </c>
      <c r="M4510" t="s">
        <v>13030</v>
      </c>
      <c r="N4510">
        <v>0.35944444399999997</v>
      </c>
      <c r="O4510">
        <v>0</v>
      </c>
      <c r="P4510">
        <v>206</v>
      </c>
      <c r="Q4510">
        <v>0</v>
      </c>
      <c r="R4510">
        <v>0</v>
      </c>
      <c r="S4510">
        <v>0</v>
      </c>
      <c r="T4510">
        <v>16</v>
      </c>
      <c r="U4510">
        <v>0</v>
      </c>
      <c r="V4510">
        <v>0</v>
      </c>
      <c r="W4510">
        <v>0</v>
      </c>
      <c r="X4510">
        <v>21.427297405581061</v>
      </c>
      <c r="Y4510">
        <v>0</v>
      </c>
      <c r="Z4510">
        <v>0</v>
      </c>
      <c r="AA4510">
        <v>0</v>
      </c>
      <c r="AB4510">
        <v>30.740215045767233</v>
      </c>
      <c r="AC4510">
        <v>0</v>
      </c>
      <c r="AD4510">
        <v>0</v>
      </c>
      <c r="AE4510">
        <v>52.167512451348294</v>
      </c>
    </row>
    <row r="4511" spans="1:31" x14ac:dyDescent="0.3">
      <c r="A4511">
        <v>2514021</v>
      </c>
      <c r="B4511">
        <v>1</v>
      </c>
      <c r="C4511" t="s">
        <v>80</v>
      </c>
      <c r="D4511" t="s">
        <v>95</v>
      </c>
      <c r="E4511" t="s">
        <v>132</v>
      </c>
      <c r="F4511" t="s">
        <v>13031</v>
      </c>
      <c r="G4511" t="s">
        <v>173</v>
      </c>
      <c r="H4511" t="s">
        <v>135</v>
      </c>
      <c r="I4511" t="s">
        <v>136</v>
      </c>
      <c r="J4511" t="s">
        <v>137</v>
      </c>
      <c r="K4511" t="s">
        <v>138</v>
      </c>
      <c r="L4511" t="s">
        <v>13032</v>
      </c>
      <c r="M4511" t="s">
        <v>13033</v>
      </c>
      <c r="N4511">
        <v>4.4461111109999996</v>
      </c>
      <c r="O4511">
        <v>7</v>
      </c>
      <c r="P4511">
        <v>87</v>
      </c>
      <c r="Q4511">
        <v>0</v>
      </c>
      <c r="R4511">
        <v>15</v>
      </c>
      <c r="S4511">
        <v>6</v>
      </c>
      <c r="T4511">
        <v>20</v>
      </c>
      <c r="U4511">
        <v>0</v>
      </c>
      <c r="V4511">
        <v>0</v>
      </c>
      <c r="W4511">
        <v>15.17654892150737</v>
      </c>
      <c r="X4511">
        <v>91.261983794391256</v>
      </c>
      <c r="Y4511">
        <v>0</v>
      </c>
      <c r="Z4511">
        <v>31.577436369719681</v>
      </c>
      <c r="AA4511">
        <v>195.66263727956536</v>
      </c>
      <c r="AB4511">
        <v>59.615561921523181</v>
      </c>
      <c r="AC4511">
        <v>0</v>
      </c>
      <c r="AD4511">
        <v>0</v>
      </c>
      <c r="AE4511">
        <v>393.29416828670685</v>
      </c>
    </row>
    <row r="4512" spans="1:31" x14ac:dyDescent="0.3">
      <c r="A4512">
        <v>2514127</v>
      </c>
      <c r="B4512">
        <v>1</v>
      </c>
      <c r="C4512" t="s">
        <v>80</v>
      </c>
      <c r="D4512" t="s">
        <v>99</v>
      </c>
      <c r="E4512" t="s">
        <v>141</v>
      </c>
      <c r="F4512" t="s">
        <v>200</v>
      </c>
      <c r="G4512" t="s">
        <v>1708</v>
      </c>
      <c r="H4512" t="s">
        <v>135</v>
      </c>
      <c r="I4512" t="s">
        <v>136</v>
      </c>
      <c r="J4512" t="s">
        <v>137</v>
      </c>
      <c r="K4512" t="s">
        <v>144</v>
      </c>
      <c r="L4512" t="s">
        <v>13034</v>
      </c>
      <c r="M4512" t="s">
        <v>13035</v>
      </c>
      <c r="N4512">
        <v>1.542777777</v>
      </c>
      <c r="O4512">
        <v>4</v>
      </c>
      <c r="P4512">
        <v>922</v>
      </c>
      <c r="Q4512">
        <v>13</v>
      </c>
      <c r="R4512">
        <v>130</v>
      </c>
      <c r="S4512">
        <v>20</v>
      </c>
      <c r="T4512">
        <v>79</v>
      </c>
      <c r="U4512">
        <v>0</v>
      </c>
      <c r="V4512">
        <v>4</v>
      </c>
      <c r="W4512">
        <v>19.455661091386272</v>
      </c>
      <c r="X4512">
        <v>204.61394151747911</v>
      </c>
      <c r="Y4512">
        <v>18.392217043363313</v>
      </c>
      <c r="Z4512">
        <v>60.848734272675642</v>
      </c>
      <c r="AA4512">
        <v>87.891361039058651</v>
      </c>
      <c r="AB4512">
        <v>41.827971065352386</v>
      </c>
      <c r="AC4512">
        <v>0</v>
      </c>
      <c r="AD4512">
        <v>8.1880124123064597</v>
      </c>
      <c r="AE4512">
        <v>441.2178984416218</v>
      </c>
    </row>
    <row r="4513" spans="1:31" x14ac:dyDescent="0.3">
      <c r="A4513">
        <v>2514213</v>
      </c>
      <c r="B4513">
        <v>1</v>
      </c>
      <c r="C4513" t="s">
        <v>81</v>
      </c>
      <c r="D4513" t="s">
        <v>128</v>
      </c>
      <c r="E4513" t="s">
        <v>167</v>
      </c>
      <c r="F4513" t="s">
        <v>13036</v>
      </c>
      <c r="G4513" t="s">
        <v>234</v>
      </c>
      <c r="H4513" t="s">
        <v>150</v>
      </c>
      <c r="I4513" t="s">
        <v>136</v>
      </c>
      <c r="J4513" t="s">
        <v>137</v>
      </c>
      <c r="K4513" t="s">
        <v>144</v>
      </c>
      <c r="L4513" t="s">
        <v>13037</v>
      </c>
      <c r="M4513" t="s">
        <v>13038</v>
      </c>
      <c r="N4513">
        <v>2.4316666659999999</v>
      </c>
      <c r="O4513">
        <v>0</v>
      </c>
      <c r="P4513">
        <v>9</v>
      </c>
      <c r="Q4513">
        <v>0</v>
      </c>
      <c r="R4513">
        <v>0</v>
      </c>
      <c r="S4513">
        <v>0</v>
      </c>
      <c r="T4513">
        <v>1</v>
      </c>
      <c r="U4513">
        <v>0</v>
      </c>
      <c r="V4513">
        <v>0</v>
      </c>
      <c r="W4513">
        <v>0</v>
      </c>
      <c r="X4513">
        <v>3.6653985617542384</v>
      </c>
      <c r="Y4513">
        <v>0</v>
      </c>
      <c r="Z4513">
        <v>0</v>
      </c>
      <c r="AA4513">
        <v>0</v>
      </c>
      <c r="AB4513">
        <v>3.1977457370749995</v>
      </c>
      <c r="AC4513">
        <v>0</v>
      </c>
      <c r="AD4513">
        <v>0</v>
      </c>
      <c r="AE4513">
        <v>6.8631442988292379</v>
      </c>
    </row>
    <row r="4514" spans="1:31" x14ac:dyDescent="0.3">
      <c r="A4514">
        <v>2514159</v>
      </c>
      <c r="B4514">
        <v>1</v>
      </c>
      <c r="C4514" t="s">
        <v>80</v>
      </c>
      <c r="D4514" t="s">
        <v>97</v>
      </c>
      <c r="E4514" t="s">
        <v>207</v>
      </c>
      <c r="F4514" t="s">
        <v>13039</v>
      </c>
      <c r="G4514" t="s">
        <v>173</v>
      </c>
      <c r="H4514" t="s">
        <v>150</v>
      </c>
      <c r="I4514" t="s">
        <v>136</v>
      </c>
      <c r="J4514" t="s">
        <v>137</v>
      </c>
      <c r="K4514" t="s">
        <v>138</v>
      </c>
      <c r="L4514" t="s">
        <v>13040</v>
      </c>
      <c r="M4514" t="s">
        <v>13041</v>
      </c>
      <c r="N4514">
        <v>3.7411111109999999</v>
      </c>
      <c r="O4514">
        <v>0</v>
      </c>
      <c r="P4514">
        <v>128</v>
      </c>
      <c r="Q4514">
        <v>0</v>
      </c>
      <c r="R4514">
        <v>0</v>
      </c>
      <c r="S4514">
        <v>0</v>
      </c>
      <c r="T4514">
        <v>8</v>
      </c>
      <c r="U4514">
        <v>0</v>
      </c>
      <c r="V4514">
        <v>0</v>
      </c>
      <c r="W4514">
        <v>0</v>
      </c>
      <c r="X4514">
        <v>168.29341547271437</v>
      </c>
      <c r="Y4514">
        <v>0</v>
      </c>
      <c r="Z4514">
        <v>0</v>
      </c>
      <c r="AA4514">
        <v>0</v>
      </c>
      <c r="AB4514">
        <v>40.412913047734833</v>
      </c>
      <c r="AC4514">
        <v>0</v>
      </c>
      <c r="AD4514">
        <v>0</v>
      </c>
      <c r="AE4514">
        <v>208.7063285204492</v>
      </c>
    </row>
    <row r="4515" spans="1:31" x14ac:dyDescent="0.3">
      <c r="A4515">
        <v>2514322</v>
      </c>
      <c r="B4515">
        <v>1</v>
      </c>
      <c r="C4515" t="s">
        <v>80</v>
      </c>
      <c r="D4515" t="s">
        <v>88</v>
      </c>
      <c r="E4515" t="s">
        <v>167</v>
      </c>
      <c r="F4515" t="s">
        <v>13042</v>
      </c>
      <c r="G4515" t="s">
        <v>169</v>
      </c>
      <c r="H4515" t="s">
        <v>150</v>
      </c>
      <c r="I4515" t="s">
        <v>136</v>
      </c>
      <c r="J4515" t="s">
        <v>137</v>
      </c>
      <c r="K4515" t="s">
        <v>144</v>
      </c>
      <c r="L4515" t="s">
        <v>13043</v>
      </c>
      <c r="M4515" t="s">
        <v>13044</v>
      </c>
      <c r="N4515">
        <v>2.503333333</v>
      </c>
      <c r="O4515">
        <v>0</v>
      </c>
      <c r="P4515">
        <v>5</v>
      </c>
      <c r="Q4515">
        <v>0</v>
      </c>
      <c r="R4515">
        <v>0</v>
      </c>
      <c r="S4515">
        <v>0</v>
      </c>
      <c r="T4515">
        <v>1</v>
      </c>
      <c r="U4515">
        <v>0</v>
      </c>
      <c r="V4515">
        <v>0</v>
      </c>
      <c r="W4515">
        <v>0</v>
      </c>
      <c r="X4515">
        <v>4.0097329292506156</v>
      </c>
      <c r="Y4515">
        <v>0</v>
      </c>
      <c r="Z4515">
        <v>0</v>
      </c>
      <c r="AA4515">
        <v>0</v>
      </c>
      <c r="AB4515">
        <v>3.9708841915666671E-4</v>
      </c>
      <c r="AC4515">
        <v>0</v>
      </c>
      <c r="AD4515">
        <v>0</v>
      </c>
      <c r="AE4515">
        <v>4.0101300176697725</v>
      </c>
    </row>
    <row r="4516" spans="1:31" x14ac:dyDescent="0.3">
      <c r="A4516">
        <v>2514345</v>
      </c>
      <c r="B4516">
        <v>1</v>
      </c>
      <c r="C4516" t="s">
        <v>80</v>
      </c>
      <c r="D4516" t="s">
        <v>92</v>
      </c>
      <c r="E4516" t="s">
        <v>167</v>
      </c>
      <c r="F4516" t="s">
        <v>13045</v>
      </c>
      <c r="G4516" t="s">
        <v>263</v>
      </c>
      <c r="H4516" t="s">
        <v>150</v>
      </c>
      <c r="I4516" t="s">
        <v>136</v>
      </c>
      <c r="J4516" t="s">
        <v>137</v>
      </c>
      <c r="K4516" t="s">
        <v>144</v>
      </c>
      <c r="L4516" t="s">
        <v>13046</v>
      </c>
      <c r="M4516" t="s">
        <v>13047</v>
      </c>
      <c r="N4516">
        <v>2.5066666660000001</v>
      </c>
      <c r="O4516">
        <v>0</v>
      </c>
      <c r="P4516">
        <v>1</v>
      </c>
      <c r="Q4516">
        <v>0</v>
      </c>
      <c r="R4516">
        <v>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2.2289782735206001</v>
      </c>
      <c r="Y4516">
        <v>0</v>
      </c>
      <c r="Z4516">
        <v>0</v>
      </c>
      <c r="AA4516">
        <v>0</v>
      </c>
      <c r="AB4516">
        <v>0</v>
      </c>
      <c r="AC4516">
        <v>0</v>
      </c>
      <c r="AD4516">
        <v>0</v>
      </c>
      <c r="AE4516">
        <v>2.2289782735206001</v>
      </c>
    </row>
    <row r="4517" spans="1:31" x14ac:dyDescent="0.3">
      <c r="A4517">
        <v>2514199</v>
      </c>
      <c r="B4517">
        <v>1</v>
      </c>
      <c r="C4517" t="s">
        <v>80</v>
      </c>
      <c r="D4517" t="s">
        <v>107</v>
      </c>
      <c r="E4517" t="s">
        <v>132</v>
      </c>
      <c r="F4517" t="s">
        <v>13048</v>
      </c>
      <c r="G4517" t="s">
        <v>204</v>
      </c>
      <c r="H4517" t="s">
        <v>135</v>
      </c>
      <c r="I4517" t="s">
        <v>136</v>
      </c>
      <c r="J4517" t="s">
        <v>137</v>
      </c>
      <c r="K4517" t="s">
        <v>144</v>
      </c>
      <c r="L4517" t="s">
        <v>13049</v>
      </c>
      <c r="M4517" t="s">
        <v>13050</v>
      </c>
      <c r="N4517">
        <v>3.1202777770000001</v>
      </c>
      <c r="O4517">
        <v>0</v>
      </c>
      <c r="P4517">
        <v>91</v>
      </c>
      <c r="Q4517">
        <v>0</v>
      </c>
      <c r="R4517">
        <v>6</v>
      </c>
      <c r="S4517">
        <v>0</v>
      </c>
      <c r="T4517">
        <v>5</v>
      </c>
      <c r="U4517">
        <v>0</v>
      </c>
      <c r="V4517">
        <v>0</v>
      </c>
      <c r="W4517">
        <v>0</v>
      </c>
      <c r="X4517">
        <v>50.6810690388739</v>
      </c>
      <c r="Y4517">
        <v>0</v>
      </c>
      <c r="Z4517">
        <v>1.7233058766831055</v>
      </c>
      <c r="AA4517">
        <v>0</v>
      </c>
      <c r="AB4517">
        <v>1.4205182764938669</v>
      </c>
      <c r="AC4517">
        <v>0</v>
      </c>
      <c r="AD4517">
        <v>0</v>
      </c>
      <c r="AE4517">
        <v>53.824893192050872</v>
      </c>
    </row>
    <row r="4518" spans="1:31" x14ac:dyDescent="0.3">
      <c r="A4518">
        <v>2513950</v>
      </c>
      <c r="B4518">
        <v>1</v>
      </c>
      <c r="C4518" t="s">
        <v>80</v>
      </c>
      <c r="D4518" t="s">
        <v>83</v>
      </c>
      <c r="E4518" t="s">
        <v>147</v>
      </c>
      <c r="F4518" t="s">
        <v>13051</v>
      </c>
      <c r="G4518" t="s">
        <v>134</v>
      </c>
      <c r="H4518" t="s">
        <v>150</v>
      </c>
      <c r="I4518" t="s">
        <v>136</v>
      </c>
      <c r="J4518" t="s">
        <v>137</v>
      </c>
      <c r="K4518" t="s">
        <v>138</v>
      </c>
      <c r="L4518" t="s">
        <v>13052</v>
      </c>
      <c r="M4518" t="s">
        <v>13053</v>
      </c>
      <c r="N4518">
        <v>3.5886111110000001</v>
      </c>
      <c r="O4518">
        <v>0</v>
      </c>
      <c r="P4518">
        <v>91</v>
      </c>
      <c r="Q4518">
        <v>0</v>
      </c>
      <c r="R4518">
        <v>0</v>
      </c>
      <c r="S4518">
        <v>0</v>
      </c>
      <c r="T4518">
        <v>3</v>
      </c>
      <c r="U4518">
        <v>0</v>
      </c>
      <c r="V4518">
        <v>0</v>
      </c>
      <c r="W4518">
        <v>0</v>
      </c>
      <c r="X4518">
        <v>89.985925379139218</v>
      </c>
      <c r="Y4518">
        <v>0</v>
      </c>
      <c r="Z4518">
        <v>0</v>
      </c>
      <c r="AA4518">
        <v>0</v>
      </c>
      <c r="AB4518">
        <v>7.5301012099110727</v>
      </c>
      <c r="AC4518">
        <v>0</v>
      </c>
      <c r="AD4518">
        <v>0</v>
      </c>
      <c r="AE4518">
        <v>97.516026589050284</v>
      </c>
    </row>
    <row r="4519" spans="1:31" x14ac:dyDescent="0.3">
      <c r="A4519">
        <v>2514096</v>
      </c>
      <c r="B4519">
        <v>1</v>
      </c>
      <c r="C4519" t="s">
        <v>80</v>
      </c>
      <c r="D4519" t="s">
        <v>90</v>
      </c>
      <c r="E4519" t="s">
        <v>159</v>
      </c>
      <c r="F4519" t="s">
        <v>13054</v>
      </c>
      <c r="G4519" t="s">
        <v>256</v>
      </c>
      <c r="H4519" t="s">
        <v>150</v>
      </c>
      <c r="I4519" t="s">
        <v>136</v>
      </c>
      <c r="J4519" t="s">
        <v>137</v>
      </c>
      <c r="K4519" t="s">
        <v>138</v>
      </c>
      <c r="L4519" t="s">
        <v>13055</v>
      </c>
      <c r="M4519" t="s">
        <v>13056</v>
      </c>
      <c r="N4519">
        <v>1.270277777</v>
      </c>
      <c r="O4519">
        <v>0</v>
      </c>
      <c r="P4519">
        <v>210</v>
      </c>
      <c r="Q4519">
        <v>0</v>
      </c>
      <c r="R4519">
        <v>0</v>
      </c>
      <c r="S4519">
        <v>0</v>
      </c>
      <c r="T4519">
        <v>16</v>
      </c>
      <c r="U4519">
        <v>0</v>
      </c>
      <c r="V4519">
        <v>0</v>
      </c>
      <c r="W4519">
        <v>0</v>
      </c>
      <c r="X4519">
        <v>106.67293414995792</v>
      </c>
      <c r="Y4519">
        <v>0</v>
      </c>
      <c r="Z4519">
        <v>0</v>
      </c>
      <c r="AA4519">
        <v>0</v>
      </c>
      <c r="AB4519">
        <v>23.555272592047508</v>
      </c>
      <c r="AC4519">
        <v>0</v>
      </c>
      <c r="AD4519">
        <v>0</v>
      </c>
      <c r="AE4519">
        <v>130.22820674200543</v>
      </c>
    </row>
    <row r="4520" spans="1:31" x14ac:dyDescent="0.3">
      <c r="A4520">
        <v>2513953</v>
      </c>
      <c r="B4520">
        <v>1</v>
      </c>
      <c r="C4520" t="s">
        <v>80</v>
      </c>
      <c r="D4520" t="s">
        <v>100</v>
      </c>
      <c r="E4520" t="s">
        <v>207</v>
      </c>
      <c r="F4520" t="s">
        <v>13057</v>
      </c>
      <c r="G4520" t="s">
        <v>177</v>
      </c>
      <c r="H4520" t="s">
        <v>150</v>
      </c>
      <c r="I4520" t="s">
        <v>136</v>
      </c>
      <c r="J4520" t="s">
        <v>137</v>
      </c>
      <c r="K4520" t="s">
        <v>144</v>
      </c>
      <c r="L4520" t="s">
        <v>13058</v>
      </c>
      <c r="M4520" t="s">
        <v>13059</v>
      </c>
      <c r="N4520">
        <v>0.67583333300000004</v>
      </c>
      <c r="O4520">
        <v>0</v>
      </c>
      <c r="P4520">
        <v>17</v>
      </c>
      <c r="Q4520">
        <v>0</v>
      </c>
      <c r="R4520">
        <v>5</v>
      </c>
      <c r="S4520">
        <v>0</v>
      </c>
      <c r="T4520">
        <v>9</v>
      </c>
      <c r="U4520">
        <v>0</v>
      </c>
      <c r="V4520">
        <v>0</v>
      </c>
      <c r="W4520">
        <v>0</v>
      </c>
      <c r="X4520">
        <v>3.7371168702964379</v>
      </c>
      <c r="Y4520">
        <v>0</v>
      </c>
      <c r="Z4520">
        <v>1.2301557863791885</v>
      </c>
      <c r="AA4520">
        <v>0</v>
      </c>
      <c r="AB4520">
        <v>1.9440085372067557</v>
      </c>
      <c r="AC4520">
        <v>0</v>
      </c>
      <c r="AD4520">
        <v>0</v>
      </c>
      <c r="AE4520">
        <v>6.9112811938823819</v>
      </c>
    </row>
    <row r="4521" spans="1:31" x14ac:dyDescent="0.3">
      <c r="A4521">
        <v>2513930</v>
      </c>
      <c r="B4521">
        <v>1</v>
      </c>
      <c r="C4521" t="s">
        <v>80</v>
      </c>
      <c r="D4521" t="s">
        <v>111</v>
      </c>
      <c r="E4521" t="s">
        <v>167</v>
      </c>
      <c r="F4521" t="s">
        <v>13060</v>
      </c>
      <c r="G4521" t="s">
        <v>169</v>
      </c>
      <c r="H4521" t="s">
        <v>150</v>
      </c>
      <c r="I4521" t="s">
        <v>136</v>
      </c>
      <c r="J4521" t="s">
        <v>137</v>
      </c>
      <c r="K4521" t="s">
        <v>144</v>
      </c>
      <c r="L4521" t="s">
        <v>13061</v>
      </c>
      <c r="M4521" t="s">
        <v>13062</v>
      </c>
      <c r="N4521">
        <v>1.8991666659999999</v>
      </c>
      <c r="O4521">
        <v>0</v>
      </c>
      <c r="P4521">
        <v>24</v>
      </c>
      <c r="Q4521">
        <v>0</v>
      </c>
      <c r="R4521">
        <v>0</v>
      </c>
      <c r="S4521">
        <v>0</v>
      </c>
      <c r="T4521">
        <v>1</v>
      </c>
      <c r="U4521">
        <v>0</v>
      </c>
      <c r="V4521">
        <v>0</v>
      </c>
      <c r="W4521">
        <v>0</v>
      </c>
      <c r="X4521">
        <v>12.52986845090885</v>
      </c>
      <c r="Y4521">
        <v>0</v>
      </c>
      <c r="Z4521">
        <v>0</v>
      </c>
      <c r="AA4521">
        <v>0</v>
      </c>
      <c r="AB4521">
        <v>9.7105937580570012E-2</v>
      </c>
      <c r="AC4521">
        <v>0</v>
      </c>
      <c r="AD4521">
        <v>0</v>
      </c>
      <c r="AE4521">
        <v>12.626974388489421</v>
      </c>
    </row>
    <row r="4522" spans="1:31" x14ac:dyDescent="0.3">
      <c r="A4522">
        <v>2513887</v>
      </c>
      <c r="B4522">
        <v>1</v>
      </c>
      <c r="C4522" t="s">
        <v>81</v>
      </c>
      <c r="D4522" t="s">
        <v>128</v>
      </c>
      <c r="E4522" t="s">
        <v>132</v>
      </c>
      <c r="F4522" t="s">
        <v>13063</v>
      </c>
      <c r="G4522" t="s">
        <v>204</v>
      </c>
      <c r="H4522" t="s">
        <v>135</v>
      </c>
      <c r="I4522" t="s">
        <v>136</v>
      </c>
      <c r="J4522" t="s">
        <v>137</v>
      </c>
      <c r="K4522" t="s">
        <v>144</v>
      </c>
      <c r="L4522" t="s">
        <v>13064</v>
      </c>
      <c r="M4522" t="s">
        <v>13065</v>
      </c>
      <c r="N4522">
        <v>3.9133333330000002</v>
      </c>
      <c r="O4522">
        <v>0</v>
      </c>
      <c r="P4522">
        <v>234</v>
      </c>
      <c r="Q4522">
        <v>0</v>
      </c>
      <c r="R4522">
        <v>1</v>
      </c>
      <c r="S4522">
        <v>1</v>
      </c>
      <c r="T4522">
        <v>36</v>
      </c>
      <c r="U4522">
        <v>0</v>
      </c>
      <c r="V4522">
        <v>0</v>
      </c>
      <c r="W4522">
        <v>0</v>
      </c>
      <c r="X4522">
        <v>125.38606296955928</v>
      </c>
      <c r="Y4522">
        <v>0</v>
      </c>
      <c r="Z4522">
        <v>0</v>
      </c>
      <c r="AA4522">
        <v>4.7944778392066665</v>
      </c>
      <c r="AB4522">
        <v>17.744007682809556</v>
      </c>
      <c r="AC4522">
        <v>0</v>
      </c>
      <c r="AD4522">
        <v>0</v>
      </c>
      <c r="AE4522">
        <v>147.92454849157551</v>
      </c>
    </row>
    <row r="4523" spans="1:31" x14ac:dyDescent="0.3">
      <c r="A4523">
        <v>2513910</v>
      </c>
      <c r="B4523">
        <v>1</v>
      </c>
      <c r="C4523" t="s">
        <v>80</v>
      </c>
      <c r="D4523" t="s">
        <v>101</v>
      </c>
      <c r="E4523" t="s">
        <v>159</v>
      </c>
      <c r="F4523" t="s">
        <v>13066</v>
      </c>
      <c r="G4523" t="s">
        <v>134</v>
      </c>
      <c r="H4523" t="s">
        <v>150</v>
      </c>
      <c r="I4523" t="s">
        <v>136</v>
      </c>
      <c r="J4523" t="s">
        <v>137</v>
      </c>
      <c r="K4523" t="s">
        <v>138</v>
      </c>
      <c r="L4523" t="s">
        <v>13067</v>
      </c>
      <c r="M4523" t="s">
        <v>13068</v>
      </c>
      <c r="N4523">
        <v>0.49666666599999998</v>
      </c>
      <c r="O4523">
        <v>0</v>
      </c>
      <c r="P4523">
        <v>109</v>
      </c>
      <c r="Q4523">
        <v>0</v>
      </c>
      <c r="R4523">
        <v>0</v>
      </c>
      <c r="S4523">
        <v>0</v>
      </c>
      <c r="T4523">
        <v>8</v>
      </c>
      <c r="U4523">
        <v>0</v>
      </c>
      <c r="V4523">
        <v>0</v>
      </c>
      <c r="W4523">
        <v>0</v>
      </c>
      <c r="X4523">
        <v>7.5885818382227441</v>
      </c>
      <c r="Y4523">
        <v>0</v>
      </c>
      <c r="Z4523">
        <v>0</v>
      </c>
      <c r="AA4523">
        <v>0</v>
      </c>
      <c r="AB4523">
        <v>0.36384653086251167</v>
      </c>
      <c r="AC4523">
        <v>0</v>
      </c>
      <c r="AD4523">
        <v>0</v>
      </c>
      <c r="AE4523">
        <v>7.952428369085256</v>
      </c>
    </row>
    <row r="4524" spans="1:31" x14ac:dyDescent="0.3">
      <c r="A4524">
        <v>2514222</v>
      </c>
      <c r="B4524">
        <v>1</v>
      </c>
      <c r="C4524" t="s">
        <v>81</v>
      </c>
      <c r="D4524" t="s">
        <v>113</v>
      </c>
      <c r="E4524" t="s">
        <v>132</v>
      </c>
      <c r="F4524" t="s">
        <v>13069</v>
      </c>
      <c r="G4524" t="s">
        <v>204</v>
      </c>
      <c r="H4524" t="s">
        <v>135</v>
      </c>
      <c r="I4524" t="s">
        <v>136</v>
      </c>
      <c r="J4524" t="s">
        <v>137</v>
      </c>
      <c r="K4524" t="s">
        <v>144</v>
      </c>
      <c r="L4524" t="s">
        <v>13070</v>
      </c>
      <c r="M4524" t="s">
        <v>13071</v>
      </c>
      <c r="N4524">
        <v>4.2716666659999998</v>
      </c>
      <c r="O4524">
        <v>0</v>
      </c>
      <c r="P4524">
        <v>473</v>
      </c>
      <c r="Q4524">
        <v>0</v>
      </c>
      <c r="R4524">
        <v>13</v>
      </c>
      <c r="S4524">
        <v>0</v>
      </c>
      <c r="T4524">
        <v>21</v>
      </c>
      <c r="U4524">
        <v>0</v>
      </c>
      <c r="V4524">
        <v>0</v>
      </c>
      <c r="W4524">
        <v>0</v>
      </c>
      <c r="X4524">
        <v>170.08975786965138</v>
      </c>
      <c r="Y4524">
        <v>0</v>
      </c>
      <c r="Z4524">
        <v>12.88131019157488</v>
      </c>
      <c r="AA4524">
        <v>0</v>
      </c>
      <c r="AB4524">
        <v>23.749375628115224</v>
      </c>
      <c r="AC4524">
        <v>0</v>
      </c>
      <c r="AD4524">
        <v>0</v>
      </c>
      <c r="AE4524">
        <v>206.72044368934147</v>
      </c>
    </row>
    <row r="4525" spans="1:31" x14ac:dyDescent="0.3">
      <c r="A4525">
        <v>2514265</v>
      </c>
      <c r="B4525">
        <v>1</v>
      </c>
      <c r="C4525" t="s">
        <v>80</v>
      </c>
      <c r="D4525" t="s">
        <v>93</v>
      </c>
      <c r="E4525" t="s">
        <v>167</v>
      </c>
      <c r="F4525" t="s">
        <v>13072</v>
      </c>
      <c r="G4525" t="s">
        <v>234</v>
      </c>
      <c r="H4525" t="s">
        <v>150</v>
      </c>
      <c r="I4525" t="s">
        <v>136</v>
      </c>
      <c r="J4525" t="s">
        <v>137</v>
      </c>
      <c r="K4525" t="s">
        <v>144</v>
      </c>
      <c r="L4525" t="s">
        <v>13073</v>
      </c>
      <c r="M4525" t="s">
        <v>13074</v>
      </c>
      <c r="N4525">
        <v>0.91222222200000003</v>
      </c>
      <c r="O4525">
        <v>0</v>
      </c>
      <c r="P4525">
        <v>0</v>
      </c>
      <c r="Q4525">
        <v>0</v>
      </c>
      <c r="R4525">
        <v>0</v>
      </c>
      <c r="S4525">
        <v>0</v>
      </c>
      <c r="T4525">
        <v>2</v>
      </c>
      <c r="U4525">
        <v>0</v>
      </c>
      <c r="V4525">
        <v>0</v>
      </c>
      <c r="W4525">
        <v>0</v>
      </c>
      <c r="X4525">
        <v>0</v>
      </c>
      <c r="Y4525">
        <v>0</v>
      </c>
      <c r="Z4525">
        <v>0</v>
      </c>
      <c r="AA4525">
        <v>0</v>
      </c>
      <c r="AB4525">
        <v>0.41330756947448666</v>
      </c>
      <c r="AC4525">
        <v>0</v>
      </c>
      <c r="AD4525">
        <v>0</v>
      </c>
      <c r="AE4525">
        <v>0.41330756947448666</v>
      </c>
    </row>
    <row r="4526" spans="1:31" x14ac:dyDescent="0.3">
      <c r="A4526">
        <v>2514348</v>
      </c>
      <c r="B4526">
        <v>1</v>
      </c>
      <c r="C4526" t="s">
        <v>80</v>
      </c>
      <c r="D4526" t="s">
        <v>83</v>
      </c>
      <c r="E4526" t="s">
        <v>167</v>
      </c>
      <c r="F4526" t="s">
        <v>13075</v>
      </c>
      <c r="G4526" t="s">
        <v>263</v>
      </c>
      <c r="H4526" t="s">
        <v>150</v>
      </c>
      <c r="I4526" t="s">
        <v>136</v>
      </c>
      <c r="J4526" t="s">
        <v>137</v>
      </c>
      <c r="K4526" t="s">
        <v>144</v>
      </c>
      <c r="L4526" t="s">
        <v>13076</v>
      </c>
      <c r="M4526" t="s">
        <v>13077</v>
      </c>
      <c r="N4526">
        <v>2.4244444440000001</v>
      </c>
      <c r="O4526">
        <v>0</v>
      </c>
      <c r="P4526">
        <v>1</v>
      </c>
      <c r="Q4526">
        <v>0</v>
      </c>
      <c r="R4526">
        <v>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2.0707809509361352</v>
      </c>
      <c r="Y4526">
        <v>0</v>
      </c>
      <c r="Z4526">
        <v>0</v>
      </c>
      <c r="AA4526">
        <v>0</v>
      </c>
      <c r="AB4526">
        <v>0</v>
      </c>
      <c r="AC4526">
        <v>0</v>
      </c>
      <c r="AD4526">
        <v>0</v>
      </c>
      <c r="AE4526">
        <v>2.0707809509361352</v>
      </c>
    </row>
    <row r="4527" spans="1:31" x14ac:dyDescent="0.3">
      <c r="A4527">
        <v>2514202</v>
      </c>
      <c r="B4527">
        <v>1</v>
      </c>
      <c r="C4527" t="s">
        <v>80</v>
      </c>
      <c r="D4527" t="s">
        <v>101</v>
      </c>
      <c r="E4527" t="s">
        <v>159</v>
      </c>
      <c r="F4527" t="s">
        <v>6388</v>
      </c>
      <c r="G4527" t="s">
        <v>181</v>
      </c>
      <c r="H4527" t="s">
        <v>150</v>
      </c>
      <c r="I4527" t="s">
        <v>136</v>
      </c>
      <c r="J4527" t="s">
        <v>137</v>
      </c>
      <c r="K4527" t="s">
        <v>144</v>
      </c>
      <c r="L4527" t="s">
        <v>13078</v>
      </c>
      <c r="M4527" t="s">
        <v>13079</v>
      </c>
      <c r="N4527">
        <v>3.7016666659999999</v>
      </c>
      <c r="O4527">
        <v>0</v>
      </c>
      <c r="P4527">
        <v>39</v>
      </c>
      <c r="Q4527">
        <v>0</v>
      </c>
      <c r="R4527">
        <v>0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21.183509390749276</v>
      </c>
      <c r="Y4527">
        <v>0</v>
      </c>
      <c r="Z4527">
        <v>0</v>
      </c>
      <c r="AA4527">
        <v>0</v>
      </c>
      <c r="AB4527">
        <v>0</v>
      </c>
      <c r="AC4527">
        <v>0</v>
      </c>
      <c r="AD4527">
        <v>0</v>
      </c>
      <c r="AE4527">
        <v>21.183509390749276</v>
      </c>
    </row>
    <row r="4528" spans="1:31" x14ac:dyDescent="0.3">
      <c r="A4528">
        <v>2514156</v>
      </c>
      <c r="B4528">
        <v>1</v>
      </c>
      <c r="C4528" t="s">
        <v>80</v>
      </c>
      <c r="D4528" t="s">
        <v>101</v>
      </c>
      <c r="E4528" t="s">
        <v>159</v>
      </c>
      <c r="F4528" t="s">
        <v>13080</v>
      </c>
      <c r="G4528" t="s">
        <v>134</v>
      </c>
      <c r="H4528" t="s">
        <v>150</v>
      </c>
      <c r="I4528" t="s">
        <v>136</v>
      </c>
      <c r="J4528" t="s">
        <v>137</v>
      </c>
      <c r="K4528" t="s">
        <v>138</v>
      </c>
      <c r="L4528" t="s">
        <v>13081</v>
      </c>
      <c r="M4528" t="s">
        <v>13082</v>
      </c>
      <c r="N4528">
        <v>1.264444444</v>
      </c>
      <c r="O4528">
        <v>0</v>
      </c>
      <c r="P4528">
        <v>198</v>
      </c>
      <c r="Q4528">
        <v>0</v>
      </c>
      <c r="R4528">
        <v>0</v>
      </c>
      <c r="S4528">
        <v>0</v>
      </c>
      <c r="T4528">
        <v>4</v>
      </c>
      <c r="U4528">
        <v>0</v>
      </c>
      <c r="V4528">
        <v>0</v>
      </c>
      <c r="W4528">
        <v>0</v>
      </c>
      <c r="X4528">
        <v>29.623769421036123</v>
      </c>
      <c r="Y4528">
        <v>0</v>
      </c>
      <c r="Z4528">
        <v>0</v>
      </c>
      <c r="AA4528">
        <v>0</v>
      </c>
      <c r="AB4528">
        <v>6.040407563360378</v>
      </c>
      <c r="AC4528">
        <v>0</v>
      </c>
      <c r="AD4528">
        <v>0</v>
      </c>
      <c r="AE4528">
        <v>35.664176984396498</v>
      </c>
    </row>
    <row r="4529" spans="1:31" x14ac:dyDescent="0.3">
      <c r="A4529">
        <v>2514033</v>
      </c>
      <c r="B4529">
        <v>1</v>
      </c>
      <c r="C4529" t="s">
        <v>80</v>
      </c>
      <c r="D4529" t="s">
        <v>97</v>
      </c>
      <c r="E4529" t="s">
        <v>141</v>
      </c>
      <c r="F4529" t="s">
        <v>13083</v>
      </c>
      <c r="G4529" t="s">
        <v>134</v>
      </c>
      <c r="H4529" t="s">
        <v>135</v>
      </c>
      <c r="I4529" t="s">
        <v>136</v>
      </c>
      <c r="J4529" t="s">
        <v>137</v>
      </c>
      <c r="K4529" t="s">
        <v>138</v>
      </c>
      <c r="L4529" t="s">
        <v>13084</v>
      </c>
      <c r="M4529" t="s">
        <v>13085</v>
      </c>
      <c r="N4529">
        <v>3.7091666659999998</v>
      </c>
      <c r="O4529">
        <v>1</v>
      </c>
      <c r="P4529">
        <v>3089</v>
      </c>
      <c r="Q4529">
        <v>0</v>
      </c>
      <c r="R4529">
        <v>46</v>
      </c>
      <c r="S4529">
        <v>0</v>
      </c>
      <c r="T4529">
        <v>304</v>
      </c>
      <c r="U4529">
        <v>1</v>
      </c>
      <c r="V4529">
        <v>0</v>
      </c>
      <c r="W4529">
        <v>0.88449932165333323</v>
      </c>
      <c r="X4529">
        <v>3634.4888377004645</v>
      </c>
      <c r="Y4529">
        <v>0</v>
      </c>
      <c r="Z4529">
        <v>128.07090609303683</v>
      </c>
      <c r="AA4529">
        <v>0</v>
      </c>
      <c r="AB4529">
        <v>1336.4700260485888</v>
      </c>
      <c r="AC4529">
        <v>44.986378494150749</v>
      </c>
      <c r="AD4529">
        <v>0</v>
      </c>
      <c r="AE4529">
        <v>5144.9006476578943</v>
      </c>
    </row>
    <row r="4530" spans="1:31" x14ac:dyDescent="0.3">
      <c r="A4530">
        <v>2513987</v>
      </c>
      <c r="B4530">
        <v>1</v>
      </c>
      <c r="C4530" t="s">
        <v>81</v>
      </c>
      <c r="D4530" t="s">
        <v>112</v>
      </c>
      <c r="E4530" t="s">
        <v>207</v>
      </c>
      <c r="F4530" t="s">
        <v>13086</v>
      </c>
      <c r="G4530" t="s">
        <v>177</v>
      </c>
      <c r="H4530" t="s">
        <v>150</v>
      </c>
      <c r="I4530" t="s">
        <v>136</v>
      </c>
      <c r="J4530" t="s">
        <v>137</v>
      </c>
      <c r="K4530" t="s">
        <v>144</v>
      </c>
      <c r="L4530" t="s">
        <v>13087</v>
      </c>
      <c r="M4530" t="s">
        <v>13088</v>
      </c>
      <c r="N4530">
        <v>4.3263888880000003</v>
      </c>
      <c r="O4530">
        <v>0</v>
      </c>
      <c r="P4530">
        <v>6</v>
      </c>
      <c r="Q4530">
        <v>0</v>
      </c>
      <c r="R4530">
        <v>6</v>
      </c>
      <c r="S4530">
        <v>0</v>
      </c>
      <c r="T4530">
        <v>2</v>
      </c>
      <c r="U4530">
        <v>0</v>
      </c>
      <c r="V4530">
        <v>0</v>
      </c>
      <c r="W4530">
        <v>0</v>
      </c>
      <c r="X4530">
        <v>2.5799958668831113</v>
      </c>
      <c r="Y4530">
        <v>0</v>
      </c>
      <c r="Z4530">
        <v>4.8834837222990117</v>
      </c>
      <c r="AA4530">
        <v>0</v>
      </c>
      <c r="AB4530">
        <v>0.34148836896760004</v>
      </c>
      <c r="AC4530">
        <v>0</v>
      </c>
      <c r="AD4530">
        <v>0</v>
      </c>
      <c r="AE4530">
        <v>7.8049679581497227</v>
      </c>
    </row>
    <row r="4531" spans="1:31" x14ac:dyDescent="0.3">
      <c r="A4531">
        <v>2514285</v>
      </c>
      <c r="B4531">
        <v>1</v>
      </c>
      <c r="C4531" t="s">
        <v>80</v>
      </c>
      <c r="D4531" t="s">
        <v>97</v>
      </c>
      <c r="E4531" t="s">
        <v>141</v>
      </c>
      <c r="F4531" t="s">
        <v>13089</v>
      </c>
      <c r="G4531" t="s">
        <v>143</v>
      </c>
      <c r="H4531" t="s">
        <v>135</v>
      </c>
      <c r="I4531" t="s">
        <v>136</v>
      </c>
      <c r="J4531" t="s">
        <v>137</v>
      </c>
      <c r="K4531" t="s">
        <v>144</v>
      </c>
      <c r="L4531" t="s">
        <v>13090</v>
      </c>
      <c r="M4531" t="s">
        <v>13091</v>
      </c>
      <c r="N4531">
        <v>0.84194444400000001</v>
      </c>
      <c r="O4531">
        <v>9</v>
      </c>
      <c r="P4531">
        <v>884</v>
      </c>
      <c r="Q4531">
        <v>9</v>
      </c>
      <c r="R4531">
        <v>93</v>
      </c>
      <c r="S4531">
        <v>20</v>
      </c>
      <c r="T4531">
        <v>117</v>
      </c>
      <c r="U4531">
        <v>1</v>
      </c>
      <c r="V4531">
        <v>0</v>
      </c>
      <c r="W4531">
        <v>513.84340338903462</v>
      </c>
      <c r="X4531">
        <v>309.57860908002351</v>
      </c>
      <c r="Y4531">
        <v>554.67711036021512</v>
      </c>
      <c r="Z4531">
        <v>17.461262535803503</v>
      </c>
      <c r="AA4531">
        <v>52.427583807682417</v>
      </c>
      <c r="AB4531">
        <v>74.11611030800006</v>
      </c>
      <c r="AC4531">
        <v>48.575033755086665</v>
      </c>
      <c r="AD4531">
        <v>0</v>
      </c>
      <c r="AE4531">
        <v>1570.679113235846</v>
      </c>
    </row>
    <row r="4532" spans="1:31" x14ac:dyDescent="0.3">
      <c r="A4532">
        <v>2513993</v>
      </c>
      <c r="B4532">
        <v>1</v>
      </c>
      <c r="C4532" t="s">
        <v>80</v>
      </c>
      <c r="D4532" t="s">
        <v>103</v>
      </c>
      <c r="E4532" t="s">
        <v>187</v>
      </c>
      <c r="F4532" t="s">
        <v>1327</v>
      </c>
      <c r="G4532" t="s">
        <v>134</v>
      </c>
      <c r="H4532" t="s">
        <v>135</v>
      </c>
      <c r="I4532" t="s">
        <v>136</v>
      </c>
      <c r="J4532" t="s">
        <v>137</v>
      </c>
      <c r="K4532" t="s">
        <v>138</v>
      </c>
      <c r="L4532" t="s">
        <v>13092</v>
      </c>
      <c r="M4532" t="s">
        <v>13093</v>
      </c>
      <c r="N4532">
        <v>6.9286111110000004</v>
      </c>
      <c r="O4532">
        <v>22</v>
      </c>
      <c r="P4532">
        <v>2674</v>
      </c>
      <c r="Q4532">
        <v>35</v>
      </c>
      <c r="R4532">
        <v>205</v>
      </c>
      <c r="S4532">
        <v>65</v>
      </c>
      <c r="T4532">
        <v>774</v>
      </c>
      <c r="U4532">
        <v>6</v>
      </c>
      <c r="V4532">
        <v>1</v>
      </c>
      <c r="W4532">
        <v>91.590463157506363</v>
      </c>
      <c r="X4532">
        <v>3033.4437917072701</v>
      </c>
      <c r="Y4532">
        <v>900.48432851876214</v>
      </c>
      <c r="Z4532">
        <v>532.108910452131</v>
      </c>
      <c r="AA4532">
        <v>1402.6404277460456</v>
      </c>
      <c r="AB4532">
        <v>2209.3501338644232</v>
      </c>
      <c r="AC4532">
        <v>2267.8768239828723</v>
      </c>
      <c r="AD4532">
        <v>104.0370024765423</v>
      </c>
      <c r="AE4532">
        <v>10541.531881905552</v>
      </c>
    </row>
    <row r="4533" spans="1:31" x14ac:dyDescent="0.3">
      <c r="A4533">
        <v>2513864</v>
      </c>
      <c r="B4533">
        <v>1</v>
      </c>
      <c r="C4533" t="s">
        <v>80</v>
      </c>
      <c r="D4533" t="s">
        <v>100</v>
      </c>
      <c r="E4533" t="s">
        <v>141</v>
      </c>
      <c r="F4533" t="s">
        <v>13094</v>
      </c>
      <c r="G4533" t="s">
        <v>143</v>
      </c>
      <c r="H4533" t="s">
        <v>135</v>
      </c>
      <c r="I4533" t="s">
        <v>136</v>
      </c>
      <c r="J4533" t="s">
        <v>137</v>
      </c>
      <c r="K4533" t="s">
        <v>144</v>
      </c>
      <c r="L4533" t="s">
        <v>13095</v>
      </c>
      <c r="M4533" t="s">
        <v>13096</v>
      </c>
      <c r="N4533">
        <v>0.167222222</v>
      </c>
      <c r="O4533">
        <v>11</v>
      </c>
      <c r="P4533">
        <v>34</v>
      </c>
      <c r="Q4533">
        <v>67</v>
      </c>
      <c r="R4533">
        <v>85</v>
      </c>
      <c r="S4533">
        <v>14</v>
      </c>
      <c r="T4533">
        <v>38</v>
      </c>
      <c r="U4533">
        <v>0</v>
      </c>
      <c r="V4533">
        <v>1</v>
      </c>
      <c r="W4533">
        <v>0.29637746750719335</v>
      </c>
      <c r="X4533">
        <v>1.1748481498053536</v>
      </c>
      <c r="Y4533">
        <v>4.2078682502583993</v>
      </c>
      <c r="Z4533">
        <v>5.489149072752987</v>
      </c>
      <c r="AA4533">
        <v>9.0600614116983316</v>
      </c>
      <c r="AB4533">
        <v>3.4853184742311254</v>
      </c>
      <c r="AC4533">
        <v>0</v>
      </c>
      <c r="AD4533">
        <v>0.6836548254799667</v>
      </c>
      <c r="AE4533">
        <v>24.397277651733354</v>
      </c>
    </row>
    <row r="4534" spans="1:31" x14ac:dyDescent="0.3">
      <c r="A4534">
        <v>2513907</v>
      </c>
      <c r="B4534">
        <v>1</v>
      </c>
      <c r="C4534" t="s">
        <v>80</v>
      </c>
      <c r="D4534" t="s">
        <v>103</v>
      </c>
      <c r="E4534" t="s">
        <v>207</v>
      </c>
      <c r="F4534" t="s">
        <v>13097</v>
      </c>
      <c r="G4534" t="s">
        <v>177</v>
      </c>
      <c r="H4534" t="s">
        <v>150</v>
      </c>
      <c r="I4534" t="s">
        <v>136</v>
      </c>
      <c r="J4534" t="s">
        <v>137</v>
      </c>
      <c r="K4534" t="s">
        <v>144</v>
      </c>
      <c r="L4534" t="s">
        <v>13098</v>
      </c>
      <c r="M4534" t="s">
        <v>13099</v>
      </c>
      <c r="N4534">
        <v>1.0608333329999999</v>
      </c>
      <c r="O4534">
        <v>0</v>
      </c>
      <c r="P4534">
        <v>0</v>
      </c>
      <c r="Q4534">
        <v>0</v>
      </c>
      <c r="R4534">
        <v>15</v>
      </c>
      <c r="S4534">
        <v>0</v>
      </c>
      <c r="T4534">
        <v>1</v>
      </c>
      <c r="U4534">
        <v>0</v>
      </c>
      <c r="V4534">
        <v>0</v>
      </c>
      <c r="W4534">
        <v>0</v>
      </c>
      <c r="X4534">
        <v>0</v>
      </c>
      <c r="Y4534">
        <v>0</v>
      </c>
      <c r="Z4534">
        <v>8.3164737138631946</v>
      </c>
      <c r="AA4534">
        <v>0</v>
      </c>
      <c r="AB4534">
        <v>1.3339544259622222</v>
      </c>
      <c r="AC4534">
        <v>0</v>
      </c>
      <c r="AD4534">
        <v>0</v>
      </c>
      <c r="AE4534">
        <v>9.6504281398254168</v>
      </c>
    </row>
    <row r="4535" spans="1:31" x14ac:dyDescent="0.3">
      <c r="A4535">
        <v>2513884</v>
      </c>
      <c r="B4535">
        <v>1</v>
      </c>
      <c r="C4535" t="s">
        <v>80</v>
      </c>
      <c r="D4535" t="s">
        <v>103</v>
      </c>
      <c r="E4535" t="s">
        <v>187</v>
      </c>
      <c r="F4535" t="s">
        <v>11442</v>
      </c>
      <c r="G4535" t="s">
        <v>143</v>
      </c>
      <c r="H4535" t="s">
        <v>135</v>
      </c>
      <c r="I4535" t="s">
        <v>136</v>
      </c>
      <c r="J4535" t="s">
        <v>137</v>
      </c>
      <c r="K4535" t="s">
        <v>144</v>
      </c>
      <c r="L4535" t="s">
        <v>13100</v>
      </c>
      <c r="M4535" t="s">
        <v>13101</v>
      </c>
      <c r="N4535">
        <v>0.62527777699999998</v>
      </c>
      <c r="O4535">
        <v>0</v>
      </c>
      <c r="P4535">
        <v>1276</v>
      </c>
      <c r="Q4535">
        <v>9</v>
      </c>
      <c r="R4535">
        <v>17</v>
      </c>
      <c r="S4535">
        <v>3</v>
      </c>
      <c r="T4535">
        <v>194</v>
      </c>
      <c r="U4535">
        <v>0</v>
      </c>
      <c r="V4535">
        <v>2</v>
      </c>
      <c r="W4535">
        <v>0</v>
      </c>
      <c r="X4535">
        <v>260.66897720003561</v>
      </c>
      <c r="Y4535">
        <v>1.3878834691181052</v>
      </c>
      <c r="Z4535">
        <v>20.050747352357021</v>
      </c>
      <c r="AA4535">
        <v>7.622049942372783</v>
      </c>
      <c r="AB4535">
        <v>98.521444906429011</v>
      </c>
      <c r="AC4535">
        <v>0</v>
      </c>
      <c r="AD4535">
        <v>4.9632094613476907</v>
      </c>
      <c r="AE4535">
        <v>393.21431233166015</v>
      </c>
    </row>
    <row r="4536" spans="1:31" x14ac:dyDescent="0.3">
      <c r="A4536">
        <v>2514176</v>
      </c>
      <c r="B4536">
        <v>1</v>
      </c>
      <c r="C4536" t="s">
        <v>80</v>
      </c>
      <c r="D4536" t="s">
        <v>97</v>
      </c>
      <c r="E4536" t="s">
        <v>207</v>
      </c>
      <c r="F4536" t="s">
        <v>13102</v>
      </c>
      <c r="G4536" t="s">
        <v>177</v>
      </c>
      <c r="H4536" t="s">
        <v>150</v>
      </c>
      <c r="I4536" t="s">
        <v>136</v>
      </c>
      <c r="J4536" t="s">
        <v>137</v>
      </c>
      <c r="K4536" t="s">
        <v>144</v>
      </c>
      <c r="L4536" t="s">
        <v>13103</v>
      </c>
      <c r="M4536" t="s">
        <v>13104</v>
      </c>
      <c r="N4536">
        <v>2.6758333329999999</v>
      </c>
      <c r="O4536">
        <v>0</v>
      </c>
      <c r="P4536">
        <v>9</v>
      </c>
      <c r="Q4536">
        <v>0</v>
      </c>
      <c r="R4536">
        <v>3</v>
      </c>
      <c r="S4536">
        <v>0</v>
      </c>
      <c r="T4536">
        <v>2</v>
      </c>
      <c r="U4536">
        <v>0</v>
      </c>
      <c r="V4536">
        <v>0</v>
      </c>
      <c r="W4536">
        <v>0</v>
      </c>
      <c r="X4536">
        <v>13.056093328880561</v>
      </c>
      <c r="Y4536">
        <v>0</v>
      </c>
      <c r="Z4536">
        <v>3.0479736241252549</v>
      </c>
      <c r="AA4536">
        <v>0</v>
      </c>
      <c r="AB4536">
        <v>18.24754350370679</v>
      </c>
      <c r="AC4536">
        <v>0</v>
      </c>
      <c r="AD4536">
        <v>0</v>
      </c>
      <c r="AE4536">
        <v>34.351610456712606</v>
      </c>
    </row>
    <row r="4537" spans="1:31" x14ac:dyDescent="0.3">
      <c r="A4537">
        <v>2513927</v>
      </c>
      <c r="B4537">
        <v>1</v>
      </c>
      <c r="C4537" t="s">
        <v>80</v>
      </c>
      <c r="D4537" t="s">
        <v>99</v>
      </c>
      <c r="E4537" t="s">
        <v>159</v>
      </c>
      <c r="F4537" t="s">
        <v>8597</v>
      </c>
      <c r="G4537" t="s">
        <v>173</v>
      </c>
      <c r="H4537" t="s">
        <v>150</v>
      </c>
      <c r="I4537" t="s">
        <v>136</v>
      </c>
      <c r="J4537" t="s">
        <v>137</v>
      </c>
      <c r="K4537" t="s">
        <v>138</v>
      </c>
      <c r="L4537" t="s">
        <v>13105</v>
      </c>
      <c r="M4537" t="s">
        <v>13106</v>
      </c>
      <c r="N4537">
        <v>8.1919444440000007</v>
      </c>
      <c r="O4537">
        <v>0</v>
      </c>
      <c r="P4537">
        <v>25</v>
      </c>
      <c r="Q4537">
        <v>0</v>
      </c>
      <c r="R4537">
        <v>1</v>
      </c>
      <c r="S4537">
        <v>0</v>
      </c>
      <c r="T4537">
        <v>8</v>
      </c>
      <c r="U4537">
        <v>0</v>
      </c>
      <c r="V4537">
        <v>0</v>
      </c>
      <c r="W4537">
        <v>0</v>
      </c>
      <c r="X4537">
        <v>132.57366232657046</v>
      </c>
      <c r="Y4537">
        <v>0</v>
      </c>
      <c r="Z4537">
        <v>1.5036765802240001E-2</v>
      </c>
      <c r="AA4537">
        <v>0</v>
      </c>
      <c r="AB4537">
        <v>20.054261655108</v>
      </c>
      <c r="AC4537">
        <v>0</v>
      </c>
      <c r="AD4537">
        <v>0</v>
      </c>
      <c r="AE4537">
        <v>152.64296074748071</v>
      </c>
    </row>
    <row r="4538" spans="1:31" x14ac:dyDescent="0.3">
      <c r="A4538">
        <v>2514119</v>
      </c>
      <c r="B4538">
        <v>1</v>
      </c>
      <c r="C4538" t="s">
        <v>80</v>
      </c>
      <c r="D4538" t="s">
        <v>96</v>
      </c>
      <c r="E4538" t="s">
        <v>275</v>
      </c>
      <c r="F4538" t="s">
        <v>13107</v>
      </c>
      <c r="G4538" t="s">
        <v>143</v>
      </c>
      <c r="H4538" t="s">
        <v>135</v>
      </c>
      <c r="I4538" t="s">
        <v>136</v>
      </c>
      <c r="J4538" t="s">
        <v>137</v>
      </c>
      <c r="K4538" t="s">
        <v>144</v>
      </c>
      <c r="L4538" t="s">
        <v>13108</v>
      </c>
      <c r="M4538" t="s">
        <v>13109</v>
      </c>
      <c r="N4538">
        <v>0.60527777699999996</v>
      </c>
      <c r="O4538">
        <v>0</v>
      </c>
      <c r="P4538">
        <v>0</v>
      </c>
      <c r="Q4538">
        <v>4</v>
      </c>
      <c r="R4538">
        <v>0</v>
      </c>
      <c r="S4538">
        <v>11</v>
      </c>
      <c r="T4538">
        <v>0</v>
      </c>
      <c r="U4538">
        <v>2</v>
      </c>
      <c r="V4538">
        <v>0</v>
      </c>
      <c r="W4538">
        <v>0</v>
      </c>
      <c r="X4538">
        <v>0</v>
      </c>
      <c r="Y4538">
        <v>11.612928746456603</v>
      </c>
      <c r="Z4538">
        <v>0</v>
      </c>
      <c r="AA4538">
        <v>52.249353588868516</v>
      </c>
      <c r="AB4538">
        <v>0</v>
      </c>
      <c r="AC4538">
        <v>199.86902684725658</v>
      </c>
      <c r="AD4538">
        <v>0</v>
      </c>
      <c r="AE4538">
        <v>263.7313091825817</v>
      </c>
    </row>
    <row r="4539" spans="1:31" x14ac:dyDescent="0.3">
      <c r="A4539">
        <v>2514362</v>
      </c>
      <c r="B4539">
        <v>1</v>
      </c>
      <c r="C4539" t="s">
        <v>81</v>
      </c>
      <c r="D4539" t="s">
        <v>123</v>
      </c>
      <c r="E4539" t="s">
        <v>207</v>
      </c>
      <c r="F4539" t="s">
        <v>13110</v>
      </c>
      <c r="G4539" t="s">
        <v>588</v>
      </c>
      <c r="H4539" t="s">
        <v>150</v>
      </c>
      <c r="I4539" t="s">
        <v>136</v>
      </c>
      <c r="J4539" t="s">
        <v>137</v>
      </c>
      <c r="K4539" t="s">
        <v>144</v>
      </c>
      <c r="L4539" t="s">
        <v>13111</v>
      </c>
      <c r="M4539" t="s">
        <v>13112</v>
      </c>
      <c r="N4539">
        <v>2.7666666659999999</v>
      </c>
      <c r="O4539">
        <v>0</v>
      </c>
      <c r="P4539">
        <v>44</v>
      </c>
      <c r="Q4539">
        <v>0</v>
      </c>
      <c r="R4539">
        <v>4</v>
      </c>
      <c r="S4539">
        <v>0</v>
      </c>
      <c r="T4539">
        <v>7</v>
      </c>
      <c r="U4539">
        <v>0</v>
      </c>
      <c r="V4539">
        <v>0</v>
      </c>
      <c r="W4539">
        <v>0</v>
      </c>
      <c r="X4539">
        <v>15.189656983379365</v>
      </c>
      <c r="Y4539">
        <v>0</v>
      </c>
      <c r="Z4539">
        <v>1.8175060627694002</v>
      </c>
      <c r="AA4539">
        <v>0</v>
      </c>
      <c r="AB4539">
        <v>7.7919733926849108</v>
      </c>
      <c r="AC4539">
        <v>0</v>
      </c>
      <c r="AD4539">
        <v>0</v>
      </c>
      <c r="AE4539">
        <v>24.799136438833678</v>
      </c>
    </row>
    <row r="4540" spans="1:31" x14ac:dyDescent="0.3">
      <c r="A4540">
        <v>2513970</v>
      </c>
      <c r="B4540">
        <v>1</v>
      </c>
      <c r="C4540" t="s">
        <v>80</v>
      </c>
      <c r="D4540" t="s">
        <v>96</v>
      </c>
      <c r="E4540" t="s">
        <v>167</v>
      </c>
      <c r="F4540" t="s">
        <v>13113</v>
      </c>
      <c r="G4540" t="s">
        <v>3796</v>
      </c>
      <c r="H4540" t="s">
        <v>150</v>
      </c>
      <c r="I4540" t="s">
        <v>136</v>
      </c>
      <c r="J4540" t="s">
        <v>137</v>
      </c>
      <c r="K4540" t="s">
        <v>144</v>
      </c>
      <c r="L4540" t="s">
        <v>13114</v>
      </c>
      <c r="M4540" t="s">
        <v>13115</v>
      </c>
      <c r="N4540">
        <v>5.7225000000000001</v>
      </c>
      <c r="O4540">
        <v>0</v>
      </c>
      <c r="P4540">
        <v>1</v>
      </c>
      <c r="Q4540">
        <v>0</v>
      </c>
      <c r="R4540">
        <v>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3.2850010649260399</v>
      </c>
      <c r="Y4540">
        <v>0</v>
      </c>
      <c r="Z4540">
        <v>0</v>
      </c>
      <c r="AA4540">
        <v>0</v>
      </c>
      <c r="AB4540">
        <v>0</v>
      </c>
      <c r="AC4540">
        <v>0</v>
      </c>
      <c r="AD4540">
        <v>0</v>
      </c>
      <c r="AE4540">
        <v>3.2850010649260399</v>
      </c>
    </row>
    <row r="4541" spans="1:31" x14ac:dyDescent="0.3">
      <c r="A4541">
        <v>2514205</v>
      </c>
      <c r="B4541">
        <v>1</v>
      </c>
      <c r="C4541" t="s">
        <v>80</v>
      </c>
      <c r="D4541" t="s">
        <v>95</v>
      </c>
      <c r="E4541" t="s">
        <v>187</v>
      </c>
      <c r="F4541" t="s">
        <v>13116</v>
      </c>
      <c r="G4541" t="s">
        <v>143</v>
      </c>
      <c r="H4541" t="s">
        <v>135</v>
      </c>
      <c r="I4541" t="s">
        <v>136</v>
      </c>
      <c r="J4541" t="s">
        <v>137</v>
      </c>
      <c r="K4541" t="s">
        <v>144</v>
      </c>
      <c r="L4541" t="s">
        <v>13117</v>
      </c>
      <c r="M4541" t="s">
        <v>13118</v>
      </c>
      <c r="N4541">
        <v>1.261111111</v>
      </c>
      <c r="O4541">
        <v>0</v>
      </c>
      <c r="P4541">
        <v>0</v>
      </c>
      <c r="Q4541">
        <v>0</v>
      </c>
      <c r="R4541">
        <v>0</v>
      </c>
      <c r="S4541">
        <v>16</v>
      </c>
      <c r="T4541">
        <v>0</v>
      </c>
      <c r="U4541">
        <v>0</v>
      </c>
      <c r="V4541">
        <v>0</v>
      </c>
      <c r="W4541">
        <v>0</v>
      </c>
      <c r="X4541">
        <v>0</v>
      </c>
      <c r="Y4541">
        <v>0</v>
      </c>
      <c r="Z4541">
        <v>0</v>
      </c>
      <c r="AA4541">
        <v>108.80918556356353</v>
      </c>
      <c r="AB4541">
        <v>0</v>
      </c>
      <c r="AC4541">
        <v>0</v>
      </c>
      <c r="AD4541">
        <v>0</v>
      </c>
      <c r="AE4541">
        <v>108.80918556356353</v>
      </c>
    </row>
    <row r="4542" spans="1:31" x14ac:dyDescent="0.3">
      <c r="A4542">
        <v>2513850</v>
      </c>
      <c r="B4542">
        <v>1</v>
      </c>
      <c r="C4542" t="s">
        <v>81</v>
      </c>
      <c r="D4542" t="s">
        <v>128</v>
      </c>
      <c r="E4542" t="s">
        <v>147</v>
      </c>
      <c r="F4542" t="s">
        <v>13119</v>
      </c>
      <c r="G4542" t="s">
        <v>149</v>
      </c>
      <c r="H4542" t="s">
        <v>150</v>
      </c>
      <c r="I4542" t="s">
        <v>136</v>
      </c>
      <c r="J4542" t="s">
        <v>137</v>
      </c>
      <c r="K4542" t="s">
        <v>144</v>
      </c>
      <c r="L4542" t="s">
        <v>13120</v>
      </c>
      <c r="M4542" t="s">
        <v>13121</v>
      </c>
      <c r="N4542">
        <v>1.7819444440000001</v>
      </c>
      <c r="O4542">
        <v>0</v>
      </c>
      <c r="P4542">
        <v>69</v>
      </c>
      <c r="Q4542">
        <v>0</v>
      </c>
      <c r="R4542">
        <v>0</v>
      </c>
      <c r="S4542">
        <v>0</v>
      </c>
      <c r="T4542">
        <v>0</v>
      </c>
      <c r="U4542">
        <v>0</v>
      </c>
      <c r="V4542">
        <v>0</v>
      </c>
      <c r="W4542">
        <v>0</v>
      </c>
      <c r="X4542">
        <v>22.111273575368703</v>
      </c>
      <c r="Y4542">
        <v>0</v>
      </c>
      <c r="Z4542">
        <v>0</v>
      </c>
      <c r="AA4542">
        <v>0</v>
      </c>
      <c r="AB4542">
        <v>0</v>
      </c>
      <c r="AC4542">
        <v>0</v>
      </c>
      <c r="AD4542">
        <v>0</v>
      </c>
      <c r="AE4542">
        <v>22.111273575368703</v>
      </c>
    </row>
    <row r="4543" spans="1:31" x14ac:dyDescent="0.3">
      <c r="A4543">
        <v>2514082</v>
      </c>
      <c r="B4543">
        <v>1</v>
      </c>
      <c r="C4543" t="s">
        <v>81</v>
      </c>
      <c r="D4543" t="s">
        <v>128</v>
      </c>
      <c r="E4543" t="s">
        <v>167</v>
      </c>
      <c r="F4543" t="s">
        <v>13122</v>
      </c>
      <c r="G4543" t="s">
        <v>263</v>
      </c>
      <c r="H4543" t="s">
        <v>150</v>
      </c>
      <c r="I4543" t="s">
        <v>136</v>
      </c>
      <c r="J4543" t="s">
        <v>137</v>
      </c>
      <c r="K4543" t="s">
        <v>144</v>
      </c>
      <c r="L4543" t="s">
        <v>13123</v>
      </c>
      <c r="M4543" t="s">
        <v>13124</v>
      </c>
      <c r="N4543">
        <v>3.0813888880000002</v>
      </c>
      <c r="O4543">
        <v>0</v>
      </c>
      <c r="P4543">
        <v>0</v>
      </c>
      <c r="Q4543">
        <v>0</v>
      </c>
      <c r="R4543">
        <v>0</v>
      </c>
      <c r="S4543">
        <v>0</v>
      </c>
      <c r="T4543">
        <v>1</v>
      </c>
      <c r="U4543">
        <v>0</v>
      </c>
      <c r="V4543">
        <v>0</v>
      </c>
      <c r="W4543">
        <v>0</v>
      </c>
      <c r="X4543">
        <v>0</v>
      </c>
      <c r="Y4543">
        <v>0</v>
      </c>
      <c r="Z4543">
        <v>0</v>
      </c>
      <c r="AA4543">
        <v>0</v>
      </c>
      <c r="AB4543">
        <v>1.9253484343998331E-2</v>
      </c>
      <c r="AC4543">
        <v>0</v>
      </c>
      <c r="AD4543">
        <v>0</v>
      </c>
      <c r="AE4543">
        <v>1.9253484343998331E-2</v>
      </c>
    </row>
    <row r="4544" spans="1:31" x14ac:dyDescent="0.3">
      <c r="A4544">
        <v>2514351</v>
      </c>
      <c r="B4544">
        <v>1</v>
      </c>
      <c r="C4544" t="s">
        <v>80</v>
      </c>
      <c r="D4544" t="s">
        <v>96</v>
      </c>
      <c r="E4544" t="s">
        <v>167</v>
      </c>
      <c r="F4544" t="s">
        <v>13125</v>
      </c>
      <c r="G4544" t="s">
        <v>169</v>
      </c>
      <c r="H4544" t="s">
        <v>150</v>
      </c>
      <c r="I4544" t="s">
        <v>136</v>
      </c>
      <c r="J4544" t="s">
        <v>137</v>
      </c>
      <c r="K4544" t="s">
        <v>144</v>
      </c>
      <c r="L4544" t="s">
        <v>13126</v>
      </c>
      <c r="M4544" t="s">
        <v>13127</v>
      </c>
      <c r="N4544">
        <v>4.681944444</v>
      </c>
      <c r="O4544">
        <v>0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0</v>
      </c>
      <c r="Y4544">
        <v>0</v>
      </c>
      <c r="Z4544">
        <v>3.1476486632035687</v>
      </c>
      <c r="AA4544">
        <v>0</v>
      </c>
      <c r="AB4544">
        <v>0</v>
      </c>
      <c r="AC4544">
        <v>0</v>
      </c>
      <c r="AD4544">
        <v>0</v>
      </c>
      <c r="AE4544">
        <v>3.1476486632035687</v>
      </c>
    </row>
    <row r="4545" spans="1:31" x14ac:dyDescent="0.3">
      <c r="A4545">
        <v>2513856</v>
      </c>
      <c r="B4545">
        <v>1</v>
      </c>
      <c r="C4545" t="s">
        <v>80</v>
      </c>
      <c r="D4545" t="s">
        <v>104</v>
      </c>
      <c r="E4545" t="s">
        <v>167</v>
      </c>
      <c r="F4545" t="s">
        <v>13128</v>
      </c>
      <c r="G4545" t="s">
        <v>234</v>
      </c>
      <c r="H4545" t="s">
        <v>150</v>
      </c>
      <c r="I4545" t="s">
        <v>136</v>
      </c>
      <c r="J4545" t="s">
        <v>137</v>
      </c>
      <c r="K4545" t="s">
        <v>144</v>
      </c>
      <c r="L4545" t="s">
        <v>13129</v>
      </c>
      <c r="M4545" t="s">
        <v>13130</v>
      </c>
      <c r="N4545">
        <v>2.0386111109999998</v>
      </c>
      <c r="O4545">
        <v>0</v>
      </c>
      <c r="P4545">
        <v>11</v>
      </c>
      <c r="Q4545">
        <v>0</v>
      </c>
      <c r="R4545">
        <v>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4.6083682163444459</v>
      </c>
      <c r="Y4545">
        <v>0</v>
      </c>
      <c r="Z4545">
        <v>0</v>
      </c>
      <c r="AA4545">
        <v>0</v>
      </c>
      <c r="AB4545">
        <v>0</v>
      </c>
      <c r="AC4545">
        <v>0</v>
      </c>
      <c r="AD4545">
        <v>0</v>
      </c>
      <c r="AE4545">
        <v>4.6083682163444459</v>
      </c>
    </row>
    <row r="4546" spans="1:31" x14ac:dyDescent="0.3">
      <c r="A4546">
        <v>2514245</v>
      </c>
      <c r="B4546">
        <v>1</v>
      </c>
      <c r="C4546" t="s">
        <v>80</v>
      </c>
      <c r="D4546" t="s">
        <v>96</v>
      </c>
      <c r="E4546" t="s">
        <v>132</v>
      </c>
      <c r="F4546" t="s">
        <v>13131</v>
      </c>
      <c r="G4546" t="s">
        <v>204</v>
      </c>
      <c r="H4546" t="s">
        <v>135</v>
      </c>
      <c r="I4546" t="s">
        <v>136</v>
      </c>
      <c r="J4546" t="s">
        <v>137</v>
      </c>
      <c r="K4546" t="s">
        <v>144</v>
      </c>
      <c r="L4546" t="s">
        <v>13132</v>
      </c>
      <c r="M4546" t="s">
        <v>13133</v>
      </c>
      <c r="N4546">
        <v>8.7177777770000002</v>
      </c>
      <c r="O4546">
        <v>0</v>
      </c>
      <c r="P4546">
        <v>0</v>
      </c>
      <c r="Q4546">
        <v>0</v>
      </c>
      <c r="R4546">
        <v>0</v>
      </c>
      <c r="S4546">
        <v>1</v>
      </c>
      <c r="T4546">
        <v>0</v>
      </c>
      <c r="U4546">
        <v>0</v>
      </c>
      <c r="V4546">
        <v>0</v>
      </c>
      <c r="W4546">
        <v>0</v>
      </c>
      <c r="X4546">
        <v>0</v>
      </c>
      <c r="Y4546">
        <v>0</v>
      </c>
      <c r="Z4546">
        <v>0</v>
      </c>
      <c r="AA4546">
        <v>40.421037530646402</v>
      </c>
      <c r="AB4546">
        <v>0</v>
      </c>
      <c r="AC4546">
        <v>0</v>
      </c>
      <c r="AD4546">
        <v>0</v>
      </c>
      <c r="AE4546">
        <v>40.421037530646402</v>
      </c>
    </row>
    <row r="4547" spans="1:31" x14ac:dyDescent="0.3">
      <c r="A4547">
        <v>2513996</v>
      </c>
      <c r="B4547">
        <v>1</v>
      </c>
      <c r="C4547" t="s">
        <v>80</v>
      </c>
      <c r="D4547" t="s">
        <v>100</v>
      </c>
      <c r="E4547" t="s">
        <v>167</v>
      </c>
      <c r="F4547" t="s">
        <v>13134</v>
      </c>
      <c r="G4547" t="s">
        <v>234</v>
      </c>
      <c r="H4547" t="s">
        <v>150</v>
      </c>
      <c r="I4547" t="s">
        <v>136</v>
      </c>
      <c r="J4547" t="s">
        <v>137</v>
      </c>
      <c r="K4547" t="s">
        <v>144</v>
      </c>
      <c r="L4547" t="s">
        <v>13135</v>
      </c>
      <c r="M4547" t="s">
        <v>13136</v>
      </c>
      <c r="N4547">
        <v>2.6575000000000002</v>
      </c>
      <c r="O4547">
        <v>0</v>
      </c>
      <c r="P4547">
        <v>0</v>
      </c>
      <c r="Q4547">
        <v>0</v>
      </c>
      <c r="R4547">
        <v>12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0</v>
      </c>
      <c r="Y4547">
        <v>0</v>
      </c>
      <c r="Z4547">
        <v>74.642487475959911</v>
      </c>
      <c r="AA4547">
        <v>0</v>
      </c>
      <c r="AB4547">
        <v>0</v>
      </c>
      <c r="AC4547">
        <v>0</v>
      </c>
      <c r="AD4547">
        <v>0</v>
      </c>
      <c r="AE4547">
        <v>74.642487475959911</v>
      </c>
    </row>
    <row r="4548" spans="1:31" x14ac:dyDescent="0.3">
      <c r="A4548">
        <v>2513979</v>
      </c>
      <c r="B4548">
        <v>1</v>
      </c>
      <c r="C4548" t="s">
        <v>80</v>
      </c>
      <c r="D4548" t="s">
        <v>85</v>
      </c>
      <c r="E4548" t="s">
        <v>147</v>
      </c>
      <c r="F4548" t="s">
        <v>13137</v>
      </c>
      <c r="G4548" t="s">
        <v>149</v>
      </c>
      <c r="H4548" t="s">
        <v>150</v>
      </c>
      <c r="I4548" t="s">
        <v>136</v>
      </c>
      <c r="J4548" t="s">
        <v>137</v>
      </c>
      <c r="K4548" t="s">
        <v>144</v>
      </c>
      <c r="L4548" t="s">
        <v>13138</v>
      </c>
      <c r="M4548" t="s">
        <v>13139</v>
      </c>
      <c r="N4548">
        <v>0.84972222200000003</v>
      </c>
      <c r="O4548">
        <v>0</v>
      </c>
      <c r="P4548">
        <v>166</v>
      </c>
      <c r="Q4548">
        <v>0</v>
      </c>
      <c r="R4548">
        <v>0</v>
      </c>
      <c r="S4548">
        <v>0</v>
      </c>
      <c r="T4548">
        <v>58</v>
      </c>
      <c r="U4548">
        <v>0</v>
      </c>
      <c r="V4548">
        <v>0</v>
      </c>
      <c r="W4548">
        <v>0</v>
      </c>
      <c r="X4548">
        <v>28.448488194741998</v>
      </c>
      <c r="Y4548">
        <v>0</v>
      </c>
      <c r="Z4548">
        <v>0</v>
      </c>
      <c r="AA4548">
        <v>0</v>
      </c>
      <c r="AB4548">
        <v>41.374096999704044</v>
      </c>
      <c r="AC4548">
        <v>0</v>
      </c>
      <c r="AD4548">
        <v>0</v>
      </c>
      <c r="AE4548">
        <v>69.822585194446049</v>
      </c>
    </row>
    <row r="4549" spans="1:31" x14ac:dyDescent="0.3">
      <c r="A4549">
        <v>2514002</v>
      </c>
      <c r="B4549">
        <v>1</v>
      </c>
      <c r="C4549" t="s">
        <v>80</v>
      </c>
      <c r="D4549" t="s">
        <v>101</v>
      </c>
      <c r="E4549" t="s">
        <v>187</v>
      </c>
      <c r="F4549" t="s">
        <v>13140</v>
      </c>
      <c r="G4549" t="s">
        <v>143</v>
      </c>
      <c r="H4549" t="s">
        <v>135</v>
      </c>
      <c r="I4549" t="s">
        <v>136</v>
      </c>
      <c r="J4549" t="s">
        <v>137</v>
      </c>
      <c r="K4549" t="s">
        <v>144</v>
      </c>
      <c r="L4549" t="s">
        <v>13141</v>
      </c>
      <c r="M4549" t="s">
        <v>13142</v>
      </c>
      <c r="N4549">
        <v>1.785833333</v>
      </c>
      <c r="O4549">
        <v>9</v>
      </c>
      <c r="P4549">
        <v>13</v>
      </c>
      <c r="Q4549">
        <v>7</v>
      </c>
      <c r="R4549">
        <v>3</v>
      </c>
      <c r="S4549">
        <v>8</v>
      </c>
      <c r="T4549">
        <v>1</v>
      </c>
      <c r="U4549">
        <v>0</v>
      </c>
      <c r="V4549">
        <v>0</v>
      </c>
      <c r="W4549">
        <v>6.0405378907424883</v>
      </c>
      <c r="X4549">
        <v>5.0065639315799801</v>
      </c>
      <c r="Y4549">
        <v>240.01029448949424</v>
      </c>
      <c r="Z4549">
        <v>1.7076993051816576</v>
      </c>
      <c r="AA4549">
        <v>400.75828531966619</v>
      </c>
      <c r="AB4549">
        <v>0.28764456213736</v>
      </c>
      <c r="AC4549">
        <v>0</v>
      </c>
      <c r="AD4549">
        <v>0</v>
      </c>
      <c r="AE4549">
        <v>653.811025498802</v>
      </c>
    </row>
    <row r="4550" spans="1:31" x14ac:dyDescent="0.3">
      <c r="A4550">
        <v>2514334</v>
      </c>
      <c r="B4550">
        <v>1</v>
      </c>
      <c r="C4550" t="s">
        <v>81</v>
      </c>
      <c r="D4550" t="s">
        <v>126</v>
      </c>
      <c r="E4550" t="s">
        <v>207</v>
      </c>
      <c r="F4550" t="s">
        <v>13143</v>
      </c>
      <c r="G4550" t="s">
        <v>177</v>
      </c>
      <c r="H4550" t="s">
        <v>150</v>
      </c>
      <c r="I4550" t="s">
        <v>136</v>
      </c>
      <c r="J4550" t="s">
        <v>137</v>
      </c>
      <c r="K4550" t="s">
        <v>144</v>
      </c>
      <c r="L4550" t="s">
        <v>13144</v>
      </c>
      <c r="M4550" t="s">
        <v>13145</v>
      </c>
      <c r="N4550">
        <v>1.3391666659999999</v>
      </c>
      <c r="O4550">
        <v>0</v>
      </c>
      <c r="P4550">
        <v>4</v>
      </c>
      <c r="Q4550">
        <v>0</v>
      </c>
      <c r="R4550">
        <v>0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0.68381432994373326</v>
      </c>
      <c r="Y4550">
        <v>0</v>
      </c>
      <c r="Z4550">
        <v>0</v>
      </c>
      <c r="AA4550">
        <v>0</v>
      </c>
      <c r="AB4550">
        <v>0</v>
      </c>
      <c r="AC4550">
        <v>0</v>
      </c>
      <c r="AD4550">
        <v>0</v>
      </c>
      <c r="AE4550">
        <v>0.68381432994373326</v>
      </c>
    </row>
    <row r="4551" spans="1:31" x14ac:dyDescent="0.3">
      <c r="A4551">
        <v>2513959</v>
      </c>
      <c r="B4551">
        <v>1</v>
      </c>
      <c r="C4551" t="s">
        <v>81</v>
      </c>
      <c r="D4551" t="s">
        <v>112</v>
      </c>
      <c r="E4551" t="s">
        <v>132</v>
      </c>
      <c r="F4551" t="s">
        <v>13146</v>
      </c>
      <c r="G4551" t="s">
        <v>134</v>
      </c>
      <c r="H4551" t="s">
        <v>135</v>
      </c>
      <c r="I4551" t="s">
        <v>136</v>
      </c>
      <c r="J4551" t="s">
        <v>137</v>
      </c>
      <c r="K4551" t="s">
        <v>138</v>
      </c>
      <c r="L4551" t="s">
        <v>13147</v>
      </c>
      <c r="M4551" t="s">
        <v>13148</v>
      </c>
      <c r="N4551">
        <v>2.2738888880000001</v>
      </c>
      <c r="O4551">
        <v>0</v>
      </c>
      <c r="P4551">
        <v>536</v>
      </c>
      <c r="Q4551">
        <v>0</v>
      </c>
      <c r="R4551">
        <v>2</v>
      </c>
      <c r="S4551">
        <v>0</v>
      </c>
      <c r="T4551">
        <v>9</v>
      </c>
      <c r="U4551">
        <v>0</v>
      </c>
      <c r="V4551">
        <v>0</v>
      </c>
      <c r="W4551">
        <v>0</v>
      </c>
      <c r="X4551">
        <v>215.21325966912622</v>
      </c>
      <c r="Y4551">
        <v>0</v>
      </c>
      <c r="Z4551">
        <v>1.7056147711901667E-2</v>
      </c>
      <c r="AA4551">
        <v>0</v>
      </c>
      <c r="AB4551">
        <v>15.283338664880372</v>
      </c>
      <c r="AC4551">
        <v>0</v>
      </c>
      <c r="AD4551">
        <v>0</v>
      </c>
      <c r="AE4551">
        <v>230.5136544817185</v>
      </c>
    </row>
    <row r="4552" spans="1:31" x14ac:dyDescent="0.3">
      <c r="A4552">
        <v>2513836</v>
      </c>
      <c r="B4552">
        <v>1</v>
      </c>
      <c r="C4552" t="s">
        <v>80</v>
      </c>
      <c r="D4552" t="s">
        <v>105</v>
      </c>
      <c r="E4552" t="s">
        <v>141</v>
      </c>
      <c r="F4552" t="s">
        <v>8136</v>
      </c>
      <c r="G4552" t="s">
        <v>143</v>
      </c>
      <c r="H4552" t="s">
        <v>135</v>
      </c>
      <c r="I4552" t="s">
        <v>136</v>
      </c>
      <c r="J4552" t="s">
        <v>137</v>
      </c>
      <c r="K4552" t="s">
        <v>144</v>
      </c>
      <c r="L4552" t="s">
        <v>13149</v>
      </c>
      <c r="M4552" t="s">
        <v>13150</v>
      </c>
      <c r="N4552">
        <v>1.3955555550000001</v>
      </c>
      <c r="O4552">
        <v>0</v>
      </c>
      <c r="P4552">
        <v>4101</v>
      </c>
      <c r="Q4552">
        <v>2</v>
      </c>
      <c r="R4552">
        <v>5</v>
      </c>
      <c r="S4552">
        <v>9</v>
      </c>
      <c r="T4552">
        <v>321</v>
      </c>
      <c r="U4552">
        <v>1</v>
      </c>
      <c r="V4552">
        <v>0</v>
      </c>
      <c r="W4552">
        <v>0</v>
      </c>
      <c r="X4552">
        <v>1528.7390380418642</v>
      </c>
      <c r="Y4552">
        <v>0.81051808209122667</v>
      </c>
      <c r="Z4552">
        <v>0.65047507261939341</v>
      </c>
      <c r="AA4552">
        <v>38.765317546216878</v>
      </c>
      <c r="AB4552">
        <v>344.22941998363501</v>
      </c>
      <c r="AC4552">
        <v>23.676929408344002</v>
      </c>
      <c r="AD4552">
        <v>0</v>
      </c>
      <c r="AE4552">
        <v>1936.8716981347709</v>
      </c>
    </row>
    <row r="4553" spans="1:31" x14ac:dyDescent="0.3">
      <c r="A4553">
        <v>2514079</v>
      </c>
      <c r="B4553">
        <v>1</v>
      </c>
      <c r="C4553" t="s">
        <v>80</v>
      </c>
      <c r="D4553" t="s">
        <v>82</v>
      </c>
      <c r="E4553" t="s">
        <v>167</v>
      </c>
      <c r="F4553" t="s">
        <v>13151</v>
      </c>
      <c r="G4553" t="s">
        <v>263</v>
      </c>
      <c r="H4553" t="s">
        <v>150</v>
      </c>
      <c r="I4553" t="s">
        <v>136</v>
      </c>
      <c r="J4553" t="s">
        <v>137</v>
      </c>
      <c r="K4553" t="s">
        <v>144</v>
      </c>
      <c r="L4553" t="s">
        <v>13152</v>
      </c>
      <c r="M4553" t="s">
        <v>13153</v>
      </c>
      <c r="N4553">
        <v>1.791666666</v>
      </c>
      <c r="O4553">
        <v>0</v>
      </c>
      <c r="P4553">
        <v>5</v>
      </c>
      <c r="Q4553">
        <v>0</v>
      </c>
      <c r="R4553">
        <v>0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2.2081407820258336</v>
      </c>
      <c r="Y4553">
        <v>0</v>
      </c>
      <c r="Z4553">
        <v>0</v>
      </c>
      <c r="AA4553">
        <v>0</v>
      </c>
      <c r="AB4553">
        <v>0</v>
      </c>
      <c r="AC4553">
        <v>0</v>
      </c>
      <c r="AD4553">
        <v>0</v>
      </c>
      <c r="AE4553">
        <v>2.2081407820258336</v>
      </c>
    </row>
    <row r="4554" spans="1:31" x14ac:dyDescent="0.3">
      <c r="A4554">
        <v>2513830</v>
      </c>
      <c r="B4554">
        <v>1</v>
      </c>
      <c r="C4554" t="s">
        <v>80</v>
      </c>
      <c r="D4554" t="s">
        <v>90</v>
      </c>
      <c r="E4554" t="s">
        <v>132</v>
      </c>
      <c r="F4554" t="s">
        <v>13154</v>
      </c>
      <c r="G4554" t="s">
        <v>295</v>
      </c>
      <c r="H4554" t="s">
        <v>135</v>
      </c>
      <c r="I4554" t="s">
        <v>136</v>
      </c>
      <c r="J4554" t="s">
        <v>137</v>
      </c>
      <c r="K4554" t="s">
        <v>138</v>
      </c>
      <c r="L4554" t="s">
        <v>13155</v>
      </c>
      <c r="M4554" t="s">
        <v>13156</v>
      </c>
      <c r="N4554">
        <v>0.105833333</v>
      </c>
      <c r="O4554">
        <v>0</v>
      </c>
      <c r="P4554">
        <v>1323</v>
      </c>
      <c r="Q4554">
        <v>0</v>
      </c>
      <c r="R4554">
        <v>0</v>
      </c>
      <c r="S4554">
        <v>2</v>
      </c>
      <c r="T4554">
        <v>1794</v>
      </c>
      <c r="U4554">
        <v>1</v>
      </c>
      <c r="V4554">
        <v>20</v>
      </c>
      <c r="W4554">
        <v>0</v>
      </c>
      <c r="X4554">
        <v>29.249203874400504</v>
      </c>
      <c r="Y4554">
        <v>0</v>
      </c>
      <c r="Z4554">
        <v>0</v>
      </c>
      <c r="AA4554">
        <v>0.3061774433136033</v>
      </c>
      <c r="AB4554">
        <v>80.335030081733009</v>
      </c>
      <c r="AC4554">
        <v>4.2009077956783996</v>
      </c>
      <c r="AD4554">
        <v>18.582809408652803</v>
      </c>
      <c r="AE4554">
        <v>132.67412860377831</v>
      </c>
    </row>
    <row r="4555" spans="1:31" x14ac:dyDescent="0.3">
      <c r="A4555">
        <v>2513916</v>
      </c>
      <c r="B4555">
        <v>1</v>
      </c>
      <c r="C4555" t="s">
        <v>80</v>
      </c>
      <c r="D4555" t="s">
        <v>93</v>
      </c>
      <c r="E4555" t="s">
        <v>159</v>
      </c>
      <c r="F4555" t="s">
        <v>13157</v>
      </c>
      <c r="G4555" t="s">
        <v>173</v>
      </c>
      <c r="H4555" t="s">
        <v>150</v>
      </c>
      <c r="I4555" t="s">
        <v>136</v>
      </c>
      <c r="J4555" t="s">
        <v>137</v>
      </c>
      <c r="K4555" t="s">
        <v>138</v>
      </c>
      <c r="L4555" t="s">
        <v>13158</v>
      </c>
      <c r="M4555" t="s">
        <v>13159</v>
      </c>
      <c r="N4555">
        <v>1.1725000000000001</v>
      </c>
      <c r="O4555">
        <v>0</v>
      </c>
      <c r="P4555">
        <v>724</v>
      </c>
      <c r="Q4555">
        <v>0</v>
      </c>
      <c r="R4555">
        <v>0</v>
      </c>
      <c r="S4555">
        <v>0</v>
      </c>
      <c r="T4555">
        <v>63</v>
      </c>
      <c r="U4555">
        <v>0</v>
      </c>
      <c r="V4555">
        <v>0</v>
      </c>
      <c r="W4555">
        <v>0</v>
      </c>
      <c r="X4555">
        <v>193.26290883714253</v>
      </c>
      <c r="Y4555">
        <v>0</v>
      </c>
      <c r="Z4555">
        <v>0</v>
      </c>
      <c r="AA4555">
        <v>0</v>
      </c>
      <c r="AB4555">
        <v>62.740714770106493</v>
      </c>
      <c r="AC4555">
        <v>0</v>
      </c>
      <c r="AD4555">
        <v>0</v>
      </c>
      <c r="AE4555">
        <v>256.00362360724904</v>
      </c>
    </row>
    <row r="4556" spans="1:31" x14ac:dyDescent="0.3">
      <c r="A4556">
        <v>2514271</v>
      </c>
      <c r="B4556">
        <v>1</v>
      </c>
      <c r="C4556" t="s">
        <v>81</v>
      </c>
      <c r="D4556" t="s">
        <v>113</v>
      </c>
      <c r="E4556" t="s">
        <v>141</v>
      </c>
      <c r="F4556" t="s">
        <v>13160</v>
      </c>
      <c r="G4556" t="s">
        <v>143</v>
      </c>
      <c r="H4556" t="s">
        <v>135</v>
      </c>
      <c r="I4556" t="s">
        <v>136</v>
      </c>
      <c r="J4556" t="s">
        <v>137</v>
      </c>
      <c r="K4556" t="s">
        <v>144</v>
      </c>
      <c r="L4556" t="s">
        <v>13161</v>
      </c>
      <c r="M4556" t="s">
        <v>13162</v>
      </c>
      <c r="N4556">
        <v>0.27583333300000001</v>
      </c>
      <c r="O4556">
        <v>0</v>
      </c>
      <c r="P4556">
        <v>1435</v>
      </c>
      <c r="Q4556">
        <v>29</v>
      </c>
      <c r="R4556">
        <v>284</v>
      </c>
      <c r="S4556">
        <v>12</v>
      </c>
      <c r="T4556">
        <v>59</v>
      </c>
      <c r="U4556">
        <v>1</v>
      </c>
      <c r="V4556">
        <v>1</v>
      </c>
      <c r="W4556">
        <v>0</v>
      </c>
      <c r="X4556">
        <v>40.222910785550454</v>
      </c>
      <c r="Y4556">
        <v>6.0272637932382835</v>
      </c>
      <c r="Z4556">
        <v>19.677092861673362</v>
      </c>
      <c r="AA4556">
        <v>16.865293019722507</v>
      </c>
      <c r="AB4556">
        <v>19.655393323802585</v>
      </c>
      <c r="AC4556">
        <v>21.866248240102934</v>
      </c>
      <c r="AD4556">
        <v>0.7331569138147751</v>
      </c>
      <c r="AE4556">
        <v>125.0473589379049</v>
      </c>
    </row>
    <row r="4557" spans="1:31" x14ac:dyDescent="0.3">
      <c r="A4557">
        <v>2514308</v>
      </c>
      <c r="B4557">
        <v>1</v>
      </c>
      <c r="C4557" t="s">
        <v>80</v>
      </c>
      <c r="D4557" t="s">
        <v>103</v>
      </c>
      <c r="E4557" t="s">
        <v>207</v>
      </c>
      <c r="F4557" t="s">
        <v>13163</v>
      </c>
      <c r="G4557" t="s">
        <v>177</v>
      </c>
      <c r="H4557" t="s">
        <v>150</v>
      </c>
      <c r="I4557" t="s">
        <v>136</v>
      </c>
      <c r="J4557" t="s">
        <v>137</v>
      </c>
      <c r="K4557" t="s">
        <v>144</v>
      </c>
      <c r="L4557" t="s">
        <v>13164</v>
      </c>
      <c r="M4557" t="s">
        <v>13165</v>
      </c>
      <c r="N4557">
        <v>2.5416666659999998</v>
      </c>
      <c r="O4557">
        <v>0</v>
      </c>
      <c r="P4557">
        <v>47</v>
      </c>
      <c r="Q4557">
        <v>0</v>
      </c>
      <c r="R4557">
        <v>1</v>
      </c>
      <c r="S4557">
        <v>0</v>
      </c>
      <c r="T4557">
        <v>8</v>
      </c>
      <c r="U4557">
        <v>0</v>
      </c>
      <c r="V4557">
        <v>0</v>
      </c>
      <c r="W4557">
        <v>0</v>
      </c>
      <c r="X4557">
        <v>17.536455447664412</v>
      </c>
      <c r="Y4557">
        <v>0</v>
      </c>
      <c r="Z4557">
        <v>3.4630783736874997E-2</v>
      </c>
      <c r="AA4557">
        <v>0</v>
      </c>
      <c r="AB4557">
        <v>13.195812695766813</v>
      </c>
      <c r="AC4557">
        <v>0</v>
      </c>
      <c r="AD4557">
        <v>0</v>
      </c>
      <c r="AE4557">
        <v>30.7668989271681</v>
      </c>
    </row>
    <row r="4558" spans="1:31" x14ac:dyDescent="0.3">
      <c r="A4558">
        <v>2514062</v>
      </c>
      <c r="B4558">
        <v>1</v>
      </c>
      <c r="C4558" t="s">
        <v>81</v>
      </c>
      <c r="D4558" t="s">
        <v>119</v>
      </c>
      <c r="E4558" t="s">
        <v>167</v>
      </c>
      <c r="F4558" t="s">
        <v>13166</v>
      </c>
      <c r="G4558" t="s">
        <v>263</v>
      </c>
      <c r="H4558" t="s">
        <v>150</v>
      </c>
      <c r="I4558" t="s">
        <v>136</v>
      </c>
      <c r="J4558" t="s">
        <v>137</v>
      </c>
      <c r="K4558" t="s">
        <v>144</v>
      </c>
      <c r="L4558" t="s">
        <v>13167</v>
      </c>
      <c r="M4558" t="s">
        <v>13168</v>
      </c>
      <c r="N4558">
        <v>1.665</v>
      </c>
      <c r="O4558">
        <v>0</v>
      </c>
      <c r="P4558">
        <v>1</v>
      </c>
      <c r="Q4558">
        <v>0</v>
      </c>
      <c r="R4558">
        <v>1</v>
      </c>
      <c r="S4558">
        <v>0</v>
      </c>
      <c r="T4558">
        <v>0</v>
      </c>
      <c r="U4558">
        <v>0</v>
      </c>
      <c r="V4558">
        <v>0</v>
      </c>
      <c r="W4558">
        <v>0</v>
      </c>
      <c r="X4558">
        <v>0.15635495787636</v>
      </c>
      <c r="Y4558">
        <v>0</v>
      </c>
      <c r="Z4558">
        <v>6.8627303629438322E-2</v>
      </c>
      <c r="AA4558">
        <v>0</v>
      </c>
      <c r="AB4558">
        <v>0</v>
      </c>
      <c r="AC4558">
        <v>0</v>
      </c>
      <c r="AD4558">
        <v>0</v>
      </c>
      <c r="AE4558">
        <v>0.22498226150579831</v>
      </c>
    </row>
    <row r="4559" spans="1:31" x14ac:dyDescent="0.3">
      <c r="A4559">
        <v>2514208</v>
      </c>
      <c r="B4559">
        <v>1</v>
      </c>
      <c r="C4559" t="s">
        <v>80</v>
      </c>
      <c r="D4559" t="s">
        <v>99</v>
      </c>
      <c r="E4559" t="s">
        <v>147</v>
      </c>
      <c r="F4559" t="s">
        <v>13169</v>
      </c>
      <c r="G4559" t="s">
        <v>161</v>
      </c>
      <c r="H4559" t="s">
        <v>150</v>
      </c>
      <c r="I4559" t="s">
        <v>136</v>
      </c>
      <c r="J4559" t="s">
        <v>137</v>
      </c>
      <c r="K4559" t="s">
        <v>144</v>
      </c>
      <c r="L4559" t="s">
        <v>13170</v>
      </c>
      <c r="M4559" t="s">
        <v>13171</v>
      </c>
      <c r="N4559">
        <v>1.416388888</v>
      </c>
      <c r="O4559">
        <v>0</v>
      </c>
      <c r="P4559">
        <v>5</v>
      </c>
      <c r="Q4559">
        <v>0</v>
      </c>
      <c r="R4559">
        <v>0</v>
      </c>
      <c r="S4559">
        <v>0</v>
      </c>
      <c r="T4559">
        <v>0</v>
      </c>
      <c r="U4559">
        <v>0</v>
      </c>
      <c r="V4559">
        <v>0</v>
      </c>
      <c r="W4559">
        <v>0</v>
      </c>
      <c r="X4559">
        <v>0.55530852995220159</v>
      </c>
      <c r="Y4559">
        <v>0</v>
      </c>
      <c r="Z4559">
        <v>0</v>
      </c>
      <c r="AA4559">
        <v>0</v>
      </c>
      <c r="AB4559">
        <v>0</v>
      </c>
      <c r="AC4559">
        <v>0</v>
      </c>
      <c r="AD4559">
        <v>0</v>
      </c>
      <c r="AE4559">
        <v>0.55530852995220159</v>
      </c>
    </row>
    <row r="4560" spans="1:31" x14ac:dyDescent="0.3">
      <c r="A4560">
        <v>2514248</v>
      </c>
      <c r="B4560">
        <v>1</v>
      </c>
      <c r="C4560" t="s">
        <v>81</v>
      </c>
      <c r="D4560" t="s">
        <v>118</v>
      </c>
      <c r="E4560" t="s">
        <v>167</v>
      </c>
      <c r="F4560" t="s">
        <v>13172</v>
      </c>
      <c r="G4560" t="s">
        <v>263</v>
      </c>
      <c r="H4560" t="s">
        <v>150</v>
      </c>
      <c r="I4560" t="s">
        <v>136</v>
      </c>
      <c r="J4560" t="s">
        <v>137</v>
      </c>
      <c r="K4560" t="s">
        <v>144</v>
      </c>
      <c r="L4560" t="s">
        <v>13173</v>
      </c>
      <c r="M4560" t="s">
        <v>13174</v>
      </c>
      <c r="N4560">
        <v>1.393333333</v>
      </c>
      <c r="O4560">
        <v>0</v>
      </c>
      <c r="P4560">
        <v>4</v>
      </c>
      <c r="Q4560">
        <v>0</v>
      </c>
      <c r="R4560">
        <v>0</v>
      </c>
      <c r="S4560">
        <v>0</v>
      </c>
      <c r="T4560">
        <v>0</v>
      </c>
      <c r="U4560">
        <v>0</v>
      </c>
      <c r="V4560">
        <v>0</v>
      </c>
      <c r="W4560">
        <v>0</v>
      </c>
      <c r="X4560">
        <v>1.4029068620468541</v>
      </c>
      <c r="Y4560">
        <v>0</v>
      </c>
      <c r="Z4560">
        <v>0</v>
      </c>
      <c r="AA4560">
        <v>0</v>
      </c>
      <c r="AB4560">
        <v>0</v>
      </c>
      <c r="AC4560">
        <v>0</v>
      </c>
      <c r="AD4560">
        <v>0</v>
      </c>
      <c r="AE4560">
        <v>1.4029068620468541</v>
      </c>
    </row>
    <row r="4561" spans="1:31" x14ac:dyDescent="0.3">
      <c r="A4561">
        <v>2514185</v>
      </c>
      <c r="B4561">
        <v>1</v>
      </c>
      <c r="C4561" t="s">
        <v>80</v>
      </c>
      <c r="D4561" t="s">
        <v>87</v>
      </c>
      <c r="E4561" t="s">
        <v>132</v>
      </c>
      <c r="F4561" t="s">
        <v>13175</v>
      </c>
      <c r="G4561" t="s">
        <v>460</v>
      </c>
      <c r="H4561" t="s">
        <v>135</v>
      </c>
      <c r="I4561" t="s">
        <v>136</v>
      </c>
      <c r="J4561" t="s">
        <v>137</v>
      </c>
      <c r="K4561" t="s">
        <v>144</v>
      </c>
      <c r="L4561" t="s">
        <v>13176</v>
      </c>
      <c r="M4561" t="s">
        <v>13177</v>
      </c>
      <c r="N4561">
        <v>1.8811111110000001</v>
      </c>
      <c r="O4561">
        <v>0</v>
      </c>
      <c r="P4561">
        <v>353</v>
      </c>
      <c r="Q4561">
        <v>0</v>
      </c>
      <c r="R4561">
        <v>0</v>
      </c>
      <c r="S4561">
        <v>0</v>
      </c>
      <c r="T4561">
        <v>4</v>
      </c>
      <c r="U4561">
        <v>0</v>
      </c>
      <c r="V4561">
        <v>0</v>
      </c>
      <c r="W4561">
        <v>0</v>
      </c>
      <c r="X4561">
        <v>320.76944419340549</v>
      </c>
      <c r="Y4561">
        <v>0</v>
      </c>
      <c r="Z4561">
        <v>0</v>
      </c>
      <c r="AA4561">
        <v>0</v>
      </c>
      <c r="AB4561">
        <v>4.6903061225249179</v>
      </c>
      <c r="AC4561">
        <v>0</v>
      </c>
      <c r="AD4561">
        <v>0</v>
      </c>
      <c r="AE4561">
        <v>325.45975031593042</v>
      </c>
    </row>
    <row r="4562" spans="1:31" x14ac:dyDescent="0.3">
      <c r="A4562">
        <v>2513939</v>
      </c>
      <c r="B4562">
        <v>1</v>
      </c>
      <c r="C4562" t="s">
        <v>81</v>
      </c>
      <c r="D4562" t="s">
        <v>113</v>
      </c>
      <c r="E4562" t="s">
        <v>207</v>
      </c>
      <c r="F4562" t="s">
        <v>13178</v>
      </c>
      <c r="G4562" t="s">
        <v>177</v>
      </c>
      <c r="H4562" t="s">
        <v>150</v>
      </c>
      <c r="I4562" t="s">
        <v>136</v>
      </c>
      <c r="J4562" t="s">
        <v>137</v>
      </c>
      <c r="K4562" t="s">
        <v>144</v>
      </c>
      <c r="L4562" t="s">
        <v>13179</v>
      </c>
      <c r="M4562" t="s">
        <v>13180</v>
      </c>
      <c r="N4562">
        <v>1.6311111110000001</v>
      </c>
      <c r="O4562">
        <v>0</v>
      </c>
      <c r="P4562">
        <v>7</v>
      </c>
      <c r="Q4562">
        <v>0</v>
      </c>
      <c r="R4562">
        <v>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0.58611483387075669</v>
      </c>
      <c r="Y4562">
        <v>0</v>
      </c>
      <c r="Z4562">
        <v>0</v>
      </c>
      <c r="AA4562">
        <v>0</v>
      </c>
      <c r="AB4562">
        <v>0</v>
      </c>
      <c r="AC4562">
        <v>0</v>
      </c>
      <c r="AD4562">
        <v>0</v>
      </c>
      <c r="AE4562">
        <v>0.58611483387075669</v>
      </c>
    </row>
    <row r="4563" spans="1:31" x14ac:dyDescent="0.3">
      <c r="A4563">
        <v>2513893</v>
      </c>
      <c r="B4563">
        <v>1</v>
      </c>
      <c r="C4563" t="s">
        <v>81</v>
      </c>
      <c r="D4563" t="s">
        <v>127</v>
      </c>
      <c r="E4563" t="s">
        <v>132</v>
      </c>
      <c r="F4563" t="s">
        <v>13181</v>
      </c>
      <c r="G4563" t="s">
        <v>161</v>
      </c>
      <c r="H4563" t="s">
        <v>135</v>
      </c>
      <c r="I4563" t="s">
        <v>136</v>
      </c>
      <c r="J4563" t="s">
        <v>137</v>
      </c>
      <c r="K4563" t="s">
        <v>144</v>
      </c>
      <c r="L4563" t="s">
        <v>13182</v>
      </c>
      <c r="M4563" t="s">
        <v>13183</v>
      </c>
      <c r="N4563">
        <v>0.62083333299999999</v>
      </c>
      <c r="O4563">
        <v>0</v>
      </c>
      <c r="P4563">
        <v>0</v>
      </c>
      <c r="Q4563">
        <v>0</v>
      </c>
      <c r="R4563">
        <v>0</v>
      </c>
      <c r="S4563">
        <v>2</v>
      </c>
      <c r="T4563">
        <v>0</v>
      </c>
      <c r="U4563">
        <v>0</v>
      </c>
      <c r="V4563">
        <v>0</v>
      </c>
      <c r="W4563">
        <v>0</v>
      </c>
      <c r="X4563">
        <v>0</v>
      </c>
      <c r="Y4563">
        <v>0</v>
      </c>
      <c r="Z4563">
        <v>0</v>
      </c>
      <c r="AA4563">
        <v>1379.6063070751875</v>
      </c>
      <c r="AB4563">
        <v>0</v>
      </c>
      <c r="AC4563">
        <v>0</v>
      </c>
      <c r="AD4563">
        <v>0</v>
      </c>
      <c r="AE4563">
        <v>1379.6063070751875</v>
      </c>
    </row>
    <row r="4564" spans="1:31" x14ac:dyDescent="0.3">
      <c r="A4564">
        <v>2514288</v>
      </c>
      <c r="B4564">
        <v>1</v>
      </c>
      <c r="C4564" t="s">
        <v>80</v>
      </c>
      <c r="D4564" t="s">
        <v>106</v>
      </c>
      <c r="E4564" t="s">
        <v>132</v>
      </c>
      <c r="F4564" t="s">
        <v>7149</v>
      </c>
      <c r="G4564" t="s">
        <v>538</v>
      </c>
      <c r="H4564" t="s">
        <v>135</v>
      </c>
      <c r="I4564" t="s">
        <v>136</v>
      </c>
      <c r="J4564" t="s">
        <v>3</v>
      </c>
      <c r="K4564" t="s">
        <v>144</v>
      </c>
      <c r="L4564" t="s">
        <v>13184</v>
      </c>
      <c r="M4564" t="s">
        <v>13185</v>
      </c>
      <c r="N4564">
        <v>2.39</v>
      </c>
      <c r="O4564">
        <v>0</v>
      </c>
      <c r="P4564">
        <v>1718</v>
      </c>
      <c r="Q4564">
        <v>0</v>
      </c>
      <c r="R4564">
        <v>4</v>
      </c>
      <c r="S4564">
        <v>0</v>
      </c>
      <c r="T4564">
        <v>126</v>
      </c>
      <c r="U4564">
        <v>0</v>
      </c>
      <c r="V4564">
        <v>1</v>
      </c>
      <c r="W4564">
        <v>0</v>
      </c>
      <c r="X4564">
        <v>884.18749786210287</v>
      </c>
      <c r="Y4564">
        <v>0</v>
      </c>
      <c r="Z4564">
        <v>1.8660642706259498</v>
      </c>
      <c r="AA4564">
        <v>0</v>
      </c>
      <c r="AB4564">
        <v>194.19552046798529</v>
      </c>
      <c r="AC4564">
        <v>0</v>
      </c>
      <c r="AD4564">
        <v>0.31496327081550002</v>
      </c>
      <c r="AE4564">
        <v>1080.5640458715297</v>
      </c>
    </row>
    <row r="4565" spans="1:31" x14ac:dyDescent="0.3">
      <c r="A4565">
        <v>2513956</v>
      </c>
      <c r="B4565">
        <v>1</v>
      </c>
      <c r="C4565" t="s">
        <v>80</v>
      </c>
      <c r="D4565" t="s">
        <v>101</v>
      </c>
      <c r="E4565" t="s">
        <v>159</v>
      </c>
      <c r="F4565" t="s">
        <v>13186</v>
      </c>
      <c r="G4565" t="s">
        <v>134</v>
      </c>
      <c r="H4565" t="s">
        <v>150</v>
      </c>
      <c r="I4565" t="s">
        <v>136</v>
      </c>
      <c r="J4565" t="s">
        <v>137</v>
      </c>
      <c r="K4565" t="s">
        <v>138</v>
      </c>
      <c r="L4565" t="s">
        <v>13187</v>
      </c>
      <c r="M4565" t="s">
        <v>13188</v>
      </c>
      <c r="N4565">
        <v>1.238611111</v>
      </c>
      <c r="O4565">
        <v>0</v>
      </c>
      <c r="P4565">
        <v>95</v>
      </c>
      <c r="Q4565">
        <v>0</v>
      </c>
      <c r="R4565">
        <v>0</v>
      </c>
      <c r="S4565">
        <v>0</v>
      </c>
      <c r="T4565">
        <v>3</v>
      </c>
      <c r="U4565">
        <v>0</v>
      </c>
      <c r="V4565">
        <v>0</v>
      </c>
      <c r="W4565">
        <v>0</v>
      </c>
      <c r="X4565">
        <v>13.739206913555325</v>
      </c>
      <c r="Y4565">
        <v>0</v>
      </c>
      <c r="Z4565">
        <v>0</v>
      </c>
      <c r="AA4565">
        <v>0</v>
      </c>
      <c r="AB4565">
        <v>28.245166674546443</v>
      </c>
      <c r="AC4565">
        <v>0</v>
      </c>
      <c r="AD4565">
        <v>0</v>
      </c>
      <c r="AE4565">
        <v>41.984373588101768</v>
      </c>
    </row>
    <row r="4566" spans="1:31" x14ac:dyDescent="0.3">
      <c r="A4566">
        <v>2514099</v>
      </c>
      <c r="B4566">
        <v>1</v>
      </c>
      <c r="C4566" t="s">
        <v>80</v>
      </c>
      <c r="D4566" t="s">
        <v>106</v>
      </c>
      <c r="E4566" t="s">
        <v>141</v>
      </c>
      <c r="F4566" t="s">
        <v>13189</v>
      </c>
      <c r="G4566" t="s">
        <v>143</v>
      </c>
      <c r="H4566" t="s">
        <v>135</v>
      </c>
      <c r="I4566" t="s">
        <v>136</v>
      </c>
      <c r="J4566" t="s">
        <v>137</v>
      </c>
      <c r="K4566" t="s">
        <v>144</v>
      </c>
      <c r="L4566" t="s">
        <v>13190</v>
      </c>
      <c r="M4566" t="s">
        <v>13191</v>
      </c>
      <c r="N4566">
        <v>0.53166666600000001</v>
      </c>
      <c r="O4566">
        <v>0</v>
      </c>
      <c r="P4566">
        <v>5234</v>
      </c>
      <c r="Q4566">
        <v>0</v>
      </c>
      <c r="R4566">
        <v>44</v>
      </c>
      <c r="S4566">
        <v>3</v>
      </c>
      <c r="T4566">
        <v>330</v>
      </c>
      <c r="U4566">
        <v>0</v>
      </c>
      <c r="V4566">
        <v>1</v>
      </c>
      <c r="W4566">
        <v>0</v>
      </c>
      <c r="X4566">
        <v>567.09027709660052</v>
      </c>
      <c r="Y4566">
        <v>0</v>
      </c>
      <c r="Z4566">
        <v>15.631582091476231</v>
      </c>
      <c r="AA4566">
        <v>4.6476441733287501</v>
      </c>
      <c r="AB4566">
        <v>175.66347364490113</v>
      </c>
      <c r="AC4566">
        <v>0</v>
      </c>
      <c r="AD4566">
        <v>2.1505575967946395</v>
      </c>
      <c r="AE4566">
        <v>765.18353460310141</v>
      </c>
    </row>
    <row r="4567" spans="1:31" x14ac:dyDescent="0.3">
      <c r="A4567">
        <v>2514125</v>
      </c>
      <c r="B4567">
        <v>1</v>
      </c>
      <c r="C4567" t="s">
        <v>80</v>
      </c>
      <c r="D4567" t="s">
        <v>82</v>
      </c>
      <c r="E4567" t="s">
        <v>141</v>
      </c>
      <c r="F4567" t="s">
        <v>13192</v>
      </c>
      <c r="G4567" t="s">
        <v>143</v>
      </c>
      <c r="H4567" t="s">
        <v>135</v>
      </c>
      <c r="I4567" t="s">
        <v>136</v>
      </c>
      <c r="J4567" t="s">
        <v>137</v>
      </c>
      <c r="K4567" t="s">
        <v>144</v>
      </c>
      <c r="L4567" t="s">
        <v>13193</v>
      </c>
      <c r="M4567" t="s">
        <v>13194</v>
      </c>
      <c r="N4567">
        <v>0.36</v>
      </c>
      <c r="O4567">
        <v>0</v>
      </c>
      <c r="P4567">
        <v>3660</v>
      </c>
      <c r="Q4567">
        <v>0</v>
      </c>
      <c r="R4567">
        <v>1</v>
      </c>
      <c r="S4567">
        <v>16</v>
      </c>
      <c r="T4567">
        <v>453</v>
      </c>
      <c r="U4567">
        <v>0</v>
      </c>
      <c r="V4567">
        <v>3</v>
      </c>
      <c r="W4567">
        <v>0</v>
      </c>
      <c r="X4567">
        <v>287.935441787267</v>
      </c>
      <c r="Y4567">
        <v>0</v>
      </c>
      <c r="Z4567">
        <v>0.16408020089735997</v>
      </c>
      <c r="AA4567">
        <v>2217.6567931051945</v>
      </c>
      <c r="AB4567">
        <v>251.6616539096832</v>
      </c>
      <c r="AC4567">
        <v>0</v>
      </c>
      <c r="AD4567">
        <v>3.3760176265008006</v>
      </c>
      <c r="AE4567">
        <v>2760.7939866295428</v>
      </c>
    </row>
    <row r="4568" spans="1:31" x14ac:dyDescent="0.3">
      <c r="A4568">
        <v>2514162</v>
      </c>
      <c r="B4568">
        <v>1</v>
      </c>
      <c r="C4568" t="s">
        <v>80</v>
      </c>
      <c r="D4568" t="s">
        <v>103</v>
      </c>
      <c r="E4568" t="s">
        <v>141</v>
      </c>
      <c r="F4568" t="s">
        <v>12042</v>
      </c>
      <c r="G4568" t="s">
        <v>143</v>
      </c>
      <c r="H4568" t="s">
        <v>135</v>
      </c>
      <c r="I4568" t="s">
        <v>136</v>
      </c>
      <c r="J4568" t="s">
        <v>137</v>
      </c>
      <c r="K4568" t="s">
        <v>144</v>
      </c>
      <c r="L4568" t="s">
        <v>13195</v>
      </c>
      <c r="M4568" t="s">
        <v>13196</v>
      </c>
      <c r="N4568">
        <v>9.4722221999999995E-2</v>
      </c>
      <c r="O4568">
        <v>12</v>
      </c>
      <c r="P4568">
        <v>737</v>
      </c>
      <c r="Q4568">
        <v>20</v>
      </c>
      <c r="R4568">
        <v>99</v>
      </c>
      <c r="S4568">
        <v>15</v>
      </c>
      <c r="T4568">
        <v>179</v>
      </c>
      <c r="U4568">
        <v>0</v>
      </c>
      <c r="V4568">
        <v>0</v>
      </c>
      <c r="W4568">
        <v>0.41785032320322507</v>
      </c>
      <c r="X4568">
        <v>16.932475028346524</v>
      </c>
      <c r="Y4568">
        <v>8.4897809981577552</v>
      </c>
      <c r="Z4568">
        <v>2.8024892099701471</v>
      </c>
      <c r="AA4568">
        <v>5.7210722891564112</v>
      </c>
      <c r="AB4568">
        <v>10.562694989913863</v>
      </c>
      <c r="AC4568">
        <v>0</v>
      </c>
      <c r="AD4568">
        <v>0</v>
      </c>
      <c r="AE4568">
        <v>44.926362838747927</v>
      </c>
    </row>
    <row r="4569" spans="1:31" x14ac:dyDescent="0.3">
      <c r="A4569">
        <v>2513976</v>
      </c>
      <c r="B4569">
        <v>1</v>
      </c>
      <c r="C4569" t="s">
        <v>80</v>
      </c>
      <c r="D4569" t="s">
        <v>92</v>
      </c>
      <c r="E4569" t="s">
        <v>147</v>
      </c>
      <c r="F4569" t="s">
        <v>13197</v>
      </c>
      <c r="G4569" t="s">
        <v>177</v>
      </c>
      <c r="H4569" t="s">
        <v>150</v>
      </c>
      <c r="I4569" t="s">
        <v>136</v>
      </c>
      <c r="J4569" t="s">
        <v>137</v>
      </c>
      <c r="K4569" t="s">
        <v>144</v>
      </c>
      <c r="L4569" t="s">
        <v>13198</v>
      </c>
      <c r="M4569" t="s">
        <v>13199</v>
      </c>
      <c r="N4569">
        <v>2.1311111110000001</v>
      </c>
      <c r="O4569">
        <v>0</v>
      </c>
      <c r="P4569">
        <v>67</v>
      </c>
      <c r="Q4569">
        <v>0</v>
      </c>
      <c r="R4569">
        <v>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49.482005049411228</v>
      </c>
      <c r="Y4569">
        <v>0</v>
      </c>
      <c r="Z4569">
        <v>0</v>
      </c>
      <c r="AA4569">
        <v>0</v>
      </c>
      <c r="AB4569">
        <v>0</v>
      </c>
      <c r="AC4569">
        <v>0</v>
      </c>
      <c r="AD4569">
        <v>0</v>
      </c>
      <c r="AE4569">
        <v>49.482005049411228</v>
      </c>
    </row>
    <row r="4570" spans="1:31" x14ac:dyDescent="0.3">
      <c r="A4570">
        <v>2513876</v>
      </c>
      <c r="B4570">
        <v>1</v>
      </c>
      <c r="C4570" t="s">
        <v>80</v>
      </c>
      <c r="D4570" t="s">
        <v>103</v>
      </c>
      <c r="E4570" t="s">
        <v>141</v>
      </c>
      <c r="F4570" t="s">
        <v>12042</v>
      </c>
      <c r="G4570" t="s">
        <v>143</v>
      </c>
      <c r="H4570" t="s">
        <v>135</v>
      </c>
      <c r="I4570" t="s">
        <v>277</v>
      </c>
      <c r="J4570" t="s">
        <v>137</v>
      </c>
      <c r="K4570" t="s">
        <v>144</v>
      </c>
      <c r="L4570" t="s">
        <v>13200</v>
      </c>
      <c r="M4570" t="s">
        <v>13201</v>
      </c>
      <c r="N4570">
        <v>4.9444443999999997E-2</v>
      </c>
      <c r="O4570">
        <v>12</v>
      </c>
      <c r="P4570">
        <v>737</v>
      </c>
      <c r="Q4570">
        <v>20</v>
      </c>
      <c r="R4570">
        <v>99</v>
      </c>
      <c r="S4570">
        <v>15</v>
      </c>
      <c r="T4570">
        <v>179</v>
      </c>
      <c r="U4570">
        <v>0</v>
      </c>
      <c r="V4570">
        <v>0</v>
      </c>
      <c r="W4570">
        <v>0.15802354765770002</v>
      </c>
      <c r="X4570">
        <v>7.9314553773721403</v>
      </c>
      <c r="Y4570">
        <v>3.2594800819126166</v>
      </c>
      <c r="Z4570">
        <v>1.3368634526528433</v>
      </c>
      <c r="AA4570">
        <v>2.3281061541594492</v>
      </c>
      <c r="AB4570">
        <v>3.7879337615623032</v>
      </c>
      <c r="AC4570">
        <v>0</v>
      </c>
      <c r="AD4570">
        <v>0</v>
      </c>
      <c r="AE4570">
        <v>18.801862375317054</v>
      </c>
    </row>
    <row r="4571" spans="1:31" x14ac:dyDescent="0.3">
      <c r="A4571">
        <v>2514168</v>
      </c>
      <c r="B4571">
        <v>1</v>
      </c>
      <c r="C4571" t="s">
        <v>80</v>
      </c>
      <c r="D4571" t="s">
        <v>96</v>
      </c>
      <c r="E4571" t="s">
        <v>207</v>
      </c>
      <c r="F4571" t="s">
        <v>13202</v>
      </c>
      <c r="G4571" t="s">
        <v>177</v>
      </c>
      <c r="H4571" t="s">
        <v>150</v>
      </c>
      <c r="I4571" t="s">
        <v>136</v>
      </c>
      <c r="J4571" t="s">
        <v>137</v>
      </c>
      <c r="K4571" t="s">
        <v>144</v>
      </c>
      <c r="L4571" t="s">
        <v>13203</v>
      </c>
      <c r="M4571" t="s">
        <v>13204</v>
      </c>
      <c r="N4571">
        <v>5.1963888880000004</v>
      </c>
      <c r="O4571">
        <v>0</v>
      </c>
      <c r="P4571">
        <v>82</v>
      </c>
      <c r="Q4571">
        <v>0</v>
      </c>
      <c r="R4571">
        <v>1</v>
      </c>
      <c r="S4571">
        <v>0</v>
      </c>
      <c r="T4571">
        <v>2</v>
      </c>
      <c r="U4571">
        <v>0</v>
      </c>
      <c r="V4571">
        <v>0</v>
      </c>
      <c r="W4571">
        <v>0</v>
      </c>
      <c r="X4571">
        <v>136.0159473724126</v>
      </c>
      <c r="Y4571">
        <v>0</v>
      </c>
      <c r="Z4571">
        <v>1.1423432729469234</v>
      </c>
      <c r="AA4571">
        <v>0</v>
      </c>
      <c r="AB4571">
        <v>1.0527060676072835</v>
      </c>
      <c r="AC4571">
        <v>0</v>
      </c>
      <c r="AD4571">
        <v>0</v>
      </c>
      <c r="AE4571">
        <v>138.21099671296682</v>
      </c>
    </row>
    <row r="4572" spans="1:31" x14ac:dyDescent="0.3">
      <c r="A4572">
        <v>2513919</v>
      </c>
      <c r="B4572">
        <v>1</v>
      </c>
      <c r="C4572" t="s">
        <v>80</v>
      </c>
      <c r="D4572" t="s">
        <v>105</v>
      </c>
      <c r="E4572" t="s">
        <v>159</v>
      </c>
      <c r="F4572" t="s">
        <v>9956</v>
      </c>
      <c r="G4572" t="s">
        <v>173</v>
      </c>
      <c r="H4572" t="s">
        <v>150</v>
      </c>
      <c r="I4572" t="s">
        <v>136</v>
      </c>
      <c r="J4572" t="s">
        <v>137</v>
      </c>
      <c r="K4572" t="s">
        <v>138</v>
      </c>
      <c r="L4572" t="s">
        <v>13205</v>
      </c>
      <c r="M4572" t="s">
        <v>13206</v>
      </c>
      <c r="N4572">
        <v>6.4419444439999998</v>
      </c>
      <c r="O4572">
        <v>0</v>
      </c>
      <c r="P4572">
        <v>213</v>
      </c>
      <c r="Q4572">
        <v>0</v>
      </c>
      <c r="R4572">
        <v>11</v>
      </c>
      <c r="S4572">
        <v>0</v>
      </c>
      <c r="T4572">
        <v>28</v>
      </c>
      <c r="U4572">
        <v>0</v>
      </c>
      <c r="V4572">
        <v>0</v>
      </c>
      <c r="W4572">
        <v>0</v>
      </c>
      <c r="X4572">
        <v>320.80458875282579</v>
      </c>
      <c r="Y4572">
        <v>0</v>
      </c>
      <c r="Z4572">
        <v>19.679780214554032</v>
      </c>
      <c r="AA4572">
        <v>0</v>
      </c>
      <c r="AB4572">
        <v>107.07126464218176</v>
      </c>
      <c r="AC4572">
        <v>0</v>
      </c>
      <c r="AD4572">
        <v>0</v>
      </c>
      <c r="AE4572">
        <v>447.5556336095616</v>
      </c>
    </row>
    <row r="4573" spans="1:31" x14ac:dyDescent="0.3">
      <c r="A4573">
        <v>2514274</v>
      </c>
      <c r="B4573">
        <v>1</v>
      </c>
      <c r="C4573" t="s">
        <v>80</v>
      </c>
      <c r="D4573" t="s">
        <v>99</v>
      </c>
      <c r="E4573" t="s">
        <v>167</v>
      </c>
      <c r="F4573" t="s">
        <v>13207</v>
      </c>
      <c r="G4573" t="s">
        <v>234</v>
      </c>
      <c r="H4573" t="s">
        <v>150</v>
      </c>
      <c r="I4573" t="s">
        <v>136</v>
      </c>
      <c r="J4573" t="s">
        <v>137</v>
      </c>
      <c r="K4573" t="s">
        <v>144</v>
      </c>
      <c r="L4573" t="s">
        <v>13208</v>
      </c>
      <c r="M4573" t="s">
        <v>13209</v>
      </c>
      <c r="N4573">
        <v>4.0702777770000003</v>
      </c>
      <c r="O4573">
        <v>0</v>
      </c>
      <c r="P4573">
        <v>1</v>
      </c>
      <c r="Q4573">
        <v>0</v>
      </c>
      <c r="R4573">
        <v>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11.20268125179145</v>
      </c>
      <c r="Y4573">
        <v>0</v>
      </c>
      <c r="Z4573">
        <v>0</v>
      </c>
      <c r="AA4573">
        <v>0</v>
      </c>
      <c r="AB4573">
        <v>0</v>
      </c>
      <c r="AC4573">
        <v>0</v>
      </c>
      <c r="AD4573">
        <v>0</v>
      </c>
      <c r="AE4573">
        <v>11.20268125179145</v>
      </c>
    </row>
    <row r="4574" spans="1:31" x14ac:dyDescent="0.3">
      <c r="A4574">
        <v>2513988</v>
      </c>
      <c r="B4574">
        <v>1</v>
      </c>
      <c r="C4574" t="s">
        <v>80</v>
      </c>
      <c r="D4574" t="s">
        <v>103</v>
      </c>
      <c r="E4574" t="s">
        <v>159</v>
      </c>
      <c r="F4574" t="s">
        <v>13210</v>
      </c>
      <c r="G4574" t="s">
        <v>1242</v>
      </c>
      <c r="H4574" t="s">
        <v>150</v>
      </c>
      <c r="I4574" t="s">
        <v>136</v>
      </c>
      <c r="J4574" t="s">
        <v>3</v>
      </c>
      <c r="K4574" t="s">
        <v>144</v>
      </c>
      <c r="L4574" t="s">
        <v>13211</v>
      </c>
      <c r="M4574" t="s">
        <v>13212</v>
      </c>
      <c r="N4574">
        <v>1.2413888879999999</v>
      </c>
      <c r="O4574">
        <v>0</v>
      </c>
      <c r="P4574">
        <v>2</v>
      </c>
      <c r="Q4574">
        <v>0</v>
      </c>
      <c r="R4574">
        <v>12</v>
      </c>
      <c r="S4574">
        <v>0</v>
      </c>
      <c r="T4574">
        <v>4</v>
      </c>
      <c r="U4574">
        <v>0</v>
      </c>
      <c r="V4574">
        <v>0</v>
      </c>
      <c r="W4574">
        <v>0</v>
      </c>
      <c r="X4574">
        <v>0.62960642696202085</v>
      </c>
      <c r="Y4574">
        <v>0</v>
      </c>
      <c r="Z4574">
        <v>13.508579723150788</v>
      </c>
      <c r="AA4574">
        <v>0</v>
      </c>
      <c r="AB4574">
        <v>0.87882622365143259</v>
      </c>
      <c r="AC4574">
        <v>0</v>
      </c>
      <c r="AD4574">
        <v>0</v>
      </c>
      <c r="AE4574">
        <v>15.017012373764242</v>
      </c>
    </row>
    <row r="4575" spans="1:31" x14ac:dyDescent="0.3">
      <c r="A4575">
        <v>2514234</v>
      </c>
      <c r="B4575">
        <v>1</v>
      </c>
      <c r="C4575" t="s">
        <v>80</v>
      </c>
      <c r="D4575" t="s">
        <v>96</v>
      </c>
      <c r="E4575" t="s">
        <v>167</v>
      </c>
      <c r="F4575" t="s">
        <v>13213</v>
      </c>
      <c r="G4575" t="s">
        <v>169</v>
      </c>
      <c r="H4575" t="s">
        <v>150</v>
      </c>
      <c r="I4575" t="s">
        <v>136</v>
      </c>
      <c r="J4575" t="s">
        <v>137</v>
      </c>
      <c r="K4575" t="s">
        <v>144</v>
      </c>
      <c r="L4575" t="s">
        <v>13214</v>
      </c>
      <c r="M4575" t="s">
        <v>13215</v>
      </c>
      <c r="N4575">
        <v>7.028611111</v>
      </c>
      <c r="O4575">
        <v>0</v>
      </c>
      <c r="P4575">
        <v>0</v>
      </c>
      <c r="Q4575">
        <v>0</v>
      </c>
      <c r="R4575">
        <v>0</v>
      </c>
      <c r="S4575">
        <v>0</v>
      </c>
      <c r="T4575">
        <v>1</v>
      </c>
      <c r="U4575">
        <v>0</v>
      </c>
      <c r="V4575">
        <v>0</v>
      </c>
      <c r="W4575">
        <v>0</v>
      </c>
      <c r="X4575">
        <v>0</v>
      </c>
      <c r="Y4575">
        <v>0</v>
      </c>
      <c r="Z4575">
        <v>0</v>
      </c>
      <c r="AA4575">
        <v>0</v>
      </c>
      <c r="AB4575">
        <v>18.321525256016201</v>
      </c>
      <c r="AC4575">
        <v>0</v>
      </c>
      <c r="AD4575">
        <v>0</v>
      </c>
      <c r="AE4575">
        <v>18.321525256016201</v>
      </c>
    </row>
    <row r="4576" spans="1:31" x14ac:dyDescent="0.3">
      <c r="A4576">
        <v>2513942</v>
      </c>
      <c r="B4576">
        <v>1</v>
      </c>
      <c r="C4576" t="s">
        <v>80</v>
      </c>
      <c r="D4576" t="s">
        <v>107</v>
      </c>
      <c r="E4576" t="s">
        <v>132</v>
      </c>
      <c r="F4576" t="s">
        <v>13216</v>
      </c>
      <c r="G4576" t="s">
        <v>204</v>
      </c>
      <c r="H4576" t="s">
        <v>135</v>
      </c>
      <c r="I4576" t="s">
        <v>136</v>
      </c>
      <c r="J4576" t="s">
        <v>137</v>
      </c>
      <c r="K4576" t="s">
        <v>144</v>
      </c>
      <c r="L4576" t="s">
        <v>13217</v>
      </c>
      <c r="M4576" t="s">
        <v>13218</v>
      </c>
      <c r="N4576">
        <v>1.4413888880000001</v>
      </c>
      <c r="O4576">
        <v>0</v>
      </c>
      <c r="P4576">
        <v>0</v>
      </c>
      <c r="Q4576">
        <v>4</v>
      </c>
      <c r="R4576">
        <v>0</v>
      </c>
      <c r="S4576">
        <v>0</v>
      </c>
      <c r="T4576">
        <v>0</v>
      </c>
      <c r="U4576">
        <v>0</v>
      </c>
      <c r="V4576">
        <v>0</v>
      </c>
      <c r="W4576">
        <v>0</v>
      </c>
      <c r="X4576">
        <v>0</v>
      </c>
      <c r="Y4576">
        <v>1.63952363989244</v>
      </c>
      <c r="Z4576">
        <v>0</v>
      </c>
      <c r="AA4576">
        <v>0</v>
      </c>
      <c r="AB4576">
        <v>0</v>
      </c>
      <c r="AC4576">
        <v>0</v>
      </c>
      <c r="AD4576">
        <v>0</v>
      </c>
      <c r="AE4576">
        <v>1.63952363989244</v>
      </c>
    </row>
    <row r="4577" spans="1:31" x14ac:dyDescent="0.3">
      <c r="A4577">
        <v>2513885</v>
      </c>
      <c r="B4577">
        <v>1</v>
      </c>
      <c r="C4577" t="s">
        <v>81</v>
      </c>
      <c r="D4577" t="s">
        <v>127</v>
      </c>
      <c r="E4577" t="s">
        <v>275</v>
      </c>
      <c r="F4577" t="s">
        <v>13219</v>
      </c>
      <c r="G4577" t="s">
        <v>295</v>
      </c>
      <c r="H4577" t="s">
        <v>135</v>
      </c>
      <c r="I4577" t="s">
        <v>136</v>
      </c>
      <c r="J4577" t="s">
        <v>137</v>
      </c>
      <c r="K4577" t="s">
        <v>138</v>
      </c>
      <c r="L4577" t="s">
        <v>13220</v>
      </c>
      <c r="M4577" t="s">
        <v>13221</v>
      </c>
      <c r="N4577">
        <v>0.136944444</v>
      </c>
      <c r="O4577">
        <v>1</v>
      </c>
      <c r="P4577">
        <v>23797</v>
      </c>
      <c r="Q4577">
        <v>4</v>
      </c>
      <c r="R4577">
        <v>71</v>
      </c>
      <c r="S4577">
        <v>18</v>
      </c>
      <c r="T4577">
        <v>1972</v>
      </c>
      <c r="U4577">
        <v>1</v>
      </c>
      <c r="V4577">
        <v>1</v>
      </c>
      <c r="W4577">
        <v>1.7461061378378336E-2</v>
      </c>
      <c r="X4577">
        <v>681.01506268212427</v>
      </c>
      <c r="Y4577">
        <v>0.23371192421136755</v>
      </c>
      <c r="Z4577">
        <v>3.7714867129483158</v>
      </c>
      <c r="AA4577">
        <v>69.094654908489431</v>
      </c>
      <c r="AB4577">
        <v>231.24039831624196</v>
      </c>
      <c r="AC4577">
        <v>9.4027138103580015</v>
      </c>
      <c r="AD4577">
        <v>0.96194451329476016</v>
      </c>
      <c r="AE4577">
        <v>995.73743392904657</v>
      </c>
    </row>
    <row r="4578" spans="1:31" x14ac:dyDescent="0.3">
      <c r="A4578">
        <v>2514171</v>
      </c>
      <c r="B4578">
        <v>1</v>
      </c>
      <c r="C4578" t="s">
        <v>80</v>
      </c>
      <c r="D4578" t="s">
        <v>100</v>
      </c>
      <c r="E4578" t="s">
        <v>159</v>
      </c>
      <c r="F4578" t="s">
        <v>13222</v>
      </c>
      <c r="G4578" t="s">
        <v>413</v>
      </c>
      <c r="H4578" t="s">
        <v>150</v>
      </c>
      <c r="I4578" t="s">
        <v>136</v>
      </c>
      <c r="J4578" t="s">
        <v>137</v>
      </c>
      <c r="K4578" t="s">
        <v>144</v>
      </c>
      <c r="L4578" t="s">
        <v>13223</v>
      </c>
      <c r="M4578" t="s">
        <v>13224</v>
      </c>
      <c r="N4578">
        <v>1.5252777769999999</v>
      </c>
      <c r="O4578">
        <v>0</v>
      </c>
      <c r="P4578">
        <v>18</v>
      </c>
      <c r="Q4578">
        <v>0</v>
      </c>
      <c r="R4578">
        <v>20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7.7288053875452167</v>
      </c>
      <c r="Y4578">
        <v>0</v>
      </c>
      <c r="Z4578">
        <v>18.03807579852311</v>
      </c>
      <c r="AA4578">
        <v>0</v>
      </c>
      <c r="AB4578">
        <v>0</v>
      </c>
      <c r="AC4578">
        <v>0</v>
      </c>
      <c r="AD4578">
        <v>0</v>
      </c>
      <c r="AE4578">
        <v>25.766881186068325</v>
      </c>
    </row>
    <row r="4579" spans="1:31" x14ac:dyDescent="0.3">
      <c r="A4579">
        <v>2514128</v>
      </c>
      <c r="B4579">
        <v>1</v>
      </c>
      <c r="C4579" t="s">
        <v>80</v>
      </c>
      <c r="D4579" t="s">
        <v>99</v>
      </c>
      <c r="E4579" t="s">
        <v>167</v>
      </c>
      <c r="F4579" t="s">
        <v>12882</v>
      </c>
      <c r="G4579" t="s">
        <v>263</v>
      </c>
      <c r="H4579" t="s">
        <v>150</v>
      </c>
      <c r="I4579" t="s">
        <v>136</v>
      </c>
      <c r="J4579" t="s">
        <v>137</v>
      </c>
      <c r="K4579" t="s">
        <v>144</v>
      </c>
      <c r="L4579" t="s">
        <v>13225</v>
      </c>
      <c r="M4579" t="s">
        <v>13226</v>
      </c>
      <c r="N4579">
        <v>2.523055555</v>
      </c>
      <c r="O4579">
        <v>0</v>
      </c>
      <c r="P4579">
        <v>1</v>
      </c>
      <c r="Q4579">
        <v>0</v>
      </c>
      <c r="R4579">
        <v>0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0.157449089543725</v>
      </c>
      <c r="Y4579">
        <v>0</v>
      </c>
      <c r="Z4579">
        <v>0</v>
      </c>
      <c r="AA4579">
        <v>0</v>
      </c>
      <c r="AB4579">
        <v>0</v>
      </c>
      <c r="AC4579">
        <v>0</v>
      </c>
      <c r="AD4579">
        <v>0</v>
      </c>
      <c r="AE4579">
        <v>0.157449089543725</v>
      </c>
    </row>
    <row r="4580" spans="1:31" x14ac:dyDescent="0.3">
      <c r="A4580">
        <v>2514114</v>
      </c>
      <c r="B4580">
        <v>1</v>
      </c>
      <c r="C4580" t="s">
        <v>80</v>
      </c>
      <c r="D4580" t="s">
        <v>83</v>
      </c>
      <c r="E4580" t="s">
        <v>167</v>
      </c>
      <c r="F4580" t="s">
        <v>13227</v>
      </c>
      <c r="G4580" t="s">
        <v>263</v>
      </c>
      <c r="H4580" t="s">
        <v>150</v>
      </c>
      <c r="I4580" t="s">
        <v>136</v>
      </c>
      <c r="J4580" t="s">
        <v>137</v>
      </c>
      <c r="K4580" t="s">
        <v>144</v>
      </c>
      <c r="L4580" t="s">
        <v>13228</v>
      </c>
      <c r="M4580" t="s">
        <v>13229</v>
      </c>
      <c r="N4580">
        <v>3.7027777770000001</v>
      </c>
      <c r="O4580">
        <v>0</v>
      </c>
      <c r="P4580">
        <v>5</v>
      </c>
      <c r="Q4580">
        <v>0</v>
      </c>
      <c r="R4580">
        <v>0</v>
      </c>
      <c r="S4580">
        <v>0</v>
      </c>
      <c r="T4580">
        <v>1</v>
      </c>
      <c r="U4580">
        <v>0</v>
      </c>
      <c r="V4580">
        <v>0</v>
      </c>
      <c r="W4580">
        <v>0</v>
      </c>
      <c r="X4580">
        <v>1.8138230494530612</v>
      </c>
      <c r="Y4580">
        <v>0</v>
      </c>
      <c r="Z4580">
        <v>0</v>
      </c>
      <c r="AA4580">
        <v>0</v>
      </c>
      <c r="AB4580">
        <v>4.9790778682188881</v>
      </c>
      <c r="AC4580">
        <v>0</v>
      </c>
      <c r="AD4580">
        <v>0</v>
      </c>
      <c r="AE4580">
        <v>6.7929009176719495</v>
      </c>
    </row>
    <row r="4581" spans="1:31" x14ac:dyDescent="0.3">
      <c r="A4581">
        <v>2514300</v>
      </c>
      <c r="B4581">
        <v>1</v>
      </c>
      <c r="C4581" t="s">
        <v>80</v>
      </c>
      <c r="D4581" t="s">
        <v>99</v>
      </c>
      <c r="E4581" t="s">
        <v>167</v>
      </c>
      <c r="F4581" t="s">
        <v>13230</v>
      </c>
      <c r="G4581" t="s">
        <v>263</v>
      </c>
      <c r="H4581" t="s">
        <v>150</v>
      </c>
      <c r="I4581" t="s">
        <v>136</v>
      </c>
      <c r="J4581" t="s">
        <v>137</v>
      </c>
      <c r="K4581" t="s">
        <v>144</v>
      </c>
      <c r="L4581" t="s">
        <v>13231</v>
      </c>
      <c r="M4581" t="s">
        <v>13232</v>
      </c>
      <c r="N4581">
        <v>2.6397222220000001</v>
      </c>
      <c r="O4581">
        <v>0</v>
      </c>
      <c r="P4581">
        <v>1</v>
      </c>
      <c r="Q4581">
        <v>0</v>
      </c>
      <c r="R4581">
        <v>0</v>
      </c>
      <c r="S4581">
        <v>0</v>
      </c>
      <c r="T4581">
        <v>0</v>
      </c>
      <c r="U4581">
        <v>0</v>
      </c>
      <c r="V4581">
        <v>0</v>
      </c>
      <c r="W4581">
        <v>0</v>
      </c>
      <c r="X4581">
        <v>8.3171471261596658E-2</v>
      </c>
      <c r="Y4581">
        <v>0</v>
      </c>
      <c r="Z4581">
        <v>0</v>
      </c>
      <c r="AA4581">
        <v>0</v>
      </c>
      <c r="AB4581">
        <v>0</v>
      </c>
      <c r="AC4581">
        <v>0</v>
      </c>
      <c r="AD4581">
        <v>0</v>
      </c>
      <c r="AE4581">
        <v>8.3171471261596658E-2</v>
      </c>
    </row>
    <row r="4582" spans="1:31" x14ac:dyDescent="0.3">
      <c r="A4582">
        <v>2513968</v>
      </c>
      <c r="B4582">
        <v>1</v>
      </c>
      <c r="C4582" t="s">
        <v>80</v>
      </c>
      <c r="D4582" t="s">
        <v>97</v>
      </c>
      <c r="E4582" t="s">
        <v>132</v>
      </c>
      <c r="F4582" t="s">
        <v>12952</v>
      </c>
      <c r="G4582" t="s">
        <v>204</v>
      </c>
      <c r="H4582" t="s">
        <v>135</v>
      </c>
      <c r="I4582" t="s">
        <v>136</v>
      </c>
      <c r="J4582" t="s">
        <v>137</v>
      </c>
      <c r="K4582" t="s">
        <v>144</v>
      </c>
      <c r="L4582" t="s">
        <v>13233</v>
      </c>
      <c r="M4582" t="s">
        <v>13234</v>
      </c>
      <c r="N4582">
        <v>3.6041666659999998</v>
      </c>
      <c r="O4582">
        <v>0</v>
      </c>
      <c r="P4582">
        <v>20</v>
      </c>
      <c r="Q4582">
        <v>0</v>
      </c>
      <c r="R4582">
        <v>69</v>
      </c>
      <c r="S4582">
        <v>0</v>
      </c>
      <c r="T4582">
        <v>18</v>
      </c>
      <c r="U4582">
        <v>0</v>
      </c>
      <c r="V4582">
        <v>0</v>
      </c>
      <c r="W4582">
        <v>0</v>
      </c>
      <c r="X4582">
        <v>38.175746273488514</v>
      </c>
      <c r="Y4582">
        <v>0</v>
      </c>
      <c r="Z4582">
        <v>98.37207958640127</v>
      </c>
      <c r="AA4582">
        <v>0</v>
      </c>
      <c r="AB4582">
        <v>100.90916467449985</v>
      </c>
      <c r="AC4582">
        <v>0</v>
      </c>
      <c r="AD4582">
        <v>0</v>
      </c>
      <c r="AE4582">
        <v>237.4569905343896</v>
      </c>
    </row>
    <row r="4583" spans="1:31" x14ac:dyDescent="0.3">
      <c r="A4583">
        <v>2514108</v>
      </c>
      <c r="B4583">
        <v>1</v>
      </c>
      <c r="C4583" t="s">
        <v>80</v>
      </c>
      <c r="D4583" t="s">
        <v>101</v>
      </c>
      <c r="E4583" t="s">
        <v>207</v>
      </c>
      <c r="F4583" t="s">
        <v>9271</v>
      </c>
      <c r="G4583" t="s">
        <v>161</v>
      </c>
      <c r="H4583" t="s">
        <v>150</v>
      </c>
      <c r="I4583" t="s">
        <v>136</v>
      </c>
      <c r="J4583" t="s">
        <v>137</v>
      </c>
      <c r="K4583" t="s">
        <v>144</v>
      </c>
      <c r="L4583" t="s">
        <v>13235</v>
      </c>
      <c r="M4583" t="s">
        <v>13236</v>
      </c>
      <c r="N4583">
        <v>1.173611111</v>
      </c>
      <c r="O4583">
        <v>0</v>
      </c>
      <c r="P4583">
        <v>92</v>
      </c>
      <c r="Q4583">
        <v>0</v>
      </c>
      <c r="R4583">
        <v>0</v>
      </c>
      <c r="S4583">
        <v>0</v>
      </c>
      <c r="T4583">
        <v>1</v>
      </c>
      <c r="U4583">
        <v>0</v>
      </c>
      <c r="V4583">
        <v>0</v>
      </c>
      <c r="W4583">
        <v>0</v>
      </c>
      <c r="X4583">
        <v>31.054937372026266</v>
      </c>
      <c r="Y4583">
        <v>0</v>
      </c>
      <c r="Z4583">
        <v>0</v>
      </c>
      <c r="AA4583">
        <v>0</v>
      </c>
      <c r="AB4583">
        <v>1.6019184661527777</v>
      </c>
      <c r="AC4583">
        <v>0</v>
      </c>
      <c r="AD4583">
        <v>0</v>
      </c>
      <c r="AE4583">
        <v>32.656855838179041</v>
      </c>
    </row>
    <row r="4584" spans="1:31" x14ac:dyDescent="0.3">
      <c r="A4584">
        <v>2514254</v>
      </c>
      <c r="B4584">
        <v>1</v>
      </c>
      <c r="C4584" t="s">
        <v>80</v>
      </c>
      <c r="D4584" t="s">
        <v>92</v>
      </c>
      <c r="E4584" t="s">
        <v>132</v>
      </c>
      <c r="F4584" t="s">
        <v>13237</v>
      </c>
      <c r="G4584" t="s">
        <v>204</v>
      </c>
      <c r="H4584" t="s">
        <v>135</v>
      </c>
      <c r="I4584" t="s">
        <v>136</v>
      </c>
      <c r="J4584" t="s">
        <v>137</v>
      </c>
      <c r="K4584" t="s">
        <v>144</v>
      </c>
      <c r="L4584" t="s">
        <v>13238</v>
      </c>
      <c r="M4584" t="s">
        <v>13239</v>
      </c>
      <c r="N4584">
        <v>2.7836111109999999</v>
      </c>
      <c r="O4584">
        <v>0</v>
      </c>
      <c r="P4584">
        <v>119</v>
      </c>
      <c r="Q4584">
        <v>0</v>
      </c>
      <c r="R4584">
        <v>0</v>
      </c>
      <c r="S4584">
        <v>0</v>
      </c>
      <c r="T4584">
        <v>0</v>
      </c>
      <c r="U4584">
        <v>0</v>
      </c>
      <c r="V4584">
        <v>0</v>
      </c>
      <c r="W4584">
        <v>0</v>
      </c>
      <c r="X4584">
        <v>73.0067487220321</v>
      </c>
      <c r="Y4584">
        <v>0</v>
      </c>
      <c r="Z4584">
        <v>0</v>
      </c>
      <c r="AA4584">
        <v>0</v>
      </c>
      <c r="AB4584">
        <v>0</v>
      </c>
      <c r="AC4584">
        <v>0</v>
      </c>
      <c r="AD4584">
        <v>0</v>
      </c>
      <c r="AE4584">
        <v>73.0067487220321</v>
      </c>
    </row>
    <row r="4585" spans="1:31" x14ac:dyDescent="0.3">
      <c r="A4585">
        <v>2514045</v>
      </c>
      <c r="B4585">
        <v>1</v>
      </c>
      <c r="C4585" t="s">
        <v>80</v>
      </c>
      <c r="D4585" t="s">
        <v>92</v>
      </c>
      <c r="E4585" t="s">
        <v>167</v>
      </c>
      <c r="F4585" t="s">
        <v>13240</v>
      </c>
      <c r="G4585" t="s">
        <v>263</v>
      </c>
      <c r="H4585" t="s">
        <v>150</v>
      </c>
      <c r="I4585" t="s">
        <v>136</v>
      </c>
      <c r="J4585" t="s">
        <v>137</v>
      </c>
      <c r="K4585" t="s">
        <v>144</v>
      </c>
      <c r="L4585" t="s">
        <v>13241</v>
      </c>
      <c r="M4585" t="s">
        <v>13242</v>
      </c>
      <c r="N4585">
        <v>6.8375000000000004</v>
      </c>
      <c r="O4585">
        <v>0</v>
      </c>
      <c r="P4585">
        <v>1</v>
      </c>
      <c r="Q4585">
        <v>0</v>
      </c>
      <c r="R4585">
        <v>0</v>
      </c>
      <c r="S4585">
        <v>0</v>
      </c>
      <c r="T4585">
        <v>0</v>
      </c>
      <c r="U4585">
        <v>0</v>
      </c>
      <c r="V4585">
        <v>0</v>
      </c>
      <c r="W4585">
        <v>0</v>
      </c>
      <c r="X4585">
        <v>3.2085135423598703</v>
      </c>
      <c r="Y4585">
        <v>0</v>
      </c>
      <c r="Z4585">
        <v>0</v>
      </c>
      <c r="AA4585">
        <v>0</v>
      </c>
      <c r="AB4585">
        <v>0</v>
      </c>
      <c r="AC4585">
        <v>0</v>
      </c>
      <c r="AD4585">
        <v>0</v>
      </c>
      <c r="AE4585">
        <v>3.2085135423598703</v>
      </c>
    </row>
    <row r="4586" spans="1:31" x14ac:dyDescent="0.3">
      <c r="A4586">
        <v>2513985</v>
      </c>
      <c r="B4586">
        <v>1</v>
      </c>
      <c r="C4586" t="s">
        <v>81</v>
      </c>
      <c r="D4586" t="s">
        <v>125</v>
      </c>
      <c r="E4586" t="s">
        <v>141</v>
      </c>
      <c r="F4586" t="s">
        <v>13243</v>
      </c>
      <c r="G4586" t="s">
        <v>1809</v>
      </c>
      <c r="H4586" t="s">
        <v>135</v>
      </c>
      <c r="I4586" t="s">
        <v>136</v>
      </c>
      <c r="J4586" t="s">
        <v>137</v>
      </c>
      <c r="K4586" t="s">
        <v>144</v>
      </c>
      <c r="L4586" t="s">
        <v>13244</v>
      </c>
      <c r="M4586" t="s">
        <v>13245</v>
      </c>
      <c r="N4586">
        <v>1.955833333</v>
      </c>
      <c r="O4586">
        <v>0</v>
      </c>
      <c r="P4586">
        <v>818</v>
      </c>
      <c r="Q4586">
        <v>2</v>
      </c>
      <c r="R4586">
        <v>44</v>
      </c>
      <c r="S4586">
        <v>1</v>
      </c>
      <c r="T4586">
        <v>144</v>
      </c>
      <c r="U4586">
        <v>2</v>
      </c>
      <c r="V4586">
        <v>1</v>
      </c>
      <c r="W4586">
        <v>0</v>
      </c>
      <c r="X4586">
        <v>266.78556371676058</v>
      </c>
      <c r="Y4586">
        <v>4.4602113865191999</v>
      </c>
      <c r="Z4586">
        <v>25.204944425541594</v>
      </c>
      <c r="AA4586">
        <v>7.2681268763265177</v>
      </c>
      <c r="AB4586">
        <v>132.65055794477726</v>
      </c>
      <c r="AC4586">
        <v>158.377045771768</v>
      </c>
      <c r="AD4586">
        <v>22.469618666463596</v>
      </c>
      <c r="AE4586">
        <v>617.2160687881568</v>
      </c>
    </row>
    <row r="4587" spans="1:31" x14ac:dyDescent="0.3">
      <c r="A4587">
        <v>2513899</v>
      </c>
      <c r="B4587">
        <v>1</v>
      </c>
      <c r="C4587" t="s">
        <v>80</v>
      </c>
      <c r="D4587" t="s">
        <v>100</v>
      </c>
      <c r="E4587" t="s">
        <v>187</v>
      </c>
      <c r="F4587" t="s">
        <v>5195</v>
      </c>
      <c r="G4587" t="s">
        <v>143</v>
      </c>
      <c r="H4587" t="s">
        <v>135</v>
      </c>
      <c r="I4587" t="s">
        <v>136</v>
      </c>
      <c r="J4587" t="s">
        <v>137</v>
      </c>
      <c r="K4587" t="s">
        <v>144</v>
      </c>
      <c r="L4587" t="s">
        <v>13246</v>
      </c>
      <c r="M4587" t="s">
        <v>13247</v>
      </c>
      <c r="N4587">
        <v>1.8136111109999999</v>
      </c>
      <c r="O4587">
        <v>0</v>
      </c>
      <c r="P4587">
        <v>372</v>
      </c>
      <c r="Q4587">
        <v>9</v>
      </c>
      <c r="R4587">
        <v>32</v>
      </c>
      <c r="S4587">
        <v>6</v>
      </c>
      <c r="T4587">
        <v>36</v>
      </c>
      <c r="U4587">
        <v>0</v>
      </c>
      <c r="V4587">
        <v>0</v>
      </c>
      <c r="W4587">
        <v>0</v>
      </c>
      <c r="X4587">
        <v>191.15938322282818</v>
      </c>
      <c r="Y4587">
        <v>5.5662241057735731</v>
      </c>
      <c r="Z4587">
        <v>108.21120124297342</v>
      </c>
      <c r="AA4587">
        <v>12.400285631328178</v>
      </c>
      <c r="AB4587">
        <v>31.226826906516916</v>
      </c>
      <c r="AC4587">
        <v>0</v>
      </c>
      <c r="AD4587">
        <v>0</v>
      </c>
      <c r="AE4587">
        <v>348.56392110942028</v>
      </c>
    </row>
    <row r="4588" spans="1:31" x14ac:dyDescent="0.3">
      <c r="A4588">
        <v>2514091</v>
      </c>
      <c r="B4588">
        <v>1</v>
      </c>
      <c r="C4588" t="s">
        <v>80</v>
      </c>
      <c r="D4588" t="s">
        <v>95</v>
      </c>
      <c r="E4588" t="s">
        <v>159</v>
      </c>
      <c r="F4588" t="s">
        <v>13248</v>
      </c>
      <c r="G4588" t="s">
        <v>134</v>
      </c>
      <c r="H4588" t="s">
        <v>150</v>
      </c>
      <c r="I4588" t="s">
        <v>136</v>
      </c>
      <c r="J4588" t="s">
        <v>137</v>
      </c>
      <c r="K4588" t="s">
        <v>138</v>
      </c>
      <c r="L4588" t="s">
        <v>13249</v>
      </c>
      <c r="M4588" t="s">
        <v>13250</v>
      </c>
      <c r="N4588">
        <v>1.8716666660000001</v>
      </c>
      <c r="O4588">
        <v>0</v>
      </c>
      <c r="P4588">
        <v>116</v>
      </c>
      <c r="Q4588">
        <v>0</v>
      </c>
      <c r="R4588">
        <v>0</v>
      </c>
      <c r="S4588">
        <v>0</v>
      </c>
      <c r="T4588">
        <v>16</v>
      </c>
      <c r="U4588">
        <v>0</v>
      </c>
      <c r="V4588">
        <v>0</v>
      </c>
      <c r="W4588">
        <v>0</v>
      </c>
      <c r="X4588">
        <v>47.838167645532444</v>
      </c>
      <c r="Y4588">
        <v>0</v>
      </c>
      <c r="Z4588">
        <v>0</v>
      </c>
      <c r="AA4588">
        <v>0</v>
      </c>
      <c r="AB4588">
        <v>39.989469099536869</v>
      </c>
      <c r="AC4588">
        <v>0</v>
      </c>
      <c r="AD4588">
        <v>0</v>
      </c>
      <c r="AE4588">
        <v>87.827636745069313</v>
      </c>
    </row>
    <row r="4589" spans="1:31" x14ac:dyDescent="0.3">
      <c r="A4589">
        <v>2513945</v>
      </c>
      <c r="B4589">
        <v>1</v>
      </c>
      <c r="C4589" t="s">
        <v>81</v>
      </c>
      <c r="D4589" t="s">
        <v>113</v>
      </c>
      <c r="E4589" t="s">
        <v>132</v>
      </c>
      <c r="F4589" t="s">
        <v>13251</v>
      </c>
      <c r="G4589" t="s">
        <v>134</v>
      </c>
      <c r="H4589" t="s">
        <v>135</v>
      </c>
      <c r="I4589" t="s">
        <v>136</v>
      </c>
      <c r="J4589" t="s">
        <v>137</v>
      </c>
      <c r="K4589" t="s">
        <v>138</v>
      </c>
      <c r="L4589" t="s">
        <v>13252</v>
      </c>
      <c r="M4589" t="s">
        <v>13253</v>
      </c>
      <c r="N4589">
        <v>1.101111111</v>
      </c>
      <c r="O4589">
        <v>0</v>
      </c>
      <c r="P4589">
        <v>72</v>
      </c>
      <c r="Q4589">
        <v>0</v>
      </c>
      <c r="R4589">
        <v>0</v>
      </c>
      <c r="S4589">
        <v>0</v>
      </c>
      <c r="T4589">
        <v>3</v>
      </c>
      <c r="U4589">
        <v>0</v>
      </c>
      <c r="V4589">
        <v>0</v>
      </c>
      <c r="W4589">
        <v>0</v>
      </c>
      <c r="X4589">
        <v>4.9874629996806537</v>
      </c>
      <c r="Y4589">
        <v>0</v>
      </c>
      <c r="Z4589">
        <v>0</v>
      </c>
      <c r="AA4589">
        <v>0</v>
      </c>
      <c r="AB4589">
        <v>1.4933367947459668</v>
      </c>
      <c r="AC4589">
        <v>0</v>
      </c>
      <c r="AD4589">
        <v>0</v>
      </c>
      <c r="AE4589">
        <v>6.4807997944266207</v>
      </c>
    </row>
    <row r="4590" spans="1:31" x14ac:dyDescent="0.3">
      <c r="A4590">
        <v>2514217</v>
      </c>
      <c r="B4590">
        <v>1</v>
      </c>
      <c r="C4590" t="s">
        <v>81</v>
      </c>
      <c r="D4590" t="s">
        <v>114</v>
      </c>
      <c r="E4590" t="s">
        <v>132</v>
      </c>
      <c r="F4590" t="s">
        <v>13254</v>
      </c>
      <c r="G4590" t="s">
        <v>204</v>
      </c>
      <c r="H4590" t="s">
        <v>135</v>
      </c>
      <c r="I4590" t="s">
        <v>136</v>
      </c>
      <c r="J4590" t="s">
        <v>137</v>
      </c>
      <c r="K4590" t="s">
        <v>144</v>
      </c>
      <c r="L4590" t="s">
        <v>13255</v>
      </c>
      <c r="M4590" t="s">
        <v>13256</v>
      </c>
      <c r="N4590">
        <v>2.5611111110000002</v>
      </c>
      <c r="O4590">
        <v>0</v>
      </c>
      <c r="P4590">
        <v>82</v>
      </c>
      <c r="Q4590">
        <v>0</v>
      </c>
      <c r="R4590">
        <v>0</v>
      </c>
      <c r="S4590">
        <v>0</v>
      </c>
      <c r="T4590">
        <v>6</v>
      </c>
      <c r="U4590">
        <v>0</v>
      </c>
      <c r="V4590">
        <v>0</v>
      </c>
      <c r="W4590">
        <v>0</v>
      </c>
      <c r="X4590">
        <v>18.759269546536089</v>
      </c>
      <c r="Y4590">
        <v>0</v>
      </c>
      <c r="Z4590">
        <v>0</v>
      </c>
      <c r="AA4590">
        <v>0</v>
      </c>
      <c r="AB4590">
        <v>0.50549352998664077</v>
      </c>
      <c r="AC4590">
        <v>0</v>
      </c>
      <c r="AD4590">
        <v>0</v>
      </c>
      <c r="AE4590">
        <v>19.26476307652273</v>
      </c>
    </row>
    <row r="4591" spans="1:31" x14ac:dyDescent="0.3">
      <c r="A4591">
        <v>2513862</v>
      </c>
      <c r="B4591">
        <v>1</v>
      </c>
      <c r="C4591" t="s">
        <v>80</v>
      </c>
      <c r="D4591" t="s">
        <v>96</v>
      </c>
      <c r="E4591" t="s">
        <v>132</v>
      </c>
      <c r="F4591" t="s">
        <v>13257</v>
      </c>
      <c r="G4591" t="s">
        <v>204</v>
      </c>
      <c r="H4591" t="s">
        <v>135</v>
      </c>
      <c r="I4591" t="s">
        <v>136</v>
      </c>
      <c r="J4591" t="s">
        <v>137</v>
      </c>
      <c r="K4591" t="s">
        <v>144</v>
      </c>
      <c r="L4591" t="s">
        <v>13258</v>
      </c>
      <c r="M4591" t="s">
        <v>13259</v>
      </c>
      <c r="N4591">
        <v>2.09</v>
      </c>
      <c r="O4591">
        <v>0</v>
      </c>
      <c r="P4591">
        <v>358</v>
      </c>
      <c r="Q4591">
        <v>0</v>
      </c>
      <c r="R4591">
        <v>0</v>
      </c>
      <c r="S4591">
        <v>8</v>
      </c>
      <c r="T4591">
        <v>15</v>
      </c>
      <c r="U4591">
        <v>0</v>
      </c>
      <c r="V4591">
        <v>0</v>
      </c>
      <c r="W4591">
        <v>0</v>
      </c>
      <c r="X4591">
        <v>136.91986555273303</v>
      </c>
      <c r="Y4591">
        <v>0</v>
      </c>
      <c r="Z4591">
        <v>0</v>
      </c>
      <c r="AA4591">
        <v>28.668769628053251</v>
      </c>
      <c r="AB4591">
        <v>23.240167277437493</v>
      </c>
      <c r="AC4591">
        <v>0</v>
      </c>
      <c r="AD4591">
        <v>0</v>
      </c>
      <c r="AE4591">
        <v>188.82880245822378</v>
      </c>
    </row>
    <row r="4592" spans="1:31" x14ac:dyDescent="0.3">
      <c r="A4592">
        <v>2514360</v>
      </c>
      <c r="B4592">
        <v>1</v>
      </c>
      <c r="C4592" t="s">
        <v>81</v>
      </c>
      <c r="D4592" t="s">
        <v>113</v>
      </c>
      <c r="E4592" t="s">
        <v>207</v>
      </c>
      <c r="F4592" t="s">
        <v>13260</v>
      </c>
      <c r="G4592" t="s">
        <v>177</v>
      </c>
      <c r="H4592" t="s">
        <v>150</v>
      </c>
      <c r="I4592" t="s">
        <v>136</v>
      </c>
      <c r="J4592" t="s">
        <v>137</v>
      </c>
      <c r="K4592" t="s">
        <v>144</v>
      </c>
      <c r="L4592" t="s">
        <v>13261</v>
      </c>
      <c r="M4592" t="s">
        <v>13262</v>
      </c>
      <c r="N4592">
        <v>2.735833333</v>
      </c>
      <c r="O4592">
        <v>0</v>
      </c>
      <c r="P4592">
        <v>31</v>
      </c>
      <c r="Q4592">
        <v>0</v>
      </c>
      <c r="R4592">
        <v>0</v>
      </c>
      <c r="S4592">
        <v>0</v>
      </c>
      <c r="T4592">
        <v>1</v>
      </c>
      <c r="U4592">
        <v>0</v>
      </c>
      <c r="V4592">
        <v>0</v>
      </c>
      <c r="W4592">
        <v>0</v>
      </c>
      <c r="X4592">
        <v>6.7861805258303587</v>
      </c>
      <c r="Y4592">
        <v>0</v>
      </c>
      <c r="Z4592">
        <v>0</v>
      </c>
      <c r="AA4592">
        <v>0</v>
      </c>
      <c r="AB4592">
        <v>0.221147073159145</v>
      </c>
      <c r="AC4592">
        <v>0</v>
      </c>
      <c r="AD4592">
        <v>0</v>
      </c>
      <c r="AE4592">
        <v>7.0073275989895034</v>
      </c>
    </row>
    <row r="4593" spans="1:31" x14ac:dyDescent="0.3">
      <c r="A4593">
        <v>2513882</v>
      </c>
      <c r="B4593">
        <v>1</v>
      </c>
      <c r="C4593" t="s">
        <v>80</v>
      </c>
      <c r="D4593" t="s">
        <v>104</v>
      </c>
      <c r="E4593" t="s">
        <v>187</v>
      </c>
      <c r="F4593" t="s">
        <v>13263</v>
      </c>
      <c r="G4593" t="s">
        <v>143</v>
      </c>
      <c r="H4593" t="s">
        <v>135</v>
      </c>
      <c r="I4593" t="s">
        <v>136</v>
      </c>
      <c r="J4593" t="s">
        <v>137</v>
      </c>
      <c r="K4593" t="s">
        <v>144</v>
      </c>
      <c r="L4593" t="s">
        <v>13264</v>
      </c>
      <c r="M4593" t="s">
        <v>13265</v>
      </c>
      <c r="N4593">
        <v>2.006388888</v>
      </c>
      <c r="O4593">
        <v>0</v>
      </c>
      <c r="P4593">
        <v>460</v>
      </c>
      <c r="Q4593">
        <v>4</v>
      </c>
      <c r="R4593">
        <v>13</v>
      </c>
      <c r="S4593">
        <v>4</v>
      </c>
      <c r="T4593">
        <v>106</v>
      </c>
      <c r="U4593">
        <v>2</v>
      </c>
      <c r="V4593">
        <v>0</v>
      </c>
      <c r="W4593">
        <v>0</v>
      </c>
      <c r="X4593">
        <v>233.56356021779996</v>
      </c>
      <c r="Y4593">
        <v>4.8342366344425072</v>
      </c>
      <c r="Z4593">
        <v>29.554656848666369</v>
      </c>
      <c r="AA4593">
        <v>159.69991225484526</v>
      </c>
      <c r="AB4593">
        <v>126.38996658564182</v>
      </c>
      <c r="AC4593">
        <v>304.11560054281648</v>
      </c>
      <c r="AD4593">
        <v>0</v>
      </c>
      <c r="AE4593">
        <v>858.15793308421235</v>
      </c>
    </row>
    <row r="4594" spans="1:31" x14ac:dyDescent="0.3">
      <c r="A4594">
        <v>2514031</v>
      </c>
      <c r="B4594">
        <v>1</v>
      </c>
      <c r="C4594" t="s">
        <v>81</v>
      </c>
      <c r="D4594" t="s">
        <v>113</v>
      </c>
      <c r="E4594" t="s">
        <v>159</v>
      </c>
      <c r="F4594" t="s">
        <v>13266</v>
      </c>
      <c r="G4594" t="s">
        <v>181</v>
      </c>
      <c r="H4594" t="s">
        <v>150</v>
      </c>
      <c r="I4594" t="s">
        <v>136</v>
      </c>
      <c r="J4594" t="s">
        <v>137</v>
      </c>
      <c r="K4594" t="s">
        <v>144</v>
      </c>
      <c r="L4594" t="s">
        <v>13267</v>
      </c>
      <c r="M4594" t="s">
        <v>13268</v>
      </c>
      <c r="N4594">
        <v>0.80444444400000004</v>
      </c>
      <c r="O4594">
        <v>0</v>
      </c>
      <c r="P4594">
        <v>60</v>
      </c>
      <c r="Q4594">
        <v>0</v>
      </c>
      <c r="R4594">
        <v>1</v>
      </c>
      <c r="S4594">
        <v>0</v>
      </c>
      <c r="T4594">
        <v>1</v>
      </c>
      <c r="U4594">
        <v>0</v>
      </c>
      <c r="V4594">
        <v>0</v>
      </c>
      <c r="W4594">
        <v>0</v>
      </c>
      <c r="X4594">
        <v>4.3969406320798976</v>
      </c>
      <c r="Y4594">
        <v>0</v>
      </c>
      <c r="Z4594">
        <v>0.57436757453144738</v>
      </c>
      <c r="AA4594">
        <v>0</v>
      </c>
      <c r="AB4594">
        <v>9.9333027087513334E-2</v>
      </c>
      <c r="AC4594">
        <v>0</v>
      </c>
      <c r="AD4594">
        <v>0</v>
      </c>
      <c r="AE4594">
        <v>5.0706412336988587</v>
      </c>
    </row>
    <row r="4595" spans="1:31" x14ac:dyDescent="0.3">
      <c r="A4595">
        <v>2513982</v>
      </c>
      <c r="B4595">
        <v>1</v>
      </c>
      <c r="C4595" t="s">
        <v>80</v>
      </c>
      <c r="D4595" t="s">
        <v>96</v>
      </c>
      <c r="E4595" t="s">
        <v>207</v>
      </c>
      <c r="F4595" t="s">
        <v>13269</v>
      </c>
      <c r="G4595" t="s">
        <v>177</v>
      </c>
      <c r="H4595" t="s">
        <v>150</v>
      </c>
      <c r="I4595" t="s">
        <v>136</v>
      </c>
      <c r="J4595" t="s">
        <v>137</v>
      </c>
      <c r="K4595" t="s">
        <v>144</v>
      </c>
      <c r="L4595" t="s">
        <v>13270</v>
      </c>
      <c r="M4595" t="s">
        <v>13271</v>
      </c>
      <c r="N4595">
        <v>2.5980555550000002</v>
      </c>
      <c r="O4595">
        <v>0</v>
      </c>
      <c r="P4595">
        <v>115</v>
      </c>
      <c r="Q4595">
        <v>0</v>
      </c>
      <c r="R4595">
        <v>0</v>
      </c>
      <c r="S4595">
        <v>0</v>
      </c>
      <c r="T4595">
        <v>15</v>
      </c>
      <c r="U4595">
        <v>0</v>
      </c>
      <c r="V4595">
        <v>0</v>
      </c>
      <c r="W4595">
        <v>0</v>
      </c>
      <c r="X4595">
        <v>44.890559618499374</v>
      </c>
      <c r="Y4595">
        <v>0</v>
      </c>
      <c r="Z4595">
        <v>0</v>
      </c>
      <c r="AA4595">
        <v>0</v>
      </c>
      <c r="AB4595">
        <v>24.598381902970583</v>
      </c>
      <c r="AC4595">
        <v>0</v>
      </c>
      <c r="AD4595">
        <v>0</v>
      </c>
      <c r="AE4595">
        <v>69.488941521469954</v>
      </c>
    </row>
    <row r="4596" spans="1:31" x14ac:dyDescent="0.3">
      <c r="A4596">
        <v>2514211</v>
      </c>
      <c r="B4596">
        <v>1</v>
      </c>
      <c r="C4596" t="s">
        <v>80</v>
      </c>
      <c r="D4596" t="s">
        <v>96</v>
      </c>
      <c r="E4596" t="s">
        <v>167</v>
      </c>
      <c r="F4596" t="s">
        <v>13272</v>
      </c>
      <c r="G4596" t="s">
        <v>169</v>
      </c>
      <c r="H4596" t="s">
        <v>150</v>
      </c>
      <c r="I4596" t="s">
        <v>136</v>
      </c>
      <c r="J4596" t="s">
        <v>137</v>
      </c>
      <c r="K4596" t="s">
        <v>144</v>
      </c>
      <c r="L4596" t="s">
        <v>13273</v>
      </c>
      <c r="M4596" t="s">
        <v>13274</v>
      </c>
      <c r="N4596">
        <v>6.5947222219999997</v>
      </c>
      <c r="O4596">
        <v>0</v>
      </c>
      <c r="P4596">
        <v>1</v>
      </c>
      <c r="Q4596">
        <v>0</v>
      </c>
      <c r="R4596">
        <v>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0.41566594501723664</v>
      </c>
      <c r="Y4596">
        <v>0</v>
      </c>
      <c r="Z4596">
        <v>0</v>
      </c>
      <c r="AA4596">
        <v>0</v>
      </c>
      <c r="AB4596">
        <v>0</v>
      </c>
      <c r="AC4596">
        <v>0</v>
      </c>
      <c r="AD4596">
        <v>0</v>
      </c>
      <c r="AE4596">
        <v>0.41566594501723664</v>
      </c>
    </row>
    <row r="4597" spans="1:31" x14ac:dyDescent="0.3">
      <c r="A4597">
        <v>2514317</v>
      </c>
      <c r="B4597">
        <v>1</v>
      </c>
      <c r="C4597" t="s">
        <v>80</v>
      </c>
      <c r="D4597" t="s">
        <v>92</v>
      </c>
      <c r="E4597" t="s">
        <v>167</v>
      </c>
      <c r="F4597" t="s">
        <v>13275</v>
      </c>
      <c r="G4597" t="s">
        <v>234</v>
      </c>
      <c r="H4597" t="s">
        <v>150</v>
      </c>
      <c r="I4597" t="s">
        <v>136</v>
      </c>
      <c r="J4597" t="s">
        <v>137</v>
      </c>
      <c r="K4597" t="s">
        <v>144</v>
      </c>
      <c r="L4597" t="s">
        <v>13276</v>
      </c>
      <c r="M4597" t="s">
        <v>13277</v>
      </c>
      <c r="N4597">
        <v>0.900277777</v>
      </c>
      <c r="O4597">
        <v>0</v>
      </c>
      <c r="P4597">
        <v>4</v>
      </c>
      <c r="Q4597">
        <v>0</v>
      </c>
      <c r="R4597">
        <v>0</v>
      </c>
      <c r="S4597">
        <v>0</v>
      </c>
      <c r="T4597">
        <v>0</v>
      </c>
      <c r="U4597">
        <v>0</v>
      </c>
      <c r="V4597">
        <v>0</v>
      </c>
      <c r="W4597">
        <v>0</v>
      </c>
      <c r="X4597">
        <v>1.3575581417625115</v>
      </c>
      <c r="Y4597">
        <v>0</v>
      </c>
      <c r="Z4597">
        <v>0</v>
      </c>
      <c r="AA4597">
        <v>0</v>
      </c>
      <c r="AB4597">
        <v>0</v>
      </c>
      <c r="AC4597">
        <v>0</v>
      </c>
      <c r="AD4597">
        <v>0</v>
      </c>
      <c r="AE4597">
        <v>1.3575581417625115</v>
      </c>
    </row>
    <row r="4598" spans="1:31" x14ac:dyDescent="0.3">
      <c r="A4598">
        <v>2513925</v>
      </c>
      <c r="B4598">
        <v>1</v>
      </c>
      <c r="C4598" t="s">
        <v>80</v>
      </c>
      <c r="D4598" t="s">
        <v>96</v>
      </c>
      <c r="E4598" t="s">
        <v>141</v>
      </c>
      <c r="F4598" t="s">
        <v>317</v>
      </c>
      <c r="G4598" t="s">
        <v>143</v>
      </c>
      <c r="H4598" t="s">
        <v>135</v>
      </c>
      <c r="I4598" t="s">
        <v>136</v>
      </c>
      <c r="J4598" t="s">
        <v>137</v>
      </c>
      <c r="K4598" t="s">
        <v>144</v>
      </c>
      <c r="L4598" t="s">
        <v>13278</v>
      </c>
      <c r="M4598" t="s">
        <v>13279</v>
      </c>
      <c r="N4598">
        <v>0.394166666</v>
      </c>
      <c r="O4598">
        <v>2</v>
      </c>
      <c r="P4598">
        <v>105</v>
      </c>
      <c r="Q4598">
        <v>3</v>
      </c>
      <c r="R4598">
        <v>0</v>
      </c>
      <c r="S4598">
        <v>7</v>
      </c>
      <c r="T4598">
        <v>1</v>
      </c>
      <c r="U4598">
        <v>0</v>
      </c>
      <c r="V4598">
        <v>0</v>
      </c>
      <c r="W4598">
        <v>0.20099486422951834</v>
      </c>
      <c r="X4598">
        <v>8.0461317267068644</v>
      </c>
      <c r="Y4598">
        <v>0.8828617418913326</v>
      </c>
      <c r="Z4598">
        <v>0</v>
      </c>
      <c r="AA4598">
        <v>25.194781045716148</v>
      </c>
      <c r="AB4598">
        <v>0</v>
      </c>
      <c r="AC4598">
        <v>0</v>
      </c>
      <c r="AD4598">
        <v>0</v>
      </c>
      <c r="AE4598">
        <v>34.324769378543863</v>
      </c>
    </row>
    <row r="4599" spans="1:31" x14ac:dyDescent="0.3">
      <c r="A4599">
        <v>2514174</v>
      </c>
      <c r="B4599">
        <v>1</v>
      </c>
      <c r="C4599" t="s">
        <v>81</v>
      </c>
      <c r="D4599" t="s">
        <v>114</v>
      </c>
      <c r="E4599" t="s">
        <v>207</v>
      </c>
      <c r="F4599" t="s">
        <v>13280</v>
      </c>
      <c r="G4599" t="s">
        <v>177</v>
      </c>
      <c r="H4599" t="s">
        <v>150</v>
      </c>
      <c r="I4599" t="s">
        <v>136</v>
      </c>
      <c r="J4599" t="s">
        <v>137</v>
      </c>
      <c r="K4599" t="s">
        <v>144</v>
      </c>
      <c r="L4599" t="s">
        <v>13281</v>
      </c>
      <c r="M4599" t="s">
        <v>13282</v>
      </c>
      <c r="N4599">
        <v>0.97166666599999996</v>
      </c>
      <c r="O4599">
        <v>0</v>
      </c>
      <c r="P4599">
        <v>3</v>
      </c>
      <c r="Q4599">
        <v>0</v>
      </c>
      <c r="R4599">
        <v>7</v>
      </c>
      <c r="S4599">
        <v>0</v>
      </c>
      <c r="T4599">
        <v>1</v>
      </c>
      <c r="U4599">
        <v>0</v>
      </c>
      <c r="V4599">
        <v>0</v>
      </c>
      <c r="W4599">
        <v>0</v>
      </c>
      <c r="X4599">
        <v>0.28097811686554502</v>
      </c>
      <c r="Y4599">
        <v>0</v>
      </c>
      <c r="Z4599">
        <v>9.9686397105900007E-2</v>
      </c>
      <c r="AA4599">
        <v>0</v>
      </c>
      <c r="AB4599">
        <v>1.3194678388833332</v>
      </c>
      <c r="AC4599">
        <v>0</v>
      </c>
      <c r="AD4599">
        <v>0</v>
      </c>
      <c r="AE4599">
        <v>1.7001323528547783</v>
      </c>
    </row>
    <row r="4600" spans="1:31" x14ac:dyDescent="0.3">
      <c r="A4600">
        <v>2513825</v>
      </c>
      <c r="B4600">
        <v>1</v>
      </c>
      <c r="C4600" t="s">
        <v>81</v>
      </c>
      <c r="D4600" t="s">
        <v>128</v>
      </c>
      <c r="E4600" t="s">
        <v>167</v>
      </c>
      <c r="F4600" t="s">
        <v>13283</v>
      </c>
      <c r="G4600" t="s">
        <v>234</v>
      </c>
      <c r="H4600" t="s">
        <v>150</v>
      </c>
      <c r="I4600" t="s">
        <v>136</v>
      </c>
      <c r="J4600" t="s">
        <v>137</v>
      </c>
      <c r="K4600" t="s">
        <v>144</v>
      </c>
      <c r="L4600" t="s">
        <v>13284</v>
      </c>
      <c r="M4600" t="s">
        <v>13285</v>
      </c>
      <c r="N4600">
        <v>2.3588888880000001</v>
      </c>
      <c r="O4600">
        <v>0</v>
      </c>
      <c r="P4600">
        <v>16</v>
      </c>
      <c r="Q4600">
        <v>0</v>
      </c>
      <c r="R4600">
        <v>0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6.0215739820139449</v>
      </c>
      <c r="Y4600">
        <v>0</v>
      </c>
      <c r="Z4600">
        <v>0</v>
      </c>
      <c r="AA4600">
        <v>0</v>
      </c>
      <c r="AB4600">
        <v>0</v>
      </c>
      <c r="AC4600">
        <v>0</v>
      </c>
      <c r="AD4600">
        <v>0</v>
      </c>
      <c r="AE4600">
        <v>6.0215739820139449</v>
      </c>
    </row>
    <row r="4601" spans="1:31" x14ac:dyDescent="0.3">
      <c r="A4601">
        <v>2514157</v>
      </c>
      <c r="B4601">
        <v>1</v>
      </c>
      <c r="C4601" t="s">
        <v>80</v>
      </c>
      <c r="D4601" t="s">
        <v>105</v>
      </c>
      <c r="E4601" t="s">
        <v>159</v>
      </c>
      <c r="F4601" t="s">
        <v>13286</v>
      </c>
      <c r="G4601" t="s">
        <v>134</v>
      </c>
      <c r="H4601" t="s">
        <v>150</v>
      </c>
      <c r="I4601" t="s">
        <v>136</v>
      </c>
      <c r="J4601" t="s">
        <v>137</v>
      </c>
      <c r="K4601" t="s">
        <v>138</v>
      </c>
      <c r="L4601" t="s">
        <v>13287</v>
      </c>
      <c r="M4601" t="s">
        <v>13288</v>
      </c>
      <c r="N4601">
        <v>0.79666666600000002</v>
      </c>
      <c r="O4601">
        <v>0</v>
      </c>
      <c r="P4601">
        <v>324</v>
      </c>
      <c r="Q4601">
        <v>0</v>
      </c>
      <c r="R4601">
        <v>0</v>
      </c>
      <c r="S4601">
        <v>0</v>
      </c>
      <c r="T4601">
        <v>67</v>
      </c>
      <c r="U4601">
        <v>0</v>
      </c>
      <c r="V4601">
        <v>0</v>
      </c>
      <c r="W4601">
        <v>0</v>
      </c>
      <c r="X4601">
        <v>57.328181182705762</v>
      </c>
      <c r="Y4601">
        <v>0</v>
      </c>
      <c r="Z4601">
        <v>0</v>
      </c>
      <c r="AA4601">
        <v>0</v>
      </c>
      <c r="AB4601">
        <v>27.075227712136616</v>
      </c>
      <c r="AC4601">
        <v>0</v>
      </c>
      <c r="AD4601">
        <v>0</v>
      </c>
      <c r="AE4601">
        <v>84.403408894842386</v>
      </c>
    </row>
    <row r="4602" spans="1:31" x14ac:dyDescent="0.3">
      <c r="A4602">
        <v>2514203</v>
      </c>
      <c r="B4602">
        <v>1</v>
      </c>
      <c r="C4602" t="s">
        <v>80</v>
      </c>
      <c r="D4602" t="s">
        <v>105</v>
      </c>
      <c r="E4602" t="s">
        <v>187</v>
      </c>
      <c r="F4602" t="s">
        <v>2781</v>
      </c>
      <c r="G4602" t="s">
        <v>143</v>
      </c>
      <c r="H4602" t="s">
        <v>135</v>
      </c>
      <c r="I4602" t="s">
        <v>136</v>
      </c>
      <c r="J4602" t="s">
        <v>137</v>
      </c>
      <c r="K4602" t="s">
        <v>144</v>
      </c>
      <c r="L4602" t="s">
        <v>13289</v>
      </c>
      <c r="M4602" t="s">
        <v>13290</v>
      </c>
      <c r="N4602">
        <v>7.9444444000000003E-2</v>
      </c>
      <c r="O4602">
        <v>2</v>
      </c>
      <c r="P4602">
        <v>134</v>
      </c>
      <c r="Q4602">
        <v>5</v>
      </c>
      <c r="R4602">
        <v>3</v>
      </c>
      <c r="S4602">
        <v>7</v>
      </c>
      <c r="T4602">
        <v>42</v>
      </c>
      <c r="U4602">
        <v>0</v>
      </c>
      <c r="V4602">
        <v>0</v>
      </c>
      <c r="W4602">
        <v>3.5125926028367782E-2</v>
      </c>
      <c r="X4602">
        <v>3.159303529242258</v>
      </c>
      <c r="Y4602">
        <v>7.3654385076086104</v>
      </c>
      <c r="Z4602">
        <v>4.5707424718670009E-2</v>
      </c>
      <c r="AA4602">
        <v>5.0576438179109697</v>
      </c>
      <c r="AB4602">
        <v>2.1749884446925547</v>
      </c>
      <c r="AC4602">
        <v>0</v>
      </c>
      <c r="AD4602">
        <v>0</v>
      </c>
      <c r="AE4602">
        <v>17.838207650201429</v>
      </c>
    </row>
    <row r="4603" spans="1:31" x14ac:dyDescent="0.3">
      <c r="A4603">
        <v>2514034</v>
      </c>
      <c r="B4603">
        <v>1</v>
      </c>
      <c r="C4603" t="s">
        <v>80</v>
      </c>
      <c r="D4603" t="s">
        <v>91</v>
      </c>
      <c r="E4603" t="s">
        <v>167</v>
      </c>
      <c r="F4603" t="s">
        <v>13291</v>
      </c>
      <c r="G4603" t="s">
        <v>538</v>
      </c>
      <c r="H4603" t="s">
        <v>150</v>
      </c>
      <c r="I4603" t="s">
        <v>136</v>
      </c>
      <c r="J4603" t="s">
        <v>3</v>
      </c>
      <c r="K4603" t="s">
        <v>144</v>
      </c>
      <c r="L4603" t="s">
        <v>13292</v>
      </c>
      <c r="M4603" t="s">
        <v>13293</v>
      </c>
      <c r="N4603">
        <v>5.489166666</v>
      </c>
      <c r="O4603">
        <v>0</v>
      </c>
      <c r="P4603">
        <v>1</v>
      </c>
      <c r="Q4603">
        <v>0</v>
      </c>
      <c r="R4603">
        <v>0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0</v>
      </c>
      <c r="Y4603">
        <v>0</v>
      </c>
      <c r="Z4603">
        <v>0</v>
      </c>
      <c r="AA4603">
        <v>0</v>
      </c>
      <c r="AB4603">
        <v>0</v>
      </c>
      <c r="AC4603">
        <v>0</v>
      </c>
      <c r="AD4603">
        <v>0</v>
      </c>
      <c r="AE4603">
        <v>0</v>
      </c>
    </row>
    <row r="4604" spans="1:31" x14ac:dyDescent="0.3">
      <c r="A4604">
        <v>2514286</v>
      </c>
      <c r="B4604">
        <v>1</v>
      </c>
      <c r="C4604" t="s">
        <v>80</v>
      </c>
      <c r="D4604" t="s">
        <v>97</v>
      </c>
      <c r="E4604" t="s">
        <v>167</v>
      </c>
      <c r="F4604" t="s">
        <v>13294</v>
      </c>
      <c r="G4604" t="s">
        <v>169</v>
      </c>
      <c r="H4604" t="s">
        <v>150</v>
      </c>
      <c r="I4604" t="s">
        <v>136</v>
      </c>
      <c r="J4604" t="s">
        <v>137</v>
      </c>
      <c r="K4604" t="s">
        <v>144</v>
      </c>
      <c r="L4604" t="s">
        <v>13295</v>
      </c>
      <c r="M4604" t="s">
        <v>13296</v>
      </c>
      <c r="N4604">
        <v>2.3025000000000002</v>
      </c>
      <c r="O4604">
        <v>0</v>
      </c>
      <c r="P4604">
        <v>1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0.53755413690999987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0.53755413690999987</v>
      </c>
    </row>
    <row r="4605" spans="1:31" x14ac:dyDescent="0.3">
      <c r="A4605">
        <v>2514094</v>
      </c>
      <c r="B4605">
        <v>1</v>
      </c>
      <c r="C4605" t="s">
        <v>80</v>
      </c>
      <c r="D4605" t="s">
        <v>93</v>
      </c>
      <c r="E4605" t="s">
        <v>159</v>
      </c>
      <c r="F4605" t="s">
        <v>13297</v>
      </c>
      <c r="G4605" t="s">
        <v>173</v>
      </c>
      <c r="H4605" t="s">
        <v>150</v>
      </c>
      <c r="I4605" t="s">
        <v>136</v>
      </c>
      <c r="J4605" t="s">
        <v>137</v>
      </c>
      <c r="K4605" t="s">
        <v>138</v>
      </c>
      <c r="L4605" t="s">
        <v>13298</v>
      </c>
      <c r="M4605" t="s">
        <v>13299</v>
      </c>
      <c r="N4605">
        <v>1.7138888880000001</v>
      </c>
      <c r="O4605">
        <v>0</v>
      </c>
      <c r="P4605">
        <v>802</v>
      </c>
      <c r="Q4605">
        <v>0</v>
      </c>
      <c r="R4605">
        <v>2</v>
      </c>
      <c r="S4605">
        <v>0</v>
      </c>
      <c r="T4605">
        <v>44</v>
      </c>
      <c r="U4605">
        <v>0</v>
      </c>
      <c r="V4605">
        <v>0</v>
      </c>
      <c r="W4605">
        <v>0</v>
      </c>
      <c r="X4605">
        <v>311.59901797213092</v>
      </c>
      <c r="Y4605">
        <v>0</v>
      </c>
      <c r="Z4605">
        <v>4.0059870641800002</v>
      </c>
      <c r="AA4605">
        <v>0</v>
      </c>
      <c r="AB4605">
        <v>83.805303615342865</v>
      </c>
      <c r="AC4605">
        <v>0</v>
      </c>
      <c r="AD4605">
        <v>0</v>
      </c>
      <c r="AE4605">
        <v>399.41030865165374</v>
      </c>
    </row>
    <row r="4606" spans="1:31" x14ac:dyDescent="0.3">
      <c r="A4606">
        <v>2513848</v>
      </c>
      <c r="B4606">
        <v>1</v>
      </c>
      <c r="C4606" t="s">
        <v>80</v>
      </c>
      <c r="D4606" t="s">
        <v>105</v>
      </c>
      <c r="E4606" t="s">
        <v>187</v>
      </c>
      <c r="F4606" t="s">
        <v>13300</v>
      </c>
      <c r="G4606" t="s">
        <v>143</v>
      </c>
      <c r="H4606" t="s">
        <v>135</v>
      </c>
      <c r="I4606" t="s">
        <v>136</v>
      </c>
      <c r="J4606" t="s">
        <v>137</v>
      </c>
      <c r="K4606" t="s">
        <v>144</v>
      </c>
      <c r="L4606" t="s">
        <v>13301</v>
      </c>
      <c r="M4606" t="s">
        <v>13302</v>
      </c>
      <c r="N4606">
        <v>0.22861111100000001</v>
      </c>
      <c r="O4606">
        <v>6</v>
      </c>
      <c r="P4606">
        <v>2559</v>
      </c>
      <c r="Q4606">
        <v>6</v>
      </c>
      <c r="R4606">
        <v>14</v>
      </c>
      <c r="S4606">
        <v>24</v>
      </c>
      <c r="T4606">
        <v>287</v>
      </c>
      <c r="U4606">
        <v>4</v>
      </c>
      <c r="V4606">
        <v>0</v>
      </c>
      <c r="W4606">
        <v>1.2051453490070554</v>
      </c>
      <c r="X4606">
        <v>136.48203840638723</v>
      </c>
      <c r="Y4606">
        <v>12.709425506304843</v>
      </c>
      <c r="Z4606">
        <v>1.0851987042674984</v>
      </c>
      <c r="AA4606">
        <v>23.770717539314902</v>
      </c>
      <c r="AB4606">
        <v>41.999466283314597</v>
      </c>
      <c r="AC4606">
        <v>33.856713689082767</v>
      </c>
      <c r="AD4606">
        <v>0</v>
      </c>
      <c r="AE4606">
        <v>251.10870547767891</v>
      </c>
    </row>
    <row r="4607" spans="1:31" x14ac:dyDescent="0.3">
      <c r="A4607">
        <v>2513934</v>
      </c>
      <c r="B4607">
        <v>1</v>
      </c>
      <c r="C4607" t="s">
        <v>80</v>
      </c>
      <c r="D4607" t="s">
        <v>105</v>
      </c>
      <c r="E4607" t="s">
        <v>167</v>
      </c>
      <c r="F4607" t="s">
        <v>10805</v>
      </c>
      <c r="G4607" t="s">
        <v>263</v>
      </c>
      <c r="H4607" t="s">
        <v>150</v>
      </c>
      <c r="I4607" t="s">
        <v>136</v>
      </c>
      <c r="J4607" t="s">
        <v>137</v>
      </c>
      <c r="K4607" t="s">
        <v>144</v>
      </c>
      <c r="L4607" t="s">
        <v>13303</v>
      </c>
      <c r="M4607" t="s">
        <v>13304</v>
      </c>
      <c r="N4607">
        <v>1.3277777770000001</v>
      </c>
      <c r="O4607">
        <v>0</v>
      </c>
      <c r="P4607">
        <v>2</v>
      </c>
      <c r="Q4607">
        <v>0</v>
      </c>
      <c r="R4607">
        <v>0</v>
      </c>
      <c r="S4607">
        <v>0</v>
      </c>
      <c r="T4607">
        <v>0</v>
      </c>
      <c r="U4607">
        <v>0</v>
      </c>
      <c r="V4607">
        <v>0</v>
      </c>
      <c r="W4607">
        <v>0</v>
      </c>
      <c r="X4607">
        <v>0.32205403409952665</v>
      </c>
      <c r="Y4607">
        <v>0</v>
      </c>
      <c r="Z4607">
        <v>0</v>
      </c>
      <c r="AA4607">
        <v>0</v>
      </c>
      <c r="AB4607">
        <v>0</v>
      </c>
      <c r="AC4607">
        <v>0</v>
      </c>
      <c r="AD4607">
        <v>0</v>
      </c>
      <c r="AE4607">
        <v>0.32205403409952665</v>
      </c>
    </row>
    <row r="4608" spans="1:31" x14ac:dyDescent="0.3">
      <c r="A4608">
        <v>2514163</v>
      </c>
      <c r="B4608">
        <v>1</v>
      </c>
      <c r="C4608" t="s">
        <v>80</v>
      </c>
      <c r="D4608" t="s">
        <v>103</v>
      </c>
      <c r="E4608" t="s">
        <v>187</v>
      </c>
      <c r="F4608" t="s">
        <v>12391</v>
      </c>
      <c r="G4608" t="s">
        <v>204</v>
      </c>
      <c r="H4608" t="s">
        <v>135</v>
      </c>
      <c r="I4608" t="s">
        <v>136</v>
      </c>
      <c r="J4608" t="s">
        <v>137</v>
      </c>
      <c r="K4608" t="s">
        <v>144</v>
      </c>
      <c r="L4608" t="s">
        <v>13305</v>
      </c>
      <c r="M4608" t="s">
        <v>13306</v>
      </c>
      <c r="N4608">
        <v>3.023055555</v>
      </c>
      <c r="O4608">
        <v>9</v>
      </c>
      <c r="P4608">
        <v>426</v>
      </c>
      <c r="Q4608">
        <v>2</v>
      </c>
      <c r="R4608">
        <v>128</v>
      </c>
      <c r="S4608">
        <v>6</v>
      </c>
      <c r="T4608">
        <v>61</v>
      </c>
      <c r="U4608">
        <v>0</v>
      </c>
      <c r="V4608">
        <v>0</v>
      </c>
      <c r="W4608">
        <v>10.649688223180675</v>
      </c>
      <c r="X4608">
        <v>327.44894483022455</v>
      </c>
      <c r="Y4608">
        <v>65.101976611248588</v>
      </c>
      <c r="Z4608">
        <v>259.01114915546594</v>
      </c>
      <c r="AA4608">
        <v>28.675489618862844</v>
      </c>
      <c r="AB4608">
        <v>134.06778506307572</v>
      </c>
      <c r="AC4608">
        <v>0</v>
      </c>
      <c r="AD4608">
        <v>0</v>
      </c>
      <c r="AE4608">
        <v>824.9550335020582</v>
      </c>
    </row>
    <row r="4609" spans="1:31" x14ac:dyDescent="0.3">
      <c r="A4609">
        <v>2513928</v>
      </c>
      <c r="B4609">
        <v>1</v>
      </c>
      <c r="C4609" t="s">
        <v>81</v>
      </c>
      <c r="D4609" t="s">
        <v>113</v>
      </c>
      <c r="E4609" t="s">
        <v>132</v>
      </c>
      <c r="F4609" t="s">
        <v>13307</v>
      </c>
      <c r="G4609" t="s">
        <v>134</v>
      </c>
      <c r="H4609" t="s">
        <v>135</v>
      </c>
      <c r="I4609" t="s">
        <v>136</v>
      </c>
      <c r="J4609" t="s">
        <v>137</v>
      </c>
      <c r="K4609" t="s">
        <v>138</v>
      </c>
      <c r="L4609" t="s">
        <v>13308</v>
      </c>
      <c r="M4609" t="s">
        <v>13309</v>
      </c>
      <c r="N4609">
        <v>3.335555555</v>
      </c>
      <c r="O4609">
        <v>0</v>
      </c>
      <c r="P4609">
        <v>51</v>
      </c>
      <c r="Q4609">
        <v>0</v>
      </c>
      <c r="R4609">
        <v>0</v>
      </c>
      <c r="S4609">
        <v>0</v>
      </c>
      <c r="T4609">
        <v>4</v>
      </c>
      <c r="U4609">
        <v>0</v>
      </c>
      <c r="V4609">
        <v>0</v>
      </c>
      <c r="W4609">
        <v>0</v>
      </c>
      <c r="X4609">
        <v>24.996383047044997</v>
      </c>
      <c r="Y4609">
        <v>0</v>
      </c>
      <c r="Z4609">
        <v>0</v>
      </c>
      <c r="AA4609">
        <v>0</v>
      </c>
      <c r="AB4609">
        <v>5.5191477521423211</v>
      </c>
      <c r="AC4609">
        <v>0</v>
      </c>
      <c r="AD4609">
        <v>0</v>
      </c>
      <c r="AE4609">
        <v>30.515530799187317</v>
      </c>
    </row>
    <row r="4610" spans="1:31" x14ac:dyDescent="0.3">
      <c r="A4610">
        <v>2513914</v>
      </c>
      <c r="B4610">
        <v>1</v>
      </c>
      <c r="C4610" t="s">
        <v>80</v>
      </c>
      <c r="D4610" t="s">
        <v>95</v>
      </c>
      <c r="E4610" t="s">
        <v>159</v>
      </c>
      <c r="F4610" t="s">
        <v>13310</v>
      </c>
      <c r="G4610" t="s">
        <v>134</v>
      </c>
      <c r="H4610" t="s">
        <v>150</v>
      </c>
      <c r="I4610" t="s">
        <v>136</v>
      </c>
      <c r="J4610" t="s">
        <v>137</v>
      </c>
      <c r="K4610" t="s">
        <v>138</v>
      </c>
      <c r="L4610" t="s">
        <v>13311</v>
      </c>
      <c r="M4610" t="s">
        <v>13312</v>
      </c>
      <c r="N4610">
        <v>1.3386111110000001</v>
      </c>
      <c r="O4610">
        <v>0</v>
      </c>
      <c r="P4610">
        <v>186</v>
      </c>
      <c r="Q4610">
        <v>0</v>
      </c>
      <c r="R4610">
        <v>0</v>
      </c>
      <c r="S4610">
        <v>0</v>
      </c>
      <c r="T4610">
        <v>26</v>
      </c>
      <c r="U4610">
        <v>0</v>
      </c>
      <c r="V4610">
        <v>0</v>
      </c>
      <c r="W4610">
        <v>0</v>
      </c>
      <c r="X4610">
        <v>54.24832791613273</v>
      </c>
      <c r="Y4610">
        <v>0</v>
      </c>
      <c r="Z4610">
        <v>0</v>
      </c>
      <c r="AA4610">
        <v>0</v>
      </c>
      <c r="AB4610">
        <v>72.078005909168255</v>
      </c>
      <c r="AC4610">
        <v>0</v>
      </c>
      <c r="AD4610">
        <v>0</v>
      </c>
      <c r="AE4610">
        <v>126.32633382530099</v>
      </c>
    </row>
    <row r="4611" spans="1:31" x14ac:dyDescent="0.3">
      <c r="A4611">
        <v>2514263</v>
      </c>
      <c r="B4611">
        <v>1</v>
      </c>
      <c r="C4611" t="s">
        <v>80</v>
      </c>
      <c r="D4611" t="s">
        <v>103</v>
      </c>
      <c r="E4611" t="s">
        <v>159</v>
      </c>
      <c r="F4611" t="s">
        <v>13210</v>
      </c>
      <c r="G4611" t="s">
        <v>1242</v>
      </c>
      <c r="H4611" t="s">
        <v>150</v>
      </c>
      <c r="I4611" t="s">
        <v>136</v>
      </c>
      <c r="J4611" t="s">
        <v>3</v>
      </c>
      <c r="K4611" t="s">
        <v>144</v>
      </c>
      <c r="L4611" t="s">
        <v>13313</v>
      </c>
      <c r="M4611" t="s">
        <v>13314</v>
      </c>
      <c r="N4611">
        <v>1.9938888880000001</v>
      </c>
      <c r="O4611">
        <v>0</v>
      </c>
      <c r="P4611">
        <v>2</v>
      </c>
      <c r="Q4611">
        <v>0</v>
      </c>
      <c r="R4611">
        <v>12</v>
      </c>
      <c r="S4611">
        <v>0</v>
      </c>
      <c r="T4611">
        <v>4</v>
      </c>
      <c r="U4611">
        <v>0</v>
      </c>
      <c r="V4611">
        <v>0</v>
      </c>
      <c r="W4611">
        <v>0</v>
      </c>
      <c r="X4611">
        <v>0.95943890344412508</v>
      </c>
      <c r="Y4611">
        <v>0</v>
      </c>
      <c r="Z4611">
        <v>20.812052074977128</v>
      </c>
      <c r="AA4611">
        <v>0</v>
      </c>
      <c r="AB4611">
        <v>1.32209171086563</v>
      </c>
      <c r="AC4611">
        <v>0</v>
      </c>
      <c r="AD4611">
        <v>0</v>
      </c>
      <c r="AE4611">
        <v>23.093582689286883</v>
      </c>
    </row>
    <row r="4612" spans="1:31" x14ac:dyDescent="0.3">
      <c r="A4612">
        <v>2513871</v>
      </c>
      <c r="B4612">
        <v>1</v>
      </c>
      <c r="C4612" t="s">
        <v>81</v>
      </c>
      <c r="D4612" t="s">
        <v>120</v>
      </c>
      <c r="E4612" t="s">
        <v>275</v>
      </c>
      <c r="F4612" t="s">
        <v>13315</v>
      </c>
      <c r="G4612" t="s">
        <v>134</v>
      </c>
      <c r="H4612" t="s">
        <v>135</v>
      </c>
      <c r="I4612" t="s">
        <v>136</v>
      </c>
      <c r="J4612" t="s">
        <v>137</v>
      </c>
      <c r="K4612" t="s">
        <v>138</v>
      </c>
      <c r="L4612" t="s">
        <v>13316</v>
      </c>
      <c r="M4612" t="s">
        <v>13317</v>
      </c>
      <c r="N4612">
        <v>6.7186111110000004</v>
      </c>
      <c r="O4612">
        <v>13</v>
      </c>
      <c r="P4612">
        <v>8488</v>
      </c>
      <c r="Q4612">
        <v>685</v>
      </c>
      <c r="R4612">
        <v>612</v>
      </c>
      <c r="S4612">
        <v>129</v>
      </c>
      <c r="T4612">
        <v>862</v>
      </c>
      <c r="U4612">
        <v>16</v>
      </c>
      <c r="V4612">
        <v>3</v>
      </c>
      <c r="W4612">
        <v>40.071100686198307</v>
      </c>
      <c r="X4612">
        <v>10092.626562144662</v>
      </c>
      <c r="Y4612">
        <v>22394.473524141595</v>
      </c>
      <c r="Z4612">
        <v>2004.8889231861797</v>
      </c>
      <c r="AA4612">
        <v>2392.5027408740816</v>
      </c>
      <c r="AB4612">
        <v>2627.7656010660789</v>
      </c>
      <c r="AC4612">
        <v>3523.4829215808363</v>
      </c>
      <c r="AD4612">
        <v>763.45421213696625</v>
      </c>
      <c r="AE4612">
        <v>43839.265585816596</v>
      </c>
    </row>
    <row r="4613" spans="1:31" x14ac:dyDescent="0.3">
      <c r="A4613">
        <v>2513991</v>
      </c>
      <c r="B4613">
        <v>1</v>
      </c>
      <c r="C4613" t="s">
        <v>80</v>
      </c>
      <c r="D4613" t="s">
        <v>106</v>
      </c>
      <c r="E4613" t="s">
        <v>159</v>
      </c>
      <c r="F4613" t="s">
        <v>13318</v>
      </c>
      <c r="G4613" t="s">
        <v>181</v>
      </c>
      <c r="H4613" t="s">
        <v>150</v>
      </c>
      <c r="I4613" t="s">
        <v>136</v>
      </c>
      <c r="J4613" t="s">
        <v>137</v>
      </c>
      <c r="K4613" t="s">
        <v>144</v>
      </c>
      <c r="L4613" t="s">
        <v>13319</v>
      </c>
      <c r="M4613" t="s">
        <v>13320</v>
      </c>
      <c r="N4613">
        <v>1.0575000000000001</v>
      </c>
      <c r="O4613">
        <v>0</v>
      </c>
      <c r="P4613">
        <v>0</v>
      </c>
      <c r="Q4613">
        <v>0</v>
      </c>
      <c r="R4613">
        <v>9</v>
      </c>
      <c r="S4613">
        <v>0</v>
      </c>
      <c r="T4613">
        <v>2</v>
      </c>
      <c r="U4613">
        <v>0</v>
      </c>
      <c r="V4613">
        <v>0</v>
      </c>
      <c r="W4613">
        <v>0</v>
      </c>
      <c r="X4613">
        <v>0</v>
      </c>
      <c r="Y4613">
        <v>0</v>
      </c>
      <c r="Z4613">
        <v>24.415038154045494</v>
      </c>
      <c r="AA4613">
        <v>0</v>
      </c>
      <c r="AB4613">
        <v>2.8233569047517602</v>
      </c>
      <c r="AC4613">
        <v>0</v>
      </c>
      <c r="AD4613">
        <v>0</v>
      </c>
      <c r="AE4613">
        <v>27.238395058797252</v>
      </c>
    </row>
    <row r="4614" spans="1:31" x14ac:dyDescent="0.3">
      <c r="A4614">
        <v>2514014</v>
      </c>
      <c r="B4614">
        <v>1</v>
      </c>
      <c r="C4614" t="s">
        <v>81</v>
      </c>
      <c r="D4614" t="s">
        <v>126</v>
      </c>
      <c r="E4614" t="s">
        <v>132</v>
      </c>
      <c r="F4614" t="s">
        <v>13321</v>
      </c>
      <c r="G4614" t="s">
        <v>173</v>
      </c>
      <c r="H4614" t="s">
        <v>135</v>
      </c>
      <c r="I4614" t="s">
        <v>136</v>
      </c>
      <c r="J4614" t="s">
        <v>137</v>
      </c>
      <c r="K4614" t="s">
        <v>138</v>
      </c>
      <c r="L4614" t="s">
        <v>13322</v>
      </c>
      <c r="M4614" t="s">
        <v>13323</v>
      </c>
      <c r="N4614">
        <v>5.8038888880000004</v>
      </c>
      <c r="O4614">
        <v>0</v>
      </c>
      <c r="P4614">
        <v>433</v>
      </c>
      <c r="Q4614">
        <v>0</v>
      </c>
      <c r="R4614">
        <v>43</v>
      </c>
      <c r="S4614">
        <v>0</v>
      </c>
      <c r="T4614">
        <v>17</v>
      </c>
      <c r="U4614">
        <v>0</v>
      </c>
      <c r="V4614">
        <v>0</v>
      </c>
      <c r="W4614">
        <v>0</v>
      </c>
      <c r="X4614">
        <v>309.22057345935411</v>
      </c>
      <c r="Y4614">
        <v>0</v>
      </c>
      <c r="Z4614">
        <v>50.618379313210525</v>
      </c>
      <c r="AA4614">
        <v>0</v>
      </c>
      <c r="AB4614">
        <v>139.41413104780963</v>
      </c>
      <c r="AC4614">
        <v>0</v>
      </c>
      <c r="AD4614">
        <v>0</v>
      </c>
      <c r="AE4614">
        <v>499.25308382037429</v>
      </c>
    </row>
    <row r="4615" spans="1:31" x14ac:dyDescent="0.3">
      <c r="A4615">
        <v>2514037</v>
      </c>
      <c r="B4615">
        <v>1</v>
      </c>
      <c r="C4615" t="s">
        <v>80</v>
      </c>
      <c r="D4615" t="s">
        <v>99</v>
      </c>
      <c r="E4615" t="s">
        <v>159</v>
      </c>
      <c r="F4615" t="s">
        <v>13324</v>
      </c>
      <c r="G4615" t="s">
        <v>134</v>
      </c>
      <c r="H4615" t="s">
        <v>150</v>
      </c>
      <c r="I4615" t="s">
        <v>136</v>
      </c>
      <c r="J4615" t="s">
        <v>137</v>
      </c>
      <c r="K4615" t="s">
        <v>138</v>
      </c>
      <c r="L4615" t="s">
        <v>13325</v>
      </c>
      <c r="M4615" t="s">
        <v>13326</v>
      </c>
      <c r="N4615">
        <v>0.99333333300000004</v>
      </c>
      <c r="O4615">
        <v>0</v>
      </c>
      <c r="P4615">
        <v>251</v>
      </c>
      <c r="Q4615">
        <v>0</v>
      </c>
      <c r="R4615">
        <v>0</v>
      </c>
      <c r="S4615">
        <v>0</v>
      </c>
      <c r="T4615">
        <v>8</v>
      </c>
      <c r="U4615">
        <v>0</v>
      </c>
      <c r="V4615">
        <v>0</v>
      </c>
      <c r="W4615">
        <v>0</v>
      </c>
      <c r="X4615">
        <v>31.810727705693235</v>
      </c>
      <c r="Y4615">
        <v>0</v>
      </c>
      <c r="Z4615">
        <v>0</v>
      </c>
      <c r="AA4615">
        <v>0</v>
      </c>
      <c r="AB4615">
        <v>4.4460145032448599</v>
      </c>
      <c r="AC4615">
        <v>0</v>
      </c>
      <c r="AD4615">
        <v>0</v>
      </c>
      <c r="AE4615">
        <v>36.256742208938093</v>
      </c>
    </row>
    <row r="4616" spans="1:31" x14ac:dyDescent="0.3">
      <c r="A4616">
        <v>2513891</v>
      </c>
      <c r="B4616">
        <v>1</v>
      </c>
      <c r="C4616" t="s">
        <v>80</v>
      </c>
      <c r="D4616" t="s">
        <v>105</v>
      </c>
      <c r="E4616" t="s">
        <v>187</v>
      </c>
      <c r="F4616" t="s">
        <v>13327</v>
      </c>
      <c r="G4616" t="s">
        <v>1809</v>
      </c>
      <c r="H4616" t="s">
        <v>135</v>
      </c>
      <c r="I4616" t="s">
        <v>136</v>
      </c>
      <c r="J4616" t="s">
        <v>137</v>
      </c>
      <c r="K4616" t="s">
        <v>144</v>
      </c>
      <c r="L4616" t="s">
        <v>13328</v>
      </c>
      <c r="M4616" t="s">
        <v>13329</v>
      </c>
      <c r="N4616">
        <v>1.4397222220000001</v>
      </c>
      <c r="O4616">
        <v>0</v>
      </c>
      <c r="P4616">
        <v>320</v>
      </c>
      <c r="Q4616">
        <v>0</v>
      </c>
      <c r="R4616">
        <v>0</v>
      </c>
      <c r="S4616">
        <v>17</v>
      </c>
      <c r="T4616">
        <v>149</v>
      </c>
      <c r="U4616">
        <v>15</v>
      </c>
      <c r="V4616">
        <v>35</v>
      </c>
      <c r="W4616">
        <v>0</v>
      </c>
      <c r="X4616">
        <v>124.1817001004829</v>
      </c>
      <c r="Y4616">
        <v>0</v>
      </c>
      <c r="Z4616">
        <v>0</v>
      </c>
      <c r="AA4616">
        <v>202.55156046326155</v>
      </c>
      <c r="AB4616">
        <v>647.89458407843074</v>
      </c>
      <c r="AC4616">
        <v>2218.942882037029</v>
      </c>
      <c r="AD4616">
        <v>1657.310030710114</v>
      </c>
      <c r="AE4616">
        <v>4850.8807573893182</v>
      </c>
    </row>
    <row r="4617" spans="1:31" x14ac:dyDescent="0.3">
      <c r="A4617">
        <v>2513997</v>
      </c>
      <c r="B4617">
        <v>1</v>
      </c>
      <c r="C4617" t="s">
        <v>80</v>
      </c>
      <c r="D4617" t="s">
        <v>96</v>
      </c>
      <c r="E4617" t="s">
        <v>167</v>
      </c>
      <c r="F4617" t="s">
        <v>13330</v>
      </c>
      <c r="G4617" t="s">
        <v>169</v>
      </c>
      <c r="H4617" t="s">
        <v>150</v>
      </c>
      <c r="I4617" t="s">
        <v>136</v>
      </c>
      <c r="J4617" t="s">
        <v>137</v>
      </c>
      <c r="K4617" t="s">
        <v>144</v>
      </c>
      <c r="L4617" t="s">
        <v>13331</v>
      </c>
      <c r="M4617" t="s">
        <v>13332</v>
      </c>
      <c r="N4617">
        <v>4.0033333329999996</v>
      </c>
      <c r="O4617">
        <v>0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0</v>
      </c>
      <c r="Y4617">
        <v>0</v>
      </c>
      <c r="Z4617">
        <v>0</v>
      </c>
      <c r="AA4617">
        <v>0</v>
      </c>
      <c r="AB4617">
        <v>0</v>
      </c>
      <c r="AC4617">
        <v>0</v>
      </c>
      <c r="AD4617">
        <v>0</v>
      </c>
      <c r="AE4617">
        <v>0</v>
      </c>
    </row>
    <row r="4618" spans="1:31" x14ac:dyDescent="0.3">
      <c r="A4618">
        <v>2514283</v>
      </c>
      <c r="B4618">
        <v>1</v>
      </c>
      <c r="C4618" t="s">
        <v>80</v>
      </c>
      <c r="D4618" t="s">
        <v>93</v>
      </c>
      <c r="E4618" t="s">
        <v>167</v>
      </c>
      <c r="F4618" t="s">
        <v>13333</v>
      </c>
      <c r="G4618" t="s">
        <v>234</v>
      </c>
      <c r="H4618" t="s">
        <v>150</v>
      </c>
      <c r="I4618" t="s">
        <v>136</v>
      </c>
      <c r="J4618" t="s">
        <v>137</v>
      </c>
      <c r="K4618" t="s">
        <v>144</v>
      </c>
      <c r="L4618" t="s">
        <v>13334</v>
      </c>
      <c r="M4618" t="s">
        <v>13335</v>
      </c>
      <c r="N4618">
        <v>0.78</v>
      </c>
      <c r="O4618">
        <v>0</v>
      </c>
      <c r="P4618">
        <v>9</v>
      </c>
      <c r="Q4618">
        <v>0</v>
      </c>
      <c r="R4618">
        <v>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2.5273799182523393</v>
      </c>
      <c r="Y4618">
        <v>0</v>
      </c>
      <c r="Z4618">
        <v>0</v>
      </c>
      <c r="AA4618">
        <v>0</v>
      </c>
      <c r="AB4618">
        <v>0</v>
      </c>
      <c r="AC4618">
        <v>0</v>
      </c>
      <c r="AD4618">
        <v>0</v>
      </c>
      <c r="AE4618">
        <v>2.5273799182523393</v>
      </c>
    </row>
    <row r="4619" spans="1:31" x14ac:dyDescent="0.3">
      <c r="A4619">
        <v>2514074</v>
      </c>
      <c r="B4619">
        <v>1</v>
      </c>
      <c r="C4619" t="s">
        <v>80</v>
      </c>
      <c r="D4619" t="s">
        <v>99</v>
      </c>
      <c r="E4619" t="s">
        <v>167</v>
      </c>
      <c r="F4619" t="s">
        <v>13336</v>
      </c>
      <c r="G4619" t="s">
        <v>234</v>
      </c>
      <c r="H4619" t="s">
        <v>150</v>
      </c>
      <c r="I4619" t="s">
        <v>136</v>
      </c>
      <c r="J4619" t="s">
        <v>137</v>
      </c>
      <c r="K4619" t="s">
        <v>144</v>
      </c>
      <c r="L4619" t="s">
        <v>13337</v>
      </c>
      <c r="M4619" t="s">
        <v>13338</v>
      </c>
      <c r="N4619">
        <v>1.6425000000000001</v>
      </c>
      <c r="O4619">
        <v>0</v>
      </c>
      <c r="P4619">
        <v>2</v>
      </c>
      <c r="Q4619">
        <v>0</v>
      </c>
      <c r="R4619">
        <v>0</v>
      </c>
      <c r="S4619">
        <v>0</v>
      </c>
      <c r="T4619">
        <v>0</v>
      </c>
      <c r="U4619">
        <v>0</v>
      </c>
      <c r="V4619">
        <v>0</v>
      </c>
      <c r="W4619">
        <v>0</v>
      </c>
      <c r="X4619">
        <v>0.64128993054306016</v>
      </c>
      <c r="Y4619">
        <v>0</v>
      </c>
      <c r="Z4619">
        <v>0</v>
      </c>
      <c r="AA4619">
        <v>0</v>
      </c>
      <c r="AB4619">
        <v>0</v>
      </c>
      <c r="AC4619">
        <v>0</v>
      </c>
      <c r="AD4619">
        <v>0</v>
      </c>
      <c r="AE4619">
        <v>0.64128993054306016</v>
      </c>
    </row>
    <row r="4620" spans="1:31" x14ac:dyDescent="0.3">
      <c r="A4620">
        <v>2513888</v>
      </c>
      <c r="B4620">
        <v>1</v>
      </c>
      <c r="C4620" t="s">
        <v>81</v>
      </c>
      <c r="D4620" t="s">
        <v>128</v>
      </c>
      <c r="E4620" t="s">
        <v>132</v>
      </c>
      <c r="F4620" t="s">
        <v>13339</v>
      </c>
      <c r="G4620" t="s">
        <v>143</v>
      </c>
      <c r="H4620" t="s">
        <v>135</v>
      </c>
      <c r="I4620" t="s">
        <v>136</v>
      </c>
      <c r="J4620" t="s">
        <v>137</v>
      </c>
      <c r="K4620" t="s">
        <v>144</v>
      </c>
      <c r="L4620" t="s">
        <v>13340</v>
      </c>
      <c r="M4620" t="s">
        <v>13341</v>
      </c>
      <c r="N4620">
        <v>1.217777777</v>
      </c>
      <c r="O4620">
        <v>0</v>
      </c>
      <c r="P4620">
        <v>149</v>
      </c>
      <c r="Q4620">
        <v>0</v>
      </c>
      <c r="R4620">
        <v>31</v>
      </c>
      <c r="S4620">
        <v>0</v>
      </c>
      <c r="T4620">
        <v>25</v>
      </c>
      <c r="U4620">
        <v>0</v>
      </c>
      <c r="V4620">
        <v>0</v>
      </c>
      <c r="W4620">
        <v>0</v>
      </c>
      <c r="X4620">
        <v>31.34927757045082</v>
      </c>
      <c r="Y4620">
        <v>0</v>
      </c>
      <c r="Z4620">
        <v>12.730188276777838</v>
      </c>
      <c r="AA4620">
        <v>0</v>
      </c>
      <c r="AB4620">
        <v>13.203291797671467</v>
      </c>
      <c r="AC4620">
        <v>0</v>
      </c>
      <c r="AD4620">
        <v>0</v>
      </c>
      <c r="AE4620">
        <v>57.28275764490013</v>
      </c>
    </row>
    <row r="4621" spans="1:31" x14ac:dyDescent="0.3">
      <c r="A4621">
        <v>2513954</v>
      </c>
      <c r="B4621">
        <v>1</v>
      </c>
      <c r="C4621" t="s">
        <v>80</v>
      </c>
      <c r="D4621" t="s">
        <v>94</v>
      </c>
      <c r="E4621" t="s">
        <v>159</v>
      </c>
      <c r="F4621" t="s">
        <v>13342</v>
      </c>
      <c r="G4621" t="s">
        <v>173</v>
      </c>
      <c r="H4621" t="s">
        <v>150</v>
      </c>
      <c r="I4621" t="s">
        <v>136</v>
      </c>
      <c r="J4621" t="s">
        <v>137</v>
      </c>
      <c r="K4621" t="s">
        <v>138</v>
      </c>
      <c r="L4621" t="s">
        <v>13343</v>
      </c>
      <c r="M4621" t="s">
        <v>13344</v>
      </c>
      <c r="N4621">
        <v>5.6630555549999997</v>
      </c>
      <c r="O4621">
        <v>0</v>
      </c>
      <c r="P4621">
        <v>421</v>
      </c>
      <c r="Q4621">
        <v>0</v>
      </c>
      <c r="R4621">
        <v>0</v>
      </c>
      <c r="S4621">
        <v>0</v>
      </c>
      <c r="T4621">
        <v>17</v>
      </c>
      <c r="U4621">
        <v>0</v>
      </c>
      <c r="V4621">
        <v>0</v>
      </c>
      <c r="W4621">
        <v>0</v>
      </c>
      <c r="X4621">
        <v>412.84687288279042</v>
      </c>
      <c r="Y4621">
        <v>0</v>
      </c>
      <c r="Z4621">
        <v>0</v>
      </c>
      <c r="AA4621">
        <v>0</v>
      </c>
      <c r="AB4621">
        <v>55.40711436204117</v>
      </c>
      <c r="AC4621">
        <v>0</v>
      </c>
      <c r="AD4621">
        <v>0</v>
      </c>
      <c r="AE4621">
        <v>468.25398724483159</v>
      </c>
    </row>
    <row r="4622" spans="1:31" x14ac:dyDescent="0.3">
      <c r="A4622">
        <v>2513911</v>
      </c>
      <c r="B4622">
        <v>1</v>
      </c>
      <c r="C4622" t="s">
        <v>80</v>
      </c>
      <c r="D4622" t="s">
        <v>84</v>
      </c>
      <c r="E4622" t="s">
        <v>147</v>
      </c>
      <c r="F4622" t="s">
        <v>13345</v>
      </c>
      <c r="G4622" t="s">
        <v>134</v>
      </c>
      <c r="H4622" t="s">
        <v>150</v>
      </c>
      <c r="I4622" t="s">
        <v>136</v>
      </c>
      <c r="J4622" t="s">
        <v>137</v>
      </c>
      <c r="K4622" t="s">
        <v>138</v>
      </c>
      <c r="L4622" t="s">
        <v>13346</v>
      </c>
      <c r="M4622" t="s">
        <v>13347</v>
      </c>
      <c r="N4622">
        <v>3.4674999999999998</v>
      </c>
      <c r="O4622">
        <v>0</v>
      </c>
      <c r="P4622">
        <v>133</v>
      </c>
      <c r="Q4622">
        <v>0</v>
      </c>
      <c r="R4622">
        <v>0</v>
      </c>
      <c r="S4622">
        <v>0</v>
      </c>
      <c r="T4622">
        <v>23</v>
      </c>
      <c r="U4622">
        <v>0</v>
      </c>
      <c r="V4622">
        <v>0</v>
      </c>
      <c r="W4622">
        <v>0</v>
      </c>
      <c r="X4622">
        <v>127.43984173819473</v>
      </c>
      <c r="Y4622">
        <v>0</v>
      </c>
      <c r="Z4622">
        <v>0</v>
      </c>
      <c r="AA4622">
        <v>0</v>
      </c>
      <c r="AB4622">
        <v>109.500189274364</v>
      </c>
      <c r="AC4622">
        <v>0</v>
      </c>
      <c r="AD4622">
        <v>0</v>
      </c>
      <c r="AE4622">
        <v>236.94003101255873</v>
      </c>
    </row>
    <row r="4623" spans="1:31" x14ac:dyDescent="0.3">
      <c r="A4623">
        <v>2513931</v>
      </c>
      <c r="B4623">
        <v>1</v>
      </c>
      <c r="C4623" t="s">
        <v>81</v>
      </c>
      <c r="D4623" t="s">
        <v>128</v>
      </c>
      <c r="E4623" t="s">
        <v>187</v>
      </c>
      <c r="F4623" t="s">
        <v>6195</v>
      </c>
      <c r="G4623" t="s">
        <v>173</v>
      </c>
      <c r="H4623" t="s">
        <v>135</v>
      </c>
      <c r="I4623" t="s">
        <v>136</v>
      </c>
      <c r="J4623" t="s">
        <v>137</v>
      </c>
      <c r="K4623" t="s">
        <v>138</v>
      </c>
      <c r="L4623" t="s">
        <v>13348</v>
      </c>
      <c r="M4623" t="s">
        <v>13349</v>
      </c>
      <c r="N4623">
        <v>8.7202777769999997</v>
      </c>
      <c r="O4623">
        <v>7</v>
      </c>
      <c r="P4623">
        <v>1418</v>
      </c>
      <c r="Q4623">
        <v>27</v>
      </c>
      <c r="R4623">
        <v>19</v>
      </c>
      <c r="S4623">
        <v>23</v>
      </c>
      <c r="T4623">
        <v>117</v>
      </c>
      <c r="U4623">
        <v>1</v>
      </c>
      <c r="V4623">
        <v>0</v>
      </c>
      <c r="W4623">
        <v>17.124686925912386</v>
      </c>
      <c r="X4623">
        <v>1419.8426262044466</v>
      </c>
      <c r="Y4623">
        <v>2007.0994219187612</v>
      </c>
      <c r="Z4623">
        <v>28.379352099808493</v>
      </c>
      <c r="AA4623">
        <v>622.00938525723927</v>
      </c>
      <c r="AB4623">
        <v>415.32290146340637</v>
      </c>
      <c r="AC4623">
        <v>1984.8256496051733</v>
      </c>
      <c r="AD4623">
        <v>0</v>
      </c>
      <c r="AE4623">
        <v>6494.6040234747479</v>
      </c>
    </row>
    <row r="4624" spans="1:31" x14ac:dyDescent="0.3">
      <c r="A4624">
        <v>2514080</v>
      </c>
      <c r="B4624">
        <v>1</v>
      </c>
      <c r="C4624" t="s">
        <v>80</v>
      </c>
      <c r="D4624" t="s">
        <v>104</v>
      </c>
      <c r="E4624" t="s">
        <v>275</v>
      </c>
      <c r="F4624" t="s">
        <v>3357</v>
      </c>
      <c r="G4624" t="s">
        <v>143</v>
      </c>
      <c r="H4624" t="s">
        <v>135</v>
      </c>
      <c r="I4624" t="s">
        <v>136</v>
      </c>
      <c r="J4624" t="s">
        <v>137</v>
      </c>
      <c r="K4624" t="s">
        <v>144</v>
      </c>
      <c r="L4624" t="s">
        <v>13350</v>
      </c>
      <c r="M4624" t="s">
        <v>13351</v>
      </c>
      <c r="N4624">
        <v>0.66722222200000003</v>
      </c>
      <c r="O4624">
        <v>10</v>
      </c>
      <c r="P4624">
        <v>15</v>
      </c>
      <c r="Q4624">
        <v>55</v>
      </c>
      <c r="R4624">
        <v>52</v>
      </c>
      <c r="S4624">
        <v>24</v>
      </c>
      <c r="T4624">
        <v>13</v>
      </c>
      <c r="U4624">
        <v>8</v>
      </c>
      <c r="V4624">
        <v>0</v>
      </c>
      <c r="W4624">
        <v>1.0757035942203859</v>
      </c>
      <c r="X4624">
        <v>1.9895255108268968</v>
      </c>
      <c r="Y4624">
        <v>12.306672740333484</v>
      </c>
      <c r="Z4624">
        <v>11.352948810547806</v>
      </c>
      <c r="AA4624">
        <v>458.8926572735316</v>
      </c>
      <c r="AB4624">
        <v>7.6142128519243784</v>
      </c>
      <c r="AC4624">
        <v>672.40411150124771</v>
      </c>
      <c r="AD4624">
        <v>0</v>
      </c>
      <c r="AE4624">
        <v>1165.6358322826322</v>
      </c>
    </row>
    <row r="4625" spans="1:31" x14ac:dyDescent="0.3">
      <c r="A4625">
        <v>2514011</v>
      </c>
      <c r="B4625">
        <v>1</v>
      </c>
      <c r="C4625" t="s">
        <v>80</v>
      </c>
      <c r="D4625" t="s">
        <v>93</v>
      </c>
      <c r="E4625" t="s">
        <v>159</v>
      </c>
      <c r="F4625" t="s">
        <v>13352</v>
      </c>
      <c r="G4625" t="s">
        <v>173</v>
      </c>
      <c r="H4625" t="s">
        <v>150</v>
      </c>
      <c r="I4625" t="s">
        <v>136</v>
      </c>
      <c r="J4625" t="s">
        <v>137</v>
      </c>
      <c r="K4625" t="s">
        <v>138</v>
      </c>
      <c r="L4625" t="s">
        <v>13353</v>
      </c>
      <c r="M4625" t="s">
        <v>13354</v>
      </c>
      <c r="N4625">
        <v>1.1830555549999999</v>
      </c>
      <c r="O4625">
        <v>0</v>
      </c>
      <c r="P4625">
        <v>798</v>
      </c>
      <c r="Q4625">
        <v>0</v>
      </c>
      <c r="R4625">
        <v>0</v>
      </c>
      <c r="S4625">
        <v>0</v>
      </c>
      <c r="T4625">
        <v>40</v>
      </c>
      <c r="U4625">
        <v>0</v>
      </c>
      <c r="V4625">
        <v>0</v>
      </c>
      <c r="W4625">
        <v>0</v>
      </c>
      <c r="X4625">
        <v>218.93157310400932</v>
      </c>
      <c r="Y4625">
        <v>0</v>
      </c>
      <c r="Z4625">
        <v>0</v>
      </c>
      <c r="AA4625">
        <v>0</v>
      </c>
      <c r="AB4625">
        <v>81.840718848622004</v>
      </c>
      <c r="AC4625">
        <v>0</v>
      </c>
      <c r="AD4625">
        <v>0</v>
      </c>
      <c r="AE4625">
        <v>300.77229195263135</v>
      </c>
    </row>
    <row r="4626" spans="1:31" x14ac:dyDescent="0.3">
      <c r="A4626">
        <v>2514117</v>
      </c>
      <c r="B4626">
        <v>1</v>
      </c>
      <c r="C4626" t="s">
        <v>80</v>
      </c>
      <c r="D4626" t="s">
        <v>95</v>
      </c>
      <c r="E4626" t="s">
        <v>207</v>
      </c>
      <c r="F4626" t="s">
        <v>412</v>
      </c>
      <c r="G4626" t="s">
        <v>177</v>
      </c>
      <c r="H4626" t="s">
        <v>150</v>
      </c>
      <c r="I4626" t="s">
        <v>136</v>
      </c>
      <c r="J4626" t="s">
        <v>137</v>
      </c>
      <c r="K4626" t="s">
        <v>144</v>
      </c>
      <c r="L4626" t="s">
        <v>13355</v>
      </c>
      <c r="M4626" t="s">
        <v>13356</v>
      </c>
      <c r="N4626">
        <v>1.035555555</v>
      </c>
      <c r="O4626">
        <v>0</v>
      </c>
      <c r="P4626">
        <v>78</v>
      </c>
      <c r="Q4626">
        <v>0</v>
      </c>
      <c r="R4626">
        <v>0</v>
      </c>
      <c r="S4626">
        <v>0</v>
      </c>
      <c r="T4626">
        <v>14</v>
      </c>
      <c r="U4626">
        <v>0</v>
      </c>
      <c r="V4626">
        <v>0</v>
      </c>
      <c r="W4626">
        <v>0</v>
      </c>
      <c r="X4626">
        <v>20.826632618324115</v>
      </c>
      <c r="Y4626">
        <v>0</v>
      </c>
      <c r="Z4626">
        <v>0</v>
      </c>
      <c r="AA4626">
        <v>0</v>
      </c>
      <c r="AB4626">
        <v>26.751275588771435</v>
      </c>
      <c r="AC4626">
        <v>0</v>
      </c>
      <c r="AD4626">
        <v>0</v>
      </c>
      <c r="AE4626">
        <v>47.577908207095547</v>
      </c>
    </row>
    <row r="4627" spans="1:31" x14ac:dyDescent="0.3">
      <c r="A4627">
        <v>2514063</v>
      </c>
      <c r="B4627">
        <v>1</v>
      </c>
      <c r="C4627" t="s">
        <v>81</v>
      </c>
      <c r="D4627" t="s">
        <v>127</v>
      </c>
      <c r="E4627" t="s">
        <v>207</v>
      </c>
      <c r="F4627" t="s">
        <v>13357</v>
      </c>
      <c r="G4627" t="s">
        <v>413</v>
      </c>
      <c r="H4627" t="s">
        <v>150</v>
      </c>
      <c r="I4627" t="s">
        <v>136</v>
      </c>
      <c r="J4627" t="s">
        <v>137</v>
      </c>
      <c r="K4627" t="s">
        <v>144</v>
      </c>
      <c r="L4627" t="s">
        <v>13358</v>
      </c>
      <c r="M4627" t="s">
        <v>13359</v>
      </c>
      <c r="N4627">
        <v>1.615277777</v>
      </c>
      <c r="O4627">
        <v>0</v>
      </c>
      <c r="P4627">
        <v>86</v>
      </c>
      <c r="Q4627">
        <v>0</v>
      </c>
      <c r="R4627">
        <v>0</v>
      </c>
      <c r="S4627">
        <v>0</v>
      </c>
      <c r="T4627">
        <v>4</v>
      </c>
      <c r="U4627">
        <v>0</v>
      </c>
      <c r="V4627">
        <v>0</v>
      </c>
      <c r="W4627">
        <v>0</v>
      </c>
      <c r="X4627">
        <v>35.789375851187913</v>
      </c>
      <c r="Y4627">
        <v>0</v>
      </c>
      <c r="Z4627">
        <v>0</v>
      </c>
      <c r="AA4627">
        <v>0</v>
      </c>
      <c r="AB4627">
        <v>5.0325683606657492</v>
      </c>
      <c r="AC4627">
        <v>0</v>
      </c>
      <c r="AD4627">
        <v>0</v>
      </c>
      <c r="AE4627">
        <v>40.821944211853662</v>
      </c>
    </row>
    <row r="4628" spans="1:31" x14ac:dyDescent="0.3">
      <c r="A4628">
        <v>2514086</v>
      </c>
      <c r="B4628">
        <v>1</v>
      </c>
      <c r="C4628" t="s">
        <v>80</v>
      </c>
      <c r="D4628" t="s">
        <v>105</v>
      </c>
      <c r="E4628" t="s">
        <v>159</v>
      </c>
      <c r="F4628" t="s">
        <v>13360</v>
      </c>
      <c r="G4628" t="s">
        <v>134</v>
      </c>
      <c r="H4628" t="s">
        <v>150</v>
      </c>
      <c r="I4628" t="s">
        <v>136</v>
      </c>
      <c r="J4628" t="s">
        <v>137</v>
      </c>
      <c r="K4628" t="s">
        <v>138</v>
      </c>
      <c r="L4628" t="s">
        <v>13361</v>
      </c>
      <c r="M4628" t="s">
        <v>13362</v>
      </c>
      <c r="N4628">
        <v>0.88388888799999998</v>
      </c>
      <c r="O4628">
        <v>0</v>
      </c>
      <c r="P4628">
        <v>316</v>
      </c>
      <c r="Q4628">
        <v>0</v>
      </c>
      <c r="R4628">
        <v>0</v>
      </c>
      <c r="S4628">
        <v>0</v>
      </c>
      <c r="T4628">
        <v>3</v>
      </c>
      <c r="U4628">
        <v>0</v>
      </c>
      <c r="V4628">
        <v>0</v>
      </c>
      <c r="W4628">
        <v>0</v>
      </c>
      <c r="X4628">
        <v>66.398254862596445</v>
      </c>
      <c r="Y4628">
        <v>0</v>
      </c>
      <c r="Z4628">
        <v>0</v>
      </c>
      <c r="AA4628">
        <v>0</v>
      </c>
      <c r="AB4628">
        <v>2.0188664585148652</v>
      </c>
      <c r="AC4628">
        <v>0</v>
      </c>
      <c r="AD4628">
        <v>0</v>
      </c>
      <c r="AE4628">
        <v>68.41712132111131</v>
      </c>
    </row>
    <row r="4629" spans="1:31" x14ac:dyDescent="0.3">
      <c r="A4629">
        <v>2514249</v>
      </c>
      <c r="B4629">
        <v>1</v>
      </c>
      <c r="C4629" t="s">
        <v>80</v>
      </c>
      <c r="D4629" t="s">
        <v>82</v>
      </c>
      <c r="E4629" t="s">
        <v>207</v>
      </c>
      <c r="F4629" t="s">
        <v>13363</v>
      </c>
      <c r="G4629" t="s">
        <v>1242</v>
      </c>
      <c r="H4629" t="s">
        <v>150</v>
      </c>
      <c r="I4629" t="s">
        <v>136</v>
      </c>
      <c r="J4629" t="s">
        <v>3</v>
      </c>
      <c r="K4629" t="s">
        <v>144</v>
      </c>
      <c r="L4629" t="s">
        <v>13364</v>
      </c>
      <c r="M4629" t="s">
        <v>13365</v>
      </c>
      <c r="N4629">
        <v>1.263055555</v>
      </c>
      <c r="O4629">
        <v>0</v>
      </c>
      <c r="P4629">
        <v>13</v>
      </c>
      <c r="Q4629">
        <v>0</v>
      </c>
      <c r="R4629">
        <v>0</v>
      </c>
      <c r="S4629">
        <v>0</v>
      </c>
      <c r="T4629">
        <v>1</v>
      </c>
      <c r="U4629">
        <v>0</v>
      </c>
      <c r="V4629">
        <v>0</v>
      </c>
      <c r="W4629">
        <v>0</v>
      </c>
      <c r="X4629">
        <v>2.9135011698300746</v>
      </c>
      <c r="Y4629">
        <v>0</v>
      </c>
      <c r="Z4629">
        <v>0</v>
      </c>
      <c r="AA4629">
        <v>0</v>
      </c>
      <c r="AB4629">
        <v>7.8767164065166682E-3</v>
      </c>
      <c r="AC4629">
        <v>0</v>
      </c>
      <c r="AD4629">
        <v>0</v>
      </c>
      <c r="AE4629">
        <v>2.9213778862365913</v>
      </c>
    </row>
    <row r="4630" spans="1:31" x14ac:dyDescent="0.3">
      <c r="A4630">
        <v>2514046</v>
      </c>
      <c r="B4630">
        <v>1</v>
      </c>
      <c r="C4630" t="s">
        <v>81</v>
      </c>
      <c r="D4630" t="s">
        <v>117</v>
      </c>
      <c r="E4630" t="s">
        <v>207</v>
      </c>
      <c r="F4630" t="s">
        <v>13366</v>
      </c>
      <c r="G4630" t="s">
        <v>161</v>
      </c>
      <c r="H4630" t="s">
        <v>150</v>
      </c>
      <c r="I4630" t="s">
        <v>136</v>
      </c>
      <c r="J4630" t="s">
        <v>137</v>
      </c>
      <c r="K4630" t="s">
        <v>144</v>
      </c>
      <c r="L4630" t="s">
        <v>13367</v>
      </c>
      <c r="M4630" t="s">
        <v>13368</v>
      </c>
      <c r="N4630">
        <v>0.97361111099999997</v>
      </c>
      <c r="O4630">
        <v>0</v>
      </c>
      <c r="P4630">
        <v>32</v>
      </c>
      <c r="Q4630">
        <v>0</v>
      </c>
      <c r="R4630">
        <v>0</v>
      </c>
      <c r="S4630">
        <v>0</v>
      </c>
      <c r="T4630">
        <v>3</v>
      </c>
      <c r="U4630">
        <v>0</v>
      </c>
      <c r="V4630">
        <v>0</v>
      </c>
      <c r="W4630">
        <v>0</v>
      </c>
      <c r="X4630">
        <v>7.1456103207861634</v>
      </c>
      <c r="Y4630">
        <v>0</v>
      </c>
      <c r="Z4630">
        <v>0</v>
      </c>
      <c r="AA4630">
        <v>0</v>
      </c>
      <c r="AB4630">
        <v>1.7963960544344153</v>
      </c>
      <c r="AC4630">
        <v>0</v>
      </c>
      <c r="AD4630">
        <v>0</v>
      </c>
      <c r="AE4630">
        <v>8.9420063752205792</v>
      </c>
    </row>
    <row r="4631" spans="1:31" x14ac:dyDescent="0.3">
      <c r="A4631">
        <v>2513854</v>
      </c>
      <c r="B4631">
        <v>1</v>
      </c>
      <c r="C4631" t="s">
        <v>80</v>
      </c>
      <c r="D4631" t="s">
        <v>103</v>
      </c>
      <c r="E4631" t="s">
        <v>187</v>
      </c>
      <c r="F4631" t="s">
        <v>13369</v>
      </c>
      <c r="G4631" t="s">
        <v>538</v>
      </c>
      <c r="H4631" t="s">
        <v>135</v>
      </c>
      <c r="I4631" t="s">
        <v>136</v>
      </c>
      <c r="J4631" t="s">
        <v>3</v>
      </c>
      <c r="K4631" t="s">
        <v>144</v>
      </c>
      <c r="L4631" t="s">
        <v>13370</v>
      </c>
      <c r="M4631" t="s">
        <v>13371</v>
      </c>
      <c r="N4631">
        <v>10.017777776999999</v>
      </c>
      <c r="O4631">
        <v>1</v>
      </c>
      <c r="P4631">
        <v>0</v>
      </c>
      <c r="Q4631">
        <v>3</v>
      </c>
      <c r="R4631">
        <v>0</v>
      </c>
      <c r="S4631">
        <v>11</v>
      </c>
      <c r="T4631">
        <v>1</v>
      </c>
      <c r="U4631">
        <v>1</v>
      </c>
      <c r="V4631">
        <v>0</v>
      </c>
      <c r="W4631">
        <v>6.1989398193603309</v>
      </c>
      <c r="X4631">
        <v>0</v>
      </c>
      <c r="Y4631">
        <v>137.27298069357221</v>
      </c>
      <c r="Z4631">
        <v>0</v>
      </c>
      <c r="AA4631">
        <v>559.63671485878444</v>
      </c>
      <c r="AB4631">
        <v>0</v>
      </c>
      <c r="AC4631">
        <v>950.61711173205981</v>
      </c>
      <c r="AD4631">
        <v>0</v>
      </c>
      <c r="AE4631">
        <v>1653.7257471037769</v>
      </c>
    </row>
    <row r="4632" spans="1:31" x14ac:dyDescent="0.3">
      <c r="A4632">
        <v>2513940</v>
      </c>
      <c r="B4632">
        <v>1</v>
      </c>
      <c r="C4632" t="s">
        <v>81</v>
      </c>
      <c r="D4632" t="s">
        <v>117</v>
      </c>
      <c r="E4632" t="s">
        <v>207</v>
      </c>
      <c r="F4632" t="s">
        <v>13372</v>
      </c>
      <c r="G4632" t="s">
        <v>177</v>
      </c>
      <c r="H4632" t="s">
        <v>150</v>
      </c>
      <c r="I4632" t="s">
        <v>136</v>
      </c>
      <c r="J4632" t="s">
        <v>137</v>
      </c>
      <c r="K4632" t="s">
        <v>144</v>
      </c>
      <c r="L4632" t="s">
        <v>13373</v>
      </c>
      <c r="M4632" t="s">
        <v>13374</v>
      </c>
      <c r="N4632">
        <v>1.0622222219999999</v>
      </c>
      <c r="O4632">
        <v>0</v>
      </c>
      <c r="P4632">
        <v>53</v>
      </c>
      <c r="Q4632">
        <v>0</v>
      </c>
      <c r="R4632">
        <v>2</v>
      </c>
      <c r="S4632">
        <v>0</v>
      </c>
      <c r="T4632">
        <v>8</v>
      </c>
      <c r="U4632">
        <v>0</v>
      </c>
      <c r="V4632">
        <v>0</v>
      </c>
      <c r="W4632">
        <v>0</v>
      </c>
      <c r="X4632">
        <v>5.2285079187404024</v>
      </c>
      <c r="Y4632">
        <v>0</v>
      </c>
      <c r="Z4632">
        <v>0.28923171573013334</v>
      </c>
      <c r="AA4632">
        <v>0</v>
      </c>
      <c r="AB4632">
        <v>2.7069225930829335</v>
      </c>
      <c r="AC4632">
        <v>0</v>
      </c>
      <c r="AD4632">
        <v>0</v>
      </c>
      <c r="AE4632">
        <v>8.2246622275534698</v>
      </c>
    </row>
    <row r="4633" spans="1:31" x14ac:dyDescent="0.3">
      <c r="A4633">
        <v>2514000</v>
      </c>
      <c r="B4633">
        <v>1</v>
      </c>
      <c r="C4633" t="s">
        <v>80</v>
      </c>
      <c r="D4633" t="s">
        <v>95</v>
      </c>
      <c r="E4633" t="s">
        <v>159</v>
      </c>
      <c r="F4633" t="s">
        <v>13375</v>
      </c>
      <c r="G4633" t="s">
        <v>134</v>
      </c>
      <c r="H4633" t="s">
        <v>150</v>
      </c>
      <c r="I4633" t="s">
        <v>136</v>
      </c>
      <c r="J4633" t="s">
        <v>137</v>
      </c>
      <c r="K4633" t="s">
        <v>138</v>
      </c>
      <c r="L4633" t="s">
        <v>13376</v>
      </c>
      <c r="M4633" t="s">
        <v>13377</v>
      </c>
      <c r="N4633">
        <v>1.828333333</v>
      </c>
      <c r="O4633">
        <v>0</v>
      </c>
      <c r="P4633">
        <v>352</v>
      </c>
      <c r="Q4633">
        <v>0</v>
      </c>
      <c r="R4633">
        <v>0</v>
      </c>
      <c r="S4633">
        <v>0</v>
      </c>
      <c r="T4633">
        <v>14</v>
      </c>
      <c r="U4633">
        <v>0</v>
      </c>
      <c r="V4633">
        <v>0</v>
      </c>
      <c r="W4633">
        <v>0</v>
      </c>
      <c r="X4633">
        <v>137.18493545440822</v>
      </c>
      <c r="Y4633">
        <v>0</v>
      </c>
      <c r="Z4633">
        <v>0</v>
      </c>
      <c r="AA4633">
        <v>0</v>
      </c>
      <c r="AB4633">
        <v>26.235125915980262</v>
      </c>
      <c r="AC4633">
        <v>0</v>
      </c>
      <c r="AD4633">
        <v>0</v>
      </c>
      <c r="AE4633">
        <v>163.42006137038848</v>
      </c>
    </row>
    <row r="4634" spans="1:31" x14ac:dyDescent="0.3">
      <c r="A4634">
        <v>2513894</v>
      </c>
      <c r="B4634">
        <v>1</v>
      </c>
      <c r="C4634" t="s">
        <v>81</v>
      </c>
      <c r="D4634" t="s">
        <v>122</v>
      </c>
      <c r="E4634" t="s">
        <v>141</v>
      </c>
      <c r="F4634" t="s">
        <v>13378</v>
      </c>
      <c r="G4634" t="s">
        <v>295</v>
      </c>
      <c r="H4634" t="s">
        <v>135</v>
      </c>
      <c r="I4634" t="s">
        <v>136</v>
      </c>
      <c r="J4634" t="s">
        <v>137</v>
      </c>
      <c r="K4634" t="s">
        <v>138</v>
      </c>
      <c r="L4634" t="s">
        <v>13379</v>
      </c>
      <c r="M4634" t="s">
        <v>13380</v>
      </c>
      <c r="N4634">
        <v>0.210277777</v>
      </c>
      <c r="O4634">
        <v>0</v>
      </c>
      <c r="P4634">
        <v>4586</v>
      </c>
      <c r="Q4634">
        <v>0</v>
      </c>
      <c r="R4634">
        <v>1</v>
      </c>
      <c r="S4634">
        <v>3</v>
      </c>
      <c r="T4634">
        <v>388</v>
      </c>
      <c r="U4634">
        <v>0</v>
      </c>
      <c r="V4634">
        <v>2</v>
      </c>
      <c r="W4634">
        <v>0</v>
      </c>
      <c r="X4634">
        <v>185.76122057705294</v>
      </c>
      <c r="Y4634">
        <v>0</v>
      </c>
      <c r="Z4634">
        <v>6.9754702241700012E-3</v>
      </c>
      <c r="AA4634">
        <v>5.2184568038622077</v>
      </c>
      <c r="AB4634">
        <v>48.780990413027475</v>
      </c>
      <c r="AC4634">
        <v>0</v>
      </c>
      <c r="AD4634">
        <v>21.575297391206107</v>
      </c>
      <c r="AE4634">
        <v>261.3429406553729</v>
      </c>
    </row>
    <row r="4635" spans="1:31" x14ac:dyDescent="0.3">
      <c r="A4635">
        <v>2514192</v>
      </c>
      <c r="B4635">
        <v>1</v>
      </c>
      <c r="C4635" t="s">
        <v>80</v>
      </c>
      <c r="D4635" t="s">
        <v>104</v>
      </c>
      <c r="E4635" t="s">
        <v>207</v>
      </c>
      <c r="F4635" t="s">
        <v>13381</v>
      </c>
      <c r="G4635" t="s">
        <v>177</v>
      </c>
      <c r="H4635" t="s">
        <v>150</v>
      </c>
      <c r="I4635" t="s">
        <v>136</v>
      </c>
      <c r="J4635" t="s">
        <v>137</v>
      </c>
      <c r="K4635" t="s">
        <v>144</v>
      </c>
      <c r="L4635" t="s">
        <v>13382</v>
      </c>
      <c r="M4635" t="s">
        <v>13383</v>
      </c>
      <c r="N4635">
        <v>4.596944444</v>
      </c>
      <c r="O4635">
        <v>0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0</v>
      </c>
      <c r="V4635">
        <v>0</v>
      </c>
      <c r="W4635">
        <v>0</v>
      </c>
      <c r="X4635">
        <v>0</v>
      </c>
      <c r="Y4635">
        <v>0</v>
      </c>
      <c r="Z4635">
        <v>3.6947559374447256</v>
      </c>
      <c r="AA4635">
        <v>0</v>
      </c>
      <c r="AB4635">
        <v>0</v>
      </c>
      <c r="AC4635">
        <v>0</v>
      </c>
      <c r="AD4635">
        <v>0</v>
      </c>
      <c r="AE4635">
        <v>3.6947559374447256</v>
      </c>
    </row>
    <row r="4636" spans="1:31" x14ac:dyDescent="0.3">
      <c r="A4636">
        <v>2514312</v>
      </c>
      <c r="B4636">
        <v>1</v>
      </c>
      <c r="C4636" t="s">
        <v>80</v>
      </c>
      <c r="D4636" t="s">
        <v>94</v>
      </c>
      <c r="E4636" t="s">
        <v>207</v>
      </c>
      <c r="F4636" t="s">
        <v>13384</v>
      </c>
      <c r="G4636" t="s">
        <v>177</v>
      </c>
      <c r="H4636" t="s">
        <v>150</v>
      </c>
      <c r="I4636" t="s">
        <v>136</v>
      </c>
      <c r="J4636" t="s">
        <v>137</v>
      </c>
      <c r="K4636" t="s">
        <v>144</v>
      </c>
      <c r="L4636" t="s">
        <v>13385</v>
      </c>
      <c r="M4636" t="s">
        <v>13386</v>
      </c>
      <c r="N4636">
        <v>2.7475000000000001</v>
      </c>
      <c r="O4636">
        <v>0</v>
      </c>
      <c r="P4636">
        <v>0</v>
      </c>
      <c r="Q4636">
        <v>0</v>
      </c>
      <c r="R4636">
        <v>7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0</v>
      </c>
      <c r="Y4636">
        <v>0</v>
      </c>
      <c r="Z4636">
        <v>3.3277274669634456</v>
      </c>
      <c r="AA4636">
        <v>0</v>
      </c>
      <c r="AB4636">
        <v>0</v>
      </c>
      <c r="AC4636">
        <v>0</v>
      </c>
      <c r="AD4636">
        <v>0</v>
      </c>
      <c r="AE4636">
        <v>3.3277274669634456</v>
      </c>
    </row>
    <row r="4637" spans="1:31" x14ac:dyDescent="0.3">
      <c r="A4637">
        <v>2513977</v>
      </c>
      <c r="B4637">
        <v>1</v>
      </c>
      <c r="C4637" t="s">
        <v>81</v>
      </c>
      <c r="D4637" t="s">
        <v>128</v>
      </c>
      <c r="E4637" t="s">
        <v>147</v>
      </c>
      <c r="F4637" t="s">
        <v>13387</v>
      </c>
      <c r="G4637" t="s">
        <v>224</v>
      </c>
      <c r="H4637" t="s">
        <v>150</v>
      </c>
      <c r="I4637" t="s">
        <v>136</v>
      </c>
      <c r="J4637" t="s">
        <v>137</v>
      </c>
      <c r="K4637" t="s">
        <v>144</v>
      </c>
      <c r="L4637" t="s">
        <v>13388</v>
      </c>
      <c r="M4637" t="s">
        <v>13389</v>
      </c>
      <c r="N4637">
        <v>3.6327777769999998</v>
      </c>
      <c r="O4637">
        <v>0</v>
      </c>
      <c r="P4637">
        <v>20</v>
      </c>
      <c r="Q4637">
        <v>0</v>
      </c>
      <c r="R4637">
        <v>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12.22818859300293</v>
      </c>
      <c r="Y4637">
        <v>0</v>
      </c>
      <c r="Z4637">
        <v>0</v>
      </c>
      <c r="AA4637">
        <v>0</v>
      </c>
      <c r="AB4637">
        <v>0</v>
      </c>
      <c r="AC4637">
        <v>0</v>
      </c>
      <c r="AD4637">
        <v>0</v>
      </c>
      <c r="AE4637">
        <v>12.22818859300293</v>
      </c>
    </row>
    <row r="4638" spans="1:31" x14ac:dyDescent="0.3">
      <c r="A4638">
        <v>2514126</v>
      </c>
      <c r="B4638">
        <v>1</v>
      </c>
      <c r="C4638" t="s">
        <v>80</v>
      </c>
      <c r="D4638" t="s">
        <v>94</v>
      </c>
      <c r="E4638" t="s">
        <v>167</v>
      </c>
      <c r="F4638" t="s">
        <v>13390</v>
      </c>
      <c r="G4638" t="s">
        <v>234</v>
      </c>
      <c r="H4638" t="s">
        <v>150</v>
      </c>
      <c r="I4638" t="s">
        <v>136</v>
      </c>
      <c r="J4638" t="s">
        <v>137</v>
      </c>
      <c r="K4638" t="s">
        <v>144</v>
      </c>
      <c r="L4638" t="s">
        <v>13391</v>
      </c>
      <c r="M4638" t="s">
        <v>13392</v>
      </c>
      <c r="N4638">
        <v>3.3991666660000002</v>
      </c>
      <c r="O4638">
        <v>0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0</v>
      </c>
      <c r="Y4638">
        <v>0</v>
      </c>
      <c r="Z4638">
        <v>2.0356286976290265</v>
      </c>
      <c r="AA4638">
        <v>0</v>
      </c>
      <c r="AB4638">
        <v>0</v>
      </c>
      <c r="AC4638">
        <v>0</v>
      </c>
      <c r="AD4638">
        <v>0</v>
      </c>
      <c r="AE4638">
        <v>2.0356286976290265</v>
      </c>
    </row>
    <row r="4639" spans="1:31" x14ac:dyDescent="0.3">
      <c r="A4639">
        <v>2513957</v>
      </c>
      <c r="B4639">
        <v>1</v>
      </c>
      <c r="C4639" t="s">
        <v>80</v>
      </c>
      <c r="D4639" t="s">
        <v>105</v>
      </c>
      <c r="E4639" t="s">
        <v>141</v>
      </c>
      <c r="F4639" t="s">
        <v>13393</v>
      </c>
      <c r="G4639" t="s">
        <v>143</v>
      </c>
      <c r="H4639" t="s">
        <v>135</v>
      </c>
      <c r="I4639" t="s">
        <v>136</v>
      </c>
      <c r="J4639" t="s">
        <v>137</v>
      </c>
      <c r="K4639" t="s">
        <v>144</v>
      </c>
      <c r="L4639" t="s">
        <v>13394</v>
      </c>
      <c r="M4639" t="s">
        <v>13395</v>
      </c>
      <c r="N4639">
        <v>0.44194444399999999</v>
      </c>
      <c r="O4639">
        <v>1</v>
      </c>
      <c r="P4639">
        <v>3387</v>
      </c>
      <c r="Q4639">
        <v>0</v>
      </c>
      <c r="R4639">
        <v>14</v>
      </c>
      <c r="S4639">
        <v>6</v>
      </c>
      <c r="T4639">
        <v>487</v>
      </c>
      <c r="U4639">
        <v>3</v>
      </c>
      <c r="V4639">
        <v>0</v>
      </c>
      <c r="W4639">
        <v>4.7670524836648172</v>
      </c>
      <c r="X4639">
        <v>376.1004228764001</v>
      </c>
      <c r="Y4639">
        <v>0</v>
      </c>
      <c r="Z4639">
        <v>1.7205109264054328</v>
      </c>
      <c r="AA4639">
        <v>96.897042906851397</v>
      </c>
      <c r="AB4639">
        <v>167.52851331442261</v>
      </c>
      <c r="AC4639">
        <v>96.370764153933862</v>
      </c>
      <c r="AD4639">
        <v>0</v>
      </c>
      <c r="AE4639">
        <v>743.38430666167824</v>
      </c>
    </row>
    <row r="4640" spans="1:31" x14ac:dyDescent="0.3">
      <c r="A4640">
        <v>2514212</v>
      </c>
      <c r="B4640">
        <v>1</v>
      </c>
      <c r="C4640" t="s">
        <v>80</v>
      </c>
      <c r="D4640" t="s">
        <v>100</v>
      </c>
      <c r="E4640" t="s">
        <v>167</v>
      </c>
      <c r="F4640" t="s">
        <v>13396</v>
      </c>
      <c r="G4640" t="s">
        <v>263</v>
      </c>
      <c r="H4640" t="s">
        <v>150</v>
      </c>
      <c r="I4640" t="s">
        <v>136</v>
      </c>
      <c r="J4640" t="s">
        <v>137</v>
      </c>
      <c r="K4640" t="s">
        <v>144</v>
      </c>
      <c r="L4640" t="s">
        <v>13397</v>
      </c>
      <c r="M4640" t="s">
        <v>13398</v>
      </c>
      <c r="N4640">
        <v>2.5377777770000001</v>
      </c>
      <c r="O4640">
        <v>0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0</v>
      </c>
      <c r="Y4640">
        <v>0</v>
      </c>
      <c r="Z4640">
        <v>4.7092052553000002E-2</v>
      </c>
      <c r="AA4640">
        <v>0</v>
      </c>
      <c r="AB4640">
        <v>0</v>
      </c>
      <c r="AC4640">
        <v>0</v>
      </c>
      <c r="AD4640">
        <v>0</v>
      </c>
      <c r="AE4640">
        <v>4.7092052553000002E-2</v>
      </c>
    </row>
    <row r="4641" spans="1:31" x14ac:dyDescent="0.3">
      <c r="A4641">
        <v>2513963</v>
      </c>
      <c r="B4641">
        <v>1</v>
      </c>
      <c r="C4641" t="s">
        <v>81</v>
      </c>
      <c r="D4641" t="s">
        <v>115</v>
      </c>
      <c r="E4641" t="s">
        <v>187</v>
      </c>
      <c r="F4641" t="s">
        <v>13399</v>
      </c>
      <c r="G4641" t="s">
        <v>134</v>
      </c>
      <c r="H4641" t="s">
        <v>135</v>
      </c>
      <c r="I4641" t="s">
        <v>136</v>
      </c>
      <c r="J4641" t="s">
        <v>137</v>
      </c>
      <c r="K4641" t="s">
        <v>138</v>
      </c>
      <c r="L4641" t="s">
        <v>13400</v>
      </c>
      <c r="M4641" t="s">
        <v>13401</v>
      </c>
      <c r="N4641">
        <v>5.7938888879999997</v>
      </c>
      <c r="O4641">
        <v>0</v>
      </c>
      <c r="P4641">
        <v>124</v>
      </c>
      <c r="Q4641">
        <v>0</v>
      </c>
      <c r="R4641">
        <v>4</v>
      </c>
      <c r="S4641">
        <v>1</v>
      </c>
      <c r="T4641">
        <v>4</v>
      </c>
      <c r="U4641">
        <v>0</v>
      </c>
      <c r="V4641">
        <v>0</v>
      </c>
      <c r="W4641">
        <v>0</v>
      </c>
      <c r="X4641">
        <v>60.112216514441641</v>
      </c>
      <c r="Y4641">
        <v>0</v>
      </c>
      <c r="Z4641">
        <v>1.2316585803160316</v>
      </c>
      <c r="AA4641">
        <v>7.125739424551667</v>
      </c>
      <c r="AB4641">
        <v>1.63579084153992</v>
      </c>
      <c r="AC4641">
        <v>0</v>
      </c>
      <c r="AD4641">
        <v>0</v>
      </c>
      <c r="AE4641">
        <v>70.105405360849247</v>
      </c>
    </row>
    <row r="4642" spans="1:31" x14ac:dyDescent="0.3">
      <c r="A4642">
        <v>2513877</v>
      </c>
      <c r="B4642">
        <v>1</v>
      </c>
      <c r="C4642" t="s">
        <v>80</v>
      </c>
      <c r="D4642" t="s">
        <v>103</v>
      </c>
      <c r="E4642" t="s">
        <v>187</v>
      </c>
      <c r="F4642" t="s">
        <v>12391</v>
      </c>
      <c r="G4642" t="s">
        <v>143</v>
      </c>
      <c r="H4642" t="s">
        <v>135</v>
      </c>
      <c r="I4642" t="s">
        <v>136</v>
      </c>
      <c r="J4642" t="s">
        <v>137</v>
      </c>
      <c r="K4642" t="s">
        <v>144</v>
      </c>
      <c r="L4642" t="s">
        <v>13402</v>
      </c>
      <c r="M4642" t="s">
        <v>13403</v>
      </c>
      <c r="N4642">
        <v>0.86916666600000003</v>
      </c>
      <c r="O4642">
        <v>9</v>
      </c>
      <c r="P4642">
        <v>426</v>
      </c>
      <c r="Q4642">
        <v>2</v>
      </c>
      <c r="R4642">
        <v>128</v>
      </c>
      <c r="S4642">
        <v>6</v>
      </c>
      <c r="T4642">
        <v>61</v>
      </c>
      <c r="U4642">
        <v>0</v>
      </c>
      <c r="V4642">
        <v>0</v>
      </c>
      <c r="W4642">
        <v>2.6207433226370203</v>
      </c>
      <c r="X4642">
        <v>90.25764305970867</v>
      </c>
      <c r="Y4642">
        <v>16.470071118119009</v>
      </c>
      <c r="Z4642">
        <v>73.700270590570668</v>
      </c>
      <c r="AA4642">
        <v>7.6976595360197066</v>
      </c>
      <c r="AB4642">
        <v>32.462700542756679</v>
      </c>
      <c r="AC4642">
        <v>0</v>
      </c>
      <c r="AD4642">
        <v>0</v>
      </c>
      <c r="AE4642">
        <v>223.20908816981176</v>
      </c>
    </row>
    <row r="4643" spans="1:31" x14ac:dyDescent="0.3">
      <c r="A4643">
        <v>2513874</v>
      </c>
      <c r="B4643">
        <v>1</v>
      </c>
      <c r="C4643" t="s">
        <v>81</v>
      </c>
      <c r="D4643" t="s">
        <v>120</v>
      </c>
      <c r="E4643" t="s">
        <v>275</v>
      </c>
      <c r="F4643" t="s">
        <v>13404</v>
      </c>
      <c r="G4643" t="s">
        <v>134</v>
      </c>
      <c r="H4643" t="s">
        <v>135</v>
      </c>
      <c r="I4643" t="s">
        <v>136</v>
      </c>
      <c r="J4643" t="s">
        <v>137</v>
      </c>
      <c r="K4643" t="s">
        <v>138</v>
      </c>
      <c r="L4643" t="s">
        <v>13405</v>
      </c>
      <c r="M4643" t="s">
        <v>13317</v>
      </c>
      <c r="N4643">
        <v>6.7044444439999999</v>
      </c>
      <c r="O4643">
        <v>4</v>
      </c>
      <c r="P4643">
        <v>6355</v>
      </c>
      <c r="Q4643">
        <v>309</v>
      </c>
      <c r="R4643">
        <v>139</v>
      </c>
      <c r="S4643">
        <v>39</v>
      </c>
      <c r="T4643">
        <v>1279</v>
      </c>
      <c r="U4643">
        <v>14</v>
      </c>
      <c r="V4643">
        <v>6</v>
      </c>
      <c r="W4643">
        <v>56.299104105176021</v>
      </c>
      <c r="X4643">
        <v>7717.791022862938</v>
      </c>
      <c r="Y4643">
        <v>10856.02513560644</v>
      </c>
      <c r="Z4643">
        <v>439.23780278220903</v>
      </c>
      <c r="AA4643">
        <v>7180.2505389949893</v>
      </c>
      <c r="AB4643">
        <v>4934.8471437991348</v>
      </c>
      <c r="AC4643">
        <v>10117.131493282595</v>
      </c>
      <c r="AD4643">
        <v>25.185556261633167</v>
      </c>
      <c r="AE4643">
        <v>41326.767797695116</v>
      </c>
    </row>
    <row r="4644" spans="1:31" x14ac:dyDescent="0.3">
      <c r="A4644">
        <v>2514206</v>
      </c>
      <c r="B4644">
        <v>1</v>
      </c>
      <c r="C4644" t="s">
        <v>80</v>
      </c>
      <c r="D4644" t="s">
        <v>92</v>
      </c>
      <c r="E4644" t="s">
        <v>167</v>
      </c>
      <c r="F4644" t="s">
        <v>13406</v>
      </c>
      <c r="G4644" t="s">
        <v>169</v>
      </c>
      <c r="H4644" t="s">
        <v>150</v>
      </c>
      <c r="I4644" t="s">
        <v>136</v>
      </c>
      <c r="J4644" t="s">
        <v>137</v>
      </c>
      <c r="K4644" t="s">
        <v>144</v>
      </c>
      <c r="L4644" t="s">
        <v>13407</v>
      </c>
      <c r="M4644" t="s">
        <v>13408</v>
      </c>
      <c r="N4644">
        <v>1.3425</v>
      </c>
      <c r="O4644">
        <v>0</v>
      </c>
      <c r="P4644">
        <v>3</v>
      </c>
      <c r="Q4644">
        <v>0</v>
      </c>
      <c r="R4644">
        <v>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0.13000762707934502</v>
      </c>
      <c r="Y4644">
        <v>0</v>
      </c>
      <c r="Z4644">
        <v>0</v>
      </c>
      <c r="AA4644">
        <v>0</v>
      </c>
      <c r="AB4644">
        <v>0</v>
      </c>
      <c r="AC4644">
        <v>0</v>
      </c>
      <c r="AD4644">
        <v>0</v>
      </c>
      <c r="AE4644">
        <v>0.13000762707934502</v>
      </c>
    </row>
    <row r="4645" spans="1:31" x14ac:dyDescent="0.3">
      <c r="A4645">
        <v>2514352</v>
      </c>
      <c r="B4645">
        <v>1</v>
      </c>
      <c r="C4645" t="s">
        <v>80</v>
      </c>
      <c r="D4645" t="s">
        <v>82</v>
      </c>
      <c r="E4645" t="s">
        <v>147</v>
      </c>
      <c r="F4645" t="s">
        <v>1037</v>
      </c>
      <c r="G4645" t="s">
        <v>149</v>
      </c>
      <c r="H4645" t="s">
        <v>150</v>
      </c>
      <c r="I4645" t="s">
        <v>136</v>
      </c>
      <c r="J4645" t="s">
        <v>137</v>
      </c>
      <c r="K4645" t="s">
        <v>144</v>
      </c>
      <c r="L4645" t="s">
        <v>13409</v>
      </c>
      <c r="M4645" t="s">
        <v>13410</v>
      </c>
      <c r="N4645">
        <v>2.1627777770000001</v>
      </c>
      <c r="O4645">
        <v>0</v>
      </c>
      <c r="P4645">
        <v>48</v>
      </c>
      <c r="Q4645">
        <v>0</v>
      </c>
      <c r="R4645">
        <v>0</v>
      </c>
      <c r="S4645">
        <v>0</v>
      </c>
      <c r="T4645">
        <v>7</v>
      </c>
      <c r="U4645">
        <v>0</v>
      </c>
      <c r="V4645">
        <v>0</v>
      </c>
      <c r="W4645">
        <v>0</v>
      </c>
      <c r="X4645">
        <v>32.455474825701941</v>
      </c>
      <c r="Y4645">
        <v>0</v>
      </c>
      <c r="Z4645">
        <v>0</v>
      </c>
      <c r="AA4645">
        <v>0</v>
      </c>
      <c r="AB4645">
        <v>15.043992768145923</v>
      </c>
      <c r="AC4645">
        <v>0</v>
      </c>
      <c r="AD4645">
        <v>0</v>
      </c>
      <c r="AE4645">
        <v>47.499467593847868</v>
      </c>
    </row>
    <row r="4646" spans="1:31" x14ac:dyDescent="0.3">
      <c r="A4646">
        <v>2514275</v>
      </c>
      <c r="B4646">
        <v>1</v>
      </c>
      <c r="C4646" t="s">
        <v>80</v>
      </c>
      <c r="D4646" t="s">
        <v>94</v>
      </c>
      <c r="E4646" t="s">
        <v>167</v>
      </c>
      <c r="F4646" t="s">
        <v>13411</v>
      </c>
      <c r="G4646" t="s">
        <v>538</v>
      </c>
      <c r="H4646" t="s">
        <v>150</v>
      </c>
      <c r="I4646" t="s">
        <v>136</v>
      </c>
      <c r="J4646" t="s">
        <v>3</v>
      </c>
      <c r="K4646" t="s">
        <v>144</v>
      </c>
      <c r="L4646" t="s">
        <v>13412</v>
      </c>
      <c r="M4646" t="s">
        <v>13413</v>
      </c>
      <c r="N4646">
        <v>1.7222222220000001</v>
      </c>
      <c r="O4646">
        <v>0</v>
      </c>
      <c r="P4646">
        <v>5</v>
      </c>
      <c r="Q4646">
        <v>0</v>
      </c>
      <c r="R4646">
        <v>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1.7106144044099332</v>
      </c>
      <c r="Y4646">
        <v>0</v>
      </c>
      <c r="Z4646">
        <v>0</v>
      </c>
      <c r="AA4646">
        <v>0</v>
      </c>
      <c r="AB4646">
        <v>0</v>
      </c>
      <c r="AC4646">
        <v>0</v>
      </c>
      <c r="AD4646">
        <v>0</v>
      </c>
      <c r="AE4646">
        <v>1.7106144044099332</v>
      </c>
    </row>
    <row r="4647" spans="1:31" x14ac:dyDescent="0.3">
      <c r="A4647">
        <v>2514043</v>
      </c>
      <c r="B4647">
        <v>1</v>
      </c>
      <c r="C4647" t="s">
        <v>81</v>
      </c>
      <c r="D4647" t="s">
        <v>113</v>
      </c>
      <c r="E4647" t="s">
        <v>159</v>
      </c>
      <c r="F4647" t="s">
        <v>13414</v>
      </c>
      <c r="G4647" t="s">
        <v>981</v>
      </c>
      <c r="H4647" t="s">
        <v>150</v>
      </c>
      <c r="I4647" t="s">
        <v>136</v>
      </c>
      <c r="J4647" t="s">
        <v>137</v>
      </c>
      <c r="K4647" t="s">
        <v>144</v>
      </c>
      <c r="L4647" t="s">
        <v>13415</v>
      </c>
      <c r="M4647" t="s">
        <v>13416</v>
      </c>
      <c r="N4647">
        <v>2.8925000000000001</v>
      </c>
      <c r="O4647">
        <v>0</v>
      </c>
      <c r="P4647">
        <v>31</v>
      </c>
      <c r="Q4647">
        <v>0</v>
      </c>
      <c r="R4647">
        <v>3</v>
      </c>
      <c r="S4647">
        <v>0</v>
      </c>
      <c r="T4647">
        <v>1</v>
      </c>
      <c r="U4647">
        <v>0</v>
      </c>
      <c r="V4647">
        <v>0</v>
      </c>
      <c r="W4647">
        <v>0</v>
      </c>
      <c r="X4647">
        <v>3.7154913965101741</v>
      </c>
      <c r="Y4647">
        <v>0</v>
      </c>
      <c r="Z4647">
        <v>0.90620572953397516</v>
      </c>
      <c r="AA4647">
        <v>0</v>
      </c>
      <c r="AB4647">
        <v>3.9794059289150003</v>
      </c>
      <c r="AC4647">
        <v>0</v>
      </c>
      <c r="AD4647">
        <v>0</v>
      </c>
      <c r="AE4647">
        <v>8.6011030549591503</v>
      </c>
    </row>
    <row r="4648" spans="1:31" x14ac:dyDescent="0.3">
      <c r="A4648">
        <v>2513980</v>
      </c>
      <c r="B4648">
        <v>1</v>
      </c>
      <c r="C4648" t="s">
        <v>81</v>
      </c>
      <c r="D4648" t="s">
        <v>119</v>
      </c>
      <c r="E4648" t="s">
        <v>141</v>
      </c>
      <c r="F4648" t="s">
        <v>3385</v>
      </c>
      <c r="G4648" t="s">
        <v>173</v>
      </c>
      <c r="H4648" t="s">
        <v>135</v>
      </c>
      <c r="I4648" t="s">
        <v>136</v>
      </c>
      <c r="J4648" t="s">
        <v>137</v>
      </c>
      <c r="K4648" t="s">
        <v>138</v>
      </c>
      <c r="L4648" t="s">
        <v>13417</v>
      </c>
      <c r="M4648" t="s">
        <v>13418</v>
      </c>
      <c r="N4648">
        <v>6.7877777769999996</v>
      </c>
      <c r="O4648">
        <v>0</v>
      </c>
      <c r="P4648">
        <v>1012</v>
      </c>
      <c r="Q4648">
        <v>17</v>
      </c>
      <c r="R4648">
        <v>243</v>
      </c>
      <c r="S4648">
        <v>3</v>
      </c>
      <c r="T4648">
        <v>63</v>
      </c>
      <c r="U4648">
        <v>0</v>
      </c>
      <c r="V4648">
        <v>0</v>
      </c>
      <c r="W4648">
        <v>0</v>
      </c>
      <c r="X4648">
        <v>1112.0898005903775</v>
      </c>
      <c r="Y4648">
        <v>134.34828245193376</v>
      </c>
      <c r="Z4648">
        <v>1056.3299698782241</v>
      </c>
      <c r="AA4648">
        <v>24.774053862439992</v>
      </c>
      <c r="AB4648">
        <v>149.02605576747814</v>
      </c>
      <c r="AC4648">
        <v>0</v>
      </c>
      <c r="AD4648">
        <v>0</v>
      </c>
      <c r="AE4648">
        <v>2476.5681625504535</v>
      </c>
    </row>
    <row r="4649" spans="1:31" x14ac:dyDescent="0.3">
      <c r="A4649">
        <v>2514003</v>
      </c>
      <c r="B4649">
        <v>1</v>
      </c>
      <c r="C4649" t="s">
        <v>80</v>
      </c>
      <c r="D4649" t="s">
        <v>106</v>
      </c>
      <c r="E4649" t="s">
        <v>167</v>
      </c>
      <c r="F4649" t="s">
        <v>13419</v>
      </c>
      <c r="G4649" t="s">
        <v>234</v>
      </c>
      <c r="H4649" t="s">
        <v>150</v>
      </c>
      <c r="I4649" t="s">
        <v>136</v>
      </c>
      <c r="J4649" t="s">
        <v>137</v>
      </c>
      <c r="K4649" t="s">
        <v>144</v>
      </c>
      <c r="L4649" t="s">
        <v>13420</v>
      </c>
      <c r="M4649" t="s">
        <v>13421</v>
      </c>
      <c r="N4649">
        <v>1.803055555</v>
      </c>
      <c r="O4649">
        <v>0</v>
      </c>
      <c r="P4649">
        <v>10</v>
      </c>
      <c r="Q4649">
        <v>0</v>
      </c>
      <c r="R4649">
        <v>0</v>
      </c>
      <c r="S4649">
        <v>0</v>
      </c>
      <c r="T4649">
        <v>3</v>
      </c>
      <c r="U4649">
        <v>0</v>
      </c>
      <c r="V4649">
        <v>0</v>
      </c>
      <c r="W4649">
        <v>0</v>
      </c>
      <c r="X4649">
        <v>5.8292343610094619</v>
      </c>
      <c r="Y4649">
        <v>0</v>
      </c>
      <c r="Z4649">
        <v>0</v>
      </c>
      <c r="AA4649">
        <v>0</v>
      </c>
      <c r="AB4649">
        <v>2.5195549186108459</v>
      </c>
      <c r="AC4649">
        <v>0</v>
      </c>
      <c r="AD4649">
        <v>0</v>
      </c>
      <c r="AE4649">
        <v>8.3487892796203074</v>
      </c>
    </row>
    <row r="4650" spans="1:31" x14ac:dyDescent="0.3">
      <c r="A4650">
        <v>2513960</v>
      </c>
      <c r="B4650">
        <v>1</v>
      </c>
      <c r="C4650" t="s">
        <v>80</v>
      </c>
      <c r="D4650" t="s">
        <v>103</v>
      </c>
      <c r="E4650" t="s">
        <v>159</v>
      </c>
      <c r="F4650" t="s">
        <v>13422</v>
      </c>
      <c r="G4650" t="s">
        <v>173</v>
      </c>
      <c r="H4650" t="s">
        <v>150</v>
      </c>
      <c r="I4650" t="s">
        <v>136</v>
      </c>
      <c r="J4650" t="s">
        <v>137</v>
      </c>
      <c r="K4650" t="s">
        <v>138</v>
      </c>
      <c r="L4650" t="s">
        <v>13423</v>
      </c>
      <c r="M4650" t="s">
        <v>13424</v>
      </c>
      <c r="N4650">
        <v>8.6330555550000003</v>
      </c>
      <c r="O4650">
        <v>0</v>
      </c>
      <c r="P4650">
        <v>27</v>
      </c>
      <c r="Q4650">
        <v>0</v>
      </c>
      <c r="R4650">
        <v>0</v>
      </c>
      <c r="S4650">
        <v>0</v>
      </c>
      <c r="T4650">
        <v>18</v>
      </c>
      <c r="U4650">
        <v>0</v>
      </c>
      <c r="V4650">
        <v>0</v>
      </c>
      <c r="W4650">
        <v>0</v>
      </c>
      <c r="X4650">
        <v>55.341580252926676</v>
      </c>
      <c r="Y4650">
        <v>0</v>
      </c>
      <c r="Z4650">
        <v>0</v>
      </c>
      <c r="AA4650">
        <v>0</v>
      </c>
      <c r="AB4650">
        <v>928.51779711046788</v>
      </c>
      <c r="AC4650">
        <v>0</v>
      </c>
      <c r="AD4650">
        <v>0</v>
      </c>
      <c r="AE4650">
        <v>983.85937736339451</v>
      </c>
    </row>
    <row r="4651" spans="1:31" x14ac:dyDescent="0.3">
      <c r="A4651">
        <v>2514103</v>
      </c>
      <c r="B4651">
        <v>1</v>
      </c>
      <c r="C4651" t="s">
        <v>80</v>
      </c>
      <c r="D4651" t="s">
        <v>103</v>
      </c>
      <c r="E4651" t="s">
        <v>141</v>
      </c>
      <c r="F4651" t="s">
        <v>12042</v>
      </c>
      <c r="G4651" t="s">
        <v>143</v>
      </c>
      <c r="H4651" t="s">
        <v>135</v>
      </c>
      <c r="I4651" t="s">
        <v>136</v>
      </c>
      <c r="J4651" t="s">
        <v>137</v>
      </c>
      <c r="K4651" t="s">
        <v>144</v>
      </c>
      <c r="L4651" t="s">
        <v>13425</v>
      </c>
      <c r="M4651" t="s">
        <v>13426</v>
      </c>
      <c r="N4651">
        <v>6.2222222000000001E-2</v>
      </c>
      <c r="O4651">
        <v>12</v>
      </c>
      <c r="P4651">
        <v>737</v>
      </c>
      <c r="Q4651">
        <v>20</v>
      </c>
      <c r="R4651">
        <v>99</v>
      </c>
      <c r="S4651">
        <v>15</v>
      </c>
      <c r="T4651">
        <v>179</v>
      </c>
      <c r="U4651">
        <v>0</v>
      </c>
      <c r="V4651">
        <v>0</v>
      </c>
      <c r="W4651">
        <v>0.27474363358959997</v>
      </c>
      <c r="X4651">
        <v>11.259972798440288</v>
      </c>
      <c r="Y4651">
        <v>5.3226552482245335</v>
      </c>
      <c r="Z4651">
        <v>1.8803652605317058</v>
      </c>
      <c r="AA4651">
        <v>3.7404815264239115</v>
      </c>
      <c r="AB4651">
        <v>6.9678130200963206</v>
      </c>
      <c r="AC4651">
        <v>0</v>
      </c>
      <c r="AD4651">
        <v>0</v>
      </c>
      <c r="AE4651">
        <v>29.446031487306364</v>
      </c>
    </row>
    <row r="4652" spans="1:31" x14ac:dyDescent="0.3">
      <c r="A4652">
        <v>2513880</v>
      </c>
      <c r="B4652">
        <v>1</v>
      </c>
      <c r="C4652" t="s">
        <v>80</v>
      </c>
      <c r="D4652" t="s">
        <v>96</v>
      </c>
      <c r="E4652" t="s">
        <v>141</v>
      </c>
      <c r="F4652" t="s">
        <v>13427</v>
      </c>
      <c r="G4652" t="s">
        <v>204</v>
      </c>
      <c r="H4652" t="s">
        <v>135</v>
      </c>
      <c r="I4652" t="s">
        <v>136</v>
      </c>
      <c r="J4652" t="s">
        <v>137</v>
      </c>
      <c r="K4652" t="s">
        <v>144</v>
      </c>
      <c r="L4652" t="s">
        <v>13428</v>
      </c>
      <c r="M4652" t="s">
        <v>13429</v>
      </c>
      <c r="N4652">
        <v>0.71583333299999996</v>
      </c>
      <c r="O4652">
        <v>1</v>
      </c>
      <c r="P4652">
        <v>1055</v>
      </c>
      <c r="Q4652">
        <v>0</v>
      </c>
      <c r="R4652">
        <v>0</v>
      </c>
      <c r="S4652">
        <v>11</v>
      </c>
      <c r="T4652">
        <v>31</v>
      </c>
      <c r="U4652">
        <v>0</v>
      </c>
      <c r="V4652">
        <v>1</v>
      </c>
      <c r="W4652">
        <v>2.8536249576970025</v>
      </c>
      <c r="X4652">
        <v>124.09772641147077</v>
      </c>
      <c r="Y4652">
        <v>0</v>
      </c>
      <c r="Z4652">
        <v>0</v>
      </c>
      <c r="AA4652">
        <v>57.530769466656565</v>
      </c>
      <c r="AB4652">
        <v>36.424728562451257</v>
      </c>
      <c r="AC4652">
        <v>0</v>
      </c>
      <c r="AD4652">
        <v>5.3635579952350009E-3</v>
      </c>
      <c r="AE4652">
        <v>220.91221295627082</v>
      </c>
    </row>
    <row r="4653" spans="1:31" x14ac:dyDescent="0.3">
      <c r="A4653">
        <v>2514023</v>
      </c>
      <c r="B4653">
        <v>1</v>
      </c>
      <c r="C4653" t="s">
        <v>80</v>
      </c>
      <c r="D4653" t="s">
        <v>93</v>
      </c>
      <c r="E4653" t="s">
        <v>132</v>
      </c>
      <c r="F4653" t="s">
        <v>3327</v>
      </c>
      <c r="G4653" t="s">
        <v>161</v>
      </c>
      <c r="H4653" t="s">
        <v>135</v>
      </c>
      <c r="I4653" t="s">
        <v>136</v>
      </c>
      <c r="J4653" t="s">
        <v>137</v>
      </c>
      <c r="K4653" t="s">
        <v>144</v>
      </c>
      <c r="L4653" t="s">
        <v>13188</v>
      </c>
      <c r="M4653" t="s">
        <v>13430</v>
      </c>
      <c r="N4653">
        <v>0.395555555</v>
      </c>
      <c r="O4653">
        <v>0</v>
      </c>
      <c r="P4653">
        <v>0</v>
      </c>
      <c r="Q4653">
        <v>0</v>
      </c>
      <c r="R4653">
        <v>0</v>
      </c>
      <c r="S4653">
        <v>0</v>
      </c>
      <c r="T4653">
        <v>1</v>
      </c>
      <c r="U4653">
        <v>0</v>
      </c>
      <c r="V4653">
        <v>0</v>
      </c>
      <c r="W4653">
        <v>0</v>
      </c>
      <c r="X4653">
        <v>0</v>
      </c>
      <c r="Y4653">
        <v>0</v>
      </c>
      <c r="Z4653">
        <v>0</v>
      </c>
      <c r="AA4653">
        <v>0</v>
      </c>
      <c r="AB4653">
        <v>0.55292686895111098</v>
      </c>
      <c r="AC4653">
        <v>0</v>
      </c>
      <c r="AD4653">
        <v>0</v>
      </c>
      <c r="AE4653">
        <v>0.55292686895111098</v>
      </c>
    </row>
    <row r="4654" spans="1:31" x14ac:dyDescent="0.3">
      <c r="A4654">
        <v>2514209</v>
      </c>
      <c r="B4654">
        <v>1</v>
      </c>
      <c r="C4654" t="s">
        <v>80</v>
      </c>
      <c r="D4654" t="s">
        <v>99</v>
      </c>
      <c r="E4654" t="s">
        <v>132</v>
      </c>
      <c r="F4654" t="s">
        <v>13431</v>
      </c>
      <c r="G4654" t="s">
        <v>143</v>
      </c>
      <c r="H4654" t="s">
        <v>135</v>
      </c>
      <c r="I4654" t="s">
        <v>136</v>
      </c>
      <c r="J4654" t="s">
        <v>137</v>
      </c>
      <c r="K4654" t="s">
        <v>144</v>
      </c>
      <c r="L4654" t="s">
        <v>13432</v>
      </c>
      <c r="M4654" t="s">
        <v>13433</v>
      </c>
      <c r="N4654">
        <v>1.2961111110000001</v>
      </c>
      <c r="O4654">
        <v>0</v>
      </c>
      <c r="P4654">
        <v>79</v>
      </c>
      <c r="Q4654">
        <v>0</v>
      </c>
      <c r="R4654">
        <v>0</v>
      </c>
      <c r="S4654">
        <v>0</v>
      </c>
      <c r="T4654">
        <v>0</v>
      </c>
      <c r="U4654">
        <v>0</v>
      </c>
      <c r="V4654">
        <v>0</v>
      </c>
      <c r="W4654">
        <v>0</v>
      </c>
      <c r="X4654">
        <v>11.114734847328933</v>
      </c>
      <c r="Y4654">
        <v>0</v>
      </c>
      <c r="Z4654">
        <v>0</v>
      </c>
      <c r="AA4654">
        <v>0</v>
      </c>
      <c r="AB4654">
        <v>0</v>
      </c>
      <c r="AC4654">
        <v>0</v>
      </c>
      <c r="AD4654">
        <v>0</v>
      </c>
      <c r="AE4654">
        <v>11.114734847328933</v>
      </c>
    </row>
    <row r="4655" spans="1:31" x14ac:dyDescent="0.3">
      <c r="A4655">
        <v>2514315</v>
      </c>
      <c r="B4655">
        <v>1</v>
      </c>
      <c r="C4655" t="s">
        <v>80</v>
      </c>
      <c r="D4655" t="s">
        <v>92</v>
      </c>
      <c r="E4655" t="s">
        <v>132</v>
      </c>
      <c r="F4655" t="s">
        <v>13434</v>
      </c>
      <c r="G4655" t="s">
        <v>295</v>
      </c>
      <c r="H4655" t="s">
        <v>135</v>
      </c>
      <c r="I4655" t="s">
        <v>136</v>
      </c>
      <c r="J4655" t="s">
        <v>137</v>
      </c>
      <c r="K4655" t="s">
        <v>144</v>
      </c>
      <c r="L4655" t="s">
        <v>13435</v>
      </c>
      <c r="M4655" t="s">
        <v>13436</v>
      </c>
      <c r="N4655">
        <v>0.28194444400000002</v>
      </c>
      <c r="O4655">
        <v>3</v>
      </c>
      <c r="P4655">
        <v>716</v>
      </c>
      <c r="Q4655">
        <v>1</v>
      </c>
      <c r="R4655">
        <v>0</v>
      </c>
      <c r="S4655">
        <v>0</v>
      </c>
      <c r="T4655">
        <v>7</v>
      </c>
      <c r="U4655">
        <v>0</v>
      </c>
      <c r="V4655">
        <v>0</v>
      </c>
      <c r="W4655">
        <v>1.1571774574666251</v>
      </c>
      <c r="X4655">
        <v>32.401711076814209</v>
      </c>
      <c r="Y4655">
        <v>1.6426111384888331</v>
      </c>
      <c r="Z4655">
        <v>0</v>
      </c>
      <c r="AA4655">
        <v>0</v>
      </c>
      <c r="AB4655">
        <v>0.98522519241666529</v>
      </c>
      <c r="AC4655">
        <v>0</v>
      </c>
      <c r="AD4655">
        <v>0</v>
      </c>
      <c r="AE4655">
        <v>36.186724865186328</v>
      </c>
    </row>
    <row r="4656" spans="1:31" x14ac:dyDescent="0.3">
      <c r="A4656">
        <v>2513917</v>
      </c>
      <c r="B4656">
        <v>1</v>
      </c>
      <c r="C4656" t="s">
        <v>80</v>
      </c>
      <c r="D4656" t="s">
        <v>100</v>
      </c>
      <c r="E4656" t="s">
        <v>159</v>
      </c>
      <c r="F4656" t="s">
        <v>13437</v>
      </c>
      <c r="G4656" t="s">
        <v>173</v>
      </c>
      <c r="H4656" t="s">
        <v>150</v>
      </c>
      <c r="I4656" t="s">
        <v>136</v>
      </c>
      <c r="J4656" t="s">
        <v>137</v>
      </c>
      <c r="K4656" t="s">
        <v>138</v>
      </c>
      <c r="L4656" t="s">
        <v>13438</v>
      </c>
      <c r="M4656" t="s">
        <v>13439</v>
      </c>
      <c r="N4656">
        <v>7.5236111110000001</v>
      </c>
      <c r="O4656">
        <v>0</v>
      </c>
      <c r="P4656">
        <v>137</v>
      </c>
      <c r="Q4656">
        <v>0</v>
      </c>
      <c r="R4656">
        <v>4</v>
      </c>
      <c r="S4656">
        <v>0</v>
      </c>
      <c r="T4656">
        <v>20</v>
      </c>
      <c r="U4656">
        <v>0</v>
      </c>
      <c r="V4656">
        <v>1</v>
      </c>
      <c r="W4656">
        <v>0</v>
      </c>
      <c r="X4656">
        <v>214.56388494391729</v>
      </c>
      <c r="Y4656">
        <v>0</v>
      </c>
      <c r="Z4656">
        <v>1.7102004564967292</v>
      </c>
      <c r="AA4656">
        <v>0</v>
      </c>
      <c r="AB4656">
        <v>127.42545459315343</v>
      </c>
      <c r="AC4656">
        <v>0</v>
      </c>
      <c r="AD4656">
        <v>32.851657894892931</v>
      </c>
      <c r="AE4656">
        <v>376.55119788846036</v>
      </c>
    </row>
    <row r="4657" spans="1:31" x14ac:dyDescent="0.3">
      <c r="A4657">
        <v>2514656</v>
      </c>
      <c r="B4657">
        <v>1</v>
      </c>
      <c r="C4657" t="s">
        <v>81</v>
      </c>
      <c r="D4657" t="s">
        <v>126</v>
      </c>
      <c r="E4657" t="s">
        <v>187</v>
      </c>
      <c r="F4657" t="s">
        <v>2221</v>
      </c>
      <c r="G4657" t="s">
        <v>143</v>
      </c>
      <c r="H4657" t="s">
        <v>135</v>
      </c>
      <c r="I4657" t="s">
        <v>277</v>
      </c>
      <c r="J4657" t="s">
        <v>137</v>
      </c>
      <c r="K4657" t="s">
        <v>144</v>
      </c>
      <c r="L4657" t="s">
        <v>13440</v>
      </c>
      <c r="M4657" t="s">
        <v>13441</v>
      </c>
      <c r="N4657">
        <v>1.6666666E-2</v>
      </c>
      <c r="O4657">
        <v>2</v>
      </c>
      <c r="P4657">
        <v>1639</v>
      </c>
      <c r="Q4657">
        <v>72</v>
      </c>
      <c r="R4657">
        <v>543</v>
      </c>
      <c r="S4657">
        <v>26</v>
      </c>
      <c r="T4657">
        <v>106</v>
      </c>
      <c r="U4657">
        <v>0</v>
      </c>
      <c r="V4657">
        <v>0</v>
      </c>
      <c r="W4657">
        <v>1.07870243701E-2</v>
      </c>
      <c r="X4657">
        <v>2.3173092479601265</v>
      </c>
      <c r="Y4657">
        <v>4.9798083779160995</v>
      </c>
      <c r="Z4657">
        <v>1.1967321643683002</v>
      </c>
      <c r="AA4657">
        <v>0.9523225115468168</v>
      </c>
      <c r="AB4657">
        <v>1.1180667743522994</v>
      </c>
      <c r="AC4657">
        <v>0</v>
      </c>
      <c r="AD4657">
        <v>0</v>
      </c>
      <c r="AE4657">
        <v>10.575026100513742</v>
      </c>
    </row>
    <row r="4658" spans="1:31" x14ac:dyDescent="0.3">
      <c r="A4658">
        <v>2514779</v>
      </c>
      <c r="B4658">
        <v>1</v>
      </c>
      <c r="C4658" t="s">
        <v>80</v>
      </c>
      <c r="D4658" t="s">
        <v>105</v>
      </c>
      <c r="E4658" t="s">
        <v>132</v>
      </c>
      <c r="F4658" t="s">
        <v>13442</v>
      </c>
      <c r="G4658" t="s">
        <v>538</v>
      </c>
      <c r="H4658" t="s">
        <v>135</v>
      </c>
      <c r="I4658" t="s">
        <v>136</v>
      </c>
      <c r="J4658" t="s">
        <v>3</v>
      </c>
      <c r="K4658" t="s">
        <v>144</v>
      </c>
      <c r="L4658" t="s">
        <v>13443</v>
      </c>
      <c r="M4658" t="s">
        <v>13444</v>
      </c>
      <c r="N4658">
        <v>1.3066666659999999</v>
      </c>
      <c r="O4658">
        <v>0</v>
      </c>
      <c r="P4658">
        <v>113</v>
      </c>
      <c r="Q4658">
        <v>0</v>
      </c>
      <c r="R4658">
        <v>1</v>
      </c>
      <c r="S4658">
        <v>0</v>
      </c>
      <c r="T4658">
        <v>38</v>
      </c>
      <c r="U4658">
        <v>0</v>
      </c>
      <c r="V4658">
        <v>0</v>
      </c>
      <c r="W4658">
        <v>0</v>
      </c>
      <c r="X4658">
        <v>57.674937706971924</v>
      </c>
      <c r="Y4658">
        <v>0</v>
      </c>
      <c r="Z4658">
        <v>0.18908517638274003</v>
      </c>
      <c r="AA4658">
        <v>0</v>
      </c>
      <c r="AB4658">
        <v>26.538270562401443</v>
      </c>
      <c r="AC4658">
        <v>0</v>
      </c>
      <c r="AD4658">
        <v>0</v>
      </c>
      <c r="AE4658">
        <v>84.402293445756101</v>
      </c>
    </row>
    <row r="4659" spans="1:31" x14ac:dyDescent="0.3">
      <c r="A4659">
        <v>2514447</v>
      </c>
      <c r="B4659">
        <v>1</v>
      </c>
      <c r="C4659" t="s">
        <v>80</v>
      </c>
      <c r="D4659" t="s">
        <v>103</v>
      </c>
      <c r="E4659" t="s">
        <v>132</v>
      </c>
      <c r="F4659" t="s">
        <v>13445</v>
      </c>
      <c r="G4659" t="s">
        <v>173</v>
      </c>
      <c r="H4659" t="s">
        <v>135</v>
      </c>
      <c r="I4659" t="s">
        <v>136</v>
      </c>
      <c r="J4659" t="s">
        <v>137</v>
      </c>
      <c r="K4659" t="s">
        <v>138</v>
      </c>
      <c r="L4659" t="s">
        <v>13446</v>
      </c>
      <c r="M4659" t="s">
        <v>13447</v>
      </c>
      <c r="N4659">
        <v>2.2408333329999999</v>
      </c>
      <c r="O4659">
        <v>0</v>
      </c>
      <c r="P4659">
        <v>524</v>
      </c>
      <c r="Q4659">
        <v>0</v>
      </c>
      <c r="R4659">
        <v>0</v>
      </c>
      <c r="S4659">
        <v>1</v>
      </c>
      <c r="T4659">
        <v>53</v>
      </c>
      <c r="U4659">
        <v>0</v>
      </c>
      <c r="V4659">
        <v>0</v>
      </c>
      <c r="W4659">
        <v>0</v>
      </c>
      <c r="X4659">
        <v>267.91163285577892</v>
      </c>
      <c r="Y4659">
        <v>0</v>
      </c>
      <c r="Z4659">
        <v>0</v>
      </c>
      <c r="AA4659">
        <v>19.242335621188385</v>
      </c>
      <c r="AB4659">
        <v>283.26802535630202</v>
      </c>
      <c r="AC4659">
        <v>0</v>
      </c>
      <c r="AD4659">
        <v>0</v>
      </c>
      <c r="AE4659">
        <v>570.42199383326931</v>
      </c>
    </row>
    <row r="4660" spans="1:31" x14ac:dyDescent="0.3">
      <c r="A4660">
        <v>2514633</v>
      </c>
      <c r="B4660">
        <v>1</v>
      </c>
      <c r="C4660" t="s">
        <v>80</v>
      </c>
      <c r="D4660" t="s">
        <v>101</v>
      </c>
      <c r="E4660" t="s">
        <v>187</v>
      </c>
      <c r="F4660" t="s">
        <v>3864</v>
      </c>
      <c r="G4660" t="s">
        <v>161</v>
      </c>
      <c r="H4660" t="s">
        <v>135</v>
      </c>
      <c r="I4660" t="s">
        <v>136</v>
      </c>
      <c r="J4660" t="s">
        <v>137</v>
      </c>
      <c r="K4660" t="s">
        <v>144</v>
      </c>
      <c r="L4660" t="s">
        <v>13448</v>
      </c>
      <c r="M4660" t="s">
        <v>13449</v>
      </c>
      <c r="N4660">
        <v>0.445833333</v>
      </c>
      <c r="O4660">
        <v>19</v>
      </c>
      <c r="P4660">
        <v>22</v>
      </c>
      <c r="Q4660">
        <v>19</v>
      </c>
      <c r="R4660">
        <v>2</v>
      </c>
      <c r="S4660">
        <v>19</v>
      </c>
      <c r="T4660">
        <v>4</v>
      </c>
      <c r="U4660">
        <v>0</v>
      </c>
      <c r="V4660">
        <v>0</v>
      </c>
      <c r="W4660">
        <v>2.8289217222740839</v>
      </c>
      <c r="X4660">
        <v>3.8693188344481788</v>
      </c>
      <c r="Y4660">
        <v>4.3678312838079005</v>
      </c>
      <c r="Z4660">
        <v>7.6287172182000013E-2</v>
      </c>
      <c r="AA4660">
        <v>91.437087264154016</v>
      </c>
      <c r="AB4660">
        <v>1.6353750808280254</v>
      </c>
      <c r="AC4660">
        <v>0</v>
      </c>
      <c r="AD4660">
        <v>0</v>
      </c>
      <c r="AE4660">
        <v>104.21482135769421</v>
      </c>
    </row>
    <row r="4661" spans="1:31" x14ac:dyDescent="0.3">
      <c r="A4661">
        <v>2514387</v>
      </c>
      <c r="B4661">
        <v>1</v>
      </c>
      <c r="C4661" t="s">
        <v>80</v>
      </c>
      <c r="D4661" t="s">
        <v>100</v>
      </c>
      <c r="E4661" t="s">
        <v>141</v>
      </c>
      <c r="F4661" t="s">
        <v>13450</v>
      </c>
      <c r="G4661" t="s">
        <v>143</v>
      </c>
      <c r="H4661" t="s">
        <v>135</v>
      </c>
      <c r="I4661" t="s">
        <v>136</v>
      </c>
      <c r="J4661" t="s">
        <v>137</v>
      </c>
      <c r="K4661" t="s">
        <v>144</v>
      </c>
      <c r="L4661" t="s">
        <v>13451</v>
      </c>
      <c r="M4661" t="s">
        <v>13452</v>
      </c>
      <c r="N4661">
        <v>0.20749999999999999</v>
      </c>
      <c r="O4661">
        <v>6</v>
      </c>
      <c r="P4661">
        <v>1048</v>
      </c>
      <c r="Q4661">
        <v>25</v>
      </c>
      <c r="R4661">
        <v>383</v>
      </c>
      <c r="S4661">
        <v>12</v>
      </c>
      <c r="T4661">
        <v>207</v>
      </c>
      <c r="U4661">
        <v>3</v>
      </c>
      <c r="V4661">
        <v>0</v>
      </c>
      <c r="W4661">
        <v>0.50672930013972006</v>
      </c>
      <c r="X4661">
        <v>42.012758917286156</v>
      </c>
      <c r="Y4661">
        <v>1.2718699475801853</v>
      </c>
      <c r="Z4661">
        <v>13.088173195947331</v>
      </c>
      <c r="AA4661">
        <v>10.432294386682351</v>
      </c>
      <c r="AB4661">
        <v>16.916795221986764</v>
      </c>
      <c r="AC4661">
        <v>21.962068148081947</v>
      </c>
      <c r="AD4661">
        <v>0</v>
      </c>
      <c r="AE4661">
        <v>106.19068911770444</v>
      </c>
    </row>
    <row r="4662" spans="1:31" x14ac:dyDescent="0.3">
      <c r="A4662">
        <v>2514716</v>
      </c>
      <c r="B4662">
        <v>1</v>
      </c>
      <c r="C4662" t="s">
        <v>81</v>
      </c>
      <c r="D4662" t="s">
        <v>119</v>
      </c>
      <c r="E4662" t="s">
        <v>141</v>
      </c>
      <c r="F4662" t="s">
        <v>13453</v>
      </c>
      <c r="G4662" t="s">
        <v>143</v>
      </c>
      <c r="H4662" t="s">
        <v>135</v>
      </c>
      <c r="I4662" t="s">
        <v>136</v>
      </c>
      <c r="J4662" t="s">
        <v>137</v>
      </c>
      <c r="K4662" t="s">
        <v>144</v>
      </c>
      <c r="L4662" t="s">
        <v>13454</v>
      </c>
      <c r="M4662" t="s">
        <v>13455</v>
      </c>
      <c r="N4662">
        <v>0.384722222</v>
      </c>
      <c r="O4662">
        <v>0</v>
      </c>
      <c r="P4662">
        <v>2492</v>
      </c>
      <c r="Q4662">
        <v>0</v>
      </c>
      <c r="R4662">
        <v>29</v>
      </c>
      <c r="S4662">
        <v>1</v>
      </c>
      <c r="T4662">
        <v>326</v>
      </c>
      <c r="U4662">
        <v>0</v>
      </c>
      <c r="V4662">
        <v>1</v>
      </c>
      <c r="W4662">
        <v>0</v>
      </c>
      <c r="X4662">
        <v>209.75983088060715</v>
      </c>
      <c r="Y4662">
        <v>0</v>
      </c>
      <c r="Z4662">
        <v>0.79354658711716675</v>
      </c>
      <c r="AA4662">
        <v>4.4698368070420207</v>
      </c>
      <c r="AB4662">
        <v>103.30123830796198</v>
      </c>
      <c r="AC4662">
        <v>0</v>
      </c>
      <c r="AD4662">
        <v>0.10653603345261251</v>
      </c>
      <c r="AE4662">
        <v>318.43098861618091</v>
      </c>
    </row>
    <row r="4663" spans="1:31" x14ac:dyDescent="0.3">
      <c r="A4663">
        <v>2514739</v>
      </c>
      <c r="B4663">
        <v>1</v>
      </c>
      <c r="C4663" t="s">
        <v>81</v>
      </c>
      <c r="D4663" t="s">
        <v>113</v>
      </c>
      <c r="E4663" t="s">
        <v>132</v>
      </c>
      <c r="F4663" t="s">
        <v>13456</v>
      </c>
      <c r="G4663" t="s">
        <v>143</v>
      </c>
      <c r="H4663" t="s">
        <v>135</v>
      </c>
      <c r="I4663" t="s">
        <v>136</v>
      </c>
      <c r="J4663" t="s">
        <v>137</v>
      </c>
      <c r="K4663" t="s">
        <v>144</v>
      </c>
      <c r="L4663" t="s">
        <v>13457</v>
      </c>
      <c r="M4663" t="s">
        <v>13458</v>
      </c>
      <c r="N4663">
        <v>0.73638888800000002</v>
      </c>
      <c r="O4663">
        <v>0</v>
      </c>
      <c r="P4663">
        <v>377</v>
      </c>
      <c r="Q4663">
        <v>0</v>
      </c>
      <c r="R4663">
        <v>2</v>
      </c>
      <c r="S4663">
        <v>0</v>
      </c>
      <c r="T4663">
        <v>87</v>
      </c>
      <c r="U4663">
        <v>0</v>
      </c>
      <c r="V4663">
        <v>0</v>
      </c>
      <c r="W4663">
        <v>0</v>
      </c>
      <c r="X4663">
        <v>45.812306165946353</v>
      </c>
      <c r="Y4663">
        <v>0</v>
      </c>
      <c r="Z4663">
        <v>2.9781866011516669E-3</v>
      </c>
      <c r="AA4663">
        <v>0</v>
      </c>
      <c r="AB4663">
        <v>26.705746737424246</v>
      </c>
      <c r="AC4663">
        <v>0</v>
      </c>
      <c r="AD4663">
        <v>0</v>
      </c>
      <c r="AE4663">
        <v>72.521031089971757</v>
      </c>
    </row>
    <row r="4664" spans="1:31" x14ac:dyDescent="0.3">
      <c r="A4664">
        <v>2514547</v>
      </c>
      <c r="B4664">
        <v>1</v>
      </c>
      <c r="C4664" t="s">
        <v>80</v>
      </c>
      <c r="D4664" t="s">
        <v>94</v>
      </c>
      <c r="E4664" t="s">
        <v>132</v>
      </c>
      <c r="F4664" t="s">
        <v>10401</v>
      </c>
      <c r="G4664" t="s">
        <v>204</v>
      </c>
      <c r="H4664" t="s">
        <v>135</v>
      </c>
      <c r="I4664" t="s">
        <v>136</v>
      </c>
      <c r="J4664" t="s">
        <v>137</v>
      </c>
      <c r="K4664" t="s">
        <v>144</v>
      </c>
      <c r="L4664" t="s">
        <v>13459</v>
      </c>
      <c r="M4664" t="s">
        <v>13460</v>
      </c>
      <c r="N4664">
        <v>2.62</v>
      </c>
      <c r="O4664">
        <v>0</v>
      </c>
      <c r="P4664">
        <v>138</v>
      </c>
      <c r="Q4664">
        <v>0</v>
      </c>
      <c r="R4664">
        <v>0</v>
      </c>
      <c r="S4664">
        <v>0</v>
      </c>
      <c r="T4664">
        <v>53</v>
      </c>
      <c r="U4664">
        <v>1</v>
      </c>
      <c r="V4664">
        <v>0</v>
      </c>
      <c r="W4664">
        <v>0</v>
      </c>
      <c r="X4664">
        <v>78.113419487550814</v>
      </c>
      <c r="Y4664">
        <v>0</v>
      </c>
      <c r="Z4664">
        <v>0</v>
      </c>
      <c r="AA4664">
        <v>0</v>
      </c>
      <c r="AB4664">
        <v>35.373608595524765</v>
      </c>
      <c r="AC4664">
        <v>136.15614436094498</v>
      </c>
      <c r="AD4664">
        <v>0</v>
      </c>
      <c r="AE4664">
        <v>249.64317244402056</v>
      </c>
    </row>
    <row r="4665" spans="1:31" x14ac:dyDescent="0.3">
      <c r="A4665">
        <v>2514573</v>
      </c>
      <c r="B4665">
        <v>1</v>
      </c>
      <c r="C4665" t="s">
        <v>80</v>
      </c>
      <c r="D4665" t="s">
        <v>104</v>
      </c>
      <c r="E4665" t="s">
        <v>141</v>
      </c>
      <c r="F4665" t="s">
        <v>13461</v>
      </c>
      <c r="G4665" t="s">
        <v>143</v>
      </c>
      <c r="H4665" t="s">
        <v>135</v>
      </c>
      <c r="I4665" t="s">
        <v>136</v>
      </c>
      <c r="J4665" t="s">
        <v>137</v>
      </c>
      <c r="K4665" t="s">
        <v>144</v>
      </c>
      <c r="L4665" t="s">
        <v>13462</v>
      </c>
      <c r="M4665" t="s">
        <v>13463</v>
      </c>
      <c r="N4665">
        <v>0.78361111100000003</v>
      </c>
      <c r="O4665">
        <v>1</v>
      </c>
      <c r="P4665">
        <v>1761</v>
      </c>
      <c r="Q4665">
        <v>0</v>
      </c>
      <c r="R4665">
        <v>55</v>
      </c>
      <c r="S4665">
        <v>1</v>
      </c>
      <c r="T4665">
        <v>157</v>
      </c>
      <c r="U4665">
        <v>0</v>
      </c>
      <c r="V4665">
        <v>0</v>
      </c>
      <c r="W4665">
        <v>0.53289118104034994</v>
      </c>
      <c r="X4665">
        <v>262.30337317159876</v>
      </c>
      <c r="Y4665">
        <v>0</v>
      </c>
      <c r="Z4665">
        <v>12.003054734281228</v>
      </c>
      <c r="AA4665">
        <v>0.51120950487084416</v>
      </c>
      <c r="AB4665">
        <v>67.846790473039022</v>
      </c>
      <c r="AC4665">
        <v>0</v>
      </c>
      <c r="AD4665">
        <v>0</v>
      </c>
      <c r="AE4665">
        <v>343.19731906483025</v>
      </c>
    </row>
    <row r="4666" spans="1:31" x14ac:dyDescent="0.3">
      <c r="A4666">
        <v>2514424</v>
      </c>
      <c r="B4666">
        <v>1</v>
      </c>
      <c r="C4666" t="s">
        <v>80</v>
      </c>
      <c r="D4666" t="s">
        <v>82</v>
      </c>
      <c r="E4666" t="s">
        <v>147</v>
      </c>
      <c r="F4666" t="s">
        <v>13464</v>
      </c>
      <c r="G4666" t="s">
        <v>224</v>
      </c>
      <c r="H4666" t="s">
        <v>150</v>
      </c>
      <c r="I4666" t="s">
        <v>136</v>
      </c>
      <c r="J4666" t="s">
        <v>137</v>
      </c>
      <c r="K4666" t="s">
        <v>144</v>
      </c>
      <c r="L4666" t="s">
        <v>13465</v>
      </c>
      <c r="M4666" t="s">
        <v>13466</v>
      </c>
      <c r="N4666">
        <v>9.5425000000000004</v>
      </c>
      <c r="O4666">
        <v>0</v>
      </c>
      <c r="P4666">
        <v>45</v>
      </c>
      <c r="Q4666">
        <v>0</v>
      </c>
      <c r="R4666">
        <v>0</v>
      </c>
      <c r="S4666">
        <v>0</v>
      </c>
      <c r="T4666">
        <v>1</v>
      </c>
      <c r="U4666">
        <v>0</v>
      </c>
      <c r="V4666">
        <v>0</v>
      </c>
      <c r="W4666">
        <v>0</v>
      </c>
      <c r="X4666">
        <v>116.92842072990994</v>
      </c>
      <c r="Y4666">
        <v>0</v>
      </c>
      <c r="Z4666">
        <v>0</v>
      </c>
      <c r="AA4666">
        <v>0</v>
      </c>
      <c r="AB4666">
        <v>0</v>
      </c>
      <c r="AC4666">
        <v>0</v>
      </c>
      <c r="AD4666">
        <v>0</v>
      </c>
      <c r="AE4666">
        <v>116.92842072990994</v>
      </c>
    </row>
    <row r="4667" spans="1:31" x14ac:dyDescent="0.3">
      <c r="A4667">
        <v>2514802</v>
      </c>
      <c r="B4667">
        <v>1</v>
      </c>
      <c r="C4667" t="s">
        <v>81</v>
      </c>
      <c r="D4667" t="s">
        <v>128</v>
      </c>
      <c r="E4667" t="s">
        <v>167</v>
      </c>
      <c r="F4667" t="s">
        <v>13467</v>
      </c>
      <c r="G4667" t="s">
        <v>234</v>
      </c>
      <c r="H4667" t="s">
        <v>150</v>
      </c>
      <c r="I4667" t="s">
        <v>136</v>
      </c>
      <c r="J4667" t="s">
        <v>137</v>
      </c>
      <c r="K4667" t="s">
        <v>144</v>
      </c>
      <c r="L4667" t="s">
        <v>13468</v>
      </c>
      <c r="M4667" t="s">
        <v>13469</v>
      </c>
      <c r="N4667">
        <v>1.4627777769999999</v>
      </c>
      <c r="O4667">
        <v>0</v>
      </c>
      <c r="P4667">
        <v>11</v>
      </c>
      <c r="Q4667">
        <v>0</v>
      </c>
      <c r="R4667">
        <v>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3.7836044441288998</v>
      </c>
      <c r="Y4667">
        <v>0</v>
      </c>
      <c r="Z4667">
        <v>0</v>
      </c>
      <c r="AA4667">
        <v>0</v>
      </c>
      <c r="AB4667">
        <v>0</v>
      </c>
      <c r="AC4667">
        <v>0</v>
      </c>
      <c r="AD4667">
        <v>0</v>
      </c>
      <c r="AE4667">
        <v>3.7836044441288998</v>
      </c>
    </row>
    <row r="4668" spans="1:31" x14ac:dyDescent="0.3">
      <c r="A4668">
        <v>2514616</v>
      </c>
      <c r="B4668">
        <v>1</v>
      </c>
      <c r="C4668" t="s">
        <v>81</v>
      </c>
      <c r="D4668" t="s">
        <v>113</v>
      </c>
      <c r="E4668" t="s">
        <v>167</v>
      </c>
      <c r="F4668" t="s">
        <v>13470</v>
      </c>
      <c r="G4668" t="s">
        <v>263</v>
      </c>
      <c r="H4668" t="s">
        <v>150</v>
      </c>
      <c r="I4668" t="s">
        <v>136</v>
      </c>
      <c r="J4668" t="s">
        <v>137</v>
      </c>
      <c r="K4668" t="s">
        <v>144</v>
      </c>
      <c r="L4668" t="s">
        <v>13471</v>
      </c>
      <c r="M4668" t="s">
        <v>13472</v>
      </c>
      <c r="N4668">
        <v>2.3077777770000001</v>
      </c>
      <c r="O4668">
        <v>0</v>
      </c>
      <c r="P4668">
        <v>1</v>
      </c>
      <c r="Q4668">
        <v>0</v>
      </c>
      <c r="R4668">
        <v>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6.6227598476730076</v>
      </c>
      <c r="Y4668">
        <v>0</v>
      </c>
      <c r="Z4668">
        <v>0</v>
      </c>
      <c r="AA4668">
        <v>0</v>
      </c>
      <c r="AB4668">
        <v>0</v>
      </c>
      <c r="AC4668">
        <v>0</v>
      </c>
      <c r="AD4668">
        <v>0</v>
      </c>
      <c r="AE4668">
        <v>6.6227598476730076</v>
      </c>
    </row>
    <row r="4669" spans="1:31" x14ac:dyDescent="0.3">
      <c r="A4669">
        <v>2514510</v>
      </c>
      <c r="B4669">
        <v>1</v>
      </c>
      <c r="C4669" t="s">
        <v>81</v>
      </c>
      <c r="D4669" t="s">
        <v>118</v>
      </c>
      <c r="E4669" t="s">
        <v>187</v>
      </c>
      <c r="F4669" t="s">
        <v>13473</v>
      </c>
      <c r="G4669" t="s">
        <v>173</v>
      </c>
      <c r="H4669" t="s">
        <v>135</v>
      </c>
      <c r="I4669" t="s">
        <v>136</v>
      </c>
      <c r="J4669" t="s">
        <v>137</v>
      </c>
      <c r="K4669" t="s">
        <v>138</v>
      </c>
      <c r="L4669" t="s">
        <v>13474</v>
      </c>
      <c r="M4669" t="s">
        <v>13475</v>
      </c>
      <c r="N4669">
        <v>7.1283333329999996</v>
      </c>
      <c r="O4669">
        <v>1</v>
      </c>
      <c r="P4669">
        <v>172</v>
      </c>
      <c r="Q4669">
        <v>24</v>
      </c>
      <c r="R4669">
        <v>19</v>
      </c>
      <c r="S4669">
        <v>7</v>
      </c>
      <c r="T4669">
        <v>21</v>
      </c>
      <c r="U4669">
        <v>1</v>
      </c>
      <c r="V4669">
        <v>0</v>
      </c>
      <c r="W4669">
        <v>1.2207953687664075</v>
      </c>
      <c r="X4669">
        <v>199.83146729963306</v>
      </c>
      <c r="Y4669">
        <v>53.384663537946494</v>
      </c>
      <c r="Z4669">
        <v>24.432889078506886</v>
      </c>
      <c r="AA4669">
        <v>365.17360737274754</v>
      </c>
      <c r="AB4669">
        <v>67.481082322284237</v>
      </c>
      <c r="AC4669">
        <v>74.794767201390002</v>
      </c>
      <c r="AD4669">
        <v>0</v>
      </c>
      <c r="AE4669">
        <v>786.31927218127453</v>
      </c>
    </row>
    <row r="4670" spans="1:31" x14ac:dyDescent="0.3">
      <c r="A4670">
        <v>2514759</v>
      </c>
      <c r="B4670">
        <v>1</v>
      </c>
      <c r="C4670" t="s">
        <v>81</v>
      </c>
      <c r="D4670" t="s">
        <v>116</v>
      </c>
      <c r="E4670" t="s">
        <v>167</v>
      </c>
      <c r="F4670" t="s">
        <v>13476</v>
      </c>
      <c r="G4670" t="s">
        <v>263</v>
      </c>
      <c r="H4670" t="s">
        <v>150</v>
      </c>
      <c r="I4670" t="s">
        <v>136</v>
      </c>
      <c r="J4670" t="s">
        <v>137</v>
      </c>
      <c r="K4670" t="s">
        <v>144</v>
      </c>
      <c r="L4670" t="s">
        <v>13477</v>
      </c>
      <c r="M4670" t="s">
        <v>13478</v>
      </c>
      <c r="N4670">
        <v>0.83166666600000005</v>
      </c>
      <c r="O4670">
        <v>0</v>
      </c>
      <c r="P4670">
        <v>3</v>
      </c>
      <c r="Q4670">
        <v>0</v>
      </c>
      <c r="R4670">
        <v>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0.37211684405994672</v>
      </c>
      <c r="Y4670">
        <v>0</v>
      </c>
      <c r="Z4670">
        <v>0</v>
      </c>
      <c r="AA4670">
        <v>0</v>
      </c>
      <c r="AB4670">
        <v>0</v>
      </c>
      <c r="AC4670">
        <v>0</v>
      </c>
      <c r="AD4670">
        <v>0</v>
      </c>
      <c r="AE4670">
        <v>0.37211684405994672</v>
      </c>
    </row>
    <row r="4671" spans="1:31" x14ac:dyDescent="0.3">
      <c r="A4671">
        <v>2514630</v>
      </c>
      <c r="B4671">
        <v>1</v>
      </c>
      <c r="C4671" t="s">
        <v>80</v>
      </c>
      <c r="D4671" t="s">
        <v>94</v>
      </c>
      <c r="E4671" t="s">
        <v>187</v>
      </c>
      <c r="F4671" t="s">
        <v>2396</v>
      </c>
      <c r="G4671" t="s">
        <v>134</v>
      </c>
      <c r="H4671" t="s">
        <v>135</v>
      </c>
      <c r="I4671" t="s">
        <v>136</v>
      </c>
      <c r="J4671" t="s">
        <v>137</v>
      </c>
      <c r="K4671" t="s">
        <v>138</v>
      </c>
      <c r="L4671" t="s">
        <v>13479</v>
      </c>
      <c r="M4671" t="s">
        <v>13480</v>
      </c>
      <c r="N4671">
        <v>2.1391666659999999</v>
      </c>
      <c r="O4671">
        <v>0</v>
      </c>
      <c r="P4671">
        <v>71</v>
      </c>
      <c r="Q4671">
        <v>0</v>
      </c>
      <c r="R4671">
        <v>1</v>
      </c>
      <c r="S4671">
        <v>2</v>
      </c>
      <c r="T4671">
        <v>8</v>
      </c>
      <c r="U4671">
        <v>0</v>
      </c>
      <c r="V4671">
        <v>0</v>
      </c>
      <c r="W4671">
        <v>0</v>
      </c>
      <c r="X4671">
        <v>22.485250380851141</v>
      </c>
      <c r="Y4671">
        <v>0</v>
      </c>
      <c r="Z4671">
        <v>3.6616111199466671E-3</v>
      </c>
      <c r="AA4671">
        <v>0.74986617398400002</v>
      </c>
      <c r="AB4671">
        <v>5.7845629910005041</v>
      </c>
      <c r="AC4671">
        <v>0</v>
      </c>
      <c r="AD4671">
        <v>0</v>
      </c>
      <c r="AE4671">
        <v>29.023341156955588</v>
      </c>
    </row>
    <row r="4672" spans="1:31" x14ac:dyDescent="0.3">
      <c r="A4672">
        <v>2514467</v>
      </c>
      <c r="B4672">
        <v>1</v>
      </c>
      <c r="C4672" t="s">
        <v>80</v>
      </c>
      <c r="D4672" t="s">
        <v>93</v>
      </c>
      <c r="E4672" t="s">
        <v>167</v>
      </c>
      <c r="F4672" t="s">
        <v>13481</v>
      </c>
      <c r="G4672" t="s">
        <v>169</v>
      </c>
      <c r="H4672" t="s">
        <v>150</v>
      </c>
      <c r="I4672" t="s">
        <v>136</v>
      </c>
      <c r="J4672" t="s">
        <v>137</v>
      </c>
      <c r="K4672" t="s">
        <v>144</v>
      </c>
      <c r="L4672" t="s">
        <v>13482</v>
      </c>
      <c r="M4672" t="s">
        <v>13483</v>
      </c>
      <c r="N4672">
        <v>2.4169444439999999</v>
      </c>
      <c r="O4672">
        <v>0</v>
      </c>
      <c r="P4672">
        <v>3</v>
      </c>
      <c r="Q4672">
        <v>0</v>
      </c>
      <c r="R4672">
        <v>0</v>
      </c>
      <c r="S4672">
        <v>0</v>
      </c>
      <c r="T4672">
        <v>0</v>
      </c>
      <c r="U4672">
        <v>0</v>
      </c>
      <c r="V4672">
        <v>0</v>
      </c>
      <c r="W4672">
        <v>0</v>
      </c>
      <c r="X4672">
        <v>2.4936631465543204</v>
      </c>
      <c r="Y4672">
        <v>0</v>
      </c>
      <c r="Z4672">
        <v>0</v>
      </c>
      <c r="AA4672">
        <v>0</v>
      </c>
      <c r="AB4672">
        <v>0</v>
      </c>
      <c r="AC4672">
        <v>0</v>
      </c>
      <c r="AD4672">
        <v>0</v>
      </c>
      <c r="AE4672">
        <v>2.4936631465543204</v>
      </c>
    </row>
    <row r="4673" spans="1:31" x14ac:dyDescent="0.3">
      <c r="A4673">
        <v>2514762</v>
      </c>
      <c r="B4673">
        <v>1</v>
      </c>
      <c r="C4673" t="s">
        <v>81</v>
      </c>
      <c r="D4673" t="s">
        <v>112</v>
      </c>
      <c r="E4673" t="s">
        <v>207</v>
      </c>
      <c r="F4673" t="s">
        <v>13484</v>
      </c>
      <c r="G4673" t="s">
        <v>413</v>
      </c>
      <c r="H4673" t="s">
        <v>150</v>
      </c>
      <c r="I4673" t="s">
        <v>136</v>
      </c>
      <c r="J4673" t="s">
        <v>137</v>
      </c>
      <c r="K4673" t="s">
        <v>144</v>
      </c>
      <c r="L4673" t="s">
        <v>13485</v>
      </c>
      <c r="M4673" t="s">
        <v>13486</v>
      </c>
      <c r="N4673">
        <v>0.85055555500000002</v>
      </c>
      <c r="O4673">
        <v>0</v>
      </c>
      <c r="P4673">
        <v>100</v>
      </c>
      <c r="Q4673">
        <v>0</v>
      </c>
      <c r="R4673">
        <v>0</v>
      </c>
      <c r="S4673">
        <v>0</v>
      </c>
      <c r="T4673">
        <v>43</v>
      </c>
      <c r="U4673">
        <v>0</v>
      </c>
      <c r="V4673">
        <v>0</v>
      </c>
      <c r="W4673">
        <v>0</v>
      </c>
      <c r="X4673">
        <v>13.18991025642803</v>
      </c>
      <c r="Y4673">
        <v>0</v>
      </c>
      <c r="Z4673">
        <v>0</v>
      </c>
      <c r="AA4673">
        <v>0</v>
      </c>
      <c r="AB4673">
        <v>6.3903836658217017</v>
      </c>
      <c r="AC4673">
        <v>0</v>
      </c>
      <c r="AD4673">
        <v>0</v>
      </c>
      <c r="AE4673">
        <v>19.58029392224973</v>
      </c>
    </row>
    <row r="4674" spans="1:31" x14ac:dyDescent="0.3">
      <c r="A4674">
        <v>2514407</v>
      </c>
      <c r="B4674">
        <v>1</v>
      </c>
      <c r="C4674" t="s">
        <v>81</v>
      </c>
      <c r="D4674" t="s">
        <v>118</v>
      </c>
      <c r="E4674" t="s">
        <v>187</v>
      </c>
      <c r="F4674" t="s">
        <v>13487</v>
      </c>
      <c r="G4674" t="s">
        <v>143</v>
      </c>
      <c r="H4674" t="s">
        <v>135</v>
      </c>
      <c r="I4674" t="s">
        <v>136</v>
      </c>
      <c r="J4674" t="s">
        <v>137</v>
      </c>
      <c r="K4674" t="s">
        <v>144</v>
      </c>
      <c r="L4674" t="s">
        <v>13488</v>
      </c>
      <c r="M4674" t="s">
        <v>13489</v>
      </c>
      <c r="N4674">
        <v>1.3991666659999999</v>
      </c>
      <c r="O4674">
        <v>0</v>
      </c>
      <c r="P4674">
        <v>326</v>
      </c>
      <c r="Q4674">
        <v>17</v>
      </c>
      <c r="R4674">
        <v>62</v>
      </c>
      <c r="S4674">
        <v>5</v>
      </c>
      <c r="T4674">
        <v>30</v>
      </c>
      <c r="U4674">
        <v>0</v>
      </c>
      <c r="V4674">
        <v>0</v>
      </c>
      <c r="W4674">
        <v>0</v>
      </c>
      <c r="X4674">
        <v>35.879793337420949</v>
      </c>
      <c r="Y4674">
        <v>12.29768092815201</v>
      </c>
      <c r="Z4674">
        <v>5.6619794689366358</v>
      </c>
      <c r="AA4674">
        <v>5.1407083514733332</v>
      </c>
      <c r="AB4674">
        <v>6.1941921786235818</v>
      </c>
      <c r="AC4674">
        <v>0</v>
      </c>
      <c r="AD4674">
        <v>0</v>
      </c>
      <c r="AE4674">
        <v>65.174354264606521</v>
      </c>
    </row>
    <row r="4675" spans="1:31" x14ac:dyDescent="0.3">
      <c r="A4675">
        <v>2514570</v>
      </c>
      <c r="B4675">
        <v>1</v>
      </c>
      <c r="C4675" t="s">
        <v>80</v>
      </c>
      <c r="D4675" t="s">
        <v>88</v>
      </c>
      <c r="E4675" t="s">
        <v>275</v>
      </c>
      <c r="F4675" t="s">
        <v>10028</v>
      </c>
      <c r="G4675" t="s">
        <v>1809</v>
      </c>
      <c r="H4675" t="s">
        <v>135</v>
      </c>
      <c r="I4675" t="s">
        <v>136</v>
      </c>
      <c r="J4675" t="s">
        <v>137</v>
      </c>
      <c r="K4675" t="s">
        <v>144</v>
      </c>
      <c r="L4675" t="s">
        <v>13490</v>
      </c>
      <c r="M4675" t="s">
        <v>13491</v>
      </c>
      <c r="N4675">
        <v>0.62527777699999998</v>
      </c>
      <c r="O4675">
        <v>0</v>
      </c>
      <c r="P4675">
        <v>0</v>
      </c>
      <c r="Q4675">
        <v>0</v>
      </c>
      <c r="R4675">
        <v>0</v>
      </c>
      <c r="S4675">
        <v>4</v>
      </c>
      <c r="T4675">
        <v>0</v>
      </c>
      <c r="U4675">
        <v>0</v>
      </c>
      <c r="V4675">
        <v>0</v>
      </c>
      <c r="W4675">
        <v>0</v>
      </c>
      <c r="X4675">
        <v>0</v>
      </c>
      <c r="Y4675">
        <v>0</v>
      </c>
      <c r="Z4675">
        <v>0</v>
      </c>
      <c r="AA4675">
        <v>61.364155968877242</v>
      </c>
      <c r="AB4675">
        <v>0</v>
      </c>
      <c r="AC4675">
        <v>0</v>
      </c>
      <c r="AD4675">
        <v>0</v>
      </c>
      <c r="AE4675">
        <v>61.364155968877242</v>
      </c>
    </row>
    <row r="4676" spans="1:31" x14ac:dyDescent="0.3">
      <c r="A4676">
        <v>2514550</v>
      </c>
      <c r="B4676">
        <v>1</v>
      </c>
      <c r="C4676" t="s">
        <v>80</v>
      </c>
      <c r="D4676" t="s">
        <v>101</v>
      </c>
      <c r="E4676" t="s">
        <v>159</v>
      </c>
      <c r="F4676" t="s">
        <v>6388</v>
      </c>
      <c r="G4676" t="s">
        <v>181</v>
      </c>
      <c r="H4676" t="s">
        <v>150</v>
      </c>
      <c r="I4676" t="s">
        <v>136</v>
      </c>
      <c r="J4676" t="s">
        <v>137</v>
      </c>
      <c r="K4676" t="s">
        <v>144</v>
      </c>
      <c r="L4676" t="s">
        <v>13492</v>
      </c>
      <c r="M4676" t="s">
        <v>13493</v>
      </c>
      <c r="N4676">
        <v>2.017222222</v>
      </c>
      <c r="O4676">
        <v>0</v>
      </c>
      <c r="P4676">
        <v>39</v>
      </c>
      <c r="Q4676">
        <v>0</v>
      </c>
      <c r="R4676">
        <v>0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11.763057131546352</v>
      </c>
      <c r="Y4676">
        <v>0</v>
      </c>
      <c r="Z4676">
        <v>0</v>
      </c>
      <c r="AA4676">
        <v>0</v>
      </c>
      <c r="AB4676">
        <v>0</v>
      </c>
      <c r="AC4676">
        <v>0</v>
      </c>
      <c r="AD4676">
        <v>0</v>
      </c>
      <c r="AE4676">
        <v>11.763057131546352</v>
      </c>
    </row>
    <row r="4677" spans="1:31" x14ac:dyDescent="0.3">
      <c r="A4677">
        <v>2514401</v>
      </c>
      <c r="B4677">
        <v>1</v>
      </c>
      <c r="C4677" t="s">
        <v>81</v>
      </c>
      <c r="D4677" t="s">
        <v>112</v>
      </c>
      <c r="E4677" t="s">
        <v>132</v>
      </c>
      <c r="F4677" t="s">
        <v>13494</v>
      </c>
      <c r="G4677" t="s">
        <v>143</v>
      </c>
      <c r="H4677" t="s">
        <v>135</v>
      </c>
      <c r="I4677" t="s">
        <v>136</v>
      </c>
      <c r="J4677" t="s">
        <v>137</v>
      </c>
      <c r="K4677" t="s">
        <v>144</v>
      </c>
      <c r="L4677" t="s">
        <v>13495</v>
      </c>
      <c r="M4677" t="s">
        <v>13496</v>
      </c>
      <c r="N4677">
        <v>0.766666666</v>
      </c>
      <c r="O4677">
        <v>0</v>
      </c>
      <c r="P4677">
        <v>813</v>
      </c>
      <c r="Q4677">
        <v>0</v>
      </c>
      <c r="R4677">
        <v>0</v>
      </c>
      <c r="S4677">
        <v>1</v>
      </c>
      <c r="T4677">
        <v>34</v>
      </c>
      <c r="U4677">
        <v>0</v>
      </c>
      <c r="V4677">
        <v>0</v>
      </c>
      <c r="W4677">
        <v>0</v>
      </c>
      <c r="X4677">
        <v>112.15938719174784</v>
      </c>
      <c r="Y4677">
        <v>0</v>
      </c>
      <c r="Z4677">
        <v>0</v>
      </c>
      <c r="AA4677">
        <v>0.68531847886666664</v>
      </c>
      <c r="AB4677">
        <v>13.549932469550836</v>
      </c>
      <c r="AC4677">
        <v>0</v>
      </c>
      <c r="AD4677">
        <v>0</v>
      </c>
      <c r="AE4677">
        <v>126.39463814016534</v>
      </c>
    </row>
    <row r="4678" spans="1:31" x14ac:dyDescent="0.3">
      <c r="A4678">
        <v>2514507</v>
      </c>
      <c r="B4678">
        <v>1</v>
      </c>
      <c r="C4678" t="s">
        <v>80</v>
      </c>
      <c r="D4678" t="s">
        <v>100</v>
      </c>
      <c r="E4678" t="s">
        <v>132</v>
      </c>
      <c r="F4678" t="s">
        <v>13497</v>
      </c>
      <c r="G4678" t="s">
        <v>143</v>
      </c>
      <c r="H4678" t="s">
        <v>135</v>
      </c>
      <c r="I4678" t="s">
        <v>136</v>
      </c>
      <c r="J4678" t="s">
        <v>137</v>
      </c>
      <c r="K4678" t="s">
        <v>144</v>
      </c>
      <c r="L4678" t="s">
        <v>13498</v>
      </c>
      <c r="M4678" t="s">
        <v>13499</v>
      </c>
      <c r="N4678">
        <v>0.21666666600000001</v>
      </c>
      <c r="O4678">
        <v>0</v>
      </c>
      <c r="P4678">
        <v>1260</v>
      </c>
      <c r="Q4678">
        <v>0</v>
      </c>
      <c r="R4678">
        <v>0</v>
      </c>
      <c r="S4678">
        <v>0</v>
      </c>
      <c r="T4678">
        <v>142</v>
      </c>
      <c r="U4678">
        <v>0</v>
      </c>
      <c r="V4678">
        <v>0</v>
      </c>
      <c r="W4678">
        <v>0</v>
      </c>
      <c r="X4678">
        <v>52.103936388403547</v>
      </c>
      <c r="Y4678">
        <v>0</v>
      </c>
      <c r="Z4678">
        <v>0</v>
      </c>
      <c r="AA4678">
        <v>0</v>
      </c>
      <c r="AB4678">
        <v>19.559433083543592</v>
      </c>
      <c r="AC4678">
        <v>0</v>
      </c>
      <c r="AD4678">
        <v>0</v>
      </c>
      <c r="AE4678">
        <v>71.663369471947135</v>
      </c>
    </row>
    <row r="4679" spans="1:31" x14ac:dyDescent="0.3">
      <c r="A4679">
        <v>2514756</v>
      </c>
      <c r="B4679">
        <v>1</v>
      </c>
      <c r="C4679" t="s">
        <v>80</v>
      </c>
      <c r="D4679" t="s">
        <v>88</v>
      </c>
      <c r="E4679" t="s">
        <v>207</v>
      </c>
      <c r="F4679" t="s">
        <v>1049</v>
      </c>
      <c r="G4679" t="s">
        <v>177</v>
      </c>
      <c r="H4679" t="s">
        <v>150</v>
      </c>
      <c r="I4679" t="s">
        <v>136</v>
      </c>
      <c r="J4679" t="s">
        <v>137</v>
      </c>
      <c r="K4679" t="s">
        <v>144</v>
      </c>
      <c r="L4679" t="s">
        <v>13500</v>
      </c>
      <c r="M4679" t="s">
        <v>13501</v>
      </c>
      <c r="N4679">
        <v>0.90444444400000001</v>
      </c>
      <c r="O4679">
        <v>0</v>
      </c>
      <c r="P4679">
        <v>65</v>
      </c>
      <c r="Q4679">
        <v>0</v>
      </c>
      <c r="R4679">
        <v>0</v>
      </c>
      <c r="S4679">
        <v>0</v>
      </c>
      <c r="T4679">
        <v>6</v>
      </c>
      <c r="U4679">
        <v>0</v>
      </c>
      <c r="V4679">
        <v>0</v>
      </c>
      <c r="W4679">
        <v>0</v>
      </c>
      <c r="X4679">
        <v>11.228995748942047</v>
      </c>
      <c r="Y4679">
        <v>0</v>
      </c>
      <c r="Z4679">
        <v>0</v>
      </c>
      <c r="AA4679">
        <v>0</v>
      </c>
      <c r="AB4679">
        <v>7.7693299047878259</v>
      </c>
      <c r="AC4679">
        <v>0</v>
      </c>
      <c r="AD4679">
        <v>0</v>
      </c>
      <c r="AE4679">
        <v>18.998325653729871</v>
      </c>
    </row>
    <row r="4680" spans="1:31" x14ac:dyDescent="0.3">
      <c r="A4680">
        <v>2514464</v>
      </c>
      <c r="B4680">
        <v>1</v>
      </c>
      <c r="C4680" t="s">
        <v>81</v>
      </c>
      <c r="D4680" t="s">
        <v>113</v>
      </c>
      <c r="E4680" t="s">
        <v>207</v>
      </c>
      <c r="F4680" t="s">
        <v>342</v>
      </c>
      <c r="G4680" t="s">
        <v>161</v>
      </c>
      <c r="H4680" t="s">
        <v>150</v>
      </c>
      <c r="I4680" t="s">
        <v>136</v>
      </c>
      <c r="J4680" t="s">
        <v>137</v>
      </c>
      <c r="K4680" t="s">
        <v>144</v>
      </c>
      <c r="L4680" t="s">
        <v>13502</v>
      </c>
      <c r="M4680" t="s">
        <v>13503</v>
      </c>
      <c r="N4680">
        <v>0.36305555499999997</v>
      </c>
      <c r="O4680">
        <v>0</v>
      </c>
      <c r="P4680">
        <v>2</v>
      </c>
      <c r="Q4680">
        <v>0</v>
      </c>
      <c r="R4680">
        <v>4</v>
      </c>
      <c r="S4680">
        <v>0</v>
      </c>
      <c r="T4680">
        <v>0</v>
      </c>
      <c r="U4680">
        <v>0</v>
      </c>
      <c r="V4680">
        <v>0</v>
      </c>
      <c r="W4680">
        <v>0</v>
      </c>
      <c r="X4680">
        <v>2.7986112183410003E-2</v>
      </c>
      <c r="Y4680">
        <v>0</v>
      </c>
      <c r="Z4680">
        <v>0.17030381864836333</v>
      </c>
      <c r="AA4680">
        <v>0</v>
      </c>
      <c r="AB4680">
        <v>0</v>
      </c>
      <c r="AC4680">
        <v>0</v>
      </c>
      <c r="AD4680">
        <v>0</v>
      </c>
      <c r="AE4680">
        <v>0.19828993083177332</v>
      </c>
    </row>
    <row r="4681" spans="1:31" x14ac:dyDescent="0.3">
      <c r="A4681">
        <v>2514539</v>
      </c>
      <c r="B4681">
        <v>1</v>
      </c>
      <c r="C4681" t="s">
        <v>81</v>
      </c>
      <c r="D4681" t="s">
        <v>123</v>
      </c>
      <c r="E4681" t="s">
        <v>207</v>
      </c>
      <c r="F4681" t="s">
        <v>13504</v>
      </c>
      <c r="G4681" t="s">
        <v>134</v>
      </c>
      <c r="H4681" t="s">
        <v>150</v>
      </c>
      <c r="I4681" t="s">
        <v>136</v>
      </c>
      <c r="J4681" t="s">
        <v>137</v>
      </c>
      <c r="K4681" t="s">
        <v>138</v>
      </c>
      <c r="L4681" t="s">
        <v>13505</v>
      </c>
      <c r="M4681" t="s">
        <v>13506</v>
      </c>
      <c r="N4681">
        <v>1.4966666660000001</v>
      </c>
      <c r="O4681">
        <v>0</v>
      </c>
      <c r="P4681">
        <v>79</v>
      </c>
      <c r="Q4681">
        <v>0</v>
      </c>
      <c r="R4681">
        <v>2</v>
      </c>
      <c r="S4681">
        <v>0</v>
      </c>
      <c r="T4681">
        <v>15</v>
      </c>
      <c r="U4681">
        <v>0</v>
      </c>
      <c r="V4681">
        <v>0</v>
      </c>
      <c r="W4681">
        <v>0</v>
      </c>
      <c r="X4681">
        <v>25.762192593497979</v>
      </c>
      <c r="Y4681">
        <v>0</v>
      </c>
      <c r="Z4681">
        <v>0.59241515689595503</v>
      </c>
      <c r="AA4681">
        <v>0</v>
      </c>
      <c r="AB4681">
        <v>12.221704484475355</v>
      </c>
      <c r="AC4681">
        <v>0</v>
      </c>
      <c r="AD4681">
        <v>0</v>
      </c>
      <c r="AE4681">
        <v>38.576312234869292</v>
      </c>
    </row>
    <row r="4682" spans="1:31" x14ac:dyDescent="0.3">
      <c r="A4682">
        <v>2514665</v>
      </c>
      <c r="B4682">
        <v>1</v>
      </c>
      <c r="C4682" t="s">
        <v>81</v>
      </c>
      <c r="D4682" t="s">
        <v>112</v>
      </c>
      <c r="E4682" t="s">
        <v>159</v>
      </c>
      <c r="F4682" t="s">
        <v>13507</v>
      </c>
      <c r="G4682" t="s">
        <v>134</v>
      </c>
      <c r="H4682" t="s">
        <v>150</v>
      </c>
      <c r="I4682" t="s">
        <v>136</v>
      </c>
      <c r="J4682" t="s">
        <v>137</v>
      </c>
      <c r="K4682" t="s">
        <v>138</v>
      </c>
      <c r="L4682" t="s">
        <v>13508</v>
      </c>
      <c r="M4682" t="s">
        <v>13509</v>
      </c>
      <c r="N4682">
        <v>0.60333333300000003</v>
      </c>
      <c r="O4682">
        <v>0</v>
      </c>
      <c r="P4682">
        <v>31</v>
      </c>
      <c r="Q4682">
        <v>0</v>
      </c>
      <c r="R4682">
        <v>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1.064301043552472</v>
      </c>
      <c r="Y4682">
        <v>0</v>
      </c>
      <c r="Z4682">
        <v>0</v>
      </c>
      <c r="AA4682">
        <v>0</v>
      </c>
      <c r="AB4682">
        <v>0</v>
      </c>
      <c r="AC4682">
        <v>0</v>
      </c>
      <c r="AD4682">
        <v>0</v>
      </c>
      <c r="AE4682">
        <v>1.064301043552472</v>
      </c>
    </row>
    <row r="4683" spans="1:31" x14ac:dyDescent="0.3">
      <c r="A4683">
        <v>2514516</v>
      </c>
      <c r="B4683">
        <v>1</v>
      </c>
      <c r="C4683" t="s">
        <v>80</v>
      </c>
      <c r="D4683" t="s">
        <v>100</v>
      </c>
      <c r="E4683" t="s">
        <v>132</v>
      </c>
      <c r="F4683" t="s">
        <v>13510</v>
      </c>
      <c r="G4683" t="s">
        <v>143</v>
      </c>
      <c r="H4683" t="s">
        <v>135</v>
      </c>
      <c r="I4683" t="s">
        <v>136</v>
      </c>
      <c r="J4683" t="s">
        <v>137</v>
      </c>
      <c r="K4683" t="s">
        <v>144</v>
      </c>
      <c r="L4683" t="s">
        <v>13511</v>
      </c>
      <c r="M4683" t="s">
        <v>13512</v>
      </c>
      <c r="N4683">
        <v>0.72138888800000001</v>
      </c>
      <c r="O4683">
        <v>0</v>
      </c>
      <c r="P4683">
        <v>1644</v>
      </c>
      <c r="Q4683">
        <v>0</v>
      </c>
      <c r="R4683">
        <v>0</v>
      </c>
      <c r="S4683">
        <v>0</v>
      </c>
      <c r="T4683">
        <v>147</v>
      </c>
      <c r="U4683">
        <v>0</v>
      </c>
      <c r="V4683">
        <v>0</v>
      </c>
      <c r="W4683">
        <v>0</v>
      </c>
      <c r="X4683">
        <v>233.37091536119325</v>
      </c>
      <c r="Y4683">
        <v>0</v>
      </c>
      <c r="Z4683">
        <v>0</v>
      </c>
      <c r="AA4683">
        <v>0</v>
      </c>
      <c r="AB4683">
        <v>75.620411488883079</v>
      </c>
      <c r="AC4683">
        <v>0</v>
      </c>
      <c r="AD4683">
        <v>0</v>
      </c>
      <c r="AE4683">
        <v>308.99132685007635</v>
      </c>
    </row>
    <row r="4684" spans="1:31" x14ac:dyDescent="0.3">
      <c r="A4684">
        <v>2514410</v>
      </c>
      <c r="B4684">
        <v>1</v>
      </c>
      <c r="C4684" t="s">
        <v>81</v>
      </c>
      <c r="D4684" t="s">
        <v>118</v>
      </c>
      <c r="E4684" t="s">
        <v>132</v>
      </c>
      <c r="F4684" t="s">
        <v>13513</v>
      </c>
      <c r="G4684" t="s">
        <v>204</v>
      </c>
      <c r="H4684" t="s">
        <v>135</v>
      </c>
      <c r="I4684" t="s">
        <v>136</v>
      </c>
      <c r="J4684" t="s">
        <v>137</v>
      </c>
      <c r="K4684" t="s">
        <v>144</v>
      </c>
      <c r="L4684" t="s">
        <v>13514</v>
      </c>
      <c r="M4684" t="s">
        <v>13515</v>
      </c>
      <c r="N4684">
        <v>3.5386111109999998</v>
      </c>
      <c r="O4684">
        <v>0</v>
      </c>
      <c r="P4684">
        <v>152</v>
      </c>
      <c r="Q4684">
        <v>1</v>
      </c>
      <c r="R4684">
        <v>4</v>
      </c>
      <c r="S4684">
        <v>0</v>
      </c>
      <c r="T4684">
        <v>5</v>
      </c>
      <c r="U4684">
        <v>0</v>
      </c>
      <c r="V4684">
        <v>0</v>
      </c>
      <c r="W4684">
        <v>0</v>
      </c>
      <c r="X4684">
        <v>56.508952107096761</v>
      </c>
      <c r="Y4684">
        <v>2.9167395220660399</v>
      </c>
      <c r="Z4684">
        <v>10.140949612242679</v>
      </c>
      <c r="AA4684">
        <v>0</v>
      </c>
      <c r="AB4684">
        <v>6.4701045926215714</v>
      </c>
      <c r="AC4684">
        <v>0</v>
      </c>
      <c r="AD4684">
        <v>0</v>
      </c>
      <c r="AE4684">
        <v>76.036745834027045</v>
      </c>
    </row>
    <row r="4685" spans="1:31" x14ac:dyDescent="0.3">
      <c r="A4685">
        <v>2514559</v>
      </c>
      <c r="B4685">
        <v>1</v>
      </c>
      <c r="C4685" t="s">
        <v>81</v>
      </c>
      <c r="D4685" t="s">
        <v>118</v>
      </c>
      <c r="E4685" t="s">
        <v>275</v>
      </c>
      <c r="F4685" t="s">
        <v>1043</v>
      </c>
      <c r="G4685" t="s">
        <v>143</v>
      </c>
      <c r="H4685" t="s">
        <v>135</v>
      </c>
      <c r="I4685" t="s">
        <v>136</v>
      </c>
      <c r="J4685" t="s">
        <v>137</v>
      </c>
      <c r="K4685" t="s">
        <v>144</v>
      </c>
      <c r="L4685" t="s">
        <v>13516</v>
      </c>
      <c r="M4685" t="s">
        <v>13517</v>
      </c>
      <c r="N4685">
        <v>0.1</v>
      </c>
      <c r="O4685">
        <v>7</v>
      </c>
      <c r="P4685">
        <v>1132</v>
      </c>
      <c r="Q4685">
        <v>198</v>
      </c>
      <c r="R4685">
        <v>85</v>
      </c>
      <c r="S4685">
        <v>40</v>
      </c>
      <c r="T4685">
        <v>98</v>
      </c>
      <c r="U4685">
        <v>1</v>
      </c>
      <c r="V4685">
        <v>0</v>
      </c>
      <c r="W4685">
        <v>0.19752057982620003</v>
      </c>
      <c r="X4685">
        <v>15.934066574950471</v>
      </c>
      <c r="Y4685">
        <v>43.058685439640101</v>
      </c>
      <c r="Z4685">
        <v>3.2633152265028005</v>
      </c>
      <c r="AA4685">
        <v>6.0481110990497999</v>
      </c>
      <c r="AB4685">
        <v>4.2139175464119996</v>
      </c>
      <c r="AC4685">
        <v>0.36278925052500005</v>
      </c>
      <c r="AD4685">
        <v>0</v>
      </c>
      <c r="AE4685">
        <v>73.078405716906374</v>
      </c>
    </row>
    <row r="4686" spans="1:31" x14ac:dyDescent="0.3">
      <c r="A4686">
        <v>2514659</v>
      </c>
      <c r="B4686">
        <v>1</v>
      </c>
      <c r="C4686" t="s">
        <v>80</v>
      </c>
      <c r="D4686" t="s">
        <v>97</v>
      </c>
      <c r="E4686" t="s">
        <v>167</v>
      </c>
      <c r="F4686" t="s">
        <v>13518</v>
      </c>
      <c r="G4686" t="s">
        <v>169</v>
      </c>
      <c r="H4686" t="s">
        <v>150</v>
      </c>
      <c r="I4686" t="s">
        <v>136</v>
      </c>
      <c r="J4686" t="s">
        <v>137</v>
      </c>
      <c r="K4686" t="s">
        <v>144</v>
      </c>
      <c r="L4686" t="s">
        <v>13519</v>
      </c>
      <c r="M4686" t="s">
        <v>13520</v>
      </c>
      <c r="N4686">
        <v>1.1897222220000001</v>
      </c>
      <c r="O4686">
        <v>0</v>
      </c>
      <c r="P4686">
        <v>2</v>
      </c>
      <c r="Q4686">
        <v>0</v>
      </c>
      <c r="R4686">
        <v>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0.22078634691294752</v>
      </c>
      <c r="Y4686">
        <v>0</v>
      </c>
      <c r="Z4686">
        <v>0</v>
      </c>
      <c r="AA4686">
        <v>0</v>
      </c>
      <c r="AB4686">
        <v>0</v>
      </c>
      <c r="AC4686">
        <v>0</v>
      </c>
      <c r="AD4686">
        <v>0</v>
      </c>
      <c r="AE4686">
        <v>0.22078634691294752</v>
      </c>
    </row>
    <row r="4687" spans="1:31" x14ac:dyDescent="0.3">
      <c r="A4687">
        <v>2514513</v>
      </c>
      <c r="B4687">
        <v>1</v>
      </c>
      <c r="C4687" t="s">
        <v>80</v>
      </c>
      <c r="D4687" t="s">
        <v>104</v>
      </c>
      <c r="E4687" t="s">
        <v>141</v>
      </c>
      <c r="F4687" t="s">
        <v>13521</v>
      </c>
      <c r="G4687" t="s">
        <v>173</v>
      </c>
      <c r="H4687" t="s">
        <v>135</v>
      </c>
      <c r="I4687" t="s">
        <v>136</v>
      </c>
      <c r="J4687" t="s">
        <v>137</v>
      </c>
      <c r="K4687" t="s">
        <v>138</v>
      </c>
      <c r="L4687" t="s">
        <v>13522</v>
      </c>
      <c r="M4687" t="s">
        <v>13523</v>
      </c>
      <c r="N4687">
        <v>6.7222222220000001</v>
      </c>
      <c r="O4687">
        <v>8</v>
      </c>
      <c r="P4687">
        <v>3534</v>
      </c>
      <c r="Q4687">
        <v>9</v>
      </c>
      <c r="R4687">
        <v>37</v>
      </c>
      <c r="S4687">
        <v>1</v>
      </c>
      <c r="T4687">
        <v>259</v>
      </c>
      <c r="U4687">
        <v>1</v>
      </c>
      <c r="V4687">
        <v>0</v>
      </c>
      <c r="W4687">
        <v>33.573512504790749</v>
      </c>
      <c r="X4687">
        <v>5457.4588900840727</v>
      </c>
      <c r="Y4687">
        <v>39.475275867404363</v>
      </c>
      <c r="Z4687">
        <v>37.573160977232789</v>
      </c>
      <c r="AA4687">
        <v>53.410150138285005</v>
      </c>
      <c r="AB4687">
        <v>1365.7456313982952</v>
      </c>
      <c r="AC4687">
        <v>138.23344493367756</v>
      </c>
      <c r="AD4687">
        <v>0</v>
      </c>
      <c r="AE4687">
        <v>7125.4700659037571</v>
      </c>
    </row>
    <row r="4688" spans="1:31" x14ac:dyDescent="0.3">
      <c r="A4688">
        <v>2514373</v>
      </c>
      <c r="B4688">
        <v>1</v>
      </c>
      <c r="C4688" t="s">
        <v>80</v>
      </c>
      <c r="D4688" t="s">
        <v>96</v>
      </c>
      <c r="E4688" t="s">
        <v>275</v>
      </c>
      <c r="F4688" t="s">
        <v>2947</v>
      </c>
      <c r="G4688" t="s">
        <v>161</v>
      </c>
      <c r="H4688" t="s">
        <v>135</v>
      </c>
      <c r="I4688" t="s">
        <v>136</v>
      </c>
      <c r="J4688" t="s">
        <v>137</v>
      </c>
      <c r="K4688" t="s">
        <v>144</v>
      </c>
      <c r="L4688" t="s">
        <v>13524</v>
      </c>
      <c r="M4688" t="s">
        <v>13525</v>
      </c>
      <c r="N4688">
        <v>0.48444444399999997</v>
      </c>
      <c r="O4688">
        <v>0</v>
      </c>
      <c r="P4688">
        <v>0</v>
      </c>
      <c r="Q4688">
        <v>4</v>
      </c>
      <c r="R4688">
        <v>0</v>
      </c>
      <c r="S4688">
        <v>11</v>
      </c>
      <c r="T4688">
        <v>0</v>
      </c>
      <c r="U4688">
        <v>2</v>
      </c>
      <c r="V4688">
        <v>0</v>
      </c>
      <c r="W4688">
        <v>0</v>
      </c>
      <c r="X4688">
        <v>0</v>
      </c>
      <c r="Y4688">
        <v>5.5396655522484899</v>
      </c>
      <c r="Z4688">
        <v>0</v>
      </c>
      <c r="AA4688">
        <v>34.655510537600428</v>
      </c>
      <c r="AB4688">
        <v>0</v>
      </c>
      <c r="AC4688">
        <v>68.37084046578282</v>
      </c>
      <c r="AD4688">
        <v>0</v>
      </c>
      <c r="AE4688">
        <v>108.56601655563173</v>
      </c>
    </row>
    <row r="4689" spans="1:31" x14ac:dyDescent="0.3">
      <c r="A4689">
        <v>2514722</v>
      </c>
      <c r="B4689">
        <v>1</v>
      </c>
      <c r="C4689" t="s">
        <v>81</v>
      </c>
      <c r="D4689" t="s">
        <v>118</v>
      </c>
      <c r="E4689" t="s">
        <v>132</v>
      </c>
      <c r="F4689" t="s">
        <v>13526</v>
      </c>
      <c r="G4689" t="s">
        <v>204</v>
      </c>
      <c r="H4689" t="s">
        <v>135</v>
      </c>
      <c r="I4689" t="s">
        <v>136</v>
      </c>
      <c r="J4689" t="s">
        <v>137</v>
      </c>
      <c r="K4689" t="s">
        <v>144</v>
      </c>
      <c r="L4689" t="s">
        <v>13527</v>
      </c>
      <c r="M4689" t="s">
        <v>13528</v>
      </c>
      <c r="N4689">
        <v>2.349722222</v>
      </c>
      <c r="O4689">
        <v>0</v>
      </c>
      <c r="P4689">
        <v>739</v>
      </c>
      <c r="Q4689">
        <v>1</v>
      </c>
      <c r="R4689">
        <v>20</v>
      </c>
      <c r="S4689">
        <v>3</v>
      </c>
      <c r="T4689">
        <v>26</v>
      </c>
      <c r="U4689">
        <v>0</v>
      </c>
      <c r="V4689">
        <v>0</v>
      </c>
      <c r="W4689">
        <v>0</v>
      </c>
      <c r="X4689">
        <v>203.60832637863041</v>
      </c>
      <c r="Y4689">
        <v>0.60105694783262842</v>
      </c>
      <c r="Z4689">
        <v>16.177793096447257</v>
      </c>
      <c r="AA4689">
        <v>7.3224373170483341</v>
      </c>
      <c r="AB4689">
        <v>38.644693143730628</v>
      </c>
      <c r="AC4689">
        <v>0</v>
      </c>
      <c r="AD4689">
        <v>0</v>
      </c>
      <c r="AE4689">
        <v>266.35430688368928</v>
      </c>
    </row>
    <row r="4690" spans="1:31" x14ac:dyDescent="0.3">
      <c r="A4690">
        <v>2514436</v>
      </c>
      <c r="B4690">
        <v>1</v>
      </c>
      <c r="C4690" t="s">
        <v>81</v>
      </c>
      <c r="D4690" t="s">
        <v>128</v>
      </c>
      <c r="E4690" t="s">
        <v>132</v>
      </c>
      <c r="F4690" t="s">
        <v>13529</v>
      </c>
      <c r="G4690" t="s">
        <v>143</v>
      </c>
      <c r="H4690" t="s">
        <v>135</v>
      </c>
      <c r="I4690" t="s">
        <v>136</v>
      </c>
      <c r="J4690" t="s">
        <v>137</v>
      </c>
      <c r="K4690" t="s">
        <v>144</v>
      </c>
      <c r="L4690" t="s">
        <v>13530</v>
      </c>
      <c r="M4690" t="s">
        <v>13531</v>
      </c>
      <c r="N4690">
        <v>0.38750000000000001</v>
      </c>
      <c r="O4690">
        <v>4</v>
      </c>
      <c r="P4690">
        <v>9701</v>
      </c>
      <c r="Q4690">
        <v>13</v>
      </c>
      <c r="R4690">
        <v>146</v>
      </c>
      <c r="S4690">
        <v>23</v>
      </c>
      <c r="T4690">
        <v>901</v>
      </c>
      <c r="U4690">
        <v>6</v>
      </c>
      <c r="V4690">
        <v>1</v>
      </c>
      <c r="W4690">
        <v>0.50663931327229994</v>
      </c>
      <c r="X4690">
        <v>675.5522174444485</v>
      </c>
      <c r="Y4690">
        <v>4.0573085129324999</v>
      </c>
      <c r="Z4690">
        <v>23.047396581280875</v>
      </c>
      <c r="AA4690">
        <v>52.669293078941514</v>
      </c>
      <c r="AB4690">
        <v>241.93118350346344</v>
      </c>
      <c r="AC4690">
        <v>173.71149147064571</v>
      </c>
      <c r="AD4690">
        <v>2.4288978226618125</v>
      </c>
      <c r="AE4690">
        <v>1173.9044277276469</v>
      </c>
    </row>
    <row r="4691" spans="1:31" x14ac:dyDescent="0.3">
      <c r="A4691">
        <v>2514496</v>
      </c>
      <c r="B4691">
        <v>1</v>
      </c>
      <c r="C4691" t="s">
        <v>80</v>
      </c>
      <c r="D4691" t="s">
        <v>102</v>
      </c>
      <c r="E4691" t="s">
        <v>141</v>
      </c>
      <c r="F4691" t="s">
        <v>6550</v>
      </c>
      <c r="G4691" t="s">
        <v>143</v>
      </c>
      <c r="H4691" t="s">
        <v>135</v>
      </c>
      <c r="I4691" t="s">
        <v>136</v>
      </c>
      <c r="J4691" t="s">
        <v>137</v>
      </c>
      <c r="K4691" t="s">
        <v>144</v>
      </c>
      <c r="L4691" t="s">
        <v>13532</v>
      </c>
      <c r="M4691" t="s">
        <v>13533</v>
      </c>
      <c r="N4691">
        <v>0.103333333</v>
      </c>
      <c r="O4691">
        <v>1</v>
      </c>
      <c r="P4691">
        <v>1758</v>
      </c>
      <c r="Q4691">
        <v>9</v>
      </c>
      <c r="R4691">
        <v>531</v>
      </c>
      <c r="S4691">
        <v>14</v>
      </c>
      <c r="T4691">
        <v>322</v>
      </c>
      <c r="U4691">
        <v>10</v>
      </c>
      <c r="V4691">
        <v>2</v>
      </c>
      <c r="W4691">
        <v>1.4120033640960001E-2</v>
      </c>
      <c r="X4691">
        <v>23.03741651142165</v>
      </c>
      <c r="Y4691">
        <v>1.3441282289184</v>
      </c>
      <c r="Z4691">
        <v>15.756406041883384</v>
      </c>
      <c r="AA4691">
        <v>13.26049234935317</v>
      </c>
      <c r="AB4691">
        <v>19.737414236572501</v>
      </c>
      <c r="AC4691">
        <v>57.001567233916141</v>
      </c>
      <c r="AD4691">
        <v>1.2670867744747401</v>
      </c>
      <c r="AE4691">
        <v>131.41863141018095</v>
      </c>
    </row>
    <row r="4692" spans="1:31" x14ac:dyDescent="0.3">
      <c r="A4692">
        <v>2514828</v>
      </c>
      <c r="B4692">
        <v>1</v>
      </c>
      <c r="C4692" t="s">
        <v>81</v>
      </c>
      <c r="D4692" t="s">
        <v>112</v>
      </c>
      <c r="E4692" t="s">
        <v>132</v>
      </c>
      <c r="F4692" t="s">
        <v>13534</v>
      </c>
      <c r="G4692" t="s">
        <v>460</v>
      </c>
      <c r="H4692" t="s">
        <v>135</v>
      </c>
      <c r="I4692" t="s">
        <v>136</v>
      </c>
      <c r="J4692" t="s">
        <v>137</v>
      </c>
      <c r="K4692" t="s">
        <v>144</v>
      </c>
      <c r="L4692" t="s">
        <v>13535</v>
      </c>
      <c r="M4692" t="s">
        <v>13536</v>
      </c>
      <c r="N4692">
        <v>2.201944444</v>
      </c>
      <c r="O4692">
        <v>0</v>
      </c>
      <c r="P4692">
        <v>195</v>
      </c>
      <c r="Q4692">
        <v>0</v>
      </c>
      <c r="R4692">
        <v>17</v>
      </c>
      <c r="S4692">
        <v>0</v>
      </c>
      <c r="T4692">
        <v>15</v>
      </c>
      <c r="U4692">
        <v>0</v>
      </c>
      <c r="V4692">
        <v>0</v>
      </c>
      <c r="W4692">
        <v>0</v>
      </c>
      <c r="X4692">
        <v>65.485185100362457</v>
      </c>
      <c r="Y4692">
        <v>0</v>
      </c>
      <c r="Z4692">
        <v>2.6757262986895309</v>
      </c>
      <c r="AA4692">
        <v>0</v>
      </c>
      <c r="AB4692">
        <v>7.9415675869718632</v>
      </c>
      <c r="AC4692">
        <v>0</v>
      </c>
      <c r="AD4692">
        <v>0</v>
      </c>
      <c r="AE4692">
        <v>76.10247898602384</v>
      </c>
    </row>
    <row r="4693" spans="1:31" x14ac:dyDescent="0.3">
      <c r="A4693">
        <v>2514536</v>
      </c>
      <c r="B4693">
        <v>1</v>
      </c>
      <c r="C4693" t="s">
        <v>80</v>
      </c>
      <c r="D4693" t="s">
        <v>103</v>
      </c>
      <c r="E4693" t="s">
        <v>141</v>
      </c>
      <c r="F4693" t="s">
        <v>13537</v>
      </c>
      <c r="G4693" t="s">
        <v>173</v>
      </c>
      <c r="H4693" t="s">
        <v>135</v>
      </c>
      <c r="I4693" t="s">
        <v>136</v>
      </c>
      <c r="J4693" t="s">
        <v>137</v>
      </c>
      <c r="K4693" t="s">
        <v>138</v>
      </c>
      <c r="L4693" t="s">
        <v>13538</v>
      </c>
      <c r="M4693" t="s">
        <v>13539</v>
      </c>
      <c r="N4693">
        <v>2.9938888879999999</v>
      </c>
      <c r="O4693">
        <v>0</v>
      </c>
      <c r="P4693">
        <v>0</v>
      </c>
      <c r="Q4693">
        <v>2</v>
      </c>
      <c r="R4693">
        <v>0</v>
      </c>
      <c r="S4693">
        <v>10</v>
      </c>
      <c r="T4693">
        <v>136</v>
      </c>
      <c r="U4693">
        <v>3</v>
      </c>
      <c r="V4693">
        <v>1</v>
      </c>
      <c r="W4693">
        <v>0</v>
      </c>
      <c r="X4693">
        <v>0</v>
      </c>
      <c r="Y4693">
        <v>4.4166843887960745</v>
      </c>
      <c r="Z4693">
        <v>0</v>
      </c>
      <c r="AA4693">
        <v>145.38535379959791</v>
      </c>
      <c r="AB4693">
        <v>248.11092242500197</v>
      </c>
      <c r="AC4693">
        <v>200.96449276376973</v>
      </c>
      <c r="AD4693">
        <v>9.2750101439617598</v>
      </c>
      <c r="AE4693">
        <v>608.1524635211274</v>
      </c>
    </row>
    <row r="4694" spans="1:31" x14ac:dyDescent="0.3">
      <c r="A4694">
        <v>2514619</v>
      </c>
      <c r="B4694">
        <v>1</v>
      </c>
      <c r="C4694" t="s">
        <v>80</v>
      </c>
      <c r="D4694" t="s">
        <v>92</v>
      </c>
      <c r="E4694" t="s">
        <v>167</v>
      </c>
      <c r="F4694" t="s">
        <v>13540</v>
      </c>
      <c r="G4694" t="s">
        <v>169</v>
      </c>
      <c r="H4694" t="s">
        <v>150</v>
      </c>
      <c r="I4694" t="s">
        <v>136</v>
      </c>
      <c r="J4694" t="s">
        <v>137</v>
      </c>
      <c r="K4694" t="s">
        <v>144</v>
      </c>
      <c r="L4694" t="s">
        <v>13541</v>
      </c>
      <c r="M4694" t="s">
        <v>13542</v>
      </c>
      <c r="N4694">
        <v>3.253055555</v>
      </c>
      <c r="O4694">
        <v>0</v>
      </c>
      <c r="P4694">
        <v>1</v>
      </c>
      <c r="Q4694">
        <v>0</v>
      </c>
      <c r="R4694">
        <v>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6.0014876206304608</v>
      </c>
      <c r="Y4694">
        <v>0</v>
      </c>
      <c r="Z4694">
        <v>0</v>
      </c>
      <c r="AA4694">
        <v>0</v>
      </c>
      <c r="AB4694">
        <v>0</v>
      </c>
      <c r="AC4694">
        <v>0</v>
      </c>
      <c r="AD4694">
        <v>0</v>
      </c>
      <c r="AE4694">
        <v>6.0014876206304608</v>
      </c>
    </row>
    <row r="4695" spans="1:31" x14ac:dyDescent="0.3">
      <c r="A4695">
        <v>2514811</v>
      </c>
      <c r="B4695">
        <v>1</v>
      </c>
      <c r="C4695" t="s">
        <v>80</v>
      </c>
      <c r="D4695" t="s">
        <v>97</v>
      </c>
      <c r="E4695" t="s">
        <v>167</v>
      </c>
      <c r="F4695" t="s">
        <v>13543</v>
      </c>
      <c r="G4695" t="s">
        <v>263</v>
      </c>
      <c r="H4695" t="s">
        <v>150</v>
      </c>
      <c r="I4695" t="s">
        <v>136</v>
      </c>
      <c r="J4695" t="s">
        <v>137</v>
      </c>
      <c r="K4695" t="s">
        <v>144</v>
      </c>
      <c r="L4695" t="s">
        <v>13544</v>
      </c>
      <c r="M4695" t="s">
        <v>13545</v>
      </c>
      <c r="N4695">
        <v>1.8488888880000001</v>
      </c>
      <c r="O4695">
        <v>0</v>
      </c>
      <c r="P4695">
        <v>1</v>
      </c>
      <c r="Q4695">
        <v>0</v>
      </c>
      <c r="R4695">
        <v>0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1.2481747771792477</v>
      </c>
      <c r="Y4695">
        <v>0</v>
      </c>
      <c r="Z4695">
        <v>0</v>
      </c>
      <c r="AA4695">
        <v>0</v>
      </c>
      <c r="AB4695">
        <v>0</v>
      </c>
      <c r="AC4695">
        <v>0</v>
      </c>
      <c r="AD4695">
        <v>0</v>
      </c>
      <c r="AE4695">
        <v>1.2481747771792477</v>
      </c>
    </row>
    <row r="4696" spans="1:31" x14ac:dyDescent="0.3">
      <c r="A4696">
        <v>2514456</v>
      </c>
      <c r="B4696">
        <v>1</v>
      </c>
      <c r="C4696" t="s">
        <v>80</v>
      </c>
      <c r="D4696" t="s">
        <v>105</v>
      </c>
      <c r="E4696" t="s">
        <v>207</v>
      </c>
      <c r="F4696" t="s">
        <v>13546</v>
      </c>
      <c r="G4696" t="s">
        <v>173</v>
      </c>
      <c r="H4696" t="s">
        <v>150</v>
      </c>
      <c r="I4696" t="s">
        <v>136</v>
      </c>
      <c r="J4696" t="s">
        <v>137</v>
      </c>
      <c r="K4696" t="s">
        <v>138</v>
      </c>
      <c r="L4696" t="s">
        <v>13547</v>
      </c>
      <c r="M4696" t="s">
        <v>13548</v>
      </c>
      <c r="N4696">
        <v>3.0097222220000002</v>
      </c>
      <c r="O4696">
        <v>0</v>
      </c>
      <c r="P4696">
        <v>1</v>
      </c>
      <c r="Q4696">
        <v>0</v>
      </c>
      <c r="R4696">
        <v>0</v>
      </c>
      <c r="S4696">
        <v>0</v>
      </c>
      <c r="T4696">
        <v>40</v>
      </c>
      <c r="U4696">
        <v>0</v>
      </c>
      <c r="V4696">
        <v>0</v>
      </c>
      <c r="W4696">
        <v>0</v>
      </c>
      <c r="X4696">
        <v>0.77936335948918412</v>
      </c>
      <c r="Y4696">
        <v>0</v>
      </c>
      <c r="Z4696">
        <v>0</v>
      </c>
      <c r="AA4696">
        <v>0</v>
      </c>
      <c r="AB4696">
        <v>20.485721959428094</v>
      </c>
      <c r="AC4696">
        <v>0</v>
      </c>
      <c r="AD4696">
        <v>0</v>
      </c>
      <c r="AE4696">
        <v>21.265085318917279</v>
      </c>
    </row>
    <row r="4697" spans="1:31" x14ac:dyDescent="0.3">
      <c r="A4697">
        <v>2514476</v>
      </c>
      <c r="B4697">
        <v>1</v>
      </c>
      <c r="C4697" t="s">
        <v>81</v>
      </c>
      <c r="D4697" t="s">
        <v>122</v>
      </c>
      <c r="E4697" t="s">
        <v>147</v>
      </c>
      <c r="F4697" t="s">
        <v>13549</v>
      </c>
      <c r="G4697" t="s">
        <v>538</v>
      </c>
      <c r="H4697" t="s">
        <v>150</v>
      </c>
      <c r="I4697" t="s">
        <v>136</v>
      </c>
      <c r="J4697" t="s">
        <v>3</v>
      </c>
      <c r="K4697" t="s">
        <v>144</v>
      </c>
      <c r="L4697" t="s">
        <v>13550</v>
      </c>
      <c r="M4697" t="s">
        <v>13551</v>
      </c>
      <c r="N4697">
        <v>1.4025000000000001</v>
      </c>
      <c r="O4697">
        <v>0</v>
      </c>
      <c r="P4697">
        <v>96</v>
      </c>
      <c r="Q4697">
        <v>0</v>
      </c>
      <c r="R4697">
        <v>0</v>
      </c>
      <c r="S4697">
        <v>0</v>
      </c>
      <c r="T4697">
        <v>2</v>
      </c>
      <c r="U4697">
        <v>0</v>
      </c>
      <c r="V4697">
        <v>0</v>
      </c>
      <c r="W4697">
        <v>0</v>
      </c>
      <c r="X4697">
        <v>31.456659023612872</v>
      </c>
      <c r="Y4697">
        <v>0</v>
      </c>
      <c r="Z4697">
        <v>0</v>
      </c>
      <c r="AA4697">
        <v>0</v>
      </c>
      <c r="AB4697">
        <v>1.5081273512374</v>
      </c>
      <c r="AC4697">
        <v>0</v>
      </c>
      <c r="AD4697">
        <v>0</v>
      </c>
      <c r="AE4697">
        <v>32.96478637485027</v>
      </c>
    </row>
    <row r="4698" spans="1:31" x14ac:dyDescent="0.3">
      <c r="A4698">
        <v>2514497</v>
      </c>
      <c r="B4698">
        <v>1</v>
      </c>
      <c r="C4698" t="s">
        <v>80</v>
      </c>
      <c r="D4698" t="s">
        <v>96</v>
      </c>
      <c r="E4698" t="s">
        <v>167</v>
      </c>
      <c r="F4698" t="s">
        <v>13552</v>
      </c>
      <c r="G4698" t="s">
        <v>263</v>
      </c>
      <c r="H4698" t="s">
        <v>150</v>
      </c>
      <c r="I4698" t="s">
        <v>136</v>
      </c>
      <c r="J4698" t="s">
        <v>137</v>
      </c>
      <c r="K4698" t="s">
        <v>144</v>
      </c>
      <c r="L4698" t="s">
        <v>13553</v>
      </c>
      <c r="M4698" t="s">
        <v>13554</v>
      </c>
      <c r="N4698">
        <v>3.2425000000000002</v>
      </c>
      <c r="O4698">
        <v>0</v>
      </c>
      <c r="P4698">
        <v>2</v>
      </c>
      <c r="Q4698">
        <v>0</v>
      </c>
      <c r="R4698">
        <v>0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2.5706299371349628</v>
      </c>
      <c r="Y4698">
        <v>0</v>
      </c>
      <c r="Z4698">
        <v>0</v>
      </c>
      <c r="AA4698">
        <v>0</v>
      </c>
      <c r="AB4698">
        <v>0</v>
      </c>
      <c r="AC4698">
        <v>0</v>
      </c>
      <c r="AD4698">
        <v>0</v>
      </c>
      <c r="AE4698">
        <v>2.5706299371349628</v>
      </c>
    </row>
    <row r="4699" spans="1:31" x14ac:dyDescent="0.3">
      <c r="A4699">
        <v>2514646</v>
      </c>
      <c r="B4699">
        <v>1</v>
      </c>
      <c r="C4699" t="s">
        <v>80</v>
      </c>
      <c r="D4699" t="s">
        <v>104</v>
      </c>
      <c r="E4699" t="s">
        <v>159</v>
      </c>
      <c r="F4699" t="s">
        <v>13555</v>
      </c>
      <c r="G4699" t="s">
        <v>538</v>
      </c>
      <c r="H4699" t="s">
        <v>150</v>
      </c>
      <c r="I4699" t="s">
        <v>136</v>
      </c>
      <c r="J4699" t="s">
        <v>3</v>
      </c>
      <c r="K4699" t="s">
        <v>144</v>
      </c>
      <c r="L4699" t="s">
        <v>13556</v>
      </c>
      <c r="M4699" t="s">
        <v>13557</v>
      </c>
      <c r="N4699">
        <v>2.0155555550000002</v>
      </c>
      <c r="O4699">
        <v>0</v>
      </c>
      <c r="P4699">
        <v>4</v>
      </c>
      <c r="Q4699">
        <v>0</v>
      </c>
      <c r="R4699">
        <v>0</v>
      </c>
      <c r="S4699">
        <v>0</v>
      </c>
      <c r="T4699">
        <v>4</v>
      </c>
      <c r="U4699">
        <v>0</v>
      </c>
      <c r="V4699">
        <v>0</v>
      </c>
      <c r="W4699">
        <v>0</v>
      </c>
      <c r="X4699">
        <v>5.0852538336567932</v>
      </c>
      <c r="Y4699">
        <v>0</v>
      </c>
      <c r="Z4699">
        <v>0</v>
      </c>
      <c r="AA4699">
        <v>0</v>
      </c>
      <c r="AB4699">
        <v>2.5160969518728797</v>
      </c>
      <c r="AC4699">
        <v>0</v>
      </c>
      <c r="AD4699">
        <v>0</v>
      </c>
      <c r="AE4699">
        <v>7.6013507855296734</v>
      </c>
    </row>
    <row r="4700" spans="1:31" x14ac:dyDescent="0.3">
      <c r="A4700">
        <v>2514517</v>
      </c>
      <c r="B4700">
        <v>1</v>
      </c>
      <c r="C4700" t="s">
        <v>80</v>
      </c>
      <c r="D4700" t="s">
        <v>96</v>
      </c>
      <c r="E4700" t="s">
        <v>141</v>
      </c>
      <c r="F4700" t="s">
        <v>317</v>
      </c>
      <c r="G4700" t="s">
        <v>161</v>
      </c>
      <c r="H4700" t="s">
        <v>135</v>
      </c>
      <c r="I4700" t="s">
        <v>136</v>
      </c>
      <c r="J4700" t="s">
        <v>137</v>
      </c>
      <c r="K4700" t="s">
        <v>144</v>
      </c>
      <c r="L4700" t="s">
        <v>13558</v>
      </c>
      <c r="M4700" t="s">
        <v>13559</v>
      </c>
      <c r="N4700">
        <v>1.1086111110000001</v>
      </c>
      <c r="O4700">
        <v>2</v>
      </c>
      <c r="P4700">
        <v>105</v>
      </c>
      <c r="Q4700">
        <v>3</v>
      </c>
      <c r="R4700">
        <v>0</v>
      </c>
      <c r="S4700">
        <v>7</v>
      </c>
      <c r="T4700">
        <v>1</v>
      </c>
      <c r="U4700">
        <v>0</v>
      </c>
      <c r="V4700">
        <v>0</v>
      </c>
      <c r="W4700">
        <v>0.63515117641244723</v>
      </c>
      <c r="X4700">
        <v>22.229091587381873</v>
      </c>
      <c r="Y4700">
        <v>2.3341808464753089</v>
      </c>
      <c r="Z4700">
        <v>0</v>
      </c>
      <c r="AA4700">
        <v>61.336570025879816</v>
      </c>
      <c r="AB4700">
        <v>0</v>
      </c>
      <c r="AC4700">
        <v>0</v>
      </c>
      <c r="AD4700">
        <v>0</v>
      </c>
      <c r="AE4700">
        <v>86.534993636149437</v>
      </c>
    </row>
    <row r="4701" spans="1:31" x14ac:dyDescent="0.3">
      <c r="A4701">
        <v>2514821</v>
      </c>
      <c r="B4701">
        <v>1</v>
      </c>
      <c r="C4701" t="s">
        <v>80</v>
      </c>
      <c r="D4701" t="s">
        <v>84</v>
      </c>
      <c r="E4701" t="s">
        <v>147</v>
      </c>
      <c r="F4701" t="s">
        <v>13560</v>
      </c>
      <c r="G4701" t="s">
        <v>149</v>
      </c>
      <c r="H4701" t="s">
        <v>150</v>
      </c>
      <c r="I4701" t="s">
        <v>136</v>
      </c>
      <c r="J4701" t="s">
        <v>137</v>
      </c>
      <c r="K4701" t="s">
        <v>144</v>
      </c>
      <c r="L4701" t="s">
        <v>13561</v>
      </c>
      <c r="M4701" t="s">
        <v>13562</v>
      </c>
      <c r="N4701">
        <v>4.5122222220000001</v>
      </c>
      <c r="O4701">
        <v>0</v>
      </c>
      <c r="P4701">
        <v>42</v>
      </c>
      <c r="Q4701">
        <v>0</v>
      </c>
      <c r="R4701">
        <v>0</v>
      </c>
      <c r="S4701">
        <v>0</v>
      </c>
      <c r="T4701">
        <v>4</v>
      </c>
      <c r="U4701">
        <v>0</v>
      </c>
      <c r="V4701">
        <v>0</v>
      </c>
      <c r="W4701">
        <v>0</v>
      </c>
      <c r="X4701">
        <v>31.995141412627053</v>
      </c>
      <c r="Y4701">
        <v>0</v>
      </c>
      <c r="Z4701">
        <v>0</v>
      </c>
      <c r="AA4701">
        <v>0</v>
      </c>
      <c r="AB4701">
        <v>30.944987943439887</v>
      </c>
      <c r="AC4701">
        <v>0</v>
      </c>
      <c r="AD4701">
        <v>0</v>
      </c>
      <c r="AE4701">
        <v>62.94012935606694</v>
      </c>
    </row>
    <row r="4702" spans="1:31" x14ac:dyDescent="0.3">
      <c r="A4702">
        <v>2514489</v>
      </c>
      <c r="B4702">
        <v>1</v>
      </c>
      <c r="C4702" t="s">
        <v>80</v>
      </c>
      <c r="D4702" t="s">
        <v>110</v>
      </c>
      <c r="E4702" t="s">
        <v>207</v>
      </c>
      <c r="F4702" t="s">
        <v>13563</v>
      </c>
      <c r="G4702" t="s">
        <v>134</v>
      </c>
      <c r="H4702" t="s">
        <v>150</v>
      </c>
      <c r="I4702" t="s">
        <v>136</v>
      </c>
      <c r="J4702" t="s">
        <v>137</v>
      </c>
      <c r="K4702" t="s">
        <v>138</v>
      </c>
      <c r="L4702" t="s">
        <v>13564</v>
      </c>
      <c r="M4702" t="s">
        <v>13565</v>
      </c>
      <c r="N4702">
        <v>2.5108333329999999</v>
      </c>
      <c r="O4702">
        <v>0</v>
      </c>
      <c r="P4702">
        <v>146</v>
      </c>
      <c r="Q4702">
        <v>0</v>
      </c>
      <c r="R4702">
        <v>0</v>
      </c>
      <c r="S4702">
        <v>0</v>
      </c>
      <c r="T4702">
        <v>0</v>
      </c>
      <c r="U4702">
        <v>0</v>
      </c>
      <c r="V4702">
        <v>0</v>
      </c>
      <c r="W4702">
        <v>0</v>
      </c>
      <c r="X4702">
        <v>77.671956536703888</v>
      </c>
      <c r="Y4702">
        <v>0</v>
      </c>
      <c r="Z4702">
        <v>0</v>
      </c>
      <c r="AA4702">
        <v>0</v>
      </c>
      <c r="AB4702">
        <v>0</v>
      </c>
      <c r="AC4702">
        <v>0</v>
      </c>
      <c r="AD4702">
        <v>0</v>
      </c>
      <c r="AE4702">
        <v>77.671956536703888</v>
      </c>
    </row>
    <row r="4703" spans="1:31" x14ac:dyDescent="0.3">
      <c r="A4703">
        <v>2514443</v>
      </c>
      <c r="B4703">
        <v>1</v>
      </c>
      <c r="C4703" t="s">
        <v>81</v>
      </c>
      <c r="D4703" t="s">
        <v>123</v>
      </c>
      <c r="E4703" t="s">
        <v>132</v>
      </c>
      <c r="F4703" t="s">
        <v>13566</v>
      </c>
      <c r="G4703" t="s">
        <v>134</v>
      </c>
      <c r="H4703" t="s">
        <v>135</v>
      </c>
      <c r="I4703" t="s">
        <v>136</v>
      </c>
      <c r="J4703" t="s">
        <v>137</v>
      </c>
      <c r="K4703" t="s">
        <v>138</v>
      </c>
      <c r="L4703" t="s">
        <v>13567</v>
      </c>
      <c r="M4703" t="s">
        <v>13568</v>
      </c>
      <c r="N4703">
        <v>3.81</v>
      </c>
      <c r="O4703">
        <v>0</v>
      </c>
      <c r="P4703">
        <v>961</v>
      </c>
      <c r="Q4703">
        <v>0</v>
      </c>
      <c r="R4703">
        <v>0</v>
      </c>
      <c r="S4703">
        <v>0</v>
      </c>
      <c r="T4703">
        <v>88</v>
      </c>
      <c r="U4703">
        <v>0</v>
      </c>
      <c r="V4703">
        <v>0</v>
      </c>
      <c r="W4703">
        <v>0</v>
      </c>
      <c r="X4703">
        <v>639.02623745795495</v>
      </c>
      <c r="Y4703">
        <v>0</v>
      </c>
      <c r="Z4703">
        <v>0</v>
      </c>
      <c r="AA4703">
        <v>0</v>
      </c>
      <c r="AB4703">
        <v>319.19971514257605</v>
      </c>
      <c r="AC4703">
        <v>0</v>
      </c>
      <c r="AD4703">
        <v>0</v>
      </c>
      <c r="AE4703">
        <v>958.22595260053095</v>
      </c>
    </row>
    <row r="4704" spans="1:31" x14ac:dyDescent="0.3">
      <c r="A4704">
        <v>2514483</v>
      </c>
      <c r="B4704">
        <v>1</v>
      </c>
      <c r="C4704" t="s">
        <v>81</v>
      </c>
      <c r="D4704" t="s">
        <v>117</v>
      </c>
      <c r="E4704" t="s">
        <v>141</v>
      </c>
      <c r="F4704" t="s">
        <v>6257</v>
      </c>
      <c r="G4704" t="s">
        <v>143</v>
      </c>
      <c r="H4704" t="s">
        <v>135</v>
      </c>
      <c r="I4704" t="s">
        <v>136</v>
      </c>
      <c r="J4704" t="s">
        <v>137</v>
      </c>
      <c r="K4704" t="s">
        <v>144</v>
      </c>
      <c r="L4704" t="s">
        <v>13569</v>
      </c>
      <c r="M4704" t="s">
        <v>13570</v>
      </c>
      <c r="N4704">
        <v>9.9722221999999999E-2</v>
      </c>
      <c r="O4704">
        <v>1</v>
      </c>
      <c r="P4704">
        <v>0</v>
      </c>
      <c r="Q4704">
        <v>3</v>
      </c>
      <c r="R4704">
        <v>0</v>
      </c>
      <c r="S4704">
        <v>6</v>
      </c>
      <c r="T4704">
        <v>0</v>
      </c>
      <c r="U4704">
        <v>1</v>
      </c>
      <c r="V4704">
        <v>0</v>
      </c>
      <c r="W4704">
        <v>9.8535377348800014E-3</v>
      </c>
      <c r="X4704">
        <v>0</v>
      </c>
      <c r="Y4704">
        <v>0.152613975194</v>
      </c>
      <c r="Z4704">
        <v>0</v>
      </c>
      <c r="AA4704">
        <v>7.0617540688616529</v>
      </c>
      <c r="AB4704">
        <v>0</v>
      </c>
      <c r="AC4704">
        <v>0.8343177725026667</v>
      </c>
      <c r="AD4704">
        <v>0</v>
      </c>
      <c r="AE4704">
        <v>8.0585393542931989</v>
      </c>
    </row>
    <row r="4705" spans="1:31" x14ac:dyDescent="0.3">
      <c r="A4705">
        <v>2514675</v>
      </c>
      <c r="B4705">
        <v>1</v>
      </c>
      <c r="C4705" t="s">
        <v>80</v>
      </c>
      <c r="D4705" t="s">
        <v>99</v>
      </c>
      <c r="E4705" t="s">
        <v>207</v>
      </c>
      <c r="F4705" t="s">
        <v>13571</v>
      </c>
      <c r="G4705" t="s">
        <v>177</v>
      </c>
      <c r="H4705" t="s">
        <v>150</v>
      </c>
      <c r="I4705" t="s">
        <v>136</v>
      </c>
      <c r="J4705" t="s">
        <v>137</v>
      </c>
      <c r="K4705" t="s">
        <v>144</v>
      </c>
      <c r="L4705" t="s">
        <v>13572</v>
      </c>
      <c r="M4705" t="s">
        <v>13573</v>
      </c>
      <c r="N4705">
        <v>5.9472222219999997</v>
      </c>
      <c r="O4705">
        <v>0</v>
      </c>
      <c r="P4705">
        <v>28</v>
      </c>
      <c r="Q4705">
        <v>0</v>
      </c>
      <c r="R4705">
        <v>0</v>
      </c>
      <c r="S4705">
        <v>0</v>
      </c>
      <c r="T4705">
        <v>4</v>
      </c>
      <c r="U4705">
        <v>0</v>
      </c>
      <c r="V4705">
        <v>1</v>
      </c>
      <c r="W4705">
        <v>0</v>
      </c>
      <c r="X4705">
        <v>59.989904753581285</v>
      </c>
      <c r="Y4705">
        <v>0</v>
      </c>
      <c r="Z4705">
        <v>0</v>
      </c>
      <c r="AA4705">
        <v>0</v>
      </c>
      <c r="AB4705">
        <v>2.7388649455976011</v>
      </c>
      <c r="AC4705">
        <v>0</v>
      </c>
      <c r="AD4705">
        <v>0.49611036353033339</v>
      </c>
      <c r="AE4705">
        <v>63.224880062709218</v>
      </c>
    </row>
    <row r="4706" spans="1:31" x14ac:dyDescent="0.3">
      <c r="A4706">
        <v>2514549</v>
      </c>
      <c r="B4706">
        <v>1</v>
      </c>
      <c r="C4706" t="s">
        <v>80</v>
      </c>
      <c r="D4706" t="s">
        <v>105</v>
      </c>
      <c r="E4706" t="s">
        <v>159</v>
      </c>
      <c r="F4706" t="s">
        <v>13574</v>
      </c>
      <c r="G4706" t="s">
        <v>134</v>
      </c>
      <c r="H4706" t="s">
        <v>150</v>
      </c>
      <c r="I4706" t="s">
        <v>136</v>
      </c>
      <c r="J4706" t="s">
        <v>137</v>
      </c>
      <c r="K4706" t="s">
        <v>138</v>
      </c>
      <c r="L4706" t="s">
        <v>13575</v>
      </c>
      <c r="M4706" t="s">
        <v>13576</v>
      </c>
      <c r="N4706">
        <v>4.0297222220000002</v>
      </c>
      <c r="O4706">
        <v>0</v>
      </c>
      <c r="P4706">
        <v>470</v>
      </c>
      <c r="Q4706">
        <v>0</v>
      </c>
      <c r="R4706">
        <v>0</v>
      </c>
      <c r="S4706">
        <v>0</v>
      </c>
      <c r="T4706">
        <v>29</v>
      </c>
      <c r="U4706">
        <v>0</v>
      </c>
      <c r="V4706">
        <v>0</v>
      </c>
      <c r="W4706">
        <v>0</v>
      </c>
      <c r="X4706">
        <v>374.98575288780165</v>
      </c>
      <c r="Y4706">
        <v>0</v>
      </c>
      <c r="Z4706">
        <v>0</v>
      </c>
      <c r="AA4706">
        <v>0</v>
      </c>
      <c r="AB4706">
        <v>169.86526258046248</v>
      </c>
      <c r="AC4706">
        <v>0</v>
      </c>
      <c r="AD4706">
        <v>0</v>
      </c>
      <c r="AE4706">
        <v>544.85101546826411</v>
      </c>
    </row>
    <row r="4707" spans="1:31" x14ac:dyDescent="0.3">
      <c r="A4707">
        <v>2514692</v>
      </c>
      <c r="B4707">
        <v>1</v>
      </c>
      <c r="C4707" t="s">
        <v>80</v>
      </c>
      <c r="D4707" t="s">
        <v>99</v>
      </c>
      <c r="E4707" t="s">
        <v>207</v>
      </c>
      <c r="F4707" t="s">
        <v>6481</v>
      </c>
      <c r="G4707" t="s">
        <v>177</v>
      </c>
      <c r="H4707" t="s">
        <v>150</v>
      </c>
      <c r="I4707" t="s">
        <v>136</v>
      </c>
      <c r="J4707" t="s">
        <v>137</v>
      </c>
      <c r="K4707" t="s">
        <v>144</v>
      </c>
      <c r="L4707" t="s">
        <v>13577</v>
      </c>
      <c r="M4707" t="s">
        <v>13578</v>
      </c>
      <c r="N4707">
        <v>3.0411111110000002</v>
      </c>
      <c r="O4707">
        <v>0</v>
      </c>
      <c r="P4707">
        <v>2</v>
      </c>
      <c r="Q4707">
        <v>0</v>
      </c>
      <c r="R4707">
        <v>1</v>
      </c>
      <c r="S4707">
        <v>0</v>
      </c>
      <c r="T4707">
        <v>2</v>
      </c>
      <c r="U4707">
        <v>0</v>
      </c>
      <c r="V4707">
        <v>0</v>
      </c>
      <c r="W4707">
        <v>0</v>
      </c>
      <c r="X4707">
        <v>0.16296507663050999</v>
      </c>
      <c r="Y4707">
        <v>0</v>
      </c>
      <c r="Z4707">
        <v>0.34900124307443997</v>
      </c>
      <c r="AA4707">
        <v>0</v>
      </c>
      <c r="AB4707">
        <v>4.3198158698066669</v>
      </c>
      <c r="AC4707">
        <v>0</v>
      </c>
      <c r="AD4707">
        <v>0</v>
      </c>
      <c r="AE4707">
        <v>4.8317821895116166</v>
      </c>
    </row>
    <row r="4708" spans="1:31" x14ac:dyDescent="0.3">
      <c r="A4708">
        <v>2514426</v>
      </c>
      <c r="B4708">
        <v>1</v>
      </c>
      <c r="C4708" t="s">
        <v>81</v>
      </c>
      <c r="D4708" t="s">
        <v>127</v>
      </c>
      <c r="E4708" t="s">
        <v>132</v>
      </c>
      <c r="F4708" t="s">
        <v>13579</v>
      </c>
      <c r="G4708" t="s">
        <v>204</v>
      </c>
      <c r="H4708" t="s">
        <v>135</v>
      </c>
      <c r="I4708" t="s">
        <v>136</v>
      </c>
      <c r="J4708" t="s">
        <v>137</v>
      </c>
      <c r="K4708" t="s">
        <v>144</v>
      </c>
      <c r="L4708" t="s">
        <v>13580</v>
      </c>
      <c r="M4708" t="s">
        <v>13581</v>
      </c>
      <c r="N4708">
        <v>2.233333333</v>
      </c>
      <c r="O4708">
        <v>0</v>
      </c>
      <c r="P4708">
        <v>159</v>
      </c>
      <c r="Q4708">
        <v>0</v>
      </c>
      <c r="R4708">
        <v>9</v>
      </c>
      <c r="S4708">
        <v>0</v>
      </c>
      <c r="T4708">
        <v>10</v>
      </c>
      <c r="U4708">
        <v>0</v>
      </c>
      <c r="V4708">
        <v>0</v>
      </c>
      <c r="W4708">
        <v>0</v>
      </c>
      <c r="X4708">
        <v>45.067762610266868</v>
      </c>
      <c r="Y4708">
        <v>0</v>
      </c>
      <c r="Z4708">
        <v>3.9956428163703155</v>
      </c>
      <c r="AA4708">
        <v>0</v>
      </c>
      <c r="AB4708">
        <v>14.01954454119419</v>
      </c>
      <c r="AC4708">
        <v>0</v>
      </c>
      <c r="AD4708">
        <v>0</v>
      </c>
      <c r="AE4708">
        <v>63.082949967831368</v>
      </c>
    </row>
    <row r="4709" spans="1:31" x14ac:dyDescent="0.3">
      <c r="A4709">
        <v>2514463</v>
      </c>
      <c r="B4709">
        <v>1</v>
      </c>
      <c r="C4709" t="s">
        <v>80</v>
      </c>
      <c r="D4709" t="s">
        <v>96</v>
      </c>
      <c r="E4709" t="s">
        <v>187</v>
      </c>
      <c r="F4709" t="s">
        <v>13582</v>
      </c>
      <c r="G4709" t="s">
        <v>143</v>
      </c>
      <c r="H4709" t="s">
        <v>135</v>
      </c>
      <c r="I4709" t="s">
        <v>136</v>
      </c>
      <c r="J4709" t="s">
        <v>137</v>
      </c>
      <c r="K4709" t="s">
        <v>144</v>
      </c>
      <c r="L4709" t="s">
        <v>13583</v>
      </c>
      <c r="M4709" t="s">
        <v>13584</v>
      </c>
      <c r="N4709">
        <v>1.659444444</v>
      </c>
      <c r="O4709">
        <v>0</v>
      </c>
      <c r="P4709">
        <v>291</v>
      </c>
      <c r="Q4709">
        <v>11</v>
      </c>
      <c r="R4709">
        <v>31</v>
      </c>
      <c r="S4709">
        <v>11</v>
      </c>
      <c r="T4709">
        <v>55</v>
      </c>
      <c r="U4709">
        <v>2</v>
      </c>
      <c r="V4709">
        <v>0</v>
      </c>
      <c r="W4709">
        <v>0</v>
      </c>
      <c r="X4709">
        <v>178.53927031584473</v>
      </c>
      <c r="Y4709">
        <v>13.079326773481526</v>
      </c>
      <c r="Z4709">
        <v>25.525252559676733</v>
      </c>
      <c r="AA4709">
        <v>45.482024246715525</v>
      </c>
      <c r="AB4709">
        <v>54.361946933404283</v>
      </c>
      <c r="AC4709">
        <v>247.25242262369733</v>
      </c>
      <c r="AD4709">
        <v>0</v>
      </c>
      <c r="AE4709">
        <v>564.2402434528201</v>
      </c>
    </row>
    <row r="4710" spans="1:31" x14ac:dyDescent="0.3">
      <c r="A4710">
        <v>2514612</v>
      </c>
      <c r="B4710">
        <v>1</v>
      </c>
      <c r="C4710" t="s">
        <v>81</v>
      </c>
      <c r="D4710" t="s">
        <v>119</v>
      </c>
      <c r="E4710" t="s">
        <v>141</v>
      </c>
      <c r="F4710" t="s">
        <v>13585</v>
      </c>
      <c r="G4710" t="s">
        <v>143</v>
      </c>
      <c r="H4710" t="s">
        <v>135</v>
      </c>
      <c r="I4710" t="s">
        <v>136</v>
      </c>
      <c r="J4710" t="s">
        <v>137</v>
      </c>
      <c r="K4710" t="s">
        <v>144</v>
      </c>
      <c r="L4710" t="s">
        <v>13586</v>
      </c>
      <c r="M4710" t="s">
        <v>13587</v>
      </c>
      <c r="N4710">
        <v>0.35472222199999998</v>
      </c>
      <c r="O4710">
        <v>0</v>
      </c>
      <c r="P4710">
        <v>1919</v>
      </c>
      <c r="Q4710">
        <v>0</v>
      </c>
      <c r="R4710">
        <v>63</v>
      </c>
      <c r="S4710">
        <v>0</v>
      </c>
      <c r="T4710">
        <v>730</v>
      </c>
      <c r="U4710">
        <v>0</v>
      </c>
      <c r="V4710">
        <v>0</v>
      </c>
      <c r="W4710">
        <v>0</v>
      </c>
      <c r="X4710">
        <v>129.16754859102875</v>
      </c>
      <c r="Y4710">
        <v>0</v>
      </c>
      <c r="Z4710">
        <v>3.1888019009464452</v>
      </c>
      <c r="AA4710">
        <v>0</v>
      </c>
      <c r="AB4710">
        <v>99.323009447144727</v>
      </c>
      <c r="AC4710">
        <v>0</v>
      </c>
      <c r="AD4710">
        <v>0</v>
      </c>
      <c r="AE4710">
        <v>231.67935993911993</v>
      </c>
    </row>
    <row r="4711" spans="1:31" x14ac:dyDescent="0.3">
      <c r="A4711">
        <v>2514632</v>
      </c>
      <c r="B4711">
        <v>1</v>
      </c>
      <c r="C4711" t="s">
        <v>80</v>
      </c>
      <c r="D4711" t="s">
        <v>105</v>
      </c>
      <c r="E4711" t="s">
        <v>132</v>
      </c>
      <c r="F4711" t="s">
        <v>13588</v>
      </c>
      <c r="G4711" t="s">
        <v>204</v>
      </c>
      <c r="H4711" t="s">
        <v>135</v>
      </c>
      <c r="I4711" t="s">
        <v>136</v>
      </c>
      <c r="J4711" t="s">
        <v>137</v>
      </c>
      <c r="K4711" t="s">
        <v>144</v>
      </c>
      <c r="L4711" t="s">
        <v>13589</v>
      </c>
      <c r="M4711" t="s">
        <v>13590</v>
      </c>
      <c r="N4711">
        <v>1.3430555550000001</v>
      </c>
      <c r="O4711">
        <v>1</v>
      </c>
      <c r="P4711">
        <v>0</v>
      </c>
      <c r="Q4711">
        <v>0</v>
      </c>
      <c r="R4711">
        <v>0</v>
      </c>
      <c r="S4711">
        <v>0</v>
      </c>
      <c r="T4711">
        <v>0</v>
      </c>
      <c r="U4711">
        <v>0</v>
      </c>
      <c r="V4711">
        <v>0</v>
      </c>
      <c r="W4711">
        <v>4.792301410768334E-3</v>
      </c>
      <c r="X4711">
        <v>0</v>
      </c>
      <c r="Y4711">
        <v>0</v>
      </c>
      <c r="Z4711">
        <v>0</v>
      </c>
      <c r="AA4711">
        <v>0</v>
      </c>
      <c r="AB4711">
        <v>0</v>
      </c>
      <c r="AC4711">
        <v>0</v>
      </c>
      <c r="AD4711">
        <v>0</v>
      </c>
      <c r="AE4711">
        <v>4.792301410768334E-3</v>
      </c>
    </row>
    <row r="4712" spans="1:31" x14ac:dyDescent="0.3">
      <c r="A4712">
        <v>2514446</v>
      </c>
      <c r="B4712">
        <v>1</v>
      </c>
      <c r="C4712" t="s">
        <v>81</v>
      </c>
      <c r="D4712" t="s">
        <v>112</v>
      </c>
      <c r="E4712" t="s">
        <v>159</v>
      </c>
      <c r="F4712" t="s">
        <v>351</v>
      </c>
      <c r="G4712" t="s">
        <v>134</v>
      </c>
      <c r="H4712" t="s">
        <v>150</v>
      </c>
      <c r="I4712" t="s">
        <v>136</v>
      </c>
      <c r="J4712" t="s">
        <v>137</v>
      </c>
      <c r="K4712" t="s">
        <v>138</v>
      </c>
      <c r="L4712" t="s">
        <v>13591</v>
      </c>
      <c r="M4712" t="s">
        <v>13592</v>
      </c>
      <c r="N4712">
        <v>1.919166666</v>
      </c>
      <c r="O4712">
        <v>0</v>
      </c>
      <c r="P4712">
        <v>169</v>
      </c>
      <c r="Q4712">
        <v>0</v>
      </c>
      <c r="R4712">
        <v>4</v>
      </c>
      <c r="S4712">
        <v>0</v>
      </c>
      <c r="T4712">
        <v>12</v>
      </c>
      <c r="U4712">
        <v>0</v>
      </c>
      <c r="V4712">
        <v>0</v>
      </c>
      <c r="W4712">
        <v>0</v>
      </c>
      <c r="X4712">
        <v>28.017444220123309</v>
      </c>
      <c r="Y4712">
        <v>0</v>
      </c>
      <c r="Z4712">
        <v>7.8389519487485834E-2</v>
      </c>
      <c r="AA4712">
        <v>0</v>
      </c>
      <c r="AB4712">
        <v>4.5351205446412459</v>
      </c>
      <c r="AC4712">
        <v>0</v>
      </c>
      <c r="AD4712">
        <v>0</v>
      </c>
      <c r="AE4712">
        <v>32.630954284252041</v>
      </c>
    </row>
    <row r="4713" spans="1:31" x14ac:dyDescent="0.3">
      <c r="A4713">
        <v>2514400</v>
      </c>
      <c r="B4713">
        <v>1</v>
      </c>
      <c r="C4713" t="s">
        <v>81</v>
      </c>
      <c r="D4713" t="s">
        <v>118</v>
      </c>
      <c r="E4713" t="s">
        <v>275</v>
      </c>
      <c r="F4713" t="s">
        <v>1043</v>
      </c>
      <c r="G4713" t="s">
        <v>143</v>
      </c>
      <c r="H4713" t="s">
        <v>135</v>
      </c>
      <c r="I4713" t="s">
        <v>136</v>
      </c>
      <c r="J4713" t="s">
        <v>137</v>
      </c>
      <c r="K4713" t="s">
        <v>144</v>
      </c>
      <c r="L4713" t="s">
        <v>13593</v>
      </c>
      <c r="M4713" t="s">
        <v>13594</v>
      </c>
      <c r="N4713">
        <v>8.3333332999999996E-2</v>
      </c>
      <c r="O4713">
        <v>7</v>
      </c>
      <c r="P4713">
        <v>1132</v>
      </c>
      <c r="Q4713">
        <v>198</v>
      </c>
      <c r="R4713">
        <v>85</v>
      </c>
      <c r="S4713">
        <v>40</v>
      </c>
      <c r="T4713">
        <v>98</v>
      </c>
      <c r="U4713">
        <v>1</v>
      </c>
      <c r="V4713">
        <v>0</v>
      </c>
      <c r="W4713">
        <v>0.10881573388649998</v>
      </c>
      <c r="X4713">
        <v>11.683415466612786</v>
      </c>
      <c r="Y4713">
        <v>30.011987804229008</v>
      </c>
      <c r="Z4713">
        <v>2.4938090655640002</v>
      </c>
      <c r="AA4713">
        <v>4.2035627770219159</v>
      </c>
      <c r="AB4713">
        <v>2.5198914439865834</v>
      </c>
      <c r="AC4713">
        <v>0.23442324068749998</v>
      </c>
      <c r="AD4713">
        <v>0</v>
      </c>
      <c r="AE4713">
        <v>51.25590553198829</v>
      </c>
    </row>
    <row r="4714" spans="1:31" x14ac:dyDescent="0.3">
      <c r="A4714">
        <v>2514818</v>
      </c>
      <c r="B4714">
        <v>1</v>
      </c>
      <c r="C4714" t="s">
        <v>80</v>
      </c>
      <c r="D4714" t="s">
        <v>96</v>
      </c>
      <c r="E4714" t="s">
        <v>167</v>
      </c>
      <c r="F4714" t="s">
        <v>13595</v>
      </c>
      <c r="G4714" t="s">
        <v>169</v>
      </c>
      <c r="H4714" t="s">
        <v>150</v>
      </c>
      <c r="I4714" t="s">
        <v>136</v>
      </c>
      <c r="J4714" t="s">
        <v>137</v>
      </c>
      <c r="K4714" t="s">
        <v>144</v>
      </c>
      <c r="L4714" t="s">
        <v>13596</v>
      </c>
      <c r="M4714" t="s">
        <v>13597</v>
      </c>
      <c r="N4714">
        <v>1.5708333329999999</v>
      </c>
      <c r="O4714">
        <v>0</v>
      </c>
      <c r="P4714">
        <v>1</v>
      </c>
      <c r="Q4714">
        <v>0</v>
      </c>
      <c r="R4714">
        <v>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0.86781112958925011</v>
      </c>
      <c r="Y4714">
        <v>0</v>
      </c>
      <c r="Z4714">
        <v>0</v>
      </c>
      <c r="AA4714">
        <v>0</v>
      </c>
      <c r="AB4714">
        <v>0</v>
      </c>
      <c r="AC4714">
        <v>0</v>
      </c>
      <c r="AD4714">
        <v>0</v>
      </c>
      <c r="AE4714">
        <v>0.86781112958925011</v>
      </c>
    </row>
    <row r="4715" spans="1:31" x14ac:dyDescent="0.3">
      <c r="A4715">
        <v>2514715</v>
      </c>
      <c r="B4715">
        <v>1</v>
      </c>
      <c r="C4715" t="s">
        <v>80</v>
      </c>
      <c r="D4715" t="s">
        <v>96</v>
      </c>
      <c r="E4715" t="s">
        <v>167</v>
      </c>
      <c r="F4715" t="s">
        <v>13598</v>
      </c>
      <c r="G4715" t="s">
        <v>263</v>
      </c>
      <c r="H4715" t="s">
        <v>150</v>
      </c>
      <c r="I4715" t="s">
        <v>136</v>
      </c>
      <c r="J4715" t="s">
        <v>137</v>
      </c>
      <c r="K4715" t="s">
        <v>144</v>
      </c>
      <c r="L4715" t="s">
        <v>13599</v>
      </c>
      <c r="M4715" t="s">
        <v>13600</v>
      </c>
      <c r="N4715">
        <v>2.0577777770000001</v>
      </c>
      <c r="O4715">
        <v>0</v>
      </c>
      <c r="P4715">
        <v>4</v>
      </c>
      <c r="Q4715">
        <v>0</v>
      </c>
      <c r="R4715">
        <v>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0.82372100032220841</v>
      </c>
      <c r="Y4715">
        <v>0</v>
      </c>
      <c r="Z4715">
        <v>0</v>
      </c>
      <c r="AA4715">
        <v>0</v>
      </c>
      <c r="AB4715">
        <v>0</v>
      </c>
      <c r="AC4715">
        <v>0</v>
      </c>
      <c r="AD4715">
        <v>0</v>
      </c>
      <c r="AE4715">
        <v>0.82372100032220841</v>
      </c>
    </row>
    <row r="4716" spans="1:31" x14ac:dyDescent="0.3">
      <c r="A4716">
        <v>2514546</v>
      </c>
      <c r="B4716">
        <v>1</v>
      </c>
      <c r="C4716" t="s">
        <v>81</v>
      </c>
      <c r="D4716" t="s">
        <v>126</v>
      </c>
      <c r="E4716" t="s">
        <v>132</v>
      </c>
      <c r="F4716" t="s">
        <v>13601</v>
      </c>
      <c r="G4716" t="s">
        <v>173</v>
      </c>
      <c r="H4716" t="s">
        <v>135</v>
      </c>
      <c r="I4716" t="s">
        <v>136</v>
      </c>
      <c r="J4716" t="s">
        <v>137</v>
      </c>
      <c r="K4716" t="s">
        <v>138</v>
      </c>
      <c r="L4716" t="s">
        <v>13602</v>
      </c>
      <c r="M4716" t="s">
        <v>13603</v>
      </c>
      <c r="N4716">
        <v>4.5544444439999996</v>
      </c>
      <c r="O4716">
        <v>0</v>
      </c>
      <c r="P4716">
        <v>159</v>
      </c>
      <c r="Q4716">
        <v>0</v>
      </c>
      <c r="R4716">
        <v>0</v>
      </c>
      <c r="S4716">
        <v>0</v>
      </c>
      <c r="T4716">
        <v>106</v>
      </c>
      <c r="U4716">
        <v>0</v>
      </c>
      <c r="V4716">
        <v>0</v>
      </c>
      <c r="W4716">
        <v>0</v>
      </c>
      <c r="X4716">
        <v>84.071391097628151</v>
      </c>
      <c r="Y4716">
        <v>0</v>
      </c>
      <c r="Z4716">
        <v>0</v>
      </c>
      <c r="AA4716">
        <v>0</v>
      </c>
      <c r="AB4716">
        <v>139.14321732498925</v>
      </c>
      <c r="AC4716">
        <v>0</v>
      </c>
      <c r="AD4716">
        <v>0</v>
      </c>
      <c r="AE4716">
        <v>223.2146084226174</v>
      </c>
    </row>
    <row r="4717" spans="1:31" x14ac:dyDescent="0.3">
      <c r="A4717">
        <v>2514566</v>
      </c>
      <c r="B4717">
        <v>1</v>
      </c>
      <c r="C4717" t="s">
        <v>80</v>
      </c>
      <c r="D4717" t="s">
        <v>100</v>
      </c>
      <c r="E4717" t="s">
        <v>187</v>
      </c>
      <c r="F4717" t="s">
        <v>13604</v>
      </c>
      <c r="G4717" t="s">
        <v>143</v>
      </c>
      <c r="H4717" t="s">
        <v>135</v>
      </c>
      <c r="I4717" t="s">
        <v>136</v>
      </c>
      <c r="J4717" t="s">
        <v>137</v>
      </c>
      <c r="K4717" t="s">
        <v>144</v>
      </c>
      <c r="L4717" t="s">
        <v>13605</v>
      </c>
      <c r="M4717" t="s">
        <v>13606</v>
      </c>
      <c r="N4717">
        <v>1.3919444439999999</v>
      </c>
      <c r="O4717">
        <v>1</v>
      </c>
      <c r="P4717">
        <v>16</v>
      </c>
      <c r="Q4717">
        <v>4</v>
      </c>
      <c r="R4717">
        <v>30</v>
      </c>
      <c r="S4717">
        <v>19</v>
      </c>
      <c r="T4717">
        <v>13</v>
      </c>
      <c r="U4717">
        <v>1</v>
      </c>
      <c r="V4717">
        <v>0</v>
      </c>
      <c r="W4717">
        <v>0.95143385369949596</v>
      </c>
      <c r="X4717">
        <v>4.7075888064433133</v>
      </c>
      <c r="Y4717">
        <v>7.5965544349742027</v>
      </c>
      <c r="Z4717">
        <v>57.901536597982464</v>
      </c>
      <c r="AA4717">
        <v>70.472311549329845</v>
      </c>
      <c r="AB4717">
        <v>14.179333892449984</v>
      </c>
      <c r="AC4717">
        <v>13.073504726098399</v>
      </c>
      <c r="AD4717">
        <v>0</v>
      </c>
      <c r="AE4717">
        <v>168.8822638609777</v>
      </c>
    </row>
    <row r="4718" spans="1:31" x14ac:dyDescent="0.3">
      <c r="A4718">
        <v>2514758</v>
      </c>
      <c r="B4718">
        <v>1</v>
      </c>
      <c r="C4718" t="s">
        <v>81</v>
      </c>
      <c r="D4718" t="s">
        <v>112</v>
      </c>
      <c r="E4718" t="s">
        <v>207</v>
      </c>
      <c r="F4718" t="s">
        <v>13607</v>
      </c>
      <c r="G4718" t="s">
        <v>177</v>
      </c>
      <c r="H4718" t="s">
        <v>150</v>
      </c>
      <c r="I4718" t="s">
        <v>136</v>
      </c>
      <c r="J4718" t="s">
        <v>137</v>
      </c>
      <c r="K4718" t="s">
        <v>144</v>
      </c>
      <c r="L4718" t="s">
        <v>13608</v>
      </c>
      <c r="M4718" t="s">
        <v>13609</v>
      </c>
      <c r="N4718">
        <v>3.3166666660000002</v>
      </c>
      <c r="O4718">
        <v>0</v>
      </c>
      <c r="P4718">
        <v>10</v>
      </c>
      <c r="Q4718">
        <v>0</v>
      </c>
      <c r="R4718">
        <v>0</v>
      </c>
      <c r="S4718">
        <v>0</v>
      </c>
      <c r="T4718">
        <v>1</v>
      </c>
      <c r="U4718">
        <v>0</v>
      </c>
      <c r="V4718">
        <v>0</v>
      </c>
      <c r="W4718">
        <v>0</v>
      </c>
      <c r="X4718">
        <v>3.2019682261627502</v>
      </c>
      <c r="Y4718">
        <v>0</v>
      </c>
      <c r="Z4718">
        <v>0</v>
      </c>
      <c r="AA4718">
        <v>0</v>
      </c>
      <c r="AB4718">
        <v>0.1093559531736</v>
      </c>
      <c r="AC4718">
        <v>0</v>
      </c>
      <c r="AD4718">
        <v>0</v>
      </c>
      <c r="AE4718">
        <v>3.3113241793363501</v>
      </c>
    </row>
    <row r="4719" spans="1:31" x14ac:dyDescent="0.3">
      <c r="A4719">
        <v>2514704</v>
      </c>
      <c r="B4719">
        <v>1</v>
      </c>
      <c r="C4719" t="s">
        <v>80</v>
      </c>
      <c r="D4719" t="s">
        <v>103</v>
      </c>
      <c r="E4719" t="s">
        <v>187</v>
      </c>
      <c r="F4719" t="s">
        <v>526</v>
      </c>
      <c r="G4719" t="s">
        <v>134</v>
      </c>
      <c r="H4719" t="s">
        <v>135</v>
      </c>
      <c r="I4719" t="s">
        <v>136</v>
      </c>
      <c r="J4719" t="s">
        <v>137</v>
      </c>
      <c r="K4719" t="s">
        <v>138</v>
      </c>
      <c r="L4719" t="s">
        <v>13610</v>
      </c>
      <c r="M4719" t="s">
        <v>13611</v>
      </c>
      <c r="N4719">
        <v>0.948333333</v>
      </c>
      <c r="O4719">
        <v>0</v>
      </c>
      <c r="P4719">
        <v>0</v>
      </c>
      <c r="Q4719">
        <v>1</v>
      </c>
      <c r="R4719">
        <v>0</v>
      </c>
      <c r="S4719">
        <v>2</v>
      </c>
      <c r="T4719">
        <v>0</v>
      </c>
      <c r="U4719">
        <v>4</v>
      </c>
      <c r="V4719">
        <v>0</v>
      </c>
      <c r="W4719">
        <v>0</v>
      </c>
      <c r="X4719">
        <v>0</v>
      </c>
      <c r="Y4719">
        <v>0.24435949454999997</v>
      </c>
      <c r="Z4719">
        <v>0</v>
      </c>
      <c r="AA4719">
        <v>12.460781876584798</v>
      </c>
      <c r="AB4719">
        <v>0</v>
      </c>
      <c r="AC4719">
        <v>1738.9735584482351</v>
      </c>
      <c r="AD4719">
        <v>0</v>
      </c>
      <c r="AE4719">
        <v>1751.6786998193697</v>
      </c>
    </row>
    <row r="4720" spans="1:31" x14ac:dyDescent="0.3">
      <c r="A4720">
        <v>2514721</v>
      </c>
      <c r="B4720">
        <v>1</v>
      </c>
      <c r="C4720" t="s">
        <v>80</v>
      </c>
      <c r="D4720" t="s">
        <v>85</v>
      </c>
      <c r="E4720" t="s">
        <v>167</v>
      </c>
      <c r="F4720" t="s">
        <v>13612</v>
      </c>
      <c r="G4720" t="s">
        <v>169</v>
      </c>
      <c r="H4720" t="s">
        <v>150</v>
      </c>
      <c r="I4720" t="s">
        <v>136</v>
      </c>
      <c r="J4720" t="s">
        <v>137</v>
      </c>
      <c r="K4720" t="s">
        <v>144</v>
      </c>
      <c r="L4720" t="s">
        <v>13613</v>
      </c>
      <c r="M4720" t="s">
        <v>13614</v>
      </c>
      <c r="N4720">
        <v>5.443333333</v>
      </c>
      <c r="O4720">
        <v>0</v>
      </c>
      <c r="P4720">
        <v>13</v>
      </c>
      <c r="Q4720">
        <v>0</v>
      </c>
      <c r="R4720">
        <v>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15.241045044891118</v>
      </c>
      <c r="Y4720">
        <v>0</v>
      </c>
      <c r="Z4720">
        <v>0</v>
      </c>
      <c r="AA4720">
        <v>0</v>
      </c>
      <c r="AB4720">
        <v>0</v>
      </c>
      <c r="AC4720">
        <v>0</v>
      </c>
      <c r="AD4720">
        <v>0</v>
      </c>
      <c r="AE4720">
        <v>15.241045044891118</v>
      </c>
    </row>
    <row r="4721" spans="1:31" x14ac:dyDescent="0.3">
      <c r="A4721">
        <v>2514389</v>
      </c>
      <c r="B4721">
        <v>1</v>
      </c>
      <c r="C4721" t="s">
        <v>80</v>
      </c>
      <c r="D4721" t="s">
        <v>96</v>
      </c>
      <c r="E4721" t="s">
        <v>141</v>
      </c>
      <c r="F4721" t="s">
        <v>317</v>
      </c>
      <c r="G4721" t="s">
        <v>143</v>
      </c>
      <c r="H4721" t="s">
        <v>135</v>
      </c>
      <c r="I4721" t="s">
        <v>136</v>
      </c>
      <c r="J4721" t="s">
        <v>137</v>
      </c>
      <c r="K4721" t="s">
        <v>144</v>
      </c>
      <c r="L4721" t="s">
        <v>13615</v>
      </c>
      <c r="M4721" t="s">
        <v>13616</v>
      </c>
      <c r="N4721">
        <v>0.61027777699999997</v>
      </c>
      <c r="O4721">
        <v>2</v>
      </c>
      <c r="P4721">
        <v>105</v>
      </c>
      <c r="Q4721">
        <v>3</v>
      </c>
      <c r="R4721">
        <v>0</v>
      </c>
      <c r="S4721">
        <v>7</v>
      </c>
      <c r="T4721">
        <v>1</v>
      </c>
      <c r="U4721">
        <v>0</v>
      </c>
      <c r="V4721">
        <v>0</v>
      </c>
      <c r="W4721">
        <v>0.25268522650664227</v>
      </c>
      <c r="X4721">
        <v>11.735477247547697</v>
      </c>
      <c r="Y4721">
        <v>0.99998936770746005</v>
      </c>
      <c r="Z4721">
        <v>0</v>
      </c>
      <c r="AA4721">
        <v>31.289930336432342</v>
      </c>
      <c r="AB4721">
        <v>0</v>
      </c>
      <c r="AC4721">
        <v>0</v>
      </c>
      <c r="AD4721">
        <v>0</v>
      </c>
      <c r="AE4721">
        <v>44.27808217819414</v>
      </c>
    </row>
    <row r="4722" spans="1:31" x14ac:dyDescent="0.3">
      <c r="A4722">
        <v>2514635</v>
      </c>
      <c r="B4722">
        <v>1</v>
      </c>
      <c r="C4722" t="s">
        <v>81</v>
      </c>
      <c r="D4722" t="s">
        <v>119</v>
      </c>
      <c r="E4722" t="s">
        <v>132</v>
      </c>
      <c r="F4722" t="s">
        <v>13617</v>
      </c>
      <c r="G4722" t="s">
        <v>460</v>
      </c>
      <c r="H4722" t="s">
        <v>135</v>
      </c>
      <c r="I4722" t="s">
        <v>136</v>
      </c>
      <c r="J4722" t="s">
        <v>137</v>
      </c>
      <c r="K4722" t="s">
        <v>144</v>
      </c>
      <c r="L4722" t="s">
        <v>13618</v>
      </c>
      <c r="M4722" t="s">
        <v>13619</v>
      </c>
      <c r="N4722">
        <v>5.750277777</v>
      </c>
      <c r="O4722">
        <v>0</v>
      </c>
      <c r="P4722">
        <v>276</v>
      </c>
      <c r="Q4722">
        <v>0</v>
      </c>
      <c r="R4722">
        <v>0</v>
      </c>
      <c r="S4722">
        <v>0</v>
      </c>
      <c r="T4722">
        <v>263</v>
      </c>
      <c r="U4722">
        <v>0</v>
      </c>
      <c r="V4722">
        <v>0</v>
      </c>
      <c r="W4722">
        <v>0</v>
      </c>
      <c r="X4722">
        <v>308.52473384660652</v>
      </c>
      <c r="Y4722">
        <v>0</v>
      </c>
      <c r="Z4722">
        <v>0</v>
      </c>
      <c r="AA4722">
        <v>0</v>
      </c>
      <c r="AB4722">
        <v>594.82878344349047</v>
      </c>
      <c r="AC4722">
        <v>0</v>
      </c>
      <c r="AD4722">
        <v>0</v>
      </c>
      <c r="AE4722">
        <v>903.35351729009699</v>
      </c>
    </row>
    <row r="4723" spans="1:31" x14ac:dyDescent="0.3">
      <c r="A4723">
        <v>2514781</v>
      </c>
      <c r="B4723">
        <v>1</v>
      </c>
      <c r="C4723" t="s">
        <v>81</v>
      </c>
      <c r="D4723" t="s">
        <v>125</v>
      </c>
      <c r="E4723" t="s">
        <v>207</v>
      </c>
      <c r="F4723" t="s">
        <v>13620</v>
      </c>
      <c r="G4723" t="s">
        <v>177</v>
      </c>
      <c r="H4723" t="s">
        <v>150</v>
      </c>
      <c r="I4723" t="s">
        <v>136</v>
      </c>
      <c r="J4723" t="s">
        <v>137</v>
      </c>
      <c r="K4723" t="s">
        <v>144</v>
      </c>
      <c r="L4723" t="s">
        <v>13621</v>
      </c>
      <c r="M4723" t="s">
        <v>13622</v>
      </c>
      <c r="N4723">
        <v>2.4186111110000001</v>
      </c>
      <c r="O4723">
        <v>0</v>
      </c>
      <c r="P4723">
        <v>24</v>
      </c>
      <c r="Q4723">
        <v>0</v>
      </c>
      <c r="R4723">
        <v>0</v>
      </c>
      <c r="S4723">
        <v>0</v>
      </c>
      <c r="T4723">
        <v>3</v>
      </c>
      <c r="U4723">
        <v>0</v>
      </c>
      <c r="V4723">
        <v>0</v>
      </c>
      <c r="W4723">
        <v>0</v>
      </c>
      <c r="X4723">
        <v>11.934656654893061</v>
      </c>
      <c r="Y4723">
        <v>0</v>
      </c>
      <c r="Z4723">
        <v>0</v>
      </c>
      <c r="AA4723">
        <v>0</v>
      </c>
      <c r="AB4723">
        <v>2.8324356143175962</v>
      </c>
      <c r="AC4723">
        <v>0</v>
      </c>
      <c r="AD4723">
        <v>0</v>
      </c>
      <c r="AE4723">
        <v>14.767092269210657</v>
      </c>
    </row>
    <row r="4724" spans="1:31" x14ac:dyDescent="0.3">
      <c r="A4724">
        <v>2514432</v>
      </c>
      <c r="B4724">
        <v>1</v>
      </c>
      <c r="C4724" t="s">
        <v>80</v>
      </c>
      <c r="D4724" t="s">
        <v>105</v>
      </c>
      <c r="E4724" t="s">
        <v>159</v>
      </c>
      <c r="F4724" t="s">
        <v>13623</v>
      </c>
      <c r="G4724" t="s">
        <v>134</v>
      </c>
      <c r="H4724" t="s">
        <v>150</v>
      </c>
      <c r="I4724" t="s">
        <v>136</v>
      </c>
      <c r="J4724" t="s">
        <v>137</v>
      </c>
      <c r="K4724" t="s">
        <v>138</v>
      </c>
      <c r="L4724" t="s">
        <v>13624</v>
      </c>
      <c r="M4724" t="s">
        <v>13625</v>
      </c>
      <c r="N4724">
        <v>1.356944444</v>
      </c>
      <c r="O4724">
        <v>0</v>
      </c>
      <c r="P4724">
        <v>307</v>
      </c>
      <c r="Q4724">
        <v>0</v>
      </c>
      <c r="R4724">
        <v>0</v>
      </c>
      <c r="S4724">
        <v>0</v>
      </c>
      <c r="T4724">
        <v>76</v>
      </c>
      <c r="U4724">
        <v>0</v>
      </c>
      <c r="V4724">
        <v>0</v>
      </c>
      <c r="W4724">
        <v>0</v>
      </c>
      <c r="X4724">
        <v>89.96114522175202</v>
      </c>
      <c r="Y4724">
        <v>0</v>
      </c>
      <c r="Z4724">
        <v>0</v>
      </c>
      <c r="AA4724">
        <v>0</v>
      </c>
      <c r="AB4724">
        <v>74.554429983870435</v>
      </c>
      <c r="AC4724">
        <v>0</v>
      </c>
      <c r="AD4724">
        <v>0</v>
      </c>
      <c r="AE4724">
        <v>164.51557520562244</v>
      </c>
    </row>
    <row r="4725" spans="1:31" x14ac:dyDescent="0.3">
      <c r="A4725">
        <v>2514641</v>
      </c>
      <c r="B4725">
        <v>1</v>
      </c>
      <c r="C4725" t="s">
        <v>80</v>
      </c>
      <c r="D4725" t="s">
        <v>104</v>
      </c>
      <c r="E4725" t="s">
        <v>167</v>
      </c>
      <c r="F4725" t="s">
        <v>13626</v>
      </c>
      <c r="G4725" t="s">
        <v>263</v>
      </c>
      <c r="H4725" t="s">
        <v>150</v>
      </c>
      <c r="I4725" t="s">
        <v>136</v>
      </c>
      <c r="J4725" t="s">
        <v>137</v>
      </c>
      <c r="K4725" t="s">
        <v>144</v>
      </c>
      <c r="L4725" t="s">
        <v>13627</v>
      </c>
      <c r="M4725" t="s">
        <v>13628</v>
      </c>
      <c r="N4725">
        <v>3.5577777770000001</v>
      </c>
      <c r="O4725">
        <v>0</v>
      </c>
      <c r="P4725">
        <v>1</v>
      </c>
      <c r="Q4725">
        <v>0</v>
      </c>
      <c r="R4725">
        <v>0</v>
      </c>
      <c r="S4725">
        <v>0</v>
      </c>
      <c r="T4725">
        <v>0</v>
      </c>
      <c r="U4725">
        <v>0</v>
      </c>
      <c r="V4725">
        <v>0</v>
      </c>
      <c r="W4725">
        <v>0</v>
      </c>
      <c r="X4725">
        <v>1.7596371636273518</v>
      </c>
      <c r="Y4725">
        <v>0</v>
      </c>
      <c r="Z4725">
        <v>0</v>
      </c>
      <c r="AA4725">
        <v>0</v>
      </c>
      <c r="AB4725">
        <v>0</v>
      </c>
      <c r="AC4725">
        <v>0</v>
      </c>
      <c r="AD4725">
        <v>0</v>
      </c>
      <c r="AE4725">
        <v>1.7596371636273518</v>
      </c>
    </row>
    <row r="4726" spans="1:31" x14ac:dyDescent="0.3">
      <c r="A4726">
        <v>2514718</v>
      </c>
      <c r="B4726">
        <v>1</v>
      </c>
      <c r="C4726" t="s">
        <v>80</v>
      </c>
      <c r="D4726" t="s">
        <v>96</v>
      </c>
      <c r="E4726" t="s">
        <v>167</v>
      </c>
      <c r="F4726" t="s">
        <v>13629</v>
      </c>
      <c r="G4726" t="s">
        <v>169</v>
      </c>
      <c r="H4726" t="s">
        <v>150</v>
      </c>
      <c r="I4726" t="s">
        <v>136</v>
      </c>
      <c r="J4726" t="s">
        <v>137</v>
      </c>
      <c r="K4726" t="s">
        <v>144</v>
      </c>
      <c r="L4726" t="s">
        <v>13630</v>
      </c>
      <c r="M4726" t="s">
        <v>13631</v>
      </c>
      <c r="N4726">
        <v>4.727222222</v>
      </c>
      <c r="O4726">
        <v>0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0</v>
      </c>
      <c r="V4726">
        <v>0</v>
      </c>
      <c r="W4726">
        <v>0</v>
      </c>
      <c r="X4726">
        <v>0</v>
      </c>
      <c r="Y4726">
        <v>0</v>
      </c>
      <c r="Z4726">
        <v>1.8402154911217696</v>
      </c>
      <c r="AA4726">
        <v>0</v>
      </c>
      <c r="AB4726">
        <v>0</v>
      </c>
      <c r="AC4726">
        <v>0</v>
      </c>
      <c r="AD4726">
        <v>0</v>
      </c>
      <c r="AE4726">
        <v>1.8402154911217696</v>
      </c>
    </row>
    <row r="4727" spans="1:31" x14ac:dyDescent="0.3">
      <c r="A4727">
        <v>2514741</v>
      </c>
      <c r="B4727">
        <v>1</v>
      </c>
      <c r="C4727" t="s">
        <v>80</v>
      </c>
      <c r="D4727" t="s">
        <v>83</v>
      </c>
      <c r="E4727" t="s">
        <v>167</v>
      </c>
      <c r="F4727" t="s">
        <v>13632</v>
      </c>
      <c r="G4727" t="s">
        <v>263</v>
      </c>
      <c r="H4727" t="s">
        <v>150</v>
      </c>
      <c r="I4727" t="s">
        <v>136</v>
      </c>
      <c r="J4727" t="s">
        <v>137</v>
      </c>
      <c r="K4727" t="s">
        <v>144</v>
      </c>
      <c r="L4727" t="s">
        <v>13633</v>
      </c>
      <c r="M4727" t="s">
        <v>13634</v>
      </c>
      <c r="N4727">
        <v>1.453888888</v>
      </c>
      <c r="O4727">
        <v>0</v>
      </c>
      <c r="P4727">
        <v>3</v>
      </c>
      <c r="Q4727">
        <v>0</v>
      </c>
      <c r="R4727">
        <v>0</v>
      </c>
      <c r="S4727">
        <v>0</v>
      </c>
      <c r="T4727">
        <v>0</v>
      </c>
      <c r="U4727">
        <v>0</v>
      </c>
      <c r="V4727">
        <v>0</v>
      </c>
      <c r="W4727">
        <v>0</v>
      </c>
      <c r="X4727">
        <v>1.2453151310168251</v>
      </c>
      <c r="Y4727">
        <v>0</v>
      </c>
      <c r="Z4727">
        <v>0</v>
      </c>
      <c r="AA4727">
        <v>0</v>
      </c>
      <c r="AB4727">
        <v>0</v>
      </c>
      <c r="AC4727">
        <v>0</v>
      </c>
      <c r="AD4727">
        <v>0</v>
      </c>
      <c r="AE4727">
        <v>1.2453151310168251</v>
      </c>
    </row>
    <row r="4728" spans="1:31" x14ac:dyDescent="0.3">
      <c r="A4728">
        <v>2514767</v>
      </c>
      <c r="B4728">
        <v>1</v>
      </c>
      <c r="C4728" t="s">
        <v>80</v>
      </c>
      <c r="D4728" t="s">
        <v>95</v>
      </c>
      <c r="E4728" t="s">
        <v>187</v>
      </c>
      <c r="F4728" t="s">
        <v>13635</v>
      </c>
      <c r="G4728" t="s">
        <v>143</v>
      </c>
      <c r="H4728" t="s">
        <v>135</v>
      </c>
      <c r="I4728" t="s">
        <v>136</v>
      </c>
      <c r="J4728" t="s">
        <v>137</v>
      </c>
      <c r="K4728" t="s">
        <v>144</v>
      </c>
      <c r="L4728" t="s">
        <v>13636</v>
      </c>
      <c r="M4728" t="s">
        <v>13637</v>
      </c>
      <c r="N4728">
        <v>0.523888888</v>
      </c>
      <c r="O4728">
        <v>0</v>
      </c>
      <c r="P4728">
        <v>0</v>
      </c>
      <c r="Q4728">
        <v>0</v>
      </c>
      <c r="R4728">
        <v>0</v>
      </c>
      <c r="S4728">
        <v>2</v>
      </c>
      <c r="T4728">
        <v>0</v>
      </c>
      <c r="U4728">
        <v>1</v>
      </c>
      <c r="V4728">
        <v>0</v>
      </c>
      <c r="W4728">
        <v>0</v>
      </c>
      <c r="X4728">
        <v>0</v>
      </c>
      <c r="Y4728">
        <v>0</v>
      </c>
      <c r="Z4728">
        <v>0</v>
      </c>
      <c r="AA4728">
        <v>8.3058634320571567</v>
      </c>
      <c r="AB4728">
        <v>0</v>
      </c>
      <c r="AC4728">
        <v>12.886549043686932</v>
      </c>
      <c r="AD4728">
        <v>0</v>
      </c>
      <c r="AE4728">
        <v>21.192412475744089</v>
      </c>
    </row>
    <row r="4729" spans="1:31" x14ac:dyDescent="0.3">
      <c r="A4729">
        <v>2514598</v>
      </c>
      <c r="B4729">
        <v>1</v>
      </c>
      <c r="C4729" t="s">
        <v>81</v>
      </c>
      <c r="D4729" t="s">
        <v>115</v>
      </c>
      <c r="E4729" t="s">
        <v>132</v>
      </c>
      <c r="F4729" t="s">
        <v>13638</v>
      </c>
      <c r="G4729" t="s">
        <v>204</v>
      </c>
      <c r="H4729" t="s">
        <v>135</v>
      </c>
      <c r="I4729" t="s">
        <v>136</v>
      </c>
      <c r="J4729" t="s">
        <v>137</v>
      </c>
      <c r="K4729" t="s">
        <v>144</v>
      </c>
      <c r="L4729" t="s">
        <v>13639</v>
      </c>
      <c r="M4729" t="s">
        <v>13640</v>
      </c>
      <c r="N4729">
        <v>2.6183333329999998</v>
      </c>
      <c r="O4729">
        <v>0</v>
      </c>
      <c r="P4729">
        <v>1</v>
      </c>
      <c r="Q4729">
        <v>0</v>
      </c>
      <c r="R4729">
        <v>0</v>
      </c>
      <c r="S4729">
        <v>1</v>
      </c>
      <c r="T4729">
        <v>0</v>
      </c>
      <c r="U4729">
        <v>1</v>
      </c>
      <c r="V4729">
        <v>0</v>
      </c>
      <c r="W4729">
        <v>0</v>
      </c>
      <c r="X4729">
        <v>0</v>
      </c>
      <c r="Y4729">
        <v>0</v>
      </c>
      <c r="Z4729">
        <v>0</v>
      </c>
      <c r="AA4729">
        <v>3.0309964376457699</v>
      </c>
      <c r="AB4729">
        <v>0</v>
      </c>
      <c r="AC4729">
        <v>54.042751988618477</v>
      </c>
      <c r="AD4729">
        <v>0</v>
      </c>
      <c r="AE4729">
        <v>57.073748426264245</v>
      </c>
    </row>
    <row r="4730" spans="1:31" x14ac:dyDescent="0.3">
      <c r="A4730">
        <v>2514412</v>
      </c>
      <c r="B4730">
        <v>1</v>
      </c>
      <c r="C4730" t="s">
        <v>81</v>
      </c>
      <c r="D4730" t="s">
        <v>120</v>
      </c>
      <c r="E4730" t="s">
        <v>141</v>
      </c>
      <c r="F4730" t="s">
        <v>142</v>
      </c>
      <c r="G4730" t="s">
        <v>143</v>
      </c>
      <c r="H4730" t="s">
        <v>135</v>
      </c>
      <c r="I4730" t="s">
        <v>136</v>
      </c>
      <c r="J4730" t="s">
        <v>137</v>
      </c>
      <c r="K4730" t="s">
        <v>144</v>
      </c>
      <c r="L4730" t="s">
        <v>13641</v>
      </c>
      <c r="M4730" t="s">
        <v>13642</v>
      </c>
      <c r="N4730">
        <v>0.85277777700000001</v>
      </c>
      <c r="O4730">
        <v>2</v>
      </c>
      <c r="P4730">
        <v>1071</v>
      </c>
      <c r="Q4730">
        <v>94</v>
      </c>
      <c r="R4730">
        <v>54</v>
      </c>
      <c r="S4730">
        <v>24</v>
      </c>
      <c r="T4730">
        <v>58</v>
      </c>
      <c r="U4730">
        <v>2</v>
      </c>
      <c r="V4730">
        <v>0</v>
      </c>
      <c r="W4730">
        <v>0.18549857504975553</v>
      </c>
      <c r="X4730">
        <v>118.93798475492277</v>
      </c>
      <c r="Y4730">
        <v>33.391608637660603</v>
      </c>
      <c r="Z4730">
        <v>6.226232763651649</v>
      </c>
      <c r="AA4730">
        <v>61.374418241100813</v>
      </c>
      <c r="AB4730">
        <v>16.704379038451609</v>
      </c>
      <c r="AC4730">
        <v>21.073213083892917</v>
      </c>
      <c r="AD4730">
        <v>0</v>
      </c>
      <c r="AE4730">
        <v>257.89333509473011</v>
      </c>
    </row>
    <row r="4731" spans="1:31" x14ac:dyDescent="0.3">
      <c r="A4731">
        <v>2514538</v>
      </c>
      <c r="B4731">
        <v>1</v>
      </c>
      <c r="C4731" t="s">
        <v>81</v>
      </c>
      <c r="D4731" t="s">
        <v>118</v>
      </c>
      <c r="E4731" t="s">
        <v>187</v>
      </c>
      <c r="F4731" t="s">
        <v>4023</v>
      </c>
      <c r="G4731" t="s">
        <v>204</v>
      </c>
      <c r="H4731" t="s">
        <v>135</v>
      </c>
      <c r="I4731" t="s">
        <v>136</v>
      </c>
      <c r="J4731" t="s">
        <v>137</v>
      </c>
      <c r="K4731" t="s">
        <v>144</v>
      </c>
      <c r="L4731" t="s">
        <v>13643</v>
      </c>
      <c r="M4731" t="s">
        <v>13644</v>
      </c>
      <c r="N4731">
        <v>1.181944444</v>
      </c>
      <c r="O4731">
        <v>0</v>
      </c>
      <c r="P4731">
        <v>568</v>
      </c>
      <c r="Q4731">
        <v>31</v>
      </c>
      <c r="R4731">
        <v>24</v>
      </c>
      <c r="S4731">
        <v>1</v>
      </c>
      <c r="T4731">
        <v>54</v>
      </c>
      <c r="U4731">
        <v>0</v>
      </c>
      <c r="V4731">
        <v>0</v>
      </c>
      <c r="W4731">
        <v>0</v>
      </c>
      <c r="X4731">
        <v>100.27228686787808</v>
      </c>
      <c r="Y4731">
        <v>19.581743421820843</v>
      </c>
      <c r="Z4731">
        <v>6.3623139898891994</v>
      </c>
      <c r="AA4731">
        <v>1.2534533455277779</v>
      </c>
      <c r="AB4731">
        <v>12.903550542538648</v>
      </c>
      <c r="AC4731">
        <v>0</v>
      </c>
      <c r="AD4731">
        <v>0</v>
      </c>
      <c r="AE4731">
        <v>140.37334816765454</v>
      </c>
    </row>
    <row r="4732" spans="1:31" x14ac:dyDescent="0.3">
      <c r="A4732">
        <v>2514678</v>
      </c>
      <c r="B4732">
        <v>1</v>
      </c>
      <c r="C4732" t="s">
        <v>80</v>
      </c>
      <c r="D4732" t="s">
        <v>101</v>
      </c>
      <c r="E4732" t="s">
        <v>147</v>
      </c>
      <c r="F4732" t="s">
        <v>2850</v>
      </c>
      <c r="G4732" t="s">
        <v>177</v>
      </c>
      <c r="H4732" t="s">
        <v>150</v>
      </c>
      <c r="I4732" t="s">
        <v>136</v>
      </c>
      <c r="J4732" t="s">
        <v>137</v>
      </c>
      <c r="K4732" t="s">
        <v>144</v>
      </c>
      <c r="L4732" t="s">
        <v>13645</v>
      </c>
      <c r="M4732" t="s">
        <v>13646</v>
      </c>
      <c r="N4732">
        <v>3.1974999999999998</v>
      </c>
      <c r="O4732">
        <v>0</v>
      </c>
      <c r="P4732">
        <v>2</v>
      </c>
      <c r="Q4732">
        <v>0</v>
      </c>
      <c r="R4732">
        <v>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1.7153909590300331</v>
      </c>
      <c r="Y4732">
        <v>0</v>
      </c>
      <c r="Z4732">
        <v>0</v>
      </c>
      <c r="AA4732">
        <v>0</v>
      </c>
      <c r="AB4732">
        <v>0</v>
      </c>
      <c r="AC4732">
        <v>0</v>
      </c>
      <c r="AD4732">
        <v>0</v>
      </c>
      <c r="AE4732">
        <v>1.7153909590300331</v>
      </c>
    </row>
    <row r="4733" spans="1:31" x14ac:dyDescent="0.3">
      <c r="A4733">
        <v>2514492</v>
      </c>
      <c r="B4733">
        <v>1</v>
      </c>
      <c r="C4733" t="s">
        <v>81</v>
      </c>
      <c r="D4733" t="s">
        <v>121</v>
      </c>
      <c r="E4733" t="s">
        <v>207</v>
      </c>
      <c r="F4733" t="s">
        <v>13647</v>
      </c>
      <c r="G4733" t="s">
        <v>177</v>
      </c>
      <c r="H4733" t="s">
        <v>150</v>
      </c>
      <c r="I4733" t="s">
        <v>136</v>
      </c>
      <c r="J4733" t="s">
        <v>137</v>
      </c>
      <c r="K4733" t="s">
        <v>144</v>
      </c>
      <c r="L4733" t="s">
        <v>13648</v>
      </c>
      <c r="M4733" t="s">
        <v>13649</v>
      </c>
      <c r="N4733">
        <v>1.794444444</v>
      </c>
      <c r="O4733">
        <v>0</v>
      </c>
      <c r="P4733">
        <v>11</v>
      </c>
      <c r="Q4733">
        <v>0</v>
      </c>
      <c r="R4733">
        <v>1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3.6713858601620508</v>
      </c>
      <c r="Y4733">
        <v>0</v>
      </c>
      <c r="Z4733">
        <v>0.19867167791175</v>
      </c>
      <c r="AA4733">
        <v>0</v>
      </c>
      <c r="AB4733">
        <v>0</v>
      </c>
      <c r="AC4733">
        <v>0</v>
      </c>
      <c r="AD4733">
        <v>0</v>
      </c>
      <c r="AE4733">
        <v>3.8700575380738007</v>
      </c>
    </row>
    <row r="4734" spans="1:31" x14ac:dyDescent="0.3">
      <c r="A4734">
        <v>2514369</v>
      </c>
      <c r="B4734">
        <v>1</v>
      </c>
      <c r="C4734" t="s">
        <v>80</v>
      </c>
      <c r="D4734" t="s">
        <v>84</v>
      </c>
      <c r="E4734" t="s">
        <v>167</v>
      </c>
      <c r="F4734" t="s">
        <v>13650</v>
      </c>
      <c r="G4734" t="s">
        <v>169</v>
      </c>
      <c r="H4734" t="s">
        <v>150</v>
      </c>
      <c r="I4734" t="s">
        <v>136</v>
      </c>
      <c r="J4734" t="s">
        <v>137</v>
      </c>
      <c r="K4734" t="s">
        <v>144</v>
      </c>
      <c r="L4734" t="s">
        <v>13651</v>
      </c>
      <c r="M4734" t="s">
        <v>13652</v>
      </c>
      <c r="N4734">
        <v>2.8558333330000001</v>
      </c>
      <c r="O4734">
        <v>0</v>
      </c>
      <c r="P4734">
        <v>5</v>
      </c>
      <c r="Q4734">
        <v>0</v>
      </c>
      <c r="R4734">
        <v>0</v>
      </c>
      <c r="S4734">
        <v>0</v>
      </c>
      <c r="T4734">
        <v>1</v>
      </c>
      <c r="U4734">
        <v>0</v>
      </c>
      <c r="V4734">
        <v>0</v>
      </c>
      <c r="W4734">
        <v>0</v>
      </c>
      <c r="X4734">
        <v>1.8751301219638317</v>
      </c>
      <c r="Y4734">
        <v>0</v>
      </c>
      <c r="Z4734">
        <v>0</v>
      </c>
      <c r="AA4734">
        <v>0</v>
      </c>
      <c r="AB4734">
        <v>0.8398592803199425</v>
      </c>
      <c r="AC4734">
        <v>0</v>
      </c>
      <c r="AD4734">
        <v>0</v>
      </c>
      <c r="AE4734">
        <v>2.7149894022837744</v>
      </c>
    </row>
    <row r="4735" spans="1:31" x14ac:dyDescent="0.3">
      <c r="A4735">
        <v>2514532</v>
      </c>
      <c r="B4735">
        <v>1</v>
      </c>
      <c r="C4735" t="s">
        <v>80</v>
      </c>
      <c r="D4735" t="s">
        <v>92</v>
      </c>
      <c r="E4735" t="s">
        <v>141</v>
      </c>
      <c r="F4735" t="s">
        <v>8493</v>
      </c>
      <c r="G4735" t="s">
        <v>1446</v>
      </c>
      <c r="H4735" t="s">
        <v>135</v>
      </c>
      <c r="I4735" t="s">
        <v>136</v>
      </c>
      <c r="J4735" t="s">
        <v>137</v>
      </c>
      <c r="K4735" t="s">
        <v>144</v>
      </c>
      <c r="L4735" t="s">
        <v>13498</v>
      </c>
      <c r="M4735" t="s">
        <v>13653</v>
      </c>
      <c r="N4735">
        <v>2.315833333</v>
      </c>
      <c r="O4735">
        <v>1</v>
      </c>
      <c r="P4735">
        <v>3666</v>
      </c>
      <c r="Q4735">
        <v>0</v>
      </c>
      <c r="R4735">
        <v>7</v>
      </c>
      <c r="S4735">
        <v>7</v>
      </c>
      <c r="T4735">
        <v>224</v>
      </c>
      <c r="U4735">
        <v>0</v>
      </c>
      <c r="V4735">
        <v>0</v>
      </c>
      <c r="W4735">
        <v>15.182462379516</v>
      </c>
      <c r="X4735">
        <v>1105.9747141690148</v>
      </c>
      <c r="Y4735">
        <v>0</v>
      </c>
      <c r="Z4735">
        <v>0.58293372212700012</v>
      </c>
      <c r="AA4735">
        <v>224.68841749129135</v>
      </c>
      <c r="AB4735">
        <v>313.72335111817495</v>
      </c>
      <c r="AC4735">
        <v>0</v>
      </c>
      <c r="AD4735">
        <v>0</v>
      </c>
      <c r="AE4735">
        <v>1660.1518788801241</v>
      </c>
    </row>
    <row r="4736" spans="1:31" x14ac:dyDescent="0.3">
      <c r="A4736">
        <v>2514578</v>
      </c>
      <c r="B4736">
        <v>1</v>
      </c>
      <c r="C4736" t="s">
        <v>80</v>
      </c>
      <c r="D4736" t="s">
        <v>90</v>
      </c>
      <c r="E4736" t="s">
        <v>147</v>
      </c>
      <c r="F4736" t="s">
        <v>13654</v>
      </c>
      <c r="G4736" t="s">
        <v>149</v>
      </c>
      <c r="H4736" t="s">
        <v>150</v>
      </c>
      <c r="I4736" t="s">
        <v>136</v>
      </c>
      <c r="J4736" t="s">
        <v>137</v>
      </c>
      <c r="K4736" t="s">
        <v>144</v>
      </c>
      <c r="L4736" t="s">
        <v>13655</v>
      </c>
      <c r="M4736" t="s">
        <v>13656</v>
      </c>
      <c r="N4736">
        <v>0.85694444400000003</v>
      </c>
      <c r="O4736">
        <v>0</v>
      </c>
      <c r="P4736">
        <v>64</v>
      </c>
      <c r="Q4736">
        <v>0</v>
      </c>
      <c r="R4736">
        <v>0</v>
      </c>
      <c r="S4736">
        <v>0</v>
      </c>
      <c r="T4736">
        <v>22</v>
      </c>
      <c r="U4736">
        <v>0</v>
      </c>
      <c r="V4736">
        <v>0</v>
      </c>
      <c r="W4736">
        <v>0</v>
      </c>
      <c r="X4736">
        <v>10.95571683499981</v>
      </c>
      <c r="Y4736">
        <v>0</v>
      </c>
      <c r="Z4736">
        <v>0</v>
      </c>
      <c r="AA4736">
        <v>0</v>
      </c>
      <c r="AB4736">
        <v>9.4264515837136287</v>
      </c>
      <c r="AC4736">
        <v>0</v>
      </c>
      <c r="AD4736">
        <v>0</v>
      </c>
      <c r="AE4736">
        <v>20.382168418713441</v>
      </c>
    </row>
    <row r="4737" spans="1:31" x14ac:dyDescent="0.3">
      <c r="A4737">
        <v>2514386</v>
      </c>
      <c r="B4737">
        <v>1</v>
      </c>
      <c r="C4737" t="s">
        <v>80</v>
      </c>
      <c r="D4737" t="s">
        <v>101</v>
      </c>
      <c r="E4737" t="s">
        <v>167</v>
      </c>
      <c r="F4737" t="s">
        <v>13657</v>
      </c>
      <c r="G4737" t="s">
        <v>169</v>
      </c>
      <c r="H4737" t="s">
        <v>150</v>
      </c>
      <c r="I4737" t="s">
        <v>136</v>
      </c>
      <c r="J4737" t="s">
        <v>137</v>
      </c>
      <c r="K4737" t="s">
        <v>144</v>
      </c>
      <c r="L4737" t="s">
        <v>13658</v>
      </c>
      <c r="M4737" t="s">
        <v>13659</v>
      </c>
      <c r="N4737">
        <v>1.1072222220000001</v>
      </c>
      <c r="O4737">
        <v>0</v>
      </c>
      <c r="P4737">
        <v>10</v>
      </c>
      <c r="Q4737">
        <v>0</v>
      </c>
      <c r="R4737">
        <v>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1.6824615254854363</v>
      </c>
      <c r="Y4737">
        <v>0</v>
      </c>
      <c r="Z4737">
        <v>0</v>
      </c>
      <c r="AA4737">
        <v>0</v>
      </c>
      <c r="AB4737">
        <v>0</v>
      </c>
      <c r="AC4737">
        <v>0</v>
      </c>
      <c r="AD4737">
        <v>0</v>
      </c>
      <c r="AE4737">
        <v>1.6824615254854363</v>
      </c>
    </row>
    <row r="4738" spans="1:31" x14ac:dyDescent="0.3">
      <c r="A4738">
        <v>2514684</v>
      </c>
      <c r="B4738">
        <v>1</v>
      </c>
      <c r="C4738" t="s">
        <v>81</v>
      </c>
      <c r="D4738" t="s">
        <v>119</v>
      </c>
      <c r="E4738" t="s">
        <v>132</v>
      </c>
      <c r="F4738" t="s">
        <v>5364</v>
      </c>
      <c r="G4738" t="s">
        <v>204</v>
      </c>
      <c r="H4738" t="s">
        <v>135</v>
      </c>
      <c r="I4738" t="s">
        <v>136</v>
      </c>
      <c r="J4738" t="s">
        <v>137</v>
      </c>
      <c r="K4738" t="s">
        <v>144</v>
      </c>
      <c r="L4738" t="s">
        <v>13660</v>
      </c>
      <c r="M4738" t="s">
        <v>13661</v>
      </c>
      <c r="N4738">
        <v>3.6386111109999999</v>
      </c>
      <c r="O4738">
        <v>0</v>
      </c>
      <c r="P4738">
        <v>600</v>
      </c>
      <c r="Q4738">
        <v>0</v>
      </c>
      <c r="R4738">
        <v>10</v>
      </c>
      <c r="S4738">
        <v>0</v>
      </c>
      <c r="T4738">
        <v>44</v>
      </c>
      <c r="U4738">
        <v>0</v>
      </c>
      <c r="V4738">
        <v>0</v>
      </c>
      <c r="W4738">
        <v>0</v>
      </c>
      <c r="X4738">
        <v>223.56793932223925</v>
      </c>
      <c r="Y4738">
        <v>0</v>
      </c>
      <c r="Z4738">
        <v>5.6552602876751568</v>
      </c>
      <c r="AA4738">
        <v>0</v>
      </c>
      <c r="AB4738">
        <v>70.895758520108558</v>
      </c>
      <c r="AC4738">
        <v>0</v>
      </c>
      <c r="AD4738">
        <v>0</v>
      </c>
      <c r="AE4738">
        <v>300.11895813002297</v>
      </c>
    </row>
    <row r="4739" spans="1:31" x14ac:dyDescent="0.3">
      <c r="A4739">
        <v>2514429</v>
      </c>
      <c r="B4739">
        <v>1</v>
      </c>
      <c r="C4739" t="s">
        <v>80</v>
      </c>
      <c r="D4739" t="s">
        <v>104</v>
      </c>
      <c r="E4739" t="s">
        <v>275</v>
      </c>
      <c r="F4739" t="s">
        <v>13662</v>
      </c>
      <c r="G4739" t="s">
        <v>134</v>
      </c>
      <c r="H4739" t="s">
        <v>135</v>
      </c>
      <c r="I4739" t="s">
        <v>136</v>
      </c>
      <c r="J4739" t="s">
        <v>137</v>
      </c>
      <c r="K4739" t="s">
        <v>138</v>
      </c>
      <c r="L4739" t="s">
        <v>13663</v>
      </c>
      <c r="M4739" t="s">
        <v>13664</v>
      </c>
      <c r="N4739">
        <v>7.43</v>
      </c>
      <c r="O4739">
        <v>20</v>
      </c>
      <c r="P4739">
        <v>2913</v>
      </c>
      <c r="Q4739">
        <v>65</v>
      </c>
      <c r="R4739">
        <v>51</v>
      </c>
      <c r="S4739">
        <v>107</v>
      </c>
      <c r="T4739">
        <v>332</v>
      </c>
      <c r="U4739">
        <v>24</v>
      </c>
      <c r="V4739">
        <v>0</v>
      </c>
      <c r="W4739">
        <v>33.227431273984585</v>
      </c>
      <c r="X4739">
        <v>5037.742782928347</v>
      </c>
      <c r="Y4739">
        <v>994.65591722046508</v>
      </c>
      <c r="Z4739">
        <v>126.8748992296721</v>
      </c>
      <c r="AA4739">
        <v>9742.0745197979049</v>
      </c>
      <c r="AB4739">
        <v>1125.4923212983629</v>
      </c>
      <c r="AC4739">
        <v>9586.5957609055604</v>
      </c>
      <c r="AD4739">
        <v>0</v>
      </c>
      <c r="AE4739">
        <v>26646.663632654294</v>
      </c>
    </row>
    <row r="4740" spans="1:31" x14ac:dyDescent="0.3">
      <c r="A4740">
        <v>2514552</v>
      </c>
      <c r="B4740">
        <v>1</v>
      </c>
      <c r="C4740" t="s">
        <v>80</v>
      </c>
      <c r="D4740" t="s">
        <v>99</v>
      </c>
      <c r="E4740" t="s">
        <v>141</v>
      </c>
      <c r="F4740" t="s">
        <v>4031</v>
      </c>
      <c r="G4740" t="s">
        <v>134</v>
      </c>
      <c r="H4740" t="s">
        <v>135</v>
      </c>
      <c r="I4740" t="s">
        <v>136</v>
      </c>
      <c r="J4740" t="s">
        <v>137</v>
      </c>
      <c r="K4740" t="s">
        <v>138</v>
      </c>
      <c r="L4740" t="s">
        <v>13665</v>
      </c>
      <c r="M4740" t="s">
        <v>13666</v>
      </c>
      <c r="N4740">
        <v>1.9544444439999999</v>
      </c>
      <c r="O4740">
        <v>4</v>
      </c>
      <c r="P4740">
        <v>581</v>
      </c>
      <c r="Q4740">
        <v>1</v>
      </c>
      <c r="R4740">
        <v>39</v>
      </c>
      <c r="S4740">
        <v>2</v>
      </c>
      <c r="T4740">
        <v>75</v>
      </c>
      <c r="U4740">
        <v>0</v>
      </c>
      <c r="V4740">
        <v>0</v>
      </c>
      <c r="W4740">
        <v>45.760300706994826</v>
      </c>
      <c r="X4740">
        <v>173.5106814841813</v>
      </c>
      <c r="Y4740">
        <v>9.3564352093636657E-2</v>
      </c>
      <c r="Z4740">
        <v>6.1142267083936233</v>
      </c>
      <c r="AA4740">
        <v>77.064465601780554</v>
      </c>
      <c r="AB4740">
        <v>79.035241273367177</v>
      </c>
      <c r="AC4740">
        <v>0</v>
      </c>
      <c r="AD4740">
        <v>0</v>
      </c>
      <c r="AE4740">
        <v>381.57848012681109</v>
      </c>
    </row>
    <row r="4741" spans="1:31" x14ac:dyDescent="0.3">
      <c r="A4741">
        <v>2514452</v>
      </c>
      <c r="B4741">
        <v>1</v>
      </c>
      <c r="C4741" t="s">
        <v>81</v>
      </c>
      <c r="D4741" t="s">
        <v>113</v>
      </c>
      <c r="E4741" t="s">
        <v>207</v>
      </c>
      <c r="F4741" t="s">
        <v>13667</v>
      </c>
      <c r="G4741" t="s">
        <v>413</v>
      </c>
      <c r="H4741" t="s">
        <v>150</v>
      </c>
      <c r="I4741" t="s">
        <v>136</v>
      </c>
      <c r="J4741" t="s">
        <v>137</v>
      </c>
      <c r="K4741" t="s">
        <v>144</v>
      </c>
      <c r="L4741" t="s">
        <v>13668</v>
      </c>
      <c r="M4741" t="s">
        <v>13669</v>
      </c>
      <c r="N4741">
        <v>6.7925000000000004</v>
      </c>
      <c r="O4741">
        <v>0</v>
      </c>
      <c r="P4741">
        <v>9</v>
      </c>
      <c r="Q4741">
        <v>0</v>
      </c>
      <c r="R4741">
        <v>1</v>
      </c>
      <c r="S4741">
        <v>0</v>
      </c>
      <c r="T4741">
        <v>1</v>
      </c>
      <c r="U4741">
        <v>0</v>
      </c>
      <c r="V4741">
        <v>0</v>
      </c>
      <c r="W4741">
        <v>0</v>
      </c>
      <c r="X4741">
        <v>3.5144052112456841</v>
      </c>
      <c r="Y4741">
        <v>0</v>
      </c>
      <c r="Z4741">
        <v>2.5275882764224731</v>
      </c>
      <c r="AA4741">
        <v>0</v>
      </c>
      <c r="AB4741">
        <v>19.987671621529298</v>
      </c>
      <c r="AC4741">
        <v>0</v>
      </c>
      <c r="AD4741">
        <v>0</v>
      </c>
      <c r="AE4741">
        <v>26.029665109197456</v>
      </c>
    </row>
    <row r="4742" spans="1:31" x14ac:dyDescent="0.3">
      <c r="A4742">
        <v>2514472</v>
      </c>
      <c r="B4742">
        <v>1</v>
      </c>
      <c r="C4742" t="s">
        <v>80</v>
      </c>
      <c r="D4742" t="s">
        <v>105</v>
      </c>
      <c r="E4742" t="s">
        <v>147</v>
      </c>
      <c r="F4742" t="s">
        <v>13670</v>
      </c>
      <c r="G4742" t="s">
        <v>13671</v>
      </c>
      <c r="H4742" t="s">
        <v>150</v>
      </c>
      <c r="I4742" t="s">
        <v>136</v>
      </c>
      <c r="J4742" t="s">
        <v>137</v>
      </c>
      <c r="K4742" t="s">
        <v>144</v>
      </c>
      <c r="L4742" t="s">
        <v>13672</v>
      </c>
      <c r="M4742" t="s">
        <v>13673</v>
      </c>
      <c r="N4742">
        <v>3.8177777769999999</v>
      </c>
      <c r="O4742">
        <v>0</v>
      </c>
      <c r="P4742">
        <v>42</v>
      </c>
      <c r="Q4742">
        <v>0</v>
      </c>
      <c r="R4742">
        <v>0</v>
      </c>
      <c r="S4742">
        <v>0</v>
      </c>
      <c r="T4742">
        <v>2</v>
      </c>
      <c r="U4742">
        <v>0</v>
      </c>
      <c r="V4742">
        <v>0</v>
      </c>
      <c r="W4742">
        <v>0</v>
      </c>
      <c r="X4742">
        <v>40.982608492936059</v>
      </c>
      <c r="Y4742">
        <v>0</v>
      </c>
      <c r="Z4742">
        <v>0</v>
      </c>
      <c r="AA4742">
        <v>0</v>
      </c>
      <c r="AB4742">
        <v>9.0822159827122206</v>
      </c>
      <c r="AC4742">
        <v>0</v>
      </c>
      <c r="AD4742">
        <v>0</v>
      </c>
      <c r="AE4742">
        <v>50.06482447564828</v>
      </c>
    </row>
    <row r="4743" spans="1:31" x14ac:dyDescent="0.3">
      <c r="A4743">
        <v>2514615</v>
      </c>
      <c r="B4743">
        <v>1</v>
      </c>
      <c r="C4743" t="s">
        <v>80</v>
      </c>
      <c r="D4743" t="s">
        <v>84</v>
      </c>
      <c r="E4743" t="s">
        <v>207</v>
      </c>
      <c r="F4743" t="s">
        <v>13674</v>
      </c>
      <c r="G4743" t="s">
        <v>173</v>
      </c>
      <c r="H4743" t="s">
        <v>150</v>
      </c>
      <c r="I4743" t="s">
        <v>136</v>
      </c>
      <c r="J4743" t="s">
        <v>137</v>
      </c>
      <c r="K4743" t="s">
        <v>138</v>
      </c>
      <c r="L4743" t="s">
        <v>13675</v>
      </c>
      <c r="M4743" t="s">
        <v>13676</v>
      </c>
      <c r="N4743">
        <v>2.2694444439999999</v>
      </c>
      <c r="O4743">
        <v>0</v>
      </c>
      <c r="P4743">
        <v>0</v>
      </c>
      <c r="Q4743">
        <v>0</v>
      </c>
      <c r="R4743">
        <v>0</v>
      </c>
      <c r="S4743">
        <v>0</v>
      </c>
      <c r="T4743">
        <v>1</v>
      </c>
      <c r="U4743">
        <v>0</v>
      </c>
      <c r="V4743">
        <v>0</v>
      </c>
      <c r="W4743">
        <v>0</v>
      </c>
      <c r="X4743">
        <v>0</v>
      </c>
      <c r="Y4743">
        <v>0</v>
      </c>
      <c r="Z4743">
        <v>0</v>
      </c>
      <c r="AA4743">
        <v>0</v>
      </c>
      <c r="AB4743">
        <v>131.7150347719936</v>
      </c>
      <c r="AC4743">
        <v>0</v>
      </c>
      <c r="AD4743">
        <v>0</v>
      </c>
      <c r="AE4743">
        <v>131.7150347719936</v>
      </c>
    </row>
    <row r="4744" spans="1:31" x14ac:dyDescent="0.3">
      <c r="A4744">
        <v>2514409</v>
      </c>
      <c r="B4744">
        <v>1</v>
      </c>
      <c r="C4744" t="s">
        <v>81</v>
      </c>
      <c r="D4744" t="s">
        <v>127</v>
      </c>
      <c r="E4744" t="s">
        <v>207</v>
      </c>
      <c r="F4744" t="s">
        <v>13677</v>
      </c>
      <c r="G4744" t="s">
        <v>177</v>
      </c>
      <c r="H4744" t="s">
        <v>150</v>
      </c>
      <c r="I4744" t="s">
        <v>136</v>
      </c>
      <c r="J4744" t="s">
        <v>137</v>
      </c>
      <c r="K4744" t="s">
        <v>144</v>
      </c>
      <c r="L4744" t="s">
        <v>13678</v>
      </c>
      <c r="M4744" t="s">
        <v>13679</v>
      </c>
      <c r="N4744">
        <v>2.241944444</v>
      </c>
      <c r="O4744">
        <v>0</v>
      </c>
      <c r="P4744">
        <v>4</v>
      </c>
      <c r="Q4744">
        <v>0</v>
      </c>
      <c r="R4744">
        <v>0</v>
      </c>
      <c r="S4744">
        <v>0</v>
      </c>
      <c r="T4744">
        <v>1</v>
      </c>
      <c r="U4744">
        <v>0</v>
      </c>
      <c r="V4744">
        <v>0</v>
      </c>
      <c r="W4744">
        <v>0</v>
      </c>
      <c r="X4744">
        <v>1.6094708884254649</v>
      </c>
      <c r="Y4744">
        <v>0</v>
      </c>
      <c r="Z4744">
        <v>0</v>
      </c>
      <c r="AA4744">
        <v>0</v>
      </c>
      <c r="AB4744">
        <v>1.9661331949198801</v>
      </c>
      <c r="AC4744">
        <v>0</v>
      </c>
      <c r="AD4744">
        <v>0</v>
      </c>
      <c r="AE4744">
        <v>3.5756040833453451</v>
      </c>
    </row>
    <row r="4745" spans="1:31" x14ac:dyDescent="0.3">
      <c r="A4745">
        <v>2514658</v>
      </c>
      <c r="B4745">
        <v>1</v>
      </c>
      <c r="C4745" t="s">
        <v>80</v>
      </c>
      <c r="D4745" t="s">
        <v>84</v>
      </c>
      <c r="E4745" t="s">
        <v>167</v>
      </c>
      <c r="F4745" t="s">
        <v>13680</v>
      </c>
      <c r="G4745" t="s">
        <v>234</v>
      </c>
      <c r="H4745" t="s">
        <v>150</v>
      </c>
      <c r="I4745" t="s">
        <v>136</v>
      </c>
      <c r="J4745" t="s">
        <v>137</v>
      </c>
      <c r="K4745" t="s">
        <v>144</v>
      </c>
      <c r="L4745" t="s">
        <v>13681</v>
      </c>
      <c r="M4745" t="s">
        <v>13682</v>
      </c>
      <c r="N4745">
        <v>1.7733333330000001</v>
      </c>
      <c r="O4745">
        <v>0</v>
      </c>
      <c r="P4745">
        <v>0</v>
      </c>
      <c r="Q4745">
        <v>0</v>
      </c>
      <c r="R4745">
        <v>0</v>
      </c>
      <c r="S4745">
        <v>0</v>
      </c>
      <c r="T4745">
        <v>1</v>
      </c>
      <c r="U4745">
        <v>0</v>
      </c>
      <c r="V4745">
        <v>0</v>
      </c>
      <c r="W4745">
        <v>0</v>
      </c>
      <c r="X4745">
        <v>0</v>
      </c>
      <c r="Y4745">
        <v>0</v>
      </c>
      <c r="Z4745">
        <v>0</v>
      </c>
      <c r="AA4745">
        <v>0</v>
      </c>
      <c r="AB4745">
        <v>1.7486355005708401</v>
      </c>
      <c r="AC4745">
        <v>0</v>
      </c>
      <c r="AD4745">
        <v>0</v>
      </c>
      <c r="AE4745">
        <v>1.7486355005708401</v>
      </c>
    </row>
    <row r="4746" spans="1:31" x14ac:dyDescent="0.3">
      <c r="A4746">
        <v>2514395</v>
      </c>
      <c r="B4746">
        <v>1</v>
      </c>
      <c r="C4746" t="s">
        <v>80</v>
      </c>
      <c r="D4746" t="s">
        <v>91</v>
      </c>
      <c r="E4746" t="s">
        <v>141</v>
      </c>
      <c r="F4746" t="s">
        <v>13683</v>
      </c>
      <c r="G4746" t="s">
        <v>143</v>
      </c>
      <c r="H4746" t="s">
        <v>135</v>
      </c>
      <c r="I4746" t="s">
        <v>136</v>
      </c>
      <c r="J4746" t="s">
        <v>137</v>
      </c>
      <c r="K4746" t="s">
        <v>144</v>
      </c>
      <c r="L4746" t="s">
        <v>13684</v>
      </c>
      <c r="M4746" t="s">
        <v>13685</v>
      </c>
      <c r="N4746">
        <v>0.25277777699999998</v>
      </c>
      <c r="O4746">
        <v>0</v>
      </c>
      <c r="P4746">
        <v>7215</v>
      </c>
      <c r="Q4746">
        <v>0</v>
      </c>
      <c r="R4746">
        <v>2</v>
      </c>
      <c r="S4746">
        <v>2</v>
      </c>
      <c r="T4746">
        <v>385</v>
      </c>
      <c r="U4746">
        <v>0</v>
      </c>
      <c r="V4746">
        <v>0</v>
      </c>
      <c r="W4746">
        <v>0</v>
      </c>
      <c r="X4746">
        <v>331.7427526745401</v>
      </c>
      <c r="Y4746">
        <v>0</v>
      </c>
      <c r="Z4746">
        <v>0.19484570318243336</v>
      </c>
      <c r="AA4746">
        <v>3.6522734963040082</v>
      </c>
      <c r="AB4746">
        <v>52.480391365587479</v>
      </c>
      <c r="AC4746">
        <v>0</v>
      </c>
      <c r="AD4746">
        <v>0</v>
      </c>
      <c r="AE4746">
        <v>388.07026323961401</v>
      </c>
    </row>
    <row r="4747" spans="1:31" x14ac:dyDescent="0.3">
      <c r="A4747">
        <v>2514418</v>
      </c>
      <c r="B4747">
        <v>1</v>
      </c>
      <c r="C4747" t="s">
        <v>80</v>
      </c>
      <c r="D4747" t="s">
        <v>99</v>
      </c>
      <c r="E4747" t="s">
        <v>159</v>
      </c>
      <c r="F4747" t="s">
        <v>13686</v>
      </c>
      <c r="G4747" t="s">
        <v>161</v>
      </c>
      <c r="H4747" t="s">
        <v>150</v>
      </c>
      <c r="I4747" t="s">
        <v>136</v>
      </c>
      <c r="J4747" t="s">
        <v>137</v>
      </c>
      <c r="K4747" t="s">
        <v>144</v>
      </c>
      <c r="L4747" t="s">
        <v>13687</v>
      </c>
      <c r="M4747" t="s">
        <v>13688</v>
      </c>
      <c r="N4747">
        <v>3.7458333330000002</v>
      </c>
      <c r="O4747">
        <v>0</v>
      </c>
      <c r="P4747">
        <v>141</v>
      </c>
      <c r="Q4747">
        <v>0</v>
      </c>
      <c r="R4747">
        <v>1</v>
      </c>
      <c r="S4747">
        <v>0</v>
      </c>
      <c r="T4747">
        <v>33</v>
      </c>
      <c r="U4747">
        <v>0</v>
      </c>
      <c r="V4747">
        <v>0</v>
      </c>
      <c r="W4747">
        <v>0</v>
      </c>
      <c r="X4747">
        <v>106.34245890041721</v>
      </c>
      <c r="Y4747">
        <v>0</v>
      </c>
      <c r="Z4747">
        <v>0.29224136901843001</v>
      </c>
      <c r="AA4747">
        <v>0</v>
      </c>
      <c r="AB4747">
        <v>44.204238557420439</v>
      </c>
      <c r="AC4747">
        <v>0</v>
      </c>
      <c r="AD4747">
        <v>0</v>
      </c>
      <c r="AE4747">
        <v>150.83893882685607</v>
      </c>
    </row>
    <row r="4748" spans="1:31" x14ac:dyDescent="0.3">
      <c r="A4748">
        <v>2514627</v>
      </c>
      <c r="B4748">
        <v>1</v>
      </c>
      <c r="C4748" t="s">
        <v>81</v>
      </c>
      <c r="D4748" t="s">
        <v>118</v>
      </c>
      <c r="E4748" t="s">
        <v>187</v>
      </c>
      <c r="F4748" t="s">
        <v>3780</v>
      </c>
      <c r="G4748" t="s">
        <v>143</v>
      </c>
      <c r="H4748" t="s">
        <v>135</v>
      </c>
      <c r="I4748" t="s">
        <v>136</v>
      </c>
      <c r="J4748" t="s">
        <v>137</v>
      </c>
      <c r="K4748" t="s">
        <v>144</v>
      </c>
      <c r="L4748" t="s">
        <v>13689</v>
      </c>
      <c r="M4748" t="s">
        <v>13690</v>
      </c>
      <c r="N4748">
        <v>0.55972222199999999</v>
      </c>
      <c r="O4748">
        <v>4</v>
      </c>
      <c r="P4748">
        <v>395</v>
      </c>
      <c r="Q4748">
        <v>52</v>
      </c>
      <c r="R4748">
        <v>48</v>
      </c>
      <c r="S4748">
        <v>6</v>
      </c>
      <c r="T4748">
        <v>33</v>
      </c>
      <c r="U4748">
        <v>1</v>
      </c>
      <c r="V4748">
        <v>0</v>
      </c>
      <c r="W4748">
        <v>0.55654788313107362</v>
      </c>
      <c r="X4748">
        <v>31.846213805896511</v>
      </c>
      <c r="Y4748">
        <v>92.393666707536596</v>
      </c>
      <c r="Z4748">
        <v>31.269353944514496</v>
      </c>
      <c r="AA4748">
        <v>3.9471724736923477</v>
      </c>
      <c r="AB4748">
        <v>5.6633671373488639</v>
      </c>
      <c r="AC4748">
        <v>37.351559838147132</v>
      </c>
      <c r="AD4748">
        <v>0</v>
      </c>
      <c r="AE4748">
        <v>203.02788179026703</v>
      </c>
    </row>
    <row r="4749" spans="1:31" x14ac:dyDescent="0.3">
      <c r="A4749">
        <v>2514481</v>
      </c>
      <c r="B4749">
        <v>1</v>
      </c>
      <c r="C4749" t="s">
        <v>81</v>
      </c>
      <c r="D4749" t="s">
        <v>113</v>
      </c>
      <c r="E4749" t="s">
        <v>159</v>
      </c>
      <c r="F4749" t="s">
        <v>13266</v>
      </c>
      <c r="G4749" t="s">
        <v>161</v>
      </c>
      <c r="H4749" t="s">
        <v>150</v>
      </c>
      <c r="I4749" t="s">
        <v>136</v>
      </c>
      <c r="J4749" t="s">
        <v>137</v>
      </c>
      <c r="K4749" t="s">
        <v>144</v>
      </c>
      <c r="L4749" t="s">
        <v>13691</v>
      </c>
      <c r="M4749" t="s">
        <v>13692</v>
      </c>
      <c r="N4749">
        <v>2.846666666</v>
      </c>
      <c r="O4749">
        <v>0</v>
      </c>
      <c r="P4749">
        <v>60</v>
      </c>
      <c r="Q4749">
        <v>0</v>
      </c>
      <c r="R4749">
        <v>1</v>
      </c>
      <c r="S4749">
        <v>0</v>
      </c>
      <c r="T4749">
        <v>1</v>
      </c>
      <c r="U4749">
        <v>0</v>
      </c>
      <c r="V4749">
        <v>0</v>
      </c>
      <c r="W4749">
        <v>0</v>
      </c>
      <c r="X4749">
        <v>14.83466880017285</v>
      </c>
      <c r="Y4749">
        <v>0</v>
      </c>
      <c r="Z4749">
        <v>1.7791039092386802</v>
      </c>
      <c r="AA4749">
        <v>0</v>
      </c>
      <c r="AB4749">
        <v>0.29752995528239667</v>
      </c>
      <c r="AC4749">
        <v>0</v>
      </c>
      <c r="AD4749">
        <v>0</v>
      </c>
      <c r="AE4749">
        <v>16.911302664693928</v>
      </c>
    </row>
    <row r="4750" spans="1:31" x14ac:dyDescent="0.3">
      <c r="A4750">
        <v>2514810</v>
      </c>
      <c r="B4750">
        <v>1</v>
      </c>
      <c r="C4750" t="s">
        <v>80</v>
      </c>
      <c r="D4750" t="s">
        <v>101</v>
      </c>
      <c r="E4750" t="s">
        <v>167</v>
      </c>
      <c r="F4750" t="s">
        <v>13693</v>
      </c>
      <c r="G4750" t="s">
        <v>169</v>
      </c>
      <c r="H4750" t="s">
        <v>150</v>
      </c>
      <c r="I4750" t="s">
        <v>136</v>
      </c>
      <c r="J4750" t="s">
        <v>137</v>
      </c>
      <c r="K4750" t="s">
        <v>144</v>
      </c>
      <c r="L4750" t="s">
        <v>13694</v>
      </c>
      <c r="M4750" t="s">
        <v>13695</v>
      </c>
      <c r="N4750">
        <v>5.216388888</v>
      </c>
      <c r="O4750">
        <v>0</v>
      </c>
      <c r="P4750">
        <v>1</v>
      </c>
      <c r="Q4750">
        <v>0</v>
      </c>
      <c r="R4750">
        <v>0</v>
      </c>
      <c r="S4750">
        <v>0</v>
      </c>
      <c r="T4750">
        <v>0</v>
      </c>
      <c r="U4750">
        <v>0</v>
      </c>
      <c r="V4750">
        <v>0</v>
      </c>
      <c r="W4750">
        <v>0</v>
      </c>
      <c r="X4750">
        <v>1.2141515700844445</v>
      </c>
      <c r="Y4750">
        <v>0</v>
      </c>
      <c r="Z4750">
        <v>0</v>
      </c>
      <c r="AA4750">
        <v>0</v>
      </c>
      <c r="AB4750">
        <v>0</v>
      </c>
      <c r="AC4750">
        <v>0</v>
      </c>
      <c r="AD4750">
        <v>0</v>
      </c>
      <c r="AE4750">
        <v>1.2141515700844445</v>
      </c>
    </row>
    <row r="4751" spans="1:31" x14ac:dyDescent="0.3">
      <c r="A4751">
        <v>2514667</v>
      </c>
      <c r="B4751">
        <v>1</v>
      </c>
      <c r="C4751" t="s">
        <v>80</v>
      </c>
      <c r="D4751" t="s">
        <v>95</v>
      </c>
      <c r="E4751" t="s">
        <v>207</v>
      </c>
      <c r="F4751" t="s">
        <v>13696</v>
      </c>
      <c r="G4751" t="s">
        <v>161</v>
      </c>
      <c r="H4751" t="s">
        <v>150</v>
      </c>
      <c r="I4751" t="s">
        <v>136</v>
      </c>
      <c r="J4751" t="s">
        <v>137</v>
      </c>
      <c r="K4751" t="s">
        <v>144</v>
      </c>
      <c r="L4751" t="s">
        <v>13697</v>
      </c>
      <c r="M4751" t="s">
        <v>13698</v>
      </c>
      <c r="N4751">
        <v>0.44166666599999999</v>
      </c>
      <c r="O4751">
        <v>0</v>
      </c>
      <c r="P4751">
        <v>47</v>
      </c>
      <c r="Q4751">
        <v>0</v>
      </c>
      <c r="R4751">
        <v>0</v>
      </c>
      <c r="S4751">
        <v>0</v>
      </c>
      <c r="T4751">
        <v>1</v>
      </c>
      <c r="U4751">
        <v>0</v>
      </c>
      <c r="V4751">
        <v>0</v>
      </c>
      <c r="W4751">
        <v>0</v>
      </c>
      <c r="X4751">
        <v>2.9846855223299475</v>
      </c>
      <c r="Y4751">
        <v>0</v>
      </c>
      <c r="Z4751">
        <v>0</v>
      </c>
      <c r="AA4751">
        <v>0</v>
      </c>
      <c r="AB4751">
        <v>2.5224478851000004E-3</v>
      </c>
      <c r="AC4751">
        <v>0</v>
      </c>
      <c r="AD4751">
        <v>0</v>
      </c>
      <c r="AE4751">
        <v>2.9872079702150476</v>
      </c>
    </row>
    <row r="4752" spans="1:31" x14ac:dyDescent="0.3">
      <c r="A4752">
        <v>2514504</v>
      </c>
      <c r="B4752">
        <v>1</v>
      </c>
      <c r="C4752" t="s">
        <v>80</v>
      </c>
      <c r="D4752" t="s">
        <v>91</v>
      </c>
      <c r="E4752" t="s">
        <v>132</v>
      </c>
      <c r="F4752" t="s">
        <v>13699</v>
      </c>
      <c r="G4752" t="s">
        <v>134</v>
      </c>
      <c r="H4752" t="s">
        <v>135</v>
      </c>
      <c r="I4752" t="s">
        <v>136</v>
      </c>
      <c r="J4752" t="s">
        <v>137</v>
      </c>
      <c r="K4752" t="s">
        <v>138</v>
      </c>
      <c r="L4752" t="s">
        <v>13700</v>
      </c>
      <c r="M4752" t="s">
        <v>13701</v>
      </c>
      <c r="N4752">
        <v>5.465833333</v>
      </c>
      <c r="O4752">
        <v>0</v>
      </c>
      <c r="P4752">
        <v>509</v>
      </c>
      <c r="Q4752">
        <v>0</v>
      </c>
      <c r="R4752">
        <v>0</v>
      </c>
      <c r="S4752">
        <v>0</v>
      </c>
      <c r="T4752">
        <v>22</v>
      </c>
      <c r="U4752">
        <v>0</v>
      </c>
      <c r="V4752">
        <v>0</v>
      </c>
      <c r="W4752">
        <v>0</v>
      </c>
      <c r="X4752">
        <v>576.30929140642922</v>
      </c>
      <c r="Y4752">
        <v>0</v>
      </c>
      <c r="Z4752">
        <v>0</v>
      </c>
      <c r="AA4752">
        <v>0</v>
      </c>
      <c r="AB4752">
        <v>114.79733674195583</v>
      </c>
      <c r="AC4752">
        <v>0</v>
      </c>
      <c r="AD4752">
        <v>0</v>
      </c>
      <c r="AE4752">
        <v>691.10662814838508</v>
      </c>
    </row>
    <row r="4753" spans="1:31" x14ac:dyDescent="0.3">
      <c r="A4753">
        <v>2514790</v>
      </c>
      <c r="B4753">
        <v>1</v>
      </c>
      <c r="C4753" t="s">
        <v>80</v>
      </c>
      <c r="D4753" t="s">
        <v>88</v>
      </c>
      <c r="E4753" t="s">
        <v>207</v>
      </c>
      <c r="F4753" t="s">
        <v>1049</v>
      </c>
      <c r="G4753" t="s">
        <v>177</v>
      </c>
      <c r="H4753" t="s">
        <v>150</v>
      </c>
      <c r="I4753" t="s">
        <v>136</v>
      </c>
      <c r="J4753" t="s">
        <v>137</v>
      </c>
      <c r="K4753" t="s">
        <v>144</v>
      </c>
      <c r="L4753" t="s">
        <v>13702</v>
      </c>
      <c r="M4753" t="s">
        <v>13703</v>
      </c>
      <c r="N4753">
        <v>0.74055555500000003</v>
      </c>
      <c r="O4753">
        <v>0</v>
      </c>
      <c r="P4753">
        <v>65</v>
      </c>
      <c r="Q4753">
        <v>0</v>
      </c>
      <c r="R4753">
        <v>0</v>
      </c>
      <c r="S4753">
        <v>0</v>
      </c>
      <c r="T4753">
        <v>6</v>
      </c>
      <c r="U4753">
        <v>0</v>
      </c>
      <c r="V4753">
        <v>0</v>
      </c>
      <c r="W4753">
        <v>0</v>
      </c>
      <c r="X4753">
        <v>10.75904641692054</v>
      </c>
      <c r="Y4753">
        <v>0</v>
      </c>
      <c r="Z4753">
        <v>0</v>
      </c>
      <c r="AA4753">
        <v>0</v>
      </c>
      <c r="AB4753">
        <v>6.2579296969173592</v>
      </c>
      <c r="AC4753">
        <v>0</v>
      </c>
      <c r="AD4753">
        <v>0</v>
      </c>
      <c r="AE4753">
        <v>17.016976113837899</v>
      </c>
    </row>
    <row r="4754" spans="1:31" x14ac:dyDescent="0.3">
      <c r="A4754">
        <v>2514624</v>
      </c>
      <c r="B4754">
        <v>1</v>
      </c>
      <c r="C4754" t="s">
        <v>81</v>
      </c>
      <c r="D4754" t="s">
        <v>115</v>
      </c>
      <c r="E4754" t="s">
        <v>159</v>
      </c>
      <c r="F4754" t="s">
        <v>13704</v>
      </c>
      <c r="G4754" t="s">
        <v>161</v>
      </c>
      <c r="H4754" t="s">
        <v>150</v>
      </c>
      <c r="I4754" t="s">
        <v>136</v>
      </c>
      <c r="J4754" t="s">
        <v>137</v>
      </c>
      <c r="K4754" t="s">
        <v>144</v>
      </c>
      <c r="L4754" t="s">
        <v>13705</v>
      </c>
      <c r="M4754" t="s">
        <v>13706</v>
      </c>
      <c r="N4754">
        <v>2.4044444440000001</v>
      </c>
      <c r="O4754">
        <v>0</v>
      </c>
      <c r="P4754">
        <v>13</v>
      </c>
      <c r="Q4754">
        <v>0</v>
      </c>
      <c r="R4754">
        <v>6</v>
      </c>
      <c r="S4754">
        <v>0</v>
      </c>
      <c r="T4754">
        <v>2</v>
      </c>
      <c r="U4754">
        <v>0</v>
      </c>
      <c r="V4754">
        <v>0</v>
      </c>
      <c r="W4754">
        <v>0</v>
      </c>
      <c r="X4754">
        <v>0.65388349607124563</v>
      </c>
      <c r="Y4754">
        <v>0</v>
      </c>
      <c r="Z4754">
        <v>0.29831775243740832</v>
      </c>
      <c r="AA4754">
        <v>0</v>
      </c>
      <c r="AB4754">
        <v>4.0557202275008322E-2</v>
      </c>
      <c r="AC4754">
        <v>0</v>
      </c>
      <c r="AD4754">
        <v>0</v>
      </c>
      <c r="AE4754">
        <v>0.99275845078366232</v>
      </c>
    </row>
    <row r="4755" spans="1:31" x14ac:dyDescent="0.3">
      <c r="A4755">
        <v>2514498</v>
      </c>
      <c r="B4755">
        <v>1</v>
      </c>
      <c r="C4755" t="s">
        <v>80</v>
      </c>
      <c r="D4755" t="s">
        <v>100</v>
      </c>
      <c r="E4755" t="s">
        <v>141</v>
      </c>
      <c r="F4755" t="s">
        <v>13707</v>
      </c>
      <c r="G4755" t="s">
        <v>143</v>
      </c>
      <c r="H4755" t="s">
        <v>135</v>
      </c>
      <c r="I4755" t="s">
        <v>136</v>
      </c>
      <c r="J4755" t="s">
        <v>137</v>
      </c>
      <c r="K4755" t="s">
        <v>144</v>
      </c>
      <c r="L4755" t="s">
        <v>13708</v>
      </c>
      <c r="M4755" t="s">
        <v>13709</v>
      </c>
      <c r="N4755">
        <v>6.3888888000000005E-2</v>
      </c>
      <c r="O4755">
        <v>0</v>
      </c>
      <c r="P4755">
        <v>16462</v>
      </c>
      <c r="Q4755">
        <v>5</v>
      </c>
      <c r="R4755">
        <v>208</v>
      </c>
      <c r="S4755">
        <v>27</v>
      </c>
      <c r="T4755">
        <v>2193</v>
      </c>
      <c r="U4755">
        <v>9</v>
      </c>
      <c r="V4755">
        <v>7</v>
      </c>
      <c r="W4755">
        <v>0</v>
      </c>
      <c r="X4755">
        <v>221.28582725014618</v>
      </c>
      <c r="Y4755">
        <v>0.364322967276</v>
      </c>
      <c r="Z4755">
        <v>7.4462840257449843</v>
      </c>
      <c r="AA4755">
        <v>11.721363795501507</v>
      </c>
      <c r="AB4755">
        <v>114.51499500838536</v>
      </c>
      <c r="AC4755">
        <v>28.407471647515862</v>
      </c>
      <c r="AD4755">
        <v>3.2217129070097825</v>
      </c>
      <c r="AE4755">
        <v>386.96197760157963</v>
      </c>
    </row>
    <row r="4756" spans="1:31" x14ac:dyDescent="0.3">
      <c r="A4756">
        <v>2514604</v>
      </c>
      <c r="B4756">
        <v>1</v>
      </c>
      <c r="C4756" t="s">
        <v>81</v>
      </c>
      <c r="D4756" t="s">
        <v>121</v>
      </c>
      <c r="E4756" t="s">
        <v>141</v>
      </c>
      <c r="F4756" t="s">
        <v>13710</v>
      </c>
      <c r="G4756" t="s">
        <v>1365</v>
      </c>
      <c r="H4756" t="s">
        <v>135</v>
      </c>
      <c r="I4756" t="s">
        <v>136</v>
      </c>
      <c r="J4756" t="s">
        <v>137</v>
      </c>
      <c r="K4756" t="s">
        <v>138</v>
      </c>
      <c r="L4756" t="s">
        <v>13711</v>
      </c>
      <c r="M4756" t="s">
        <v>13712</v>
      </c>
      <c r="N4756">
        <v>2.0522222220000002</v>
      </c>
      <c r="O4756">
        <v>0</v>
      </c>
      <c r="P4756">
        <v>166</v>
      </c>
      <c r="Q4756">
        <v>0</v>
      </c>
      <c r="R4756">
        <v>4</v>
      </c>
      <c r="S4756">
        <v>2</v>
      </c>
      <c r="T4756">
        <v>4</v>
      </c>
      <c r="U4756">
        <v>0</v>
      </c>
      <c r="V4756">
        <v>0</v>
      </c>
      <c r="W4756">
        <v>0</v>
      </c>
      <c r="X4756">
        <v>44.108436476344309</v>
      </c>
      <c r="Y4756">
        <v>0</v>
      </c>
      <c r="Z4756">
        <v>1.9337382686262958</v>
      </c>
      <c r="AA4756">
        <v>15.324539967682835</v>
      </c>
      <c r="AB4756">
        <v>1.2249020509274751</v>
      </c>
      <c r="AC4756">
        <v>0</v>
      </c>
      <c r="AD4756">
        <v>0</v>
      </c>
      <c r="AE4756">
        <v>62.591616763580909</v>
      </c>
    </row>
    <row r="4757" spans="1:31" x14ac:dyDescent="0.3">
      <c r="A4757">
        <v>2514518</v>
      </c>
      <c r="B4757">
        <v>1</v>
      </c>
      <c r="C4757" t="s">
        <v>81</v>
      </c>
      <c r="D4757" t="s">
        <v>120</v>
      </c>
      <c r="E4757" t="s">
        <v>187</v>
      </c>
      <c r="F4757" t="s">
        <v>13713</v>
      </c>
      <c r="G4757" t="s">
        <v>134</v>
      </c>
      <c r="H4757" t="s">
        <v>135</v>
      </c>
      <c r="I4757" t="s">
        <v>136</v>
      </c>
      <c r="J4757" t="s">
        <v>137</v>
      </c>
      <c r="K4757" t="s">
        <v>138</v>
      </c>
      <c r="L4757" t="s">
        <v>13714</v>
      </c>
      <c r="M4757" t="s">
        <v>13715</v>
      </c>
      <c r="N4757">
        <v>1.3911111110000001</v>
      </c>
      <c r="O4757">
        <v>0</v>
      </c>
      <c r="P4757">
        <v>325</v>
      </c>
      <c r="Q4757">
        <v>15</v>
      </c>
      <c r="R4757">
        <v>8</v>
      </c>
      <c r="S4757">
        <v>0</v>
      </c>
      <c r="T4757">
        <v>43</v>
      </c>
      <c r="U4757">
        <v>0</v>
      </c>
      <c r="V4757">
        <v>0</v>
      </c>
      <c r="W4757">
        <v>0</v>
      </c>
      <c r="X4757">
        <v>84.278843162499271</v>
      </c>
      <c r="Y4757">
        <v>13.523274876761585</v>
      </c>
      <c r="Z4757">
        <v>2.3953400216041798</v>
      </c>
      <c r="AA4757">
        <v>0</v>
      </c>
      <c r="AB4757">
        <v>12.493867502934057</v>
      </c>
      <c r="AC4757">
        <v>0</v>
      </c>
      <c r="AD4757">
        <v>0</v>
      </c>
      <c r="AE4757">
        <v>112.6913255637991</v>
      </c>
    </row>
    <row r="4758" spans="1:31" x14ac:dyDescent="0.3">
      <c r="A4758">
        <v>2514753</v>
      </c>
      <c r="B4758">
        <v>1</v>
      </c>
      <c r="C4758" t="s">
        <v>80</v>
      </c>
      <c r="D4758" t="s">
        <v>104</v>
      </c>
      <c r="E4758" t="s">
        <v>167</v>
      </c>
      <c r="F4758" t="s">
        <v>13128</v>
      </c>
      <c r="G4758" t="s">
        <v>169</v>
      </c>
      <c r="H4758" t="s">
        <v>150</v>
      </c>
      <c r="I4758" t="s">
        <v>136</v>
      </c>
      <c r="J4758" t="s">
        <v>137</v>
      </c>
      <c r="K4758" t="s">
        <v>144</v>
      </c>
      <c r="L4758" t="s">
        <v>13716</v>
      </c>
      <c r="M4758" t="s">
        <v>13717</v>
      </c>
      <c r="N4758">
        <v>4.8511111109999998</v>
      </c>
      <c r="O4758">
        <v>0</v>
      </c>
      <c r="P4758">
        <v>11</v>
      </c>
      <c r="Q4758">
        <v>0</v>
      </c>
      <c r="R4758">
        <v>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13.462975328537791</v>
      </c>
      <c r="Y4758">
        <v>0</v>
      </c>
      <c r="Z4758">
        <v>0</v>
      </c>
      <c r="AA4758">
        <v>0</v>
      </c>
      <c r="AB4758">
        <v>0</v>
      </c>
      <c r="AC4758">
        <v>0</v>
      </c>
      <c r="AD4758">
        <v>0</v>
      </c>
      <c r="AE4758">
        <v>13.462975328537791</v>
      </c>
    </row>
    <row r="4759" spans="1:31" x14ac:dyDescent="0.3">
      <c r="A4759">
        <v>2514398</v>
      </c>
      <c r="B4759">
        <v>1</v>
      </c>
      <c r="C4759" t="s">
        <v>80</v>
      </c>
      <c r="D4759" t="s">
        <v>104</v>
      </c>
      <c r="E4759" t="s">
        <v>159</v>
      </c>
      <c r="F4759" t="s">
        <v>13718</v>
      </c>
      <c r="G4759" t="s">
        <v>1242</v>
      </c>
      <c r="H4759" t="s">
        <v>150</v>
      </c>
      <c r="I4759" t="s">
        <v>136</v>
      </c>
      <c r="J4759" t="s">
        <v>3</v>
      </c>
      <c r="K4759" t="s">
        <v>144</v>
      </c>
      <c r="L4759" t="s">
        <v>13719</v>
      </c>
      <c r="M4759" t="s">
        <v>13720</v>
      </c>
      <c r="N4759">
        <v>3.9622222219999998</v>
      </c>
      <c r="O4759">
        <v>0</v>
      </c>
      <c r="P4759">
        <v>123</v>
      </c>
      <c r="Q4759">
        <v>0</v>
      </c>
      <c r="R4759">
        <v>0</v>
      </c>
      <c r="S4759">
        <v>0</v>
      </c>
      <c r="T4759">
        <v>19</v>
      </c>
      <c r="U4759">
        <v>0</v>
      </c>
      <c r="V4759">
        <v>0</v>
      </c>
      <c r="W4759">
        <v>0</v>
      </c>
      <c r="X4759">
        <v>112.95788734569052</v>
      </c>
      <c r="Y4759">
        <v>0</v>
      </c>
      <c r="Z4759">
        <v>0</v>
      </c>
      <c r="AA4759">
        <v>0</v>
      </c>
      <c r="AB4759">
        <v>81.690387207570325</v>
      </c>
      <c r="AC4759">
        <v>0</v>
      </c>
      <c r="AD4759">
        <v>0</v>
      </c>
      <c r="AE4759">
        <v>194.64827455326085</v>
      </c>
    </row>
    <row r="4760" spans="1:31" x14ac:dyDescent="0.3">
      <c r="A4760">
        <v>2514375</v>
      </c>
      <c r="B4760">
        <v>1</v>
      </c>
      <c r="C4760" t="s">
        <v>80</v>
      </c>
      <c r="D4760" t="s">
        <v>82</v>
      </c>
      <c r="E4760" t="s">
        <v>159</v>
      </c>
      <c r="F4760" t="s">
        <v>13721</v>
      </c>
      <c r="G4760" t="s">
        <v>181</v>
      </c>
      <c r="H4760" t="s">
        <v>150</v>
      </c>
      <c r="I4760" t="s">
        <v>136</v>
      </c>
      <c r="J4760" t="s">
        <v>137</v>
      </c>
      <c r="K4760" t="s">
        <v>144</v>
      </c>
      <c r="L4760" t="s">
        <v>13722</v>
      </c>
      <c r="M4760" t="s">
        <v>13723</v>
      </c>
      <c r="N4760">
        <v>0.828333333</v>
      </c>
      <c r="O4760">
        <v>0</v>
      </c>
      <c r="P4760">
        <v>178</v>
      </c>
      <c r="Q4760">
        <v>0</v>
      </c>
      <c r="R4760">
        <v>0</v>
      </c>
      <c r="S4760">
        <v>0</v>
      </c>
      <c r="T4760">
        <v>148</v>
      </c>
      <c r="U4760">
        <v>0</v>
      </c>
      <c r="V4760">
        <v>0</v>
      </c>
      <c r="W4760">
        <v>0</v>
      </c>
      <c r="X4760">
        <v>45.535807904512858</v>
      </c>
      <c r="Y4760">
        <v>0</v>
      </c>
      <c r="Z4760">
        <v>0</v>
      </c>
      <c r="AA4760">
        <v>0</v>
      </c>
      <c r="AB4760">
        <v>34.82076987285766</v>
      </c>
      <c r="AC4760">
        <v>0</v>
      </c>
      <c r="AD4760">
        <v>0</v>
      </c>
      <c r="AE4760">
        <v>80.356577777370518</v>
      </c>
    </row>
    <row r="4761" spans="1:31" x14ac:dyDescent="0.3">
      <c r="A4761">
        <v>2514793</v>
      </c>
      <c r="B4761">
        <v>1</v>
      </c>
      <c r="C4761" t="s">
        <v>80</v>
      </c>
      <c r="D4761" t="s">
        <v>100</v>
      </c>
      <c r="E4761" t="s">
        <v>167</v>
      </c>
      <c r="F4761" t="s">
        <v>13724</v>
      </c>
      <c r="G4761" t="s">
        <v>263</v>
      </c>
      <c r="H4761" t="s">
        <v>150</v>
      </c>
      <c r="I4761" t="s">
        <v>136</v>
      </c>
      <c r="J4761" t="s">
        <v>137</v>
      </c>
      <c r="K4761" t="s">
        <v>144</v>
      </c>
      <c r="L4761" t="s">
        <v>13725</v>
      </c>
      <c r="M4761" t="s">
        <v>13726</v>
      </c>
      <c r="N4761">
        <v>1.332777777</v>
      </c>
      <c r="O4761">
        <v>0</v>
      </c>
      <c r="P4761">
        <v>1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0.47746250390148748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0.47746250390148748</v>
      </c>
    </row>
    <row r="4762" spans="1:31" x14ac:dyDescent="0.3">
      <c r="A4762">
        <v>2514478</v>
      </c>
      <c r="B4762">
        <v>1</v>
      </c>
      <c r="C4762" t="s">
        <v>80</v>
      </c>
      <c r="D4762" t="s">
        <v>106</v>
      </c>
      <c r="E4762" t="s">
        <v>159</v>
      </c>
      <c r="F4762" t="s">
        <v>13727</v>
      </c>
      <c r="G4762" t="s">
        <v>181</v>
      </c>
      <c r="H4762" t="s">
        <v>150</v>
      </c>
      <c r="I4762" t="s">
        <v>136</v>
      </c>
      <c r="J4762" t="s">
        <v>137</v>
      </c>
      <c r="K4762" t="s">
        <v>144</v>
      </c>
      <c r="L4762" t="s">
        <v>13728</v>
      </c>
      <c r="M4762" t="s">
        <v>13729</v>
      </c>
      <c r="N4762">
        <v>2.7722222219999999</v>
      </c>
      <c r="O4762">
        <v>0</v>
      </c>
      <c r="P4762">
        <v>43</v>
      </c>
      <c r="Q4762">
        <v>0</v>
      </c>
      <c r="R4762">
        <v>2</v>
      </c>
      <c r="S4762">
        <v>0</v>
      </c>
      <c r="T4762">
        <v>4</v>
      </c>
      <c r="U4762">
        <v>0</v>
      </c>
      <c r="V4762">
        <v>0</v>
      </c>
      <c r="W4762">
        <v>0</v>
      </c>
      <c r="X4762">
        <v>14.480248307144405</v>
      </c>
      <c r="Y4762">
        <v>0</v>
      </c>
      <c r="Z4762">
        <v>3.541865919213333</v>
      </c>
      <c r="AA4762">
        <v>0</v>
      </c>
      <c r="AB4762">
        <v>0.85930483596672003</v>
      </c>
      <c r="AC4762">
        <v>0</v>
      </c>
      <c r="AD4762">
        <v>0</v>
      </c>
      <c r="AE4762">
        <v>18.881419062324461</v>
      </c>
    </row>
    <row r="4763" spans="1:31" x14ac:dyDescent="0.3">
      <c r="A4763">
        <v>2514813</v>
      </c>
      <c r="B4763">
        <v>1</v>
      </c>
      <c r="C4763" t="s">
        <v>80</v>
      </c>
      <c r="D4763" t="s">
        <v>100</v>
      </c>
      <c r="E4763" t="s">
        <v>207</v>
      </c>
      <c r="F4763" t="s">
        <v>13730</v>
      </c>
      <c r="G4763" t="s">
        <v>177</v>
      </c>
      <c r="H4763" t="s">
        <v>150</v>
      </c>
      <c r="I4763" t="s">
        <v>136</v>
      </c>
      <c r="J4763" t="s">
        <v>137</v>
      </c>
      <c r="K4763" t="s">
        <v>144</v>
      </c>
      <c r="L4763" t="s">
        <v>13731</v>
      </c>
      <c r="M4763" t="s">
        <v>13732</v>
      </c>
      <c r="N4763">
        <v>0.87277777700000003</v>
      </c>
      <c r="O4763">
        <v>0</v>
      </c>
      <c r="P4763">
        <v>31</v>
      </c>
      <c r="Q4763">
        <v>0</v>
      </c>
      <c r="R4763">
        <v>1</v>
      </c>
      <c r="S4763">
        <v>0</v>
      </c>
      <c r="T4763">
        <v>2</v>
      </c>
      <c r="U4763">
        <v>0</v>
      </c>
      <c r="V4763">
        <v>0</v>
      </c>
      <c r="W4763">
        <v>0</v>
      </c>
      <c r="X4763">
        <v>6.0991243134626085</v>
      </c>
      <c r="Y4763">
        <v>0</v>
      </c>
      <c r="Z4763">
        <v>0.19805717884777502</v>
      </c>
      <c r="AA4763">
        <v>0</v>
      </c>
      <c r="AB4763">
        <v>0.58994940444606836</v>
      </c>
      <c r="AC4763">
        <v>0</v>
      </c>
      <c r="AD4763">
        <v>0</v>
      </c>
      <c r="AE4763">
        <v>6.8871308967564522</v>
      </c>
    </row>
    <row r="4764" spans="1:31" x14ac:dyDescent="0.3">
      <c r="A4764">
        <v>2514670</v>
      </c>
      <c r="B4764">
        <v>1</v>
      </c>
      <c r="C4764" t="s">
        <v>80</v>
      </c>
      <c r="D4764" t="s">
        <v>99</v>
      </c>
      <c r="E4764" t="s">
        <v>167</v>
      </c>
      <c r="F4764" t="s">
        <v>13733</v>
      </c>
      <c r="G4764" t="s">
        <v>169</v>
      </c>
      <c r="H4764" t="s">
        <v>150</v>
      </c>
      <c r="I4764" t="s">
        <v>136</v>
      </c>
      <c r="J4764" t="s">
        <v>137</v>
      </c>
      <c r="K4764" t="s">
        <v>144</v>
      </c>
      <c r="L4764" t="s">
        <v>13734</v>
      </c>
      <c r="M4764" t="s">
        <v>13735</v>
      </c>
      <c r="N4764">
        <v>4.0927777770000002</v>
      </c>
      <c r="O4764">
        <v>0</v>
      </c>
      <c r="P4764">
        <v>1</v>
      </c>
      <c r="Q4764">
        <v>0</v>
      </c>
      <c r="R4764">
        <v>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0.18984343706838752</v>
      </c>
      <c r="Y4764">
        <v>0</v>
      </c>
      <c r="Z4764">
        <v>0</v>
      </c>
      <c r="AA4764">
        <v>0</v>
      </c>
      <c r="AB4764">
        <v>0</v>
      </c>
      <c r="AC4764">
        <v>0</v>
      </c>
      <c r="AD4764">
        <v>0</v>
      </c>
      <c r="AE4764">
        <v>0.18984343706838752</v>
      </c>
    </row>
    <row r="4765" spans="1:31" x14ac:dyDescent="0.3">
      <c r="A4765">
        <v>2514564</v>
      </c>
      <c r="B4765">
        <v>1</v>
      </c>
      <c r="C4765" t="s">
        <v>80</v>
      </c>
      <c r="D4765" t="s">
        <v>95</v>
      </c>
      <c r="E4765" t="s">
        <v>159</v>
      </c>
      <c r="F4765" t="s">
        <v>13736</v>
      </c>
      <c r="G4765" t="s">
        <v>134</v>
      </c>
      <c r="H4765" t="s">
        <v>150</v>
      </c>
      <c r="I4765" t="s">
        <v>136</v>
      </c>
      <c r="J4765" t="s">
        <v>137</v>
      </c>
      <c r="K4765" t="s">
        <v>138</v>
      </c>
      <c r="L4765" t="s">
        <v>13737</v>
      </c>
      <c r="M4765" t="s">
        <v>13738</v>
      </c>
      <c r="N4765">
        <v>1.531111111</v>
      </c>
      <c r="O4765">
        <v>0</v>
      </c>
      <c r="P4765">
        <v>201</v>
      </c>
      <c r="Q4765">
        <v>0</v>
      </c>
      <c r="R4765">
        <v>0</v>
      </c>
      <c r="S4765">
        <v>0</v>
      </c>
      <c r="T4765">
        <v>6</v>
      </c>
      <c r="U4765">
        <v>0</v>
      </c>
      <c r="V4765">
        <v>0</v>
      </c>
      <c r="W4765">
        <v>0</v>
      </c>
      <c r="X4765">
        <v>60.738035144655591</v>
      </c>
      <c r="Y4765">
        <v>0</v>
      </c>
      <c r="Z4765">
        <v>0</v>
      </c>
      <c r="AA4765">
        <v>0</v>
      </c>
      <c r="AB4765">
        <v>10.988285095021499</v>
      </c>
      <c r="AC4765">
        <v>0</v>
      </c>
      <c r="AD4765">
        <v>0</v>
      </c>
      <c r="AE4765">
        <v>71.726320239677094</v>
      </c>
    </row>
    <row r="4766" spans="1:31" x14ac:dyDescent="0.3">
      <c r="A4766">
        <v>2514458</v>
      </c>
      <c r="B4766">
        <v>1</v>
      </c>
      <c r="C4766" t="s">
        <v>80</v>
      </c>
      <c r="D4766" t="s">
        <v>105</v>
      </c>
      <c r="E4766" t="s">
        <v>187</v>
      </c>
      <c r="F4766" t="s">
        <v>13739</v>
      </c>
      <c r="G4766" t="s">
        <v>143</v>
      </c>
      <c r="H4766" t="s">
        <v>135</v>
      </c>
      <c r="I4766" t="s">
        <v>136</v>
      </c>
      <c r="J4766" t="s">
        <v>137</v>
      </c>
      <c r="K4766" t="s">
        <v>144</v>
      </c>
      <c r="L4766" t="s">
        <v>13740</v>
      </c>
      <c r="M4766" t="s">
        <v>13741</v>
      </c>
      <c r="N4766">
        <v>0.68722222200000005</v>
      </c>
      <c r="O4766">
        <v>0</v>
      </c>
      <c r="P4766">
        <v>4612</v>
      </c>
      <c r="Q4766">
        <v>0</v>
      </c>
      <c r="R4766">
        <v>0</v>
      </c>
      <c r="S4766">
        <v>1</v>
      </c>
      <c r="T4766">
        <v>364</v>
      </c>
      <c r="U4766">
        <v>0</v>
      </c>
      <c r="V4766">
        <v>0</v>
      </c>
      <c r="W4766">
        <v>0</v>
      </c>
      <c r="X4766">
        <v>761.61461563927946</v>
      </c>
      <c r="Y4766">
        <v>0</v>
      </c>
      <c r="Z4766">
        <v>0</v>
      </c>
      <c r="AA4766">
        <v>2.3414614298992151</v>
      </c>
      <c r="AB4766">
        <v>133.24300772748609</v>
      </c>
      <c r="AC4766">
        <v>0</v>
      </c>
      <c r="AD4766">
        <v>0</v>
      </c>
      <c r="AE4766">
        <v>897.19908479666481</v>
      </c>
    </row>
    <row r="4767" spans="1:31" x14ac:dyDescent="0.3">
      <c r="A4767">
        <v>2514415</v>
      </c>
      <c r="B4767">
        <v>1</v>
      </c>
      <c r="C4767" t="s">
        <v>80</v>
      </c>
      <c r="D4767" t="s">
        <v>96</v>
      </c>
      <c r="E4767" t="s">
        <v>132</v>
      </c>
      <c r="F4767" t="s">
        <v>12716</v>
      </c>
      <c r="G4767" t="s">
        <v>204</v>
      </c>
      <c r="H4767" t="s">
        <v>135</v>
      </c>
      <c r="I4767" t="s">
        <v>136</v>
      </c>
      <c r="J4767" t="s">
        <v>137</v>
      </c>
      <c r="K4767" t="s">
        <v>144</v>
      </c>
      <c r="L4767" t="s">
        <v>13742</v>
      </c>
      <c r="M4767" t="s">
        <v>13743</v>
      </c>
      <c r="N4767">
        <v>2.488888888</v>
      </c>
      <c r="O4767">
        <v>0</v>
      </c>
      <c r="P4767">
        <v>77</v>
      </c>
      <c r="Q4767">
        <v>0</v>
      </c>
      <c r="R4767">
        <v>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40.328412115016683</v>
      </c>
      <c r="Y4767">
        <v>0</v>
      </c>
      <c r="Z4767">
        <v>0</v>
      </c>
      <c r="AA4767">
        <v>0</v>
      </c>
      <c r="AB4767">
        <v>0</v>
      </c>
      <c r="AC4767">
        <v>0</v>
      </c>
      <c r="AD4767">
        <v>0</v>
      </c>
      <c r="AE4767">
        <v>40.328412115016683</v>
      </c>
    </row>
    <row r="4768" spans="1:31" x14ac:dyDescent="0.3">
      <c r="A4768">
        <v>2514607</v>
      </c>
      <c r="B4768">
        <v>1</v>
      </c>
      <c r="C4768" t="s">
        <v>80</v>
      </c>
      <c r="D4768" t="s">
        <v>104</v>
      </c>
      <c r="E4768" t="s">
        <v>167</v>
      </c>
      <c r="F4768" t="s">
        <v>13744</v>
      </c>
      <c r="G4768" t="s">
        <v>169</v>
      </c>
      <c r="H4768" t="s">
        <v>150</v>
      </c>
      <c r="I4768" t="s">
        <v>136</v>
      </c>
      <c r="J4768" t="s">
        <v>137</v>
      </c>
      <c r="K4768" t="s">
        <v>144</v>
      </c>
      <c r="L4768" t="s">
        <v>13745</v>
      </c>
      <c r="M4768" t="s">
        <v>13746</v>
      </c>
      <c r="N4768">
        <v>7.7024999999999997</v>
      </c>
      <c r="O4768">
        <v>0</v>
      </c>
      <c r="P4768">
        <v>2</v>
      </c>
      <c r="Q4768">
        <v>0</v>
      </c>
      <c r="R4768">
        <v>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1.9581354970925333</v>
      </c>
      <c r="Y4768">
        <v>0</v>
      </c>
      <c r="Z4768">
        <v>0</v>
      </c>
      <c r="AA4768">
        <v>0</v>
      </c>
      <c r="AB4768">
        <v>0</v>
      </c>
      <c r="AC4768">
        <v>0</v>
      </c>
      <c r="AD4768">
        <v>0</v>
      </c>
      <c r="AE4768">
        <v>1.9581354970925333</v>
      </c>
    </row>
    <row r="4769" spans="1:31" x14ac:dyDescent="0.3">
      <c r="A4769">
        <v>2514835</v>
      </c>
      <c r="B4769">
        <v>1</v>
      </c>
      <c r="C4769" t="s">
        <v>81</v>
      </c>
      <c r="D4769" t="s">
        <v>112</v>
      </c>
      <c r="E4769" t="s">
        <v>132</v>
      </c>
      <c r="F4769" t="s">
        <v>13747</v>
      </c>
      <c r="G4769" t="s">
        <v>143</v>
      </c>
      <c r="H4769" t="s">
        <v>135</v>
      </c>
      <c r="I4769" t="s">
        <v>136</v>
      </c>
      <c r="J4769" t="s">
        <v>137</v>
      </c>
      <c r="K4769" t="s">
        <v>144</v>
      </c>
      <c r="L4769" t="s">
        <v>13748</v>
      </c>
      <c r="M4769" t="s">
        <v>13749</v>
      </c>
      <c r="N4769">
        <v>1.121388888</v>
      </c>
      <c r="O4769">
        <v>0</v>
      </c>
      <c r="P4769">
        <v>878</v>
      </c>
      <c r="Q4769">
        <v>113</v>
      </c>
      <c r="R4769">
        <v>65</v>
      </c>
      <c r="S4769">
        <v>20</v>
      </c>
      <c r="T4769">
        <v>112</v>
      </c>
      <c r="U4769">
        <v>5</v>
      </c>
      <c r="V4769">
        <v>0</v>
      </c>
      <c r="W4769">
        <v>0</v>
      </c>
      <c r="X4769">
        <v>137.51283471212142</v>
      </c>
      <c r="Y4769">
        <v>40.410283480857224</v>
      </c>
      <c r="Z4769">
        <v>27.090045313080218</v>
      </c>
      <c r="AA4769">
        <v>75.730937911326762</v>
      </c>
      <c r="AB4769">
        <v>25.544886546241482</v>
      </c>
      <c r="AC4769">
        <v>176.86605445082517</v>
      </c>
      <c r="AD4769">
        <v>0</v>
      </c>
      <c r="AE4769">
        <v>483.15504241445228</v>
      </c>
    </row>
    <row r="4770" spans="1:31" x14ac:dyDescent="0.3">
      <c r="A4770">
        <v>2514519</v>
      </c>
      <c r="B4770">
        <v>1</v>
      </c>
      <c r="C4770" t="s">
        <v>81</v>
      </c>
      <c r="D4770" t="s">
        <v>117</v>
      </c>
      <c r="E4770" t="s">
        <v>187</v>
      </c>
      <c r="F4770" t="s">
        <v>630</v>
      </c>
      <c r="G4770" t="s">
        <v>134</v>
      </c>
      <c r="H4770" t="s">
        <v>135</v>
      </c>
      <c r="I4770" t="s">
        <v>136</v>
      </c>
      <c r="J4770" t="s">
        <v>137</v>
      </c>
      <c r="K4770" t="s">
        <v>138</v>
      </c>
      <c r="L4770" t="s">
        <v>13750</v>
      </c>
      <c r="M4770" t="s">
        <v>13751</v>
      </c>
      <c r="N4770">
        <v>6.1694444439999998</v>
      </c>
      <c r="O4770">
        <v>0</v>
      </c>
      <c r="P4770">
        <v>1044</v>
      </c>
      <c r="Q4770">
        <v>9</v>
      </c>
      <c r="R4770">
        <v>54</v>
      </c>
      <c r="S4770">
        <v>6</v>
      </c>
      <c r="T4770">
        <v>125</v>
      </c>
      <c r="U4770">
        <v>2</v>
      </c>
      <c r="V4770">
        <v>0</v>
      </c>
      <c r="W4770">
        <v>0</v>
      </c>
      <c r="X4770">
        <v>723.47744316170315</v>
      </c>
      <c r="Y4770">
        <v>733.402930313615</v>
      </c>
      <c r="Z4770">
        <v>50.209023008190528</v>
      </c>
      <c r="AA4770">
        <v>123.15522382862461</v>
      </c>
      <c r="AB4770">
        <v>458.62762927550546</v>
      </c>
      <c r="AC4770">
        <v>465.35473921040006</v>
      </c>
      <c r="AD4770">
        <v>0</v>
      </c>
      <c r="AE4770">
        <v>2554.2269887980392</v>
      </c>
    </row>
    <row r="4771" spans="1:31" x14ac:dyDescent="0.3">
      <c r="A4771">
        <v>2514556</v>
      </c>
      <c r="B4771">
        <v>1</v>
      </c>
      <c r="C4771" t="s">
        <v>81</v>
      </c>
      <c r="D4771" t="s">
        <v>113</v>
      </c>
      <c r="E4771" t="s">
        <v>141</v>
      </c>
      <c r="F4771" t="s">
        <v>13160</v>
      </c>
      <c r="G4771" t="s">
        <v>143</v>
      </c>
      <c r="H4771" t="s">
        <v>135</v>
      </c>
      <c r="I4771" t="s">
        <v>136</v>
      </c>
      <c r="J4771" t="s">
        <v>137</v>
      </c>
      <c r="K4771" t="s">
        <v>144</v>
      </c>
      <c r="L4771" t="s">
        <v>13752</v>
      </c>
      <c r="M4771" t="s">
        <v>13753</v>
      </c>
      <c r="N4771">
        <v>0.45611111100000001</v>
      </c>
      <c r="O4771">
        <v>0</v>
      </c>
      <c r="P4771">
        <v>1435</v>
      </c>
      <c r="Q4771">
        <v>29</v>
      </c>
      <c r="R4771">
        <v>284</v>
      </c>
      <c r="S4771">
        <v>12</v>
      </c>
      <c r="T4771">
        <v>59</v>
      </c>
      <c r="U4771">
        <v>1</v>
      </c>
      <c r="V4771">
        <v>1</v>
      </c>
      <c r="W4771">
        <v>0</v>
      </c>
      <c r="X4771">
        <v>68.230211305529238</v>
      </c>
      <c r="Y4771">
        <v>9.6493889985483801</v>
      </c>
      <c r="Z4771">
        <v>31.316151130427105</v>
      </c>
      <c r="AA4771">
        <v>27.061892512285048</v>
      </c>
      <c r="AB4771">
        <v>29.699181082578686</v>
      </c>
      <c r="AC4771">
        <v>27.0821972757848</v>
      </c>
      <c r="AD4771">
        <v>0.96420010344932683</v>
      </c>
      <c r="AE4771">
        <v>194.00322240860257</v>
      </c>
    </row>
    <row r="4772" spans="1:31" x14ac:dyDescent="0.3">
      <c r="A4772">
        <v>2514413</v>
      </c>
      <c r="B4772">
        <v>1</v>
      </c>
      <c r="C4772" t="s">
        <v>80</v>
      </c>
      <c r="D4772" t="s">
        <v>110</v>
      </c>
      <c r="E4772" t="s">
        <v>132</v>
      </c>
      <c r="F4772" t="s">
        <v>2814</v>
      </c>
      <c r="G4772" t="s">
        <v>1809</v>
      </c>
      <c r="H4772" t="s">
        <v>135</v>
      </c>
      <c r="I4772" t="s">
        <v>136</v>
      </c>
      <c r="J4772" t="s">
        <v>137</v>
      </c>
      <c r="K4772" t="s">
        <v>144</v>
      </c>
      <c r="L4772" t="s">
        <v>13754</v>
      </c>
      <c r="M4772" t="s">
        <v>13755</v>
      </c>
      <c r="N4772">
        <v>3.3316666659999998</v>
      </c>
      <c r="O4772">
        <v>8</v>
      </c>
      <c r="P4772">
        <v>1200</v>
      </c>
      <c r="Q4772">
        <v>6</v>
      </c>
      <c r="R4772">
        <v>11</v>
      </c>
      <c r="S4772">
        <v>6</v>
      </c>
      <c r="T4772">
        <v>101</v>
      </c>
      <c r="U4772">
        <v>0</v>
      </c>
      <c r="V4772">
        <v>0</v>
      </c>
      <c r="W4772">
        <v>9.4591256277186027</v>
      </c>
      <c r="X4772">
        <v>1259.9577947852631</v>
      </c>
      <c r="Y4772">
        <v>5.2760995156533852</v>
      </c>
      <c r="Z4772">
        <v>3.8205591092388125</v>
      </c>
      <c r="AA4772">
        <v>217.95609729962322</v>
      </c>
      <c r="AB4772">
        <v>216.91150801551589</v>
      </c>
      <c r="AC4772">
        <v>0</v>
      </c>
      <c r="AD4772">
        <v>0</v>
      </c>
      <c r="AE4772">
        <v>1713.3811843530129</v>
      </c>
    </row>
    <row r="4773" spans="1:31" x14ac:dyDescent="0.3">
      <c r="A4773">
        <v>2514771</v>
      </c>
      <c r="B4773">
        <v>1</v>
      </c>
      <c r="C4773" t="s">
        <v>80</v>
      </c>
      <c r="D4773" t="s">
        <v>85</v>
      </c>
      <c r="E4773" t="s">
        <v>159</v>
      </c>
      <c r="F4773" t="s">
        <v>13756</v>
      </c>
      <c r="G4773" t="s">
        <v>161</v>
      </c>
      <c r="H4773" t="s">
        <v>150</v>
      </c>
      <c r="I4773" t="s">
        <v>136</v>
      </c>
      <c r="J4773" t="s">
        <v>137</v>
      </c>
      <c r="K4773" t="s">
        <v>144</v>
      </c>
      <c r="L4773" t="s">
        <v>13757</v>
      </c>
      <c r="M4773" t="s">
        <v>13758</v>
      </c>
      <c r="N4773">
        <v>0.19194444399999999</v>
      </c>
      <c r="O4773">
        <v>0</v>
      </c>
      <c r="P4773">
        <v>508</v>
      </c>
      <c r="Q4773">
        <v>0</v>
      </c>
      <c r="R4773">
        <v>0</v>
      </c>
      <c r="S4773">
        <v>0</v>
      </c>
      <c r="T4773">
        <v>37</v>
      </c>
      <c r="U4773">
        <v>0</v>
      </c>
      <c r="V4773">
        <v>0</v>
      </c>
      <c r="W4773">
        <v>0</v>
      </c>
      <c r="X4773">
        <v>23.478593837820267</v>
      </c>
      <c r="Y4773">
        <v>0</v>
      </c>
      <c r="Z4773">
        <v>0</v>
      </c>
      <c r="AA4773">
        <v>0</v>
      </c>
      <c r="AB4773">
        <v>3.0774519452099054</v>
      </c>
      <c r="AC4773">
        <v>0</v>
      </c>
      <c r="AD4773">
        <v>0</v>
      </c>
      <c r="AE4773">
        <v>26.556045783030171</v>
      </c>
    </row>
    <row r="4774" spans="1:31" x14ac:dyDescent="0.3">
      <c r="A4774">
        <v>2514399</v>
      </c>
      <c r="B4774">
        <v>1</v>
      </c>
      <c r="C4774" t="s">
        <v>81</v>
      </c>
      <c r="D4774" t="s">
        <v>128</v>
      </c>
      <c r="E4774" t="s">
        <v>141</v>
      </c>
      <c r="F4774" t="s">
        <v>13759</v>
      </c>
      <c r="G4774" t="s">
        <v>143</v>
      </c>
      <c r="H4774" t="s">
        <v>135</v>
      </c>
      <c r="I4774" t="s">
        <v>136</v>
      </c>
      <c r="J4774" t="s">
        <v>137</v>
      </c>
      <c r="K4774" t="s">
        <v>144</v>
      </c>
      <c r="L4774" t="s">
        <v>13760</v>
      </c>
      <c r="M4774" t="s">
        <v>13761</v>
      </c>
      <c r="N4774">
        <v>0.438611111</v>
      </c>
      <c r="O4774">
        <v>43</v>
      </c>
      <c r="P4774">
        <v>3497</v>
      </c>
      <c r="Q4774">
        <v>413</v>
      </c>
      <c r="R4774">
        <v>311</v>
      </c>
      <c r="S4774">
        <v>57</v>
      </c>
      <c r="T4774">
        <v>400</v>
      </c>
      <c r="U4774">
        <v>3</v>
      </c>
      <c r="V4774">
        <v>0</v>
      </c>
      <c r="W4774">
        <v>2.3672639661581401</v>
      </c>
      <c r="X4774">
        <v>199.79335544554215</v>
      </c>
      <c r="Y4774">
        <v>60.732815447216083</v>
      </c>
      <c r="Z4774">
        <v>37.378151917669946</v>
      </c>
      <c r="AA4774">
        <v>136.7779132282223</v>
      </c>
      <c r="AB4774">
        <v>52.39522206681621</v>
      </c>
      <c r="AC4774">
        <v>4.8471255368696609</v>
      </c>
      <c r="AD4774">
        <v>0</v>
      </c>
      <c r="AE4774">
        <v>494.29184760849444</v>
      </c>
    </row>
    <row r="4775" spans="1:31" x14ac:dyDescent="0.3">
      <c r="A4775">
        <v>2514794</v>
      </c>
      <c r="B4775">
        <v>1</v>
      </c>
      <c r="C4775" t="s">
        <v>80</v>
      </c>
      <c r="D4775" t="s">
        <v>92</v>
      </c>
      <c r="E4775" t="s">
        <v>167</v>
      </c>
      <c r="F4775" t="s">
        <v>13762</v>
      </c>
      <c r="G4775" t="s">
        <v>169</v>
      </c>
      <c r="H4775" t="s">
        <v>150</v>
      </c>
      <c r="I4775" t="s">
        <v>136</v>
      </c>
      <c r="J4775" t="s">
        <v>137</v>
      </c>
      <c r="K4775" t="s">
        <v>144</v>
      </c>
      <c r="L4775" t="s">
        <v>13763</v>
      </c>
      <c r="M4775" t="s">
        <v>13764</v>
      </c>
      <c r="N4775">
        <v>0.70305555500000005</v>
      </c>
      <c r="O4775">
        <v>0</v>
      </c>
      <c r="P4775">
        <v>4</v>
      </c>
      <c r="Q4775">
        <v>0</v>
      </c>
      <c r="R4775">
        <v>0</v>
      </c>
      <c r="S4775">
        <v>0</v>
      </c>
      <c r="T4775">
        <v>0</v>
      </c>
      <c r="U4775">
        <v>0</v>
      </c>
      <c r="V4775">
        <v>0</v>
      </c>
      <c r="W4775">
        <v>0</v>
      </c>
      <c r="X4775">
        <v>0.18972858177714999</v>
      </c>
      <c r="Y4775">
        <v>0</v>
      </c>
      <c r="Z4775">
        <v>0</v>
      </c>
      <c r="AA4775">
        <v>0</v>
      </c>
      <c r="AB4775">
        <v>0</v>
      </c>
      <c r="AC4775">
        <v>0</v>
      </c>
      <c r="AD4775">
        <v>0</v>
      </c>
      <c r="AE4775">
        <v>0.18972858177714999</v>
      </c>
    </row>
    <row r="4776" spans="1:31" x14ac:dyDescent="0.3">
      <c r="A4776">
        <v>2514625</v>
      </c>
      <c r="B4776">
        <v>1</v>
      </c>
      <c r="C4776" t="s">
        <v>81</v>
      </c>
      <c r="D4776" t="s">
        <v>122</v>
      </c>
      <c r="E4776" t="s">
        <v>141</v>
      </c>
      <c r="F4776" t="s">
        <v>13765</v>
      </c>
      <c r="G4776" t="s">
        <v>143</v>
      </c>
      <c r="H4776" t="s">
        <v>135</v>
      </c>
      <c r="I4776" t="s">
        <v>136</v>
      </c>
      <c r="J4776" t="s">
        <v>137</v>
      </c>
      <c r="K4776" t="s">
        <v>144</v>
      </c>
      <c r="L4776" t="s">
        <v>13766</v>
      </c>
      <c r="M4776" t="s">
        <v>13767</v>
      </c>
      <c r="N4776">
        <v>0.39861111100000002</v>
      </c>
      <c r="O4776">
        <v>10</v>
      </c>
      <c r="P4776">
        <v>859</v>
      </c>
      <c r="Q4776">
        <v>70</v>
      </c>
      <c r="R4776">
        <v>41</v>
      </c>
      <c r="S4776">
        <v>21</v>
      </c>
      <c r="T4776">
        <v>55</v>
      </c>
      <c r="U4776">
        <v>0</v>
      </c>
      <c r="V4776">
        <v>1</v>
      </c>
      <c r="W4776">
        <v>0.73346786001279596</v>
      </c>
      <c r="X4776">
        <v>38.274846092426756</v>
      </c>
      <c r="Y4776">
        <v>33.514488861821945</v>
      </c>
      <c r="Z4776">
        <v>4.0253019404721853</v>
      </c>
      <c r="AA4776">
        <v>19.911780462535948</v>
      </c>
      <c r="AB4776">
        <v>10.322084609671228</v>
      </c>
      <c r="AC4776">
        <v>0</v>
      </c>
      <c r="AD4776">
        <v>6.0342078715197506E-2</v>
      </c>
      <c r="AE4776">
        <v>106.84231190565605</v>
      </c>
    </row>
    <row r="4777" spans="1:31" x14ac:dyDescent="0.3">
      <c r="A4777">
        <v>2514485</v>
      </c>
      <c r="B4777">
        <v>1</v>
      </c>
      <c r="C4777" t="s">
        <v>81</v>
      </c>
      <c r="D4777" t="s">
        <v>127</v>
      </c>
      <c r="E4777" t="s">
        <v>167</v>
      </c>
      <c r="F4777" t="s">
        <v>13768</v>
      </c>
      <c r="G4777" t="s">
        <v>234</v>
      </c>
      <c r="H4777" t="s">
        <v>150</v>
      </c>
      <c r="I4777" t="s">
        <v>136</v>
      </c>
      <c r="J4777" t="s">
        <v>137</v>
      </c>
      <c r="K4777" t="s">
        <v>144</v>
      </c>
      <c r="L4777" t="s">
        <v>13769</v>
      </c>
      <c r="M4777" t="s">
        <v>13770</v>
      </c>
      <c r="N4777">
        <v>0.80416666599999997</v>
      </c>
      <c r="O4777">
        <v>0</v>
      </c>
      <c r="P4777">
        <v>7</v>
      </c>
      <c r="Q4777">
        <v>0</v>
      </c>
      <c r="R4777">
        <v>0</v>
      </c>
      <c r="S4777">
        <v>0</v>
      </c>
      <c r="T4777">
        <v>0</v>
      </c>
      <c r="U4777">
        <v>0</v>
      </c>
      <c r="V4777">
        <v>0</v>
      </c>
      <c r="W4777">
        <v>0</v>
      </c>
      <c r="X4777">
        <v>1.2046690352355554</v>
      </c>
      <c r="Y4777">
        <v>0</v>
      </c>
      <c r="Z4777">
        <v>0</v>
      </c>
      <c r="AA4777">
        <v>0</v>
      </c>
      <c r="AB4777">
        <v>0</v>
      </c>
      <c r="AC4777">
        <v>0</v>
      </c>
      <c r="AD4777">
        <v>0</v>
      </c>
      <c r="AE4777">
        <v>1.2046690352355554</v>
      </c>
    </row>
    <row r="4778" spans="1:31" x14ac:dyDescent="0.3">
      <c r="A4778">
        <v>2514585</v>
      </c>
      <c r="B4778">
        <v>1</v>
      </c>
      <c r="C4778" t="s">
        <v>80</v>
      </c>
      <c r="D4778" t="s">
        <v>82</v>
      </c>
      <c r="E4778" t="s">
        <v>167</v>
      </c>
      <c r="F4778" t="s">
        <v>13771</v>
      </c>
      <c r="G4778" t="s">
        <v>234</v>
      </c>
      <c r="H4778" t="s">
        <v>150</v>
      </c>
      <c r="I4778" t="s">
        <v>136</v>
      </c>
      <c r="J4778" t="s">
        <v>137</v>
      </c>
      <c r="K4778" t="s">
        <v>144</v>
      </c>
      <c r="L4778" t="s">
        <v>13772</v>
      </c>
      <c r="M4778" t="s">
        <v>13773</v>
      </c>
      <c r="N4778">
        <v>2.23</v>
      </c>
      <c r="O4778">
        <v>0</v>
      </c>
      <c r="P4778">
        <v>0</v>
      </c>
      <c r="Q4778">
        <v>0</v>
      </c>
      <c r="R4778">
        <v>0</v>
      </c>
      <c r="S4778">
        <v>0</v>
      </c>
      <c r="T4778">
        <v>13</v>
      </c>
      <c r="U4778">
        <v>0</v>
      </c>
      <c r="V4778">
        <v>0</v>
      </c>
      <c r="W4778">
        <v>0</v>
      </c>
      <c r="X4778">
        <v>0</v>
      </c>
      <c r="Y4778">
        <v>0</v>
      </c>
      <c r="Z4778">
        <v>0</v>
      </c>
      <c r="AA4778">
        <v>0</v>
      </c>
      <c r="AB4778">
        <v>5.6014138968083804</v>
      </c>
      <c r="AC4778">
        <v>0</v>
      </c>
      <c r="AD4778">
        <v>0</v>
      </c>
      <c r="AE4778">
        <v>5.6014138968083804</v>
      </c>
    </row>
    <row r="4779" spans="1:31" x14ac:dyDescent="0.3">
      <c r="A4779">
        <v>2514502</v>
      </c>
      <c r="B4779">
        <v>1</v>
      </c>
      <c r="C4779" t="s">
        <v>80</v>
      </c>
      <c r="D4779" t="s">
        <v>94</v>
      </c>
      <c r="E4779" t="s">
        <v>141</v>
      </c>
      <c r="F4779" t="s">
        <v>1885</v>
      </c>
      <c r="G4779" t="s">
        <v>143</v>
      </c>
      <c r="H4779" t="s">
        <v>135</v>
      </c>
      <c r="I4779" t="s">
        <v>136</v>
      </c>
      <c r="J4779" t="s">
        <v>137</v>
      </c>
      <c r="K4779" t="s">
        <v>144</v>
      </c>
      <c r="L4779" t="s">
        <v>13774</v>
      </c>
      <c r="M4779" t="s">
        <v>13775</v>
      </c>
      <c r="N4779">
        <v>0.47444444400000002</v>
      </c>
      <c r="O4779">
        <v>0</v>
      </c>
      <c r="P4779">
        <v>3452</v>
      </c>
      <c r="Q4779">
        <v>99</v>
      </c>
      <c r="R4779">
        <v>669</v>
      </c>
      <c r="S4779">
        <v>23</v>
      </c>
      <c r="T4779">
        <v>459</v>
      </c>
      <c r="U4779">
        <v>8</v>
      </c>
      <c r="V4779">
        <v>1</v>
      </c>
      <c r="W4779">
        <v>0</v>
      </c>
      <c r="X4779">
        <v>237.22666980713376</v>
      </c>
      <c r="Y4779">
        <v>11.237970001913643</v>
      </c>
      <c r="Z4779">
        <v>128.13354448002448</v>
      </c>
      <c r="AA4779">
        <v>17.647264987102499</v>
      </c>
      <c r="AB4779">
        <v>99.098340854844452</v>
      </c>
      <c r="AC4779">
        <v>82.337752282217792</v>
      </c>
      <c r="AD4779">
        <v>7.1746572787333325E-3</v>
      </c>
      <c r="AE4779">
        <v>575.68871707051539</v>
      </c>
    </row>
    <row r="4780" spans="1:31" x14ac:dyDescent="0.3">
      <c r="A4780">
        <v>2514694</v>
      </c>
      <c r="B4780">
        <v>1</v>
      </c>
      <c r="C4780" t="s">
        <v>80</v>
      </c>
      <c r="D4780" t="s">
        <v>105</v>
      </c>
      <c r="E4780" t="s">
        <v>187</v>
      </c>
      <c r="F4780" t="s">
        <v>13776</v>
      </c>
      <c r="G4780" t="s">
        <v>143</v>
      </c>
      <c r="H4780" t="s">
        <v>135</v>
      </c>
      <c r="I4780" t="s">
        <v>136</v>
      </c>
      <c r="J4780" t="s">
        <v>137</v>
      </c>
      <c r="K4780" t="s">
        <v>144</v>
      </c>
      <c r="L4780" t="s">
        <v>13777</v>
      </c>
      <c r="M4780" t="s">
        <v>13778</v>
      </c>
      <c r="N4780">
        <v>0.58111111100000001</v>
      </c>
      <c r="O4780">
        <v>0</v>
      </c>
      <c r="P4780">
        <v>320</v>
      </c>
      <c r="Q4780">
        <v>0</v>
      </c>
      <c r="R4780">
        <v>0</v>
      </c>
      <c r="S4780">
        <v>0</v>
      </c>
      <c r="T4780">
        <v>1</v>
      </c>
      <c r="U4780">
        <v>0</v>
      </c>
      <c r="V4780">
        <v>0</v>
      </c>
      <c r="W4780">
        <v>0</v>
      </c>
      <c r="X4780">
        <v>50.375626545421042</v>
      </c>
      <c r="Y4780">
        <v>0</v>
      </c>
      <c r="Z4780">
        <v>0</v>
      </c>
      <c r="AA4780">
        <v>0</v>
      </c>
      <c r="AB4780">
        <v>0.71652245437333328</v>
      </c>
      <c r="AC4780">
        <v>0</v>
      </c>
      <c r="AD4780">
        <v>0</v>
      </c>
      <c r="AE4780">
        <v>51.092148999794375</v>
      </c>
    </row>
    <row r="4781" spans="1:31" x14ac:dyDescent="0.3">
      <c r="A4781">
        <v>2514545</v>
      </c>
      <c r="B4781">
        <v>1</v>
      </c>
      <c r="C4781" t="s">
        <v>80</v>
      </c>
      <c r="D4781" t="s">
        <v>83</v>
      </c>
      <c r="E4781" t="s">
        <v>167</v>
      </c>
      <c r="F4781" t="s">
        <v>13779</v>
      </c>
      <c r="G4781" t="s">
        <v>263</v>
      </c>
      <c r="H4781" t="s">
        <v>150</v>
      </c>
      <c r="I4781" t="s">
        <v>136</v>
      </c>
      <c r="J4781" t="s">
        <v>137</v>
      </c>
      <c r="K4781" t="s">
        <v>144</v>
      </c>
      <c r="L4781" t="s">
        <v>13780</v>
      </c>
      <c r="M4781" t="s">
        <v>13781</v>
      </c>
      <c r="N4781">
        <v>3.8416666660000001</v>
      </c>
      <c r="O4781">
        <v>0</v>
      </c>
      <c r="P4781">
        <v>3</v>
      </c>
      <c r="Q4781">
        <v>0</v>
      </c>
      <c r="R4781">
        <v>0</v>
      </c>
      <c r="S4781">
        <v>0</v>
      </c>
      <c r="T4781">
        <v>2</v>
      </c>
      <c r="U4781">
        <v>0</v>
      </c>
      <c r="V4781">
        <v>0</v>
      </c>
      <c r="W4781">
        <v>0</v>
      </c>
      <c r="X4781">
        <v>8.0256069253407887</v>
      </c>
      <c r="Y4781">
        <v>0</v>
      </c>
      <c r="Z4781">
        <v>0</v>
      </c>
      <c r="AA4781">
        <v>0</v>
      </c>
      <c r="AB4781">
        <v>6.6969216993333338E-5</v>
      </c>
      <c r="AC4781">
        <v>0</v>
      </c>
      <c r="AD4781">
        <v>0</v>
      </c>
      <c r="AE4781">
        <v>8.0256738945577819</v>
      </c>
    </row>
    <row r="4782" spans="1:31" x14ac:dyDescent="0.3">
      <c r="A4782">
        <v>2514671</v>
      </c>
      <c r="B4782">
        <v>1</v>
      </c>
      <c r="C4782" t="s">
        <v>81</v>
      </c>
      <c r="D4782" t="s">
        <v>121</v>
      </c>
      <c r="E4782" t="s">
        <v>132</v>
      </c>
      <c r="F4782" t="s">
        <v>13782</v>
      </c>
      <c r="G4782" t="s">
        <v>143</v>
      </c>
      <c r="H4782" t="s">
        <v>135</v>
      </c>
      <c r="I4782" t="s">
        <v>136</v>
      </c>
      <c r="J4782" t="s">
        <v>137</v>
      </c>
      <c r="K4782" t="s">
        <v>144</v>
      </c>
      <c r="L4782" t="s">
        <v>13783</v>
      </c>
      <c r="M4782" t="s">
        <v>13784</v>
      </c>
      <c r="N4782">
        <v>0.50472222200000005</v>
      </c>
      <c r="O4782">
        <v>0</v>
      </c>
      <c r="P4782">
        <v>368</v>
      </c>
      <c r="Q4782">
        <v>0</v>
      </c>
      <c r="R4782">
        <v>14</v>
      </c>
      <c r="S4782">
        <v>4</v>
      </c>
      <c r="T4782">
        <v>116</v>
      </c>
      <c r="U4782">
        <v>0</v>
      </c>
      <c r="V4782">
        <v>0</v>
      </c>
      <c r="W4782">
        <v>0</v>
      </c>
      <c r="X4782">
        <v>25.125682774001447</v>
      </c>
      <c r="Y4782">
        <v>0</v>
      </c>
      <c r="Z4782">
        <v>0.78398481485503335</v>
      </c>
      <c r="AA4782">
        <v>6.9244457063196592</v>
      </c>
      <c r="AB4782">
        <v>12.543780429258774</v>
      </c>
      <c r="AC4782">
        <v>0</v>
      </c>
      <c r="AD4782">
        <v>0</v>
      </c>
      <c r="AE4782">
        <v>45.377893724434912</v>
      </c>
    </row>
    <row r="4783" spans="1:31" x14ac:dyDescent="0.3">
      <c r="A4783">
        <v>2514459</v>
      </c>
      <c r="B4783">
        <v>1</v>
      </c>
      <c r="C4783" t="s">
        <v>80</v>
      </c>
      <c r="D4783" t="s">
        <v>108</v>
      </c>
      <c r="E4783" t="s">
        <v>159</v>
      </c>
      <c r="F4783" t="s">
        <v>13785</v>
      </c>
      <c r="G4783" t="s">
        <v>134</v>
      </c>
      <c r="H4783" t="s">
        <v>150</v>
      </c>
      <c r="I4783" t="s">
        <v>136</v>
      </c>
      <c r="J4783" t="s">
        <v>137</v>
      </c>
      <c r="K4783" t="s">
        <v>138</v>
      </c>
      <c r="L4783" t="s">
        <v>13786</v>
      </c>
      <c r="M4783" t="s">
        <v>13787</v>
      </c>
      <c r="N4783">
        <v>5.8158333329999996</v>
      </c>
      <c r="O4783">
        <v>0</v>
      </c>
      <c r="P4783">
        <v>442</v>
      </c>
      <c r="Q4783">
        <v>0</v>
      </c>
      <c r="R4783">
        <v>1</v>
      </c>
      <c r="S4783">
        <v>0</v>
      </c>
      <c r="T4783">
        <v>103</v>
      </c>
      <c r="U4783">
        <v>0</v>
      </c>
      <c r="V4783">
        <v>0</v>
      </c>
      <c r="W4783">
        <v>0</v>
      </c>
      <c r="X4783">
        <v>509.34044881573027</v>
      </c>
      <c r="Y4783">
        <v>0</v>
      </c>
      <c r="Z4783">
        <v>1.1266295432034999E-2</v>
      </c>
      <c r="AA4783">
        <v>0</v>
      </c>
      <c r="AB4783">
        <v>461.21358638510281</v>
      </c>
      <c r="AC4783">
        <v>0</v>
      </c>
      <c r="AD4783">
        <v>0</v>
      </c>
      <c r="AE4783">
        <v>970.56530149626519</v>
      </c>
    </row>
    <row r="4784" spans="1:31" x14ac:dyDescent="0.3">
      <c r="A4784">
        <v>2514797</v>
      </c>
      <c r="B4784">
        <v>1</v>
      </c>
      <c r="C4784" t="s">
        <v>80</v>
      </c>
      <c r="D4784" t="s">
        <v>101</v>
      </c>
      <c r="E4784" t="s">
        <v>132</v>
      </c>
      <c r="F4784" t="s">
        <v>13788</v>
      </c>
      <c r="G4784" t="s">
        <v>204</v>
      </c>
      <c r="H4784" t="s">
        <v>135</v>
      </c>
      <c r="I4784" t="s">
        <v>136</v>
      </c>
      <c r="J4784" t="s">
        <v>137</v>
      </c>
      <c r="K4784" t="s">
        <v>144</v>
      </c>
      <c r="L4784" t="s">
        <v>13789</v>
      </c>
      <c r="M4784" t="s">
        <v>13790</v>
      </c>
      <c r="N4784">
        <v>3.5077777769999998</v>
      </c>
      <c r="O4784">
        <v>0</v>
      </c>
      <c r="P4784">
        <v>0</v>
      </c>
      <c r="Q4784">
        <v>0</v>
      </c>
      <c r="R4784">
        <v>0</v>
      </c>
      <c r="S4784">
        <v>1</v>
      </c>
      <c r="T4784">
        <v>0</v>
      </c>
      <c r="U4784">
        <v>0</v>
      </c>
      <c r="V4784">
        <v>0</v>
      </c>
      <c r="W4784">
        <v>0</v>
      </c>
      <c r="X4784">
        <v>0</v>
      </c>
      <c r="Y4784">
        <v>0</v>
      </c>
      <c r="Z4784">
        <v>0</v>
      </c>
      <c r="AA4784">
        <v>3.8269078578844447</v>
      </c>
      <c r="AB4784">
        <v>0</v>
      </c>
      <c r="AC4784">
        <v>0</v>
      </c>
      <c r="AD4784">
        <v>0</v>
      </c>
      <c r="AE4784">
        <v>3.8269078578844447</v>
      </c>
    </row>
    <row r="4785" spans="1:31" x14ac:dyDescent="0.3">
      <c r="A4785">
        <v>2514419</v>
      </c>
      <c r="B4785">
        <v>1</v>
      </c>
      <c r="C4785" t="s">
        <v>81</v>
      </c>
      <c r="D4785" t="s">
        <v>117</v>
      </c>
      <c r="E4785" t="s">
        <v>141</v>
      </c>
      <c r="F4785" t="s">
        <v>11075</v>
      </c>
      <c r="G4785" t="s">
        <v>143</v>
      </c>
      <c r="H4785" t="s">
        <v>135</v>
      </c>
      <c r="I4785" t="s">
        <v>136</v>
      </c>
      <c r="J4785" t="s">
        <v>137</v>
      </c>
      <c r="K4785" t="s">
        <v>144</v>
      </c>
      <c r="L4785" t="s">
        <v>13791</v>
      </c>
      <c r="M4785" t="s">
        <v>13792</v>
      </c>
      <c r="N4785">
        <v>9.1388888000000001E-2</v>
      </c>
      <c r="O4785">
        <v>1</v>
      </c>
      <c r="P4785">
        <v>2445</v>
      </c>
      <c r="Q4785">
        <v>41</v>
      </c>
      <c r="R4785">
        <v>86</v>
      </c>
      <c r="S4785">
        <v>27</v>
      </c>
      <c r="T4785">
        <v>244</v>
      </c>
      <c r="U4785">
        <v>7</v>
      </c>
      <c r="V4785">
        <v>0</v>
      </c>
      <c r="W4785">
        <v>2.2047023974873334E-2</v>
      </c>
      <c r="X4785">
        <v>23.045661200889484</v>
      </c>
      <c r="Y4785">
        <v>17.396070265492966</v>
      </c>
      <c r="Z4785">
        <v>1.0263543036143836</v>
      </c>
      <c r="AA4785">
        <v>5.2207430913839481</v>
      </c>
      <c r="AB4785">
        <v>8.0631460366130074</v>
      </c>
      <c r="AC4785">
        <v>31.793275346418138</v>
      </c>
      <c r="AD4785">
        <v>0</v>
      </c>
      <c r="AE4785">
        <v>86.56729726838681</v>
      </c>
    </row>
    <row r="4786" spans="1:31" x14ac:dyDescent="0.3">
      <c r="A4786">
        <v>2514791</v>
      </c>
      <c r="B4786">
        <v>1</v>
      </c>
      <c r="C4786" t="s">
        <v>80</v>
      </c>
      <c r="D4786" t="s">
        <v>103</v>
      </c>
      <c r="E4786" t="s">
        <v>167</v>
      </c>
      <c r="F4786" t="s">
        <v>13793</v>
      </c>
      <c r="G4786" t="s">
        <v>263</v>
      </c>
      <c r="H4786" t="s">
        <v>150</v>
      </c>
      <c r="I4786" t="s">
        <v>136</v>
      </c>
      <c r="J4786" t="s">
        <v>137</v>
      </c>
      <c r="K4786" t="s">
        <v>144</v>
      </c>
      <c r="L4786" t="s">
        <v>13794</v>
      </c>
      <c r="M4786" t="s">
        <v>13795</v>
      </c>
      <c r="N4786">
        <v>1.746388888</v>
      </c>
      <c r="O4786">
        <v>0</v>
      </c>
      <c r="P4786">
        <v>1</v>
      </c>
      <c r="Q4786">
        <v>0</v>
      </c>
      <c r="R4786">
        <v>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0.68047114780439999</v>
      </c>
      <c r="Y4786">
        <v>0</v>
      </c>
      <c r="Z4786">
        <v>0</v>
      </c>
      <c r="AA4786">
        <v>0</v>
      </c>
      <c r="AB4786">
        <v>0</v>
      </c>
      <c r="AC4786">
        <v>0</v>
      </c>
      <c r="AD4786">
        <v>0</v>
      </c>
      <c r="AE4786">
        <v>0.68047114780439999</v>
      </c>
    </row>
    <row r="4787" spans="1:31" x14ac:dyDescent="0.3">
      <c r="A4787">
        <v>2514628</v>
      </c>
      <c r="B4787">
        <v>1</v>
      </c>
      <c r="C4787" t="s">
        <v>81</v>
      </c>
      <c r="D4787" t="s">
        <v>112</v>
      </c>
      <c r="E4787" t="s">
        <v>207</v>
      </c>
      <c r="F4787" t="s">
        <v>13796</v>
      </c>
      <c r="G4787" t="s">
        <v>177</v>
      </c>
      <c r="H4787" t="s">
        <v>150</v>
      </c>
      <c r="I4787" t="s">
        <v>136</v>
      </c>
      <c r="J4787" t="s">
        <v>137</v>
      </c>
      <c r="K4787" t="s">
        <v>144</v>
      </c>
      <c r="L4787" t="s">
        <v>13797</v>
      </c>
      <c r="M4787" t="s">
        <v>13798</v>
      </c>
      <c r="N4787">
        <v>1.1788888879999999</v>
      </c>
      <c r="O4787">
        <v>0</v>
      </c>
      <c r="P4787">
        <v>209</v>
      </c>
      <c r="Q4787">
        <v>0</v>
      </c>
      <c r="R4787">
        <v>3</v>
      </c>
      <c r="S4787">
        <v>0</v>
      </c>
      <c r="T4787">
        <v>7</v>
      </c>
      <c r="U4787">
        <v>0</v>
      </c>
      <c r="V4787">
        <v>0</v>
      </c>
      <c r="W4787">
        <v>0</v>
      </c>
      <c r="X4787">
        <v>34.635168974255144</v>
      </c>
      <c r="Y4787">
        <v>0</v>
      </c>
      <c r="Z4787">
        <v>5.1761548529666674E-3</v>
      </c>
      <c r="AA4787">
        <v>0</v>
      </c>
      <c r="AB4787">
        <v>1.6905600295931065</v>
      </c>
      <c r="AC4787">
        <v>0</v>
      </c>
      <c r="AD4787">
        <v>0</v>
      </c>
      <c r="AE4787">
        <v>36.330905158701221</v>
      </c>
    </row>
    <row r="4788" spans="1:31" x14ac:dyDescent="0.3">
      <c r="A4788">
        <v>2514688</v>
      </c>
      <c r="B4788">
        <v>1</v>
      </c>
      <c r="C4788" t="s">
        <v>80</v>
      </c>
      <c r="D4788" t="s">
        <v>93</v>
      </c>
      <c r="E4788" t="s">
        <v>207</v>
      </c>
      <c r="F4788" t="s">
        <v>13799</v>
      </c>
      <c r="G4788" t="s">
        <v>413</v>
      </c>
      <c r="H4788" t="s">
        <v>150</v>
      </c>
      <c r="I4788" t="s">
        <v>136</v>
      </c>
      <c r="J4788" t="s">
        <v>137</v>
      </c>
      <c r="K4788" t="s">
        <v>144</v>
      </c>
      <c r="L4788" t="s">
        <v>13800</v>
      </c>
      <c r="M4788" t="s">
        <v>13801</v>
      </c>
      <c r="N4788">
        <v>2.6524999999999999</v>
      </c>
      <c r="O4788">
        <v>0</v>
      </c>
      <c r="P4788">
        <v>2</v>
      </c>
      <c r="Q4788">
        <v>0</v>
      </c>
      <c r="R4788">
        <v>2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0.674337988153625</v>
      </c>
      <c r="Y4788">
        <v>0</v>
      </c>
      <c r="Z4788">
        <v>0.50536489733906254</v>
      </c>
      <c r="AA4788">
        <v>0</v>
      </c>
      <c r="AB4788">
        <v>0</v>
      </c>
      <c r="AC4788">
        <v>0</v>
      </c>
      <c r="AD4788">
        <v>0</v>
      </c>
      <c r="AE4788">
        <v>1.1797028854926874</v>
      </c>
    </row>
    <row r="4789" spans="1:31" x14ac:dyDescent="0.3">
      <c r="A4789">
        <v>2514668</v>
      </c>
      <c r="B4789">
        <v>1</v>
      </c>
      <c r="C4789" t="s">
        <v>80</v>
      </c>
      <c r="D4789" t="s">
        <v>104</v>
      </c>
      <c r="E4789" t="s">
        <v>167</v>
      </c>
      <c r="F4789" t="s">
        <v>13802</v>
      </c>
      <c r="G4789" t="s">
        <v>234</v>
      </c>
      <c r="H4789" t="s">
        <v>150</v>
      </c>
      <c r="I4789" t="s">
        <v>136</v>
      </c>
      <c r="J4789" t="s">
        <v>137</v>
      </c>
      <c r="K4789" t="s">
        <v>144</v>
      </c>
      <c r="L4789" t="s">
        <v>13803</v>
      </c>
      <c r="M4789" t="s">
        <v>13804</v>
      </c>
      <c r="N4789">
        <v>3.4966666659999999</v>
      </c>
      <c r="O4789">
        <v>0</v>
      </c>
      <c r="P4789">
        <v>1</v>
      </c>
      <c r="Q4789">
        <v>0</v>
      </c>
      <c r="R4789">
        <v>0</v>
      </c>
      <c r="S4789">
        <v>0</v>
      </c>
      <c r="T4789">
        <v>0</v>
      </c>
      <c r="U4789">
        <v>0</v>
      </c>
      <c r="V4789">
        <v>0</v>
      </c>
      <c r="W4789">
        <v>0</v>
      </c>
      <c r="X4789">
        <v>0.9863956467774726</v>
      </c>
      <c r="Y4789">
        <v>0</v>
      </c>
      <c r="Z4789">
        <v>0</v>
      </c>
      <c r="AA4789">
        <v>0</v>
      </c>
      <c r="AB4789">
        <v>0</v>
      </c>
      <c r="AC4789">
        <v>0</v>
      </c>
      <c r="AD4789">
        <v>0</v>
      </c>
      <c r="AE4789">
        <v>0.9863956467774726</v>
      </c>
    </row>
    <row r="4790" spans="1:31" x14ac:dyDescent="0.3">
      <c r="A4790">
        <v>2514834</v>
      </c>
      <c r="B4790">
        <v>1</v>
      </c>
      <c r="C4790" t="s">
        <v>80</v>
      </c>
      <c r="D4790" t="s">
        <v>83</v>
      </c>
      <c r="E4790" t="s">
        <v>167</v>
      </c>
      <c r="F4790" t="s">
        <v>13805</v>
      </c>
      <c r="G4790" t="s">
        <v>263</v>
      </c>
      <c r="H4790" t="s">
        <v>150</v>
      </c>
      <c r="I4790" t="s">
        <v>136</v>
      </c>
      <c r="J4790" t="s">
        <v>137</v>
      </c>
      <c r="K4790" t="s">
        <v>144</v>
      </c>
      <c r="L4790" t="s">
        <v>13806</v>
      </c>
      <c r="M4790" t="s">
        <v>13807</v>
      </c>
      <c r="N4790">
        <v>1.6102777770000001</v>
      </c>
      <c r="O4790">
        <v>0</v>
      </c>
      <c r="P4790">
        <v>3</v>
      </c>
      <c r="Q4790">
        <v>0</v>
      </c>
      <c r="R4790">
        <v>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0.8562380043615534</v>
      </c>
      <c r="Y4790">
        <v>0</v>
      </c>
      <c r="Z4790">
        <v>0</v>
      </c>
      <c r="AA4790">
        <v>0</v>
      </c>
      <c r="AB4790">
        <v>0</v>
      </c>
      <c r="AC4790">
        <v>0</v>
      </c>
      <c r="AD4790">
        <v>0</v>
      </c>
      <c r="AE4790">
        <v>0.8562380043615534</v>
      </c>
    </row>
    <row r="4791" spans="1:31" x14ac:dyDescent="0.3">
      <c r="A4791">
        <v>2514548</v>
      </c>
      <c r="B4791">
        <v>1</v>
      </c>
      <c r="C4791" t="s">
        <v>80</v>
      </c>
      <c r="D4791" t="s">
        <v>96</v>
      </c>
      <c r="E4791" t="s">
        <v>167</v>
      </c>
      <c r="F4791" t="s">
        <v>3624</v>
      </c>
      <c r="G4791" t="s">
        <v>169</v>
      </c>
      <c r="H4791" t="s">
        <v>150</v>
      </c>
      <c r="I4791" t="s">
        <v>136</v>
      </c>
      <c r="J4791" t="s">
        <v>137</v>
      </c>
      <c r="K4791" t="s">
        <v>144</v>
      </c>
      <c r="L4791" t="s">
        <v>13808</v>
      </c>
      <c r="M4791" t="s">
        <v>13809</v>
      </c>
      <c r="N4791">
        <v>3.9647222219999998</v>
      </c>
      <c r="O4791">
        <v>0</v>
      </c>
      <c r="P4791">
        <v>1</v>
      </c>
      <c r="Q4791">
        <v>0</v>
      </c>
      <c r="R4791">
        <v>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0.24036635187933</v>
      </c>
      <c r="Y4791">
        <v>0</v>
      </c>
      <c r="Z4791">
        <v>0</v>
      </c>
      <c r="AA4791">
        <v>0</v>
      </c>
      <c r="AB4791">
        <v>0</v>
      </c>
      <c r="AC4791">
        <v>0</v>
      </c>
      <c r="AD4791">
        <v>0</v>
      </c>
      <c r="AE4791">
        <v>0.24036635187933</v>
      </c>
    </row>
    <row r="4792" spans="1:31" x14ac:dyDescent="0.3">
      <c r="A4792">
        <v>2514605</v>
      </c>
      <c r="B4792">
        <v>1</v>
      </c>
      <c r="C4792" t="s">
        <v>80</v>
      </c>
      <c r="D4792" t="s">
        <v>99</v>
      </c>
      <c r="E4792" t="s">
        <v>207</v>
      </c>
      <c r="F4792" t="s">
        <v>2156</v>
      </c>
      <c r="G4792" t="s">
        <v>700</v>
      </c>
      <c r="H4792" t="s">
        <v>150</v>
      </c>
      <c r="I4792" t="s">
        <v>136</v>
      </c>
      <c r="J4792" t="s">
        <v>137</v>
      </c>
      <c r="K4792" t="s">
        <v>144</v>
      </c>
      <c r="L4792" t="s">
        <v>13810</v>
      </c>
      <c r="M4792" t="s">
        <v>13811</v>
      </c>
      <c r="N4792">
        <v>2.5950000000000002</v>
      </c>
      <c r="O4792">
        <v>0</v>
      </c>
      <c r="P4792">
        <v>69</v>
      </c>
      <c r="Q4792">
        <v>0</v>
      </c>
      <c r="R4792">
        <v>2</v>
      </c>
      <c r="S4792">
        <v>0</v>
      </c>
      <c r="T4792">
        <v>10</v>
      </c>
      <c r="U4792">
        <v>0</v>
      </c>
      <c r="V4792">
        <v>0</v>
      </c>
      <c r="W4792">
        <v>0</v>
      </c>
      <c r="X4792">
        <v>34.101094471964331</v>
      </c>
      <c r="Y4792">
        <v>0</v>
      </c>
      <c r="Z4792">
        <v>0.18986139684225006</v>
      </c>
      <c r="AA4792">
        <v>0</v>
      </c>
      <c r="AB4792">
        <v>18.923535461528584</v>
      </c>
      <c r="AC4792">
        <v>0</v>
      </c>
      <c r="AD4792">
        <v>0</v>
      </c>
      <c r="AE4792">
        <v>53.214491330335164</v>
      </c>
    </row>
    <row r="4793" spans="1:31" x14ac:dyDescent="0.3">
      <c r="A4793">
        <v>2514562</v>
      </c>
      <c r="B4793">
        <v>1</v>
      </c>
      <c r="C4793" t="s">
        <v>81</v>
      </c>
      <c r="D4793" t="s">
        <v>120</v>
      </c>
      <c r="E4793" t="s">
        <v>187</v>
      </c>
      <c r="F4793" t="s">
        <v>3550</v>
      </c>
      <c r="G4793" t="s">
        <v>134</v>
      </c>
      <c r="H4793" t="s">
        <v>135</v>
      </c>
      <c r="I4793" t="s">
        <v>136</v>
      </c>
      <c r="J4793" t="s">
        <v>137</v>
      </c>
      <c r="K4793" t="s">
        <v>138</v>
      </c>
      <c r="L4793" t="s">
        <v>13812</v>
      </c>
      <c r="M4793" t="s">
        <v>13813</v>
      </c>
      <c r="N4793">
        <v>3.4330555550000001</v>
      </c>
      <c r="O4793">
        <v>0</v>
      </c>
      <c r="P4793">
        <v>0</v>
      </c>
      <c r="Q4793">
        <v>56</v>
      </c>
      <c r="R4793">
        <v>36</v>
      </c>
      <c r="S4793">
        <v>1</v>
      </c>
      <c r="T4793">
        <v>2</v>
      </c>
      <c r="U4793">
        <v>1</v>
      </c>
      <c r="V4793">
        <v>0</v>
      </c>
      <c r="W4793">
        <v>0</v>
      </c>
      <c r="X4793">
        <v>0</v>
      </c>
      <c r="Y4793">
        <v>199.65880387992439</v>
      </c>
      <c r="Z4793">
        <v>99.739549060170319</v>
      </c>
      <c r="AA4793">
        <v>20.396575015678778</v>
      </c>
      <c r="AB4793">
        <v>4.784227652081392</v>
      </c>
      <c r="AC4793">
        <v>212.16903652253245</v>
      </c>
      <c r="AD4793">
        <v>0</v>
      </c>
      <c r="AE4793">
        <v>536.74819213038722</v>
      </c>
    </row>
    <row r="4794" spans="1:31" x14ac:dyDescent="0.3">
      <c r="A4794">
        <v>2514514</v>
      </c>
      <c r="B4794">
        <v>1</v>
      </c>
      <c r="C4794" t="s">
        <v>80</v>
      </c>
      <c r="D4794" t="s">
        <v>87</v>
      </c>
      <c r="E4794" t="s">
        <v>159</v>
      </c>
      <c r="F4794" t="s">
        <v>13814</v>
      </c>
      <c r="G4794" t="s">
        <v>134</v>
      </c>
      <c r="H4794" t="s">
        <v>150</v>
      </c>
      <c r="I4794" t="s">
        <v>136</v>
      </c>
      <c r="J4794" t="s">
        <v>137</v>
      </c>
      <c r="K4794" t="s">
        <v>138</v>
      </c>
      <c r="L4794" t="s">
        <v>13815</v>
      </c>
      <c r="M4794" t="s">
        <v>13816</v>
      </c>
      <c r="N4794">
        <v>2.551111111</v>
      </c>
      <c r="O4794">
        <v>0</v>
      </c>
      <c r="P4794">
        <v>421</v>
      </c>
      <c r="Q4794">
        <v>0</v>
      </c>
      <c r="R4794">
        <v>0</v>
      </c>
      <c r="S4794">
        <v>0</v>
      </c>
      <c r="T4794">
        <v>50</v>
      </c>
      <c r="U4794">
        <v>0</v>
      </c>
      <c r="V4794">
        <v>0</v>
      </c>
      <c r="W4794">
        <v>0</v>
      </c>
      <c r="X4794">
        <v>217.6348756471979</v>
      </c>
      <c r="Y4794">
        <v>0</v>
      </c>
      <c r="Z4794">
        <v>0</v>
      </c>
      <c r="AA4794">
        <v>0</v>
      </c>
      <c r="AB4794">
        <v>163.97041037079237</v>
      </c>
      <c r="AC4794">
        <v>0</v>
      </c>
      <c r="AD4794">
        <v>0</v>
      </c>
      <c r="AE4794">
        <v>381.60528601799024</v>
      </c>
    </row>
    <row r="4795" spans="1:31" x14ac:dyDescent="0.3">
      <c r="A4795">
        <v>2514491</v>
      </c>
      <c r="B4795">
        <v>1</v>
      </c>
      <c r="C4795" t="s">
        <v>81</v>
      </c>
      <c r="D4795" t="s">
        <v>128</v>
      </c>
      <c r="E4795" t="s">
        <v>167</v>
      </c>
      <c r="F4795" t="s">
        <v>13467</v>
      </c>
      <c r="G4795" t="s">
        <v>234</v>
      </c>
      <c r="H4795" t="s">
        <v>150</v>
      </c>
      <c r="I4795" t="s">
        <v>136</v>
      </c>
      <c r="J4795" t="s">
        <v>137</v>
      </c>
      <c r="K4795" t="s">
        <v>144</v>
      </c>
      <c r="L4795" t="s">
        <v>13817</v>
      </c>
      <c r="M4795" t="s">
        <v>13818</v>
      </c>
      <c r="N4795">
        <v>0.69277777699999998</v>
      </c>
      <c r="O4795">
        <v>0</v>
      </c>
      <c r="P4795">
        <v>11</v>
      </c>
      <c r="Q4795">
        <v>0</v>
      </c>
      <c r="R4795">
        <v>0</v>
      </c>
      <c r="S4795">
        <v>0</v>
      </c>
      <c r="T4795">
        <v>0</v>
      </c>
      <c r="U4795">
        <v>0</v>
      </c>
      <c r="V4795">
        <v>0</v>
      </c>
      <c r="W4795">
        <v>0</v>
      </c>
      <c r="X4795">
        <v>1.4903470587658498</v>
      </c>
      <c r="Y4795">
        <v>0</v>
      </c>
      <c r="Z4795">
        <v>0</v>
      </c>
      <c r="AA4795">
        <v>0</v>
      </c>
      <c r="AB4795">
        <v>0</v>
      </c>
      <c r="AC4795">
        <v>0</v>
      </c>
      <c r="AD4795">
        <v>0</v>
      </c>
      <c r="AE4795">
        <v>1.4903470587658498</v>
      </c>
    </row>
    <row r="4796" spans="1:31" x14ac:dyDescent="0.3">
      <c r="A4796">
        <v>2514700</v>
      </c>
      <c r="B4796">
        <v>1</v>
      </c>
      <c r="C4796" t="s">
        <v>80</v>
      </c>
      <c r="D4796" t="s">
        <v>107</v>
      </c>
      <c r="E4796" t="s">
        <v>167</v>
      </c>
      <c r="F4796" t="s">
        <v>13819</v>
      </c>
      <c r="G4796" t="s">
        <v>169</v>
      </c>
      <c r="H4796" t="s">
        <v>150</v>
      </c>
      <c r="I4796" t="s">
        <v>136</v>
      </c>
      <c r="J4796" t="s">
        <v>137</v>
      </c>
      <c r="K4796" t="s">
        <v>144</v>
      </c>
      <c r="L4796" t="s">
        <v>13820</v>
      </c>
      <c r="M4796" t="s">
        <v>13821</v>
      </c>
      <c r="N4796">
        <v>1.1444444439999999</v>
      </c>
      <c r="O4796">
        <v>0</v>
      </c>
      <c r="P4796">
        <v>5</v>
      </c>
      <c r="Q4796">
        <v>0</v>
      </c>
      <c r="R4796">
        <v>0</v>
      </c>
      <c r="S4796">
        <v>0</v>
      </c>
      <c r="T4796">
        <v>0</v>
      </c>
      <c r="U4796">
        <v>0</v>
      </c>
      <c r="V4796">
        <v>0</v>
      </c>
      <c r="W4796">
        <v>0</v>
      </c>
      <c r="X4796">
        <v>2.5685242790430003</v>
      </c>
      <c r="Y4796">
        <v>0</v>
      </c>
      <c r="Z4796">
        <v>0</v>
      </c>
      <c r="AA4796">
        <v>0</v>
      </c>
      <c r="AB4796">
        <v>0</v>
      </c>
      <c r="AC4796">
        <v>0</v>
      </c>
      <c r="AD4796">
        <v>0</v>
      </c>
      <c r="AE4796">
        <v>2.5685242790430003</v>
      </c>
    </row>
    <row r="4797" spans="1:31" x14ac:dyDescent="0.3">
      <c r="A4797">
        <v>2514723</v>
      </c>
      <c r="B4797">
        <v>1</v>
      </c>
      <c r="C4797" t="s">
        <v>81</v>
      </c>
      <c r="D4797" t="s">
        <v>128</v>
      </c>
      <c r="E4797" t="s">
        <v>207</v>
      </c>
      <c r="F4797" t="s">
        <v>13822</v>
      </c>
      <c r="G4797" t="s">
        <v>177</v>
      </c>
      <c r="H4797" t="s">
        <v>150</v>
      </c>
      <c r="I4797" t="s">
        <v>136</v>
      </c>
      <c r="J4797" t="s">
        <v>137</v>
      </c>
      <c r="K4797" t="s">
        <v>144</v>
      </c>
      <c r="L4797" t="s">
        <v>13823</v>
      </c>
      <c r="M4797" t="s">
        <v>13824</v>
      </c>
      <c r="N4797">
        <v>1.032777777</v>
      </c>
      <c r="O4797">
        <v>0</v>
      </c>
      <c r="P4797">
        <v>0</v>
      </c>
      <c r="Q4797">
        <v>0</v>
      </c>
      <c r="R4797">
        <v>0</v>
      </c>
      <c r="S4797">
        <v>0</v>
      </c>
      <c r="T4797">
        <v>1</v>
      </c>
      <c r="U4797">
        <v>0</v>
      </c>
      <c r="V4797">
        <v>0</v>
      </c>
      <c r="W4797">
        <v>0</v>
      </c>
      <c r="X4797">
        <v>0</v>
      </c>
      <c r="Y4797">
        <v>0</v>
      </c>
      <c r="Z4797">
        <v>0</v>
      </c>
      <c r="AA4797">
        <v>0</v>
      </c>
      <c r="AB4797">
        <v>1.5591523706779999</v>
      </c>
      <c r="AC4797">
        <v>0</v>
      </c>
      <c r="AD4797">
        <v>0</v>
      </c>
      <c r="AE4797">
        <v>1.5591523706779999</v>
      </c>
    </row>
    <row r="4798" spans="1:31" x14ac:dyDescent="0.3">
      <c r="A4798">
        <v>2514637</v>
      </c>
      <c r="B4798">
        <v>1</v>
      </c>
      <c r="C4798" t="s">
        <v>80</v>
      </c>
      <c r="D4798" t="s">
        <v>105</v>
      </c>
      <c r="E4798" t="s">
        <v>147</v>
      </c>
      <c r="F4798" t="s">
        <v>13825</v>
      </c>
      <c r="G4798" t="s">
        <v>224</v>
      </c>
      <c r="H4798" t="s">
        <v>150</v>
      </c>
      <c r="I4798" t="s">
        <v>136</v>
      </c>
      <c r="J4798" t="s">
        <v>137</v>
      </c>
      <c r="K4798" t="s">
        <v>144</v>
      </c>
      <c r="L4798" t="s">
        <v>13826</v>
      </c>
      <c r="M4798" t="s">
        <v>13827</v>
      </c>
      <c r="N4798">
        <v>2.426111111</v>
      </c>
      <c r="O4798">
        <v>0</v>
      </c>
      <c r="P4798">
        <v>112</v>
      </c>
      <c r="Q4798">
        <v>0</v>
      </c>
      <c r="R4798">
        <v>0</v>
      </c>
      <c r="S4798">
        <v>0</v>
      </c>
      <c r="T4798">
        <v>15</v>
      </c>
      <c r="U4798">
        <v>0</v>
      </c>
      <c r="V4798">
        <v>0</v>
      </c>
      <c r="W4798">
        <v>0</v>
      </c>
      <c r="X4798">
        <v>57.63592161612705</v>
      </c>
      <c r="Y4798">
        <v>0</v>
      </c>
      <c r="Z4798">
        <v>0</v>
      </c>
      <c r="AA4798">
        <v>0</v>
      </c>
      <c r="AB4798">
        <v>19.866398204919367</v>
      </c>
      <c r="AC4798">
        <v>0</v>
      </c>
      <c r="AD4798">
        <v>0</v>
      </c>
      <c r="AE4798">
        <v>77.502319821046413</v>
      </c>
    </row>
    <row r="4799" spans="1:31" x14ac:dyDescent="0.3">
      <c r="A4799">
        <v>2514577</v>
      </c>
      <c r="B4799">
        <v>1</v>
      </c>
      <c r="C4799" t="s">
        <v>80</v>
      </c>
      <c r="D4799" t="s">
        <v>101</v>
      </c>
      <c r="E4799" t="s">
        <v>132</v>
      </c>
      <c r="F4799" t="s">
        <v>13788</v>
      </c>
      <c r="G4799" t="s">
        <v>204</v>
      </c>
      <c r="H4799" t="s">
        <v>135</v>
      </c>
      <c r="I4799" t="s">
        <v>136</v>
      </c>
      <c r="J4799" t="s">
        <v>137</v>
      </c>
      <c r="K4799" t="s">
        <v>144</v>
      </c>
      <c r="L4799" t="s">
        <v>13828</v>
      </c>
      <c r="M4799" t="s">
        <v>13829</v>
      </c>
      <c r="N4799">
        <v>2.3824999999999998</v>
      </c>
      <c r="O4799">
        <v>7</v>
      </c>
      <c r="P4799">
        <v>0</v>
      </c>
      <c r="Q4799">
        <v>3</v>
      </c>
      <c r="R4799">
        <v>0</v>
      </c>
      <c r="S4799">
        <v>1</v>
      </c>
      <c r="T4799">
        <v>0</v>
      </c>
      <c r="U4799">
        <v>0</v>
      </c>
      <c r="V4799">
        <v>0</v>
      </c>
      <c r="W4799">
        <v>6.8070936798481663</v>
      </c>
      <c r="X4799">
        <v>0</v>
      </c>
      <c r="Y4799">
        <v>1.1376456021744374</v>
      </c>
      <c r="Z4799">
        <v>0</v>
      </c>
      <c r="AA4799">
        <v>2.5626968663533334</v>
      </c>
      <c r="AB4799">
        <v>0</v>
      </c>
      <c r="AC4799">
        <v>0</v>
      </c>
      <c r="AD4799">
        <v>0</v>
      </c>
      <c r="AE4799">
        <v>10.507436148375938</v>
      </c>
    </row>
    <row r="4800" spans="1:31" x14ac:dyDescent="0.3">
      <c r="A4800">
        <v>2514591</v>
      </c>
      <c r="B4800">
        <v>1</v>
      </c>
      <c r="C4800" t="s">
        <v>81</v>
      </c>
      <c r="D4800" t="s">
        <v>120</v>
      </c>
      <c r="E4800" t="s">
        <v>207</v>
      </c>
      <c r="F4800" t="s">
        <v>13830</v>
      </c>
      <c r="G4800" t="s">
        <v>177</v>
      </c>
      <c r="H4800" t="s">
        <v>150</v>
      </c>
      <c r="I4800" t="s">
        <v>136</v>
      </c>
      <c r="J4800" t="s">
        <v>137</v>
      </c>
      <c r="K4800" t="s">
        <v>144</v>
      </c>
      <c r="L4800" t="s">
        <v>13831</v>
      </c>
      <c r="M4800" t="s">
        <v>13832</v>
      </c>
      <c r="N4800">
        <v>2.1611111109999999</v>
      </c>
      <c r="O4800">
        <v>0</v>
      </c>
      <c r="P4800">
        <v>7</v>
      </c>
      <c r="Q4800">
        <v>0</v>
      </c>
      <c r="R4800">
        <v>0</v>
      </c>
      <c r="S4800">
        <v>0</v>
      </c>
      <c r="T4800">
        <v>4</v>
      </c>
      <c r="U4800">
        <v>0</v>
      </c>
      <c r="V4800">
        <v>0</v>
      </c>
      <c r="W4800">
        <v>0</v>
      </c>
      <c r="X4800">
        <v>1.9595521550350745</v>
      </c>
      <c r="Y4800">
        <v>0</v>
      </c>
      <c r="Z4800">
        <v>0</v>
      </c>
      <c r="AA4800">
        <v>0</v>
      </c>
      <c r="AB4800">
        <v>3.5868851767293606</v>
      </c>
      <c r="AC4800">
        <v>0</v>
      </c>
      <c r="AD4800">
        <v>0</v>
      </c>
      <c r="AE4800">
        <v>5.5464373317644355</v>
      </c>
    </row>
    <row r="4801" spans="1:31" x14ac:dyDescent="0.3">
      <c r="A4801">
        <v>2514428</v>
      </c>
      <c r="B4801">
        <v>1</v>
      </c>
      <c r="C4801" t="s">
        <v>80</v>
      </c>
      <c r="D4801" t="s">
        <v>95</v>
      </c>
      <c r="E4801" t="s">
        <v>275</v>
      </c>
      <c r="F4801" t="s">
        <v>8035</v>
      </c>
      <c r="G4801" t="s">
        <v>134</v>
      </c>
      <c r="H4801" t="s">
        <v>135</v>
      </c>
      <c r="I4801" t="s">
        <v>136</v>
      </c>
      <c r="J4801" t="s">
        <v>137</v>
      </c>
      <c r="K4801" t="s">
        <v>138</v>
      </c>
      <c r="L4801" t="s">
        <v>13833</v>
      </c>
      <c r="M4801" t="s">
        <v>13834</v>
      </c>
      <c r="N4801">
        <v>6.034444444</v>
      </c>
      <c r="O4801">
        <v>36</v>
      </c>
      <c r="P4801">
        <v>1538</v>
      </c>
      <c r="Q4801">
        <v>70</v>
      </c>
      <c r="R4801">
        <v>82</v>
      </c>
      <c r="S4801">
        <v>59</v>
      </c>
      <c r="T4801">
        <v>227</v>
      </c>
      <c r="U4801">
        <v>5</v>
      </c>
      <c r="V4801">
        <v>1</v>
      </c>
      <c r="W4801">
        <v>198.80347995448841</v>
      </c>
      <c r="X4801">
        <v>2495.0414026977719</v>
      </c>
      <c r="Y4801">
        <v>4211.2001465444928</v>
      </c>
      <c r="Z4801">
        <v>161.06361133889246</v>
      </c>
      <c r="AA4801">
        <v>2420.0301651054619</v>
      </c>
      <c r="AB4801">
        <v>1060.9397916397327</v>
      </c>
      <c r="AC4801">
        <v>945.07470113874842</v>
      </c>
      <c r="AD4801">
        <v>1.1229281542735552</v>
      </c>
      <c r="AE4801">
        <v>11493.276226573862</v>
      </c>
    </row>
    <row r="4802" spans="1:31" x14ac:dyDescent="0.3">
      <c r="A4802">
        <v>2514594</v>
      </c>
      <c r="B4802">
        <v>1</v>
      </c>
      <c r="C4802" t="s">
        <v>81</v>
      </c>
      <c r="D4802" t="s">
        <v>112</v>
      </c>
      <c r="E4802" t="s">
        <v>159</v>
      </c>
      <c r="F4802" t="s">
        <v>13835</v>
      </c>
      <c r="G4802" t="s">
        <v>134</v>
      </c>
      <c r="H4802" t="s">
        <v>150</v>
      </c>
      <c r="I4802" t="s">
        <v>136</v>
      </c>
      <c r="J4802" t="s">
        <v>137</v>
      </c>
      <c r="K4802" t="s">
        <v>138</v>
      </c>
      <c r="L4802" t="s">
        <v>13836</v>
      </c>
      <c r="M4802" t="s">
        <v>13837</v>
      </c>
      <c r="N4802">
        <v>1.329722222</v>
      </c>
      <c r="O4802">
        <v>0</v>
      </c>
      <c r="P4802">
        <v>126</v>
      </c>
      <c r="Q4802">
        <v>0</v>
      </c>
      <c r="R4802">
        <v>0</v>
      </c>
      <c r="S4802">
        <v>0</v>
      </c>
      <c r="T4802">
        <v>6</v>
      </c>
      <c r="U4802">
        <v>0</v>
      </c>
      <c r="V4802">
        <v>0</v>
      </c>
      <c r="W4802">
        <v>0</v>
      </c>
      <c r="X4802">
        <v>10.620672300527412</v>
      </c>
      <c r="Y4802">
        <v>0</v>
      </c>
      <c r="Z4802">
        <v>0</v>
      </c>
      <c r="AA4802">
        <v>0</v>
      </c>
      <c r="AB4802">
        <v>3.5435177673477143</v>
      </c>
      <c r="AC4802">
        <v>0</v>
      </c>
      <c r="AD4802">
        <v>0</v>
      </c>
      <c r="AE4802">
        <v>14.164190067875126</v>
      </c>
    </row>
    <row r="4803" spans="1:31" x14ac:dyDescent="0.3">
      <c r="A4803">
        <v>2514571</v>
      </c>
      <c r="B4803">
        <v>1</v>
      </c>
      <c r="C4803" t="s">
        <v>80</v>
      </c>
      <c r="D4803" t="s">
        <v>103</v>
      </c>
      <c r="E4803" t="s">
        <v>187</v>
      </c>
      <c r="F4803" t="s">
        <v>1558</v>
      </c>
      <c r="G4803" t="s">
        <v>143</v>
      </c>
      <c r="H4803" t="s">
        <v>135</v>
      </c>
      <c r="I4803" t="s">
        <v>136</v>
      </c>
      <c r="J4803" t="s">
        <v>137</v>
      </c>
      <c r="K4803" t="s">
        <v>144</v>
      </c>
      <c r="L4803" t="s">
        <v>13838</v>
      </c>
      <c r="M4803" t="s">
        <v>13839</v>
      </c>
      <c r="N4803">
        <v>2.1077777769999999</v>
      </c>
      <c r="O4803">
        <v>0</v>
      </c>
      <c r="P4803">
        <v>2</v>
      </c>
      <c r="Q4803">
        <v>0</v>
      </c>
      <c r="R4803">
        <v>4</v>
      </c>
      <c r="S4803">
        <v>13</v>
      </c>
      <c r="T4803">
        <v>3</v>
      </c>
      <c r="U4803">
        <v>16</v>
      </c>
      <c r="V4803">
        <v>1</v>
      </c>
      <c r="W4803">
        <v>0</v>
      </c>
      <c r="X4803">
        <v>1.260597987351135</v>
      </c>
      <c r="Y4803">
        <v>0</v>
      </c>
      <c r="Z4803">
        <v>3.9723806088174962</v>
      </c>
      <c r="AA4803">
        <v>137.30850436299232</v>
      </c>
      <c r="AB4803">
        <v>57.687692602334415</v>
      </c>
      <c r="AC4803">
        <v>2103.2428026044681</v>
      </c>
      <c r="AD4803">
        <v>9.3709403984920243</v>
      </c>
      <c r="AE4803">
        <v>2312.8429185644554</v>
      </c>
    </row>
    <row r="4804" spans="1:31" x14ac:dyDescent="0.3">
      <c r="A4804">
        <v>2514720</v>
      </c>
      <c r="B4804">
        <v>1</v>
      </c>
      <c r="C4804" t="s">
        <v>80</v>
      </c>
      <c r="D4804" t="s">
        <v>99</v>
      </c>
      <c r="E4804" t="s">
        <v>207</v>
      </c>
      <c r="F4804" t="s">
        <v>13840</v>
      </c>
      <c r="G4804" t="s">
        <v>177</v>
      </c>
      <c r="H4804" t="s">
        <v>150</v>
      </c>
      <c r="I4804" t="s">
        <v>136</v>
      </c>
      <c r="J4804" t="s">
        <v>137</v>
      </c>
      <c r="K4804" t="s">
        <v>144</v>
      </c>
      <c r="L4804" t="s">
        <v>13841</v>
      </c>
      <c r="M4804" t="s">
        <v>13842</v>
      </c>
      <c r="N4804">
        <v>4.0147222219999996</v>
      </c>
      <c r="O4804">
        <v>0</v>
      </c>
      <c r="P4804">
        <v>36</v>
      </c>
      <c r="Q4804">
        <v>0</v>
      </c>
      <c r="R4804">
        <v>0</v>
      </c>
      <c r="S4804">
        <v>0</v>
      </c>
      <c r="T4804">
        <v>1</v>
      </c>
      <c r="U4804">
        <v>0</v>
      </c>
      <c r="V4804">
        <v>0</v>
      </c>
      <c r="W4804">
        <v>0</v>
      </c>
      <c r="X4804">
        <v>27.553413696637985</v>
      </c>
      <c r="Y4804">
        <v>0</v>
      </c>
      <c r="Z4804">
        <v>0</v>
      </c>
      <c r="AA4804">
        <v>0</v>
      </c>
      <c r="AB4804">
        <v>2.4062112587154636</v>
      </c>
      <c r="AC4804">
        <v>0</v>
      </c>
      <c r="AD4804">
        <v>0</v>
      </c>
      <c r="AE4804">
        <v>29.959624955353448</v>
      </c>
    </row>
    <row r="4805" spans="1:31" x14ac:dyDescent="0.3">
      <c r="A4805">
        <v>2514471</v>
      </c>
      <c r="B4805">
        <v>1</v>
      </c>
      <c r="C4805" t="s">
        <v>80</v>
      </c>
      <c r="D4805" t="s">
        <v>83</v>
      </c>
      <c r="E4805" t="s">
        <v>147</v>
      </c>
      <c r="F4805" t="s">
        <v>13843</v>
      </c>
      <c r="G4805" t="s">
        <v>134</v>
      </c>
      <c r="H4805" t="s">
        <v>150</v>
      </c>
      <c r="I4805" t="s">
        <v>136</v>
      </c>
      <c r="J4805" t="s">
        <v>137</v>
      </c>
      <c r="K4805" t="s">
        <v>138</v>
      </c>
      <c r="L4805" t="s">
        <v>13844</v>
      </c>
      <c r="M4805" t="s">
        <v>13845</v>
      </c>
      <c r="N4805">
        <v>4.9127777769999996</v>
      </c>
      <c r="O4805">
        <v>0</v>
      </c>
      <c r="P4805">
        <v>12</v>
      </c>
      <c r="Q4805">
        <v>0</v>
      </c>
      <c r="R4805">
        <v>0</v>
      </c>
      <c r="S4805">
        <v>0</v>
      </c>
      <c r="T4805">
        <v>2</v>
      </c>
      <c r="U4805">
        <v>0</v>
      </c>
      <c r="V4805">
        <v>0</v>
      </c>
      <c r="W4805">
        <v>0</v>
      </c>
      <c r="X4805">
        <v>15.594795255018463</v>
      </c>
      <c r="Y4805">
        <v>0</v>
      </c>
      <c r="Z4805">
        <v>0</v>
      </c>
      <c r="AA4805">
        <v>0</v>
      </c>
      <c r="AB4805">
        <v>7.4930560818239238</v>
      </c>
      <c r="AC4805">
        <v>0</v>
      </c>
      <c r="AD4805">
        <v>0</v>
      </c>
      <c r="AE4805">
        <v>23.087851336842387</v>
      </c>
    </row>
    <row r="4806" spans="1:31" x14ac:dyDescent="0.3">
      <c r="A4806">
        <v>2514657</v>
      </c>
      <c r="B4806">
        <v>1</v>
      </c>
      <c r="C4806" t="s">
        <v>81</v>
      </c>
      <c r="D4806" t="s">
        <v>119</v>
      </c>
      <c r="E4806" t="s">
        <v>132</v>
      </c>
      <c r="F4806" t="s">
        <v>13846</v>
      </c>
      <c r="G4806" t="s">
        <v>143</v>
      </c>
      <c r="H4806" t="s">
        <v>135</v>
      </c>
      <c r="I4806" t="s">
        <v>136</v>
      </c>
      <c r="J4806" t="s">
        <v>137</v>
      </c>
      <c r="K4806" t="s">
        <v>144</v>
      </c>
      <c r="L4806" t="s">
        <v>13847</v>
      </c>
      <c r="M4806" t="s">
        <v>13848</v>
      </c>
      <c r="N4806">
        <v>0.70666666600000005</v>
      </c>
      <c r="O4806">
        <v>0</v>
      </c>
      <c r="P4806">
        <v>1276</v>
      </c>
      <c r="Q4806">
        <v>0</v>
      </c>
      <c r="R4806">
        <v>62</v>
      </c>
      <c r="S4806">
        <v>0</v>
      </c>
      <c r="T4806">
        <v>157</v>
      </c>
      <c r="U4806">
        <v>0</v>
      </c>
      <c r="V4806">
        <v>0</v>
      </c>
      <c r="W4806">
        <v>0</v>
      </c>
      <c r="X4806">
        <v>172.53617875410038</v>
      </c>
      <c r="Y4806">
        <v>0</v>
      </c>
      <c r="Z4806">
        <v>5.8100745351786793</v>
      </c>
      <c r="AA4806">
        <v>0</v>
      </c>
      <c r="AB4806">
        <v>62.535894608658026</v>
      </c>
      <c r="AC4806">
        <v>0</v>
      </c>
      <c r="AD4806">
        <v>0</v>
      </c>
      <c r="AE4806">
        <v>240.88214789793707</v>
      </c>
    </row>
    <row r="4807" spans="1:31" x14ac:dyDescent="0.3">
      <c r="A4807">
        <v>2514757</v>
      </c>
      <c r="B4807">
        <v>1</v>
      </c>
      <c r="C4807" t="s">
        <v>80</v>
      </c>
      <c r="D4807" t="s">
        <v>103</v>
      </c>
      <c r="E4807" t="s">
        <v>159</v>
      </c>
      <c r="F4807" t="s">
        <v>13849</v>
      </c>
      <c r="G4807" t="s">
        <v>181</v>
      </c>
      <c r="H4807" t="s">
        <v>150</v>
      </c>
      <c r="I4807" t="s">
        <v>136</v>
      </c>
      <c r="J4807" t="s">
        <v>137</v>
      </c>
      <c r="K4807" t="s">
        <v>144</v>
      </c>
      <c r="L4807" t="s">
        <v>13850</v>
      </c>
      <c r="M4807" t="s">
        <v>13851</v>
      </c>
      <c r="N4807">
        <v>1.1913888880000001</v>
      </c>
      <c r="O4807">
        <v>0</v>
      </c>
      <c r="P4807">
        <v>506</v>
      </c>
      <c r="Q4807">
        <v>0</v>
      </c>
      <c r="R4807">
        <v>1</v>
      </c>
      <c r="S4807">
        <v>0</v>
      </c>
      <c r="T4807">
        <v>30</v>
      </c>
      <c r="U4807">
        <v>0</v>
      </c>
      <c r="V4807">
        <v>0</v>
      </c>
      <c r="W4807">
        <v>0</v>
      </c>
      <c r="X4807">
        <v>120.88086972269953</v>
      </c>
      <c r="Y4807">
        <v>0</v>
      </c>
      <c r="Z4807">
        <v>1.4226916216430776</v>
      </c>
      <c r="AA4807">
        <v>0</v>
      </c>
      <c r="AB4807">
        <v>21.262261318134176</v>
      </c>
      <c r="AC4807">
        <v>0</v>
      </c>
      <c r="AD4807">
        <v>0</v>
      </c>
      <c r="AE4807">
        <v>143.56582266247679</v>
      </c>
    </row>
    <row r="4808" spans="1:31" x14ac:dyDescent="0.3">
      <c r="A4808">
        <v>2514806</v>
      </c>
      <c r="B4808">
        <v>1</v>
      </c>
      <c r="C4808" t="s">
        <v>80</v>
      </c>
      <c r="D4808" t="s">
        <v>92</v>
      </c>
      <c r="E4808" t="s">
        <v>207</v>
      </c>
      <c r="F4808" t="s">
        <v>13852</v>
      </c>
      <c r="G4808" t="s">
        <v>177</v>
      </c>
      <c r="H4808" t="s">
        <v>150</v>
      </c>
      <c r="I4808" t="s">
        <v>136</v>
      </c>
      <c r="J4808" t="s">
        <v>137</v>
      </c>
      <c r="K4808" t="s">
        <v>144</v>
      </c>
      <c r="L4808" t="s">
        <v>13853</v>
      </c>
      <c r="M4808" t="s">
        <v>13854</v>
      </c>
      <c r="N4808">
        <v>1.024444444</v>
      </c>
      <c r="O4808">
        <v>0</v>
      </c>
      <c r="P4808">
        <v>114</v>
      </c>
      <c r="Q4808">
        <v>0</v>
      </c>
      <c r="R4808">
        <v>6</v>
      </c>
      <c r="S4808">
        <v>0</v>
      </c>
      <c r="T4808">
        <v>11</v>
      </c>
      <c r="U4808">
        <v>0</v>
      </c>
      <c r="V4808">
        <v>0</v>
      </c>
      <c r="W4808">
        <v>0</v>
      </c>
      <c r="X4808">
        <v>47.459015468312522</v>
      </c>
      <c r="Y4808">
        <v>0</v>
      </c>
      <c r="Z4808">
        <v>2.38137353083818</v>
      </c>
      <c r="AA4808">
        <v>0</v>
      </c>
      <c r="AB4808">
        <v>4.365901685612692</v>
      </c>
      <c r="AC4808">
        <v>0</v>
      </c>
      <c r="AD4808">
        <v>0</v>
      </c>
      <c r="AE4808">
        <v>54.206290684763395</v>
      </c>
    </row>
    <row r="4809" spans="1:31" x14ac:dyDescent="0.3">
      <c r="A4809">
        <v>2514674</v>
      </c>
      <c r="B4809">
        <v>1</v>
      </c>
      <c r="C4809" t="s">
        <v>80</v>
      </c>
      <c r="D4809" t="s">
        <v>105</v>
      </c>
      <c r="E4809" t="s">
        <v>159</v>
      </c>
      <c r="F4809" t="s">
        <v>13855</v>
      </c>
      <c r="G4809" t="s">
        <v>134</v>
      </c>
      <c r="H4809" t="s">
        <v>150</v>
      </c>
      <c r="I4809" t="s">
        <v>136</v>
      </c>
      <c r="J4809" t="s">
        <v>137</v>
      </c>
      <c r="K4809" t="s">
        <v>138</v>
      </c>
      <c r="L4809" t="s">
        <v>13856</v>
      </c>
      <c r="M4809" t="s">
        <v>13857</v>
      </c>
      <c r="N4809">
        <v>0.60972222200000004</v>
      </c>
      <c r="O4809">
        <v>0</v>
      </c>
      <c r="P4809">
        <v>172</v>
      </c>
      <c r="Q4809">
        <v>0</v>
      </c>
      <c r="R4809">
        <v>0</v>
      </c>
      <c r="S4809">
        <v>0</v>
      </c>
      <c r="T4809">
        <v>9</v>
      </c>
      <c r="U4809">
        <v>0</v>
      </c>
      <c r="V4809">
        <v>0</v>
      </c>
      <c r="W4809">
        <v>0</v>
      </c>
      <c r="X4809">
        <v>23.785520941444048</v>
      </c>
      <c r="Y4809">
        <v>0</v>
      </c>
      <c r="Z4809">
        <v>0</v>
      </c>
      <c r="AA4809">
        <v>0</v>
      </c>
      <c r="AB4809">
        <v>4.8657576454772311</v>
      </c>
      <c r="AC4809">
        <v>0</v>
      </c>
      <c r="AD4809">
        <v>0</v>
      </c>
      <c r="AE4809">
        <v>28.651278586921279</v>
      </c>
    </row>
    <row r="4810" spans="1:31" x14ac:dyDescent="0.3">
      <c r="A4810">
        <v>2514634</v>
      </c>
      <c r="B4810">
        <v>1</v>
      </c>
      <c r="C4810" t="s">
        <v>80</v>
      </c>
      <c r="D4810" t="s">
        <v>99</v>
      </c>
      <c r="E4810" t="s">
        <v>207</v>
      </c>
      <c r="F4810" t="s">
        <v>13858</v>
      </c>
      <c r="G4810" t="s">
        <v>177</v>
      </c>
      <c r="H4810" t="s">
        <v>150</v>
      </c>
      <c r="I4810" t="s">
        <v>136</v>
      </c>
      <c r="J4810" t="s">
        <v>137</v>
      </c>
      <c r="K4810" t="s">
        <v>144</v>
      </c>
      <c r="L4810" t="s">
        <v>13859</v>
      </c>
      <c r="M4810" t="s">
        <v>13860</v>
      </c>
      <c r="N4810">
        <v>2.0830555550000001</v>
      </c>
      <c r="O4810">
        <v>0</v>
      </c>
      <c r="P4810">
        <v>0</v>
      </c>
      <c r="Q4810">
        <v>0</v>
      </c>
      <c r="R4810">
        <v>0</v>
      </c>
      <c r="S4810">
        <v>0</v>
      </c>
      <c r="T4810">
        <v>1</v>
      </c>
      <c r="U4810">
        <v>0</v>
      </c>
      <c r="V4810">
        <v>0</v>
      </c>
      <c r="W4810">
        <v>0</v>
      </c>
      <c r="X4810">
        <v>0</v>
      </c>
      <c r="Y4810">
        <v>0</v>
      </c>
      <c r="Z4810">
        <v>0</v>
      </c>
      <c r="AA4810">
        <v>0</v>
      </c>
      <c r="AB4810">
        <v>0</v>
      </c>
      <c r="AC4810">
        <v>0</v>
      </c>
      <c r="AD4810">
        <v>0</v>
      </c>
      <c r="AE4810">
        <v>0</v>
      </c>
    </row>
    <row r="4811" spans="1:31" x14ac:dyDescent="0.3">
      <c r="A4811">
        <v>2514405</v>
      </c>
      <c r="B4811">
        <v>1</v>
      </c>
      <c r="C4811" t="s">
        <v>80</v>
      </c>
      <c r="D4811" t="s">
        <v>104</v>
      </c>
      <c r="E4811" t="s">
        <v>187</v>
      </c>
      <c r="F4811" t="s">
        <v>1067</v>
      </c>
      <c r="G4811" t="s">
        <v>143</v>
      </c>
      <c r="H4811" t="s">
        <v>135</v>
      </c>
      <c r="I4811" t="s">
        <v>136</v>
      </c>
      <c r="J4811" t="s">
        <v>137</v>
      </c>
      <c r="K4811" t="s">
        <v>144</v>
      </c>
      <c r="L4811" t="s">
        <v>13861</v>
      </c>
      <c r="M4811" t="s">
        <v>13862</v>
      </c>
      <c r="N4811">
        <v>1.4775</v>
      </c>
      <c r="O4811">
        <v>0</v>
      </c>
      <c r="P4811">
        <v>33</v>
      </c>
      <c r="Q4811">
        <v>0</v>
      </c>
      <c r="R4811">
        <v>59</v>
      </c>
      <c r="S4811">
        <v>2</v>
      </c>
      <c r="T4811">
        <v>14</v>
      </c>
      <c r="U4811">
        <v>4</v>
      </c>
      <c r="V4811">
        <v>0</v>
      </c>
      <c r="W4811">
        <v>0</v>
      </c>
      <c r="X4811">
        <v>14.892252928720268</v>
      </c>
      <c r="Y4811">
        <v>0</v>
      </c>
      <c r="Z4811">
        <v>27.148319152600639</v>
      </c>
      <c r="AA4811">
        <v>31.428138047053224</v>
      </c>
      <c r="AB4811">
        <v>5.2639548029876631</v>
      </c>
      <c r="AC4811">
        <v>420.93248293267601</v>
      </c>
      <c r="AD4811">
        <v>0</v>
      </c>
      <c r="AE4811">
        <v>499.66514786403781</v>
      </c>
    </row>
    <row r="4812" spans="1:31" x14ac:dyDescent="0.3">
      <c r="A4812">
        <v>2514740</v>
      </c>
      <c r="B4812">
        <v>1</v>
      </c>
      <c r="C4812" t="s">
        <v>80</v>
      </c>
      <c r="D4812" t="s">
        <v>106</v>
      </c>
      <c r="E4812" t="s">
        <v>141</v>
      </c>
      <c r="F4812" t="s">
        <v>2142</v>
      </c>
      <c r="G4812" t="s">
        <v>143</v>
      </c>
      <c r="H4812" t="s">
        <v>135</v>
      </c>
      <c r="I4812" t="s">
        <v>136</v>
      </c>
      <c r="J4812" t="s">
        <v>137</v>
      </c>
      <c r="K4812" t="s">
        <v>144</v>
      </c>
      <c r="L4812" t="s">
        <v>13863</v>
      </c>
      <c r="M4812" t="s">
        <v>13864</v>
      </c>
      <c r="N4812">
        <v>0.37277777699999998</v>
      </c>
      <c r="O4812">
        <v>0</v>
      </c>
      <c r="P4812">
        <v>384</v>
      </c>
      <c r="Q4812">
        <v>0</v>
      </c>
      <c r="R4812">
        <v>8</v>
      </c>
      <c r="S4812">
        <v>3</v>
      </c>
      <c r="T4812">
        <v>29</v>
      </c>
      <c r="U4812">
        <v>0</v>
      </c>
      <c r="V4812">
        <v>0</v>
      </c>
      <c r="W4812">
        <v>0</v>
      </c>
      <c r="X4812">
        <v>26.352255874154803</v>
      </c>
      <c r="Y4812">
        <v>0</v>
      </c>
      <c r="Z4812">
        <v>0.58804982805515826</v>
      </c>
      <c r="AA4812">
        <v>2.7578082567106872</v>
      </c>
      <c r="AB4812">
        <v>9.7893646823532983</v>
      </c>
      <c r="AC4812">
        <v>0</v>
      </c>
      <c r="AD4812">
        <v>0</v>
      </c>
      <c r="AE4812">
        <v>39.487478641273952</v>
      </c>
    </row>
    <row r="4813" spans="1:31" x14ac:dyDescent="0.3">
      <c r="A4813">
        <v>2514431</v>
      </c>
      <c r="B4813">
        <v>1</v>
      </c>
      <c r="C4813" t="s">
        <v>80</v>
      </c>
      <c r="D4813" t="s">
        <v>84</v>
      </c>
      <c r="E4813" t="s">
        <v>132</v>
      </c>
      <c r="F4813" t="s">
        <v>13865</v>
      </c>
      <c r="G4813" t="s">
        <v>173</v>
      </c>
      <c r="H4813" t="s">
        <v>135</v>
      </c>
      <c r="I4813" t="s">
        <v>136</v>
      </c>
      <c r="J4813" t="s">
        <v>137</v>
      </c>
      <c r="K4813" t="s">
        <v>138</v>
      </c>
      <c r="L4813" t="s">
        <v>13866</v>
      </c>
      <c r="M4813" t="s">
        <v>13867</v>
      </c>
      <c r="N4813">
        <v>1.9588888879999999</v>
      </c>
      <c r="O4813">
        <v>1</v>
      </c>
      <c r="P4813">
        <v>548</v>
      </c>
      <c r="Q4813">
        <v>0</v>
      </c>
      <c r="R4813">
        <v>19</v>
      </c>
      <c r="S4813">
        <v>28</v>
      </c>
      <c r="T4813">
        <v>521</v>
      </c>
      <c r="U4813">
        <v>5</v>
      </c>
      <c r="V4813">
        <v>7</v>
      </c>
      <c r="W4813">
        <v>0</v>
      </c>
      <c r="X4813">
        <v>456.94936516128047</v>
      </c>
      <c r="Y4813">
        <v>0</v>
      </c>
      <c r="Z4813">
        <v>17.456185026177128</v>
      </c>
      <c r="AA4813">
        <v>201.52683186279324</v>
      </c>
      <c r="AB4813">
        <v>1260.4706710196422</v>
      </c>
      <c r="AC4813">
        <v>385.39378564152207</v>
      </c>
      <c r="AD4813">
        <v>121.1643271201706</v>
      </c>
      <c r="AE4813">
        <v>2442.9611658315857</v>
      </c>
    </row>
    <row r="4814" spans="1:31" x14ac:dyDescent="0.3">
      <c r="A4814">
        <v>2514717</v>
      </c>
      <c r="B4814">
        <v>1</v>
      </c>
      <c r="C4814" t="s">
        <v>80</v>
      </c>
      <c r="D4814" t="s">
        <v>103</v>
      </c>
      <c r="E4814" t="s">
        <v>167</v>
      </c>
      <c r="F4814" t="s">
        <v>13868</v>
      </c>
      <c r="G4814" t="s">
        <v>263</v>
      </c>
      <c r="H4814" t="s">
        <v>150</v>
      </c>
      <c r="I4814" t="s">
        <v>136</v>
      </c>
      <c r="J4814" t="s">
        <v>137</v>
      </c>
      <c r="K4814" t="s">
        <v>144</v>
      </c>
      <c r="L4814" t="s">
        <v>13869</v>
      </c>
      <c r="M4814" t="s">
        <v>13870</v>
      </c>
      <c r="N4814">
        <v>1.7649999999999999</v>
      </c>
      <c r="O4814">
        <v>0</v>
      </c>
      <c r="P4814">
        <v>2</v>
      </c>
      <c r="Q4814">
        <v>0</v>
      </c>
      <c r="R4814">
        <v>0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2.9432084767873254</v>
      </c>
      <c r="Y4814">
        <v>0</v>
      </c>
      <c r="Z4814">
        <v>0</v>
      </c>
      <c r="AA4814">
        <v>0</v>
      </c>
      <c r="AB4814">
        <v>0</v>
      </c>
      <c r="AC4814">
        <v>0</v>
      </c>
      <c r="AD4814">
        <v>0</v>
      </c>
      <c r="AE4814">
        <v>2.9432084767873254</v>
      </c>
    </row>
    <row r="4815" spans="1:31" x14ac:dyDescent="0.3">
      <c r="A4815">
        <v>2514574</v>
      </c>
      <c r="B4815">
        <v>1</v>
      </c>
      <c r="C4815" t="s">
        <v>81</v>
      </c>
      <c r="D4815" t="s">
        <v>112</v>
      </c>
      <c r="E4815" t="s">
        <v>141</v>
      </c>
      <c r="F4815" t="s">
        <v>13871</v>
      </c>
      <c r="G4815" t="s">
        <v>134</v>
      </c>
      <c r="H4815" t="s">
        <v>135</v>
      </c>
      <c r="I4815" t="s">
        <v>136</v>
      </c>
      <c r="J4815" t="s">
        <v>137</v>
      </c>
      <c r="K4815" t="s">
        <v>138</v>
      </c>
      <c r="L4815" t="s">
        <v>13872</v>
      </c>
      <c r="M4815" t="s">
        <v>13873</v>
      </c>
      <c r="N4815">
        <v>1.1713888880000001</v>
      </c>
      <c r="O4815">
        <v>1</v>
      </c>
      <c r="P4815">
        <v>164</v>
      </c>
      <c r="Q4815">
        <v>57</v>
      </c>
      <c r="R4815">
        <v>57</v>
      </c>
      <c r="S4815">
        <v>7</v>
      </c>
      <c r="T4815">
        <v>30</v>
      </c>
      <c r="U4815">
        <v>0</v>
      </c>
      <c r="V4815">
        <v>0</v>
      </c>
      <c r="W4815">
        <v>4.9550234826874998E-2</v>
      </c>
      <c r="X4815">
        <v>26.262089245071447</v>
      </c>
      <c r="Y4815">
        <v>4.5923828650988234</v>
      </c>
      <c r="Z4815">
        <v>3.1202191841979907</v>
      </c>
      <c r="AA4815">
        <v>4.9525972808100214</v>
      </c>
      <c r="AB4815">
        <v>7.1467734436445092</v>
      </c>
      <c r="AC4815">
        <v>0</v>
      </c>
      <c r="AD4815">
        <v>0</v>
      </c>
      <c r="AE4815">
        <v>46.123612253649668</v>
      </c>
    </row>
    <row r="4816" spans="1:31" x14ac:dyDescent="0.3">
      <c r="A4816">
        <v>2514425</v>
      </c>
      <c r="B4816">
        <v>1</v>
      </c>
      <c r="C4816" t="s">
        <v>81</v>
      </c>
      <c r="D4816" t="s">
        <v>125</v>
      </c>
      <c r="E4816" t="s">
        <v>187</v>
      </c>
      <c r="F4816" t="s">
        <v>1144</v>
      </c>
      <c r="G4816" t="s">
        <v>143</v>
      </c>
      <c r="H4816" t="s">
        <v>135</v>
      </c>
      <c r="I4816" t="s">
        <v>136</v>
      </c>
      <c r="J4816" t="s">
        <v>137</v>
      </c>
      <c r="K4816" t="s">
        <v>144</v>
      </c>
      <c r="L4816" t="s">
        <v>13874</v>
      </c>
      <c r="M4816" t="s">
        <v>13875</v>
      </c>
      <c r="N4816">
        <v>1.775555555</v>
      </c>
      <c r="O4816">
        <v>0</v>
      </c>
      <c r="P4816">
        <v>420</v>
      </c>
      <c r="Q4816">
        <v>25</v>
      </c>
      <c r="R4816">
        <v>56</v>
      </c>
      <c r="S4816">
        <v>1</v>
      </c>
      <c r="T4816">
        <v>38</v>
      </c>
      <c r="U4816">
        <v>0</v>
      </c>
      <c r="V4816">
        <v>0</v>
      </c>
      <c r="W4816">
        <v>0</v>
      </c>
      <c r="X4816">
        <v>113.10004405191242</v>
      </c>
      <c r="Y4816">
        <v>56.652092626528933</v>
      </c>
      <c r="Z4816">
        <v>27.979103566423124</v>
      </c>
      <c r="AA4816">
        <v>40.706270871599877</v>
      </c>
      <c r="AB4816">
        <v>24.787279616353334</v>
      </c>
      <c r="AC4816">
        <v>0</v>
      </c>
      <c r="AD4816">
        <v>0</v>
      </c>
      <c r="AE4816">
        <v>263.22479073281772</v>
      </c>
    </row>
    <row r="4817" spans="1:31" x14ac:dyDescent="0.3">
      <c r="A4817">
        <v>2514697</v>
      </c>
      <c r="B4817">
        <v>1</v>
      </c>
      <c r="C4817" t="s">
        <v>80</v>
      </c>
      <c r="D4817" t="s">
        <v>83</v>
      </c>
      <c r="E4817" t="s">
        <v>207</v>
      </c>
      <c r="F4817" t="s">
        <v>13876</v>
      </c>
      <c r="G4817" t="s">
        <v>538</v>
      </c>
      <c r="H4817" t="s">
        <v>150</v>
      </c>
      <c r="I4817" t="s">
        <v>136</v>
      </c>
      <c r="J4817" t="s">
        <v>3</v>
      </c>
      <c r="K4817" t="s">
        <v>144</v>
      </c>
      <c r="L4817" t="s">
        <v>13877</v>
      </c>
      <c r="M4817" t="s">
        <v>13878</v>
      </c>
      <c r="N4817">
        <v>2.051111111</v>
      </c>
      <c r="O4817">
        <v>0</v>
      </c>
      <c r="P4817">
        <v>216</v>
      </c>
      <c r="Q4817">
        <v>0</v>
      </c>
      <c r="R4817">
        <v>0</v>
      </c>
      <c r="S4817">
        <v>0</v>
      </c>
      <c r="T4817">
        <v>7</v>
      </c>
      <c r="U4817">
        <v>0</v>
      </c>
      <c r="V4817">
        <v>0</v>
      </c>
      <c r="W4817">
        <v>0</v>
      </c>
      <c r="X4817">
        <v>103.41352633177706</v>
      </c>
      <c r="Y4817">
        <v>0</v>
      </c>
      <c r="Z4817">
        <v>0</v>
      </c>
      <c r="AA4817">
        <v>0</v>
      </c>
      <c r="AB4817">
        <v>10.697905790130205</v>
      </c>
      <c r="AC4817">
        <v>0</v>
      </c>
      <c r="AD4817">
        <v>0</v>
      </c>
      <c r="AE4817">
        <v>114.11143212190727</v>
      </c>
    </row>
    <row r="4818" spans="1:31" x14ac:dyDescent="0.3">
      <c r="A4818">
        <v>2514803</v>
      </c>
      <c r="B4818">
        <v>1</v>
      </c>
      <c r="C4818" t="s">
        <v>80</v>
      </c>
      <c r="D4818" t="s">
        <v>88</v>
      </c>
      <c r="E4818" t="s">
        <v>207</v>
      </c>
      <c r="F4818" t="s">
        <v>1049</v>
      </c>
      <c r="G4818" t="s">
        <v>224</v>
      </c>
      <c r="H4818" t="s">
        <v>150</v>
      </c>
      <c r="I4818" t="s">
        <v>136</v>
      </c>
      <c r="J4818" t="s">
        <v>137</v>
      </c>
      <c r="K4818" t="s">
        <v>144</v>
      </c>
      <c r="L4818" t="s">
        <v>13879</v>
      </c>
      <c r="M4818" t="s">
        <v>13880</v>
      </c>
      <c r="N4818">
        <v>2.0852777769999999</v>
      </c>
      <c r="O4818">
        <v>0</v>
      </c>
      <c r="P4818">
        <v>65</v>
      </c>
      <c r="Q4818">
        <v>0</v>
      </c>
      <c r="R4818">
        <v>0</v>
      </c>
      <c r="S4818">
        <v>0</v>
      </c>
      <c r="T4818">
        <v>6</v>
      </c>
      <c r="U4818">
        <v>0</v>
      </c>
      <c r="V4818">
        <v>0</v>
      </c>
      <c r="W4818">
        <v>0</v>
      </c>
      <c r="X4818">
        <v>28.383395395481866</v>
      </c>
      <c r="Y4818">
        <v>0</v>
      </c>
      <c r="Z4818">
        <v>0</v>
      </c>
      <c r="AA4818">
        <v>0</v>
      </c>
      <c r="AB4818">
        <v>14.981928107743904</v>
      </c>
      <c r="AC4818">
        <v>0</v>
      </c>
      <c r="AD4818">
        <v>0</v>
      </c>
      <c r="AE4818">
        <v>43.365323503225767</v>
      </c>
    </row>
    <row r="4819" spans="1:31" x14ac:dyDescent="0.3">
      <c r="A4819">
        <v>2514511</v>
      </c>
      <c r="B4819">
        <v>1</v>
      </c>
      <c r="C4819" t="s">
        <v>81</v>
      </c>
      <c r="D4819" t="s">
        <v>118</v>
      </c>
      <c r="E4819" t="s">
        <v>187</v>
      </c>
      <c r="F4819" t="s">
        <v>10964</v>
      </c>
      <c r="G4819" t="s">
        <v>173</v>
      </c>
      <c r="H4819" t="s">
        <v>135</v>
      </c>
      <c r="I4819" t="s">
        <v>136</v>
      </c>
      <c r="J4819" t="s">
        <v>137</v>
      </c>
      <c r="K4819" t="s">
        <v>138</v>
      </c>
      <c r="L4819" t="s">
        <v>13881</v>
      </c>
      <c r="M4819" t="s">
        <v>13882</v>
      </c>
      <c r="N4819">
        <v>7.0933333330000004</v>
      </c>
      <c r="O4819">
        <v>0</v>
      </c>
      <c r="P4819">
        <v>0</v>
      </c>
      <c r="Q4819">
        <v>18</v>
      </c>
      <c r="R4819">
        <v>8</v>
      </c>
      <c r="S4819">
        <v>14</v>
      </c>
      <c r="T4819">
        <v>0</v>
      </c>
      <c r="U4819">
        <v>10</v>
      </c>
      <c r="V4819">
        <v>0</v>
      </c>
      <c r="W4819">
        <v>0</v>
      </c>
      <c r="X4819">
        <v>0</v>
      </c>
      <c r="Y4819">
        <v>328.15958555059427</v>
      </c>
      <c r="Z4819">
        <v>53.439645543851213</v>
      </c>
      <c r="AA4819">
        <v>1122.3545801047167</v>
      </c>
      <c r="AB4819">
        <v>0</v>
      </c>
      <c r="AC4819">
        <v>6068.8679298696406</v>
      </c>
      <c r="AD4819">
        <v>0</v>
      </c>
      <c r="AE4819">
        <v>7572.821741068803</v>
      </c>
    </row>
    <row r="4820" spans="1:31" x14ac:dyDescent="0.3">
      <c r="A4820">
        <v>2514537</v>
      </c>
      <c r="B4820">
        <v>1</v>
      </c>
      <c r="C4820" t="s">
        <v>81</v>
      </c>
      <c r="D4820" t="s">
        <v>123</v>
      </c>
      <c r="E4820" t="s">
        <v>187</v>
      </c>
      <c r="F4820" t="s">
        <v>6356</v>
      </c>
      <c r="G4820" t="s">
        <v>173</v>
      </c>
      <c r="H4820" t="s">
        <v>135</v>
      </c>
      <c r="I4820" t="s">
        <v>136</v>
      </c>
      <c r="J4820" t="s">
        <v>137</v>
      </c>
      <c r="K4820" t="s">
        <v>138</v>
      </c>
      <c r="L4820" t="s">
        <v>13883</v>
      </c>
      <c r="M4820" t="s">
        <v>13884</v>
      </c>
      <c r="N4820">
        <v>2.5705555549999999</v>
      </c>
      <c r="O4820">
        <v>2</v>
      </c>
      <c r="P4820">
        <v>210</v>
      </c>
      <c r="Q4820">
        <v>24</v>
      </c>
      <c r="R4820">
        <v>52</v>
      </c>
      <c r="S4820">
        <v>0</v>
      </c>
      <c r="T4820">
        <v>22</v>
      </c>
      <c r="U4820">
        <v>1</v>
      </c>
      <c r="V4820">
        <v>0</v>
      </c>
      <c r="W4820">
        <v>17.58692023866999</v>
      </c>
      <c r="X4820">
        <v>117.87195121528144</v>
      </c>
      <c r="Y4820">
        <v>92.813314407008477</v>
      </c>
      <c r="Z4820">
        <v>136.06151642644301</v>
      </c>
      <c r="AA4820">
        <v>0</v>
      </c>
      <c r="AB4820">
        <v>58.37050954700684</v>
      </c>
      <c r="AC4820">
        <v>52.275940479654906</v>
      </c>
      <c r="AD4820">
        <v>0</v>
      </c>
      <c r="AE4820">
        <v>474.98015231406464</v>
      </c>
    </row>
    <row r="4821" spans="1:31" x14ac:dyDescent="0.3">
      <c r="A4821">
        <v>2514374</v>
      </c>
      <c r="B4821">
        <v>1</v>
      </c>
      <c r="C4821" t="s">
        <v>80</v>
      </c>
      <c r="D4821" t="s">
        <v>85</v>
      </c>
      <c r="E4821" t="s">
        <v>275</v>
      </c>
      <c r="F4821" t="s">
        <v>13885</v>
      </c>
      <c r="G4821" t="s">
        <v>295</v>
      </c>
      <c r="H4821" t="s">
        <v>135</v>
      </c>
      <c r="I4821" t="s">
        <v>136</v>
      </c>
      <c r="J4821" t="s">
        <v>137</v>
      </c>
      <c r="K4821" t="s">
        <v>138</v>
      </c>
      <c r="L4821" t="s">
        <v>13886</v>
      </c>
      <c r="M4821" t="s">
        <v>13887</v>
      </c>
      <c r="N4821">
        <v>0.29833333299999998</v>
      </c>
      <c r="O4821">
        <v>0</v>
      </c>
      <c r="P4821">
        <v>10450</v>
      </c>
      <c r="Q4821">
        <v>0</v>
      </c>
      <c r="R4821">
        <v>1</v>
      </c>
      <c r="S4821">
        <v>0</v>
      </c>
      <c r="T4821">
        <v>837</v>
      </c>
      <c r="U4821">
        <v>0</v>
      </c>
      <c r="V4821">
        <v>3</v>
      </c>
      <c r="W4821">
        <v>0</v>
      </c>
      <c r="X4821">
        <v>653.17484010757641</v>
      </c>
      <c r="Y4821">
        <v>0</v>
      </c>
      <c r="Z4821">
        <v>0</v>
      </c>
      <c r="AA4821">
        <v>0</v>
      </c>
      <c r="AB4821">
        <v>153.69495556202452</v>
      </c>
      <c r="AC4821">
        <v>0</v>
      </c>
      <c r="AD4821">
        <v>4.0675267206260157</v>
      </c>
      <c r="AE4821">
        <v>810.937322390227</v>
      </c>
    </row>
    <row r="4822" spans="1:31" x14ac:dyDescent="0.3">
      <c r="A4822">
        <v>2514397</v>
      </c>
      <c r="B4822">
        <v>1</v>
      </c>
      <c r="C4822" t="s">
        <v>80</v>
      </c>
      <c r="D4822" t="s">
        <v>103</v>
      </c>
      <c r="E4822" t="s">
        <v>141</v>
      </c>
      <c r="F4822" t="s">
        <v>13888</v>
      </c>
      <c r="G4822" t="s">
        <v>143</v>
      </c>
      <c r="H4822" t="s">
        <v>135</v>
      </c>
      <c r="I4822" t="s">
        <v>136</v>
      </c>
      <c r="J4822" t="s">
        <v>137</v>
      </c>
      <c r="K4822" t="s">
        <v>144</v>
      </c>
      <c r="L4822" t="s">
        <v>13889</v>
      </c>
      <c r="M4822" t="s">
        <v>13890</v>
      </c>
      <c r="N4822">
        <v>0.114166666</v>
      </c>
      <c r="O4822">
        <v>0</v>
      </c>
      <c r="P4822">
        <v>3099</v>
      </c>
      <c r="Q4822">
        <v>0</v>
      </c>
      <c r="R4822">
        <v>0</v>
      </c>
      <c r="S4822">
        <v>1</v>
      </c>
      <c r="T4822">
        <v>347</v>
      </c>
      <c r="U4822">
        <v>0</v>
      </c>
      <c r="V4822">
        <v>0</v>
      </c>
      <c r="W4822">
        <v>0</v>
      </c>
      <c r="X4822">
        <v>78.804645993114008</v>
      </c>
      <c r="Y4822">
        <v>0</v>
      </c>
      <c r="Z4822">
        <v>0</v>
      </c>
      <c r="AA4822">
        <v>2.4303205347390002</v>
      </c>
      <c r="AB4822">
        <v>26.927495348031659</v>
      </c>
      <c r="AC4822">
        <v>0</v>
      </c>
      <c r="AD4822">
        <v>0</v>
      </c>
      <c r="AE4822">
        <v>108.16246187588466</v>
      </c>
    </row>
    <row r="4823" spans="1:31" x14ac:dyDescent="0.3">
      <c r="A4823">
        <v>2514746</v>
      </c>
      <c r="B4823">
        <v>1</v>
      </c>
      <c r="C4823" t="s">
        <v>81</v>
      </c>
      <c r="D4823" t="s">
        <v>114</v>
      </c>
      <c r="E4823" t="s">
        <v>207</v>
      </c>
      <c r="F4823" t="s">
        <v>1034</v>
      </c>
      <c r="G4823" t="s">
        <v>177</v>
      </c>
      <c r="H4823" t="s">
        <v>150</v>
      </c>
      <c r="I4823" t="s">
        <v>136</v>
      </c>
      <c r="J4823" t="s">
        <v>137</v>
      </c>
      <c r="K4823" t="s">
        <v>144</v>
      </c>
      <c r="L4823" t="s">
        <v>13891</v>
      </c>
      <c r="M4823" t="s">
        <v>13892</v>
      </c>
      <c r="N4823">
        <v>1.153611111</v>
      </c>
      <c r="O4823">
        <v>0</v>
      </c>
      <c r="P4823">
        <v>1</v>
      </c>
      <c r="Q4823">
        <v>0</v>
      </c>
      <c r="R4823">
        <v>0</v>
      </c>
      <c r="S4823">
        <v>0</v>
      </c>
      <c r="T4823">
        <v>0</v>
      </c>
      <c r="U4823">
        <v>0</v>
      </c>
      <c r="V4823">
        <v>0</v>
      </c>
      <c r="W4823">
        <v>0</v>
      </c>
      <c r="X4823">
        <v>0.10184134392358668</v>
      </c>
      <c r="Y4823">
        <v>0</v>
      </c>
      <c r="Z4823">
        <v>0</v>
      </c>
      <c r="AA4823">
        <v>0</v>
      </c>
      <c r="AB4823">
        <v>0</v>
      </c>
      <c r="AC4823">
        <v>0</v>
      </c>
      <c r="AD4823">
        <v>0</v>
      </c>
      <c r="AE4823">
        <v>0.10184134392358668</v>
      </c>
    </row>
    <row r="4824" spans="1:31" x14ac:dyDescent="0.3">
      <c r="A4824">
        <v>2514391</v>
      </c>
      <c r="B4824">
        <v>1</v>
      </c>
      <c r="C4824" t="s">
        <v>80</v>
      </c>
      <c r="D4824" t="s">
        <v>110</v>
      </c>
      <c r="E4824" t="s">
        <v>132</v>
      </c>
      <c r="F4824" t="s">
        <v>13893</v>
      </c>
      <c r="G4824" t="s">
        <v>204</v>
      </c>
      <c r="H4824" t="s">
        <v>135</v>
      </c>
      <c r="I4824" t="s">
        <v>136</v>
      </c>
      <c r="J4824" t="s">
        <v>137</v>
      </c>
      <c r="K4824" t="s">
        <v>144</v>
      </c>
      <c r="L4824" t="s">
        <v>13894</v>
      </c>
      <c r="M4824" t="s">
        <v>13895</v>
      </c>
      <c r="N4824">
        <v>5.4666666660000001</v>
      </c>
      <c r="O4824">
        <v>0</v>
      </c>
      <c r="P4824">
        <v>267</v>
      </c>
      <c r="Q4824">
        <v>0</v>
      </c>
      <c r="R4824">
        <v>0</v>
      </c>
      <c r="S4824">
        <v>0</v>
      </c>
      <c r="T4824">
        <v>11</v>
      </c>
      <c r="U4824">
        <v>0</v>
      </c>
      <c r="V4824">
        <v>0</v>
      </c>
      <c r="W4824">
        <v>0</v>
      </c>
      <c r="X4824">
        <v>447.09184848842062</v>
      </c>
      <c r="Y4824">
        <v>0</v>
      </c>
      <c r="Z4824">
        <v>0</v>
      </c>
      <c r="AA4824">
        <v>0</v>
      </c>
      <c r="AB4824">
        <v>39.22959371985084</v>
      </c>
      <c r="AC4824">
        <v>0</v>
      </c>
      <c r="AD4824">
        <v>0</v>
      </c>
      <c r="AE4824">
        <v>486.32144220827149</v>
      </c>
    </row>
    <row r="4825" spans="1:31" x14ac:dyDescent="0.3">
      <c r="A4825">
        <v>2514729</v>
      </c>
      <c r="B4825">
        <v>1</v>
      </c>
      <c r="C4825" t="s">
        <v>80</v>
      </c>
      <c r="D4825" t="s">
        <v>103</v>
      </c>
      <c r="E4825" t="s">
        <v>207</v>
      </c>
      <c r="F4825" t="s">
        <v>13896</v>
      </c>
      <c r="G4825" t="s">
        <v>177</v>
      </c>
      <c r="H4825" t="s">
        <v>150</v>
      </c>
      <c r="I4825" t="s">
        <v>136</v>
      </c>
      <c r="J4825" t="s">
        <v>137</v>
      </c>
      <c r="K4825" t="s">
        <v>144</v>
      </c>
      <c r="L4825" t="s">
        <v>13897</v>
      </c>
      <c r="M4825" t="s">
        <v>13898</v>
      </c>
      <c r="N4825">
        <v>0.88861111100000001</v>
      </c>
      <c r="O4825">
        <v>0</v>
      </c>
      <c r="P4825">
        <v>202</v>
      </c>
      <c r="Q4825">
        <v>0</v>
      </c>
      <c r="R4825">
        <v>0</v>
      </c>
      <c r="S4825">
        <v>0</v>
      </c>
      <c r="T4825">
        <v>12</v>
      </c>
      <c r="U4825">
        <v>0</v>
      </c>
      <c r="V4825">
        <v>0</v>
      </c>
      <c r="W4825">
        <v>0</v>
      </c>
      <c r="X4825">
        <v>35.435233896947594</v>
      </c>
      <c r="Y4825">
        <v>0</v>
      </c>
      <c r="Z4825">
        <v>0</v>
      </c>
      <c r="AA4825">
        <v>0</v>
      </c>
      <c r="AB4825">
        <v>6.5276849276547102</v>
      </c>
      <c r="AC4825">
        <v>0</v>
      </c>
      <c r="AD4825">
        <v>0</v>
      </c>
      <c r="AE4825">
        <v>41.962918824602305</v>
      </c>
    </row>
    <row r="4826" spans="1:31" x14ac:dyDescent="0.3">
      <c r="A4826">
        <v>2514620</v>
      </c>
      <c r="B4826">
        <v>1</v>
      </c>
      <c r="C4826" t="s">
        <v>81</v>
      </c>
      <c r="D4826" t="s">
        <v>123</v>
      </c>
      <c r="E4826" t="s">
        <v>167</v>
      </c>
      <c r="F4826" t="s">
        <v>13899</v>
      </c>
      <c r="G4826" t="s">
        <v>263</v>
      </c>
      <c r="H4826" t="s">
        <v>150</v>
      </c>
      <c r="I4826" t="s">
        <v>136</v>
      </c>
      <c r="J4826" t="s">
        <v>137</v>
      </c>
      <c r="K4826" t="s">
        <v>144</v>
      </c>
      <c r="L4826" t="s">
        <v>13900</v>
      </c>
      <c r="M4826" t="s">
        <v>13901</v>
      </c>
      <c r="N4826">
        <v>2.096944444</v>
      </c>
      <c r="O4826">
        <v>0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0</v>
      </c>
      <c r="Y4826">
        <v>0</v>
      </c>
      <c r="Z4826">
        <v>0.75655535085150172</v>
      </c>
      <c r="AA4826">
        <v>0</v>
      </c>
      <c r="AB4826">
        <v>0</v>
      </c>
      <c r="AC4826">
        <v>0</v>
      </c>
      <c r="AD4826">
        <v>0</v>
      </c>
      <c r="AE4826">
        <v>0.75655535085150172</v>
      </c>
    </row>
    <row r="4827" spans="1:31" x14ac:dyDescent="0.3">
      <c r="A4827">
        <v>2514477</v>
      </c>
      <c r="B4827">
        <v>1</v>
      </c>
      <c r="C4827" t="s">
        <v>81</v>
      </c>
      <c r="D4827" t="s">
        <v>114</v>
      </c>
      <c r="E4827" t="s">
        <v>207</v>
      </c>
      <c r="F4827" t="s">
        <v>13902</v>
      </c>
      <c r="G4827" t="s">
        <v>177</v>
      </c>
      <c r="H4827" t="s">
        <v>150</v>
      </c>
      <c r="I4827" t="s">
        <v>136</v>
      </c>
      <c r="J4827" t="s">
        <v>137</v>
      </c>
      <c r="K4827" t="s">
        <v>144</v>
      </c>
      <c r="L4827" t="s">
        <v>13903</v>
      </c>
      <c r="M4827" t="s">
        <v>13904</v>
      </c>
      <c r="N4827">
        <v>2.2791666660000001</v>
      </c>
      <c r="O4827">
        <v>0</v>
      </c>
      <c r="P4827">
        <v>1</v>
      </c>
      <c r="Q4827">
        <v>0</v>
      </c>
      <c r="R4827">
        <v>0</v>
      </c>
      <c r="S4827">
        <v>0</v>
      </c>
      <c r="T4827">
        <v>0</v>
      </c>
      <c r="U4827">
        <v>0</v>
      </c>
      <c r="V4827">
        <v>0</v>
      </c>
      <c r="W4827">
        <v>0</v>
      </c>
      <c r="X4827">
        <v>0.12777435865465084</v>
      </c>
      <c r="Y4827">
        <v>0</v>
      </c>
      <c r="Z4827">
        <v>0</v>
      </c>
      <c r="AA4827">
        <v>0</v>
      </c>
      <c r="AB4827">
        <v>0</v>
      </c>
      <c r="AC4827">
        <v>0</v>
      </c>
      <c r="AD4827">
        <v>0</v>
      </c>
      <c r="AE4827">
        <v>0.12777435865465084</v>
      </c>
    </row>
    <row r="4828" spans="1:31" x14ac:dyDescent="0.3">
      <c r="A4828">
        <v>2514600</v>
      </c>
      <c r="B4828">
        <v>1</v>
      </c>
      <c r="C4828" t="s">
        <v>81</v>
      </c>
      <c r="D4828" t="s">
        <v>127</v>
      </c>
      <c r="E4828" t="s">
        <v>207</v>
      </c>
      <c r="F4828" t="s">
        <v>13905</v>
      </c>
      <c r="G4828" t="s">
        <v>177</v>
      </c>
      <c r="H4828" t="s">
        <v>150</v>
      </c>
      <c r="I4828" t="s">
        <v>136</v>
      </c>
      <c r="J4828" t="s">
        <v>137</v>
      </c>
      <c r="K4828" t="s">
        <v>144</v>
      </c>
      <c r="L4828" t="s">
        <v>13906</v>
      </c>
      <c r="M4828" t="s">
        <v>13907</v>
      </c>
      <c r="N4828">
        <v>2.429444444</v>
      </c>
      <c r="O4828">
        <v>0</v>
      </c>
      <c r="P4828">
        <v>37</v>
      </c>
      <c r="Q4828">
        <v>0</v>
      </c>
      <c r="R4828">
        <v>0</v>
      </c>
      <c r="S4828">
        <v>0</v>
      </c>
      <c r="T4828">
        <v>2</v>
      </c>
      <c r="U4828">
        <v>0</v>
      </c>
      <c r="V4828">
        <v>0</v>
      </c>
      <c r="W4828">
        <v>0</v>
      </c>
      <c r="X4828">
        <v>19.100491154991445</v>
      </c>
      <c r="Y4828">
        <v>0</v>
      </c>
      <c r="Z4828">
        <v>0</v>
      </c>
      <c r="AA4828">
        <v>0</v>
      </c>
      <c r="AB4828">
        <v>0.32978052494713</v>
      </c>
      <c r="AC4828">
        <v>0</v>
      </c>
      <c r="AD4828">
        <v>0</v>
      </c>
      <c r="AE4828">
        <v>19.430271679938574</v>
      </c>
    </row>
    <row r="4829" spans="1:31" x14ac:dyDescent="0.3">
      <c r="A4829">
        <v>2514663</v>
      </c>
      <c r="B4829">
        <v>1</v>
      </c>
      <c r="C4829" t="s">
        <v>80</v>
      </c>
      <c r="D4829" t="s">
        <v>105</v>
      </c>
      <c r="E4829" t="s">
        <v>159</v>
      </c>
      <c r="F4829" t="s">
        <v>13908</v>
      </c>
      <c r="G4829" t="s">
        <v>134</v>
      </c>
      <c r="H4829" t="s">
        <v>150</v>
      </c>
      <c r="I4829" t="s">
        <v>136</v>
      </c>
      <c r="J4829" t="s">
        <v>137</v>
      </c>
      <c r="K4829" t="s">
        <v>138</v>
      </c>
      <c r="L4829" t="s">
        <v>13909</v>
      </c>
      <c r="M4829" t="s">
        <v>13910</v>
      </c>
      <c r="N4829">
        <v>1.0125</v>
      </c>
      <c r="O4829">
        <v>0</v>
      </c>
      <c r="P4829">
        <v>414</v>
      </c>
      <c r="Q4829">
        <v>0</v>
      </c>
      <c r="R4829">
        <v>0</v>
      </c>
      <c r="S4829">
        <v>0</v>
      </c>
      <c r="T4829">
        <v>2</v>
      </c>
      <c r="U4829">
        <v>0</v>
      </c>
      <c r="V4829">
        <v>0</v>
      </c>
      <c r="W4829">
        <v>0</v>
      </c>
      <c r="X4829">
        <v>79.540962053312612</v>
      </c>
      <c r="Y4829">
        <v>0</v>
      </c>
      <c r="Z4829">
        <v>0</v>
      </c>
      <c r="AA4829">
        <v>0</v>
      </c>
      <c r="AB4829">
        <v>0.78747648598125009</v>
      </c>
      <c r="AC4829">
        <v>0</v>
      </c>
      <c r="AD4829">
        <v>0</v>
      </c>
      <c r="AE4829">
        <v>80.328438539293856</v>
      </c>
    </row>
    <row r="4830" spans="1:31" x14ac:dyDescent="0.3">
      <c r="A4830">
        <v>2514606</v>
      </c>
      <c r="B4830">
        <v>1</v>
      </c>
      <c r="C4830" t="s">
        <v>81</v>
      </c>
      <c r="D4830" t="s">
        <v>118</v>
      </c>
      <c r="E4830" t="s">
        <v>132</v>
      </c>
      <c r="F4830" t="s">
        <v>13911</v>
      </c>
      <c r="G4830" t="s">
        <v>204</v>
      </c>
      <c r="H4830" t="s">
        <v>135</v>
      </c>
      <c r="I4830" t="s">
        <v>136</v>
      </c>
      <c r="J4830" t="s">
        <v>137</v>
      </c>
      <c r="K4830" t="s">
        <v>144</v>
      </c>
      <c r="L4830" t="s">
        <v>13912</v>
      </c>
      <c r="M4830" t="s">
        <v>13913</v>
      </c>
      <c r="N4830">
        <v>2.7655555550000002</v>
      </c>
      <c r="O4830">
        <v>0</v>
      </c>
      <c r="P4830">
        <v>5</v>
      </c>
      <c r="Q4830">
        <v>11</v>
      </c>
      <c r="R4830">
        <v>0</v>
      </c>
      <c r="S4830">
        <v>0</v>
      </c>
      <c r="T4830">
        <v>1</v>
      </c>
      <c r="U4830">
        <v>0</v>
      </c>
      <c r="V4830">
        <v>0</v>
      </c>
      <c r="W4830">
        <v>0</v>
      </c>
      <c r="X4830">
        <v>2.5446756034987743</v>
      </c>
      <c r="Y4830">
        <v>11.049938896511396</v>
      </c>
      <c r="Z4830">
        <v>0</v>
      </c>
      <c r="AA4830">
        <v>0</v>
      </c>
      <c r="AB4830">
        <v>3.4302268686222224</v>
      </c>
      <c r="AC4830">
        <v>0</v>
      </c>
      <c r="AD4830">
        <v>0</v>
      </c>
      <c r="AE4830">
        <v>17.024841368632394</v>
      </c>
    </row>
    <row r="4831" spans="1:31" x14ac:dyDescent="0.3">
      <c r="A4831">
        <v>2514371</v>
      </c>
      <c r="B4831">
        <v>1</v>
      </c>
      <c r="C4831" t="s">
        <v>80</v>
      </c>
      <c r="D4831" t="s">
        <v>101</v>
      </c>
      <c r="E4831" t="s">
        <v>147</v>
      </c>
      <c r="F4831" t="s">
        <v>13914</v>
      </c>
      <c r="G4831" t="s">
        <v>177</v>
      </c>
      <c r="H4831" t="s">
        <v>150</v>
      </c>
      <c r="I4831" t="s">
        <v>136</v>
      </c>
      <c r="J4831" t="s">
        <v>137</v>
      </c>
      <c r="K4831" t="s">
        <v>144</v>
      </c>
      <c r="L4831" t="s">
        <v>13915</v>
      </c>
      <c r="M4831" t="s">
        <v>13916</v>
      </c>
      <c r="N4831">
        <v>1.97</v>
      </c>
      <c r="O4831">
        <v>0</v>
      </c>
      <c r="P4831">
        <v>8</v>
      </c>
      <c r="Q4831">
        <v>0</v>
      </c>
      <c r="R4831">
        <v>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2.6993798369810995</v>
      </c>
      <c r="Y4831">
        <v>0</v>
      </c>
      <c r="Z4831">
        <v>0</v>
      </c>
      <c r="AA4831">
        <v>0</v>
      </c>
      <c r="AB4831">
        <v>0</v>
      </c>
      <c r="AC4831">
        <v>0</v>
      </c>
      <c r="AD4831">
        <v>0</v>
      </c>
      <c r="AE4831">
        <v>2.6993798369810995</v>
      </c>
    </row>
    <row r="4832" spans="1:31" x14ac:dyDescent="0.3">
      <c r="A4832">
        <v>2514417</v>
      </c>
      <c r="B4832">
        <v>1</v>
      </c>
      <c r="C4832" t="s">
        <v>81</v>
      </c>
      <c r="D4832" t="s">
        <v>118</v>
      </c>
      <c r="E4832" t="s">
        <v>132</v>
      </c>
      <c r="F4832" t="s">
        <v>13917</v>
      </c>
      <c r="G4832" t="s">
        <v>204</v>
      </c>
      <c r="H4832" t="s">
        <v>135</v>
      </c>
      <c r="I4832" t="s">
        <v>136</v>
      </c>
      <c r="J4832" t="s">
        <v>137</v>
      </c>
      <c r="K4832" t="s">
        <v>144</v>
      </c>
      <c r="L4832" t="s">
        <v>13918</v>
      </c>
      <c r="M4832" t="s">
        <v>13919</v>
      </c>
      <c r="N4832">
        <v>1.365555555</v>
      </c>
      <c r="O4832">
        <v>2</v>
      </c>
      <c r="P4832">
        <v>3</v>
      </c>
      <c r="Q4832">
        <v>48</v>
      </c>
      <c r="R4832">
        <v>14</v>
      </c>
      <c r="S4832">
        <v>4</v>
      </c>
      <c r="T4832">
        <v>0</v>
      </c>
      <c r="U4832">
        <v>0</v>
      </c>
      <c r="V4832">
        <v>0</v>
      </c>
      <c r="W4832">
        <v>0.53172004960888886</v>
      </c>
      <c r="X4832">
        <v>2.75254265710125E-2</v>
      </c>
      <c r="Y4832">
        <v>37.527231953735047</v>
      </c>
      <c r="Z4832">
        <v>4.4739545304006674</v>
      </c>
      <c r="AA4832">
        <v>3.742035880033165</v>
      </c>
      <c r="AB4832">
        <v>0</v>
      </c>
      <c r="AC4832">
        <v>0</v>
      </c>
      <c r="AD4832">
        <v>0</v>
      </c>
      <c r="AE4832">
        <v>46.302467840348783</v>
      </c>
    </row>
    <row r="4833" spans="1:31" x14ac:dyDescent="0.3">
      <c r="A4833">
        <v>2514749</v>
      </c>
      <c r="B4833">
        <v>1</v>
      </c>
      <c r="C4833" t="s">
        <v>80</v>
      </c>
      <c r="D4833" t="s">
        <v>108</v>
      </c>
      <c r="E4833" t="s">
        <v>159</v>
      </c>
      <c r="F4833" t="s">
        <v>13920</v>
      </c>
      <c r="G4833" t="s">
        <v>161</v>
      </c>
      <c r="H4833" t="s">
        <v>150</v>
      </c>
      <c r="I4833" t="s">
        <v>136</v>
      </c>
      <c r="J4833" t="s">
        <v>137</v>
      </c>
      <c r="K4833" t="s">
        <v>144</v>
      </c>
      <c r="L4833" t="s">
        <v>13921</v>
      </c>
      <c r="M4833" t="s">
        <v>13922</v>
      </c>
      <c r="N4833">
        <v>0.82</v>
      </c>
      <c r="O4833">
        <v>0</v>
      </c>
      <c r="P4833">
        <v>73</v>
      </c>
      <c r="Q4833">
        <v>0</v>
      </c>
      <c r="R4833">
        <v>23</v>
      </c>
      <c r="S4833">
        <v>0</v>
      </c>
      <c r="T4833">
        <v>5</v>
      </c>
      <c r="U4833">
        <v>0</v>
      </c>
      <c r="V4833">
        <v>0</v>
      </c>
      <c r="W4833">
        <v>0</v>
      </c>
      <c r="X4833">
        <v>7.7004227133870984</v>
      </c>
      <c r="Y4833">
        <v>0</v>
      </c>
      <c r="Z4833">
        <v>1.2505782754974266</v>
      </c>
      <c r="AA4833">
        <v>0</v>
      </c>
      <c r="AB4833">
        <v>1.8330086322664176</v>
      </c>
      <c r="AC4833">
        <v>0</v>
      </c>
      <c r="AD4833">
        <v>0</v>
      </c>
      <c r="AE4833">
        <v>10.784009621150943</v>
      </c>
    </row>
    <row r="4834" spans="1:31" x14ac:dyDescent="0.3">
      <c r="A4834">
        <v>2514394</v>
      </c>
      <c r="B4834">
        <v>1</v>
      </c>
      <c r="C4834" t="s">
        <v>80</v>
      </c>
      <c r="D4834" t="s">
        <v>91</v>
      </c>
      <c r="E4834" t="s">
        <v>141</v>
      </c>
      <c r="F4834" t="s">
        <v>13923</v>
      </c>
      <c r="G4834" t="s">
        <v>143</v>
      </c>
      <c r="H4834" t="s">
        <v>135</v>
      </c>
      <c r="I4834" t="s">
        <v>136</v>
      </c>
      <c r="J4834" t="s">
        <v>137</v>
      </c>
      <c r="K4834" t="s">
        <v>144</v>
      </c>
      <c r="L4834" t="s">
        <v>13684</v>
      </c>
      <c r="M4834" t="s">
        <v>13924</v>
      </c>
      <c r="N4834">
        <v>0.221111111</v>
      </c>
      <c r="O4834">
        <v>23</v>
      </c>
      <c r="P4834">
        <v>320</v>
      </c>
      <c r="Q4834">
        <v>88</v>
      </c>
      <c r="R4834">
        <v>380</v>
      </c>
      <c r="S4834">
        <v>63</v>
      </c>
      <c r="T4834">
        <v>351</v>
      </c>
      <c r="U4834">
        <v>3</v>
      </c>
      <c r="V4834">
        <v>0</v>
      </c>
      <c r="W4834">
        <v>5.0827854131109049</v>
      </c>
      <c r="X4834">
        <v>20.429873448806049</v>
      </c>
      <c r="Y4834">
        <v>8.0990152249570357</v>
      </c>
      <c r="Z4834">
        <v>15.043368060827321</v>
      </c>
      <c r="AA4834">
        <v>74.152958704897117</v>
      </c>
      <c r="AB4834">
        <v>50.130746500718573</v>
      </c>
      <c r="AC4834">
        <v>1.93440322468448</v>
      </c>
      <c r="AD4834">
        <v>0</v>
      </c>
      <c r="AE4834">
        <v>174.87315057800149</v>
      </c>
    </row>
    <row r="4835" spans="1:31" x14ac:dyDescent="0.3">
      <c r="A4835">
        <v>2514377</v>
      </c>
      <c r="B4835">
        <v>1</v>
      </c>
      <c r="C4835" t="s">
        <v>80</v>
      </c>
      <c r="D4835" t="s">
        <v>82</v>
      </c>
      <c r="E4835" t="s">
        <v>275</v>
      </c>
      <c r="F4835" t="s">
        <v>13925</v>
      </c>
      <c r="G4835" t="s">
        <v>538</v>
      </c>
      <c r="H4835" t="s">
        <v>135</v>
      </c>
      <c r="I4835" t="s">
        <v>136</v>
      </c>
      <c r="J4835" t="s">
        <v>3</v>
      </c>
      <c r="K4835" t="s">
        <v>144</v>
      </c>
      <c r="L4835" t="s">
        <v>13926</v>
      </c>
      <c r="M4835" t="s">
        <v>13927</v>
      </c>
      <c r="N4835">
        <v>1.654722222</v>
      </c>
      <c r="O4835">
        <v>0</v>
      </c>
      <c r="P4835">
        <v>1</v>
      </c>
      <c r="Q4835">
        <v>0</v>
      </c>
      <c r="R4835">
        <v>0</v>
      </c>
      <c r="S4835">
        <v>1</v>
      </c>
      <c r="T4835">
        <v>467</v>
      </c>
      <c r="U4835">
        <v>0</v>
      </c>
      <c r="V4835">
        <v>0</v>
      </c>
      <c r="W4835">
        <v>0</v>
      </c>
      <c r="X4835">
        <v>0.94395990980411337</v>
      </c>
      <c r="Y4835">
        <v>0</v>
      </c>
      <c r="Z4835">
        <v>0</v>
      </c>
      <c r="AA4835">
        <v>102.30548635322668</v>
      </c>
      <c r="AB4835">
        <v>131.40795797014525</v>
      </c>
      <c r="AC4835">
        <v>0</v>
      </c>
      <c r="AD4835">
        <v>0</v>
      </c>
      <c r="AE4835">
        <v>234.65740423317604</v>
      </c>
    </row>
    <row r="4836" spans="1:31" x14ac:dyDescent="0.3">
      <c r="A4836">
        <v>2514580</v>
      </c>
      <c r="B4836">
        <v>1</v>
      </c>
      <c r="C4836" t="s">
        <v>81</v>
      </c>
      <c r="D4836" t="s">
        <v>112</v>
      </c>
      <c r="E4836" t="s">
        <v>207</v>
      </c>
      <c r="F4836" t="s">
        <v>13928</v>
      </c>
      <c r="G4836" t="s">
        <v>177</v>
      </c>
      <c r="H4836" t="s">
        <v>150</v>
      </c>
      <c r="I4836" t="s">
        <v>136</v>
      </c>
      <c r="J4836" t="s">
        <v>137</v>
      </c>
      <c r="K4836" t="s">
        <v>144</v>
      </c>
      <c r="L4836" t="s">
        <v>13929</v>
      </c>
      <c r="M4836" t="s">
        <v>13930</v>
      </c>
      <c r="N4836">
        <v>6.2569444440000002</v>
      </c>
      <c r="O4836">
        <v>0</v>
      </c>
      <c r="P4836">
        <v>19</v>
      </c>
      <c r="Q4836">
        <v>0</v>
      </c>
      <c r="R4836">
        <v>1</v>
      </c>
      <c r="S4836">
        <v>0</v>
      </c>
      <c r="T4836">
        <v>1</v>
      </c>
      <c r="U4836">
        <v>0</v>
      </c>
      <c r="V4836">
        <v>0</v>
      </c>
      <c r="W4836">
        <v>0</v>
      </c>
      <c r="X4836">
        <v>12.497694674683524</v>
      </c>
      <c r="Y4836">
        <v>0</v>
      </c>
      <c r="Z4836">
        <v>0.31018374121305753</v>
      </c>
      <c r="AA4836">
        <v>0</v>
      </c>
      <c r="AB4836">
        <v>109.95009462382907</v>
      </c>
      <c r="AC4836">
        <v>0</v>
      </c>
      <c r="AD4836">
        <v>0</v>
      </c>
      <c r="AE4836">
        <v>122.75797303972566</v>
      </c>
    </row>
    <row r="4837" spans="1:31" x14ac:dyDescent="0.3">
      <c r="A4837">
        <v>2514480</v>
      </c>
      <c r="B4837">
        <v>1</v>
      </c>
      <c r="C4837" t="s">
        <v>80</v>
      </c>
      <c r="D4837" t="s">
        <v>88</v>
      </c>
      <c r="E4837" t="s">
        <v>132</v>
      </c>
      <c r="F4837" t="s">
        <v>13931</v>
      </c>
      <c r="G4837" t="s">
        <v>134</v>
      </c>
      <c r="H4837" t="s">
        <v>135</v>
      </c>
      <c r="I4837" t="s">
        <v>136</v>
      </c>
      <c r="J4837" t="s">
        <v>137</v>
      </c>
      <c r="K4837" t="s">
        <v>138</v>
      </c>
      <c r="L4837" t="s">
        <v>13932</v>
      </c>
      <c r="M4837" t="s">
        <v>13933</v>
      </c>
      <c r="N4837">
        <v>3.5633333330000001</v>
      </c>
      <c r="O4837">
        <v>2</v>
      </c>
      <c r="P4837">
        <v>0</v>
      </c>
      <c r="Q4837">
        <v>0</v>
      </c>
      <c r="R4837">
        <v>0</v>
      </c>
      <c r="S4837">
        <v>0</v>
      </c>
      <c r="T4837">
        <v>0</v>
      </c>
      <c r="U4837">
        <v>0</v>
      </c>
      <c r="V4837">
        <v>0</v>
      </c>
      <c r="W4837">
        <v>223.22959911189483</v>
      </c>
      <c r="X4837">
        <v>0</v>
      </c>
      <c r="Y4837">
        <v>0</v>
      </c>
      <c r="Z4837">
        <v>0</v>
      </c>
      <c r="AA4837">
        <v>0</v>
      </c>
      <c r="AB4837">
        <v>0</v>
      </c>
      <c r="AC4837">
        <v>0</v>
      </c>
      <c r="AD4837">
        <v>0</v>
      </c>
      <c r="AE4837">
        <v>223.22959911189483</v>
      </c>
    </row>
    <row r="4838" spans="1:31" x14ac:dyDescent="0.3">
      <c r="A4838">
        <v>2514689</v>
      </c>
      <c r="B4838">
        <v>1</v>
      </c>
      <c r="C4838" t="s">
        <v>80</v>
      </c>
      <c r="D4838" t="s">
        <v>108</v>
      </c>
      <c r="E4838" t="s">
        <v>207</v>
      </c>
      <c r="F4838" t="s">
        <v>13934</v>
      </c>
      <c r="G4838" t="s">
        <v>177</v>
      </c>
      <c r="H4838" t="s">
        <v>150</v>
      </c>
      <c r="I4838" t="s">
        <v>136</v>
      </c>
      <c r="J4838" t="s">
        <v>137</v>
      </c>
      <c r="K4838" t="s">
        <v>144</v>
      </c>
      <c r="L4838" t="s">
        <v>13935</v>
      </c>
      <c r="M4838" t="s">
        <v>13936</v>
      </c>
      <c r="N4838">
        <v>3.0083333329999999</v>
      </c>
      <c r="O4838">
        <v>0</v>
      </c>
      <c r="P4838">
        <v>39</v>
      </c>
      <c r="Q4838">
        <v>0</v>
      </c>
      <c r="R4838">
        <v>14</v>
      </c>
      <c r="S4838">
        <v>0</v>
      </c>
      <c r="T4838">
        <v>4</v>
      </c>
      <c r="U4838">
        <v>0</v>
      </c>
      <c r="V4838">
        <v>0</v>
      </c>
      <c r="W4838">
        <v>0</v>
      </c>
      <c r="X4838">
        <v>14.774438062182636</v>
      </c>
      <c r="Y4838">
        <v>0</v>
      </c>
      <c r="Z4838">
        <v>3.9876048710918996</v>
      </c>
      <c r="AA4838">
        <v>0</v>
      </c>
      <c r="AB4838">
        <v>6.7170298724801416</v>
      </c>
      <c r="AC4838">
        <v>0</v>
      </c>
      <c r="AD4838">
        <v>0</v>
      </c>
      <c r="AE4838">
        <v>25.479072805754676</v>
      </c>
    </row>
    <row r="4839" spans="1:31" x14ac:dyDescent="0.3">
      <c r="A4839">
        <v>2514623</v>
      </c>
      <c r="B4839">
        <v>1</v>
      </c>
      <c r="C4839" t="s">
        <v>81</v>
      </c>
      <c r="D4839" t="s">
        <v>119</v>
      </c>
      <c r="E4839" t="s">
        <v>132</v>
      </c>
      <c r="F4839" t="s">
        <v>13937</v>
      </c>
      <c r="G4839" t="s">
        <v>143</v>
      </c>
      <c r="H4839" t="s">
        <v>135</v>
      </c>
      <c r="I4839" t="s">
        <v>136</v>
      </c>
      <c r="J4839" t="s">
        <v>137</v>
      </c>
      <c r="K4839" t="s">
        <v>144</v>
      </c>
      <c r="L4839" t="s">
        <v>13938</v>
      </c>
      <c r="M4839" t="s">
        <v>13939</v>
      </c>
      <c r="N4839">
        <v>0.52611111099999996</v>
      </c>
      <c r="O4839">
        <v>0</v>
      </c>
      <c r="P4839">
        <v>1725</v>
      </c>
      <c r="Q4839">
        <v>0</v>
      </c>
      <c r="R4839">
        <v>62</v>
      </c>
      <c r="S4839">
        <v>0</v>
      </c>
      <c r="T4839">
        <v>541</v>
      </c>
      <c r="U4839">
        <v>0</v>
      </c>
      <c r="V4839">
        <v>0</v>
      </c>
      <c r="W4839">
        <v>0</v>
      </c>
      <c r="X4839">
        <v>170.98277203306159</v>
      </c>
      <c r="Y4839">
        <v>0</v>
      </c>
      <c r="Z4839">
        <v>4.6491319848467478</v>
      </c>
      <c r="AA4839">
        <v>0</v>
      </c>
      <c r="AB4839">
        <v>121.63218608577807</v>
      </c>
      <c r="AC4839">
        <v>0</v>
      </c>
      <c r="AD4839">
        <v>0</v>
      </c>
      <c r="AE4839">
        <v>297.26409010368639</v>
      </c>
    </row>
    <row r="4840" spans="1:31" x14ac:dyDescent="0.3">
      <c r="A4840">
        <v>2514766</v>
      </c>
      <c r="B4840">
        <v>1</v>
      </c>
      <c r="C4840" t="s">
        <v>80</v>
      </c>
      <c r="D4840" t="s">
        <v>95</v>
      </c>
      <c r="E4840" t="s">
        <v>187</v>
      </c>
      <c r="F4840" t="s">
        <v>1073</v>
      </c>
      <c r="G4840" t="s">
        <v>143</v>
      </c>
      <c r="H4840" t="s">
        <v>135</v>
      </c>
      <c r="I4840" t="s">
        <v>136</v>
      </c>
      <c r="J4840" t="s">
        <v>137</v>
      </c>
      <c r="K4840" t="s">
        <v>144</v>
      </c>
      <c r="L4840" t="s">
        <v>13940</v>
      </c>
      <c r="M4840" t="s">
        <v>13941</v>
      </c>
      <c r="N4840">
        <v>9.8055555000000003E-2</v>
      </c>
      <c r="O4840">
        <v>1</v>
      </c>
      <c r="P4840">
        <v>192</v>
      </c>
      <c r="Q4840">
        <v>0</v>
      </c>
      <c r="R4840">
        <v>2</v>
      </c>
      <c r="S4840">
        <v>18</v>
      </c>
      <c r="T4840">
        <v>19</v>
      </c>
      <c r="U4840">
        <v>2</v>
      </c>
      <c r="V4840">
        <v>0</v>
      </c>
      <c r="W4840">
        <v>4.5697253724503333E-2</v>
      </c>
      <c r="X4840">
        <v>2.5337249975628162</v>
      </c>
      <c r="Y4840">
        <v>0</v>
      </c>
      <c r="Z4840">
        <v>3.03570560400525E-2</v>
      </c>
      <c r="AA4840">
        <v>1.8347827013157616</v>
      </c>
      <c r="AB4840">
        <v>0.89597131867544211</v>
      </c>
      <c r="AC4840">
        <v>3.948377867909294</v>
      </c>
      <c r="AD4840">
        <v>0</v>
      </c>
      <c r="AE4840">
        <v>9.28891119522787</v>
      </c>
    </row>
    <row r="4841" spans="1:31" x14ac:dyDescent="0.3">
      <c r="A4841">
        <v>2514981</v>
      </c>
      <c r="B4841">
        <v>1</v>
      </c>
      <c r="C4841" t="s">
        <v>80</v>
      </c>
      <c r="D4841" t="s">
        <v>82</v>
      </c>
      <c r="E4841" t="s">
        <v>207</v>
      </c>
      <c r="F4841" t="s">
        <v>13942</v>
      </c>
      <c r="G4841" t="s">
        <v>177</v>
      </c>
      <c r="H4841" t="s">
        <v>150</v>
      </c>
      <c r="I4841" t="s">
        <v>136</v>
      </c>
      <c r="J4841" t="s">
        <v>137</v>
      </c>
      <c r="K4841" t="s">
        <v>144</v>
      </c>
      <c r="L4841" t="s">
        <v>13943</v>
      </c>
      <c r="M4841" t="s">
        <v>13944</v>
      </c>
      <c r="N4841">
        <v>0.73277777700000002</v>
      </c>
      <c r="O4841">
        <v>0</v>
      </c>
      <c r="P4841">
        <v>97</v>
      </c>
      <c r="Q4841">
        <v>0</v>
      </c>
      <c r="R4841">
        <v>0</v>
      </c>
      <c r="S4841">
        <v>0</v>
      </c>
      <c r="T4841">
        <v>1</v>
      </c>
      <c r="U4841">
        <v>0</v>
      </c>
      <c r="V4841">
        <v>0</v>
      </c>
      <c r="W4841">
        <v>0</v>
      </c>
      <c r="X4841">
        <v>22.445731416439045</v>
      </c>
      <c r="Y4841">
        <v>0</v>
      </c>
      <c r="Z4841">
        <v>0</v>
      </c>
      <c r="AA4841">
        <v>0</v>
      </c>
      <c r="AB4841">
        <v>0.27927268266887501</v>
      </c>
      <c r="AC4841">
        <v>0</v>
      </c>
      <c r="AD4841">
        <v>0</v>
      </c>
      <c r="AE4841">
        <v>22.72500409910792</v>
      </c>
    </row>
    <row r="4842" spans="1:31" x14ac:dyDescent="0.3">
      <c r="A4842">
        <v>2514983</v>
      </c>
      <c r="B4842">
        <v>1</v>
      </c>
      <c r="C4842" t="s">
        <v>80</v>
      </c>
      <c r="D4842" t="s">
        <v>83</v>
      </c>
      <c r="E4842" t="s">
        <v>159</v>
      </c>
      <c r="F4842" t="s">
        <v>13945</v>
      </c>
      <c r="G4842" t="s">
        <v>173</v>
      </c>
      <c r="H4842" t="s">
        <v>150</v>
      </c>
      <c r="I4842" t="s">
        <v>136</v>
      </c>
      <c r="J4842" t="s">
        <v>137</v>
      </c>
      <c r="K4842" t="s">
        <v>138</v>
      </c>
      <c r="L4842" t="s">
        <v>13946</v>
      </c>
      <c r="M4842" t="s">
        <v>13947</v>
      </c>
      <c r="N4842">
        <v>0.321111111</v>
      </c>
      <c r="O4842">
        <v>0</v>
      </c>
      <c r="P4842">
        <v>134</v>
      </c>
      <c r="Q4842">
        <v>0</v>
      </c>
      <c r="R4842">
        <v>0</v>
      </c>
      <c r="S4842">
        <v>0</v>
      </c>
      <c r="T4842">
        <v>14</v>
      </c>
      <c r="U4842">
        <v>0</v>
      </c>
      <c r="V4842">
        <v>0</v>
      </c>
      <c r="W4842">
        <v>0</v>
      </c>
      <c r="X4842">
        <v>10.349503362479995</v>
      </c>
      <c r="Y4842">
        <v>0</v>
      </c>
      <c r="Z4842">
        <v>0</v>
      </c>
      <c r="AA4842">
        <v>0</v>
      </c>
      <c r="AB4842">
        <v>7.3720734165555566</v>
      </c>
      <c r="AC4842">
        <v>0</v>
      </c>
      <c r="AD4842">
        <v>0</v>
      </c>
      <c r="AE4842">
        <v>17.721576779035551</v>
      </c>
    </row>
    <row r="4843" spans="1:31" x14ac:dyDescent="0.3">
      <c r="A4843">
        <v>2514984</v>
      </c>
      <c r="B4843">
        <v>1</v>
      </c>
      <c r="C4843" t="s">
        <v>80</v>
      </c>
      <c r="D4843" t="s">
        <v>110</v>
      </c>
      <c r="E4843" t="s">
        <v>159</v>
      </c>
      <c r="F4843" t="s">
        <v>13948</v>
      </c>
      <c r="G4843" t="s">
        <v>134</v>
      </c>
      <c r="H4843" t="s">
        <v>150</v>
      </c>
      <c r="I4843" t="s">
        <v>136</v>
      </c>
      <c r="J4843" t="s">
        <v>137</v>
      </c>
      <c r="K4843" t="s">
        <v>138</v>
      </c>
      <c r="L4843" t="s">
        <v>13949</v>
      </c>
      <c r="M4843" t="s">
        <v>13950</v>
      </c>
      <c r="N4843">
        <v>1.8391666659999999</v>
      </c>
      <c r="O4843">
        <v>0</v>
      </c>
      <c r="P4843">
        <v>423</v>
      </c>
      <c r="Q4843">
        <v>0</v>
      </c>
      <c r="R4843">
        <v>0</v>
      </c>
      <c r="S4843">
        <v>0</v>
      </c>
      <c r="T4843">
        <v>69</v>
      </c>
      <c r="U4843">
        <v>0</v>
      </c>
      <c r="V4843">
        <v>0</v>
      </c>
      <c r="W4843">
        <v>0</v>
      </c>
      <c r="X4843">
        <v>141.40377031962271</v>
      </c>
      <c r="Y4843">
        <v>0</v>
      </c>
      <c r="Z4843">
        <v>0</v>
      </c>
      <c r="AA4843">
        <v>0</v>
      </c>
      <c r="AB4843">
        <v>111.31178440604792</v>
      </c>
      <c r="AC4843">
        <v>0</v>
      </c>
      <c r="AD4843">
        <v>0</v>
      </c>
      <c r="AE4843">
        <v>252.71555472567064</v>
      </c>
    </row>
    <row r="4844" spans="1:31" x14ac:dyDescent="0.3">
      <c r="A4844">
        <v>2514988</v>
      </c>
      <c r="B4844">
        <v>1</v>
      </c>
      <c r="C4844" t="s">
        <v>80</v>
      </c>
      <c r="D4844" t="s">
        <v>104</v>
      </c>
      <c r="E4844" t="s">
        <v>187</v>
      </c>
      <c r="F4844" t="s">
        <v>13951</v>
      </c>
      <c r="G4844" t="s">
        <v>204</v>
      </c>
      <c r="H4844" t="s">
        <v>135</v>
      </c>
      <c r="I4844" t="s">
        <v>136</v>
      </c>
      <c r="J4844" t="s">
        <v>137</v>
      </c>
      <c r="K4844" t="s">
        <v>144</v>
      </c>
      <c r="L4844" t="s">
        <v>13952</v>
      </c>
      <c r="M4844" t="s">
        <v>13953</v>
      </c>
      <c r="N4844">
        <v>1.1811111110000001</v>
      </c>
      <c r="O4844">
        <v>3</v>
      </c>
      <c r="P4844">
        <v>202</v>
      </c>
      <c r="Q4844">
        <v>19</v>
      </c>
      <c r="R4844">
        <v>230</v>
      </c>
      <c r="S4844">
        <v>15</v>
      </c>
      <c r="T4844">
        <v>73</v>
      </c>
      <c r="U4844">
        <v>4</v>
      </c>
      <c r="V4844">
        <v>0</v>
      </c>
      <c r="W4844">
        <v>17.062041069282813</v>
      </c>
      <c r="X4844">
        <v>126.25287998453889</v>
      </c>
      <c r="Y4844">
        <v>7.214728935983036</v>
      </c>
      <c r="Z4844">
        <v>96.512124714805992</v>
      </c>
      <c r="AA4844">
        <v>129.84558702900034</v>
      </c>
      <c r="AB4844">
        <v>105.30903329361128</v>
      </c>
      <c r="AC4844">
        <v>760.41834228758205</v>
      </c>
      <c r="AD4844">
        <v>0</v>
      </c>
      <c r="AE4844">
        <v>1242.6147373148044</v>
      </c>
    </row>
    <row r="4845" spans="1:31" x14ac:dyDescent="0.3">
      <c r="A4845">
        <v>2514989</v>
      </c>
      <c r="B4845">
        <v>1</v>
      </c>
      <c r="C4845" t="s">
        <v>80</v>
      </c>
      <c r="D4845" t="s">
        <v>100</v>
      </c>
      <c r="E4845" t="s">
        <v>159</v>
      </c>
      <c r="F4845" t="s">
        <v>13954</v>
      </c>
      <c r="G4845" t="s">
        <v>134</v>
      </c>
      <c r="H4845" t="s">
        <v>150</v>
      </c>
      <c r="I4845" t="s">
        <v>136</v>
      </c>
      <c r="J4845" t="s">
        <v>137</v>
      </c>
      <c r="K4845" t="s">
        <v>138</v>
      </c>
      <c r="L4845" t="s">
        <v>13955</v>
      </c>
      <c r="M4845" t="s">
        <v>13956</v>
      </c>
      <c r="N4845">
        <v>0.64611111099999996</v>
      </c>
      <c r="O4845">
        <v>0</v>
      </c>
      <c r="P4845">
        <v>162</v>
      </c>
      <c r="Q4845">
        <v>0</v>
      </c>
      <c r="R4845">
        <v>3</v>
      </c>
      <c r="S4845">
        <v>0</v>
      </c>
      <c r="T4845">
        <v>16</v>
      </c>
      <c r="U4845">
        <v>0</v>
      </c>
      <c r="V4845">
        <v>0</v>
      </c>
      <c r="W4845">
        <v>0</v>
      </c>
      <c r="X4845">
        <v>17.154287802393885</v>
      </c>
      <c r="Y4845">
        <v>0</v>
      </c>
      <c r="Z4845">
        <v>3.9678958429080008E-2</v>
      </c>
      <c r="AA4845">
        <v>0</v>
      </c>
      <c r="AB4845">
        <v>8.8690483086984084</v>
      </c>
      <c r="AC4845">
        <v>0</v>
      </c>
      <c r="AD4845">
        <v>0</v>
      </c>
      <c r="AE4845">
        <v>26.06301506952137</v>
      </c>
    </row>
    <row r="4846" spans="1:31" x14ac:dyDescent="0.3">
      <c r="A4846">
        <v>2514991</v>
      </c>
      <c r="B4846">
        <v>1</v>
      </c>
      <c r="C4846" t="s">
        <v>80</v>
      </c>
      <c r="D4846" t="s">
        <v>100</v>
      </c>
      <c r="E4846" t="s">
        <v>132</v>
      </c>
      <c r="F4846" t="s">
        <v>13957</v>
      </c>
      <c r="G4846" t="s">
        <v>450</v>
      </c>
      <c r="H4846" t="s">
        <v>135</v>
      </c>
      <c r="I4846" t="s">
        <v>136</v>
      </c>
      <c r="J4846" t="s">
        <v>137</v>
      </c>
      <c r="K4846" t="s">
        <v>144</v>
      </c>
      <c r="L4846" t="s">
        <v>13958</v>
      </c>
      <c r="M4846" t="s">
        <v>13959</v>
      </c>
      <c r="N4846">
        <v>0.465277777</v>
      </c>
      <c r="O4846">
        <v>0</v>
      </c>
      <c r="P4846">
        <v>464</v>
      </c>
      <c r="Q4846">
        <v>0</v>
      </c>
      <c r="R4846">
        <v>3</v>
      </c>
      <c r="S4846">
        <v>0</v>
      </c>
      <c r="T4846">
        <v>62</v>
      </c>
      <c r="U4846">
        <v>0</v>
      </c>
      <c r="V4846">
        <v>0</v>
      </c>
      <c r="W4846">
        <v>0</v>
      </c>
      <c r="X4846">
        <v>44.073898919920197</v>
      </c>
      <c r="Y4846">
        <v>0</v>
      </c>
      <c r="Z4846">
        <v>1.9206541740716662E-2</v>
      </c>
      <c r="AA4846">
        <v>0</v>
      </c>
      <c r="AB4846">
        <v>35.819150844142854</v>
      </c>
      <c r="AC4846">
        <v>0</v>
      </c>
      <c r="AD4846">
        <v>0</v>
      </c>
      <c r="AE4846">
        <v>79.912256305803766</v>
      </c>
    </row>
    <row r="4847" spans="1:31" x14ac:dyDescent="0.3">
      <c r="A4847">
        <v>2514992</v>
      </c>
      <c r="B4847">
        <v>1</v>
      </c>
      <c r="C4847" t="s">
        <v>80</v>
      </c>
      <c r="D4847" t="s">
        <v>105</v>
      </c>
      <c r="E4847" t="s">
        <v>159</v>
      </c>
      <c r="F4847" t="s">
        <v>13960</v>
      </c>
      <c r="G4847" t="s">
        <v>134</v>
      </c>
      <c r="H4847" t="s">
        <v>150</v>
      </c>
      <c r="I4847" t="s">
        <v>136</v>
      </c>
      <c r="J4847" t="s">
        <v>137</v>
      </c>
      <c r="K4847" t="s">
        <v>138</v>
      </c>
      <c r="L4847" t="s">
        <v>13961</v>
      </c>
      <c r="M4847" t="s">
        <v>13962</v>
      </c>
      <c r="N4847">
        <v>1.0366666659999999</v>
      </c>
      <c r="O4847">
        <v>0</v>
      </c>
      <c r="P4847">
        <v>271</v>
      </c>
      <c r="Q4847">
        <v>0</v>
      </c>
      <c r="R4847">
        <v>0</v>
      </c>
      <c r="S4847">
        <v>0</v>
      </c>
      <c r="T4847">
        <v>18</v>
      </c>
      <c r="U4847">
        <v>0</v>
      </c>
      <c r="V4847">
        <v>0</v>
      </c>
      <c r="W4847">
        <v>0</v>
      </c>
      <c r="X4847">
        <v>60.3297290559575</v>
      </c>
      <c r="Y4847">
        <v>0</v>
      </c>
      <c r="Z4847">
        <v>0</v>
      </c>
      <c r="AA4847">
        <v>0</v>
      </c>
      <c r="AB4847">
        <v>64.621149694866929</v>
      </c>
      <c r="AC4847">
        <v>0</v>
      </c>
      <c r="AD4847">
        <v>0</v>
      </c>
      <c r="AE4847">
        <v>124.95087875082443</v>
      </c>
    </row>
    <row r="4848" spans="1:31" x14ac:dyDescent="0.3">
      <c r="A4848">
        <v>2514997</v>
      </c>
      <c r="B4848">
        <v>1</v>
      </c>
      <c r="C4848" t="s">
        <v>80</v>
      </c>
      <c r="D4848" t="s">
        <v>101</v>
      </c>
      <c r="E4848" t="s">
        <v>159</v>
      </c>
      <c r="F4848" t="s">
        <v>13963</v>
      </c>
      <c r="G4848" t="s">
        <v>134</v>
      </c>
      <c r="H4848" t="s">
        <v>150</v>
      </c>
      <c r="I4848" t="s">
        <v>136</v>
      </c>
      <c r="J4848" t="s">
        <v>137</v>
      </c>
      <c r="K4848" t="s">
        <v>138</v>
      </c>
      <c r="L4848" t="s">
        <v>13964</v>
      </c>
      <c r="M4848" t="s">
        <v>13965</v>
      </c>
      <c r="N4848">
        <v>1.2738888880000001</v>
      </c>
      <c r="O4848">
        <v>0</v>
      </c>
      <c r="P4848">
        <v>0</v>
      </c>
      <c r="Q4848">
        <v>0</v>
      </c>
      <c r="R4848">
        <v>0</v>
      </c>
      <c r="S4848">
        <v>0</v>
      </c>
      <c r="T4848">
        <v>43</v>
      </c>
      <c r="U4848">
        <v>0</v>
      </c>
      <c r="V4848">
        <v>0</v>
      </c>
      <c r="W4848">
        <v>0</v>
      </c>
      <c r="X4848">
        <v>0</v>
      </c>
      <c r="Y4848">
        <v>0</v>
      </c>
      <c r="Z4848">
        <v>0</v>
      </c>
      <c r="AA4848">
        <v>0</v>
      </c>
      <c r="AB4848">
        <v>13.537504508064035</v>
      </c>
      <c r="AC4848">
        <v>0</v>
      </c>
      <c r="AD4848">
        <v>0</v>
      </c>
      <c r="AE4848">
        <v>13.537504508064035</v>
      </c>
    </row>
    <row r="4849" spans="1:31" x14ac:dyDescent="0.3">
      <c r="A4849">
        <v>2514998</v>
      </c>
      <c r="B4849">
        <v>1</v>
      </c>
      <c r="C4849" t="s">
        <v>80</v>
      </c>
      <c r="D4849" t="s">
        <v>83</v>
      </c>
      <c r="E4849" t="s">
        <v>187</v>
      </c>
      <c r="F4849" t="s">
        <v>5538</v>
      </c>
      <c r="G4849" t="s">
        <v>143</v>
      </c>
      <c r="H4849" t="s">
        <v>135</v>
      </c>
      <c r="I4849" t="s">
        <v>136</v>
      </c>
      <c r="J4849" t="s">
        <v>137</v>
      </c>
      <c r="K4849" t="s">
        <v>144</v>
      </c>
      <c r="L4849" t="s">
        <v>13966</v>
      </c>
      <c r="M4849" t="s">
        <v>13967</v>
      </c>
      <c r="N4849">
        <v>0.156388888</v>
      </c>
      <c r="O4849">
        <v>0</v>
      </c>
      <c r="P4849">
        <v>0</v>
      </c>
      <c r="Q4849">
        <v>1</v>
      </c>
      <c r="R4849">
        <v>0</v>
      </c>
      <c r="S4849">
        <v>3</v>
      </c>
      <c r="T4849">
        <v>17</v>
      </c>
      <c r="U4849">
        <v>6</v>
      </c>
      <c r="V4849">
        <v>4</v>
      </c>
      <c r="W4849">
        <v>0</v>
      </c>
      <c r="X4849">
        <v>0</v>
      </c>
      <c r="Y4849">
        <v>2.1724280006184999E-2</v>
      </c>
      <c r="Z4849">
        <v>0</v>
      </c>
      <c r="AA4849">
        <v>16.181692742976992</v>
      </c>
      <c r="AB4849">
        <v>35.157556032059276</v>
      </c>
      <c r="AC4849">
        <v>317.51276610618879</v>
      </c>
      <c r="AD4849">
        <v>22.271089855805446</v>
      </c>
      <c r="AE4849">
        <v>391.14482901703667</v>
      </c>
    </row>
    <row r="4850" spans="1:31" x14ac:dyDescent="0.3">
      <c r="A4850">
        <v>2515004</v>
      </c>
      <c r="B4850">
        <v>1</v>
      </c>
      <c r="C4850" t="s">
        <v>81</v>
      </c>
      <c r="D4850" t="s">
        <v>118</v>
      </c>
      <c r="E4850" t="s">
        <v>132</v>
      </c>
      <c r="F4850" t="s">
        <v>993</v>
      </c>
      <c r="G4850" t="s">
        <v>204</v>
      </c>
      <c r="H4850" t="s">
        <v>135</v>
      </c>
      <c r="I4850" t="s">
        <v>136</v>
      </c>
      <c r="J4850" t="s">
        <v>137</v>
      </c>
      <c r="K4850" t="s">
        <v>144</v>
      </c>
      <c r="L4850" t="s">
        <v>13968</v>
      </c>
      <c r="M4850" t="s">
        <v>13969</v>
      </c>
      <c r="N4850">
        <v>3.429166666</v>
      </c>
      <c r="O4850">
        <v>0</v>
      </c>
      <c r="P4850">
        <v>0</v>
      </c>
      <c r="Q4850">
        <v>3</v>
      </c>
      <c r="R4850">
        <v>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0</v>
      </c>
      <c r="Y4850">
        <v>7.7142634446333931</v>
      </c>
      <c r="Z4850">
        <v>0</v>
      </c>
      <c r="AA4850">
        <v>0</v>
      </c>
      <c r="AB4850">
        <v>0</v>
      </c>
      <c r="AC4850">
        <v>0</v>
      </c>
      <c r="AD4850">
        <v>0</v>
      </c>
      <c r="AE4850">
        <v>7.7142634446333931</v>
      </c>
    </row>
    <row r="4851" spans="1:31" x14ac:dyDescent="0.3">
      <c r="A4851">
        <v>2515016</v>
      </c>
      <c r="B4851">
        <v>1</v>
      </c>
      <c r="C4851" t="s">
        <v>80</v>
      </c>
      <c r="D4851" t="s">
        <v>104</v>
      </c>
      <c r="E4851" t="s">
        <v>207</v>
      </c>
      <c r="F4851" t="s">
        <v>13970</v>
      </c>
      <c r="G4851" t="s">
        <v>177</v>
      </c>
      <c r="H4851" t="s">
        <v>150</v>
      </c>
      <c r="I4851" t="s">
        <v>136</v>
      </c>
      <c r="J4851" t="s">
        <v>137</v>
      </c>
      <c r="K4851" t="s">
        <v>144</v>
      </c>
      <c r="L4851" t="s">
        <v>13971</v>
      </c>
      <c r="M4851" t="s">
        <v>13972</v>
      </c>
      <c r="N4851">
        <v>1.5052777770000001</v>
      </c>
      <c r="O4851">
        <v>0</v>
      </c>
      <c r="P4851">
        <v>1</v>
      </c>
      <c r="Q4851">
        <v>0</v>
      </c>
      <c r="R4851">
        <v>5</v>
      </c>
      <c r="S4851">
        <v>0</v>
      </c>
      <c r="T4851">
        <v>2</v>
      </c>
      <c r="U4851">
        <v>0</v>
      </c>
      <c r="V4851">
        <v>0</v>
      </c>
      <c r="W4851">
        <v>0</v>
      </c>
      <c r="X4851">
        <v>0.55807242165207005</v>
      </c>
      <c r="Y4851">
        <v>0</v>
      </c>
      <c r="Z4851">
        <v>6.1685696847991931</v>
      </c>
      <c r="AA4851">
        <v>0</v>
      </c>
      <c r="AB4851">
        <v>8.8857444951125006E-3</v>
      </c>
      <c r="AC4851">
        <v>0</v>
      </c>
      <c r="AD4851">
        <v>0</v>
      </c>
      <c r="AE4851">
        <v>6.7355278509463758</v>
      </c>
    </row>
    <row r="4852" spans="1:31" x14ac:dyDescent="0.3">
      <c r="A4852">
        <v>2515019</v>
      </c>
      <c r="B4852">
        <v>1</v>
      </c>
      <c r="C4852" t="s">
        <v>80</v>
      </c>
      <c r="D4852" t="s">
        <v>111</v>
      </c>
      <c r="E4852" t="s">
        <v>207</v>
      </c>
      <c r="F4852" t="s">
        <v>13973</v>
      </c>
      <c r="G4852" t="s">
        <v>856</v>
      </c>
      <c r="H4852" t="s">
        <v>150</v>
      </c>
      <c r="I4852" t="s">
        <v>136</v>
      </c>
      <c r="J4852" t="s">
        <v>137</v>
      </c>
      <c r="K4852" t="s">
        <v>144</v>
      </c>
      <c r="L4852" t="s">
        <v>13974</v>
      </c>
      <c r="M4852" t="s">
        <v>13975</v>
      </c>
      <c r="N4852">
        <v>0.53055555499999996</v>
      </c>
      <c r="O4852">
        <v>0</v>
      </c>
      <c r="P4852">
        <v>383</v>
      </c>
      <c r="Q4852">
        <v>0</v>
      </c>
      <c r="R4852">
        <v>0</v>
      </c>
      <c r="S4852">
        <v>0</v>
      </c>
      <c r="T4852">
        <v>24</v>
      </c>
      <c r="U4852">
        <v>0</v>
      </c>
      <c r="V4852">
        <v>0</v>
      </c>
      <c r="W4852">
        <v>0</v>
      </c>
      <c r="X4852">
        <v>53.137042583028112</v>
      </c>
      <c r="Y4852">
        <v>0</v>
      </c>
      <c r="Z4852">
        <v>0</v>
      </c>
      <c r="AA4852">
        <v>0</v>
      </c>
      <c r="AB4852">
        <v>9.1314296529217494</v>
      </c>
      <c r="AC4852">
        <v>0</v>
      </c>
      <c r="AD4852">
        <v>0</v>
      </c>
      <c r="AE4852">
        <v>62.268472235949858</v>
      </c>
    </row>
    <row r="4853" spans="1:31" x14ac:dyDescent="0.3">
      <c r="A4853">
        <v>2515020</v>
      </c>
      <c r="B4853">
        <v>1</v>
      </c>
      <c r="C4853" t="s">
        <v>80</v>
      </c>
      <c r="D4853" t="s">
        <v>105</v>
      </c>
      <c r="E4853" t="s">
        <v>141</v>
      </c>
      <c r="F4853" t="s">
        <v>4212</v>
      </c>
      <c r="G4853" t="s">
        <v>143</v>
      </c>
      <c r="H4853" t="s">
        <v>135</v>
      </c>
      <c r="I4853" t="s">
        <v>136</v>
      </c>
      <c r="J4853" t="s">
        <v>137</v>
      </c>
      <c r="K4853" t="s">
        <v>144</v>
      </c>
      <c r="L4853" t="s">
        <v>13976</v>
      </c>
      <c r="M4853" t="s">
        <v>13977</v>
      </c>
      <c r="N4853">
        <v>0.72444444399999997</v>
      </c>
      <c r="O4853">
        <v>0</v>
      </c>
      <c r="P4853">
        <v>159</v>
      </c>
      <c r="Q4853">
        <v>0</v>
      </c>
      <c r="R4853">
        <v>12</v>
      </c>
      <c r="S4853">
        <v>8</v>
      </c>
      <c r="T4853">
        <v>28</v>
      </c>
      <c r="U4853">
        <v>6</v>
      </c>
      <c r="V4853">
        <v>1</v>
      </c>
      <c r="W4853">
        <v>0</v>
      </c>
      <c r="X4853">
        <v>27.752601476417343</v>
      </c>
      <c r="Y4853">
        <v>0</v>
      </c>
      <c r="Z4853">
        <v>2.4459438850562667</v>
      </c>
      <c r="AA4853">
        <v>28.847923095286209</v>
      </c>
      <c r="AB4853">
        <v>33.86559064419216</v>
      </c>
      <c r="AC4853">
        <v>511.08042513449197</v>
      </c>
      <c r="AD4853">
        <v>3.23052485240984</v>
      </c>
      <c r="AE4853">
        <v>607.22300908785382</v>
      </c>
    </row>
    <row r="4854" spans="1:31" x14ac:dyDescent="0.3">
      <c r="A4854">
        <v>2515023</v>
      </c>
      <c r="B4854">
        <v>1</v>
      </c>
      <c r="C4854" t="s">
        <v>80</v>
      </c>
      <c r="D4854" t="s">
        <v>106</v>
      </c>
      <c r="E4854" t="s">
        <v>207</v>
      </c>
      <c r="F4854" t="s">
        <v>13978</v>
      </c>
      <c r="G4854" t="s">
        <v>856</v>
      </c>
      <c r="H4854" t="s">
        <v>150</v>
      </c>
      <c r="I4854" t="s">
        <v>136</v>
      </c>
      <c r="J4854" t="s">
        <v>137</v>
      </c>
      <c r="K4854" t="s">
        <v>144</v>
      </c>
      <c r="L4854" t="s">
        <v>13979</v>
      </c>
      <c r="M4854" t="s">
        <v>13980</v>
      </c>
      <c r="N4854">
        <v>1.9908333330000001</v>
      </c>
      <c r="O4854">
        <v>0</v>
      </c>
      <c r="P4854">
        <v>1</v>
      </c>
      <c r="Q4854">
        <v>0</v>
      </c>
      <c r="R4854">
        <v>2</v>
      </c>
      <c r="S4854">
        <v>0</v>
      </c>
      <c r="T4854">
        <v>4</v>
      </c>
      <c r="U4854">
        <v>0</v>
      </c>
      <c r="V4854">
        <v>0</v>
      </c>
      <c r="W4854">
        <v>0</v>
      </c>
      <c r="X4854">
        <v>1.3651813159738724</v>
      </c>
      <c r="Y4854">
        <v>0</v>
      </c>
      <c r="Z4854">
        <v>2.2172219824232355</v>
      </c>
      <c r="AA4854">
        <v>0</v>
      </c>
      <c r="AB4854">
        <v>22.667074804229436</v>
      </c>
      <c r="AC4854">
        <v>0</v>
      </c>
      <c r="AD4854">
        <v>0</v>
      </c>
      <c r="AE4854">
        <v>26.249478102626544</v>
      </c>
    </row>
    <row r="4855" spans="1:31" x14ac:dyDescent="0.3">
      <c r="A4855">
        <v>2515024</v>
      </c>
      <c r="B4855">
        <v>1</v>
      </c>
      <c r="C4855" t="s">
        <v>81</v>
      </c>
      <c r="D4855" t="s">
        <v>122</v>
      </c>
      <c r="E4855" t="s">
        <v>141</v>
      </c>
      <c r="F4855" t="s">
        <v>13765</v>
      </c>
      <c r="G4855" t="s">
        <v>134</v>
      </c>
      <c r="H4855" t="s">
        <v>135</v>
      </c>
      <c r="I4855" t="s">
        <v>136</v>
      </c>
      <c r="J4855" t="s">
        <v>137</v>
      </c>
      <c r="K4855" t="s">
        <v>138</v>
      </c>
      <c r="L4855" t="s">
        <v>13981</v>
      </c>
      <c r="M4855" t="s">
        <v>13982</v>
      </c>
      <c r="N4855">
        <v>3.8858333329999999</v>
      </c>
      <c r="O4855">
        <v>10</v>
      </c>
      <c r="P4855">
        <v>859</v>
      </c>
      <c r="Q4855">
        <v>70</v>
      </c>
      <c r="R4855">
        <v>41</v>
      </c>
      <c r="S4855">
        <v>21</v>
      </c>
      <c r="T4855">
        <v>55</v>
      </c>
      <c r="U4855">
        <v>0</v>
      </c>
      <c r="V4855">
        <v>1</v>
      </c>
      <c r="W4855">
        <v>6.1994920213548177</v>
      </c>
      <c r="X4855">
        <v>388.53344135878126</v>
      </c>
      <c r="Y4855">
        <v>344.31306385752691</v>
      </c>
      <c r="Z4855">
        <v>40.48276972935156</v>
      </c>
      <c r="AA4855">
        <v>290.26275623549787</v>
      </c>
      <c r="AB4855">
        <v>134.0440030093153</v>
      </c>
      <c r="AC4855">
        <v>0</v>
      </c>
      <c r="AD4855">
        <v>2.3748203800700076</v>
      </c>
      <c r="AE4855">
        <v>1206.2103465918976</v>
      </c>
    </row>
    <row r="4856" spans="1:31" x14ac:dyDescent="0.3">
      <c r="A4856">
        <v>2515025</v>
      </c>
      <c r="B4856">
        <v>1</v>
      </c>
      <c r="C4856" t="s">
        <v>81</v>
      </c>
      <c r="D4856" t="s">
        <v>128</v>
      </c>
      <c r="E4856" t="s">
        <v>141</v>
      </c>
      <c r="F4856" t="s">
        <v>13983</v>
      </c>
      <c r="G4856" t="s">
        <v>143</v>
      </c>
      <c r="H4856" t="s">
        <v>135</v>
      </c>
      <c r="I4856" t="s">
        <v>136</v>
      </c>
      <c r="J4856" t="s">
        <v>137</v>
      </c>
      <c r="K4856" t="s">
        <v>144</v>
      </c>
      <c r="L4856" t="s">
        <v>13984</v>
      </c>
      <c r="M4856" t="s">
        <v>13985</v>
      </c>
      <c r="N4856">
        <v>0.21666666600000001</v>
      </c>
      <c r="O4856">
        <v>11</v>
      </c>
      <c r="P4856">
        <v>1685</v>
      </c>
      <c r="Q4856">
        <v>64</v>
      </c>
      <c r="R4856">
        <v>102</v>
      </c>
      <c r="S4856">
        <v>19</v>
      </c>
      <c r="T4856">
        <v>137</v>
      </c>
      <c r="U4856">
        <v>2</v>
      </c>
      <c r="V4856">
        <v>0</v>
      </c>
      <c r="W4856">
        <v>0.46875497069743333</v>
      </c>
      <c r="X4856">
        <v>54.80019449950008</v>
      </c>
      <c r="Y4856">
        <v>7.9097273560929011</v>
      </c>
      <c r="Z4856">
        <v>5.6801903746783022</v>
      </c>
      <c r="AA4856">
        <v>65.677150231013542</v>
      </c>
      <c r="AB4856">
        <v>17.619436645164036</v>
      </c>
      <c r="AC4856">
        <v>0.90229588612800005</v>
      </c>
      <c r="AD4856">
        <v>0</v>
      </c>
      <c r="AE4856">
        <v>153.05774996327429</v>
      </c>
    </row>
    <row r="4857" spans="1:31" x14ac:dyDescent="0.3">
      <c r="A4857">
        <v>2515027</v>
      </c>
      <c r="B4857">
        <v>1</v>
      </c>
      <c r="C4857" t="s">
        <v>80</v>
      </c>
      <c r="D4857" t="s">
        <v>96</v>
      </c>
      <c r="E4857" t="s">
        <v>141</v>
      </c>
      <c r="F4857" t="s">
        <v>13986</v>
      </c>
      <c r="G4857" t="s">
        <v>134</v>
      </c>
      <c r="H4857" t="s">
        <v>135</v>
      </c>
      <c r="I4857" t="s">
        <v>136</v>
      </c>
      <c r="J4857" t="s">
        <v>137</v>
      </c>
      <c r="K4857" t="s">
        <v>138</v>
      </c>
      <c r="L4857" t="s">
        <v>13987</v>
      </c>
      <c r="M4857" t="s">
        <v>13988</v>
      </c>
      <c r="N4857">
        <v>2.4386111110000002</v>
      </c>
      <c r="O4857">
        <v>6</v>
      </c>
      <c r="P4857">
        <v>5829</v>
      </c>
      <c r="Q4857">
        <v>7</v>
      </c>
      <c r="R4857">
        <v>69</v>
      </c>
      <c r="S4857">
        <v>30</v>
      </c>
      <c r="T4857">
        <v>687</v>
      </c>
      <c r="U4857">
        <v>0</v>
      </c>
      <c r="V4857">
        <v>1</v>
      </c>
      <c r="W4857">
        <v>44.337166592538978</v>
      </c>
      <c r="X4857">
        <v>3512.489550458768</v>
      </c>
      <c r="Y4857">
        <v>67.184030490799159</v>
      </c>
      <c r="Z4857">
        <v>96.136066772549114</v>
      </c>
      <c r="AA4857">
        <v>1874.7203573940631</v>
      </c>
      <c r="AB4857">
        <v>2822.4020207339095</v>
      </c>
      <c r="AC4857">
        <v>0</v>
      </c>
      <c r="AD4857">
        <v>1.005412285863535</v>
      </c>
      <c r="AE4857">
        <v>8418.2746047284909</v>
      </c>
    </row>
    <row r="4858" spans="1:31" x14ac:dyDescent="0.3">
      <c r="A4858">
        <v>2515029</v>
      </c>
      <c r="B4858">
        <v>1</v>
      </c>
      <c r="C4858" t="s">
        <v>81</v>
      </c>
      <c r="D4858" t="s">
        <v>118</v>
      </c>
      <c r="E4858" t="s">
        <v>207</v>
      </c>
      <c r="F4858" t="s">
        <v>13989</v>
      </c>
      <c r="G4858" t="s">
        <v>173</v>
      </c>
      <c r="H4858" t="s">
        <v>150</v>
      </c>
      <c r="I4858" t="s">
        <v>136</v>
      </c>
      <c r="J4858" t="s">
        <v>137</v>
      </c>
      <c r="K4858" t="s">
        <v>138</v>
      </c>
      <c r="L4858" t="s">
        <v>13990</v>
      </c>
      <c r="M4858" t="s">
        <v>13991</v>
      </c>
      <c r="N4858">
        <v>2.09</v>
      </c>
      <c r="O4858">
        <v>0</v>
      </c>
      <c r="P4858">
        <v>0</v>
      </c>
      <c r="Q4858">
        <v>0</v>
      </c>
      <c r="R4858">
        <v>0</v>
      </c>
      <c r="S4858">
        <v>0</v>
      </c>
      <c r="T4858">
        <v>2</v>
      </c>
      <c r="U4858">
        <v>0</v>
      </c>
      <c r="V4858">
        <v>0</v>
      </c>
      <c r="W4858">
        <v>0</v>
      </c>
      <c r="X4858">
        <v>0</v>
      </c>
      <c r="Y4858">
        <v>0</v>
      </c>
      <c r="Z4858">
        <v>0</v>
      </c>
      <c r="AA4858">
        <v>0</v>
      </c>
      <c r="AB4858">
        <v>4.8801464640439729</v>
      </c>
      <c r="AC4858">
        <v>0</v>
      </c>
      <c r="AD4858">
        <v>0</v>
      </c>
      <c r="AE4858">
        <v>4.8801464640439729</v>
      </c>
    </row>
    <row r="4859" spans="1:31" x14ac:dyDescent="0.3">
      <c r="A4859">
        <v>2515031</v>
      </c>
      <c r="B4859">
        <v>1</v>
      </c>
      <c r="C4859" t="s">
        <v>80</v>
      </c>
      <c r="D4859" t="s">
        <v>107</v>
      </c>
      <c r="E4859" t="s">
        <v>167</v>
      </c>
      <c r="F4859" t="s">
        <v>13992</v>
      </c>
      <c r="G4859" t="s">
        <v>169</v>
      </c>
      <c r="H4859" t="s">
        <v>150</v>
      </c>
      <c r="I4859" t="s">
        <v>136</v>
      </c>
      <c r="J4859" t="s">
        <v>137</v>
      </c>
      <c r="K4859" t="s">
        <v>144</v>
      </c>
      <c r="L4859" t="s">
        <v>13993</v>
      </c>
      <c r="M4859" t="s">
        <v>13994</v>
      </c>
      <c r="N4859">
        <v>1.5863888880000001</v>
      </c>
      <c r="O4859">
        <v>0</v>
      </c>
      <c r="P4859">
        <v>1</v>
      </c>
      <c r="Q4859">
        <v>0</v>
      </c>
      <c r="R4859">
        <v>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0.36375909167500836</v>
      </c>
      <c r="Y4859">
        <v>0</v>
      </c>
      <c r="Z4859">
        <v>0</v>
      </c>
      <c r="AA4859">
        <v>0</v>
      </c>
      <c r="AB4859">
        <v>0</v>
      </c>
      <c r="AC4859">
        <v>0</v>
      </c>
      <c r="AD4859">
        <v>0</v>
      </c>
      <c r="AE4859">
        <v>0.36375909167500836</v>
      </c>
    </row>
    <row r="4860" spans="1:31" x14ac:dyDescent="0.3">
      <c r="A4860">
        <v>2515034</v>
      </c>
      <c r="B4860">
        <v>1</v>
      </c>
      <c r="C4860" t="s">
        <v>81</v>
      </c>
      <c r="D4860" t="s">
        <v>121</v>
      </c>
      <c r="E4860" t="s">
        <v>187</v>
      </c>
      <c r="F4860" t="s">
        <v>13995</v>
      </c>
      <c r="G4860" t="s">
        <v>134</v>
      </c>
      <c r="H4860" t="s">
        <v>135</v>
      </c>
      <c r="I4860" t="s">
        <v>136</v>
      </c>
      <c r="J4860" t="s">
        <v>137</v>
      </c>
      <c r="K4860" t="s">
        <v>138</v>
      </c>
      <c r="L4860" t="s">
        <v>13996</v>
      </c>
      <c r="M4860" t="s">
        <v>13997</v>
      </c>
      <c r="N4860">
        <v>5.5075000000000003</v>
      </c>
      <c r="O4860">
        <v>0</v>
      </c>
      <c r="P4860">
        <v>715</v>
      </c>
      <c r="Q4860">
        <v>0</v>
      </c>
      <c r="R4860">
        <v>12</v>
      </c>
      <c r="S4860">
        <v>4</v>
      </c>
      <c r="T4860">
        <v>52</v>
      </c>
      <c r="U4860">
        <v>0</v>
      </c>
      <c r="V4860">
        <v>0</v>
      </c>
      <c r="W4860">
        <v>0</v>
      </c>
      <c r="X4860">
        <v>366.17396782805292</v>
      </c>
      <c r="Y4860">
        <v>0</v>
      </c>
      <c r="Z4860">
        <v>7.7616912009223116</v>
      </c>
      <c r="AA4860">
        <v>35.495063589739999</v>
      </c>
      <c r="AB4860">
        <v>109.66624617229211</v>
      </c>
      <c r="AC4860">
        <v>0</v>
      </c>
      <c r="AD4860">
        <v>0</v>
      </c>
      <c r="AE4860">
        <v>519.09696879100727</v>
      </c>
    </row>
    <row r="4861" spans="1:31" x14ac:dyDescent="0.3">
      <c r="A4861">
        <v>2515046</v>
      </c>
      <c r="B4861">
        <v>1</v>
      </c>
      <c r="C4861" t="s">
        <v>81</v>
      </c>
      <c r="D4861" t="s">
        <v>120</v>
      </c>
      <c r="E4861" t="s">
        <v>187</v>
      </c>
      <c r="F4861" t="s">
        <v>13998</v>
      </c>
      <c r="G4861" t="s">
        <v>134</v>
      </c>
      <c r="H4861" t="s">
        <v>135</v>
      </c>
      <c r="I4861" t="s">
        <v>136</v>
      </c>
      <c r="J4861" t="s">
        <v>137</v>
      </c>
      <c r="K4861" t="s">
        <v>138</v>
      </c>
      <c r="L4861" t="s">
        <v>13999</v>
      </c>
      <c r="M4861" t="s">
        <v>14000</v>
      </c>
      <c r="N4861">
        <v>1.8830555550000001</v>
      </c>
      <c r="O4861">
        <v>1</v>
      </c>
      <c r="P4861">
        <v>18</v>
      </c>
      <c r="Q4861">
        <v>30</v>
      </c>
      <c r="R4861">
        <v>4</v>
      </c>
      <c r="S4861">
        <v>2</v>
      </c>
      <c r="T4861">
        <v>1</v>
      </c>
      <c r="U4861">
        <v>0</v>
      </c>
      <c r="V4861">
        <v>0</v>
      </c>
      <c r="W4861">
        <v>0.13436910458463333</v>
      </c>
      <c r="X4861">
        <v>6.2496635518899097</v>
      </c>
      <c r="Y4861">
        <v>12.877707888399215</v>
      </c>
      <c r="Z4861">
        <v>3.6927051238116437</v>
      </c>
      <c r="AA4861">
        <v>34.477920820588295</v>
      </c>
      <c r="AB4861">
        <v>1.3781015782671044</v>
      </c>
      <c r="AC4861">
        <v>0</v>
      </c>
      <c r="AD4861">
        <v>0</v>
      </c>
      <c r="AE4861">
        <v>58.810468067540803</v>
      </c>
    </row>
    <row r="4862" spans="1:31" x14ac:dyDescent="0.3">
      <c r="A4862">
        <v>2515047</v>
      </c>
      <c r="B4862">
        <v>1</v>
      </c>
      <c r="C4862" t="s">
        <v>81</v>
      </c>
      <c r="D4862" t="s">
        <v>128</v>
      </c>
      <c r="E4862" t="s">
        <v>159</v>
      </c>
      <c r="F4862" t="s">
        <v>14001</v>
      </c>
      <c r="G4862" t="s">
        <v>134</v>
      </c>
      <c r="H4862" t="s">
        <v>150</v>
      </c>
      <c r="I4862" t="s">
        <v>136</v>
      </c>
      <c r="J4862" t="s">
        <v>137</v>
      </c>
      <c r="K4862" t="s">
        <v>138</v>
      </c>
      <c r="L4862" t="s">
        <v>14002</v>
      </c>
      <c r="M4862" t="s">
        <v>14003</v>
      </c>
      <c r="N4862">
        <v>1.370833333</v>
      </c>
      <c r="O4862">
        <v>0</v>
      </c>
      <c r="P4862">
        <v>399</v>
      </c>
      <c r="Q4862">
        <v>0</v>
      </c>
      <c r="R4862">
        <v>0</v>
      </c>
      <c r="S4862">
        <v>0</v>
      </c>
      <c r="T4862">
        <v>46</v>
      </c>
      <c r="U4862">
        <v>0</v>
      </c>
      <c r="V4862">
        <v>0</v>
      </c>
      <c r="W4862">
        <v>0</v>
      </c>
      <c r="X4862">
        <v>118.46684778832612</v>
      </c>
      <c r="Y4862">
        <v>0</v>
      </c>
      <c r="Z4862">
        <v>0</v>
      </c>
      <c r="AA4862">
        <v>0</v>
      </c>
      <c r="AB4862">
        <v>67.710971158223771</v>
      </c>
      <c r="AC4862">
        <v>0</v>
      </c>
      <c r="AD4862">
        <v>0</v>
      </c>
      <c r="AE4862">
        <v>186.17781894654991</v>
      </c>
    </row>
    <row r="4863" spans="1:31" x14ac:dyDescent="0.3">
      <c r="A4863">
        <v>2515056</v>
      </c>
      <c r="B4863">
        <v>1</v>
      </c>
      <c r="C4863" t="s">
        <v>80</v>
      </c>
      <c r="D4863" t="s">
        <v>93</v>
      </c>
      <c r="E4863" t="s">
        <v>207</v>
      </c>
      <c r="F4863" t="s">
        <v>14004</v>
      </c>
      <c r="G4863" t="s">
        <v>538</v>
      </c>
      <c r="H4863" t="s">
        <v>150</v>
      </c>
      <c r="I4863" t="s">
        <v>136</v>
      </c>
      <c r="J4863" t="s">
        <v>3</v>
      </c>
      <c r="K4863" t="s">
        <v>144</v>
      </c>
      <c r="L4863" t="s">
        <v>14005</v>
      </c>
      <c r="M4863" t="s">
        <v>14006</v>
      </c>
      <c r="N4863">
        <v>4.6394444439999996</v>
      </c>
      <c r="O4863">
        <v>0</v>
      </c>
      <c r="P4863">
        <v>27</v>
      </c>
      <c r="Q4863">
        <v>0</v>
      </c>
      <c r="R4863">
        <v>4</v>
      </c>
      <c r="S4863">
        <v>0</v>
      </c>
      <c r="T4863">
        <v>1</v>
      </c>
      <c r="U4863">
        <v>0</v>
      </c>
      <c r="V4863">
        <v>0</v>
      </c>
      <c r="W4863">
        <v>0</v>
      </c>
      <c r="X4863">
        <v>11.485547615398103</v>
      </c>
      <c r="Y4863">
        <v>0</v>
      </c>
      <c r="Z4863">
        <v>1.0262728277421584</v>
      </c>
      <c r="AA4863">
        <v>0</v>
      </c>
      <c r="AB4863">
        <v>51.006567455140399</v>
      </c>
      <c r="AC4863">
        <v>0</v>
      </c>
      <c r="AD4863">
        <v>0</v>
      </c>
      <c r="AE4863">
        <v>63.518387898280658</v>
      </c>
    </row>
    <row r="4864" spans="1:31" x14ac:dyDescent="0.3">
      <c r="A4864">
        <v>2515059</v>
      </c>
      <c r="B4864">
        <v>1</v>
      </c>
      <c r="C4864" t="s">
        <v>80</v>
      </c>
      <c r="D4864" t="s">
        <v>85</v>
      </c>
      <c r="E4864" t="s">
        <v>167</v>
      </c>
      <c r="F4864" t="s">
        <v>1183</v>
      </c>
      <c r="G4864" t="s">
        <v>234</v>
      </c>
      <c r="H4864" t="s">
        <v>150</v>
      </c>
      <c r="I4864" t="s">
        <v>136</v>
      </c>
      <c r="J4864" t="s">
        <v>137</v>
      </c>
      <c r="K4864" t="s">
        <v>144</v>
      </c>
      <c r="L4864" t="s">
        <v>14007</v>
      </c>
      <c r="M4864" t="s">
        <v>14008</v>
      </c>
      <c r="N4864">
        <v>1.6288888880000001</v>
      </c>
      <c r="O4864">
        <v>0</v>
      </c>
      <c r="P4864">
        <v>0</v>
      </c>
      <c r="Q4864">
        <v>0</v>
      </c>
      <c r="R4864">
        <v>0</v>
      </c>
      <c r="S4864">
        <v>0</v>
      </c>
      <c r="T4864">
        <v>21</v>
      </c>
      <c r="U4864">
        <v>0</v>
      </c>
      <c r="V4864">
        <v>0</v>
      </c>
      <c r="W4864">
        <v>0</v>
      </c>
      <c r="X4864">
        <v>0</v>
      </c>
      <c r="Y4864">
        <v>0</v>
      </c>
      <c r="Z4864">
        <v>0</v>
      </c>
      <c r="AA4864">
        <v>0</v>
      </c>
      <c r="AB4864">
        <v>14.736269768115712</v>
      </c>
      <c r="AC4864">
        <v>0</v>
      </c>
      <c r="AD4864">
        <v>0</v>
      </c>
      <c r="AE4864">
        <v>14.736269768115712</v>
      </c>
    </row>
    <row r="4865" spans="1:31" x14ac:dyDescent="0.3">
      <c r="A4865">
        <v>2515064</v>
      </c>
      <c r="B4865">
        <v>1</v>
      </c>
      <c r="C4865" t="s">
        <v>80</v>
      </c>
      <c r="D4865" t="s">
        <v>100</v>
      </c>
      <c r="E4865" t="s">
        <v>159</v>
      </c>
      <c r="F4865" t="s">
        <v>14009</v>
      </c>
      <c r="G4865" t="s">
        <v>134</v>
      </c>
      <c r="H4865" t="s">
        <v>150</v>
      </c>
      <c r="I4865" t="s">
        <v>136</v>
      </c>
      <c r="J4865" t="s">
        <v>137</v>
      </c>
      <c r="K4865" t="s">
        <v>138</v>
      </c>
      <c r="L4865" t="s">
        <v>14010</v>
      </c>
      <c r="M4865" t="s">
        <v>14011</v>
      </c>
      <c r="N4865">
        <v>0.33027777699999999</v>
      </c>
      <c r="O4865">
        <v>0</v>
      </c>
      <c r="P4865">
        <v>475</v>
      </c>
      <c r="Q4865">
        <v>0</v>
      </c>
      <c r="R4865">
        <v>0</v>
      </c>
      <c r="S4865">
        <v>0</v>
      </c>
      <c r="T4865">
        <v>25</v>
      </c>
      <c r="U4865">
        <v>0</v>
      </c>
      <c r="V4865">
        <v>0</v>
      </c>
      <c r="W4865">
        <v>0</v>
      </c>
      <c r="X4865">
        <v>44.871907834671077</v>
      </c>
      <c r="Y4865">
        <v>0</v>
      </c>
      <c r="Z4865">
        <v>0</v>
      </c>
      <c r="AA4865">
        <v>0</v>
      </c>
      <c r="AB4865">
        <v>8.4417283239177721</v>
      </c>
      <c r="AC4865">
        <v>0</v>
      </c>
      <c r="AD4865">
        <v>0</v>
      </c>
      <c r="AE4865">
        <v>53.313636158588849</v>
      </c>
    </row>
    <row r="4866" spans="1:31" x14ac:dyDescent="0.3">
      <c r="A4866">
        <v>2515065</v>
      </c>
      <c r="B4866">
        <v>1</v>
      </c>
      <c r="C4866" t="s">
        <v>80</v>
      </c>
      <c r="D4866" t="s">
        <v>97</v>
      </c>
      <c r="E4866" t="s">
        <v>141</v>
      </c>
      <c r="F4866" t="s">
        <v>14012</v>
      </c>
      <c r="G4866" t="s">
        <v>204</v>
      </c>
      <c r="H4866" t="s">
        <v>135</v>
      </c>
      <c r="I4866" t="s">
        <v>136</v>
      </c>
      <c r="J4866" t="s">
        <v>137</v>
      </c>
      <c r="K4866" t="s">
        <v>144</v>
      </c>
      <c r="L4866" t="s">
        <v>14013</v>
      </c>
      <c r="M4866" t="s">
        <v>14014</v>
      </c>
      <c r="N4866">
        <v>2.5847222219999999</v>
      </c>
      <c r="O4866">
        <v>0</v>
      </c>
      <c r="P4866">
        <v>0</v>
      </c>
      <c r="Q4866">
        <v>7</v>
      </c>
      <c r="R4866">
        <v>0</v>
      </c>
      <c r="S4866">
        <v>8</v>
      </c>
      <c r="T4866">
        <v>0</v>
      </c>
      <c r="U4866">
        <v>1</v>
      </c>
      <c r="V4866">
        <v>0</v>
      </c>
      <c r="W4866">
        <v>0</v>
      </c>
      <c r="X4866">
        <v>0</v>
      </c>
      <c r="Y4866">
        <v>5.1508253685182677</v>
      </c>
      <c r="Z4866">
        <v>0</v>
      </c>
      <c r="AA4866">
        <v>101.89506477679092</v>
      </c>
      <c r="AB4866">
        <v>0</v>
      </c>
      <c r="AC4866">
        <v>370.63853204188194</v>
      </c>
      <c r="AD4866">
        <v>0</v>
      </c>
      <c r="AE4866">
        <v>477.6844221871911</v>
      </c>
    </row>
    <row r="4867" spans="1:31" x14ac:dyDescent="0.3">
      <c r="A4867">
        <v>2515066</v>
      </c>
      <c r="B4867">
        <v>1</v>
      </c>
      <c r="C4867" t="s">
        <v>81</v>
      </c>
      <c r="D4867" t="s">
        <v>115</v>
      </c>
      <c r="E4867" t="s">
        <v>187</v>
      </c>
      <c r="F4867" t="s">
        <v>10516</v>
      </c>
      <c r="G4867" t="s">
        <v>143</v>
      </c>
      <c r="H4867" t="s">
        <v>135</v>
      </c>
      <c r="I4867" t="s">
        <v>136</v>
      </c>
      <c r="J4867" t="s">
        <v>137</v>
      </c>
      <c r="K4867" t="s">
        <v>144</v>
      </c>
      <c r="L4867" t="s">
        <v>14015</v>
      </c>
      <c r="M4867" t="s">
        <v>14016</v>
      </c>
      <c r="N4867">
        <v>0.22</v>
      </c>
      <c r="O4867">
        <v>0</v>
      </c>
      <c r="P4867">
        <v>479</v>
      </c>
      <c r="Q4867">
        <v>3</v>
      </c>
      <c r="R4867">
        <v>20</v>
      </c>
      <c r="S4867">
        <v>4</v>
      </c>
      <c r="T4867">
        <v>37</v>
      </c>
      <c r="U4867">
        <v>0</v>
      </c>
      <c r="V4867">
        <v>0</v>
      </c>
      <c r="W4867">
        <v>0</v>
      </c>
      <c r="X4867">
        <v>7.5021830391222011</v>
      </c>
      <c r="Y4867">
        <v>0.16292261064816005</v>
      </c>
      <c r="Z4867">
        <v>0.47017006654464</v>
      </c>
      <c r="AA4867">
        <v>6.1758869888449794</v>
      </c>
      <c r="AB4867">
        <v>2.8629529224080406</v>
      </c>
      <c r="AC4867">
        <v>0</v>
      </c>
      <c r="AD4867">
        <v>0</v>
      </c>
      <c r="AE4867">
        <v>17.174115627568021</v>
      </c>
    </row>
    <row r="4868" spans="1:31" x14ac:dyDescent="0.3">
      <c r="A4868">
        <v>2515068</v>
      </c>
      <c r="B4868">
        <v>1</v>
      </c>
      <c r="C4868" t="s">
        <v>81</v>
      </c>
      <c r="D4868" t="s">
        <v>112</v>
      </c>
      <c r="E4868" t="s">
        <v>207</v>
      </c>
      <c r="F4868" t="s">
        <v>14017</v>
      </c>
      <c r="G4868" t="s">
        <v>177</v>
      </c>
      <c r="H4868" t="s">
        <v>150</v>
      </c>
      <c r="I4868" t="s">
        <v>136</v>
      </c>
      <c r="J4868" t="s">
        <v>137</v>
      </c>
      <c r="K4868" t="s">
        <v>144</v>
      </c>
      <c r="L4868" t="s">
        <v>14018</v>
      </c>
      <c r="M4868" t="s">
        <v>14019</v>
      </c>
      <c r="N4868">
        <v>2.0699999999999998</v>
      </c>
      <c r="O4868">
        <v>0</v>
      </c>
      <c r="P4868">
        <v>7</v>
      </c>
      <c r="Q4868">
        <v>0</v>
      </c>
      <c r="R4868">
        <v>0</v>
      </c>
      <c r="S4868">
        <v>0</v>
      </c>
      <c r="T4868">
        <v>0</v>
      </c>
      <c r="U4868">
        <v>0</v>
      </c>
      <c r="V4868">
        <v>0</v>
      </c>
      <c r="W4868">
        <v>0</v>
      </c>
      <c r="X4868">
        <v>1.7092303672676399</v>
      </c>
      <c r="Y4868">
        <v>0</v>
      </c>
      <c r="Z4868">
        <v>0</v>
      </c>
      <c r="AA4868">
        <v>0</v>
      </c>
      <c r="AB4868">
        <v>0</v>
      </c>
      <c r="AC4868">
        <v>0</v>
      </c>
      <c r="AD4868">
        <v>0</v>
      </c>
      <c r="AE4868">
        <v>1.7092303672676399</v>
      </c>
    </row>
    <row r="4869" spans="1:31" x14ac:dyDescent="0.3">
      <c r="A4869">
        <v>2515074</v>
      </c>
      <c r="B4869">
        <v>1</v>
      </c>
      <c r="C4869" t="s">
        <v>80</v>
      </c>
      <c r="D4869" t="s">
        <v>103</v>
      </c>
      <c r="E4869" t="s">
        <v>132</v>
      </c>
      <c r="F4869" t="s">
        <v>14020</v>
      </c>
      <c r="G4869" t="s">
        <v>134</v>
      </c>
      <c r="H4869" t="s">
        <v>135</v>
      </c>
      <c r="I4869" t="s">
        <v>136</v>
      </c>
      <c r="J4869" t="s">
        <v>137</v>
      </c>
      <c r="K4869" t="s">
        <v>138</v>
      </c>
      <c r="L4869" t="s">
        <v>14021</v>
      </c>
      <c r="M4869" t="s">
        <v>14022</v>
      </c>
      <c r="N4869">
        <v>0.42083333299999998</v>
      </c>
      <c r="O4869">
        <v>0</v>
      </c>
      <c r="P4869">
        <v>4</v>
      </c>
      <c r="Q4869">
        <v>0</v>
      </c>
      <c r="R4869">
        <v>3</v>
      </c>
      <c r="S4869">
        <v>0</v>
      </c>
      <c r="T4869">
        <v>9</v>
      </c>
      <c r="U4869">
        <v>0</v>
      </c>
      <c r="V4869">
        <v>2</v>
      </c>
      <c r="W4869">
        <v>0</v>
      </c>
      <c r="X4869">
        <v>0.75759033727892078</v>
      </c>
      <c r="Y4869">
        <v>0</v>
      </c>
      <c r="Z4869">
        <v>0.4923685770703875</v>
      </c>
      <c r="AA4869">
        <v>0</v>
      </c>
      <c r="AB4869">
        <v>8.8236706199593087</v>
      </c>
      <c r="AC4869">
        <v>0</v>
      </c>
      <c r="AD4869">
        <v>73.152000982236231</v>
      </c>
      <c r="AE4869">
        <v>83.225630516544854</v>
      </c>
    </row>
    <row r="4870" spans="1:31" x14ac:dyDescent="0.3">
      <c r="A4870">
        <v>2515082</v>
      </c>
      <c r="B4870">
        <v>1</v>
      </c>
      <c r="C4870" t="s">
        <v>80</v>
      </c>
      <c r="D4870" t="s">
        <v>99</v>
      </c>
      <c r="E4870" t="s">
        <v>167</v>
      </c>
      <c r="F4870" t="s">
        <v>14023</v>
      </c>
      <c r="G4870" t="s">
        <v>234</v>
      </c>
      <c r="H4870" t="s">
        <v>150</v>
      </c>
      <c r="I4870" t="s">
        <v>136</v>
      </c>
      <c r="J4870" t="s">
        <v>137</v>
      </c>
      <c r="K4870" t="s">
        <v>144</v>
      </c>
      <c r="L4870" t="s">
        <v>14024</v>
      </c>
      <c r="M4870" t="s">
        <v>14025</v>
      </c>
      <c r="N4870">
        <v>3.4852777769999999</v>
      </c>
      <c r="O4870">
        <v>0</v>
      </c>
      <c r="P4870">
        <v>0</v>
      </c>
      <c r="Q4870">
        <v>0</v>
      </c>
      <c r="R4870">
        <v>0</v>
      </c>
      <c r="S4870">
        <v>0</v>
      </c>
      <c r="T4870">
        <v>1</v>
      </c>
      <c r="U4870">
        <v>0</v>
      </c>
      <c r="V4870">
        <v>0</v>
      </c>
      <c r="W4870">
        <v>0</v>
      </c>
      <c r="X4870">
        <v>0</v>
      </c>
      <c r="Y4870">
        <v>0</v>
      </c>
      <c r="Z4870">
        <v>0</v>
      </c>
      <c r="AA4870">
        <v>0</v>
      </c>
      <c r="AB4870">
        <v>5.7033208498033332</v>
      </c>
      <c r="AC4870">
        <v>0</v>
      </c>
      <c r="AD4870">
        <v>0</v>
      </c>
      <c r="AE4870">
        <v>5.7033208498033332</v>
      </c>
    </row>
    <row r="4871" spans="1:31" x14ac:dyDescent="0.3">
      <c r="A4871">
        <v>2515088</v>
      </c>
      <c r="B4871">
        <v>1</v>
      </c>
      <c r="C4871" t="s">
        <v>80</v>
      </c>
      <c r="D4871" t="s">
        <v>97</v>
      </c>
      <c r="E4871" t="s">
        <v>207</v>
      </c>
      <c r="F4871" t="s">
        <v>14026</v>
      </c>
      <c r="G4871" t="s">
        <v>413</v>
      </c>
      <c r="H4871" t="s">
        <v>150</v>
      </c>
      <c r="I4871" t="s">
        <v>136</v>
      </c>
      <c r="J4871" t="s">
        <v>137</v>
      </c>
      <c r="K4871" t="s">
        <v>144</v>
      </c>
      <c r="L4871" t="s">
        <v>14027</v>
      </c>
      <c r="M4871" t="s">
        <v>14028</v>
      </c>
      <c r="N4871">
        <v>1.713055555</v>
      </c>
      <c r="O4871">
        <v>0</v>
      </c>
      <c r="P4871">
        <v>87</v>
      </c>
      <c r="Q4871">
        <v>0</v>
      </c>
      <c r="R4871">
        <v>0</v>
      </c>
      <c r="S4871">
        <v>0</v>
      </c>
      <c r="T4871">
        <v>1</v>
      </c>
      <c r="U4871">
        <v>0</v>
      </c>
      <c r="V4871">
        <v>0</v>
      </c>
      <c r="W4871">
        <v>0</v>
      </c>
      <c r="X4871">
        <v>59.441747098846299</v>
      </c>
      <c r="Y4871">
        <v>0</v>
      </c>
      <c r="Z4871">
        <v>0</v>
      </c>
      <c r="AA4871">
        <v>0</v>
      </c>
      <c r="AB4871">
        <v>0.21505203520427002</v>
      </c>
      <c r="AC4871">
        <v>0</v>
      </c>
      <c r="AD4871">
        <v>0</v>
      </c>
      <c r="AE4871">
        <v>59.656799134050573</v>
      </c>
    </row>
    <row r="4872" spans="1:31" x14ac:dyDescent="0.3">
      <c r="A4872">
        <v>2515091</v>
      </c>
      <c r="B4872">
        <v>1</v>
      </c>
      <c r="C4872" t="s">
        <v>81</v>
      </c>
      <c r="D4872" t="s">
        <v>128</v>
      </c>
      <c r="E4872" t="s">
        <v>132</v>
      </c>
      <c r="F4872" t="s">
        <v>14029</v>
      </c>
      <c r="G4872" t="s">
        <v>143</v>
      </c>
      <c r="H4872" t="s">
        <v>135</v>
      </c>
      <c r="I4872" t="s">
        <v>136</v>
      </c>
      <c r="J4872" t="s">
        <v>137</v>
      </c>
      <c r="K4872" t="s">
        <v>144</v>
      </c>
      <c r="L4872" t="s">
        <v>14030</v>
      </c>
      <c r="M4872" t="s">
        <v>14031</v>
      </c>
      <c r="N4872">
        <v>0.73333333300000003</v>
      </c>
      <c r="O4872">
        <v>0</v>
      </c>
      <c r="P4872">
        <v>2906</v>
      </c>
      <c r="Q4872">
        <v>0</v>
      </c>
      <c r="R4872">
        <v>7</v>
      </c>
      <c r="S4872">
        <v>1</v>
      </c>
      <c r="T4872">
        <v>162</v>
      </c>
      <c r="U4872">
        <v>0</v>
      </c>
      <c r="V4872">
        <v>0</v>
      </c>
      <c r="W4872">
        <v>0</v>
      </c>
      <c r="X4872">
        <v>524.84221396816611</v>
      </c>
      <c r="Y4872">
        <v>0</v>
      </c>
      <c r="Z4872">
        <v>1.5045074199430002</v>
      </c>
      <c r="AA4872">
        <v>1.4394013334381999</v>
      </c>
      <c r="AB4872">
        <v>89.428162563625563</v>
      </c>
      <c r="AC4872">
        <v>0</v>
      </c>
      <c r="AD4872">
        <v>0</v>
      </c>
      <c r="AE4872">
        <v>617.21428528517299</v>
      </c>
    </row>
    <row r="4873" spans="1:31" x14ac:dyDescent="0.3">
      <c r="A4873">
        <v>2515094</v>
      </c>
      <c r="B4873">
        <v>1</v>
      </c>
      <c r="C4873" t="s">
        <v>81</v>
      </c>
      <c r="D4873" t="s">
        <v>118</v>
      </c>
      <c r="E4873" t="s">
        <v>187</v>
      </c>
      <c r="F4873" t="s">
        <v>2463</v>
      </c>
      <c r="G4873" t="s">
        <v>134</v>
      </c>
      <c r="H4873" t="s">
        <v>135</v>
      </c>
      <c r="I4873" t="s">
        <v>136</v>
      </c>
      <c r="J4873" t="s">
        <v>137</v>
      </c>
      <c r="K4873" t="s">
        <v>138</v>
      </c>
      <c r="L4873" t="s">
        <v>14032</v>
      </c>
      <c r="M4873" t="s">
        <v>14033</v>
      </c>
      <c r="N4873">
        <v>2.7108333330000001</v>
      </c>
      <c r="O4873">
        <v>0</v>
      </c>
      <c r="P4873">
        <v>1</v>
      </c>
      <c r="Q4873">
        <v>0</v>
      </c>
      <c r="R4873">
        <v>88</v>
      </c>
      <c r="S4873">
        <v>0</v>
      </c>
      <c r="T4873">
        <v>5</v>
      </c>
      <c r="U4873">
        <v>0</v>
      </c>
      <c r="V4873">
        <v>0</v>
      </c>
      <c r="W4873">
        <v>0</v>
      </c>
      <c r="X4873">
        <v>0.17168276765009247</v>
      </c>
      <c r="Y4873">
        <v>0</v>
      </c>
      <c r="Z4873">
        <v>235.18649195997273</v>
      </c>
      <c r="AA4873">
        <v>0</v>
      </c>
      <c r="AB4873">
        <v>6.7133149168946256</v>
      </c>
      <c r="AC4873">
        <v>0</v>
      </c>
      <c r="AD4873">
        <v>0</v>
      </c>
      <c r="AE4873">
        <v>242.07148964451744</v>
      </c>
    </row>
    <row r="4874" spans="1:31" x14ac:dyDescent="0.3">
      <c r="A4874">
        <v>2515096</v>
      </c>
      <c r="B4874">
        <v>1</v>
      </c>
      <c r="C4874" t="s">
        <v>81</v>
      </c>
      <c r="D4874" t="s">
        <v>122</v>
      </c>
      <c r="E4874" t="s">
        <v>167</v>
      </c>
      <c r="F4874" t="s">
        <v>14034</v>
      </c>
      <c r="G4874" t="s">
        <v>169</v>
      </c>
      <c r="H4874" t="s">
        <v>150</v>
      </c>
      <c r="I4874" t="s">
        <v>136</v>
      </c>
      <c r="J4874" t="s">
        <v>137</v>
      </c>
      <c r="K4874" t="s">
        <v>144</v>
      </c>
      <c r="L4874" t="s">
        <v>14035</v>
      </c>
      <c r="M4874" t="s">
        <v>14036</v>
      </c>
      <c r="N4874">
        <v>0.74277777700000003</v>
      </c>
      <c r="O4874">
        <v>0</v>
      </c>
      <c r="P4874">
        <v>4</v>
      </c>
      <c r="Q4874">
        <v>0</v>
      </c>
      <c r="R4874">
        <v>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0.72411969849322055</v>
      </c>
      <c r="Y4874">
        <v>0</v>
      </c>
      <c r="Z4874">
        <v>0</v>
      </c>
      <c r="AA4874">
        <v>0</v>
      </c>
      <c r="AB4874">
        <v>0</v>
      </c>
      <c r="AC4874">
        <v>0</v>
      </c>
      <c r="AD4874">
        <v>0</v>
      </c>
      <c r="AE4874">
        <v>0.72411969849322055</v>
      </c>
    </row>
    <row r="4875" spans="1:31" x14ac:dyDescent="0.3">
      <c r="A4875">
        <v>2515098</v>
      </c>
      <c r="B4875">
        <v>1</v>
      </c>
      <c r="C4875" t="s">
        <v>80</v>
      </c>
      <c r="D4875" t="s">
        <v>95</v>
      </c>
      <c r="E4875" t="s">
        <v>159</v>
      </c>
      <c r="F4875" t="s">
        <v>14037</v>
      </c>
      <c r="G4875" t="s">
        <v>134</v>
      </c>
      <c r="H4875" t="s">
        <v>150</v>
      </c>
      <c r="I4875" t="s">
        <v>136</v>
      </c>
      <c r="J4875" t="s">
        <v>137</v>
      </c>
      <c r="K4875" t="s">
        <v>138</v>
      </c>
      <c r="L4875" t="s">
        <v>14038</v>
      </c>
      <c r="M4875" t="s">
        <v>14039</v>
      </c>
      <c r="N4875">
        <v>1.2055555549999999</v>
      </c>
      <c r="O4875">
        <v>0</v>
      </c>
      <c r="P4875">
        <v>182</v>
      </c>
      <c r="Q4875">
        <v>0</v>
      </c>
      <c r="R4875">
        <v>0</v>
      </c>
      <c r="S4875">
        <v>0</v>
      </c>
      <c r="T4875">
        <v>13</v>
      </c>
      <c r="U4875">
        <v>0</v>
      </c>
      <c r="V4875">
        <v>0</v>
      </c>
      <c r="W4875">
        <v>0</v>
      </c>
      <c r="X4875">
        <v>39.631134763387635</v>
      </c>
      <c r="Y4875">
        <v>0</v>
      </c>
      <c r="Z4875">
        <v>0</v>
      </c>
      <c r="AA4875">
        <v>0</v>
      </c>
      <c r="AB4875">
        <v>49.601289697628978</v>
      </c>
      <c r="AC4875">
        <v>0</v>
      </c>
      <c r="AD4875">
        <v>0</v>
      </c>
      <c r="AE4875">
        <v>89.23242446101662</v>
      </c>
    </row>
    <row r="4876" spans="1:31" x14ac:dyDescent="0.3">
      <c r="A4876">
        <v>2515101</v>
      </c>
      <c r="B4876">
        <v>1</v>
      </c>
      <c r="C4876" t="s">
        <v>80</v>
      </c>
      <c r="D4876" t="s">
        <v>96</v>
      </c>
      <c r="E4876" t="s">
        <v>147</v>
      </c>
      <c r="F4876" t="s">
        <v>14040</v>
      </c>
      <c r="G4876" t="s">
        <v>1512</v>
      </c>
      <c r="H4876" t="s">
        <v>150</v>
      </c>
      <c r="I4876" t="s">
        <v>136</v>
      </c>
      <c r="J4876" t="s">
        <v>137</v>
      </c>
      <c r="K4876" t="s">
        <v>144</v>
      </c>
      <c r="L4876" t="s">
        <v>14041</v>
      </c>
      <c r="M4876" t="s">
        <v>14042</v>
      </c>
      <c r="N4876">
        <v>4.3480555550000002</v>
      </c>
      <c r="O4876">
        <v>0</v>
      </c>
      <c r="P4876">
        <v>56</v>
      </c>
      <c r="Q4876">
        <v>0</v>
      </c>
      <c r="R4876">
        <v>0</v>
      </c>
      <c r="S4876">
        <v>0</v>
      </c>
      <c r="T4876">
        <v>9</v>
      </c>
      <c r="U4876">
        <v>0</v>
      </c>
      <c r="V4876">
        <v>0</v>
      </c>
      <c r="W4876">
        <v>0</v>
      </c>
      <c r="X4876">
        <v>181.18327600811128</v>
      </c>
      <c r="Y4876">
        <v>0</v>
      </c>
      <c r="Z4876">
        <v>0</v>
      </c>
      <c r="AA4876">
        <v>0</v>
      </c>
      <c r="AB4876">
        <v>114.4730755450519</v>
      </c>
      <c r="AC4876">
        <v>0</v>
      </c>
      <c r="AD4876">
        <v>0</v>
      </c>
      <c r="AE4876">
        <v>295.65635155316318</v>
      </c>
    </row>
    <row r="4877" spans="1:31" x14ac:dyDescent="0.3">
      <c r="A4877">
        <v>2515102</v>
      </c>
      <c r="B4877">
        <v>1</v>
      </c>
      <c r="C4877" t="s">
        <v>80</v>
      </c>
      <c r="D4877" t="s">
        <v>93</v>
      </c>
      <c r="E4877" t="s">
        <v>167</v>
      </c>
      <c r="F4877" t="s">
        <v>14043</v>
      </c>
      <c r="G4877" t="s">
        <v>234</v>
      </c>
      <c r="H4877" t="s">
        <v>150</v>
      </c>
      <c r="I4877" t="s">
        <v>136</v>
      </c>
      <c r="J4877" t="s">
        <v>137</v>
      </c>
      <c r="K4877" t="s">
        <v>144</v>
      </c>
      <c r="L4877" t="s">
        <v>14044</v>
      </c>
      <c r="M4877" t="s">
        <v>14045</v>
      </c>
      <c r="N4877">
        <v>2.4966666659999999</v>
      </c>
      <c r="O4877">
        <v>0</v>
      </c>
      <c r="P4877">
        <v>0</v>
      </c>
      <c r="Q4877">
        <v>0</v>
      </c>
      <c r="R4877">
        <v>0</v>
      </c>
      <c r="S4877">
        <v>0</v>
      </c>
      <c r="T4877">
        <v>1</v>
      </c>
      <c r="U4877">
        <v>0</v>
      </c>
      <c r="V4877">
        <v>0</v>
      </c>
      <c r="W4877">
        <v>0</v>
      </c>
      <c r="X4877">
        <v>0</v>
      </c>
      <c r="Y4877">
        <v>0</v>
      </c>
      <c r="Z4877">
        <v>0</v>
      </c>
      <c r="AA4877">
        <v>0</v>
      </c>
      <c r="AB4877">
        <v>0.39761540834845921</v>
      </c>
      <c r="AC4877">
        <v>0</v>
      </c>
      <c r="AD4877">
        <v>0</v>
      </c>
      <c r="AE4877">
        <v>0.39761540834845921</v>
      </c>
    </row>
    <row r="4878" spans="1:31" x14ac:dyDescent="0.3">
      <c r="A4878">
        <v>2515103</v>
      </c>
      <c r="B4878">
        <v>1</v>
      </c>
      <c r="C4878" t="s">
        <v>80</v>
      </c>
      <c r="D4878" t="s">
        <v>96</v>
      </c>
      <c r="E4878" t="s">
        <v>167</v>
      </c>
      <c r="F4878" t="s">
        <v>14046</v>
      </c>
      <c r="G4878" t="s">
        <v>169</v>
      </c>
      <c r="H4878" t="s">
        <v>150</v>
      </c>
      <c r="I4878" t="s">
        <v>136</v>
      </c>
      <c r="J4878" t="s">
        <v>137</v>
      </c>
      <c r="K4878" t="s">
        <v>144</v>
      </c>
      <c r="L4878" t="s">
        <v>14047</v>
      </c>
      <c r="M4878" t="s">
        <v>14048</v>
      </c>
      <c r="N4878">
        <v>4.6230555549999997</v>
      </c>
      <c r="O4878">
        <v>0</v>
      </c>
      <c r="P4878">
        <v>0</v>
      </c>
      <c r="Q4878">
        <v>0</v>
      </c>
      <c r="R4878">
        <v>0</v>
      </c>
      <c r="S4878">
        <v>0</v>
      </c>
      <c r="T4878">
        <v>1</v>
      </c>
      <c r="U4878">
        <v>0</v>
      </c>
      <c r="V4878">
        <v>0</v>
      </c>
      <c r="W4878">
        <v>0</v>
      </c>
      <c r="X4878">
        <v>0</v>
      </c>
      <c r="Y4878">
        <v>0</v>
      </c>
      <c r="Z4878">
        <v>0</v>
      </c>
      <c r="AA4878">
        <v>0</v>
      </c>
      <c r="AB4878">
        <v>5.8490052478272503</v>
      </c>
      <c r="AC4878">
        <v>0</v>
      </c>
      <c r="AD4878">
        <v>0</v>
      </c>
      <c r="AE4878">
        <v>5.8490052478272503</v>
      </c>
    </row>
    <row r="4879" spans="1:31" x14ac:dyDescent="0.3">
      <c r="A4879">
        <v>2515104</v>
      </c>
      <c r="B4879">
        <v>1</v>
      </c>
      <c r="C4879" t="s">
        <v>80</v>
      </c>
      <c r="D4879" t="s">
        <v>105</v>
      </c>
      <c r="E4879" t="s">
        <v>147</v>
      </c>
      <c r="F4879" t="s">
        <v>14049</v>
      </c>
      <c r="G4879" t="s">
        <v>134</v>
      </c>
      <c r="H4879" t="s">
        <v>150</v>
      </c>
      <c r="I4879" t="s">
        <v>136</v>
      </c>
      <c r="J4879" t="s">
        <v>137</v>
      </c>
      <c r="K4879" t="s">
        <v>138</v>
      </c>
      <c r="L4879" t="s">
        <v>14050</v>
      </c>
      <c r="M4879" t="s">
        <v>14051</v>
      </c>
      <c r="N4879">
        <v>2.8224999999999998</v>
      </c>
      <c r="O4879">
        <v>0</v>
      </c>
      <c r="P4879">
        <v>4</v>
      </c>
      <c r="Q4879">
        <v>0</v>
      </c>
      <c r="R4879">
        <v>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7.4979475357387058</v>
      </c>
      <c r="Y4879">
        <v>0</v>
      </c>
      <c r="Z4879">
        <v>0</v>
      </c>
      <c r="AA4879">
        <v>0</v>
      </c>
      <c r="AB4879">
        <v>0</v>
      </c>
      <c r="AC4879">
        <v>0</v>
      </c>
      <c r="AD4879">
        <v>0</v>
      </c>
      <c r="AE4879">
        <v>7.4979475357387058</v>
      </c>
    </row>
    <row r="4880" spans="1:31" x14ac:dyDescent="0.3">
      <c r="A4880">
        <v>2515108</v>
      </c>
      <c r="B4880">
        <v>1</v>
      </c>
      <c r="C4880" t="s">
        <v>80</v>
      </c>
      <c r="D4880" t="s">
        <v>105</v>
      </c>
      <c r="E4880" t="s">
        <v>141</v>
      </c>
      <c r="F4880" t="s">
        <v>4212</v>
      </c>
      <c r="G4880" t="s">
        <v>143</v>
      </c>
      <c r="H4880" t="s">
        <v>135</v>
      </c>
      <c r="I4880" t="s">
        <v>136</v>
      </c>
      <c r="J4880" t="s">
        <v>137</v>
      </c>
      <c r="K4880" t="s">
        <v>144</v>
      </c>
      <c r="L4880" t="s">
        <v>14052</v>
      </c>
      <c r="M4880" t="s">
        <v>14053</v>
      </c>
      <c r="N4880">
        <v>0.59666666599999996</v>
      </c>
      <c r="O4880">
        <v>0</v>
      </c>
      <c r="P4880">
        <v>159</v>
      </c>
      <c r="Q4880">
        <v>0</v>
      </c>
      <c r="R4880">
        <v>12</v>
      </c>
      <c r="S4880">
        <v>8</v>
      </c>
      <c r="T4880">
        <v>28</v>
      </c>
      <c r="U4880">
        <v>6</v>
      </c>
      <c r="V4880">
        <v>1</v>
      </c>
      <c r="W4880">
        <v>0</v>
      </c>
      <c r="X4880">
        <v>21.893806849130335</v>
      </c>
      <c r="Y4880">
        <v>0</v>
      </c>
      <c r="Z4880">
        <v>1.9115144279512</v>
      </c>
      <c r="AA4880">
        <v>22.281886193761665</v>
      </c>
      <c r="AB4880">
        <v>27.15040502851404</v>
      </c>
      <c r="AC4880">
        <v>374.99666064286134</v>
      </c>
      <c r="AD4880">
        <v>2.39275873072783</v>
      </c>
      <c r="AE4880">
        <v>450.62703187294642</v>
      </c>
    </row>
    <row r="4881" spans="1:31" x14ac:dyDescent="0.3">
      <c r="A4881">
        <v>2515116</v>
      </c>
      <c r="B4881">
        <v>1</v>
      </c>
      <c r="C4881" t="s">
        <v>80</v>
      </c>
      <c r="D4881" t="s">
        <v>103</v>
      </c>
      <c r="E4881" t="s">
        <v>275</v>
      </c>
      <c r="F4881" t="s">
        <v>11069</v>
      </c>
      <c r="G4881" t="s">
        <v>143</v>
      </c>
      <c r="H4881" t="s">
        <v>135</v>
      </c>
      <c r="I4881" t="s">
        <v>136</v>
      </c>
      <c r="J4881" t="s">
        <v>137</v>
      </c>
      <c r="K4881" t="s">
        <v>144</v>
      </c>
      <c r="L4881" t="s">
        <v>14054</v>
      </c>
      <c r="M4881" t="s">
        <v>14055</v>
      </c>
      <c r="N4881">
        <v>1.155</v>
      </c>
      <c r="O4881">
        <v>0</v>
      </c>
      <c r="P4881">
        <v>0</v>
      </c>
      <c r="Q4881">
        <v>8</v>
      </c>
      <c r="R4881">
        <v>1</v>
      </c>
      <c r="S4881">
        <v>7</v>
      </c>
      <c r="T4881">
        <v>38</v>
      </c>
      <c r="U4881">
        <v>9</v>
      </c>
      <c r="V4881">
        <v>7</v>
      </c>
      <c r="W4881">
        <v>0</v>
      </c>
      <c r="X4881">
        <v>0</v>
      </c>
      <c r="Y4881">
        <v>20.172152144377197</v>
      </c>
      <c r="Z4881">
        <v>1.5238480858920667</v>
      </c>
      <c r="AA4881">
        <v>168.15407333842856</v>
      </c>
      <c r="AB4881">
        <v>124.85309713782411</v>
      </c>
      <c r="AC4881">
        <v>6500.153723171722</v>
      </c>
      <c r="AD4881">
        <v>697.8531494820943</v>
      </c>
      <c r="AE4881">
        <v>7512.7100433603382</v>
      </c>
    </row>
    <row r="4882" spans="1:31" x14ac:dyDescent="0.3">
      <c r="A4882">
        <v>2515132</v>
      </c>
      <c r="B4882">
        <v>1</v>
      </c>
      <c r="C4882" t="s">
        <v>80</v>
      </c>
      <c r="D4882" t="s">
        <v>85</v>
      </c>
      <c r="E4882" t="s">
        <v>147</v>
      </c>
      <c r="F4882" t="s">
        <v>5509</v>
      </c>
      <c r="G4882" t="s">
        <v>177</v>
      </c>
      <c r="H4882" t="s">
        <v>150</v>
      </c>
      <c r="I4882" t="s">
        <v>136</v>
      </c>
      <c r="J4882" t="s">
        <v>137</v>
      </c>
      <c r="K4882" t="s">
        <v>144</v>
      </c>
      <c r="L4882" t="s">
        <v>14056</v>
      </c>
      <c r="M4882" t="s">
        <v>14057</v>
      </c>
      <c r="N4882">
        <v>2.6758333329999999</v>
      </c>
      <c r="O4882">
        <v>0</v>
      </c>
      <c r="P4882">
        <v>90</v>
      </c>
      <c r="Q4882">
        <v>0</v>
      </c>
      <c r="R4882">
        <v>0</v>
      </c>
      <c r="S4882">
        <v>0</v>
      </c>
      <c r="T4882">
        <v>9</v>
      </c>
      <c r="U4882">
        <v>0</v>
      </c>
      <c r="V4882">
        <v>0</v>
      </c>
      <c r="W4882">
        <v>0</v>
      </c>
      <c r="X4882">
        <v>56.711920311497884</v>
      </c>
      <c r="Y4882">
        <v>0</v>
      </c>
      <c r="Z4882">
        <v>0</v>
      </c>
      <c r="AA4882">
        <v>0</v>
      </c>
      <c r="AB4882">
        <v>24.707766740092381</v>
      </c>
      <c r="AC4882">
        <v>0</v>
      </c>
      <c r="AD4882">
        <v>0</v>
      </c>
      <c r="AE4882">
        <v>81.419687051590273</v>
      </c>
    </row>
    <row r="4883" spans="1:31" x14ac:dyDescent="0.3">
      <c r="A4883">
        <v>2515134</v>
      </c>
      <c r="B4883">
        <v>1</v>
      </c>
      <c r="C4883" t="s">
        <v>80</v>
      </c>
      <c r="D4883" t="s">
        <v>85</v>
      </c>
      <c r="E4883" t="s">
        <v>159</v>
      </c>
      <c r="F4883" t="s">
        <v>14058</v>
      </c>
      <c r="G4883" t="s">
        <v>161</v>
      </c>
      <c r="H4883" t="s">
        <v>150</v>
      </c>
      <c r="I4883" t="s">
        <v>136</v>
      </c>
      <c r="J4883" t="s">
        <v>137</v>
      </c>
      <c r="K4883" t="s">
        <v>144</v>
      </c>
      <c r="L4883" t="s">
        <v>14059</v>
      </c>
      <c r="M4883" t="s">
        <v>14060</v>
      </c>
      <c r="N4883">
        <v>0.255833333</v>
      </c>
      <c r="O4883">
        <v>0</v>
      </c>
      <c r="P4883">
        <v>0</v>
      </c>
      <c r="Q4883">
        <v>0</v>
      </c>
      <c r="R4883">
        <v>0</v>
      </c>
      <c r="S4883">
        <v>0</v>
      </c>
      <c r="T4883">
        <v>51</v>
      </c>
      <c r="U4883">
        <v>0</v>
      </c>
      <c r="V4883">
        <v>0</v>
      </c>
      <c r="W4883">
        <v>0</v>
      </c>
      <c r="X4883">
        <v>0</v>
      </c>
      <c r="Y4883">
        <v>0</v>
      </c>
      <c r="Z4883">
        <v>0</v>
      </c>
      <c r="AA4883">
        <v>0</v>
      </c>
      <c r="AB4883">
        <v>35.477632263845969</v>
      </c>
      <c r="AC4883">
        <v>0</v>
      </c>
      <c r="AD4883">
        <v>0</v>
      </c>
      <c r="AE4883">
        <v>35.477632263845969</v>
      </c>
    </row>
    <row r="4884" spans="1:31" x14ac:dyDescent="0.3">
      <c r="A4884">
        <v>2515136</v>
      </c>
      <c r="B4884">
        <v>1</v>
      </c>
      <c r="C4884" t="s">
        <v>80</v>
      </c>
      <c r="D4884" t="s">
        <v>100</v>
      </c>
      <c r="E4884" t="s">
        <v>159</v>
      </c>
      <c r="F4884" t="s">
        <v>14061</v>
      </c>
      <c r="G4884" t="s">
        <v>134</v>
      </c>
      <c r="H4884" t="s">
        <v>150</v>
      </c>
      <c r="I4884" t="s">
        <v>136</v>
      </c>
      <c r="J4884" t="s">
        <v>137</v>
      </c>
      <c r="K4884" t="s">
        <v>138</v>
      </c>
      <c r="L4884" t="s">
        <v>14062</v>
      </c>
      <c r="M4884" t="s">
        <v>14063</v>
      </c>
      <c r="N4884">
        <v>0.36166666600000003</v>
      </c>
      <c r="O4884">
        <v>0</v>
      </c>
      <c r="P4884">
        <v>108</v>
      </c>
      <c r="Q4884">
        <v>0</v>
      </c>
      <c r="R4884">
        <v>6</v>
      </c>
      <c r="S4884">
        <v>0</v>
      </c>
      <c r="T4884">
        <v>8</v>
      </c>
      <c r="U4884">
        <v>0</v>
      </c>
      <c r="V4884">
        <v>0</v>
      </c>
      <c r="W4884">
        <v>0</v>
      </c>
      <c r="X4884">
        <v>7.1910953152166686</v>
      </c>
      <c r="Y4884">
        <v>0</v>
      </c>
      <c r="Z4884">
        <v>4.3816355103600008E-3</v>
      </c>
      <c r="AA4884">
        <v>0</v>
      </c>
      <c r="AB4884">
        <v>4.2944534522575113</v>
      </c>
      <c r="AC4884">
        <v>0</v>
      </c>
      <c r="AD4884">
        <v>0</v>
      </c>
      <c r="AE4884">
        <v>11.489930402984541</v>
      </c>
    </row>
    <row r="4885" spans="1:31" x14ac:dyDescent="0.3">
      <c r="A4885">
        <v>2515137</v>
      </c>
      <c r="B4885">
        <v>1</v>
      </c>
      <c r="C4885" t="s">
        <v>80</v>
      </c>
      <c r="D4885" t="s">
        <v>96</v>
      </c>
      <c r="E4885" t="s">
        <v>167</v>
      </c>
      <c r="F4885" t="s">
        <v>14064</v>
      </c>
      <c r="G4885" t="s">
        <v>169</v>
      </c>
      <c r="H4885" t="s">
        <v>150</v>
      </c>
      <c r="I4885" t="s">
        <v>136</v>
      </c>
      <c r="J4885" t="s">
        <v>137</v>
      </c>
      <c r="K4885" t="s">
        <v>144</v>
      </c>
      <c r="L4885" t="s">
        <v>14065</v>
      </c>
      <c r="M4885" t="s">
        <v>14066</v>
      </c>
      <c r="N4885">
        <v>2.7980555549999999</v>
      </c>
      <c r="O4885">
        <v>0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0</v>
      </c>
      <c r="V4885">
        <v>0</v>
      </c>
      <c r="W4885">
        <v>0</v>
      </c>
      <c r="X4885">
        <v>0</v>
      </c>
      <c r="Y4885">
        <v>0</v>
      </c>
      <c r="Z4885">
        <v>11.457913869235936</v>
      </c>
      <c r="AA4885">
        <v>0</v>
      </c>
      <c r="AB4885">
        <v>0</v>
      </c>
      <c r="AC4885">
        <v>0</v>
      </c>
      <c r="AD4885">
        <v>0</v>
      </c>
      <c r="AE4885">
        <v>11.457913869235936</v>
      </c>
    </row>
    <row r="4886" spans="1:31" x14ac:dyDescent="0.3">
      <c r="A4886">
        <v>2515138</v>
      </c>
      <c r="B4886">
        <v>1</v>
      </c>
      <c r="C4886" t="s">
        <v>80</v>
      </c>
      <c r="D4886" t="s">
        <v>106</v>
      </c>
      <c r="E4886" t="s">
        <v>207</v>
      </c>
      <c r="F4886" t="s">
        <v>14067</v>
      </c>
      <c r="G4886" t="s">
        <v>588</v>
      </c>
      <c r="H4886" t="s">
        <v>150</v>
      </c>
      <c r="I4886" t="s">
        <v>136</v>
      </c>
      <c r="J4886" t="s">
        <v>137</v>
      </c>
      <c r="K4886" t="s">
        <v>144</v>
      </c>
      <c r="L4886" t="s">
        <v>14068</v>
      </c>
      <c r="M4886" t="s">
        <v>14069</v>
      </c>
      <c r="N4886">
        <v>1.7752777769999999</v>
      </c>
      <c r="O4886">
        <v>0</v>
      </c>
      <c r="P4886">
        <v>51</v>
      </c>
      <c r="Q4886">
        <v>0</v>
      </c>
      <c r="R4886">
        <v>0</v>
      </c>
      <c r="S4886">
        <v>0</v>
      </c>
      <c r="T4886">
        <v>7</v>
      </c>
      <c r="U4886">
        <v>0</v>
      </c>
      <c r="V4886">
        <v>1</v>
      </c>
      <c r="W4886">
        <v>0</v>
      </c>
      <c r="X4886">
        <v>13.706684965772469</v>
      </c>
      <c r="Y4886">
        <v>0</v>
      </c>
      <c r="Z4886">
        <v>0</v>
      </c>
      <c r="AA4886">
        <v>0</v>
      </c>
      <c r="AB4886">
        <v>1.2844627061447051</v>
      </c>
      <c r="AC4886">
        <v>0</v>
      </c>
      <c r="AD4886">
        <v>7.7869034949568344E-2</v>
      </c>
      <c r="AE4886">
        <v>15.069016706866742</v>
      </c>
    </row>
    <row r="4887" spans="1:31" x14ac:dyDescent="0.3">
      <c r="A4887">
        <v>2515139</v>
      </c>
      <c r="B4887">
        <v>1</v>
      </c>
      <c r="C4887" t="s">
        <v>80</v>
      </c>
      <c r="D4887" t="s">
        <v>106</v>
      </c>
      <c r="E4887" t="s">
        <v>132</v>
      </c>
      <c r="F4887" t="s">
        <v>14070</v>
      </c>
      <c r="G4887" t="s">
        <v>204</v>
      </c>
      <c r="H4887" t="s">
        <v>135</v>
      </c>
      <c r="I4887" t="s">
        <v>136</v>
      </c>
      <c r="J4887" t="s">
        <v>137</v>
      </c>
      <c r="K4887" t="s">
        <v>144</v>
      </c>
      <c r="L4887" t="s">
        <v>14071</v>
      </c>
      <c r="M4887" t="s">
        <v>14072</v>
      </c>
      <c r="N4887">
        <v>7.8305555550000001</v>
      </c>
      <c r="O4887">
        <v>0</v>
      </c>
      <c r="P4887">
        <v>0</v>
      </c>
      <c r="Q4887">
        <v>0</v>
      </c>
      <c r="R4887">
        <v>10</v>
      </c>
      <c r="S4887">
        <v>0</v>
      </c>
      <c r="T4887">
        <v>5</v>
      </c>
      <c r="U4887">
        <v>0</v>
      </c>
      <c r="V4887">
        <v>0</v>
      </c>
      <c r="W4887">
        <v>0</v>
      </c>
      <c r="X4887">
        <v>0</v>
      </c>
      <c r="Y4887">
        <v>0</v>
      </c>
      <c r="Z4887">
        <v>36.922839590933329</v>
      </c>
      <c r="AA4887">
        <v>0</v>
      </c>
      <c r="AB4887">
        <v>90.556997526205222</v>
      </c>
      <c r="AC4887">
        <v>0</v>
      </c>
      <c r="AD4887">
        <v>0</v>
      </c>
      <c r="AE4887">
        <v>127.47983711713854</v>
      </c>
    </row>
    <row r="4888" spans="1:31" x14ac:dyDescent="0.3">
      <c r="A4888">
        <v>2515144</v>
      </c>
      <c r="B4888">
        <v>1</v>
      </c>
      <c r="C4888" t="s">
        <v>81</v>
      </c>
      <c r="D4888" t="s">
        <v>120</v>
      </c>
      <c r="E4888" t="s">
        <v>275</v>
      </c>
      <c r="F4888" t="s">
        <v>14073</v>
      </c>
      <c r="G4888" t="s">
        <v>143</v>
      </c>
      <c r="H4888" t="s">
        <v>1921</v>
      </c>
      <c r="I4888" t="s">
        <v>136</v>
      </c>
      <c r="J4888" t="s">
        <v>137</v>
      </c>
      <c r="K4888" t="s">
        <v>144</v>
      </c>
      <c r="L4888" t="s">
        <v>14074</v>
      </c>
      <c r="M4888" t="s">
        <v>14075</v>
      </c>
      <c r="N4888">
        <v>0.42861111099999999</v>
      </c>
      <c r="O4888">
        <v>0</v>
      </c>
      <c r="P4888">
        <v>1077</v>
      </c>
      <c r="Q4888">
        <v>0</v>
      </c>
      <c r="R4888">
        <v>11</v>
      </c>
      <c r="S4888">
        <v>0</v>
      </c>
      <c r="T4888">
        <v>107</v>
      </c>
      <c r="U4888">
        <v>0</v>
      </c>
      <c r="V4888">
        <v>0</v>
      </c>
      <c r="W4888">
        <v>0</v>
      </c>
      <c r="X4888">
        <v>89.559351206834478</v>
      </c>
      <c r="Y4888">
        <v>0</v>
      </c>
      <c r="Z4888">
        <v>1.7759887046120304</v>
      </c>
      <c r="AA4888">
        <v>0</v>
      </c>
      <c r="AB4888">
        <v>37.583636737152986</v>
      </c>
      <c r="AC4888">
        <v>0</v>
      </c>
      <c r="AD4888">
        <v>0</v>
      </c>
      <c r="AE4888">
        <v>128.91897664859948</v>
      </c>
    </row>
    <row r="4889" spans="1:31" x14ac:dyDescent="0.3">
      <c r="A4889">
        <v>2515148</v>
      </c>
      <c r="B4889">
        <v>1</v>
      </c>
      <c r="C4889" t="s">
        <v>81</v>
      </c>
      <c r="D4889" t="s">
        <v>112</v>
      </c>
      <c r="E4889" t="s">
        <v>159</v>
      </c>
      <c r="F4889" t="s">
        <v>14076</v>
      </c>
      <c r="G4889" t="s">
        <v>2007</v>
      </c>
      <c r="H4889" t="s">
        <v>150</v>
      </c>
      <c r="I4889" t="s">
        <v>136</v>
      </c>
      <c r="J4889" t="s">
        <v>137</v>
      </c>
      <c r="K4889" t="s">
        <v>144</v>
      </c>
      <c r="L4889" t="s">
        <v>14077</v>
      </c>
      <c r="M4889" t="s">
        <v>14078</v>
      </c>
      <c r="N4889">
        <v>3.886111111</v>
      </c>
      <c r="O4889">
        <v>0</v>
      </c>
      <c r="P4889">
        <v>35</v>
      </c>
      <c r="Q4889">
        <v>0</v>
      </c>
      <c r="R4889">
        <v>8</v>
      </c>
      <c r="S4889">
        <v>0</v>
      </c>
      <c r="T4889">
        <v>1</v>
      </c>
      <c r="U4889">
        <v>0</v>
      </c>
      <c r="V4889">
        <v>0</v>
      </c>
      <c r="W4889">
        <v>0</v>
      </c>
      <c r="X4889">
        <v>10.497196580034997</v>
      </c>
      <c r="Y4889">
        <v>0</v>
      </c>
      <c r="Z4889">
        <v>1.1239932694329098</v>
      </c>
      <c r="AA4889">
        <v>0</v>
      </c>
      <c r="AB4889">
        <v>86.178051919420895</v>
      </c>
      <c r="AC4889">
        <v>0</v>
      </c>
      <c r="AD4889">
        <v>0</v>
      </c>
      <c r="AE4889">
        <v>97.799241768888805</v>
      </c>
    </row>
    <row r="4890" spans="1:31" x14ac:dyDescent="0.3">
      <c r="A4890">
        <v>2515152</v>
      </c>
      <c r="B4890">
        <v>1</v>
      </c>
      <c r="C4890" t="s">
        <v>80</v>
      </c>
      <c r="D4890" t="s">
        <v>94</v>
      </c>
      <c r="E4890" t="s">
        <v>207</v>
      </c>
      <c r="F4890" t="s">
        <v>14079</v>
      </c>
      <c r="G4890" t="s">
        <v>161</v>
      </c>
      <c r="H4890" t="s">
        <v>150</v>
      </c>
      <c r="I4890" t="s">
        <v>136</v>
      </c>
      <c r="J4890" t="s">
        <v>137</v>
      </c>
      <c r="K4890" t="s">
        <v>144</v>
      </c>
      <c r="L4890" t="s">
        <v>14080</v>
      </c>
      <c r="M4890" t="s">
        <v>14081</v>
      </c>
      <c r="N4890">
        <v>1.023055555</v>
      </c>
      <c r="O4890">
        <v>0</v>
      </c>
      <c r="P4890">
        <v>134</v>
      </c>
      <c r="Q4890">
        <v>0</v>
      </c>
      <c r="R4890">
        <v>1</v>
      </c>
      <c r="S4890">
        <v>0</v>
      </c>
      <c r="T4890">
        <v>1</v>
      </c>
      <c r="U4890">
        <v>0</v>
      </c>
      <c r="V4890">
        <v>0</v>
      </c>
      <c r="W4890">
        <v>0</v>
      </c>
      <c r="X4890">
        <v>33.577471398073513</v>
      </c>
      <c r="Y4890">
        <v>0</v>
      </c>
      <c r="Z4890">
        <v>2.1758593940550005E-3</v>
      </c>
      <c r="AA4890">
        <v>0</v>
      </c>
      <c r="AB4890">
        <v>2.5025929027215003E-2</v>
      </c>
      <c r="AC4890">
        <v>0</v>
      </c>
      <c r="AD4890">
        <v>0</v>
      </c>
      <c r="AE4890">
        <v>33.604673186494786</v>
      </c>
    </row>
    <row r="4891" spans="1:31" x14ac:dyDescent="0.3">
      <c r="A4891">
        <v>2515153</v>
      </c>
      <c r="B4891">
        <v>1</v>
      </c>
      <c r="C4891" t="s">
        <v>80</v>
      </c>
      <c r="D4891" t="s">
        <v>85</v>
      </c>
      <c r="E4891" t="s">
        <v>167</v>
      </c>
      <c r="F4891" t="s">
        <v>14082</v>
      </c>
      <c r="G4891" t="s">
        <v>169</v>
      </c>
      <c r="H4891" t="s">
        <v>150</v>
      </c>
      <c r="I4891" t="s">
        <v>136</v>
      </c>
      <c r="J4891" t="s">
        <v>137</v>
      </c>
      <c r="K4891" t="s">
        <v>144</v>
      </c>
      <c r="L4891" t="s">
        <v>14083</v>
      </c>
      <c r="M4891" t="s">
        <v>14084</v>
      </c>
      <c r="N4891">
        <v>4.5713888880000004</v>
      </c>
      <c r="O4891">
        <v>0</v>
      </c>
      <c r="P4891">
        <v>14</v>
      </c>
      <c r="Q4891">
        <v>0</v>
      </c>
      <c r="R4891">
        <v>0</v>
      </c>
      <c r="S4891">
        <v>0</v>
      </c>
      <c r="T4891">
        <v>3</v>
      </c>
      <c r="U4891">
        <v>0</v>
      </c>
      <c r="V4891">
        <v>0</v>
      </c>
      <c r="W4891">
        <v>0</v>
      </c>
      <c r="X4891">
        <v>26.760936339803866</v>
      </c>
      <c r="Y4891">
        <v>0</v>
      </c>
      <c r="Z4891">
        <v>0</v>
      </c>
      <c r="AA4891">
        <v>0</v>
      </c>
      <c r="AB4891">
        <v>34.547539359040506</v>
      </c>
      <c r="AC4891">
        <v>0</v>
      </c>
      <c r="AD4891">
        <v>0</v>
      </c>
      <c r="AE4891">
        <v>61.308475698844376</v>
      </c>
    </row>
    <row r="4892" spans="1:31" x14ac:dyDescent="0.3">
      <c r="A4892">
        <v>2515155</v>
      </c>
      <c r="B4892">
        <v>1</v>
      </c>
      <c r="C4892" t="s">
        <v>80</v>
      </c>
      <c r="D4892" t="s">
        <v>98</v>
      </c>
      <c r="E4892" t="s">
        <v>187</v>
      </c>
      <c r="F4892" t="s">
        <v>670</v>
      </c>
      <c r="G4892" t="s">
        <v>143</v>
      </c>
      <c r="H4892" t="s">
        <v>135</v>
      </c>
      <c r="I4892" t="s">
        <v>136</v>
      </c>
      <c r="J4892" t="s">
        <v>137</v>
      </c>
      <c r="K4892" t="s">
        <v>144</v>
      </c>
      <c r="L4892" t="s">
        <v>14085</v>
      </c>
      <c r="M4892" t="s">
        <v>14086</v>
      </c>
      <c r="N4892">
        <v>0.773888888</v>
      </c>
      <c r="O4892">
        <v>0</v>
      </c>
      <c r="P4892">
        <v>85</v>
      </c>
      <c r="Q4892">
        <v>0</v>
      </c>
      <c r="R4892">
        <v>20</v>
      </c>
      <c r="S4892">
        <v>0</v>
      </c>
      <c r="T4892">
        <v>29</v>
      </c>
      <c r="U4892">
        <v>0</v>
      </c>
      <c r="V4892">
        <v>0</v>
      </c>
      <c r="W4892">
        <v>0</v>
      </c>
      <c r="X4892">
        <v>22.713258143993873</v>
      </c>
      <c r="Y4892">
        <v>0</v>
      </c>
      <c r="Z4892">
        <v>13.139275655096222</v>
      </c>
      <c r="AA4892">
        <v>0</v>
      </c>
      <c r="AB4892">
        <v>16.739216616747182</v>
      </c>
      <c r="AC4892">
        <v>0</v>
      </c>
      <c r="AD4892">
        <v>0</v>
      </c>
      <c r="AE4892">
        <v>52.591750415837282</v>
      </c>
    </row>
    <row r="4893" spans="1:31" x14ac:dyDescent="0.3">
      <c r="A4893">
        <v>2515161</v>
      </c>
      <c r="B4893">
        <v>1</v>
      </c>
      <c r="C4893" t="s">
        <v>81</v>
      </c>
      <c r="D4893" t="s">
        <v>118</v>
      </c>
      <c r="E4893" t="s">
        <v>132</v>
      </c>
      <c r="F4893" t="s">
        <v>14087</v>
      </c>
      <c r="G4893" t="s">
        <v>204</v>
      </c>
      <c r="H4893" t="s">
        <v>135</v>
      </c>
      <c r="I4893" t="s">
        <v>136</v>
      </c>
      <c r="J4893" t="s">
        <v>137</v>
      </c>
      <c r="K4893" t="s">
        <v>144</v>
      </c>
      <c r="L4893" t="s">
        <v>14088</v>
      </c>
      <c r="M4893" t="s">
        <v>14089</v>
      </c>
      <c r="N4893">
        <v>2.6033333330000001</v>
      </c>
      <c r="O4893">
        <v>0</v>
      </c>
      <c r="P4893">
        <v>0</v>
      </c>
      <c r="Q4893">
        <v>3</v>
      </c>
      <c r="R4893">
        <v>0</v>
      </c>
      <c r="S4893">
        <v>2</v>
      </c>
      <c r="T4893">
        <v>0</v>
      </c>
      <c r="U4893">
        <v>0</v>
      </c>
      <c r="V4893">
        <v>0</v>
      </c>
      <c r="W4893">
        <v>0</v>
      </c>
      <c r="X4893">
        <v>0</v>
      </c>
      <c r="Y4893">
        <v>2.0592094448456111</v>
      </c>
      <c r="Z4893">
        <v>0</v>
      </c>
      <c r="AA4893">
        <v>7.7656117006933343</v>
      </c>
      <c r="AB4893">
        <v>0</v>
      </c>
      <c r="AC4893">
        <v>0</v>
      </c>
      <c r="AD4893">
        <v>0</v>
      </c>
      <c r="AE4893">
        <v>9.8248211455389445</v>
      </c>
    </row>
    <row r="4894" spans="1:31" x14ac:dyDescent="0.3">
      <c r="A4894">
        <v>2515162</v>
      </c>
      <c r="B4894">
        <v>1</v>
      </c>
      <c r="C4894" t="s">
        <v>80</v>
      </c>
      <c r="D4894" t="s">
        <v>101</v>
      </c>
      <c r="E4894" t="s">
        <v>187</v>
      </c>
      <c r="F4894" t="s">
        <v>3864</v>
      </c>
      <c r="G4894" t="s">
        <v>204</v>
      </c>
      <c r="H4894" t="s">
        <v>135</v>
      </c>
      <c r="I4894" t="s">
        <v>136</v>
      </c>
      <c r="J4894" t="s">
        <v>137</v>
      </c>
      <c r="K4894" t="s">
        <v>144</v>
      </c>
      <c r="L4894" t="s">
        <v>14090</v>
      </c>
      <c r="M4894" t="s">
        <v>14091</v>
      </c>
      <c r="N4894">
        <v>1.5013888879999999</v>
      </c>
      <c r="O4894">
        <v>19</v>
      </c>
      <c r="P4894">
        <v>22</v>
      </c>
      <c r="Q4894">
        <v>19</v>
      </c>
      <c r="R4894">
        <v>2</v>
      </c>
      <c r="S4894">
        <v>19</v>
      </c>
      <c r="T4894">
        <v>4</v>
      </c>
      <c r="U4894">
        <v>0</v>
      </c>
      <c r="V4894">
        <v>0</v>
      </c>
      <c r="W4894">
        <v>8.1192000999926055</v>
      </c>
      <c r="X4894">
        <v>13.692393745597665</v>
      </c>
      <c r="Y4894">
        <v>15.407835370518915</v>
      </c>
      <c r="Z4894">
        <v>0.23828973002298753</v>
      </c>
      <c r="AA4894">
        <v>437.34662269009289</v>
      </c>
      <c r="AB4894">
        <v>7.1554711127383355</v>
      </c>
      <c r="AC4894">
        <v>0</v>
      </c>
      <c r="AD4894">
        <v>0</v>
      </c>
      <c r="AE4894">
        <v>481.95981274896337</v>
      </c>
    </row>
    <row r="4895" spans="1:31" x14ac:dyDescent="0.3">
      <c r="A4895">
        <v>2515167</v>
      </c>
      <c r="B4895">
        <v>1</v>
      </c>
      <c r="C4895" t="s">
        <v>81</v>
      </c>
      <c r="D4895" t="s">
        <v>112</v>
      </c>
      <c r="E4895" t="s">
        <v>132</v>
      </c>
      <c r="F4895" t="s">
        <v>14092</v>
      </c>
      <c r="G4895" t="s">
        <v>143</v>
      </c>
      <c r="H4895" t="s">
        <v>135</v>
      </c>
      <c r="I4895" t="s">
        <v>136</v>
      </c>
      <c r="J4895" t="s">
        <v>137</v>
      </c>
      <c r="K4895" t="s">
        <v>144</v>
      </c>
      <c r="L4895" t="s">
        <v>14093</v>
      </c>
      <c r="M4895" t="s">
        <v>14094</v>
      </c>
      <c r="N4895">
        <v>0.78388888800000001</v>
      </c>
      <c r="O4895">
        <v>0</v>
      </c>
      <c r="P4895">
        <v>3646</v>
      </c>
      <c r="Q4895">
        <v>1</v>
      </c>
      <c r="R4895">
        <v>115</v>
      </c>
      <c r="S4895">
        <v>71</v>
      </c>
      <c r="T4895">
        <v>874</v>
      </c>
      <c r="U4895">
        <v>9</v>
      </c>
      <c r="V4895">
        <v>6</v>
      </c>
      <c r="W4895">
        <v>0</v>
      </c>
      <c r="X4895">
        <v>530.07527400079721</v>
      </c>
      <c r="Y4895">
        <v>0.97457183768212585</v>
      </c>
      <c r="Z4895">
        <v>18.366182647053616</v>
      </c>
      <c r="AA4895">
        <v>150.51787152128625</v>
      </c>
      <c r="AB4895">
        <v>499.97881155386307</v>
      </c>
      <c r="AC4895">
        <v>642.1628511242892</v>
      </c>
      <c r="AD4895">
        <v>268.74827166004582</v>
      </c>
      <c r="AE4895">
        <v>2110.8238343450171</v>
      </c>
    </row>
    <row r="4896" spans="1:31" x14ac:dyDescent="0.3">
      <c r="A4896">
        <v>2515168</v>
      </c>
      <c r="B4896">
        <v>1</v>
      </c>
      <c r="C4896" t="s">
        <v>80</v>
      </c>
      <c r="D4896" t="s">
        <v>98</v>
      </c>
      <c r="E4896" t="s">
        <v>207</v>
      </c>
      <c r="F4896" t="s">
        <v>14095</v>
      </c>
      <c r="G4896" t="s">
        <v>177</v>
      </c>
      <c r="H4896" t="s">
        <v>150</v>
      </c>
      <c r="I4896" t="s">
        <v>136</v>
      </c>
      <c r="J4896" t="s">
        <v>137</v>
      </c>
      <c r="K4896" t="s">
        <v>144</v>
      </c>
      <c r="L4896" t="s">
        <v>14096</v>
      </c>
      <c r="M4896" t="s">
        <v>14097</v>
      </c>
      <c r="N4896">
        <v>2.7561111110000001</v>
      </c>
      <c r="O4896">
        <v>0</v>
      </c>
      <c r="P4896">
        <v>112</v>
      </c>
      <c r="Q4896">
        <v>0</v>
      </c>
      <c r="R4896">
        <v>5</v>
      </c>
      <c r="S4896">
        <v>0</v>
      </c>
      <c r="T4896">
        <v>31</v>
      </c>
      <c r="U4896">
        <v>0</v>
      </c>
      <c r="V4896">
        <v>0</v>
      </c>
      <c r="W4896">
        <v>0</v>
      </c>
      <c r="X4896">
        <v>68.073865609044731</v>
      </c>
      <c r="Y4896">
        <v>0</v>
      </c>
      <c r="Z4896">
        <v>5.6550864737776125</v>
      </c>
      <c r="AA4896">
        <v>0</v>
      </c>
      <c r="AB4896">
        <v>93.170572996680264</v>
      </c>
      <c r="AC4896">
        <v>0</v>
      </c>
      <c r="AD4896">
        <v>0</v>
      </c>
      <c r="AE4896">
        <v>166.89952507950261</v>
      </c>
    </row>
    <row r="4897" spans="1:31" x14ac:dyDescent="0.3">
      <c r="A4897">
        <v>2515169</v>
      </c>
      <c r="B4897">
        <v>1</v>
      </c>
      <c r="C4897" t="s">
        <v>80</v>
      </c>
      <c r="D4897" t="s">
        <v>98</v>
      </c>
      <c r="E4897" t="s">
        <v>207</v>
      </c>
      <c r="F4897" t="s">
        <v>14098</v>
      </c>
      <c r="G4897" t="s">
        <v>177</v>
      </c>
      <c r="H4897" t="s">
        <v>150</v>
      </c>
      <c r="I4897" t="s">
        <v>136</v>
      </c>
      <c r="J4897" t="s">
        <v>137</v>
      </c>
      <c r="K4897" t="s">
        <v>144</v>
      </c>
      <c r="L4897" t="s">
        <v>14099</v>
      </c>
      <c r="M4897" t="s">
        <v>14100</v>
      </c>
      <c r="N4897">
        <v>6.1019444439999999</v>
      </c>
      <c r="O4897">
        <v>0</v>
      </c>
      <c r="P4897">
        <v>3</v>
      </c>
      <c r="Q4897">
        <v>0</v>
      </c>
      <c r="R4897">
        <v>0</v>
      </c>
      <c r="S4897">
        <v>0</v>
      </c>
      <c r="T4897">
        <v>0</v>
      </c>
      <c r="U4897">
        <v>0</v>
      </c>
      <c r="V4897">
        <v>0</v>
      </c>
      <c r="W4897">
        <v>0</v>
      </c>
      <c r="X4897">
        <v>2.5890772552039363</v>
      </c>
      <c r="Y4897">
        <v>0</v>
      </c>
      <c r="Z4897">
        <v>0</v>
      </c>
      <c r="AA4897">
        <v>0</v>
      </c>
      <c r="AB4897">
        <v>0</v>
      </c>
      <c r="AC4897">
        <v>0</v>
      </c>
      <c r="AD4897">
        <v>0</v>
      </c>
      <c r="AE4897">
        <v>2.5890772552039363</v>
      </c>
    </row>
    <row r="4898" spans="1:31" x14ac:dyDescent="0.3">
      <c r="A4898">
        <v>2515170</v>
      </c>
      <c r="B4898">
        <v>1</v>
      </c>
      <c r="C4898" t="s">
        <v>80</v>
      </c>
      <c r="D4898" t="s">
        <v>95</v>
      </c>
      <c r="E4898" t="s">
        <v>187</v>
      </c>
      <c r="F4898" t="s">
        <v>1073</v>
      </c>
      <c r="G4898" t="s">
        <v>161</v>
      </c>
      <c r="H4898" t="s">
        <v>135</v>
      </c>
      <c r="I4898" t="s">
        <v>136</v>
      </c>
      <c r="J4898" t="s">
        <v>137</v>
      </c>
      <c r="K4898" t="s">
        <v>144</v>
      </c>
      <c r="L4898" t="s">
        <v>14101</v>
      </c>
      <c r="M4898" t="s">
        <v>14102</v>
      </c>
      <c r="N4898">
        <v>0.65638888799999995</v>
      </c>
      <c r="O4898">
        <v>1</v>
      </c>
      <c r="P4898">
        <v>192</v>
      </c>
      <c r="Q4898">
        <v>0</v>
      </c>
      <c r="R4898">
        <v>2</v>
      </c>
      <c r="S4898">
        <v>18</v>
      </c>
      <c r="T4898">
        <v>19</v>
      </c>
      <c r="U4898">
        <v>2</v>
      </c>
      <c r="V4898">
        <v>0</v>
      </c>
      <c r="W4898">
        <v>0.23030985303921836</v>
      </c>
      <c r="X4898">
        <v>16.184792265502047</v>
      </c>
      <c r="Y4898">
        <v>0</v>
      </c>
      <c r="Z4898">
        <v>0.17537212283316</v>
      </c>
      <c r="AA4898">
        <v>17.960875165546984</v>
      </c>
      <c r="AB4898">
        <v>7.8896831248941748</v>
      </c>
      <c r="AC4898">
        <v>122.12045965727478</v>
      </c>
      <c r="AD4898">
        <v>0</v>
      </c>
      <c r="AE4898">
        <v>164.56149218909036</v>
      </c>
    </row>
    <row r="4899" spans="1:31" x14ac:dyDescent="0.3">
      <c r="A4899">
        <v>2515176</v>
      </c>
      <c r="B4899">
        <v>1</v>
      </c>
      <c r="C4899" t="s">
        <v>80</v>
      </c>
      <c r="D4899" t="s">
        <v>87</v>
      </c>
      <c r="E4899" t="s">
        <v>167</v>
      </c>
      <c r="F4899" t="s">
        <v>14103</v>
      </c>
      <c r="G4899" t="s">
        <v>263</v>
      </c>
      <c r="H4899" t="s">
        <v>150</v>
      </c>
      <c r="I4899" t="s">
        <v>136</v>
      </c>
      <c r="J4899" t="s">
        <v>137</v>
      </c>
      <c r="K4899" t="s">
        <v>144</v>
      </c>
      <c r="L4899" t="s">
        <v>14104</v>
      </c>
      <c r="M4899" t="s">
        <v>14105</v>
      </c>
      <c r="N4899">
        <v>1.099722222</v>
      </c>
      <c r="O4899">
        <v>0</v>
      </c>
      <c r="P4899">
        <v>1</v>
      </c>
      <c r="Q4899">
        <v>0</v>
      </c>
      <c r="R4899">
        <v>0</v>
      </c>
      <c r="S4899">
        <v>0</v>
      </c>
      <c r="T4899">
        <v>0</v>
      </c>
      <c r="U4899">
        <v>0</v>
      </c>
      <c r="V4899">
        <v>0</v>
      </c>
      <c r="W4899">
        <v>0</v>
      </c>
      <c r="X4899">
        <v>0.50229350037419174</v>
      </c>
      <c r="Y4899">
        <v>0</v>
      </c>
      <c r="Z4899">
        <v>0</v>
      </c>
      <c r="AA4899">
        <v>0</v>
      </c>
      <c r="AB4899">
        <v>0</v>
      </c>
      <c r="AC4899">
        <v>0</v>
      </c>
      <c r="AD4899">
        <v>0</v>
      </c>
      <c r="AE4899">
        <v>0.50229350037419174</v>
      </c>
    </row>
    <row r="4900" spans="1:31" x14ac:dyDescent="0.3">
      <c r="A4900">
        <v>2515178</v>
      </c>
      <c r="B4900">
        <v>1</v>
      </c>
      <c r="C4900" t="s">
        <v>80</v>
      </c>
      <c r="D4900" t="s">
        <v>96</v>
      </c>
      <c r="E4900" t="s">
        <v>167</v>
      </c>
      <c r="F4900" t="s">
        <v>2488</v>
      </c>
      <c r="G4900" t="s">
        <v>169</v>
      </c>
      <c r="H4900" t="s">
        <v>150</v>
      </c>
      <c r="I4900" t="s">
        <v>136</v>
      </c>
      <c r="J4900" t="s">
        <v>137</v>
      </c>
      <c r="K4900" t="s">
        <v>144</v>
      </c>
      <c r="L4900" t="s">
        <v>14106</v>
      </c>
      <c r="M4900" t="s">
        <v>14107</v>
      </c>
      <c r="N4900">
        <v>2.3308333330000002</v>
      </c>
      <c r="O4900">
        <v>0</v>
      </c>
      <c r="P4900">
        <v>0</v>
      </c>
      <c r="Q4900">
        <v>0</v>
      </c>
      <c r="R4900">
        <v>0</v>
      </c>
      <c r="S4900">
        <v>0</v>
      </c>
      <c r="T4900">
        <v>1</v>
      </c>
      <c r="U4900">
        <v>0</v>
      </c>
      <c r="V4900">
        <v>0</v>
      </c>
      <c r="W4900">
        <v>0</v>
      </c>
      <c r="X4900">
        <v>0</v>
      </c>
      <c r="Y4900">
        <v>0</v>
      </c>
      <c r="Z4900">
        <v>0</v>
      </c>
      <c r="AA4900">
        <v>0</v>
      </c>
      <c r="AB4900">
        <v>3.6406554847977777</v>
      </c>
      <c r="AC4900">
        <v>0</v>
      </c>
      <c r="AD4900">
        <v>0</v>
      </c>
      <c r="AE4900">
        <v>3.6406554847977777</v>
      </c>
    </row>
    <row r="4901" spans="1:31" x14ac:dyDescent="0.3">
      <c r="A4901">
        <v>2515180</v>
      </c>
      <c r="B4901">
        <v>1</v>
      </c>
      <c r="C4901" t="s">
        <v>80</v>
      </c>
      <c r="D4901" t="s">
        <v>93</v>
      </c>
      <c r="E4901" t="s">
        <v>159</v>
      </c>
      <c r="F4901" t="s">
        <v>14108</v>
      </c>
      <c r="G4901" t="s">
        <v>161</v>
      </c>
      <c r="H4901" t="s">
        <v>150</v>
      </c>
      <c r="I4901" t="s">
        <v>136</v>
      </c>
      <c r="J4901" t="s">
        <v>137</v>
      </c>
      <c r="K4901" t="s">
        <v>144</v>
      </c>
      <c r="L4901" t="s">
        <v>14109</v>
      </c>
      <c r="M4901" t="s">
        <v>14110</v>
      </c>
      <c r="N4901">
        <v>2.4169444439999999</v>
      </c>
      <c r="O4901">
        <v>0</v>
      </c>
      <c r="P4901">
        <v>96</v>
      </c>
      <c r="Q4901">
        <v>0</v>
      </c>
      <c r="R4901">
        <v>12</v>
      </c>
      <c r="S4901">
        <v>0</v>
      </c>
      <c r="T4901">
        <v>17</v>
      </c>
      <c r="U4901">
        <v>0</v>
      </c>
      <c r="V4901">
        <v>0</v>
      </c>
      <c r="W4901">
        <v>0</v>
      </c>
      <c r="X4901">
        <v>21.75435356151997</v>
      </c>
      <c r="Y4901">
        <v>0</v>
      </c>
      <c r="Z4901">
        <v>2.331053535432043</v>
      </c>
      <c r="AA4901">
        <v>0</v>
      </c>
      <c r="AB4901">
        <v>52.655429989978295</v>
      </c>
      <c r="AC4901">
        <v>0</v>
      </c>
      <c r="AD4901">
        <v>0</v>
      </c>
      <c r="AE4901">
        <v>76.740837086930313</v>
      </c>
    </row>
    <row r="4902" spans="1:31" x14ac:dyDescent="0.3">
      <c r="A4902">
        <v>2515182</v>
      </c>
      <c r="B4902">
        <v>1</v>
      </c>
      <c r="C4902" t="s">
        <v>81</v>
      </c>
      <c r="D4902" t="s">
        <v>127</v>
      </c>
      <c r="E4902" t="s">
        <v>207</v>
      </c>
      <c r="F4902" t="s">
        <v>14111</v>
      </c>
      <c r="G4902" t="s">
        <v>177</v>
      </c>
      <c r="H4902" t="s">
        <v>150</v>
      </c>
      <c r="I4902" t="s">
        <v>136</v>
      </c>
      <c r="J4902" t="s">
        <v>137</v>
      </c>
      <c r="K4902" t="s">
        <v>144</v>
      </c>
      <c r="L4902" t="s">
        <v>14112</v>
      </c>
      <c r="M4902" t="s">
        <v>14113</v>
      </c>
      <c r="N4902">
        <v>1.7050000000000001</v>
      </c>
      <c r="O4902">
        <v>0</v>
      </c>
      <c r="P4902">
        <v>44</v>
      </c>
      <c r="Q4902">
        <v>0</v>
      </c>
      <c r="R4902">
        <v>0</v>
      </c>
      <c r="S4902">
        <v>0</v>
      </c>
      <c r="T4902">
        <v>6</v>
      </c>
      <c r="U4902">
        <v>0</v>
      </c>
      <c r="V4902">
        <v>0</v>
      </c>
      <c r="W4902">
        <v>0</v>
      </c>
      <c r="X4902">
        <v>12.43052926133452</v>
      </c>
      <c r="Y4902">
        <v>0</v>
      </c>
      <c r="Z4902">
        <v>0</v>
      </c>
      <c r="AA4902">
        <v>0</v>
      </c>
      <c r="AB4902">
        <v>6.0970665781216002</v>
      </c>
      <c r="AC4902">
        <v>0</v>
      </c>
      <c r="AD4902">
        <v>0</v>
      </c>
      <c r="AE4902">
        <v>18.527595839456119</v>
      </c>
    </row>
    <row r="4903" spans="1:31" x14ac:dyDescent="0.3">
      <c r="A4903">
        <v>2515190</v>
      </c>
      <c r="B4903">
        <v>1</v>
      </c>
      <c r="C4903" t="s">
        <v>80</v>
      </c>
      <c r="D4903" t="s">
        <v>101</v>
      </c>
      <c r="E4903" t="s">
        <v>132</v>
      </c>
      <c r="F4903" t="s">
        <v>14114</v>
      </c>
      <c r="G4903" t="s">
        <v>143</v>
      </c>
      <c r="H4903" t="s">
        <v>135</v>
      </c>
      <c r="I4903" t="s">
        <v>136</v>
      </c>
      <c r="J4903" t="s">
        <v>137</v>
      </c>
      <c r="K4903" t="s">
        <v>144</v>
      </c>
      <c r="L4903" t="s">
        <v>14115</v>
      </c>
      <c r="M4903" t="s">
        <v>14116</v>
      </c>
      <c r="N4903">
        <v>1.5916666660000001</v>
      </c>
      <c r="O4903">
        <v>0</v>
      </c>
      <c r="P4903">
        <v>2105</v>
      </c>
      <c r="Q4903">
        <v>0</v>
      </c>
      <c r="R4903">
        <v>43</v>
      </c>
      <c r="S4903">
        <v>0</v>
      </c>
      <c r="T4903">
        <v>156</v>
      </c>
      <c r="U4903">
        <v>0</v>
      </c>
      <c r="V4903">
        <v>0</v>
      </c>
      <c r="W4903">
        <v>0</v>
      </c>
      <c r="X4903">
        <v>566.93478980972623</v>
      </c>
      <c r="Y4903">
        <v>0</v>
      </c>
      <c r="Z4903">
        <v>10.16503663096714</v>
      </c>
      <c r="AA4903">
        <v>0</v>
      </c>
      <c r="AB4903">
        <v>243.54609093254459</v>
      </c>
      <c r="AC4903">
        <v>0</v>
      </c>
      <c r="AD4903">
        <v>0</v>
      </c>
      <c r="AE4903">
        <v>820.64591737323803</v>
      </c>
    </row>
    <row r="4904" spans="1:31" x14ac:dyDescent="0.3">
      <c r="A4904">
        <v>2515191</v>
      </c>
      <c r="B4904">
        <v>1</v>
      </c>
      <c r="C4904" t="s">
        <v>81</v>
      </c>
      <c r="D4904" t="s">
        <v>117</v>
      </c>
      <c r="E4904" t="s">
        <v>167</v>
      </c>
      <c r="F4904" t="s">
        <v>14117</v>
      </c>
      <c r="G4904" t="s">
        <v>263</v>
      </c>
      <c r="H4904" t="s">
        <v>150</v>
      </c>
      <c r="I4904" t="s">
        <v>136</v>
      </c>
      <c r="J4904" t="s">
        <v>137</v>
      </c>
      <c r="K4904" t="s">
        <v>144</v>
      </c>
      <c r="L4904" t="s">
        <v>14118</v>
      </c>
      <c r="M4904" t="s">
        <v>14119</v>
      </c>
      <c r="N4904">
        <v>1.320277777</v>
      </c>
      <c r="O4904">
        <v>0</v>
      </c>
      <c r="P4904">
        <v>1</v>
      </c>
      <c r="Q4904">
        <v>0</v>
      </c>
      <c r="R4904">
        <v>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0</v>
      </c>
      <c r="Y4904">
        <v>0</v>
      </c>
      <c r="Z4904">
        <v>0</v>
      </c>
      <c r="AA4904">
        <v>0</v>
      </c>
      <c r="AB4904">
        <v>0</v>
      </c>
      <c r="AC4904">
        <v>0</v>
      </c>
      <c r="AD4904">
        <v>0</v>
      </c>
      <c r="AE4904">
        <v>0</v>
      </c>
    </row>
    <row r="4905" spans="1:31" x14ac:dyDescent="0.3">
      <c r="A4905">
        <v>2515197</v>
      </c>
      <c r="B4905">
        <v>1</v>
      </c>
      <c r="C4905" t="s">
        <v>80</v>
      </c>
      <c r="D4905" t="s">
        <v>101</v>
      </c>
      <c r="E4905" t="s">
        <v>167</v>
      </c>
      <c r="F4905" t="s">
        <v>14120</v>
      </c>
      <c r="G4905" t="s">
        <v>538</v>
      </c>
      <c r="H4905" t="s">
        <v>150</v>
      </c>
      <c r="I4905" t="s">
        <v>136</v>
      </c>
      <c r="J4905" t="s">
        <v>3</v>
      </c>
      <c r="K4905" t="s">
        <v>144</v>
      </c>
      <c r="L4905" t="s">
        <v>14121</v>
      </c>
      <c r="M4905" t="s">
        <v>14122</v>
      </c>
      <c r="N4905">
        <v>7.9622222220000003</v>
      </c>
      <c r="O4905">
        <v>0</v>
      </c>
      <c r="P4905">
        <v>3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13.750143669802021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13.750143669802021</v>
      </c>
    </row>
    <row r="4906" spans="1:31" x14ac:dyDescent="0.3">
      <c r="A4906">
        <v>2515202</v>
      </c>
      <c r="B4906">
        <v>1</v>
      </c>
      <c r="C4906" t="s">
        <v>80</v>
      </c>
      <c r="D4906" t="s">
        <v>101</v>
      </c>
      <c r="E4906" t="s">
        <v>167</v>
      </c>
      <c r="F4906" t="s">
        <v>14123</v>
      </c>
      <c r="G4906" t="s">
        <v>169</v>
      </c>
      <c r="H4906" t="s">
        <v>150</v>
      </c>
      <c r="I4906" t="s">
        <v>136</v>
      </c>
      <c r="J4906" t="s">
        <v>137</v>
      </c>
      <c r="K4906" t="s">
        <v>144</v>
      </c>
      <c r="L4906" t="s">
        <v>14124</v>
      </c>
      <c r="M4906" t="s">
        <v>14125</v>
      </c>
      <c r="N4906">
        <v>4.6463888879999997</v>
      </c>
      <c r="O4906">
        <v>0</v>
      </c>
      <c r="P4906">
        <v>1</v>
      </c>
      <c r="Q4906">
        <v>0</v>
      </c>
      <c r="R4906">
        <v>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1.1603190885522223</v>
      </c>
      <c r="Y4906">
        <v>0</v>
      </c>
      <c r="Z4906">
        <v>0</v>
      </c>
      <c r="AA4906">
        <v>0</v>
      </c>
      <c r="AB4906">
        <v>0</v>
      </c>
      <c r="AC4906">
        <v>0</v>
      </c>
      <c r="AD4906">
        <v>0</v>
      </c>
      <c r="AE4906">
        <v>1.1603190885522223</v>
      </c>
    </row>
    <row r="4907" spans="1:31" x14ac:dyDescent="0.3">
      <c r="A4907">
        <v>2515204</v>
      </c>
      <c r="B4907">
        <v>1</v>
      </c>
      <c r="C4907" t="s">
        <v>80</v>
      </c>
      <c r="D4907" t="s">
        <v>96</v>
      </c>
      <c r="E4907" t="s">
        <v>167</v>
      </c>
      <c r="F4907" t="s">
        <v>14126</v>
      </c>
      <c r="G4907" t="s">
        <v>263</v>
      </c>
      <c r="H4907" t="s">
        <v>150</v>
      </c>
      <c r="I4907" t="s">
        <v>136</v>
      </c>
      <c r="J4907" t="s">
        <v>137</v>
      </c>
      <c r="K4907" t="s">
        <v>144</v>
      </c>
      <c r="L4907" t="s">
        <v>14127</v>
      </c>
      <c r="M4907" t="s">
        <v>14128</v>
      </c>
      <c r="N4907">
        <v>5.7605555549999998</v>
      </c>
      <c r="O4907">
        <v>0</v>
      </c>
      <c r="P4907">
        <v>3</v>
      </c>
      <c r="Q4907">
        <v>0</v>
      </c>
      <c r="R4907">
        <v>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6.7033083363450991</v>
      </c>
      <c r="Y4907">
        <v>0</v>
      </c>
      <c r="Z4907">
        <v>0</v>
      </c>
      <c r="AA4907">
        <v>0</v>
      </c>
      <c r="AB4907">
        <v>0</v>
      </c>
      <c r="AC4907">
        <v>0</v>
      </c>
      <c r="AD4907">
        <v>0</v>
      </c>
      <c r="AE4907">
        <v>6.7033083363450991</v>
      </c>
    </row>
    <row r="4908" spans="1:31" x14ac:dyDescent="0.3">
      <c r="A4908">
        <v>2515206</v>
      </c>
      <c r="B4908">
        <v>1</v>
      </c>
      <c r="C4908" t="s">
        <v>81</v>
      </c>
      <c r="D4908" t="s">
        <v>118</v>
      </c>
      <c r="E4908" t="s">
        <v>132</v>
      </c>
      <c r="F4908" t="s">
        <v>14129</v>
      </c>
      <c r="G4908" t="s">
        <v>143</v>
      </c>
      <c r="H4908" t="s">
        <v>135</v>
      </c>
      <c r="I4908" t="s">
        <v>136</v>
      </c>
      <c r="J4908" t="s">
        <v>137</v>
      </c>
      <c r="K4908" t="s">
        <v>144</v>
      </c>
      <c r="L4908" t="s">
        <v>14130</v>
      </c>
      <c r="M4908" t="s">
        <v>14131</v>
      </c>
      <c r="N4908">
        <v>2.1188888879999999</v>
      </c>
      <c r="O4908">
        <v>0</v>
      </c>
      <c r="P4908">
        <v>54</v>
      </c>
      <c r="Q4908">
        <v>1</v>
      </c>
      <c r="R4908">
        <v>2</v>
      </c>
      <c r="S4908">
        <v>0</v>
      </c>
      <c r="T4908">
        <v>0</v>
      </c>
      <c r="U4908">
        <v>0</v>
      </c>
      <c r="V4908">
        <v>0</v>
      </c>
      <c r="W4908">
        <v>0</v>
      </c>
      <c r="X4908">
        <v>23.256835016312703</v>
      </c>
      <c r="Y4908">
        <v>0</v>
      </c>
      <c r="Z4908">
        <v>1.5626475897195802</v>
      </c>
      <c r="AA4908">
        <v>0</v>
      </c>
      <c r="AB4908">
        <v>0</v>
      </c>
      <c r="AC4908">
        <v>0</v>
      </c>
      <c r="AD4908">
        <v>0</v>
      </c>
      <c r="AE4908">
        <v>24.819482606032285</v>
      </c>
    </row>
    <row r="4909" spans="1:31" x14ac:dyDescent="0.3">
      <c r="A4909">
        <v>2515207</v>
      </c>
      <c r="B4909">
        <v>1</v>
      </c>
      <c r="C4909" t="s">
        <v>81</v>
      </c>
      <c r="D4909" t="s">
        <v>123</v>
      </c>
      <c r="E4909" t="s">
        <v>132</v>
      </c>
      <c r="F4909" t="s">
        <v>14132</v>
      </c>
      <c r="G4909" t="s">
        <v>1270</v>
      </c>
      <c r="H4909" t="s">
        <v>135</v>
      </c>
      <c r="I4909" t="s">
        <v>136</v>
      </c>
      <c r="J4909" t="s">
        <v>137</v>
      </c>
      <c r="K4909" t="s">
        <v>144</v>
      </c>
      <c r="L4909" t="s">
        <v>14133</v>
      </c>
      <c r="M4909" t="s">
        <v>14134</v>
      </c>
      <c r="N4909">
        <v>7.2716666659999998</v>
      </c>
      <c r="O4909">
        <v>0</v>
      </c>
      <c r="P4909">
        <v>145</v>
      </c>
      <c r="Q4909">
        <v>0</v>
      </c>
      <c r="R4909">
        <v>21</v>
      </c>
      <c r="S4909">
        <v>0</v>
      </c>
      <c r="T4909">
        <v>7</v>
      </c>
      <c r="U4909">
        <v>0</v>
      </c>
      <c r="V4909">
        <v>0</v>
      </c>
      <c r="W4909">
        <v>0</v>
      </c>
      <c r="X4909">
        <v>189.07947431622082</v>
      </c>
      <c r="Y4909">
        <v>0</v>
      </c>
      <c r="Z4909">
        <v>48.970997773824173</v>
      </c>
      <c r="AA4909">
        <v>0</v>
      </c>
      <c r="AB4909">
        <v>23.338696229666546</v>
      </c>
      <c r="AC4909">
        <v>0</v>
      </c>
      <c r="AD4909">
        <v>0</v>
      </c>
      <c r="AE4909">
        <v>261.38916831971153</v>
      </c>
    </row>
    <row r="4910" spans="1:31" x14ac:dyDescent="0.3">
      <c r="A4910">
        <v>2515211</v>
      </c>
      <c r="B4910">
        <v>1</v>
      </c>
      <c r="C4910" t="s">
        <v>80</v>
      </c>
      <c r="D4910" t="s">
        <v>106</v>
      </c>
      <c r="E4910" t="s">
        <v>141</v>
      </c>
      <c r="F4910" t="s">
        <v>14135</v>
      </c>
      <c r="G4910" t="s">
        <v>143</v>
      </c>
      <c r="H4910" t="s">
        <v>135</v>
      </c>
      <c r="I4910" t="s">
        <v>136</v>
      </c>
      <c r="J4910" t="s">
        <v>137</v>
      </c>
      <c r="K4910" t="s">
        <v>144</v>
      </c>
      <c r="L4910" t="s">
        <v>14136</v>
      </c>
      <c r="M4910" t="s">
        <v>14137</v>
      </c>
      <c r="N4910">
        <v>8.8055554999999994E-2</v>
      </c>
      <c r="O4910">
        <v>3</v>
      </c>
      <c r="P4910">
        <v>48</v>
      </c>
      <c r="Q4910">
        <v>40</v>
      </c>
      <c r="R4910">
        <v>172</v>
      </c>
      <c r="S4910">
        <v>6</v>
      </c>
      <c r="T4910">
        <v>32</v>
      </c>
      <c r="U4910">
        <v>0</v>
      </c>
      <c r="V4910">
        <v>0</v>
      </c>
      <c r="W4910">
        <v>4.5664135359173338E-2</v>
      </c>
      <c r="X4910">
        <v>1.5721510606946874</v>
      </c>
      <c r="Y4910">
        <v>23.16943095440007</v>
      </c>
      <c r="Z4910">
        <v>14.556618849870153</v>
      </c>
      <c r="AA4910">
        <v>16.787820944675449</v>
      </c>
      <c r="AB4910">
        <v>2.4737316785014416</v>
      </c>
      <c r="AC4910">
        <v>0</v>
      </c>
      <c r="AD4910">
        <v>0</v>
      </c>
      <c r="AE4910">
        <v>58.605417623500976</v>
      </c>
    </row>
    <row r="4911" spans="1:31" x14ac:dyDescent="0.3">
      <c r="A4911">
        <v>2515212</v>
      </c>
      <c r="B4911">
        <v>1</v>
      </c>
      <c r="C4911" t="s">
        <v>81</v>
      </c>
      <c r="D4911" t="s">
        <v>127</v>
      </c>
      <c r="E4911" t="s">
        <v>187</v>
      </c>
      <c r="F4911" t="s">
        <v>5920</v>
      </c>
      <c r="G4911" t="s">
        <v>143</v>
      </c>
      <c r="H4911" t="s">
        <v>135</v>
      </c>
      <c r="I4911" t="s">
        <v>136</v>
      </c>
      <c r="J4911" t="s">
        <v>137</v>
      </c>
      <c r="K4911" t="s">
        <v>144</v>
      </c>
      <c r="L4911" t="s">
        <v>14138</v>
      </c>
      <c r="M4911" t="s">
        <v>14139</v>
      </c>
      <c r="N4911">
        <v>0.102777777</v>
      </c>
      <c r="O4911">
        <v>6</v>
      </c>
      <c r="P4911">
        <v>515</v>
      </c>
      <c r="Q4911">
        <v>79</v>
      </c>
      <c r="R4911">
        <v>81</v>
      </c>
      <c r="S4911">
        <v>18</v>
      </c>
      <c r="T4911">
        <v>42</v>
      </c>
      <c r="U4911">
        <v>4</v>
      </c>
      <c r="V4911">
        <v>0</v>
      </c>
      <c r="W4911">
        <v>0.12109130304004168</v>
      </c>
      <c r="X4911">
        <v>9.6845756000985919</v>
      </c>
      <c r="Y4911">
        <v>6.0026889417141112</v>
      </c>
      <c r="Z4911">
        <v>2.662263092545639</v>
      </c>
      <c r="AA4911">
        <v>73.804131664154298</v>
      </c>
      <c r="AB4911">
        <v>2.0079557753427424</v>
      </c>
      <c r="AC4911">
        <v>75.795146404120871</v>
      </c>
      <c r="AD4911">
        <v>0</v>
      </c>
      <c r="AE4911">
        <v>170.0778527810163</v>
      </c>
    </row>
    <row r="4912" spans="1:31" x14ac:dyDescent="0.3">
      <c r="A4912">
        <v>2515213</v>
      </c>
      <c r="B4912">
        <v>1</v>
      </c>
      <c r="C4912" t="s">
        <v>80</v>
      </c>
      <c r="D4912" t="s">
        <v>97</v>
      </c>
      <c r="E4912" t="s">
        <v>167</v>
      </c>
      <c r="F4912" t="s">
        <v>14140</v>
      </c>
      <c r="G4912" t="s">
        <v>263</v>
      </c>
      <c r="H4912" t="s">
        <v>150</v>
      </c>
      <c r="I4912" t="s">
        <v>136</v>
      </c>
      <c r="J4912" t="s">
        <v>137</v>
      </c>
      <c r="K4912" t="s">
        <v>144</v>
      </c>
      <c r="L4912" t="s">
        <v>14141</v>
      </c>
      <c r="M4912" t="s">
        <v>14142</v>
      </c>
      <c r="N4912">
        <v>0.63388888799999998</v>
      </c>
      <c r="O4912">
        <v>0</v>
      </c>
      <c r="P4912">
        <v>3</v>
      </c>
      <c r="Q4912">
        <v>0</v>
      </c>
      <c r="R4912">
        <v>0</v>
      </c>
      <c r="S4912">
        <v>0</v>
      </c>
      <c r="T4912">
        <v>1</v>
      </c>
      <c r="U4912">
        <v>0</v>
      </c>
      <c r="V4912">
        <v>0</v>
      </c>
      <c r="W4912">
        <v>0</v>
      </c>
      <c r="X4912">
        <v>0.65086088065551384</v>
      </c>
      <c r="Y4912">
        <v>0</v>
      </c>
      <c r="Z4912">
        <v>0</v>
      </c>
      <c r="AA4912">
        <v>0</v>
      </c>
      <c r="AB4912">
        <v>0.12370020150932501</v>
      </c>
      <c r="AC4912">
        <v>0</v>
      </c>
      <c r="AD4912">
        <v>0</v>
      </c>
      <c r="AE4912">
        <v>0.77456108216483888</v>
      </c>
    </row>
    <row r="4913" spans="1:31" x14ac:dyDescent="0.3">
      <c r="A4913">
        <v>2515214</v>
      </c>
      <c r="B4913">
        <v>1</v>
      </c>
      <c r="C4913" t="s">
        <v>80</v>
      </c>
      <c r="D4913" t="s">
        <v>85</v>
      </c>
      <c r="E4913" t="s">
        <v>207</v>
      </c>
      <c r="F4913" t="s">
        <v>14143</v>
      </c>
      <c r="G4913" t="s">
        <v>177</v>
      </c>
      <c r="H4913" t="s">
        <v>150</v>
      </c>
      <c r="I4913" t="s">
        <v>136</v>
      </c>
      <c r="J4913" t="s">
        <v>137</v>
      </c>
      <c r="K4913" t="s">
        <v>144</v>
      </c>
      <c r="L4913" t="s">
        <v>14144</v>
      </c>
      <c r="M4913" t="s">
        <v>14145</v>
      </c>
      <c r="N4913">
        <v>4.99</v>
      </c>
      <c r="O4913">
        <v>0</v>
      </c>
      <c r="P4913">
        <v>245</v>
      </c>
      <c r="Q4913">
        <v>0</v>
      </c>
      <c r="R4913">
        <v>0</v>
      </c>
      <c r="S4913">
        <v>0</v>
      </c>
      <c r="T4913">
        <v>7</v>
      </c>
      <c r="U4913">
        <v>0</v>
      </c>
      <c r="V4913">
        <v>0</v>
      </c>
      <c r="W4913">
        <v>0</v>
      </c>
      <c r="X4913">
        <v>229.61419869502174</v>
      </c>
      <c r="Y4913">
        <v>0</v>
      </c>
      <c r="Z4913">
        <v>0</v>
      </c>
      <c r="AA4913">
        <v>0</v>
      </c>
      <c r="AB4913">
        <v>111.83497403486363</v>
      </c>
      <c r="AC4913">
        <v>0</v>
      </c>
      <c r="AD4913">
        <v>0</v>
      </c>
      <c r="AE4913">
        <v>341.44917272988539</v>
      </c>
    </row>
    <row r="4914" spans="1:31" x14ac:dyDescent="0.3">
      <c r="A4914">
        <v>2515215</v>
      </c>
      <c r="B4914">
        <v>1</v>
      </c>
      <c r="C4914" t="s">
        <v>80</v>
      </c>
      <c r="D4914" t="s">
        <v>94</v>
      </c>
      <c r="E4914" t="s">
        <v>207</v>
      </c>
      <c r="F4914" t="s">
        <v>14146</v>
      </c>
      <c r="G4914" t="s">
        <v>177</v>
      </c>
      <c r="H4914" t="s">
        <v>150</v>
      </c>
      <c r="I4914" t="s">
        <v>136</v>
      </c>
      <c r="J4914" t="s">
        <v>137</v>
      </c>
      <c r="K4914" t="s">
        <v>144</v>
      </c>
      <c r="L4914" t="s">
        <v>14147</v>
      </c>
      <c r="M4914" t="s">
        <v>14148</v>
      </c>
      <c r="N4914">
        <v>1.9738888880000001</v>
      </c>
      <c r="O4914">
        <v>0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0</v>
      </c>
      <c r="V4914">
        <v>0</v>
      </c>
      <c r="W4914">
        <v>0</v>
      </c>
      <c r="X4914">
        <v>0</v>
      </c>
      <c r="Y4914">
        <v>0</v>
      </c>
      <c r="Z4914">
        <v>1.365220828295</v>
      </c>
      <c r="AA4914">
        <v>0</v>
      </c>
      <c r="AB4914">
        <v>0</v>
      </c>
      <c r="AC4914">
        <v>0</v>
      </c>
      <c r="AD4914">
        <v>0</v>
      </c>
      <c r="AE4914">
        <v>1.365220828295</v>
      </c>
    </row>
    <row r="4915" spans="1:31" x14ac:dyDescent="0.3">
      <c r="A4915">
        <v>2515217</v>
      </c>
      <c r="B4915">
        <v>1</v>
      </c>
      <c r="C4915" t="s">
        <v>80</v>
      </c>
      <c r="D4915" t="s">
        <v>94</v>
      </c>
      <c r="E4915" t="s">
        <v>207</v>
      </c>
      <c r="F4915" t="s">
        <v>14149</v>
      </c>
      <c r="G4915" t="s">
        <v>161</v>
      </c>
      <c r="H4915" t="s">
        <v>150</v>
      </c>
      <c r="I4915" t="s">
        <v>136</v>
      </c>
      <c r="J4915" t="s">
        <v>137</v>
      </c>
      <c r="K4915" t="s">
        <v>144</v>
      </c>
      <c r="L4915" t="s">
        <v>14150</v>
      </c>
      <c r="M4915" t="s">
        <v>14151</v>
      </c>
      <c r="N4915">
        <v>0.47138888800000001</v>
      </c>
      <c r="O4915">
        <v>0</v>
      </c>
      <c r="P4915">
        <v>1</v>
      </c>
      <c r="Q4915">
        <v>0</v>
      </c>
      <c r="R4915">
        <v>0</v>
      </c>
      <c r="S4915">
        <v>0</v>
      </c>
      <c r="T4915">
        <v>0</v>
      </c>
      <c r="U4915">
        <v>0</v>
      </c>
      <c r="V4915">
        <v>0</v>
      </c>
      <c r="W4915">
        <v>0</v>
      </c>
      <c r="X4915">
        <v>0.39409665981610165</v>
      </c>
      <c r="Y4915">
        <v>0</v>
      </c>
      <c r="Z4915">
        <v>0</v>
      </c>
      <c r="AA4915">
        <v>0</v>
      </c>
      <c r="AB4915">
        <v>0</v>
      </c>
      <c r="AC4915">
        <v>0</v>
      </c>
      <c r="AD4915">
        <v>0</v>
      </c>
      <c r="AE4915">
        <v>0.39409665981610165</v>
      </c>
    </row>
    <row r="4916" spans="1:31" x14ac:dyDescent="0.3">
      <c r="A4916">
        <v>2515219</v>
      </c>
      <c r="B4916">
        <v>1</v>
      </c>
      <c r="C4916" t="s">
        <v>80</v>
      </c>
      <c r="D4916" t="s">
        <v>108</v>
      </c>
      <c r="E4916" t="s">
        <v>207</v>
      </c>
      <c r="F4916" t="s">
        <v>14152</v>
      </c>
      <c r="G4916" t="s">
        <v>538</v>
      </c>
      <c r="H4916" t="s">
        <v>150</v>
      </c>
      <c r="I4916" t="s">
        <v>136</v>
      </c>
      <c r="J4916" t="s">
        <v>3</v>
      </c>
      <c r="K4916" t="s">
        <v>144</v>
      </c>
      <c r="L4916" t="s">
        <v>14153</v>
      </c>
      <c r="M4916" t="s">
        <v>14154</v>
      </c>
      <c r="N4916">
        <v>3.4963888879999998</v>
      </c>
      <c r="O4916">
        <v>0</v>
      </c>
      <c r="P4916">
        <v>30</v>
      </c>
      <c r="Q4916">
        <v>0</v>
      </c>
      <c r="R4916">
        <v>1</v>
      </c>
      <c r="S4916">
        <v>0</v>
      </c>
      <c r="T4916">
        <v>2</v>
      </c>
      <c r="U4916">
        <v>0</v>
      </c>
      <c r="V4916">
        <v>0</v>
      </c>
      <c r="W4916">
        <v>0</v>
      </c>
      <c r="X4916">
        <v>11.258854250227781</v>
      </c>
      <c r="Y4916">
        <v>0</v>
      </c>
      <c r="Z4916">
        <v>3.3695533740750005E-4</v>
      </c>
      <c r="AA4916">
        <v>0</v>
      </c>
      <c r="AB4916">
        <v>4.857771506439029</v>
      </c>
      <c r="AC4916">
        <v>0</v>
      </c>
      <c r="AD4916">
        <v>0</v>
      </c>
      <c r="AE4916">
        <v>16.116962712004216</v>
      </c>
    </row>
    <row r="4917" spans="1:31" x14ac:dyDescent="0.3">
      <c r="A4917">
        <v>2515220</v>
      </c>
      <c r="B4917">
        <v>1</v>
      </c>
      <c r="C4917" t="s">
        <v>80</v>
      </c>
      <c r="D4917" t="s">
        <v>94</v>
      </c>
      <c r="E4917" t="s">
        <v>207</v>
      </c>
      <c r="F4917" t="s">
        <v>14155</v>
      </c>
      <c r="G4917" t="s">
        <v>161</v>
      </c>
      <c r="H4917" t="s">
        <v>150</v>
      </c>
      <c r="I4917" t="s">
        <v>136</v>
      </c>
      <c r="J4917" t="s">
        <v>137</v>
      </c>
      <c r="K4917" t="s">
        <v>144</v>
      </c>
      <c r="L4917" t="s">
        <v>14156</v>
      </c>
      <c r="M4917" t="s">
        <v>14157</v>
      </c>
      <c r="N4917">
        <v>0.49972222199999999</v>
      </c>
      <c r="O4917">
        <v>0</v>
      </c>
      <c r="P4917">
        <v>3</v>
      </c>
      <c r="Q4917">
        <v>0</v>
      </c>
      <c r="R4917">
        <v>4</v>
      </c>
      <c r="S4917">
        <v>0</v>
      </c>
      <c r="T4917">
        <v>13</v>
      </c>
      <c r="U4917">
        <v>0</v>
      </c>
      <c r="V4917">
        <v>0</v>
      </c>
      <c r="W4917">
        <v>0</v>
      </c>
      <c r="X4917">
        <v>0.12471232249553778</v>
      </c>
      <c r="Y4917">
        <v>0</v>
      </c>
      <c r="Z4917">
        <v>0.25132570800538251</v>
      </c>
      <c r="AA4917">
        <v>0</v>
      </c>
      <c r="AB4917">
        <v>2.4510344656121452</v>
      </c>
      <c r="AC4917">
        <v>0</v>
      </c>
      <c r="AD4917">
        <v>0</v>
      </c>
      <c r="AE4917">
        <v>2.8270724961130655</v>
      </c>
    </row>
    <row r="4918" spans="1:31" x14ac:dyDescent="0.3">
      <c r="A4918">
        <v>2515221</v>
      </c>
      <c r="B4918">
        <v>1</v>
      </c>
      <c r="C4918" t="s">
        <v>80</v>
      </c>
      <c r="D4918" t="s">
        <v>105</v>
      </c>
      <c r="E4918" t="s">
        <v>132</v>
      </c>
      <c r="F4918" t="s">
        <v>14158</v>
      </c>
      <c r="G4918" t="s">
        <v>204</v>
      </c>
      <c r="H4918" t="s">
        <v>135</v>
      </c>
      <c r="I4918" t="s">
        <v>136</v>
      </c>
      <c r="J4918" t="s">
        <v>137</v>
      </c>
      <c r="K4918" t="s">
        <v>144</v>
      </c>
      <c r="L4918" t="s">
        <v>14159</v>
      </c>
      <c r="M4918" t="s">
        <v>14160</v>
      </c>
      <c r="N4918">
        <v>1.9272222219999999</v>
      </c>
      <c r="O4918">
        <v>3</v>
      </c>
      <c r="P4918">
        <v>138</v>
      </c>
      <c r="Q4918">
        <v>9</v>
      </c>
      <c r="R4918">
        <v>6</v>
      </c>
      <c r="S4918">
        <v>2</v>
      </c>
      <c r="T4918">
        <v>12</v>
      </c>
      <c r="U4918">
        <v>0</v>
      </c>
      <c r="V4918">
        <v>0</v>
      </c>
      <c r="W4918">
        <v>1.0851742551685828</v>
      </c>
      <c r="X4918">
        <v>42.997217610767585</v>
      </c>
      <c r="Y4918">
        <v>14.054647167730469</v>
      </c>
      <c r="Z4918">
        <v>1.9841936241490352</v>
      </c>
      <c r="AA4918">
        <v>9.8013220994446222</v>
      </c>
      <c r="AB4918">
        <v>24.152366652399319</v>
      </c>
      <c r="AC4918">
        <v>0</v>
      </c>
      <c r="AD4918">
        <v>0</v>
      </c>
      <c r="AE4918">
        <v>94.074921409659623</v>
      </c>
    </row>
    <row r="4919" spans="1:31" x14ac:dyDescent="0.3">
      <c r="A4919">
        <v>2515225</v>
      </c>
      <c r="B4919">
        <v>1</v>
      </c>
      <c r="C4919" t="s">
        <v>81</v>
      </c>
      <c r="D4919" t="s">
        <v>128</v>
      </c>
      <c r="E4919" t="s">
        <v>141</v>
      </c>
      <c r="F4919" t="s">
        <v>14161</v>
      </c>
      <c r="G4919" t="s">
        <v>143</v>
      </c>
      <c r="H4919" t="s">
        <v>135</v>
      </c>
      <c r="I4919" t="s">
        <v>136</v>
      </c>
      <c r="J4919" t="s">
        <v>137</v>
      </c>
      <c r="K4919" t="s">
        <v>144</v>
      </c>
      <c r="L4919" t="s">
        <v>14162</v>
      </c>
      <c r="M4919" t="s">
        <v>14163</v>
      </c>
      <c r="N4919">
        <v>0.83527777700000005</v>
      </c>
      <c r="O4919">
        <v>0</v>
      </c>
      <c r="P4919">
        <v>0</v>
      </c>
      <c r="Q4919">
        <v>0</v>
      </c>
      <c r="R4919">
        <v>0</v>
      </c>
      <c r="S4919">
        <v>6</v>
      </c>
      <c r="T4919">
        <v>0</v>
      </c>
      <c r="U4919">
        <v>8</v>
      </c>
      <c r="V4919">
        <v>0</v>
      </c>
      <c r="W4919">
        <v>0</v>
      </c>
      <c r="X4919">
        <v>0</v>
      </c>
      <c r="Y4919">
        <v>0</v>
      </c>
      <c r="Z4919">
        <v>0</v>
      </c>
      <c r="AA4919">
        <v>21.396948606495144</v>
      </c>
      <c r="AB4919">
        <v>0</v>
      </c>
      <c r="AC4919">
        <v>348.97817148827352</v>
      </c>
      <c r="AD4919">
        <v>0</v>
      </c>
      <c r="AE4919">
        <v>370.37512009476865</v>
      </c>
    </row>
    <row r="4920" spans="1:31" x14ac:dyDescent="0.3">
      <c r="A4920">
        <v>2515226</v>
      </c>
      <c r="B4920">
        <v>1</v>
      </c>
      <c r="C4920" t="s">
        <v>80</v>
      </c>
      <c r="D4920" t="s">
        <v>104</v>
      </c>
      <c r="E4920" t="s">
        <v>141</v>
      </c>
      <c r="F4920" t="s">
        <v>14164</v>
      </c>
      <c r="G4920" t="s">
        <v>143</v>
      </c>
      <c r="H4920" t="s">
        <v>135</v>
      </c>
      <c r="I4920" t="s">
        <v>136</v>
      </c>
      <c r="J4920" t="s">
        <v>137</v>
      </c>
      <c r="K4920" t="s">
        <v>144</v>
      </c>
      <c r="L4920" t="s">
        <v>14165</v>
      </c>
      <c r="M4920" t="s">
        <v>14166</v>
      </c>
      <c r="N4920">
        <v>0.15805555499999999</v>
      </c>
      <c r="O4920">
        <v>1</v>
      </c>
      <c r="P4920">
        <v>2009</v>
      </c>
      <c r="Q4920">
        <v>0</v>
      </c>
      <c r="R4920">
        <v>4</v>
      </c>
      <c r="S4920">
        <v>2</v>
      </c>
      <c r="T4920">
        <v>224</v>
      </c>
      <c r="U4920">
        <v>0</v>
      </c>
      <c r="V4920">
        <v>2</v>
      </c>
      <c r="W4920">
        <v>0.92273873985209676</v>
      </c>
      <c r="X4920">
        <v>77.009690317063985</v>
      </c>
      <c r="Y4920">
        <v>0</v>
      </c>
      <c r="Z4920">
        <v>0.27403313092403497</v>
      </c>
      <c r="AA4920">
        <v>1.9485325455317333</v>
      </c>
      <c r="AB4920">
        <v>34.762793664752444</v>
      </c>
      <c r="AC4920">
        <v>0</v>
      </c>
      <c r="AD4920">
        <v>1.5629221938043736</v>
      </c>
      <c r="AE4920">
        <v>116.48071059192866</v>
      </c>
    </row>
    <row r="4921" spans="1:31" x14ac:dyDescent="0.3">
      <c r="A4921">
        <v>2515227</v>
      </c>
      <c r="B4921">
        <v>1</v>
      </c>
      <c r="C4921" t="s">
        <v>81</v>
      </c>
      <c r="D4921" t="s">
        <v>117</v>
      </c>
      <c r="E4921" t="s">
        <v>167</v>
      </c>
      <c r="F4921" t="s">
        <v>14167</v>
      </c>
      <c r="G4921" t="s">
        <v>263</v>
      </c>
      <c r="H4921" t="s">
        <v>150</v>
      </c>
      <c r="I4921" t="s">
        <v>136</v>
      </c>
      <c r="J4921" t="s">
        <v>137</v>
      </c>
      <c r="K4921" t="s">
        <v>144</v>
      </c>
      <c r="L4921" t="s">
        <v>14168</v>
      </c>
      <c r="M4921" t="s">
        <v>14169</v>
      </c>
      <c r="N4921">
        <v>1.0425</v>
      </c>
      <c r="O4921">
        <v>0</v>
      </c>
      <c r="P4921">
        <v>1</v>
      </c>
      <c r="Q4921">
        <v>0</v>
      </c>
      <c r="R4921">
        <v>0</v>
      </c>
      <c r="S4921">
        <v>0</v>
      </c>
      <c r="T4921">
        <v>0</v>
      </c>
      <c r="U4921">
        <v>0</v>
      </c>
      <c r="V4921">
        <v>0</v>
      </c>
      <c r="W4921">
        <v>0</v>
      </c>
      <c r="X4921">
        <v>9.9161289956666677E-5</v>
      </c>
      <c r="Y4921">
        <v>0</v>
      </c>
      <c r="Z4921">
        <v>0</v>
      </c>
      <c r="AA4921">
        <v>0</v>
      </c>
      <c r="AB4921">
        <v>0</v>
      </c>
      <c r="AC4921">
        <v>0</v>
      </c>
      <c r="AD4921">
        <v>0</v>
      </c>
      <c r="AE4921">
        <v>9.9161289956666677E-5</v>
      </c>
    </row>
    <row r="4922" spans="1:31" x14ac:dyDescent="0.3">
      <c r="A4922">
        <v>2515228</v>
      </c>
      <c r="B4922">
        <v>1</v>
      </c>
      <c r="C4922" t="s">
        <v>80</v>
      </c>
      <c r="D4922" t="s">
        <v>95</v>
      </c>
      <c r="E4922" t="s">
        <v>207</v>
      </c>
      <c r="F4922" t="s">
        <v>14170</v>
      </c>
      <c r="G4922" t="s">
        <v>161</v>
      </c>
      <c r="H4922" t="s">
        <v>150</v>
      </c>
      <c r="I4922" t="s">
        <v>136</v>
      </c>
      <c r="J4922" t="s">
        <v>137</v>
      </c>
      <c r="K4922" t="s">
        <v>144</v>
      </c>
      <c r="L4922" t="s">
        <v>14171</v>
      </c>
      <c r="M4922" t="s">
        <v>14172</v>
      </c>
      <c r="N4922">
        <v>0.395555555</v>
      </c>
      <c r="O4922">
        <v>0</v>
      </c>
      <c r="P4922">
        <v>43</v>
      </c>
      <c r="Q4922">
        <v>0</v>
      </c>
      <c r="R4922">
        <v>2</v>
      </c>
      <c r="S4922">
        <v>0</v>
      </c>
      <c r="T4922">
        <v>2</v>
      </c>
      <c r="U4922">
        <v>0</v>
      </c>
      <c r="V4922">
        <v>0</v>
      </c>
      <c r="W4922">
        <v>0</v>
      </c>
      <c r="X4922">
        <v>3.5124839252914724</v>
      </c>
      <c r="Y4922">
        <v>0</v>
      </c>
      <c r="Z4922">
        <v>3.4045387266799995E-2</v>
      </c>
      <c r="AA4922">
        <v>0</v>
      </c>
      <c r="AB4922">
        <v>0.66305112127777333</v>
      </c>
      <c r="AC4922">
        <v>0</v>
      </c>
      <c r="AD4922">
        <v>0</v>
      </c>
      <c r="AE4922">
        <v>4.2095804338360452</v>
      </c>
    </row>
    <row r="4923" spans="1:31" x14ac:dyDescent="0.3">
      <c r="A4923">
        <v>2515229</v>
      </c>
      <c r="B4923">
        <v>1</v>
      </c>
      <c r="C4923" t="s">
        <v>80</v>
      </c>
      <c r="D4923" t="s">
        <v>107</v>
      </c>
      <c r="E4923" t="s">
        <v>141</v>
      </c>
      <c r="F4923" t="s">
        <v>14173</v>
      </c>
      <c r="G4923" t="s">
        <v>143</v>
      </c>
      <c r="H4923" t="s">
        <v>135</v>
      </c>
      <c r="I4923" t="s">
        <v>136</v>
      </c>
      <c r="J4923" t="s">
        <v>137</v>
      </c>
      <c r="K4923" t="s">
        <v>144</v>
      </c>
      <c r="L4923" t="s">
        <v>14174</v>
      </c>
      <c r="M4923" t="s">
        <v>14175</v>
      </c>
      <c r="N4923">
        <v>0.120277777</v>
      </c>
      <c r="O4923">
        <v>0</v>
      </c>
      <c r="P4923">
        <v>3452</v>
      </c>
      <c r="Q4923">
        <v>0</v>
      </c>
      <c r="R4923">
        <v>5</v>
      </c>
      <c r="S4923">
        <v>2</v>
      </c>
      <c r="T4923">
        <v>278</v>
      </c>
      <c r="U4923">
        <v>0</v>
      </c>
      <c r="V4923">
        <v>1</v>
      </c>
      <c r="W4923">
        <v>0</v>
      </c>
      <c r="X4923">
        <v>56.861093581572476</v>
      </c>
      <c r="Y4923">
        <v>0</v>
      </c>
      <c r="Z4923">
        <v>0.13186926767698248</v>
      </c>
      <c r="AA4923">
        <v>4.9965297943936005</v>
      </c>
      <c r="AB4923">
        <v>33.407931100363918</v>
      </c>
      <c r="AC4923">
        <v>0</v>
      </c>
      <c r="AD4923">
        <v>2.2821219229013336E-2</v>
      </c>
      <c r="AE4923">
        <v>95.420244963235987</v>
      </c>
    </row>
    <row r="4924" spans="1:31" x14ac:dyDescent="0.3">
      <c r="A4924">
        <v>2515231</v>
      </c>
      <c r="B4924">
        <v>1</v>
      </c>
      <c r="C4924" t="s">
        <v>80</v>
      </c>
      <c r="D4924" t="s">
        <v>105</v>
      </c>
      <c r="E4924" t="s">
        <v>147</v>
      </c>
      <c r="F4924" t="s">
        <v>14176</v>
      </c>
      <c r="G4924" t="s">
        <v>161</v>
      </c>
      <c r="H4924" t="s">
        <v>150</v>
      </c>
      <c r="I4924" t="s">
        <v>136</v>
      </c>
      <c r="J4924" t="s">
        <v>137</v>
      </c>
      <c r="K4924" t="s">
        <v>144</v>
      </c>
      <c r="L4924" t="s">
        <v>14177</v>
      </c>
      <c r="M4924" t="s">
        <v>14178</v>
      </c>
      <c r="N4924">
        <v>0.55027777700000002</v>
      </c>
      <c r="O4924">
        <v>0</v>
      </c>
      <c r="P4924">
        <v>20</v>
      </c>
      <c r="Q4924">
        <v>0</v>
      </c>
      <c r="R4924">
        <v>0</v>
      </c>
      <c r="S4924">
        <v>0</v>
      </c>
      <c r="T4924">
        <v>1</v>
      </c>
      <c r="U4924">
        <v>0</v>
      </c>
      <c r="V4924">
        <v>0</v>
      </c>
      <c r="W4924">
        <v>0</v>
      </c>
      <c r="X4924">
        <v>5.6311181771438878</v>
      </c>
      <c r="Y4924">
        <v>0</v>
      </c>
      <c r="Z4924">
        <v>0</v>
      </c>
      <c r="AA4924">
        <v>0</v>
      </c>
      <c r="AB4924">
        <v>5.2822535785533335E-3</v>
      </c>
      <c r="AC4924">
        <v>0</v>
      </c>
      <c r="AD4924">
        <v>0</v>
      </c>
      <c r="AE4924">
        <v>5.6364004307224409</v>
      </c>
    </row>
    <row r="4925" spans="1:31" x14ac:dyDescent="0.3">
      <c r="A4925">
        <v>2515233</v>
      </c>
      <c r="B4925">
        <v>1</v>
      </c>
      <c r="C4925" t="s">
        <v>80</v>
      </c>
      <c r="D4925" t="s">
        <v>96</v>
      </c>
      <c r="E4925" t="s">
        <v>207</v>
      </c>
      <c r="F4925" t="s">
        <v>14179</v>
      </c>
      <c r="G4925" t="s">
        <v>981</v>
      </c>
      <c r="H4925" t="s">
        <v>150</v>
      </c>
      <c r="I4925" t="s">
        <v>136</v>
      </c>
      <c r="J4925" t="s">
        <v>137</v>
      </c>
      <c r="K4925" t="s">
        <v>144</v>
      </c>
      <c r="L4925" t="s">
        <v>14180</v>
      </c>
      <c r="M4925" t="s">
        <v>14181</v>
      </c>
      <c r="N4925">
        <v>7.676111111</v>
      </c>
      <c r="O4925">
        <v>0</v>
      </c>
      <c r="P4925">
        <v>92</v>
      </c>
      <c r="Q4925">
        <v>0</v>
      </c>
      <c r="R4925">
        <v>1</v>
      </c>
      <c r="S4925">
        <v>0</v>
      </c>
      <c r="T4925">
        <v>9</v>
      </c>
      <c r="U4925">
        <v>0</v>
      </c>
      <c r="V4925">
        <v>0</v>
      </c>
      <c r="W4925">
        <v>0</v>
      </c>
      <c r="X4925">
        <v>217.10482829318357</v>
      </c>
      <c r="Y4925">
        <v>0</v>
      </c>
      <c r="Z4925">
        <v>4.5053700104450005</v>
      </c>
      <c r="AA4925">
        <v>0</v>
      </c>
      <c r="AB4925">
        <v>136.91933262915958</v>
      </c>
      <c r="AC4925">
        <v>0</v>
      </c>
      <c r="AD4925">
        <v>0</v>
      </c>
      <c r="AE4925">
        <v>358.52953093278813</v>
      </c>
    </row>
    <row r="4926" spans="1:31" x14ac:dyDescent="0.3">
      <c r="A4926">
        <v>2515234</v>
      </c>
      <c r="B4926">
        <v>1</v>
      </c>
      <c r="C4926" t="s">
        <v>81</v>
      </c>
      <c r="D4926" t="s">
        <v>121</v>
      </c>
      <c r="E4926" t="s">
        <v>132</v>
      </c>
      <c r="F4926" t="s">
        <v>156</v>
      </c>
      <c r="G4926" t="s">
        <v>143</v>
      </c>
      <c r="H4926" t="s">
        <v>135</v>
      </c>
      <c r="I4926" t="s">
        <v>136</v>
      </c>
      <c r="J4926" t="s">
        <v>137</v>
      </c>
      <c r="K4926" t="s">
        <v>144</v>
      </c>
      <c r="L4926" t="s">
        <v>14182</v>
      </c>
      <c r="M4926" t="s">
        <v>14183</v>
      </c>
      <c r="N4926">
        <v>0.41222222200000003</v>
      </c>
      <c r="O4926">
        <v>1</v>
      </c>
      <c r="P4926">
        <v>460</v>
      </c>
      <c r="Q4926">
        <v>0</v>
      </c>
      <c r="R4926">
        <v>120</v>
      </c>
      <c r="S4926">
        <v>0</v>
      </c>
      <c r="T4926">
        <v>71</v>
      </c>
      <c r="U4926">
        <v>0</v>
      </c>
      <c r="V4926">
        <v>0</v>
      </c>
      <c r="W4926">
        <v>9.1676764604444433E-2</v>
      </c>
      <c r="X4926">
        <v>33.203779937206946</v>
      </c>
      <c r="Y4926">
        <v>0</v>
      </c>
      <c r="Z4926">
        <v>5.80402820739637</v>
      </c>
      <c r="AA4926">
        <v>0</v>
      </c>
      <c r="AB4926">
        <v>14.376991811159765</v>
      </c>
      <c r="AC4926">
        <v>0</v>
      </c>
      <c r="AD4926">
        <v>0</v>
      </c>
      <c r="AE4926">
        <v>53.476476720367529</v>
      </c>
    </row>
    <row r="4927" spans="1:31" x14ac:dyDescent="0.3">
      <c r="A4927">
        <v>2515235</v>
      </c>
      <c r="B4927">
        <v>1</v>
      </c>
      <c r="C4927" t="s">
        <v>80</v>
      </c>
      <c r="D4927" t="s">
        <v>100</v>
      </c>
      <c r="E4927" t="s">
        <v>167</v>
      </c>
      <c r="F4927" t="s">
        <v>14184</v>
      </c>
      <c r="G4927" t="s">
        <v>263</v>
      </c>
      <c r="H4927" t="s">
        <v>150</v>
      </c>
      <c r="I4927" t="s">
        <v>136</v>
      </c>
      <c r="J4927" t="s">
        <v>137</v>
      </c>
      <c r="K4927" t="s">
        <v>144</v>
      </c>
      <c r="L4927" t="s">
        <v>14185</v>
      </c>
      <c r="M4927" t="s">
        <v>14186</v>
      </c>
      <c r="N4927">
        <v>0.77861111100000002</v>
      </c>
      <c r="O4927">
        <v>0</v>
      </c>
      <c r="P4927">
        <v>1</v>
      </c>
      <c r="Q4927">
        <v>0</v>
      </c>
      <c r="R4927">
        <v>0</v>
      </c>
      <c r="S4927">
        <v>0</v>
      </c>
      <c r="T4927">
        <v>0</v>
      </c>
      <c r="U4927">
        <v>0</v>
      </c>
      <c r="V4927">
        <v>0</v>
      </c>
      <c r="W4927">
        <v>0</v>
      </c>
      <c r="X4927">
        <v>0</v>
      </c>
      <c r="Y4927">
        <v>0</v>
      </c>
      <c r="Z4927">
        <v>0</v>
      </c>
      <c r="AA4927">
        <v>0</v>
      </c>
      <c r="AB4927">
        <v>0</v>
      </c>
      <c r="AC4927">
        <v>0</v>
      </c>
      <c r="AD4927">
        <v>0</v>
      </c>
      <c r="AE4927">
        <v>0</v>
      </c>
    </row>
    <row r="4928" spans="1:31" x14ac:dyDescent="0.3">
      <c r="A4928">
        <v>2515237</v>
      </c>
      <c r="B4928">
        <v>1</v>
      </c>
      <c r="C4928" t="s">
        <v>80</v>
      </c>
      <c r="D4928" t="s">
        <v>107</v>
      </c>
      <c r="E4928" t="s">
        <v>207</v>
      </c>
      <c r="F4928" t="s">
        <v>14187</v>
      </c>
      <c r="G4928" t="s">
        <v>161</v>
      </c>
      <c r="H4928" t="s">
        <v>150</v>
      </c>
      <c r="I4928" t="s">
        <v>136</v>
      </c>
      <c r="J4928" t="s">
        <v>137</v>
      </c>
      <c r="K4928" t="s">
        <v>144</v>
      </c>
      <c r="L4928" t="s">
        <v>14188</v>
      </c>
      <c r="M4928" t="s">
        <v>14189</v>
      </c>
      <c r="N4928">
        <v>0.78500000000000003</v>
      </c>
      <c r="O4928">
        <v>0</v>
      </c>
      <c r="P4928">
        <v>41</v>
      </c>
      <c r="Q4928">
        <v>0</v>
      </c>
      <c r="R4928">
        <v>0</v>
      </c>
      <c r="S4928">
        <v>0</v>
      </c>
      <c r="T4928">
        <v>1</v>
      </c>
      <c r="U4928">
        <v>0</v>
      </c>
      <c r="V4928">
        <v>0</v>
      </c>
      <c r="W4928">
        <v>0</v>
      </c>
      <c r="X4928">
        <v>4.9009712077363803</v>
      </c>
      <c r="Y4928">
        <v>0</v>
      </c>
      <c r="Z4928">
        <v>0</v>
      </c>
      <c r="AA4928">
        <v>0</v>
      </c>
      <c r="AB4928">
        <v>0</v>
      </c>
      <c r="AC4928">
        <v>0</v>
      </c>
      <c r="AD4928">
        <v>0</v>
      </c>
      <c r="AE4928">
        <v>4.9009712077363803</v>
      </c>
    </row>
    <row r="4929" spans="1:31" x14ac:dyDescent="0.3">
      <c r="A4929">
        <v>2515241</v>
      </c>
      <c r="B4929">
        <v>1</v>
      </c>
      <c r="C4929" t="s">
        <v>80</v>
      </c>
      <c r="D4929" t="s">
        <v>100</v>
      </c>
      <c r="E4929" t="s">
        <v>141</v>
      </c>
      <c r="F4929" t="s">
        <v>14190</v>
      </c>
      <c r="G4929" t="s">
        <v>4237</v>
      </c>
      <c r="H4929" t="s">
        <v>135</v>
      </c>
      <c r="I4929" t="s">
        <v>136</v>
      </c>
      <c r="J4929" t="s">
        <v>3</v>
      </c>
      <c r="K4929" t="s">
        <v>144</v>
      </c>
      <c r="L4929" t="s">
        <v>14191</v>
      </c>
      <c r="M4929" t="s">
        <v>14192</v>
      </c>
      <c r="N4929">
        <v>2.469166666</v>
      </c>
      <c r="O4929">
        <v>1</v>
      </c>
      <c r="P4929">
        <v>1475</v>
      </c>
      <c r="Q4929">
        <v>18</v>
      </c>
      <c r="R4929">
        <v>462</v>
      </c>
      <c r="S4929">
        <v>14</v>
      </c>
      <c r="T4929">
        <v>306</v>
      </c>
      <c r="U4929">
        <v>0</v>
      </c>
      <c r="V4929">
        <v>1</v>
      </c>
      <c r="W4929">
        <v>3.8811435876855374</v>
      </c>
      <c r="X4929">
        <v>1060.595597764436</v>
      </c>
      <c r="Y4929">
        <v>224.56240963845016</v>
      </c>
      <c r="Z4929">
        <v>633.53463421582467</v>
      </c>
      <c r="AA4929">
        <v>182.8569093448769</v>
      </c>
      <c r="AB4929">
        <v>465.3546704727878</v>
      </c>
      <c r="AC4929">
        <v>0</v>
      </c>
      <c r="AD4929">
        <v>3.9471961920175196</v>
      </c>
      <c r="AE4929">
        <v>2574.7325612160785</v>
      </c>
    </row>
    <row r="4930" spans="1:31" x14ac:dyDescent="0.3">
      <c r="A4930">
        <v>2515243</v>
      </c>
      <c r="B4930">
        <v>1</v>
      </c>
      <c r="C4930" t="s">
        <v>80</v>
      </c>
      <c r="D4930" t="s">
        <v>99</v>
      </c>
      <c r="E4930" t="s">
        <v>147</v>
      </c>
      <c r="F4930" t="s">
        <v>14193</v>
      </c>
      <c r="G4930" t="s">
        <v>538</v>
      </c>
      <c r="H4930" t="s">
        <v>150</v>
      </c>
      <c r="I4930" t="s">
        <v>136</v>
      </c>
      <c r="J4930" t="s">
        <v>3</v>
      </c>
      <c r="K4930" t="s">
        <v>144</v>
      </c>
      <c r="L4930" t="s">
        <v>14194</v>
      </c>
      <c r="M4930" t="s">
        <v>14195</v>
      </c>
      <c r="N4930">
        <v>3.6477777769999999</v>
      </c>
      <c r="O4930">
        <v>0</v>
      </c>
      <c r="P4930">
        <v>11</v>
      </c>
      <c r="Q4930">
        <v>0</v>
      </c>
      <c r="R4930">
        <v>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11.44942168227135</v>
      </c>
      <c r="Y4930">
        <v>0</v>
      </c>
      <c r="Z4930">
        <v>0</v>
      </c>
      <c r="AA4930">
        <v>0</v>
      </c>
      <c r="AB4930">
        <v>0</v>
      </c>
      <c r="AC4930">
        <v>0</v>
      </c>
      <c r="AD4930">
        <v>0</v>
      </c>
      <c r="AE4930">
        <v>11.44942168227135</v>
      </c>
    </row>
    <row r="4931" spans="1:31" x14ac:dyDescent="0.3">
      <c r="A4931">
        <v>2515247</v>
      </c>
      <c r="B4931">
        <v>1</v>
      </c>
      <c r="C4931" t="s">
        <v>80</v>
      </c>
      <c r="D4931" t="s">
        <v>101</v>
      </c>
      <c r="E4931" t="s">
        <v>207</v>
      </c>
      <c r="F4931" t="s">
        <v>14196</v>
      </c>
      <c r="G4931" t="s">
        <v>161</v>
      </c>
      <c r="H4931" t="s">
        <v>150</v>
      </c>
      <c r="I4931" t="s">
        <v>136</v>
      </c>
      <c r="J4931" t="s">
        <v>137</v>
      </c>
      <c r="K4931" t="s">
        <v>144</v>
      </c>
      <c r="L4931" t="s">
        <v>14197</v>
      </c>
      <c r="M4931" t="s">
        <v>14198</v>
      </c>
      <c r="N4931">
        <v>2.9086111109999999</v>
      </c>
      <c r="O4931">
        <v>0</v>
      </c>
      <c r="P4931">
        <v>73</v>
      </c>
      <c r="Q4931">
        <v>0</v>
      </c>
      <c r="R4931">
        <v>0</v>
      </c>
      <c r="S4931">
        <v>0</v>
      </c>
      <c r="T4931">
        <v>2</v>
      </c>
      <c r="U4931">
        <v>0</v>
      </c>
      <c r="V4931">
        <v>0</v>
      </c>
      <c r="W4931">
        <v>0</v>
      </c>
      <c r="X4931">
        <v>74.768124952177715</v>
      </c>
      <c r="Y4931">
        <v>0</v>
      </c>
      <c r="Z4931">
        <v>0</v>
      </c>
      <c r="AA4931">
        <v>0</v>
      </c>
      <c r="AB4931">
        <v>6.2544557443264006</v>
      </c>
      <c r="AC4931">
        <v>0</v>
      </c>
      <c r="AD4931">
        <v>0</v>
      </c>
      <c r="AE4931">
        <v>81.022580696504122</v>
      </c>
    </row>
    <row r="4932" spans="1:31" x14ac:dyDescent="0.3">
      <c r="A4932">
        <v>2515249</v>
      </c>
      <c r="B4932">
        <v>1</v>
      </c>
      <c r="C4932" t="s">
        <v>80</v>
      </c>
      <c r="D4932" t="s">
        <v>101</v>
      </c>
      <c r="E4932" t="s">
        <v>159</v>
      </c>
      <c r="F4932" t="s">
        <v>14199</v>
      </c>
      <c r="G4932" t="s">
        <v>161</v>
      </c>
      <c r="H4932" t="s">
        <v>150</v>
      </c>
      <c r="I4932" t="s">
        <v>136</v>
      </c>
      <c r="J4932" t="s">
        <v>137</v>
      </c>
      <c r="K4932" t="s">
        <v>144</v>
      </c>
      <c r="L4932" t="s">
        <v>14200</v>
      </c>
      <c r="M4932" t="s">
        <v>14201</v>
      </c>
      <c r="N4932">
        <v>2.963333333</v>
      </c>
      <c r="O4932">
        <v>0</v>
      </c>
      <c r="P4932">
        <v>185</v>
      </c>
      <c r="Q4932">
        <v>0</v>
      </c>
      <c r="R4932">
        <v>0</v>
      </c>
      <c r="S4932">
        <v>0</v>
      </c>
      <c r="T4932">
        <v>4</v>
      </c>
      <c r="U4932">
        <v>0</v>
      </c>
      <c r="V4932">
        <v>0</v>
      </c>
      <c r="W4932">
        <v>0</v>
      </c>
      <c r="X4932">
        <v>205.26965188555101</v>
      </c>
      <c r="Y4932">
        <v>0</v>
      </c>
      <c r="Z4932">
        <v>0</v>
      </c>
      <c r="AA4932">
        <v>0</v>
      </c>
      <c r="AB4932">
        <v>12.321501560327095</v>
      </c>
      <c r="AC4932">
        <v>0</v>
      </c>
      <c r="AD4932">
        <v>0</v>
      </c>
      <c r="AE4932">
        <v>217.59115344587812</v>
      </c>
    </row>
    <row r="4933" spans="1:31" x14ac:dyDescent="0.3">
      <c r="A4933">
        <v>2515250</v>
      </c>
      <c r="B4933">
        <v>1</v>
      </c>
      <c r="C4933" t="s">
        <v>81</v>
      </c>
      <c r="D4933" t="s">
        <v>127</v>
      </c>
      <c r="E4933" t="s">
        <v>187</v>
      </c>
      <c r="F4933" t="s">
        <v>14202</v>
      </c>
      <c r="G4933" t="s">
        <v>143</v>
      </c>
      <c r="H4933" t="s">
        <v>135</v>
      </c>
      <c r="I4933" t="s">
        <v>136</v>
      </c>
      <c r="J4933" t="s">
        <v>137</v>
      </c>
      <c r="K4933" t="s">
        <v>144</v>
      </c>
      <c r="L4933" t="s">
        <v>14203</v>
      </c>
      <c r="M4933" t="s">
        <v>14204</v>
      </c>
      <c r="N4933">
        <v>0.41749999999999998</v>
      </c>
      <c r="O4933">
        <v>0</v>
      </c>
      <c r="P4933">
        <v>0</v>
      </c>
      <c r="Q4933">
        <v>0</v>
      </c>
      <c r="R4933">
        <v>0</v>
      </c>
      <c r="S4933">
        <v>3</v>
      </c>
      <c r="T4933">
        <v>0</v>
      </c>
      <c r="U4933">
        <v>0</v>
      </c>
      <c r="V4933">
        <v>0</v>
      </c>
      <c r="W4933">
        <v>0</v>
      </c>
      <c r="X4933">
        <v>0</v>
      </c>
      <c r="Y4933">
        <v>0</v>
      </c>
      <c r="Z4933">
        <v>0</v>
      </c>
      <c r="AA4933">
        <v>74.763799406760228</v>
      </c>
      <c r="AB4933">
        <v>0</v>
      </c>
      <c r="AC4933">
        <v>0</v>
      </c>
      <c r="AD4933">
        <v>0</v>
      </c>
      <c r="AE4933">
        <v>74.763799406760228</v>
      </c>
    </row>
    <row r="4934" spans="1:31" x14ac:dyDescent="0.3">
      <c r="A4934">
        <v>2515253</v>
      </c>
      <c r="B4934">
        <v>1</v>
      </c>
      <c r="C4934" t="s">
        <v>80</v>
      </c>
      <c r="D4934" t="s">
        <v>92</v>
      </c>
      <c r="E4934" t="s">
        <v>147</v>
      </c>
      <c r="F4934" t="s">
        <v>14205</v>
      </c>
      <c r="G4934" t="s">
        <v>224</v>
      </c>
      <c r="H4934" t="s">
        <v>150</v>
      </c>
      <c r="I4934" t="s">
        <v>136</v>
      </c>
      <c r="J4934" t="s">
        <v>137</v>
      </c>
      <c r="K4934" t="s">
        <v>144</v>
      </c>
      <c r="L4934" t="s">
        <v>14206</v>
      </c>
      <c r="M4934" t="s">
        <v>14207</v>
      </c>
      <c r="N4934">
        <v>3.8202777769999998</v>
      </c>
      <c r="O4934">
        <v>0</v>
      </c>
      <c r="P4934">
        <v>13</v>
      </c>
      <c r="Q4934">
        <v>0</v>
      </c>
      <c r="R4934">
        <v>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27.30523421313061</v>
      </c>
      <c r="Y4934">
        <v>0</v>
      </c>
      <c r="Z4934">
        <v>0</v>
      </c>
      <c r="AA4934">
        <v>0</v>
      </c>
      <c r="AB4934">
        <v>0</v>
      </c>
      <c r="AC4934">
        <v>0</v>
      </c>
      <c r="AD4934">
        <v>0</v>
      </c>
      <c r="AE4934">
        <v>27.30523421313061</v>
      </c>
    </row>
    <row r="4935" spans="1:31" x14ac:dyDescent="0.3">
      <c r="A4935">
        <v>2515254</v>
      </c>
      <c r="B4935">
        <v>1</v>
      </c>
      <c r="C4935" t="s">
        <v>80</v>
      </c>
      <c r="D4935" t="s">
        <v>101</v>
      </c>
      <c r="E4935" t="s">
        <v>207</v>
      </c>
      <c r="F4935" t="s">
        <v>9653</v>
      </c>
      <c r="G4935" t="s">
        <v>161</v>
      </c>
      <c r="H4935" t="s">
        <v>150</v>
      </c>
      <c r="I4935" t="s">
        <v>136</v>
      </c>
      <c r="J4935" t="s">
        <v>137</v>
      </c>
      <c r="K4935" t="s">
        <v>144</v>
      </c>
      <c r="L4935" t="s">
        <v>14208</v>
      </c>
      <c r="M4935" t="s">
        <v>14209</v>
      </c>
      <c r="N4935">
        <v>2.8994444439999998</v>
      </c>
      <c r="O4935">
        <v>0</v>
      </c>
      <c r="P4935">
        <v>1</v>
      </c>
      <c r="Q4935">
        <v>0</v>
      </c>
      <c r="R4935">
        <v>0</v>
      </c>
      <c r="S4935">
        <v>0</v>
      </c>
      <c r="T4935">
        <v>1</v>
      </c>
      <c r="U4935">
        <v>0</v>
      </c>
      <c r="V4935">
        <v>0</v>
      </c>
      <c r="W4935">
        <v>0</v>
      </c>
      <c r="X4935">
        <v>7.2832465409240002E-2</v>
      </c>
      <c r="Y4935">
        <v>0</v>
      </c>
      <c r="Z4935">
        <v>0</v>
      </c>
      <c r="AA4935">
        <v>0</v>
      </c>
      <c r="AB4935">
        <v>3.8027757274094443</v>
      </c>
      <c r="AC4935">
        <v>0</v>
      </c>
      <c r="AD4935">
        <v>0</v>
      </c>
      <c r="AE4935">
        <v>3.8756081928186843</v>
      </c>
    </row>
    <row r="4936" spans="1:31" x14ac:dyDescent="0.3">
      <c r="A4936">
        <v>2515255</v>
      </c>
      <c r="B4936">
        <v>1</v>
      </c>
      <c r="C4936" t="s">
        <v>81</v>
      </c>
      <c r="D4936" t="s">
        <v>123</v>
      </c>
      <c r="E4936" t="s">
        <v>132</v>
      </c>
      <c r="F4936" t="s">
        <v>11879</v>
      </c>
      <c r="G4936" t="s">
        <v>143</v>
      </c>
      <c r="H4936" t="s">
        <v>135</v>
      </c>
      <c r="I4936" t="s">
        <v>136</v>
      </c>
      <c r="J4936" t="s">
        <v>137</v>
      </c>
      <c r="K4936" t="s">
        <v>144</v>
      </c>
      <c r="L4936" t="s">
        <v>14210</v>
      </c>
      <c r="M4936" t="s">
        <v>14211</v>
      </c>
      <c r="N4936">
        <v>0.43944444399999999</v>
      </c>
      <c r="O4936">
        <v>2</v>
      </c>
      <c r="P4936">
        <v>693</v>
      </c>
      <c r="Q4936">
        <v>12</v>
      </c>
      <c r="R4936">
        <v>81</v>
      </c>
      <c r="S4936">
        <v>8</v>
      </c>
      <c r="T4936">
        <v>70</v>
      </c>
      <c r="U4936">
        <v>1</v>
      </c>
      <c r="V4936">
        <v>0</v>
      </c>
      <c r="W4936">
        <v>0.2195568145688889</v>
      </c>
      <c r="X4936">
        <v>52.192743082787253</v>
      </c>
      <c r="Y4936">
        <v>4.5374154211238205</v>
      </c>
      <c r="Z4936">
        <v>15.661770484599824</v>
      </c>
      <c r="AA4936">
        <v>19.674904006143326</v>
      </c>
      <c r="AB4936">
        <v>10.686416523134229</v>
      </c>
      <c r="AC4936">
        <v>0.27799310087070006</v>
      </c>
      <c r="AD4936">
        <v>0</v>
      </c>
      <c r="AE4936">
        <v>103.25079943322804</v>
      </c>
    </row>
    <row r="4937" spans="1:31" x14ac:dyDescent="0.3">
      <c r="A4937">
        <v>2515257</v>
      </c>
      <c r="B4937">
        <v>1</v>
      </c>
      <c r="C4937" t="s">
        <v>80</v>
      </c>
      <c r="D4937" t="s">
        <v>98</v>
      </c>
      <c r="E4937" t="s">
        <v>167</v>
      </c>
      <c r="F4937" t="s">
        <v>14212</v>
      </c>
      <c r="G4937" t="s">
        <v>263</v>
      </c>
      <c r="H4937" t="s">
        <v>150</v>
      </c>
      <c r="I4937" t="s">
        <v>136</v>
      </c>
      <c r="J4937" t="s">
        <v>137</v>
      </c>
      <c r="K4937" t="s">
        <v>144</v>
      </c>
      <c r="L4937" t="s">
        <v>14213</v>
      </c>
      <c r="M4937" t="s">
        <v>14214</v>
      </c>
      <c r="N4937">
        <v>1.183888888</v>
      </c>
      <c r="O4937">
        <v>0</v>
      </c>
      <c r="P4937">
        <v>0</v>
      </c>
      <c r="Q4937">
        <v>0</v>
      </c>
      <c r="R4937">
        <v>2</v>
      </c>
      <c r="S4937">
        <v>0</v>
      </c>
      <c r="T4937">
        <v>0</v>
      </c>
      <c r="U4937">
        <v>0</v>
      </c>
      <c r="V4937">
        <v>0</v>
      </c>
      <c r="W4937">
        <v>0</v>
      </c>
      <c r="X4937">
        <v>0</v>
      </c>
      <c r="Y4937">
        <v>0</v>
      </c>
      <c r="Z4937">
        <v>0.84345479115499999</v>
      </c>
      <c r="AA4937">
        <v>0</v>
      </c>
      <c r="AB4937">
        <v>0</v>
      </c>
      <c r="AC4937">
        <v>0</v>
      </c>
      <c r="AD4937">
        <v>0</v>
      </c>
      <c r="AE4937">
        <v>0.84345479115499999</v>
      </c>
    </row>
    <row r="4938" spans="1:31" x14ac:dyDescent="0.3">
      <c r="A4938">
        <v>2515258</v>
      </c>
      <c r="B4938">
        <v>1</v>
      </c>
      <c r="C4938" t="s">
        <v>80</v>
      </c>
      <c r="D4938" t="s">
        <v>101</v>
      </c>
      <c r="E4938" t="s">
        <v>167</v>
      </c>
      <c r="F4938" t="s">
        <v>14215</v>
      </c>
      <c r="G4938" t="s">
        <v>263</v>
      </c>
      <c r="H4938" t="s">
        <v>150</v>
      </c>
      <c r="I4938" t="s">
        <v>136</v>
      </c>
      <c r="J4938" t="s">
        <v>137</v>
      </c>
      <c r="K4938" t="s">
        <v>144</v>
      </c>
      <c r="L4938" t="s">
        <v>14216</v>
      </c>
      <c r="M4938" t="s">
        <v>14217</v>
      </c>
      <c r="N4938">
        <v>2.965833333</v>
      </c>
      <c r="O4938">
        <v>0</v>
      </c>
      <c r="P4938">
        <v>30</v>
      </c>
      <c r="Q4938">
        <v>0</v>
      </c>
      <c r="R4938">
        <v>0</v>
      </c>
      <c r="S4938">
        <v>0</v>
      </c>
      <c r="T4938">
        <v>1</v>
      </c>
      <c r="U4938">
        <v>0</v>
      </c>
      <c r="V4938">
        <v>0</v>
      </c>
      <c r="W4938">
        <v>0</v>
      </c>
      <c r="X4938">
        <v>25.333932584669757</v>
      </c>
      <c r="Y4938">
        <v>0</v>
      </c>
      <c r="Z4938">
        <v>0</v>
      </c>
      <c r="AA4938">
        <v>0</v>
      </c>
      <c r="AB4938">
        <v>8.194097992091347</v>
      </c>
      <c r="AC4938">
        <v>0</v>
      </c>
      <c r="AD4938">
        <v>0</v>
      </c>
      <c r="AE4938">
        <v>33.528030576761104</v>
      </c>
    </row>
    <row r="4939" spans="1:31" x14ac:dyDescent="0.3">
      <c r="A4939">
        <v>2515259</v>
      </c>
      <c r="B4939">
        <v>1</v>
      </c>
      <c r="C4939" t="s">
        <v>81</v>
      </c>
      <c r="D4939" t="s">
        <v>128</v>
      </c>
      <c r="E4939" t="s">
        <v>141</v>
      </c>
      <c r="F4939" t="s">
        <v>13983</v>
      </c>
      <c r="G4939" t="s">
        <v>143</v>
      </c>
      <c r="H4939" t="s">
        <v>135</v>
      </c>
      <c r="I4939" t="s">
        <v>136</v>
      </c>
      <c r="J4939" t="s">
        <v>137</v>
      </c>
      <c r="K4939" t="s">
        <v>144</v>
      </c>
      <c r="L4939" t="s">
        <v>14218</v>
      </c>
      <c r="M4939" t="s">
        <v>14219</v>
      </c>
      <c r="N4939">
        <v>5.7222222000000003E-2</v>
      </c>
      <c r="O4939">
        <v>11</v>
      </c>
      <c r="P4939">
        <v>1685</v>
      </c>
      <c r="Q4939">
        <v>64</v>
      </c>
      <c r="R4939">
        <v>102</v>
      </c>
      <c r="S4939">
        <v>19</v>
      </c>
      <c r="T4939">
        <v>137</v>
      </c>
      <c r="U4939">
        <v>2</v>
      </c>
      <c r="V4939">
        <v>0</v>
      </c>
      <c r="W4939">
        <v>0.12789230358175835</v>
      </c>
      <c r="X4939">
        <v>14.145134783013642</v>
      </c>
      <c r="Y4939">
        <v>1.9986790579077784</v>
      </c>
      <c r="Z4939">
        <v>1.4719787851646069</v>
      </c>
      <c r="AA4939">
        <v>12.231478739228631</v>
      </c>
      <c r="AB4939">
        <v>3.8353120541145591</v>
      </c>
      <c r="AC4939">
        <v>0.12007239105506669</v>
      </c>
      <c r="AD4939">
        <v>0</v>
      </c>
      <c r="AE4939">
        <v>33.930548114066042</v>
      </c>
    </row>
    <row r="4940" spans="1:31" x14ac:dyDescent="0.3">
      <c r="A4940">
        <v>2515260</v>
      </c>
      <c r="B4940">
        <v>1</v>
      </c>
      <c r="C4940" t="s">
        <v>80</v>
      </c>
      <c r="D4940" t="s">
        <v>105</v>
      </c>
      <c r="E4940" t="s">
        <v>167</v>
      </c>
      <c r="F4940" t="s">
        <v>14220</v>
      </c>
      <c r="G4940" t="s">
        <v>169</v>
      </c>
      <c r="H4940" t="s">
        <v>150</v>
      </c>
      <c r="I4940" t="s">
        <v>136</v>
      </c>
      <c r="J4940" t="s">
        <v>137</v>
      </c>
      <c r="K4940" t="s">
        <v>144</v>
      </c>
      <c r="L4940" t="s">
        <v>14221</v>
      </c>
      <c r="M4940" t="s">
        <v>14222</v>
      </c>
      <c r="N4940">
        <v>2.8513888879999998</v>
      </c>
      <c r="O4940">
        <v>0</v>
      </c>
      <c r="P4940">
        <v>6</v>
      </c>
      <c r="Q4940">
        <v>0</v>
      </c>
      <c r="R4940">
        <v>0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2.7357589346428188</v>
      </c>
      <c r="Y4940">
        <v>0</v>
      </c>
      <c r="Z4940">
        <v>0</v>
      </c>
      <c r="AA4940">
        <v>0</v>
      </c>
      <c r="AB4940">
        <v>0</v>
      </c>
      <c r="AC4940">
        <v>0</v>
      </c>
      <c r="AD4940">
        <v>0</v>
      </c>
      <c r="AE4940">
        <v>2.7357589346428188</v>
      </c>
    </row>
    <row r="4941" spans="1:31" x14ac:dyDescent="0.3">
      <c r="A4941">
        <v>2515262</v>
      </c>
      <c r="B4941">
        <v>1</v>
      </c>
      <c r="C4941" t="s">
        <v>80</v>
      </c>
      <c r="D4941" t="s">
        <v>106</v>
      </c>
      <c r="E4941" t="s">
        <v>159</v>
      </c>
      <c r="F4941" t="s">
        <v>14223</v>
      </c>
      <c r="G4941" t="s">
        <v>161</v>
      </c>
      <c r="H4941" t="s">
        <v>150</v>
      </c>
      <c r="I4941" t="s">
        <v>136</v>
      </c>
      <c r="J4941" t="s">
        <v>137</v>
      </c>
      <c r="K4941" t="s">
        <v>144</v>
      </c>
      <c r="L4941" t="s">
        <v>14224</v>
      </c>
      <c r="M4941" t="s">
        <v>14225</v>
      </c>
      <c r="N4941">
        <v>0.632222222</v>
      </c>
      <c r="O4941">
        <v>0</v>
      </c>
      <c r="P4941">
        <v>89</v>
      </c>
      <c r="Q4941">
        <v>0</v>
      </c>
      <c r="R4941">
        <v>0</v>
      </c>
      <c r="S4941">
        <v>0</v>
      </c>
      <c r="T4941">
        <v>11</v>
      </c>
      <c r="U4941">
        <v>0</v>
      </c>
      <c r="V4941">
        <v>0</v>
      </c>
      <c r="W4941">
        <v>0</v>
      </c>
      <c r="X4941">
        <v>9.05609960536062</v>
      </c>
      <c r="Y4941">
        <v>0</v>
      </c>
      <c r="Z4941">
        <v>0</v>
      </c>
      <c r="AA4941">
        <v>0</v>
      </c>
      <c r="AB4941">
        <v>3.05093588706404</v>
      </c>
      <c r="AC4941">
        <v>0</v>
      </c>
      <c r="AD4941">
        <v>0</v>
      </c>
      <c r="AE4941">
        <v>12.107035492424661</v>
      </c>
    </row>
    <row r="4942" spans="1:31" x14ac:dyDescent="0.3">
      <c r="A4942">
        <v>2515263</v>
      </c>
      <c r="B4942">
        <v>1</v>
      </c>
      <c r="C4942" t="s">
        <v>81</v>
      </c>
      <c r="D4942" t="s">
        <v>118</v>
      </c>
      <c r="E4942" t="s">
        <v>132</v>
      </c>
      <c r="F4942" t="s">
        <v>14226</v>
      </c>
      <c r="G4942" t="s">
        <v>204</v>
      </c>
      <c r="H4942" t="s">
        <v>135</v>
      </c>
      <c r="I4942" t="s">
        <v>136</v>
      </c>
      <c r="J4942" t="s">
        <v>137</v>
      </c>
      <c r="K4942" t="s">
        <v>144</v>
      </c>
      <c r="L4942" t="s">
        <v>14227</v>
      </c>
      <c r="M4942" t="s">
        <v>14228</v>
      </c>
      <c r="N4942">
        <v>3.1916666660000002</v>
      </c>
      <c r="O4942">
        <v>0</v>
      </c>
      <c r="P4942">
        <v>21</v>
      </c>
      <c r="Q4942">
        <v>0</v>
      </c>
      <c r="R4942">
        <v>0</v>
      </c>
      <c r="S4942">
        <v>0</v>
      </c>
      <c r="T4942">
        <v>1</v>
      </c>
      <c r="U4942">
        <v>0</v>
      </c>
      <c r="V4942">
        <v>0</v>
      </c>
      <c r="W4942">
        <v>0</v>
      </c>
      <c r="X4942">
        <v>4.2397266058354282</v>
      </c>
      <c r="Y4942">
        <v>0</v>
      </c>
      <c r="Z4942">
        <v>0</v>
      </c>
      <c r="AA4942">
        <v>0</v>
      </c>
      <c r="AB4942">
        <v>9.2408012331599995E-2</v>
      </c>
      <c r="AC4942">
        <v>0</v>
      </c>
      <c r="AD4942">
        <v>0</v>
      </c>
      <c r="AE4942">
        <v>4.3321346181670277</v>
      </c>
    </row>
    <row r="4943" spans="1:31" x14ac:dyDescent="0.3">
      <c r="A4943">
        <v>2515269</v>
      </c>
      <c r="B4943">
        <v>1</v>
      </c>
      <c r="C4943" t="s">
        <v>80</v>
      </c>
      <c r="D4943" t="s">
        <v>107</v>
      </c>
      <c r="E4943" t="s">
        <v>207</v>
      </c>
      <c r="F4943" t="s">
        <v>14229</v>
      </c>
      <c r="G4943" t="s">
        <v>161</v>
      </c>
      <c r="H4943" t="s">
        <v>150</v>
      </c>
      <c r="I4943" t="s">
        <v>136</v>
      </c>
      <c r="J4943" t="s">
        <v>137</v>
      </c>
      <c r="K4943" t="s">
        <v>144</v>
      </c>
      <c r="L4943" t="s">
        <v>14230</v>
      </c>
      <c r="M4943" t="s">
        <v>14231</v>
      </c>
      <c r="N4943">
        <v>1.3005555550000001</v>
      </c>
      <c r="O4943">
        <v>0</v>
      </c>
      <c r="P4943">
        <v>9</v>
      </c>
      <c r="Q4943">
        <v>0</v>
      </c>
      <c r="R4943">
        <v>3</v>
      </c>
      <c r="S4943">
        <v>0</v>
      </c>
      <c r="T4943">
        <v>10</v>
      </c>
      <c r="U4943">
        <v>0</v>
      </c>
      <c r="V4943">
        <v>0</v>
      </c>
      <c r="W4943">
        <v>0</v>
      </c>
      <c r="X4943">
        <v>2.4815267917093751</v>
      </c>
      <c r="Y4943">
        <v>0</v>
      </c>
      <c r="Z4943">
        <v>4.0389300117545004E-2</v>
      </c>
      <c r="AA4943">
        <v>0</v>
      </c>
      <c r="AB4943">
        <v>13.95654640510886</v>
      </c>
      <c r="AC4943">
        <v>0</v>
      </c>
      <c r="AD4943">
        <v>0</v>
      </c>
      <c r="AE4943">
        <v>16.47846249693578</v>
      </c>
    </row>
    <row r="4944" spans="1:31" x14ac:dyDescent="0.3">
      <c r="A4944">
        <v>2515270</v>
      </c>
      <c r="B4944">
        <v>1</v>
      </c>
      <c r="C4944" t="s">
        <v>80</v>
      </c>
      <c r="D4944" t="s">
        <v>95</v>
      </c>
      <c r="E4944" t="s">
        <v>147</v>
      </c>
      <c r="F4944" t="s">
        <v>14232</v>
      </c>
      <c r="G4944" t="s">
        <v>161</v>
      </c>
      <c r="H4944" t="s">
        <v>150</v>
      </c>
      <c r="I4944" t="s">
        <v>136</v>
      </c>
      <c r="J4944" t="s">
        <v>137</v>
      </c>
      <c r="K4944" t="s">
        <v>144</v>
      </c>
      <c r="L4944" t="s">
        <v>14233</v>
      </c>
      <c r="M4944" t="s">
        <v>14234</v>
      </c>
      <c r="N4944">
        <v>0.29111111099999998</v>
      </c>
      <c r="O4944">
        <v>0</v>
      </c>
      <c r="P4944">
        <v>18</v>
      </c>
      <c r="Q4944">
        <v>0</v>
      </c>
      <c r="R4944">
        <v>0</v>
      </c>
      <c r="S4944">
        <v>0</v>
      </c>
      <c r="T4944">
        <v>2</v>
      </c>
      <c r="U4944">
        <v>0</v>
      </c>
      <c r="V4944">
        <v>0</v>
      </c>
      <c r="W4944">
        <v>0</v>
      </c>
      <c r="X4944">
        <v>1.4842981739458003</v>
      </c>
      <c r="Y4944">
        <v>0</v>
      </c>
      <c r="Z4944">
        <v>0</v>
      </c>
      <c r="AA4944">
        <v>0</v>
      </c>
      <c r="AB4944">
        <v>0.56769094016319999</v>
      </c>
      <c r="AC4944">
        <v>0</v>
      </c>
      <c r="AD4944">
        <v>0</v>
      </c>
      <c r="AE4944">
        <v>2.0519891141090003</v>
      </c>
    </row>
    <row r="4945" spans="1:31" x14ac:dyDescent="0.3">
      <c r="A4945">
        <v>2515271</v>
      </c>
      <c r="B4945">
        <v>1</v>
      </c>
      <c r="C4945" t="s">
        <v>80</v>
      </c>
      <c r="D4945" t="s">
        <v>100</v>
      </c>
      <c r="E4945" t="s">
        <v>167</v>
      </c>
      <c r="F4945" t="s">
        <v>14235</v>
      </c>
      <c r="G4945" t="s">
        <v>234</v>
      </c>
      <c r="H4945" t="s">
        <v>150</v>
      </c>
      <c r="I4945" t="s">
        <v>136</v>
      </c>
      <c r="J4945" t="s">
        <v>137</v>
      </c>
      <c r="K4945" t="s">
        <v>144</v>
      </c>
      <c r="L4945" t="s">
        <v>14236</v>
      </c>
      <c r="M4945" t="s">
        <v>14237</v>
      </c>
      <c r="N4945">
        <v>1.446111111</v>
      </c>
      <c r="O4945">
        <v>0</v>
      </c>
      <c r="P4945">
        <v>0</v>
      </c>
      <c r="Q4945">
        <v>0</v>
      </c>
      <c r="R4945">
        <v>0</v>
      </c>
      <c r="S4945">
        <v>0</v>
      </c>
      <c r="T4945">
        <v>1</v>
      </c>
      <c r="U4945">
        <v>0</v>
      </c>
      <c r="V4945">
        <v>0</v>
      </c>
      <c r="W4945">
        <v>0</v>
      </c>
      <c r="X4945">
        <v>0</v>
      </c>
      <c r="Y4945">
        <v>0</v>
      </c>
      <c r="Z4945">
        <v>0</v>
      </c>
      <c r="AA4945">
        <v>0</v>
      </c>
      <c r="AB4945">
        <v>1.9223915669194445</v>
      </c>
      <c r="AC4945">
        <v>0</v>
      </c>
      <c r="AD4945">
        <v>0</v>
      </c>
      <c r="AE4945">
        <v>1.9223915669194445</v>
      </c>
    </row>
    <row r="4946" spans="1:31" x14ac:dyDescent="0.3">
      <c r="A4946">
        <v>2515273</v>
      </c>
      <c r="B4946">
        <v>1</v>
      </c>
      <c r="C4946" t="s">
        <v>81</v>
      </c>
      <c r="D4946" t="s">
        <v>120</v>
      </c>
      <c r="E4946" t="s">
        <v>141</v>
      </c>
      <c r="F4946" t="s">
        <v>14238</v>
      </c>
      <c r="G4946" t="s">
        <v>143</v>
      </c>
      <c r="H4946" t="s">
        <v>135</v>
      </c>
      <c r="I4946" t="s">
        <v>136</v>
      </c>
      <c r="J4946" t="s">
        <v>137</v>
      </c>
      <c r="K4946" t="s">
        <v>144</v>
      </c>
      <c r="L4946" t="s">
        <v>14239</v>
      </c>
      <c r="M4946" t="s">
        <v>14240</v>
      </c>
      <c r="N4946">
        <v>1.1130555550000001</v>
      </c>
      <c r="O4946">
        <v>1</v>
      </c>
      <c r="P4946">
        <v>254</v>
      </c>
      <c r="Q4946">
        <v>94</v>
      </c>
      <c r="R4946">
        <v>3</v>
      </c>
      <c r="S4946">
        <v>16</v>
      </c>
      <c r="T4946">
        <v>33</v>
      </c>
      <c r="U4946">
        <v>3</v>
      </c>
      <c r="V4946">
        <v>0</v>
      </c>
      <c r="W4946">
        <v>4.8017641033330509</v>
      </c>
      <c r="X4946">
        <v>75.468651943878157</v>
      </c>
      <c r="Y4946">
        <v>230.24127618069627</v>
      </c>
      <c r="Z4946">
        <v>1.18426839233771</v>
      </c>
      <c r="AA4946">
        <v>21.661466895653483</v>
      </c>
      <c r="AB4946">
        <v>13.612991005140012</v>
      </c>
      <c r="AC4946">
        <v>8.8049469156154139</v>
      </c>
      <c r="AD4946">
        <v>0</v>
      </c>
      <c r="AE4946">
        <v>355.77536543665406</v>
      </c>
    </row>
    <row r="4947" spans="1:31" x14ac:dyDescent="0.3">
      <c r="A4947">
        <v>2515276</v>
      </c>
      <c r="B4947">
        <v>1</v>
      </c>
      <c r="C4947" t="s">
        <v>80</v>
      </c>
      <c r="D4947" t="s">
        <v>107</v>
      </c>
      <c r="E4947" t="s">
        <v>167</v>
      </c>
      <c r="F4947" t="s">
        <v>14241</v>
      </c>
      <c r="G4947" t="s">
        <v>169</v>
      </c>
      <c r="H4947" t="s">
        <v>150</v>
      </c>
      <c r="I4947" t="s">
        <v>136</v>
      </c>
      <c r="J4947" t="s">
        <v>137</v>
      </c>
      <c r="K4947" t="s">
        <v>144</v>
      </c>
      <c r="L4947" t="s">
        <v>14242</v>
      </c>
      <c r="M4947" t="s">
        <v>14243</v>
      </c>
      <c r="N4947">
        <v>2.255833333</v>
      </c>
      <c r="O4947">
        <v>0</v>
      </c>
      <c r="P4947">
        <v>9</v>
      </c>
      <c r="Q4947">
        <v>0</v>
      </c>
      <c r="R4947">
        <v>0</v>
      </c>
      <c r="S4947">
        <v>0</v>
      </c>
      <c r="T4947">
        <v>0</v>
      </c>
      <c r="U4947">
        <v>0</v>
      </c>
      <c r="V4947">
        <v>0</v>
      </c>
      <c r="W4947">
        <v>0</v>
      </c>
      <c r="X4947">
        <v>8.0953448218809552</v>
      </c>
      <c r="Y4947">
        <v>0</v>
      </c>
      <c r="Z4947">
        <v>0</v>
      </c>
      <c r="AA4947">
        <v>0</v>
      </c>
      <c r="AB4947">
        <v>0</v>
      </c>
      <c r="AC4947">
        <v>0</v>
      </c>
      <c r="AD4947">
        <v>0</v>
      </c>
      <c r="AE4947">
        <v>8.0953448218809552</v>
      </c>
    </row>
    <row r="4948" spans="1:31" x14ac:dyDescent="0.3">
      <c r="A4948">
        <v>2515279</v>
      </c>
      <c r="B4948">
        <v>1</v>
      </c>
      <c r="C4948" t="s">
        <v>81</v>
      </c>
      <c r="D4948" t="s">
        <v>113</v>
      </c>
      <c r="E4948" t="s">
        <v>207</v>
      </c>
      <c r="F4948" t="s">
        <v>14244</v>
      </c>
      <c r="G4948" t="s">
        <v>177</v>
      </c>
      <c r="H4948" t="s">
        <v>150</v>
      </c>
      <c r="I4948" t="s">
        <v>136</v>
      </c>
      <c r="J4948" t="s">
        <v>137</v>
      </c>
      <c r="K4948" t="s">
        <v>144</v>
      </c>
      <c r="L4948" t="s">
        <v>14245</v>
      </c>
      <c r="M4948" t="s">
        <v>14246</v>
      </c>
      <c r="N4948">
        <v>1.5449999999999999</v>
      </c>
      <c r="O4948">
        <v>0</v>
      </c>
      <c r="P4948">
        <v>22</v>
      </c>
      <c r="Q4948">
        <v>0</v>
      </c>
      <c r="R4948">
        <v>1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4.5663569025401216</v>
      </c>
      <c r="Y4948">
        <v>0</v>
      </c>
      <c r="Z4948">
        <v>0.27783830077610006</v>
      </c>
      <c r="AA4948">
        <v>0</v>
      </c>
      <c r="AB4948">
        <v>0</v>
      </c>
      <c r="AC4948">
        <v>0</v>
      </c>
      <c r="AD4948">
        <v>0</v>
      </c>
      <c r="AE4948">
        <v>4.8441952033162217</v>
      </c>
    </row>
    <row r="4949" spans="1:31" x14ac:dyDescent="0.3">
      <c r="A4949">
        <v>2515283</v>
      </c>
      <c r="B4949">
        <v>1</v>
      </c>
      <c r="C4949" t="s">
        <v>80</v>
      </c>
      <c r="D4949" t="s">
        <v>100</v>
      </c>
      <c r="E4949" t="s">
        <v>167</v>
      </c>
      <c r="F4949" t="s">
        <v>14247</v>
      </c>
      <c r="G4949" t="s">
        <v>169</v>
      </c>
      <c r="H4949" t="s">
        <v>150</v>
      </c>
      <c r="I4949" t="s">
        <v>136</v>
      </c>
      <c r="J4949" t="s">
        <v>137</v>
      </c>
      <c r="K4949" t="s">
        <v>144</v>
      </c>
      <c r="L4949" t="s">
        <v>14248</v>
      </c>
      <c r="M4949" t="s">
        <v>14249</v>
      </c>
      <c r="N4949">
        <v>2.6675</v>
      </c>
      <c r="O4949">
        <v>0</v>
      </c>
      <c r="P4949">
        <v>7</v>
      </c>
      <c r="Q4949">
        <v>0</v>
      </c>
      <c r="R4949">
        <v>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4.3861757333923652</v>
      </c>
      <c r="Y4949">
        <v>0</v>
      </c>
      <c r="Z4949">
        <v>0</v>
      </c>
      <c r="AA4949">
        <v>0</v>
      </c>
      <c r="AB4949">
        <v>0</v>
      </c>
      <c r="AC4949">
        <v>0</v>
      </c>
      <c r="AD4949">
        <v>0</v>
      </c>
      <c r="AE4949">
        <v>4.3861757333923652</v>
      </c>
    </row>
    <row r="4950" spans="1:31" x14ac:dyDescent="0.3">
      <c r="A4950">
        <v>2515287</v>
      </c>
      <c r="B4950">
        <v>1</v>
      </c>
      <c r="C4950" t="s">
        <v>80</v>
      </c>
      <c r="D4950" t="s">
        <v>93</v>
      </c>
      <c r="E4950" t="s">
        <v>159</v>
      </c>
      <c r="F4950" t="s">
        <v>14250</v>
      </c>
      <c r="G4950" t="s">
        <v>181</v>
      </c>
      <c r="H4950" t="s">
        <v>150</v>
      </c>
      <c r="I4950" t="s">
        <v>136</v>
      </c>
      <c r="J4950" t="s">
        <v>137</v>
      </c>
      <c r="K4950" t="s">
        <v>144</v>
      </c>
      <c r="L4950" t="s">
        <v>14251</v>
      </c>
      <c r="M4950" t="s">
        <v>14252</v>
      </c>
      <c r="N4950">
        <v>0.37916666599999999</v>
      </c>
      <c r="O4950">
        <v>0</v>
      </c>
      <c r="P4950">
        <v>124</v>
      </c>
      <c r="Q4950">
        <v>0</v>
      </c>
      <c r="R4950">
        <v>0</v>
      </c>
      <c r="S4950">
        <v>0</v>
      </c>
      <c r="T4950">
        <v>35</v>
      </c>
      <c r="U4950">
        <v>0</v>
      </c>
      <c r="V4950">
        <v>0</v>
      </c>
      <c r="W4950">
        <v>0</v>
      </c>
      <c r="X4950">
        <v>10.390366847173198</v>
      </c>
      <c r="Y4950">
        <v>0</v>
      </c>
      <c r="Z4950">
        <v>0</v>
      </c>
      <c r="AA4950">
        <v>0</v>
      </c>
      <c r="AB4950">
        <v>6.8232121468875002</v>
      </c>
      <c r="AC4950">
        <v>0</v>
      </c>
      <c r="AD4950">
        <v>0</v>
      </c>
      <c r="AE4950">
        <v>17.213578994060697</v>
      </c>
    </row>
    <row r="4951" spans="1:31" x14ac:dyDescent="0.3">
      <c r="A4951">
        <v>2515290</v>
      </c>
      <c r="B4951">
        <v>1</v>
      </c>
      <c r="C4951" t="s">
        <v>81</v>
      </c>
      <c r="D4951" t="s">
        <v>118</v>
      </c>
      <c r="E4951" t="s">
        <v>167</v>
      </c>
      <c r="F4951" t="s">
        <v>14253</v>
      </c>
      <c r="G4951" t="s">
        <v>263</v>
      </c>
      <c r="H4951" t="s">
        <v>150</v>
      </c>
      <c r="I4951" t="s">
        <v>136</v>
      </c>
      <c r="J4951" t="s">
        <v>137</v>
      </c>
      <c r="K4951" t="s">
        <v>144</v>
      </c>
      <c r="L4951" t="s">
        <v>14254</v>
      </c>
      <c r="M4951" t="s">
        <v>14255</v>
      </c>
      <c r="N4951">
        <v>1.0886111110000001</v>
      </c>
      <c r="O4951">
        <v>0</v>
      </c>
      <c r="P4951">
        <v>1</v>
      </c>
      <c r="Q4951">
        <v>0</v>
      </c>
      <c r="R4951">
        <v>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0.29516632332888892</v>
      </c>
      <c r="Y4951">
        <v>0</v>
      </c>
      <c r="Z4951">
        <v>0</v>
      </c>
      <c r="AA4951">
        <v>0</v>
      </c>
      <c r="AB4951">
        <v>0</v>
      </c>
      <c r="AC4951">
        <v>0</v>
      </c>
      <c r="AD4951">
        <v>0</v>
      </c>
      <c r="AE4951">
        <v>0.29516632332888892</v>
      </c>
    </row>
    <row r="4952" spans="1:31" x14ac:dyDescent="0.3">
      <c r="A4952">
        <v>2515294</v>
      </c>
      <c r="B4952">
        <v>1</v>
      </c>
      <c r="C4952" t="s">
        <v>80</v>
      </c>
      <c r="D4952" t="s">
        <v>97</v>
      </c>
      <c r="E4952" t="s">
        <v>207</v>
      </c>
      <c r="F4952" t="s">
        <v>14256</v>
      </c>
      <c r="G4952" t="s">
        <v>177</v>
      </c>
      <c r="H4952" t="s">
        <v>150</v>
      </c>
      <c r="I4952" t="s">
        <v>136</v>
      </c>
      <c r="J4952" t="s">
        <v>137</v>
      </c>
      <c r="K4952" t="s">
        <v>144</v>
      </c>
      <c r="L4952" t="s">
        <v>14257</v>
      </c>
      <c r="M4952" t="s">
        <v>14258</v>
      </c>
      <c r="N4952">
        <v>0.91944444400000003</v>
      </c>
      <c r="O4952">
        <v>0</v>
      </c>
      <c r="P4952">
        <v>294</v>
      </c>
      <c r="Q4952">
        <v>0</v>
      </c>
      <c r="R4952">
        <v>4</v>
      </c>
      <c r="S4952">
        <v>0</v>
      </c>
      <c r="T4952">
        <v>19</v>
      </c>
      <c r="U4952">
        <v>0</v>
      </c>
      <c r="V4952">
        <v>0</v>
      </c>
      <c r="W4952">
        <v>0</v>
      </c>
      <c r="X4952">
        <v>57.592938261715922</v>
      </c>
      <c r="Y4952">
        <v>0</v>
      </c>
      <c r="Z4952">
        <v>0.17658652090681837</v>
      </c>
      <c r="AA4952">
        <v>0</v>
      </c>
      <c r="AB4952">
        <v>10.92007804029228</v>
      </c>
      <c r="AC4952">
        <v>0</v>
      </c>
      <c r="AD4952">
        <v>0</v>
      </c>
      <c r="AE4952">
        <v>68.68960282291502</v>
      </c>
    </row>
    <row r="4953" spans="1:31" x14ac:dyDescent="0.3">
      <c r="A4953">
        <v>2515302</v>
      </c>
      <c r="B4953">
        <v>1</v>
      </c>
      <c r="C4953" t="s">
        <v>80</v>
      </c>
      <c r="D4953" t="s">
        <v>101</v>
      </c>
      <c r="E4953" t="s">
        <v>167</v>
      </c>
      <c r="F4953" t="s">
        <v>14259</v>
      </c>
      <c r="G4953" t="s">
        <v>263</v>
      </c>
      <c r="H4953" t="s">
        <v>150</v>
      </c>
      <c r="I4953" t="s">
        <v>136</v>
      </c>
      <c r="J4953" t="s">
        <v>137</v>
      </c>
      <c r="K4953" t="s">
        <v>144</v>
      </c>
      <c r="L4953" t="s">
        <v>14260</v>
      </c>
      <c r="M4953" t="s">
        <v>14261</v>
      </c>
      <c r="N4953">
        <v>3.7227777770000001</v>
      </c>
      <c r="O4953">
        <v>0</v>
      </c>
      <c r="P4953">
        <v>1</v>
      </c>
      <c r="Q4953">
        <v>0</v>
      </c>
      <c r="R4953">
        <v>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0.95281741151514665</v>
      </c>
      <c r="Y4953">
        <v>0</v>
      </c>
      <c r="Z4953">
        <v>0</v>
      </c>
      <c r="AA4953">
        <v>0</v>
      </c>
      <c r="AB4953">
        <v>0</v>
      </c>
      <c r="AC4953">
        <v>0</v>
      </c>
      <c r="AD4953">
        <v>0</v>
      </c>
      <c r="AE4953">
        <v>0.95281741151514665</v>
      </c>
    </row>
    <row r="4954" spans="1:31" x14ac:dyDescent="0.3">
      <c r="A4954">
        <v>2515306</v>
      </c>
      <c r="B4954">
        <v>1</v>
      </c>
      <c r="C4954" t="s">
        <v>80</v>
      </c>
      <c r="D4954" t="s">
        <v>99</v>
      </c>
      <c r="E4954" t="s">
        <v>167</v>
      </c>
      <c r="F4954" t="s">
        <v>14262</v>
      </c>
      <c r="G4954" t="s">
        <v>169</v>
      </c>
      <c r="H4954" t="s">
        <v>150</v>
      </c>
      <c r="I4954" t="s">
        <v>136</v>
      </c>
      <c r="J4954" t="s">
        <v>137</v>
      </c>
      <c r="K4954" t="s">
        <v>144</v>
      </c>
      <c r="L4954" t="s">
        <v>14263</v>
      </c>
      <c r="M4954" t="s">
        <v>14264</v>
      </c>
      <c r="N4954">
        <v>3.048333333</v>
      </c>
      <c r="O4954">
        <v>0</v>
      </c>
      <c r="P4954">
        <v>5</v>
      </c>
      <c r="Q4954">
        <v>0</v>
      </c>
      <c r="R4954">
        <v>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0.54072715700727492</v>
      </c>
      <c r="Y4954">
        <v>0</v>
      </c>
      <c r="Z4954">
        <v>0</v>
      </c>
      <c r="AA4954">
        <v>0</v>
      </c>
      <c r="AB4954">
        <v>0</v>
      </c>
      <c r="AC4954">
        <v>0</v>
      </c>
      <c r="AD4954">
        <v>0</v>
      </c>
      <c r="AE4954">
        <v>0.54072715700727492</v>
      </c>
    </row>
    <row r="4955" spans="1:31" x14ac:dyDescent="0.3">
      <c r="A4955">
        <v>2515308</v>
      </c>
      <c r="B4955">
        <v>1</v>
      </c>
      <c r="C4955" t="s">
        <v>80</v>
      </c>
      <c r="D4955" t="s">
        <v>100</v>
      </c>
      <c r="E4955" t="s">
        <v>207</v>
      </c>
      <c r="F4955" t="s">
        <v>14265</v>
      </c>
      <c r="G4955" t="s">
        <v>177</v>
      </c>
      <c r="H4955" t="s">
        <v>150</v>
      </c>
      <c r="I4955" t="s">
        <v>136</v>
      </c>
      <c r="J4955" t="s">
        <v>137</v>
      </c>
      <c r="K4955" t="s">
        <v>144</v>
      </c>
      <c r="L4955" t="s">
        <v>14266</v>
      </c>
      <c r="M4955" t="s">
        <v>14267</v>
      </c>
      <c r="N4955">
        <v>3.0955555549999998</v>
      </c>
      <c r="O4955">
        <v>0</v>
      </c>
      <c r="P4955">
        <v>14</v>
      </c>
      <c r="Q4955">
        <v>0</v>
      </c>
      <c r="R4955">
        <v>4</v>
      </c>
      <c r="S4955">
        <v>0</v>
      </c>
      <c r="T4955">
        <v>2</v>
      </c>
      <c r="U4955">
        <v>0</v>
      </c>
      <c r="V4955">
        <v>0</v>
      </c>
      <c r="W4955">
        <v>0</v>
      </c>
      <c r="X4955">
        <v>12.06806999604281</v>
      </c>
      <c r="Y4955">
        <v>0</v>
      </c>
      <c r="Z4955">
        <v>1.8519753090657602</v>
      </c>
      <c r="AA4955">
        <v>0</v>
      </c>
      <c r="AB4955">
        <v>0.10809907043525001</v>
      </c>
      <c r="AC4955">
        <v>0</v>
      </c>
      <c r="AD4955">
        <v>0</v>
      </c>
      <c r="AE4955">
        <v>14.028144375543821</v>
      </c>
    </row>
    <row r="4956" spans="1:31" x14ac:dyDescent="0.3">
      <c r="A4956">
        <v>2515309</v>
      </c>
      <c r="B4956">
        <v>1</v>
      </c>
      <c r="C4956" t="s">
        <v>80</v>
      </c>
      <c r="D4956" t="s">
        <v>101</v>
      </c>
      <c r="E4956" t="s">
        <v>207</v>
      </c>
      <c r="F4956" t="s">
        <v>14268</v>
      </c>
      <c r="G4956" t="s">
        <v>161</v>
      </c>
      <c r="H4956" t="s">
        <v>150</v>
      </c>
      <c r="I4956" t="s">
        <v>136</v>
      </c>
      <c r="J4956" t="s">
        <v>137</v>
      </c>
      <c r="K4956" t="s">
        <v>144</v>
      </c>
      <c r="L4956" t="s">
        <v>14269</v>
      </c>
      <c r="M4956" t="s">
        <v>14270</v>
      </c>
      <c r="N4956">
        <v>1.268333333</v>
      </c>
      <c r="O4956">
        <v>0</v>
      </c>
      <c r="P4956">
        <v>52</v>
      </c>
      <c r="Q4956">
        <v>0</v>
      </c>
      <c r="R4956">
        <v>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16.693715024049343</v>
      </c>
      <c r="Y4956">
        <v>0</v>
      </c>
      <c r="Z4956">
        <v>0</v>
      </c>
      <c r="AA4956">
        <v>0</v>
      </c>
      <c r="AB4956">
        <v>0</v>
      </c>
      <c r="AC4956">
        <v>0</v>
      </c>
      <c r="AD4956">
        <v>0</v>
      </c>
      <c r="AE4956">
        <v>16.693715024049343</v>
      </c>
    </row>
    <row r="4957" spans="1:31" x14ac:dyDescent="0.3">
      <c r="A4957">
        <v>2515311</v>
      </c>
      <c r="B4957">
        <v>1</v>
      </c>
      <c r="C4957" t="s">
        <v>81</v>
      </c>
      <c r="D4957" t="s">
        <v>114</v>
      </c>
      <c r="E4957" t="s">
        <v>132</v>
      </c>
      <c r="F4957" t="s">
        <v>14271</v>
      </c>
      <c r="G4957" t="s">
        <v>204</v>
      </c>
      <c r="H4957" t="s">
        <v>135</v>
      </c>
      <c r="I4957" t="s">
        <v>136</v>
      </c>
      <c r="J4957" t="s">
        <v>137</v>
      </c>
      <c r="K4957" t="s">
        <v>144</v>
      </c>
      <c r="L4957" t="s">
        <v>14272</v>
      </c>
      <c r="M4957" t="s">
        <v>14273</v>
      </c>
      <c r="N4957">
        <v>2.165</v>
      </c>
      <c r="O4957">
        <v>0</v>
      </c>
      <c r="P4957">
        <v>308</v>
      </c>
      <c r="Q4957">
        <v>2</v>
      </c>
      <c r="R4957">
        <v>1</v>
      </c>
      <c r="S4957">
        <v>2</v>
      </c>
      <c r="T4957">
        <v>28</v>
      </c>
      <c r="U4957">
        <v>0</v>
      </c>
      <c r="V4957">
        <v>0</v>
      </c>
      <c r="W4957">
        <v>0</v>
      </c>
      <c r="X4957">
        <v>61.153403545868812</v>
      </c>
      <c r="Y4957">
        <v>0.70883412231471998</v>
      </c>
      <c r="Z4957">
        <v>0.33287634357043006</v>
      </c>
      <c r="AA4957">
        <v>4.7096031474133344</v>
      </c>
      <c r="AB4957">
        <v>13.453457345555972</v>
      </c>
      <c r="AC4957">
        <v>0</v>
      </c>
      <c r="AD4957">
        <v>0</v>
      </c>
      <c r="AE4957">
        <v>80.35817450472328</v>
      </c>
    </row>
    <row r="4958" spans="1:31" x14ac:dyDescent="0.3">
      <c r="A4958">
        <v>2515317</v>
      </c>
      <c r="B4958">
        <v>1</v>
      </c>
      <c r="C4958" t="s">
        <v>80</v>
      </c>
      <c r="D4958" t="s">
        <v>92</v>
      </c>
      <c r="E4958" t="s">
        <v>167</v>
      </c>
      <c r="F4958" t="s">
        <v>14274</v>
      </c>
      <c r="G4958" t="s">
        <v>263</v>
      </c>
      <c r="H4958" t="s">
        <v>150</v>
      </c>
      <c r="I4958" t="s">
        <v>136</v>
      </c>
      <c r="J4958" t="s">
        <v>137</v>
      </c>
      <c r="K4958" t="s">
        <v>144</v>
      </c>
      <c r="L4958" t="s">
        <v>14275</v>
      </c>
      <c r="M4958" t="s">
        <v>14276</v>
      </c>
      <c r="N4958">
        <v>1.6061111109999999</v>
      </c>
      <c r="O4958">
        <v>0</v>
      </c>
      <c r="P4958">
        <v>16</v>
      </c>
      <c r="Q4958">
        <v>0</v>
      </c>
      <c r="R4958">
        <v>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2.5124041866465889</v>
      </c>
      <c r="Y4958">
        <v>0</v>
      </c>
      <c r="Z4958">
        <v>0</v>
      </c>
      <c r="AA4958">
        <v>0</v>
      </c>
      <c r="AB4958">
        <v>0</v>
      </c>
      <c r="AC4958">
        <v>0</v>
      </c>
      <c r="AD4958">
        <v>0</v>
      </c>
      <c r="AE4958">
        <v>2.5124041866465889</v>
      </c>
    </row>
    <row r="4959" spans="1:31" x14ac:dyDescent="0.3">
      <c r="A4959">
        <v>2515318</v>
      </c>
      <c r="B4959">
        <v>1</v>
      </c>
      <c r="C4959" t="s">
        <v>80</v>
      </c>
      <c r="D4959" t="s">
        <v>104</v>
      </c>
      <c r="E4959" t="s">
        <v>159</v>
      </c>
      <c r="F4959" t="s">
        <v>13555</v>
      </c>
      <c r="G4959" t="s">
        <v>1242</v>
      </c>
      <c r="H4959" t="s">
        <v>150</v>
      </c>
      <c r="I4959" t="s">
        <v>136</v>
      </c>
      <c r="J4959" t="s">
        <v>3</v>
      </c>
      <c r="K4959" t="s">
        <v>144</v>
      </c>
      <c r="L4959" t="s">
        <v>14277</v>
      </c>
      <c r="M4959" t="s">
        <v>14278</v>
      </c>
      <c r="N4959">
        <v>3.0008333330000001</v>
      </c>
      <c r="O4959">
        <v>0</v>
      </c>
      <c r="P4959">
        <v>4</v>
      </c>
      <c r="Q4959">
        <v>0</v>
      </c>
      <c r="R4959">
        <v>0</v>
      </c>
      <c r="S4959">
        <v>0</v>
      </c>
      <c r="T4959">
        <v>4</v>
      </c>
      <c r="U4959">
        <v>0</v>
      </c>
      <c r="V4959">
        <v>0</v>
      </c>
      <c r="W4959">
        <v>0</v>
      </c>
      <c r="X4959">
        <v>7.6648614387936975</v>
      </c>
      <c r="Y4959">
        <v>0</v>
      </c>
      <c r="Z4959">
        <v>0</v>
      </c>
      <c r="AA4959">
        <v>0</v>
      </c>
      <c r="AB4959">
        <v>2.65531378159793</v>
      </c>
      <c r="AC4959">
        <v>0</v>
      </c>
      <c r="AD4959">
        <v>0</v>
      </c>
      <c r="AE4959">
        <v>10.320175220391627</v>
      </c>
    </row>
    <row r="4960" spans="1:31" x14ac:dyDescent="0.3">
      <c r="A4960">
        <v>2515323</v>
      </c>
      <c r="B4960">
        <v>1</v>
      </c>
      <c r="C4960" t="s">
        <v>81</v>
      </c>
      <c r="D4960" t="s">
        <v>114</v>
      </c>
      <c r="E4960" t="s">
        <v>159</v>
      </c>
      <c r="F4960" t="s">
        <v>14279</v>
      </c>
      <c r="G4960" t="s">
        <v>161</v>
      </c>
      <c r="H4960" t="s">
        <v>150</v>
      </c>
      <c r="I4960" t="s">
        <v>136</v>
      </c>
      <c r="J4960" t="s">
        <v>137</v>
      </c>
      <c r="K4960" t="s">
        <v>144</v>
      </c>
      <c r="L4960" t="s">
        <v>14280</v>
      </c>
      <c r="M4960" t="s">
        <v>14281</v>
      </c>
      <c r="N4960">
        <v>0.44916666599999999</v>
      </c>
      <c r="O4960">
        <v>0</v>
      </c>
      <c r="P4960">
        <v>28</v>
      </c>
      <c r="Q4960">
        <v>0</v>
      </c>
      <c r="R4960">
        <v>0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0.57813868014672776</v>
      </c>
      <c r="Y4960">
        <v>0</v>
      </c>
      <c r="Z4960">
        <v>0</v>
      </c>
      <c r="AA4960">
        <v>0</v>
      </c>
      <c r="AB4960">
        <v>0</v>
      </c>
      <c r="AC4960">
        <v>0</v>
      </c>
      <c r="AD4960">
        <v>0</v>
      </c>
      <c r="AE4960">
        <v>0.57813868014672776</v>
      </c>
    </row>
    <row r="4961" spans="1:31" x14ac:dyDescent="0.3">
      <c r="A4961">
        <v>2515324</v>
      </c>
      <c r="B4961">
        <v>1</v>
      </c>
      <c r="C4961" t="s">
        <v>80</v>
      </c>
      <c r="D4961" t="s">
        <v>105</v>
      </c>
      <c r="E4961" t="s">
        <v>207</v>
      </c>
      <c r="F4961" t="s">
        <v>14282</v>
      </c>
      <c r="G4961" t="s">
        <v>161</v>
      </c>
      <c r="H4961" t="s">
        <v>150</v>
      </c>
      <c r="I4961" t="s">
        <v>136</v>
      </c>
      <c r="J4961" t="s">
        <v>137</v>
      </c>
      <c r="K4961" t="s">
        <v>144</v>
      </c>
      <c r="L4961" t="s">
        <v>14283</v>
      </c>
      <c r="M4961" t="s">
        <v>14284</v>
      </c>
      <c r="N4961">
        <v>0.766666666</v>
      </c>
      <c r="O4961">
        <v>0</v>
      </c>
      <c r="P4961">
        <v>20</v>
      </c>
      <c r="Q4961">
        <v>0</v>
      </c>
      <c r="R4961">
        <v>13</v>
      </c>
      <c r="S4961">
        <v>0</v>
      </c>
      <c r="T4961">
        <v>7</v>
      </c>
      <c r="U4961">
        <v>0</v>
      </c>
      <c r="V4961">
        <v>0</v>
      </c>
      <c r="W4961">
        <v>0</v>
      </c>
      <c r="X4961">
        <v>1.6501651771636665</v>
      </c>
      <c r="Y4961">
        <v>0</v>
      </c>
      <c r="Z4961">
        <v>2.1976493346774002</v>
      </c>
      <c r="AA4961">
        <v>0</v>
      </c>
      <c r="AB4961">
        <v>3.3793949583474667</v>
      </c>
      <c r="AC4961">
        <v>0</v>
      </c>
      <c r="AD4961">
        <v>0</v>
      </c>
      <c r="AE4961">
        <v>7.2272094701885337</v>
      </c>
    </row>
    <row r="4962" spans="1:31" x14ac:dyDescent="0.3">
      <c r="A4962">
        <v>2515326</v>
      </c>
      <c r="B4962">
        <v>1</v>
      </c>
      <c r="C4962" t="s">
        <v>80</v>
      </c>
      <c r="D4962" t="s">
        <v>96</v>
      </c>
      <c r="E4962" t="s">
        <v>159</v>
      </c>
      <c r="F4962" t="s">
        <v>14285</v>
      </c>
      <c r="G4962" t="s">
        <v>161</v>
      </c>
      <c r="H4962" t="s">
        <v>150</v>
      </c>
      <c r="I4962" t="s">
        <v>136</v>
      </c>
      <c r="J4962" t="s">
        <v>137</v>
      </c>
      <c r="K4962" t="s">
        <v>144</v>
      </c>
      <c r="L4962" t="s">
        <v>14286</v>
      </c>
      <c r="M4962" t="s">
        <v>14287</v>
      </c>
      <c r="N4962">
        <v>0.78611111099999997</v>
      </c>
      <c r="O4962">
        <v>0</v>
      </c>
      <c r="P4962">
        <v>68</v>
      </c>
      <c r="Q4962">
        <v>0</v>
      </c>
      <c r="R4962">
        <v>0</v>
      </c>
      <c r="S4962">
        <v>0</v>
      </c>
      <c r="T4962">
        <v>5</v>
      </c>
      <c r="U4962">
        <v>0</v>
      </c>
      <c r="V4962">
        <v>0</v>
      </c>
      <c r="W4962">
        <v>0</v>
      </c>
      <c r="X4962">
        <v>14.91072766050487</v>
      </c>
      <c r="Y4962">
        <v>0</v>
      </c>
      <c r="Z4962">
        <v>0</v>
      </c>
      <c r="AA4962">
        <v>0</v>
      </c>
      <c r="AB4962">
        <v>1.8139908859866445</v>
      </c>
      <c r="AC4962">
        <v>0</v>
      </c>
      <c r="AD4962">
        <v>0</v>
      </c>
      <c r="AE4962">
        <v>16.724718546491516</v>
      </c>
    </row>
    <row r="4963" spans="1:31" x14ac:dyDescent="0.3">
      <c r="A4963">
        <v>2515328</v>
      </c>
      <c r="B4963">
        <v>1</v>
      </c>
      <c r="C4963" t="s">
        <v>80</v>
      </c>
      <c r="D4963" t="s">
        <v>82</v>
      </c>
      <c r="E4963" t="s">
        <v>141</v>
      </c>
      <c r="F4963" t="s">
        <v>14288</v>
      </c>
      <c r="G4963" t="s">
        <v>295</v>
      </c>
      <c r="H4963" t="s">
        <v>135</v>
      </c>
      <c r="I4963" t="s">
        <v>277</v>
      </c>
      <c r="J4963" t="s">
        <v>137</v>
      </c>
      <c r="K4963" t="s">
        <v>138</v>
      </c>
      <c r="L4963" t="s">
        <v>14289</v>
      </c>
      <c r="M4963" t="s">
        <v>14290</v>
      </c>
      <c r="N4963">
        <v>0.05</v>
      </c>
      <c r="O4963">
        <v>1</v>
      </c>
      <c r="P4963">
        <v>21166</v>
      </c>
      <c r="Q4963">
        <v>0</v>
      </c>
      <c r="R4963">
        <v>99</v>
      </c>
      <c r="S4963">
        <v>4</v>
      </c>
      <c r="T4963">
        <v>2177</v>
      </c>
      <c r="U4963">
        <v>1</v>
      </c>
      <c r="V4963">
        <v>7</v>
      </c>
      <c r="W4963">
        <v>0.44522917034940007</v>
      </c>
      <c r="X4963">
        <v>253.6542032604878</v>
      </c>
      <c r="Y4963">
        <v>0</v>
      </c>
      <c r="Z4963">
        <v>1.6204788542439006</v>
      </c>
      <c r="AA4963">
        <v>0.20888672800000002</v>
      </c>
      <c r="AB4963">
        <v>74.627570736234034</v>
      </c>
      <c r="AC4963">
        <v>8.2391731957920005</v>
      </c>
      <c r="AD4963">
        <v>2.4523443215880003</v>
      </c>
      <c r="AE4963">
        <v>341.2478862666951</v>
      </c>
    </row>
    <row r="4964" spans="1:31" x14ac:dyDescent="0.3">
      <c r="A4964">
        <v>2515331</v>
      </c>
      <c r="B4964">
        <v>1</v>
      </c>
      <c r="C4964" t="s">
        <v>80</v>
      </c>
      <c r="D4964" t="s">
        <v>100</v>
      </c>
      <c r="E4964" t="s">
        <v>167</v>
      </c>
      <c r="F4964" t="s">
        <v>14291</v>
      </c>
      <c r="G4964" t="s">
        <v>169</v>
      </c>
      <c r="H4964" t="s">
        <v>150</v>
      </c>
      <c r="I4964" t="s">
        <v>136</v>
      </c>
      <c r="J4964" t="s">
        <v>137</v>
      </c>
      <c r="K4964" t="s">
        <v>144</v>
      </c>
      <c r="L4964" t="s">
        <v>14292</v>
      </c>
      <c r="M4964" t="s">
        <v>14293</v>
      </c>
      <c r="N4964">
        <v>2.1272222219999999</v>
      </c>
      <c r="O4964">
        <v>0</v>
      </c>
      <c r="P4964">
        <v>4</v>
      </c>
      <c r="Q4964">
        <v>0</v>
      </c>
      <c r="R4964">
        <v>0</v>
      </c>
      <c r="S4964">
        <v>0</v>
      </c>
      <c r="T4964">
        <v>0</v>
      </c>
      <c r="U4964">
        <v>0</v>
      </c>
      <c r="V4964">
        <v>0</v>
      </c>
      <c r="W4964">
        <v>0</v>
      </c>
      <c r="X4964">
        <v>1.1840207000243126</v>
      </c>
      <c r="Y4964">
        <v>0</v>
      </c>
      <c r="Z4964">
        <v>0</v>
      </c>
      <c r="AA4964">
        <v>0</v>
      </c>
      <c r="AB4964">
        <v>0</v>
      </c>
      <c r="AC4964">
        <v>0</v>
      </c>
      <c r="AD4964">
        <v>0</v>
      </c>
      <c r="AE4964">
        <v>1.1840207000243126</v>
      </c>
    </row>
    <row r="4965" spans="1:31" x14ac:dyDescent="0.3">
      <c r="A4965">
        <v>2515332</v>
      </c>
      <c r="B4965">
        <v>1</v>
      </c>
      <c r="C4965" t="s">
        <v>80</v>
      </c>
      <c r="D4965" t="s">
        <v>83</v>
      </c>
      <c r="E4965" t="s">
        <v>132</v>
      </c>
      <c r="F4965" t="s">
        <v>14294</v>
      </c>
      <c r="G4965" t="s">
        <v>295</v>
      </c>
      <c r="H4965" t="s">
        <v>135</v>
      </c>
      <c r="I4965" t="s">
        <v>136</v>
      </c>
      <c r="J4965" t="s">
        <v>137</v>
      </c>
      <c r="K4965" t="s">
        <v>138</v>
      </c>
      <c r="L4965" t="s">
        <v>14295</v>
      </c>
      <c r="M4965" t="s">
        <v>14296</v>
      </c>
      <c r="N4965">
        <v>0.27333333300000001</v>
      </c>
      <c r="O4965">
        <v>0</v>
      </c>
      <c r="P4965">
        <v>0</v>
      </c>
      <c r="Q4965">
        <v>0</v>
      </c>
      <c r="R4965">
        <v>0</v>
      </c>
      <c r="S4965">
        <v>1</v>
      </c>
      <c r="T4965">
        <v>0</v>
      </c>
      <c r="U4965">
        <v>0</v>
      </c>
      <c r="V4965">
        <v>0</v>
      </c>
      <c r="W4965">
        <v>0</v>
      </c>
      <c r="X4965">
        <v>0</v>
      </c>
      <c r="Y4965">
        <v>0</v>
      </c>
      <c r="Z4965">
        <v>0</v>
      </c>
      <c r="AA4965">
        <v>0.28139181390666662</v>
      </c>
      <c r="AB4965">
        <v>0</v>
      </c>
      <c r="AC4965">
        <v>0</v>
      </c>
      <c r="AD4965">
        <v>0</v>
      </c>
      <c r="AE4965">
        <v>0.28139181390666662</v>
      </c>
    </row>
    <row r="4966" spans="1:31" x14ac:dyDescent="0.3">
      <c r="A4966">
        <v>2515333</v>
      </c>
      <c r="B4966">
        <v>1</v>
      </c>
      <c r="C4966" t="s">
        <v>80</v>
      </c>
      <c r="D4966" t="s">
        <v>106</v>
      </c>
      <c r="E4966" t="s">
        <v>159</v>
      </c>
      <c r="F4966" t="s">
        <v>14297</v>
      </c>
      <c r="G4966" t="s">
        <v>161</v>
      </c>
      <c r="H4966" t="s">
        <v>150</v>
      </c>
      <c r="I4966" t="s">
        <v>136</v>
      </c>
      <c r="J4966" t="s">
        <v>137</v>
      </c>
      <c r="K4966" t="s">
        <v>144</v>
      </c>
      <c r="L4966" t="s">
        <v>14298</v>
      </c>
      <c r="M4966" t="s">
        <v>14299</v>
      </c>
      <c r="N4966">
        <v>0.390833333</v>
      </c>
      <c r="O4966">
        <v>0</v>
      </c>
      <c r="P4966">
        <v>24</v>
      </c>
      <c r="Q4966">
        <v>0</v>
      </c>
      <c r="R4966">
        <v>28</v>
      </c>
      <c r="S4966">
        <v>0</v>
      </c>
      <c r="T4966">
        <v>5</v>
      </c>
      <c r="U4966">
        <v>0</v>
      </c>
      <c r="V4966">
        <v>0</v>
      </c>
      <c r="W4966">
        <v>0</v>
      </c>
      <c r="X4966">
        <v>2.3174305695568607</v>
      </c>
      <c r="Y4966">
        <v>0</v>
      </c>
      <c r="Z4966">
        <v>6.4078229502902122</v>
      </c>
      <c r="AA4966">
        <v>0</v>
      </c>
      <c r="AB4966">
        <v>1.2259561960994452</v>
      </c>
      <c r="AC4966">
        <v>0</v>
      </c>
      <c r="AD4966">
        <v>0</v>
      </c>
      <c r="AE4966">
        <v>9.9512097159465185</v>
      </c>
    </row>
    <row r="4967" spans="1:31" x14ac:dyDescent="0.3">
      <c r="A4967">
        <v>2515335</v>
      </c>
      <c r="B4967">
        <v>1</v>
      </c>
      <c r="C4967" t="s">
        <v>80</v>
      </c>
      <c r="D4967" t="s">
        <v>101</v>
      </c>
      <c r="E4967" t="s">
        <v>159</v>
      </c>
      <c r="F4967" t="s">
        <v>14300</v>
      </c>
      <c r="G4967" t="s">
        <v>161</v>
      </c>
      <c r="H4967" t="s">
        <v>150</v>
      </c>
      <c r="I4967" t="s">
        <v>136</v>
      </c>
      <c r="J4967" t="s">
        <v>137</v>
      </c>
      <c r="K4967" t="s">
        <v>144</v>
      </c>
      <c r="L4967" t="s">
        <v>14301</v>
      </c>
      <c r="M4967" t="s">
        <v>14302</v>
      </c>
      <c r="N4967">
        <v>0.70750000000000002</v>
      </c>
      <c r="O4967">
        <v>0</v>
      </c>
      <c r="P4967">
        <v>476</v>
      </c>
      <c r="Q4967">
        <v>0</v>
      </c>
      <c r="R4967">
        <v>0</v>
      </c>
      <c r="S4967">
        <v>0</v>
      </c>
      <c r="T4967">
        <v>6</v>
      </c>
      <c r="U4967">
        <v>0</v>
      </c>
      <c r="V4967">
        <v>0</v>
      </c>
      <c r="W4967">
        <v>0</v>
      </c>
      <c r="X4967">
        <v>53.76412486662894</v>
      </c>
      <c r="Y4967">
        <v>0</v>
      </c>
      <c r="Z4967">
        <v>0</v>
      </c>
      <c r="AA4967">
        <v>0</v>
      </c>
      <c r="AB4967">
        <v>5.1945311497048205</v>
      </c>
      <c r="AC4967">
        <v>0</v>
      </c>
      <c r="AD4967">
        <v>0</v>
      </c>
      <c r="AE4967">
        <v>58.958656016333762</v>
      </c>
    </row>
    <row r="4968" spans="1:31" x14ac:dyDescent="0.3">
      <c r="A4968">
        <v>2515336</v>
      </c>
      <c r="B4968">
        <v>1</v>
      </c>
      <c r="C4968" t="s">
        <v>80</v>
      </c>
      <c r="D4968" t="s">
        <v>82</v>
      </c>
      <c r="E4968" t="s">
        <v>167</v>
      </c>
      <c r="F4968" t="s">
        <v>14303</v>
      </c>
      <c r="G4968" t="s">
        <v>169</v>
      </c>
      <c r="H4968" t="s">
        <v>150</v>
      </c>
      <c r="I4968" t="s">
        <v>136</v>
      </c>
      <c r="J4968" t="s">
        <v>137</v>
      </c>
      <c r="K4968" t="s">
        <v>144</v>
      </c>
      <c r="L4968" t="s">
        <v>14304</v>
      </c>
      <c r="M4968" t="s">
        <v>14305</v>
      </c>
      <c r="N4968">
        <v>3.1155555549999998</v>
      </c>
      <c r="O4968">
        <v>0</v>
      </c>
      <c r="P4968">
        <v>0</v>
      </c>
      <c r="Q4968">
        <v>0</v>
      </c>
      <c r="R4968">
        <v>0</v>
      </c>
      <c r="S4968">
        <v>0</v>
      </c>
      <c r="T4968">
        <v>1</v>
      </c>
      <c r="U4968">
        <v>0</v>
      </c>
      <c r="V4968">
        <v>0</v>
      </c>
      <c r="W4968">
        <v>0</v>
      </c>
      <c r="X4968">
        <v>0</v>
      </c>
      <c r="Y4968">
        <v>0</v>
      </c>
      <c r="Z4968">
        <v>0</v>
      </c>
      <c r="AA4968">
        <v>0</v>
      </c>
      <c r="AB4968">
        <v>19.501305557867688</v>
      </c>
      <c r="AC4968">
        <v>0</v>
      </c>
      <c r="AD4968">
        <v>0</v>
      </c>
      <c r="AE4968">
        <v>19.501305557867688</v>
      </c>
    </row>
    <row r="4969" spans="1:31" x14ac:dyDescent="0.3">
      <c r="A4969">
        <v>2515337</v>
      </c>
      <c r="B4969">
        <v>1</v>
      </c>
      <c r="C4969" t="s">
        <v>80</v>
      </c>
      <c r="D4969" t="s">
        <v>96</v>
      </c>
      <c r="E4969" t="s">
        <v>159</v>
      </c>
      <c r="F4969" t="s">
        <v>14306</v>
      </c>
      <c r="G4969" t="s">
        <v>161</v>
      </c>
      <c r="H4969" t="s">
        <v>150</v>
      </c>
      <c r="I4969" t="s">
        <v>136</v>
      </c>
      <c r="J4969" t="s">
        <v>137</v>
      </c>
      <c r="K4969" t="s">
        <v>144</v>
      </c>
      <c r="L4969" t="s">
        <v>14307</v>
      </c>
      <c r="M4969" t="s">
        <v>14308</v>
      </c>
      <c r="N4969">
        <v>0.64222222200000001</v>
      </c>
      <c r="O4969">
        <v>0</v>
      </c>
      <c r="P4969">
        <v>241</v>
      </c>
      <c r="Q4969">
        <v>0</v>
      </c>
      <c r="R4969">
        <v>0</v>
      </c>
      <c r="S4969">
        <v>0</v>
      </c>
      <c r="T4969">
        <v>3</v>
      </c>
      <c r="U4969">
        <v>0</v>
      </c>
      <c r="V4969">
        <v>0</v>
      </c>
      <c r="W4969">
        <v>0</v>
      </c>
      <c r="X4969">
        <v>90.827291122479949</v>
      </c>
      <c r="Y4969">
        <v>0</v>
      </c>
      <c r="Z4969">
        <v>0</v>
      </c>
      <c r="AA4969">
        <v>0</v>
      </c>
      <c r="AB4969">
        <v>0.49309631930028158</v>
      </c>
      <c r="AC4969">
        <v>0</v>
      </c>
      <c r="AD4969">
        <v>0</v>
      </c>
      <c r="AE4969">
        <v>91.320387441780227</v>
      </c>
    </row>
    <row r="4970" spans="1:31" x14ac:dyDescent="0.3">
      <c r="A4970">
        <v>2515338</v>
      </c>
      <c r="B4970">
        <v>1</v>
      </c>
      <c r="C4970" t="s">
        <v>80</v>
      </c>
      <c r="D4970" t="s">
        <v>108</v>
      </c>
      <c r="E4970" t="s">
        <v>141</v>
      </c>
      <c r="F4970" t="s">
        <v>14309</v>
      </c>
      <c r="G4970" t="s">
        <v>143</v>
      </c>
      <c r="H4970" t="s">
        <v>135</v>
      </c>
      <c r="I4970" t="s">
        <v>136</v>
      </c>
      <c r="J4970" t="s">
        <v>137</v>
      </c>
      <c r="K4970" t="s">
        <v>144</v>
      </c>
      <c r="L4970" t="s">
        <v>14310</v>
      </c>
      <c r="M4970" t="s">
        <v>14311</v>
      </c>
      <c r="N4970">
        <v>0.12777777700000001</v>
      </c>
      <c r="O4970">
        <v>0</v>
      </c>
      <c r="P4970">
        <v>3750</v>
      </c>
      <c r="Q4970">
        <v>3</v>
      </c>
      <c r="R4970">
        <v>793</v>
      </c>
      <c r="S4970">
        <v>27</v>
      </c>
      <c r="T4970">
        <v>615</v>
      </c>
      <c r="U4970">
        <v>0</v>
      </c>
      <c r="V4970">
        <v>0</v>
      </c>
      <c r="W4970">
        <v>0</v>
      </c>
      <c r="X4970">
        <v>61.148752846095036</v>
      </c>
      <c r="Y4970">
        <v>9.7574053295516661E-2</v>
      </c>
      <c r="Z4970">
        <v>17.089244820629219</v>
      </c>
      <c r="AA4970">
        <v>14.339263948646142</v>
      </c>
      <c r="AB4970">
        <v>23.249471350129848</v>
      </c>
      <c r="AC4970">
        <v>0</v>
      </c>
      <c r="AD4970">
        <v>0</v>
      </c>
      <c r="AE4970">
        <v>115.92430701879576</v>
      </c>
    </row>
    <row r="4971" spans="1:31" x14ac:dyDescent="0.3">
      <c r="A4971">
        <v>2515340</v>
      </c>
      <c r="B4971">
        <v>1</v>
      </c>
      <c r="C4971" t="s">
        <v>80</v>
      </c>
      <c r="D4971" t="s">
        <v>105</v>
      </c>
      <c r="E4971" t="s">
        <v>132</v>
      </c>
      <c r="F4971" t="s">
        <v>14312</v>
      </c>
      <c r="G4971" t="s">
        <v>204</v>
      </c>
      <c r="H4971" t="s">
        <v>135</v>
      </c>
      <c r="I4971" t="s">
        <v>136</v>
      </c>
      <c r="J4971" t="s">
        <v>137</v>
      </c>
      <c r="K4971" t="s">
        <v>144</v>
      </c>
      <c r="L4971" t="s">
        <v>14313</v>
      </c>
      <c r="M4971" t="s">
        <v>14314</v>
      </c>
      <c r="N4971">
        <v>1.2825</v>
      </c>
      <c r="O4971">
        <v>1</v>
      </c>
      <c r="P4971">
        <v>0</v>
      </c>
      <c r="Q4971">
        <v>0</v>
      </c>
      <c r="R4971">
        <v>0</v>
      </c>
      <c r="S4971">
        <v>0</v>
      </c>
      <c r="T4971">
        <v>0</v>
      </c>
      <c r="U4971">
        <v>0</v>
      </c>
      <c r="V4971">
        <v>0</v>
      </c>
      <c r="W4971">
        <v>0.31759213526562496</v>
      </c>
      <c r="X4971">
        <v>0</v>
      </c>
      <c r="Y4971">
        <v>0</v>
      </c>
      <c r="Z4971">
        <v>0</v>
      </c>
      <c r="AA4971">
        <v>0</v>
      </c>
      <c r="AB4971">
        <v>0</v>
      </c>
      <c r="AC4971">
        <v>0</v>
      </c>
      <c r="AD4971">
        <v>0</v>
      </c>
      <c r="AE4971">
        <v>0.31759213526562496</v>
      </c>
    </row>
    <row r="4972" spans="1:31" x14ac:dyDescent="0.3">
      <c r="A4972">
        <v>2515341</v>
      </c>
      <c r="B4972">
        <v>1</v>
      </c>
      <c r="C4972" t="s">
        <v>80</v>
      </c>
      <c r="D4972" t="s">
        <v>108</v>
      </c>
      <c r="E4972" t="s">
        <v>187</v>
      </c>
      <c r="F4972" t="s">
        <v>14315</v>
      </c>
      <c r="G4972" t="s">
        <v>143</v>
      </c>
      <c r="H4972" t="s">
        <v>135</v>
      </c>
      <c r="I4972" t="s">
        <v>136</v>
      </c>
      <c r="J4972" t="s">
        <v>137</v>
      </c>
      <c r="K4972" t="s">
        <v>144</v>
      </c>
      <c r="L4972" t="s">
        <v>14316</v>
      </c>
      <c r="M4972" t="s">
        <v>14317</v>
      </c>
      <c r="N4972">
        <v>0.79277777699999996</v>
      </c>
      <c r="O4972">
        <v>0</v>
      </c>
      <c r="P4972">
        <v>1944</v>
      </c>
      <c r="Q4972">
        <v>1</v>
      </c>
      <c r="R4972">
        <v>311</v>
      </c>
      <c r="S4972">
        <v>12</v>
      </c>
      <c r="T4972">
        <v>222</v>
      </c>
      <c r="U4972">
        <v>0</v>
      </c>
      <c r="V4972">
        <v>0</v>
      </c>
      <c r="W4972">
        <v>0</v>
      </c>
      <c r="X4972">
        <v>161.67949364523426</v>
      </c>
      <c r="Y4972">
        <v>0.38850280781166663</v>
      </c>
      <c r="Z4972">
        <v>14.664099408339846</v>
      </c>
      <c r="AA4972">
        <v>42.252113644419325</v>
      </c>
      <c r="AB4972">
        <v>47.503338747002836</v>
      </c>
      <c r="AC4972">
        <v>0</v>
      </c>
      <c r="AD4972">
        <v>0</v>
      </c>
      <c r="AE4972">
        <v>266.48754825280793</v>
      </c>
    </row>
    <row r="4973" spans="1:31" x14ac:dyDescent="0.3">
      <c r="A4973">
        <v>2515343</v>
      </c>
      <c r="B4973">
        <v>1</v>
      </c>
      <c r="C4973" t="s">
        <v>81</v>
      </c>
      <c r="D4973" t="s">
        <v>114</v>
      </c>
      <c r="E4973" t="s">
        <v>187</v>
      </c>
      <c r="F4973" t="s">
        <v>14318</v>
      </c>
      <c r="G4973" t="s">
        <v>143</v>
      </c>
      <c r="H4973" t="s">
        <v>135</v>
      </c>
      <c r="I4973" t="s">
        <v>136</v>
      </c>
      <c r="J4973" t="s">
        <v>137</v>
      </c>
      <c r="K4973" t="s">
        <v>144</v>
      </c>
      <c r="L4973" t="s">
        <v>14319</v>
      </c>
      <c r="M4973" t="s">
        <v>14320</v>
      </c>
      <c r="N4973">
        <v>0.778888888</v>
      </c>
      <c r="O4973">
        <v>0</v>
      </c>
      <c r="P4973">
        <v>195</v>
      </c>
      <c r="Q4973">
        <v>1</v>
      </c>
      <c r="R4973">
        <v>7</v>
      </c>
      <c r="S4973">
        <v>3</v>
      </c>
      <c r="T4973">
        <v>9</v>
      </c>
      <c r="U4973">
        <v>0</v>
      </c>
      <c r="V4973">
        <v>0</v>
      </c>
      <c r="W4973">
        <v>0</v>
      </c>
      <c r="X4973">
        <v>12.925296083942602</v>
      </c>
      <c r="Y4973">
        <v>0.12226075242626336</v>
      </c>
      <c r="Z4973">
        <v>0.37350272941473767</v>
      </c>
      <c r="AA4973">
        <v>2.4040492092633339</v>
      </c>
      <c r="AB4973">
        <v>2.1158324575362735</v>
      </c>
      <c r="AC4973">
        <v>0</v>
      </c>
      <c r="AD4973">
        <v>0</v>
      </c>
      <c r="AE4973">
        <v>17.94094123258321</v>
      </c>
    </row>
    <row r="4974" spans="1:31" x14ac:dyDescent="0.3">
      <c r="A4974">
        <v>2515345</v>
      </c>
      <c r="B4974">
        <v>1</v>
      </c>
      <c r="C4974" t="s">
        <v>80</v>
      </c>
      <c r="D4974" t="s">
        <v>102</v>
      </c>
      <c r="E4974" t="s">
        <v>132</v>
      </c>
      <c r="F4974" t="s">
        <v>3709</v>
      </c>
      <c r="G4974" t="s">
        <v>204</v>
      </c>
      <c r="H4974" t="s">
        <v>135</v>
      </c>
      <c r="I4974" t="s">
        <v>136</v>
      </c>
      <c r="J4974" t="s">
        <v>137</v>
      </c>
      <c r="K4974" t="s">
        <v>144</v>
      </c>
      <c r="L4974" t="s">
        <v>14321</v>
      </c>
      <c r="M4974" t="s">
        <v>14322</v>
      </c>
      <c r="N4974">
        <v>3.1713888880000001</v>
      </c>
      <c r="O4974">
        <v>0</v>
      </c>
      <c r="P4974">
        <v>148</v>
      </c>
      <c r="Q4974">
        <v>0</v>
      </c>
      <c r="R4974">
        <v>6</v>
      </c>
      <c r="S4974">
        <v>5</v>
      </c>
      <c r="T4974">
        <v>17</v>
      </c>
      <c r="U4974">
        <v>0</v>
      </c>
      <c r="V4974">
        <v>0</v>
      </c>
      <c r="W4974">
        <v>0</v>
      </c>
      <c r="X4974">
        <v>103.65246696111589</v>
      </c>
      <c r="Y4974">
        <v>0</v>
      </c>
      <c r="Z4974">
        <v>11.580429851264061</v>
      </c>
      <c r="AA4974">
        <v>91.364369991738442</v>
      </c>
      <c r="AB4974">
        <v>79.82655186042696</v>
      </c>
      <c r="AC4974">
        <v>0</v>
      </c>
      <c r="AD4974">
        <v>0</v>
      </c>
      <c r="AE4974">
        <v>286.42381866454537</v>
      </c>
    </row>
    <row r="4975" spans="1:31" x14ac:dyDescent="0.3">
      <c r="A4975">
        <v>2515347</v>
      </c>
      <c r="B4975">
        <v>1</v>
      </c>
      <c r="C4975" t="s">
        <v>80</v>
      </c>
      <c r="D4975" t="s">
        <v>98</v>
      </c>
      <c r="E4975" t="s">
        <v>141</v>
      </c>
      <c r="F4975" t="s">
        <v>1781</v>
      </c>
      <c r="G4975" t="s">
        <v>143</v>
      </c>
      <c r="H4975" t="s">
        <v>135</v>
      </c>
      <c r="I4975" t="s">
        <v>136</v>
      </c>
      <c r="J4975" t="s">
        <v>137</v>
      </c>
      <c r="K4975" t="s">
        <v>144</v>
      </c>
      <c r="L4975" t="s">
        <v>14323</v>
      </c>
      <c r="M4975" t="s">
        <v>14324</v>
      </c>
      <c r="N4975">
        <v>0.35305555500000002</v>
      </c>
      <c r="O4975">
        <v>0</v>
      </c>
      <c r="P4975">
        <v>0</v>
      </c>
      <c r="Q4975">
        <v>9</v>
      </c>
      <c r="R4975">
        <v>92</v>
      </c>
      <c r="S4975">
        <v>3</v>
      </c>
      <c r="T4975">
        <v>24</v>
      </c>
      <c r="U4975">
        <v>1</v>
      </c>
      <c r="V4975">
        <v>0</v>
      </c>
      <c r="W4975">
        <v>0</v>
      </c>
      <c r="X4975">
        <v>0</v>
      </c>
      <c r="Y4975">
        <v>17.074344700186366</v>
      </c>
      <c r="Z4975">
        <v>24.495003240587774</v>
      </c>
      <c r="AA4975">
        <v>1.3925668427165732</v>
      </c>
      <c r="AB4975">
        <v>9.1861365836906685</v>
      </c>
      <c r="AC4975">
        <v>12.499955835470988</v>
      </c>
      <c r="AD4975">
        <v>0</v>
      </c>
      <c r="AE4975">
        <v>64.648007202652366</v>
      </c>
    </row>
    <row r="4976" spans="1:31" x14ac:dyDescent="0.3">
      <c r="A4976">
        <v>2515350</v>
      </c>
      <c r="B4976">
        <v>1</v>
      </c>
      <c r="C4976" t="s">
        <v>81</v>
      </c>
      <c r="D4976" t="s">
        <v>128</v>
      </c>
      <c r="E4976" t="s">
        <v>187</v>
      </c>
      <c r="F4976" t="s">
        <v>14325</v>
      </c>
      <c r="G4976" t="s">
        <v>143</v>
      </c>
      <c r="H4976" t="s">
        <v>135</v>
      </c>
      <c r="I4976" t="s">
        <v>136</v>
      </c>
      <c r="J4976" t="s">
        <v>137</v>
      </c>
      <c r="K4976" t="s">
        <v>144</v>
      </c>
      <c r="L4976" t="s">
        <v>14326</v>
      </c>
      <c r="M4976" t="s">
        <v>14327</v>
      </c>
      <c r="N4976">
        <v>0.33555555500000001</v>
      </c>
      <c r="O4976">
        <v>0</v>
      </c>
      <c r="P4976">
        <v>259</v>
      </c>
      <c r="Q4976">
        <v>0</v>
      </c>
      <c r="R4976">
        <v>1</v>
      </c>
      <c r="S4976">
        <v>0</v>
      </c>
      <c r="T4976">
        <v>18</v>
      </c>
      <c r="U4976">
        <v>0</v>
      </c>
      <c r="V4976">
        <v>0</v>
      </c>
      <c r="W4976">
        <v>0</v>
      </c>
      <c r="X4976">
        <v>11.387372705072991</v>
      </c>
      <c r="Y4976">
        <v>0</v>
      </c>
      <c r="Z4976">
        <v>8.9924637390462525E-2</v>
      </c>
      <c r="AA4976">
        <v>0</v>
      </c>
      <c r="AB4976">
        <v>0.74662588655853168</v>
      </c>
      <c r="AC4976">
        <v>0</v>
      </c>
      <c r="AD4976">
        <v>0</v>
      </c>
      <c r="AE4976">
        <v>12.223923229021985</v>
      </c>
    </row>
    <row r="4977" spans="1:31" x14ac:dyDescent="0.3">
      <c r="A4977">
        <v>2515351</v>
      </c>
      <c r="B4977">
        <v>1</v>
      </c>
      <c r="C4977" t="s">
        <v>80</v>
      </c>
      <c r="D4977" t="s">
        <v>93</v>
      </c>
      <c r="E4977" t="s">
        <v>141</v>
      </c>
      <c r="F4977" t="s">
        <v>14328</v>
      </c>
      <c r="G4977" t="s">
        <v>143</v>
      </c>
      <c r="H4977" t="s">
        <v>135</v>
      </c>
      <c r="I4977" t="s">
        <v>136</v>
      </c>
      <c r="J4977" t="s">
        <v>137</v>
      </c>
      <c r="K4977" t="s">
        <v>144</v>
      </c>
      <c r="L4977" t="s">
        <v>14329</v>
      </c>
      <c r="M4977" t="s">
        <v>14330</v>
      </c>
      <c r="N4977">
        <v>2.6016666659999999</v>
      </c>
      <c r="O4977">
        <v>0</v>
      </c>
      <c r="P4977">
        <v>342</v>
      </c>
      <c r="Q4977">
        <v>18</v>
      </c>
      <c r="R4977">
        <v>187</v>
      </c>
      <c r="S4977">
        <v>1</v>
      </c>
      <c r="T4977">
        <v>97</v>
      </c>
      <c r="U4977">
        <v>0</v>
      </c>
      <c r="V4977">
        <v>0</v>
      </c>
      <c r="W4977">
        <v>0</v>
      </c>
      <c r="X4977">
        <v>152.71082458971387</v>
      </c>
      <c r="Y4977">
        <v>272.69939006934095</v>
      </c>
      <c r="Z4977">
        <v>303.86355346215981</v>
      </c>
      <c r="AA4977">
        <v>14.15886213525091</v>
      </c>
      <c r="AB4977">
        <v>135.90780957493308</v>
      </c>
      <c r="AC4977">
        <v>0</v>
      </c>
      <c r="AD4977">
        <v>0</v>
      </c>
      <c r="AE4977">
        <v>879.34043983139873</v>
      </c>
    </row>
    <row r="4978" spans="1:31" x14ac:dyDescent="0.3">
      <c r="A4978">
        <v>2515352</v>
      </c>
      <c r="B4978">
        <v>1</v>
      </c>
      <c r="C4978" t="s">
        <v>80</v>
      </c>
      <c r="D4978" t="s">
        <v>97</v>
      </c>
      <c r="E4978" t="s">
        <v>207</v>
      </c>
      <c r="F4978" t="s">
        <v>14256</v>
      </c>
      <c r="G4978" t="s">
        <v>177</v>
      </c>
      <c r="H4978" t="s">
        <v>150</v>
      </c>
      <c r="I4978" t="s">
        <v>136</v>
      </c>
      <c r="J4978" t="s">
        <v>137</v>
      </c>
      <c r="K4978" t="s">
        <v>144</v>
      </c>
      <c r="L4978" t="s">
        <v>14331</v>
      </c>
      <c r="M4978" t="s">
        <v>14332</v>
      </c>
      <c r="N4978">
        <v>3.2661111109999998</v>
      </c>
      <c r="O4978">
        <v>0</v>
      </c>
      <c r="P4978">
        <v>294</v>
      </c>
      <c r="Q4978">
        <v>0</v>
      </c>
      <c r="R4978">
        <v>4</v>
      </c>
      <c r="S4978">
        <v>0</v>
      </c>
      <c r="T4978">
        <v>19</v>
      </c>
      <c r="U4978">
        <v>0</v>
      </c>
      <c r="V4978">
        <v>0</v>
      </c>
      <c r="W4978">
        <v>0</v>
      </c>
      <c r="X4978">
        <v>175.98801313614226</v>
      </c>
      <c r="Y4978">
        <v>0</v>
      </c>
      <c r="Z4978">
        <v>0.67412083336025097</v>
      </c>
      <c r="AA4978">
        <v>0</v>
      </c>
      <c r="AB4978">
        <v>43.01988320780498</v>
      </c>
      <c r="AC4978">
        <v>0</v>
      </c>
      <c r="AD4978">
        <v>0</v>
      </c>
      <c r="AE4978">
        <v>219.6820171773075</v>
      </c>
    </row>
    <row r="4979" spans="1:31" x14ac:dyDescent="0.3">
      <c r="A4979">
        <v>2515357</v>
      </c>
      <c r="B4979">
        <v>1</v>
      </c>
      <c r="C4979" t="s">
        <v>80</v>
      </c>
      <c r="D4979" t="s">
        <v>101</v>
      </c>
      <c r="E4979" t="s">
        <v>132</v>
      </c>
      <c r="F4979" t="s">
        <v>14333</v>
      </c>
      <c r="G4979" t="s">
        <v>204</v>
      </c>
      <c r="H4979" t="s">
        <v>135</v>
      </c>
      <c r="I4979" t="s">
        <v>136</v>
      </c>
      <c r="J4979" t="s">
        <v>137</v>
      </c>
      <c r="K4979" t="s">
        <v>144</v>
      </c>
      <c r="L4979" t="s">
        <v>14334</v>
      </c>
      <c r="M4979" t="s">
        <v>14335</v>
      </c>
      <c r="N4979">
        <v>3.9083333329999999</v>
      </c>
      <c r="O4979">
        <v>0</v>
      </c>
      <c r="P4979">
        <v>0</v>
      </c>
      <c r="Q4979">
        <v>5</v>
      </c>
      <c r="R4979">
        <v>0</v>
      </c>
      <c r="S4979">
        <v>8</v>
      </c>
      <c r="T4979">
        <v>0</v>
      </c>
      <c r="U4979">
        <v>0</v>
      </c>
      <c r="V4979">
        <v>0</v>
      </c>
      <c r="W4979">
        <v>0</v>
      </c>
      <c r="X4979">
        <v>0</v>
      </c>
      <c r="Y4979">
        <v>247.88222227410731</v>
      </c>
      <c r="Z4979">
        <v>0</v>
      </c>
      <c r="AA4979">
        <v>435.47845026019718</v>
      </c>
      <c r="AB4979">
        <v>0</v>
      </c>
      <c r="AC4979">
        <v>0</v>
      </c>
      <c r="AD4979">
        <v>0</v>
      </c>
      <c r="AE4979">
        <v>683.36067253430451</v>
      </c>
    </row>
    <row r="4980" spans="1:31" x14ac:dyDescent="0.3">
      <c r="A4980">
        <v>2515359</v>
      </c>
      <c r="B4980">
        <v>1</v>
      </c>
      <c r="C4980" t="s">
        <v>80</v>
      </c>
      <c r="D4980" t="s">
        <v>82</v>
      </c>
      <c r="E4980" t="s">
        <v>147</v>
      </c>
      <c r="F4980" t="s">
        <v>14336</v>
      </c>
      <c r="G4980" t="s">
        <v>700</v>
      </c>
      <c r="H4980" t="s">
        <v>150</v>
      </c>
      <c r="I4980" t="s">
        <v>136</v>
      </c>
      <c r="J4980" t="s">
        <v>137</v>
      </c>
      <c r="K4980" t="s">
        <v>144</v>
      </c>
      <c r="L4980" t="s">
        <v>14337</v>
      </c>
      <c r="M4980" t="s">
        <v>14338</v>
      </c>
      <c r="N4980">
        <v>2.0813888880000002</v>
      </c>
      <c r="O4980">
        <v>0</v>
      </c>
      <c r="P4980">
        <v>56</v>
      </c>
      <c r="Q4980">
        <v>0</v>
      </c>
      <c r="R4980">
        <v>0</v>
      </c>
      <c r="S4980">
        <v>0</v>
      </c>
      <c r="T4980">
        <v>16</v>
      </c>
      <c r="U4980">
        <v>0</v>
      </c>
      <c r="V4980">
        <v>0</v>
      </c>
      <c r="W4980">
        <v>0</v>
      </c>
      <c r="X4980">
        <v>34.074086318446327</v>
      </c>
      <c r="Y4980">
        <v>0</v>
      </c>
      <c r="Z4980">
        <v>0</v>
      </c>
      <c r="AA4980">
        <v>0</v>
      </c>
      <c r="AB4980">
        <v>81.766272906421293</v>
      </c>
      <c r="AC4980">
        <v>0</v>
      </c>
      <c r="AD4980">
        <v>0</v>
      </c>
      <c r="AE4980">
        <v>115.84035922486763</v>
      </c>
    </row>
    <row r="4981" spans="1:31" x14ac:dyDescent="0.3">
      <c r="A4981">
        <v>2515361</v>
      </c>
      <c r="B4981">
        <v>1</v>
      </c>
      <c r="C4981" t="s">
        <v>81</v>
      </c>
      <c r="D4981" t="s">
        <v>118</v>
      </c>
      <c r="E4981" t="s">
        <v>132</v>
      </c>
      <c r="F4981" t="s">
        <v>14339</v>
      </c>
      <c r="G4981" t="s">
        <v>143</v>
      </c>
      <c r="H4981" t="s">
        <v>135</v>
      </c>
      <c r="I4981" t="s">
        <v>136</v>
      </c>
      <c r="J4981" t="s">
        <v>137</v>
      </c>
      <c r="K4981" t="s">
        <v>144</v>
      </c>
      <c r="L4981" t="s">
        <v>14340</v>
      </c>
      <c r="M4981" t="s">
        <v>14341</v>
      </c>
      <c r="N4981">
        <v>0.95805555499999995</v>
      </c>
      <c r="O4981">
        <v>0</v>
      </c>
      <c r="P4981">
        <v>0</v>
      </c>
      <c r="Q4981">
        <v>36</v>
      </c>
      <c r="R4981">
        <v>27</v>
      </c>
      <c r="S4981">
        <v>3</v>
      </c>
      <c r="T4981">
        <v>4</v>
      </c>
      <c r="U4981">
        <v>0</v>
      </c>
      <c r="V4981">
        <v>0</v>
      </c>
      <c r="W4981">
        <v>0</v>
      </c>
      <c r="X4981">
        <v>0</v>
      </c>
      <c r="Y4981">
        <v>27.887780439636476</v>
      </c>
      <c r="Z4981">
        <v>6.1533591860840939</v>
      </c>
      <c r="AA4981">
        <v>0.33940362729384999</v>
      </c>
      <c r="AB4981">
        <v>6.7537585451543158</v>
      </c>
      <c r="AC4981">
        <v>0</v>
      </c>
      <c r="AD4981">
        <v>0</v>
      </c>
      <c r="AE4981">
        <v>41.134301798168735</v>
      </c>
    </row>
    <row r="4982" spans="1:31" x14ac:dyDescent="0.3">
      <c r="A4982">
        <v>2515368</v>
      </c>
      <c r="B4982">
        <v>1</v>
      </c>
      <c r="C4982" t="s">
        <v>80</v>
      </c>
      <c r="D4982" t="s">
        <v>94</v>
      </c>
      <c r="E4982" t="s">
        <v>141</v>
      </c>
      <c r="F4982" t="s">
        <v>14342</v>
      </c>
      <c r="G4982" t="s">
        <v>143</v>
      </c>
      <c r="H4982" t="s">
        <v>135</v>
      </c>
      <c r="I4982" t="s">
        <v>136</v>
      </c>
      <c r="J4982" t="s">
        <v>137</v>
      </c>
      <c r="K4982" t="s">
        <v>144</v>
      </c>
      <c r="L4982" t="s">
        <v>14343</v>
      </c>
      <c r="M4982" t="s">
        <v>14344</v>
      </c>
      <c r="N4982">
        <v>0.324722222</v>
      </c>
      <c r="O4982">
        <v>0</v>
      </c>
      <c r="P4982">
        <v>137</v>
      </c>
      <c r="Q4982">
        <v>0</v>
      </c>
      <c r="R4982">
        <v>0</v>
      </c>
      <c r="S4982">
        <v>1</v>
      </c>
      <c r="T4982">
        <v>7</v>
      </c>
      <c r="U4982">
        <v>0</v>
      </c>
      <c r="V4982">
        <v>0</v>
      </c>
      <c r="W4982">
        <v>0</v>
      </c>
      <c r="X4982">
        <v>3.2596309936427525</v>
      </c>
      <c r="Y4982">
        <v>0</v>
      </c>
      <c r="Z4982">
        <v>0</v>
      </c>
      <c r="AA4982">
        <v>0.78465895977289346</v>
      </c>
      <c r="AB4982">
        <v>0.79001962656921121</v>
      </c>
      <c r="AC4982">
        <v>0</v>
      </c>
      <c r="AD4982">
        <v>0</v>
      </c>
      <c r="AE4982">
        <v>4.8343095799848577</v>
      </c>
    </row>
    <row r="4983" spans="1:31" x14ac:dyDescent="0.3">
      <c r="A4983">
        <v>2515376</v>
      </c>
      <c r="B4983">
        <v>1</v>
      </c>
      <c r="C4983" t="s">
        <v>81</v>
      </c>
      <c r="D4983" t="s">
        <v>112</v>
      </c>
      <c r="E4983" t="s">
        <v>141</v>
      </c>
      <c r="F4983" t="s">
        <v>14345</v>
      </c>
      <c r="G4983" t="s">
        <v>295</v>
      </c>
      <c r="H4983" t="s">
        <v>135</v>
      </c>
      <c r="I4983" t="s">
        <v>136</v>
      </c>
      <c r="J4983" t="s">
        <v>137</v>
      </c>
      <c r="K4983" t="s">
        <v>138</v>
      </c>
      <c r="L4983" t="s">
        <v>14346</v>
      </c>
      <c r="M4983" t="s">
        <v>14347</v>
      </c>
      <c r="N4983">
        <v>0.263333333</v>
      </c>
      <c r="O4983">
        <v>0</v>
      </c>
      <c r="P4983">
        <v>4472</v>
      </c>
      <c r="Q4983">
        <v>0</v>
      </c>
      <c r="R4983">
        <v>0</v>
      </c>
      <c r="S4983">
        <v>1</v>
      </c>
      <c r="T4983">
        <v>2486</v>
      </c>
      <c r="U4983">
        <v>0</v>
      </c>
      <c r="V4983">
        <v>1</v>
      </c>
      <c r="W4983">
        <v>0</v>
      </c>
      <c r="X4983">
        <v>191.77813882607515</v>
      </c>
      <c r="Y4983">
        <v>0</v>
      </c>
      <c r="Z4983">
        <v>0</v>
      </c>
      <c r="AA4983">
        <v>0.37905703580666666</v>
      </c>
      <c r="AB4983">
        <v>374.42171600422796</v>
      </c>
      <c r="AC4983">
        <v>0</v>
      </c>
      <c r="AD4983">
        <v>4.7101036628633004</v>
      </c>
      <c r="AE4983">
        <v>571.2890155289731</v>
      </c>
    </row>
    <row r="4984" spans="1:31" x14ac:dyDescent="0.3">
      <c r="A4984">
        <v>2515378</v>
      </c>
      <c r="B4984">
        <v>1</v>
      </c>
      <c r="C4984" t="s">
        <v>80</v>
      </c>
      <c r="D4984" t="s">
        <v>84</v>
      </c>
      <c r="E4984" t="s">
        <v>159</v>
      </c>
      <c r="F4984" t="s">
        <v>14348</v>
      </c>
      <c r="G4984" t="s">
        <v>134</v>
      </c>
      <c r="H4984" t="s">
        <v>150</v>
      </c>
      <c r="I4984" t="s">
        <v>136</v>
      </c>
      <c r="J4984" t="s">
        <v>137</v>
      </c>
      <c r="K4984" t="s">
        <v>138</v>
      </c>
      <c r="L4984" t="s">
        <v>14349</v>
      </c>
      <c r="M4984" t="s">
        <v>14350</v>
      </c>
      <c r="N4984">
        <v>5.0258333329999996</v>
      </c>
      <c r="O4984">
        <v>0</v>
      </c>
      <c r="P4984">
        <v>819</v>
      </c>
      <c r="Q4984">
        <v>0</v>
      </c>
      <c r="R4984">
        <v>0</v>
      </c>
      <c r="S4984">
        <v>0</v>
      </c>
      <c r="T4984">
        <v>29</v>
      </c>
      <c r="U4984">
        <v>0</v>
      </c>
      <c r="V4984">
        <v>0</v>
      </c>
      <c r="W4984">
        <v>0</v>
      </c>
      <c r="X4984">
        <v>871.83049474985069</v>
      </c>
      <c r="Y4984">
        <v>0</v>
      </c>
      <c r="Z4984">
        <v>0</v>
      </c>
      <c r="AA4984">
        <v>0</v>
      </c>
      <c r="AB4984">
        <v>209.60473791965117</v>
      </c>
      <c r="AC4984">
        <v>0</v>
      </c>
      <c r="AD4984">
        <v>0</v>
      </c>
      <c r="AE4984">
        <v>1081.4352326695018</v>
      </c>
    </row>
    <row r="4985" spans="1:31" x14ac:dyDescent="0.3">
      <c r="A4985">
        <v>2515384</v>
      </c>
      <c r="B4985">
        <v>1</v>
      </c>
      <c r="C4985" t="s">
        <v>80</v>
      </c>
      <c r="D4985" t="s">
        <v>90</v>
      </c>
      <c r="E4985" t="s">
        <v>167</v>
      </c>
      <c r="F4985" t="s">
        <v>14351</v>
      </c>
      <c r="G4985" t="s">
        <v>234</v>
      </c>
      <c r="H4985" t="s">
        <v>150</v>
      </c>
      <c r="I4985" t="s">
        <v>136</v>
      </c>
      <c r="J4985" t="s">
        <v>137</v>
      </c>
      <c r="K4985" t="s">
        <v>144</v>
      </c>
      <c r="L4985" t="s">
        <v>14352</v>
      </c>
      <c r="M4985" t="s">
        <v>14353</v>
      </c>
      <c r="N4985">
        <v>1.494444444</v>
      </c>
      <c r="O4985">
        <v>0</v>
      </c>
      <c r="P4985">
        <v>9</v>
      </c>
      <c r="Q4985">
        <v>0</v>
      </c>
      <c r="R4985">
        <v>0</v>
      </c>
      <c r="S4985">
        <v>0</v>
      </c>
      <c r="T4985">
        <v>0</v>
      </c>
      <c r="U4985">
        <v>0</v>
      </c>
      <c r="V4985">
        <v>0</v>
      </c>
      <c r="W4985">
        <v>0</v>
      </c>
      <c r="X4985">
        <v>3.1678071020503507</v>
      </c>
      <c r="Y4985">
        <v>0</v>
      </c>
      <c r="Z4985">
        <v>0</v>
      </c>
      <c r="AA4985">
        <v>0</v>
      </c>
      <c r="AB4985">
        <v>0</v>
      </c>
      <c r="AC4985">
        <v>0</v>
      </c>
      <c r="AD4985">
        <v>0</v>
      </c>
      <c r="AE4985">
        <v>3.1678071020503507</v>
      </c>
    </row>
    <row r="4986" spans="1:31" x14ac:dyDescent="0.3">
      <c r="A4986">
        <v>2515386</v>
      </c>
      <c r="B4986">
        <v>1</v>
      </c>
      <c r="C4986" t="s">
        <v>80</v>
      </c>
      <c r="D4986" t="s">
        <v>82</v>
      </c>
      <c r="E4986" t="s">
        <v>159</v>
      </c>
      <c r="F4986" t="s">
        <v>14354</v>
      </c>
      <c r="G4986" t="s">
        <v>161</v>
      </c>
      <c r="H4986" t="s">
        <v>150</v>
      </c>
      <c r="I4986" t="s">
        <v>136</v>
      </c>
      <c r="J4986" t="s">
        <v>137</v>
      </c>
      <c r="K4986" t="s">
        <v>144</v>
      </c>
      <c r="L4986" t="s">
        <v>14355</v>
      </c>
      <c r="M4986" t="s">
        <v>14356</v>
      </c>
      <c r="N4986">
        <v>1.2713888879999999</v>
      </c>
      <c r="O4986">
        <v>0</v>
      </c>
      <c r="P4986">
        <v>546</v>
      </c>
      <c r="Q4986">
        <v>0</v>
      </c>
      <c r="R4986">
        <v>0</v>
      </c>
      <c r="S4986">
        <v>0</v>
      </c>
      <c r="T4986">
        <v>116</v>
      </c>
      <c r="U4986">
        <v>0</v>
      </c>
      <c r="V4986">
        <v>0</v>
      </c>
      <c r="W4986">
        <v>0</v>
      </c>
      <c r="X4986">
        <v>204.25975157791558</v>
      </c>
      <c r="Y4986">
        <v>0</v>
      </c>
      <c r="Z4986">
        <v>0</v>
      </c>
      <c r="AA4986">
        <v>0</v>
      </c>
      <c r="AB4986">
        <v>394.03124985708013</v>
      </c>
      <c r="AC4986">
        <v>0</v>
      </c>
      <c r="AD4986">
        <v>0</v>
      </c>
      <c r="AE4986">
        <v>598.29100143499568</v>
      </c>
    </row>
    <row r="4987" spans="1:31" x14ac:dyDescent="0.3">
      <c r="A4987">
        <v>2515387</v>
      </c>
      <c r="B4987">
        <v>1</v>
      </c>
      <c r="C4987" t="s">
        <v>81</v>
      </c>
      <c r="D4987" t="s">
        <v>112</v>
      </c>
      <c r="E4987" t="s">
        <v>141</v>
      </c>
      <c r="F4987" t="s">
        <v>8221</v>
      </c>
      <c r="G4987" t="s">
        <v>295</v>
      </c>
      <c r="H4987" t="s">
        <v>135</v>
      </c>
      <c r="I4987" t="s">
        <v>136</v>
      </c>
      <c r="J4987" t="s">
        <v>137</v>
      </c>
      <c r="K4987" t="s">
        <v>138</v>
      </c>
      <c r="L4987" t="s">
        <v>14357</v>
      </c>
      <c r="M4987" t="s">
        <v>14358</v>
      </c>
      <c r="N4987">
        <v>8.3055555000000003E-2</v>
      </c>
      <c r="O4987">
        <v>0</v>
      </c>
      <c r="P4987">
        <v>16622</v>
      </c>
      <c r="Q4987">
        <v>2</v>
      </c>
      <c r="R4987">
        <v>483</v>
      </c>
      <c r="S4987">
        <v>4</v>
      </c>
      <c r="T4987">
        <v>1368</v>
      </c>
      <c r="U4987">
        <v>3</v>
      </c>
      <c r="V4987">
        <v>10</v>
      </c>
      <c r="W4987">
        <v>0</v>
      </c>
      <c r="X4987">
        <v>248.02941256626852</v>
      </c>
      <c r="Y4987">
        <v>8.0385972286359991E-2</v>
      </c>
      <c r="Z4987">
        <v>3.9800562463124436</v>
      </c>
      <c r="AA4987">
        <v>1.2916664089089869</v>
      </c>
      <c r="AB4987">
        <v>99.739236956381518</v>
      </c>
      <c r="AC4987">
        <v>9.5616415494543876</v>
      </c>
      <c r="AD4987">
        <v>17.972193826617325</v>
      </c>
      <c r="AE4987">
        <v>380.65459352622958</v>
      </c>
    </row>
    <row r="4988" spans="1:31" x14ac:dyDescent="0.3">
      <c r="A4988">
        <v>2515388</v>
      </c>
      <c r="B4988">
        <v>1</v>
      </c>
      <c r="C4988" t="s">
        <v>81</v>
      </c>
      <c r="D4988" t="s">
        <v>121</v>
      </c>
      <c r="E4988" t="s">
        <v>187</v>
      </c>
      <c r="F4988" t="s">
        <v>14359</v>
      </c>
      <c r="G4988" t="s">
        <v>143</v>
      </c>
      <c r="H4988" t="s">
        <v>135</v>
      </c>
      <c r="I4988" t="s">
        <v>277</v>
      </c>
      <c r="J4988" t="s">
        <v>137</v>
      </c>
      <c r="K4988" t="s">
        <v>144</v>
      </c>
      <c r="L4988" t="s">
        <v>14360</v>
      </c>
      <c r="M4988" t="s">
        <v>14361</v>
      </c>
      <c r="N4988">
        <v>1.1111111E-2</v>
      </c>
      <c r="O4988">
        <v>0</v>
      </c>
      <c r="P4988">
        <v>261</v>
      </c>
      <c r="Q4988">
        <v>0</v>
      </c>
      <c r="R4988">
        <v>57</v>
      </c>
      <c r="S4988">
        <v>7</v>
      </c>
      <c r="T4988">
        <v>14</v>
      </c>
      <c r="U4988">
        <v>0</v>
      </c>
      <c r="V4988">
        <v>0</v>
      </c>
      <c r="W4988">
        <v>0</v>
      </c>
      <c r="X4988">
        <v>0.33556779431155559</v>
      </c>
      <c r="Y4988">
        <v>0</v>
      </c>
      <c r="Z4988">
        <v>4.4698173306866665E-2</v>
      </c>
      <c r="AA4988">
        <v>0.10250304092481112</v>
      </c>
      <c r="AB4988">
        <v>0.15799012721528888</v>
      </c>
      <c r="AC4988">
        <v>0</v>
      </c>
      <c r="AD4988">
        <v>0</v>
      </c>
      <c r="AE4988">
        <v>0.64075913575852228</v>
      </c>
    </row>
    <row r="4989" spans="1:31" x14ac:dyDescent="0.3">
      <c r="A4989">
        <v>2515393</v>
      </c>
      <c r="B4989">
        <v>1</v>
      </c>
      <c r="C4989" t="s">
        <v>81</v>
      </c>
      <c r="D4989" t="s">
        <v>112</v>
      </c>
      <c r="E4989" t="s">
        <v>132</v>
      </c>
      <c r="F4989" t="s">
        <v>14362</v>
      </c>
      <c r="G4989" t="s">
        <v>204</v>
      </c>
      <c r="H4989" t="s">
        <v>135</v>
      </c>
      <c r="I4989" t="s">
        <v>136</v>
      </c>
      <c r="J4989" t="s">
        <v>137</v>
      </c>
      <c r="K4989" t="s">
        <v>144</v>
      </c>
      <c r="L4989" t="s">
        <v>14363</v>
      </c>
      <c r="M4989" t="s">
        <v>14364</v>
      </c>
      <c r="N4989">
        <v>2.0861111110000001</v>
      </c>
      <c r="O4989">
        <v>0</v>
      </c>
      <c r="P4989">
        <v>232</v>
      </c>
      <c r="Q4989">
        <v>0</v>
      </c>
      <c r="R4989">
        <v>13</v>
      </c>
      <c r="S4989">
        <v>2</v>
      </c>
      <c r="T4989">
        <v>15</v>
      </c>
      <c r="U4989">
        <v>0</v>
      </c>
      <c r="V4989">
        <v>0</v>
      </c>
      <c r="W4989">
        <v>0</v>
      </c>
      <c r="X4989">
        <v>69.54451584983606</v>
      </c>
      <c r="Y4989">
        <v>0</v>
      </c>
      <c r="Z4989">
        <v>3.4982174998267559</v>
      </c>
      <c r="AA4989">
        <v>4.5330660989315321</v>
      </c>
      <c r="AB4989">
        <v>18.661043240469773</v>
      </c>
      <c r="AC4989">
        <v>0</v>
      </c>
      <c r="AD4989">
        <v>0</v>
      </c>
      <c r="AE4989">
        <v>96.236842689064105</v>
      </c>
    </row>
    <row r="4990" spans="1:31" x14ac:dyDescent="0.3">
      <c r="A4990">
        <v>2515399</v>
      </c>
      <c r="B4990">
        <v>1</v>
      </c>
      <c r="C4990" t="s">
        <v>80</v>
      </c>
      <c r="D4990" t="s">
        <v>106</v>
      </c>
      <c r="E4990" t="s">
        <v>159</v>
      </c>
      <c r="F4990" t="s">
        <v>14365</v>
      </c>
      <c r="G4990" t="s">
        <v>161</v>
      </c>
      <c r="H4990" t="s">
        <v>150</v>
      </c>
      <c r="I4990" t="s">
        <v>136</v>
      </c>
      <c r="J4990" t="s">
        <v>137</v>
      </c>
      <c r="K4990" t="s">
        <v>144</v>
      </c>
      <c r="L4990" t="s">
        <v>14366</v>
      </c>
      <c r="M4990" t="s">
        <v>14367</v>
      </c>
      <c r="N4990">
        <v>0.57388888800000004</v>
      </c>
      <c r="O4990">
        <v>0</v>
      </c>
      <c r="P4990">
        <v>37</v>
      </c>
      <c r="Q4990">
        <v>0</v>
      </c>
      <c r="R4990">
        <v>5</v>
      </c>
      <c r="S4990">
        <v>0</v>
      </c>
      <c r="T4990">
        <v>10</v>
      </c>
      <c r="U4990">
        <v>0</v>
      </c>
      <c r="V4990">
        <v>0</v>
      </c>
      <c r="W4990">
        <v>0</v>
      </c>
      <c r="X4990">
        <v>2.8201355265197576</v>
      </c>
      <c r="Y4990">
        <v>0</v>
      </c>
      <c r="Z4990">
        <v>0.23207502217238421</v>
      </c>
      <c r="AA4990">
        <v>0</v>
      </c>
      <c r="AB4990">
        <v>2.6996848090907331</v>
      </c>
      <c r="AC4990">
        <v>0</v>
      </c>
      <c r="AD4990">
        <v>0</v>
      </c>
      <c r="AE4990">
        <v>5.7518953577828746</v>
      </c>
    </row>
    <row r="4991" spans="1:31" x14ac:dyDescent="0.3">
      <c r="A4991">
        <v>2515401</v>
      </c>
      <c r="B4991">
        <v>1</v>
      </c>
      <c r="C4991" t="s">
        <v>81</v>
      </c>
      <c r="D4991" t="s">
        <v>113</v>
      </c>
      <c r="E4991" t="s">
        <v>141</v>
      </c>
      <c r="F4991" t="s">
        <v>14368</v>
      </c>
      <c r="G4991" t="s">
        <v>143</v>
      </c>
      <c r="H4991" t="s">
        <v>135</v>
      </c>
      <c r="I4991" t="s">
        <v>136</v>
      </c>
      <c r="J4991" t="s">
        <v>137</v>
      </c>
      <c r="K4991" t="s">
        <v>144</v>
      </c>
      <c r="L4991" t="s">
        <v>14369</v>
      </c>
      <c r="M4991" t="s">
        <v>14370</v>
      </c>
      <c r="N4991">
        <v>0.85250000000000004</v>
      </c>
      <c r="O4991">
        <v>0</v>
      </c>
      <c r="P4991">
        <v>270</v>
      </c>
      <c r="Q4991">
        <v>0</v>
      </c>
      <c r="R4991">
        <v>10</v>
      </c>
      <c r="S4991">
        <v>0</v>
      </c>
      <c r="T4991">
        <v>34</v>
      </c>
      <c r="U4991">
        <v>0</v>
      </c>
      <c r="V4991">
        <v>0</v>
      </c>
      <c r="W4991">
        <v>0</v>
      </c>
      <c r="X4991">
        <v>26.504124213774002</v>
      </c>
      <c r="Y4991">
        <v>0</v>
      </c>
      <c r="Z4991">
        <v>2.750435152245863</v>
      </c>
      <c r="AA4991">
        <v>0</v>
      </c>
      <c r="AB4991">
        <v>13.833482027313366</v>
      </c>
      <c r="AC4991">
        <v>0</v>
      </c>
      <c r="AD4991">
        <v>0</v>
      </c>
      <c r="AE4991">
        <v>43.088041393333228</v>
      </c>
    </row>
    <row r="4992" spans="1:31" x14ac:dyDescent="0.3">
      <c r="A4992">
        <v>2515402</v>
      </c>
      <c r="B4992">
        <v>1</v>
      </c>
      <c r="C4992" t="s">
        <v>81</v>
      </c>
      <c r="D4992" t="s">
        <v>120</v>
      </c>
      <c r="E4992" t="s">
        <v>159</v>
      </c>
      <c r="F4992" t="s">
        <v>14371</v>
      </c>
      <c r="G4992" t="s">
        <v>134</v>
      </c>
      <c r="H4992" t="s">
        <v>150</v>
      </c>
      <c r="I4992" t="s">
        <v>136</v>
      </c>
      <c r="J4992" t="s">
        <v>137</v>
      </c>
      <c r="K4992" t="s">
        <v>138</v>
      </c>
      <c r="L4992" t="s">
        <v>14372</v>
      </c>
      <c r="M4992" t="s">
        <v>14373</v>
      </c>
      <c r="N4992">
        <v>1.376666666</v>
      </c>
      <c r="O4992">
        <v>0</v>
      </c>
      <c r="P4992">
        <v>141</v>
      </c>
      <c r="Q4992">
        <v>0</v>
      </c>
      <c r="R4992">
        <v>1</v>
      </c>
      <c r="S4992">
        <v>0</v>
      </c>
      <c r="T4992">
        <v>15</v>
      </c>
      <c r="U4992">
        <v>0</v>
      </c>
      <c r="V4992">
        <v>0</v>
      </c>
      <c r="W4992">
        <v>0</v>
      </c>
      <c r="X4992">
        <v>27.682747820865405</v>
      </c>
      <c r="Y4992">
        <v>0</v>
      </c>
      <c r="Z4992">
        <v>4.121364786161584E-2</v>
      </c>
      <c r="AA4992">
        <v>0</v>
      </c>
      <c r="AB4992">
        <v>7.5769365005203104</v>
      </c>
      <c r="AC4992">
        <v>0</v>
      </c>
      <c r="AD4992">
        <v>0</v>
      </c>
      <c r="AE4992">
        <v>35.30089796924733</v>
      </c>
    </row>
    <row r="4993" spans="1:31" x14ac:dyDescent="0.3">
      <c r="A4993">
        <v>2515403</v>
      </c>
      <c r="B4993">
        <v>1</v>
      </c>
      <c r="C4993" t="s">
        <v>81</v>
      </c>
      <c r="D4993" t="s">
        <v>122</v>
      </c>
      <c r="E4993" t="s">
        <v>141</v>
      </c>
      <c r="F4993" t="s">
        <v>13765</v>
      </c>
      <c r="G4993" t="s">
        <v>134</v>
      </c>
      <c r="H4993" t="s">
        <v>135</v>
      </c>
      <c r="I4993" t="s">
        <v>136</v>
      </c>
      <c r="J4993" t="s">
        <v>137</v>
      </c>
      <c r="K4993" t="s">
        <v>138</v>
      </c>
      <c r="L4993" t="s">
        <v>14374</v>
      </c>
      <c r="M4993" t="s">
        <v>14375</v>
      </c>
      <c r="N4993">
        <v>5.8858333329999999</v>
      </c>
      <c r="O4993">
        <v>10</v>
      </c>
      <c r="P4993">
        <v>860</v>
      </c>
      <c r="Q4993">
        <v>70</v>
      </c>
      <c r="R4993">
        <v>41</v>
      </c>
      <c r="S4993">
        <v>21</v>
      </c>
      <c r="T4993">
        <v>56</v>
      </c>
      <c r="U4993">
        <v>0</v>
      </c>
      <c r="V4993">
        <v>0</v>
      </c>
      <c r="W4993">
        <v>9.5465502266486233</v>
      </c>
      <c r="X4993">
        <v>607.47824612265515</v>
      </c>
      <c r="Y4993">
        <v>538.62599380323593</v>
      </c>
      <c r="Z4993">
        <v>62.269994592352212</v>
      </c>
      <c r="AA4993">
        <v>443.63962348209549</v>
      </c>
      <c r="AB4993">
        <v>221.84591117019883</v>
      </c>
      <c r="AC4993">
        <v>0</v>
      </c>
      <c r="AD4993">
        <v>0</v>
      </c>
      <c r="AE4993">
        <v>1883.4063193971863</v>
      </c>
    </row>
    <row r="4994" spans="1:31" x14ac:dyDescent="0.3">
      <c r="A4994">
        <v>2515406</v>
      </c>
      <c r="B4994">
        <v>1</v>
      </c>
      <c r="C4994" t="s">
        <v>80</v>
      </c>
      <c r="D4994" t="s">
        <v>94</v>
      </c>
      <c r="E4994" t="s">
        <v>159</v>
      </c>
      <c r="F4994" t="s">
        <v>14376</v>
      </c>
      <c r="G4994" t="s">
        <v>134</v>
      </c>
      <c r="H4994" t="s">
        <v>150</v>
      </c>
      <c r="I4994" t="s">
        <v>136</v>
      </c>
      <c r="J4994" t="s">
        <v>137</v>
      </c>
      <c r="K4994" t="s">
        <v>138</v>
      </c>
      <c r="L4994" t="s">
        <v>14377</v>
      </c>
      <c r="M4994" t="s">
        <v>14378</v>
      </c>
      <c r="N4994">
        <v>2.1977777770000002</v>
      </c>
      <c r="O4994">
        <v>0</v>
      </c>
      <c r="P4994">
        <v>298</v>
      </c>
      <c r="Q4994">
        <v>0</v>
      </c>
      <c r="R4994">
        <v>0</v>
      </c>
      <c r="S4994">
        <v>0</v>
      </c>
      <c r="T4994">
        <v>10</v>
      </c>
      <c r="U4994">
        <v>0</v>
      </c>
      <c r="V4994">
        <v>0</v>
      </c>
      <c r="W4994">
        <v>0</v>
      </c>
      <c r="X4994">
        <v>129.25505645249467</v>
      </c>
      <c r="Y4994">
        <v>0</v>
      </c>
      <c r="Z4994">
        <v>0</v>
      </c>
      <c r="AA4994">
        <v>0</v>
      </c>
      <c r="AB4994">
        <v>22.168850995705302</v>
      </c>
      <c r="AC4994">
        <v>0</v>
      </c>
      <c r="AD4994">
        <v>0</v>
      </c>
      <c r="AE4994">
        <v>151.42390744819997</v>
      </c>
    </row>
    <row r="4995" spans="1:31" x14ac:dyDescent="0.3">
      <c r="A4995">
        <v>2515407</v>
      </c>
      <c r="B4995">
        <v>1</v>
      </c>
      <c r="C4995" t="s">
        <v>80</v>
      </c>
      <c r="D4995" t="s">
        <v>101</v>
      </c>
      <c r="E4995" t="s">
        <v>159</v>
      </c>
      <c r="F4995" t="s">
        <v>14379</v>
      </c>
      <c r="G4995" t="s">
        <v>134</v>
      </c>
      <c r="H4995" t="s">
        <v>150</v>
      </c>
      <c r="I4995" t="s">
        <v>136</v>
      </c>
      <c r="J4995" t="s">
        <v>137</v>
      </c>
      <c r="K4995" t="s">
        <v>138</v>
      </c>
      <c r="L4995" t="s">
        <v>14380</v>
      </c>
      <c r="M4995" t="s">
        <v>14381</v>
      </c>
      <c r="N4995">
        <v>3.7977777769999999</v>
      </c>
      <c r="O4995">
        <v>0</v>
      </c>
      <c r="P4995">
        <v>709</v>
      </c>
      <c r="Q4995">
        <v>0</v>
      </c>
      <c r="R4995">
        <v>0</v>
      </c>
      <c r="S4995">
        <v>0</v>
      </c>
      <c r="T4995">
        <v>58</v>
      </c>
      <c r="U4995">
        <v>0</v>
      </c>
      <c r="V4995">
        <v>0</v>
      </c>
      <c r="W4995">
        <v>0</v>
      </c>
      <c r="X4995">
        <v>932.22723320616365</v>
      </c>
      <c r="Y4995">
        <v>0</v>
      </c>
      <c r="Z4995">
        <v>0</v>
      </c>
      <c r="AA4995">
        <v>0</v>
      </c>
      <c r="AB4995">
        <v>690.31561971091139</v>
      </c>
      <c r="AC4995">
        <v>0</v>
      </c>
      <c r="AD4995">
        <v>0</v>
      </c>
      <c r="AE4995">
        <v>1622.5428529170749</v>
      </c>
    </row>
    <row r="4996" spans="1:31" x14ac:dyDescent="0.3">
      <c r="A4996">
        <v>2515408</v>
      </c>
      <c r="B4996">
        <v>1</v>
      </c>
      <c r="C4996" t="s">
        <v>81</v>
      </c>
      <c r="D4996" t="s">
        <v>118</v>
      </c>
      <c r="E4996" t="s">
        <v>132</v>
      </c>
      <c r="F4996" t="s">
        <v>10844</v>
      </c>
      <c r="G4996" t="s">
        <v>173</v>
      </c>
      <c r="H4996" t="s">
        <v>135</v>
      </c>
      <c r="I4996" t="s">
        <v>136</v>
      </c>
      <c r="J4996" t="s">
        <v>137</v>
      </c>
      <c r="K4996" t="s">
        <v>138</v>
      </c>
      <c r="L4996" t="s">
        <v>14382</v>
      </c>
      <c r="M4996" t="s">
        <v>14383</v>
      </c>
      <c r="N4996">
        <v>7.5586111110000003</v>
      </c>
      <c r="O4996">
        <v>1</v>
      </c>
      <c r="P4996">
        <v>36</v>
      </c>
      <c r="Q4996">
        <v>14</v>
      </c>
      <c r="R4996">
        <v>6</v>
      </c>
      <c r="S4996">
        <v>8</v>
      </c>
      <c r="T4996">
        <v>27</v>
      </c>
      <c r="U4996">
        <v>2</v>
      </c>
      <c r="V4996">
        <v>0</v>
      </c>
      <c r="W4996">
        <v>6.9220601161094359</v>
      </c>
      <c r="X4996">
        <v>60.519047596779579</v>
      </c>
      <c r="Y4996">
        <v>125.42614583819559</v>
      </c>
      <c r="Z4996">
        <v>64.802591798120275</v>
      </c>
      <c r="AA4996">
        <v>1517.9526796518055</v>
      </c>
      <c r="AB4996">
        <v>128.11388845407268</v>
      </c>
      <c r="AC4996">
        <v>11648.778361119015</v>
      </c>
      <c r="AD4996">
        <v>0</v>
      </c>
      <c r="AE4996">
        <v>13552.514774574098</v>
      </c>
    </row>
    <row r="4997" spans="1:31" x14ac:dyDescent="0.3">
      <c r="A4997">
        <v>2515409</v>
      </c>
      <c r="B4997">
        <v>1</v>
      </c>
      <c r="C4997" t="s">
        <v>80</v>
      </c>
      <c r="D4997" t="s">
        <v>95</v>
      </c>
      <c r="E4997" t="s">
        <v>141</v>
      </c>
      <c r="F4997" t="s">
        <v>14384</v>
      </c>
      <c r="G4997" t="s">
        <v>134</v>
      </c>
      <c r="H4997" t="s">
        <v>135</v>
      </c>
      <c r="I4997" t="s">
        <v>136</v>
      </c>
      <c r="J4997" t="s">
        <v>137</v>
      </c>
      <c r="K4997" t="s">
        <v>138</v>
      </c>
      <c r="L4997" t="s">
        <v>14385</v>
      </c>
      <c r="M4997" t="s">
        <v>14386</v>
      </c>
      <c r="N4997">
        <v>4.7072222220000004</v>
      </c>
      <c r="O4997">
        <v>0</v>
      </c>
      <c r="P4997">
        <v>0</v>
      </c>
      <c r="Q4997">
        <v>0</v>
      </c>
      <c r="R4997">
        <v>0</v>
      </c>
      <c r="S4997">
        <v>9</v>
      </c>
      <c r="T4997">
        <v>0</v>
      </c>
      <c r="U4997">
        <v>0</v>
      </c>
      <c r="V4997">
        <v>0</v>
      </c>
      <c r="W4997">
        <v>0</v>
      </c>
      <c r="X4997">
        <v>0</v>
      </c>
      <c r="Y4997">
        <v>0</v>
      </c>
      <c r="Z4997">
        <v>0</v>
      </c>
      <c r="AA4997">
        <v>0</v>
      </c>
      <c r="AB4997">
        <v>0</v>
      </c>
      <c r="AC4997">
        <v>0</v>
      </c>
      <c r="AD4997">
        <v>0</v>
      </c>
      <c r="AE4997">
        <v>0</v>
      </c>
    </row>
    <row r="4998" spans="1:31" x14ac:dyDescent="0.3">
      <c r="A4998">
        <v>2515411</v>
      </c>
      <c r="B4998">
        <v>1</v>
      </c>
      <c r="C4998" t="s">
        <v>80</v>
      </c>
      <c r="D4998" t="s">
        <v>103</v>
      </c>
      <c r="E4998" t="s">
        <v>159</v>
      </c>
      <c r="F4998" t="s">
        <v>14387</v>
      </c>
      <c r="G4998" t="s">
        <v>134</v>
      </c>
      <c r="H4998" t="s">
        <v>150</v>
      </c>
      <c r="I4998" t="s">
        <v>136</v>
      </c>
      <c r="J4998" t="s">
        <v>137</v>
      </c>
      <c r="K4998" t="s">
        <v>138</v>
      </c>
      <c r="L4998" t="s">
        <v>14388</v>
      </c>
      <c r="M4998" t="s">
        <v>14389</v>
      </c>
      <c r="N4998">
        <v>0.63972222199999995</v>
      </c>
      <c r="O4998">
        <v>0</v>
      </c>
      <c r="P4998">
        <v>169</v>
      </c>
      <c r="Q4998">
        <v>0</v>
      </c>
      <c r="R4998">
        <v>2</v>
      </c>
      <c r="S4998">
        <v>0</v>
      </c>
      <c r="T4998">
        <v>13</v>
      </c>
      <c r="U4998">
        <v>0</v>
      </c>
      <c r="V4998">
        <v>0</v>
      </c>
      <c r="W4998">
        <v>0</v>
      </c>
      <c r="X4998">
        <v>31.678987992982847</v>
      </c>
      <c r="Y4998">
        <v>0</v>
      </c>
      <c r="Z4998">
        <v>0.28716991083892418</v>
      </c>
      <c r="AA4998">
        <v>0</v>
      </c>
      <c r="AB4998">
        <v>9.2417297229431767</v>
      </c>
      <c r="AC4998">
        <v>0</v>
      </c>
      <c r="AD4998">
        <v>0</v>
      </c>
      <c r="AE4998">
        <v>41.207887626764943</v>
      </c>
    </row>
    <row r="4999" spans="1:31" x14ac:dyDescent="0.3">
      <c r="A4999">
        <v>2515412</v>
      </c>
      <c r="B4999">
        <v>1</v>
      </c>
      <c r="C4999" t="s">
        <v>80</v>
      </c>
      <c r="D4999" t="s">
        <v>104</v>
      </c>
      <c r="E4999" t="s">
        <v>141</v>
      </c>
      <c r="F4999" t="s">
        <v>7445</v>
      </c>
      <c r="G4999" t="s">
        <v>143</v>
      </c>
      <c r="H4999" t="s">
        <v>135</v>
      </c>
      <c r="I4999" t="s">
        <v>136</v>
      </c>
      <c r="J4999" t="s">
        <v>137</v>
      </c>
      <c r="K4999" t="s">
        <v>144</v>
      </c>
      <c r="L4999" t="s">
        <v>14390</v>
      </c>
      <c r="M4999" t="s">
        <v>14391</v>
      </c>
      <c r="N4999">
        <v>2.0555555550000002</v>
      </c>
      <c r="O4999">
        <v>1</v>
      </c>
      <c r="P4999">
        <v>8</v>
      </c>
      <c r="Q4999">
        <v>20</v>
      </c>
      <c r="R4999">
        <v>49</v>
      </c>
      <c r="S4999">
        <v>12</v>
      </c>
      <c r="T4999">
        <v>9</v>
      </c>
      <c r="U4999">
        <v>7</v>
      </c>
      <c r="V4999">
        <v>0</v>
      </c>
      <c r="W4999">
        <v>0.47463153406049996</v>
      </c>
      <c r="X4999">
        <v>3.8444232156115659</v>
      </c>
      <c r="Y4999">
        <v>255.08239332208794</v>
      </c>
      <c r="Z4999">
        <v>21.044483360283444</v>
      </c>
      <c r="AA4999">
        <v>262.38189759248769</v>
      </c>
      <c r="AB4999">
        <v>24.614031809285709</v>
      </c>
      <c r="AC4999">
        <v>4303.2422459392883</v>
      </c>
      <c r="AD4999">
        <v>0</v>
      </c>
      <c r="AE4999">
        <v>4870.6841067731057</v>
      </c>
    </row>
    <row r="5000" spans="1:31" x14ac:dyDescent="0.3">
      <c r="A5000">
        <v>2515414</v>
      </c>
      <c r="B5000">
        <v>1</v>
      </c>
      <c r="C5000" t="s">
        <v>80</v>
      </c>
      <c r="D5000" t="s">
        <v>84</v>
      </c>
      <c r="E5000" t="s">
        <v>167</v>
      </c>
      <c r="F5000" t="s">
        <v>14392</v>
      </c>
      <c r="G5000" t="s">
        <v>263</v>
      </c>
      <c r="H5000" t="s">
        <v>150</v>
      </c>
      <c r="I5000" t="s">
        <v>136</v>
      </c>
      <c r="J5000" t="s">
        <v>137</v>
      </c>
      <c r="K5000" t="s">
        <v>144</v>
      </c>
      <c r="L5000" t="s">
        <v>14393</v>
      </c>
      <c r="M5000" t="s">
        <v>14394</v>
      </c>
      <c r="N5000">
        <v>7.8624999999999998</v>
      </c>
      <c r="O5000">
        <v>0</v>
      </c>
      <c r="P5000">
        <v>0</v>
      </c>
      <c r="Q5000">
        <v>0</v>
      </c>
      <c r="R5000">
        <v>0</v>
      </c>
      <c r="S5000">
        <v>0</v>
      </c>
      <c r="T5000">
        <v>1</v>
      </c>
      <c r="U5000">
        <v>0</v>
      </c>
      <c r="V5000">
        <v>0</v>
      </c>
      <c r="W5000">
        <v>0</v>
      </c>
      <c r="X5000">
        <v>0</v>
      </c>
      <c r="Y5000">
        <v>0</v>
      </c>
      <c r="Z5000">
        <v>0</v>
      </c>
      <c r="AA5000">
        <v>0</v>
      </c>
      <c r="AB5000">
        <v>12.837602638706667</v>
      </c>
      <c r="AC5000">
        <v>0</v>
      </c>
      <c r="AD5000">
        <v>0</v>
      </c>
      <c r="AE5000">
        <v>12.837602638706667</v>
      </c>
    </row>
    <row r="5001" spans="1:31" x14ac:dyDescent="0.3">
      <c r="A5001">
        <v>2515415</v>
      </c>
      <c r="B5001">
        <v>1</v>
      </c>
      <c r="C5001" t="s">
        <v>80</v>
      </c>
      <c r="D5001" t="s">
        <v>105</v>
      </c>
      <c r="E5001" t="s">
        <v>159</v>
      </c>
      <c r="F5001" t="s">
        <v>14395</v>
      </c>
      <c r="G5001" t="s">
        <v>134</v>
      </c>
      <c r="H5001" t="s">
        <v>150</v>
      </c>
      <c r="I5001" t="s">
        <v>136</v>
      </c>
      <c r="J5001" t="s">
        <v>137</v>
      </c>
      <c r="K5001" t="s">
        <v>138</v>
      </c>
      <c r="L5001" t="s">
        <v>14396</v>
      </c>
      <c r="M5001" t="s">
        <v>14397</v>
      </c>
      <c r="N5001">
        <v>1.260277777</v>
      </c>
      <c r="O5001">
        <v>0</v>
      </c>
      <c r="P5001">
        <v>379</v>
      </c>
      <c r="Q5001">
        <v>0</v>
      </c>
      <c r="R5001">
        <v>0</v>
      </c>
      <c r="S5001">
        <v>0</v>
      </c>
      <c r="T5001">
        <v>54</v>
      </c>
      <c r="U5001">
        <v>0</v>
      </c>
      <c r="V5001">
        <v>0</v>
      </c>
      <c r="W5001">
        <v>0</v>
      </c>
      <c r="X5001">
        <v>121.61849504136832</v>
      </c>
      <c r="Y5001">
        <v>0</v>
      </c>
      <c r="Z5001">
        <v>0</v>
      </c>
      <c r="AA5001">
        <v>0</v>
      </c>
      <c r="AB5001">
        <v>61.468695051988561</v>
      </c>
      <c r="AC5001">
        <v>0</v>
      </c>
      <c r="AD5001">
        <v>0</v>
      </c>
      <c r="AE5001">
        <v>183.08719009335687</v>
      </c>
    </row>
    <row r="5002" spans="1:31" x14ac:dyDescent="0.3">
      <c r="A5002">
        <v>2515418</v>
      </c>
      <c r="B5002">
        <v>1</v>
      </c>
      <c r="C5002" t="s">
        <v>81</v>
      </c>
      <c r="D5002" t="s">
        <v>127</v>
      </c>
      <c r="E5002" t="s">
        <v>187</v>
      </c>
      <c r="F5002" t="s">
        <v>14398</v>
      </c>
      <c r="G5002" t="s">
        <v>143</v>
      </c>
      <c r="H5002" t="s">
        <v>135</v>
      </c>
      <c r="I5002" t="s">
        <v>136</v>
      </c>
      <c r="J5002" t="s">
        <v>137</v>
      </c>
      <c r="K5002" t="s">
        <v>144</v>
      </c>
      <c r="L5002" t="s">
        <v>14399</v>
      </c>
      <c r="M5002" t="s">
        <v>14400</v>
      </c>
      <c r="N5002">
        <v>3.8711111109999998</v>
      </c>
      <c r="O5002">
        <v>4</v>
      </c>
      <c r="P5002">
        <v>77</v>
      </c>
      <c r="Q5002">
        <v>100</v>
      </c>
      <c r="R5002">
        <v>92</v>
      </c>
      <c r="S5002">
        <v>2</v>
      </c>
      <c r="T5002">
        <v>9</v>
      </c>
      <c r="U5002">
        <v>0</v>
      </c>
      <c r="V5002">
        <v>0</v>
      </c>
      <c r="W5002">
        <v>1.1584616733613051</v>
      </c>
      <c r="X5002">
        <v>47.666076846542367</v>
      </c>
      <c r="Y5002">
        <v>163.53002122914421</v>
      </c>
      <c r="Z5002">
        <v>149.63943581541906</v>
      </c>
      <c r="AA5002">
        <v>34.358607335111614</v>
      </c>
      <c r="AB5002">
        <v>27.508848308804669</v>
      </c>
      <c r="AC5002">
        <v>0</v>
      </c>
      <c r="AD5002">
        <v>0</v>
      </c>
      <c r="AE5002">
        <v>423.86145120838324</v>
      </c>
    </row>
    <row r="5003" spans="1:31" x14ac:dyDescent="0.3">
      <c r="A5003">
        <v>2515419</v>
      </c>
      <c r="B5003">
        <v>1</v>
      </c>
      <c r="C5003" t="s">
        <v>80</v>
      </c>
      <c r="D5003" t="s">
        <v>92</v>
      </c>
      <c r="E5003" t="s">
        <v>167</v>
      </c>
      <c r="F5003" t="s">
        <v>14401</v>
      </c>
      <c r="G5003" t="s">
        <v>169</v>
      </c>
      <c r="H5003" t="s">
        <v>150</v>
      </c>
      <c r="I5003" t="s">
        <v>136</v>
      </c>
      <c r="J5003" t="s">
        <v>137</v>
      </c>
      <c r="K5003" t="s">
        <v>144</v>
      </c>
      <c r="L5003" t="s">
        <v>14402</v>
      </c>
      <c r="M5003" t="s">
        <v>14403</v>
      </c>
      <c r="N5003">
        <v>4.3830555550000003</v>
      </c>
      <c r="O5003">
        <v>0</v>
      </c>
      <c r="P5003">
        <v>1</v>
      </c>
      <c r="Q5003">
        <v>0</v>
      </c>
      <c r="R5003">
        <v>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0.1921399658263625</v>
      </c>
      <c r="Y5003">
        <v>0</v>
      </c>
      <c r="Z5003">
        <v>0</v>
      </c>
      <c r="AA5003">
        <v>0</v>
      </c>
      <c r="AB5003">
        <v>0</v>
      </c>
      <c r="AC5003">
        <v>0</v>
      </c>
      <c r="AD5003">
        <v>0</v>
      </c>
      <c r="AE5003">
        <v>0.1921399658263625</v>
      </c>
    </row>
    <row r="5004" spans="1:31" x14ac:dyDescent="0.3">
      <c r="A5004">
        <v>2515420</v>
      </c>
      <c r="B5004">
        <v>1</v>
      </c>
      <c r="C5004" t="s">
        <v>80</v>
      </c>
      <c r="D5004" t="s">
        <v>103</v>
      </c>
      <c r="E5004" t="s">
        <v>159</v>
      </c>
      <c r="F5004" t="s">
        <v>14404</v>
      </c>
      <c r="G5004" t="s">
        <v>181</v>
      </c>
      <c r="H5004" t="s">
        <v>150</v>
      </c>
      <c r="I5004" t="s">
        <v>136</v>
      </c>
      <c r="J5004" t="s">
        <v>137</v>
      </c>
      <c r="K5004" t="s">
        <v>144</v>
      </c>
      <c r="L5004" t="s">
        <v>14405</v>
      </c>
      <c r="M5004" t="s">
        <v>14406</v>
      </c>
      <c r="N5004">
        <v>2.275833333</v>
      </c>
      <c r="O5004">
        <v>0</v>
      </c>
      <c r="P5004">
        <v>110</v>
      </c>
      <c r="Q5004">
        <v>0</v>
      </c>
      <c r="R5004">
        <v>13</v>
      </c>
      <c r="S5004">
        <v>0</v>
      </c>
      <c r="T5004">
        <v>17</v>
      </c>
      <c r="U5004">
        <v>0</v>
      </c>
      <c r="V5004">
        <v>0</v>
      </c>
      <c r="W5004">
        <v>0</v>
      </c>
      <c r="X5004">
        <v>36.043398862940663</v>
      </c>
      <c r="Y5004">
        <v>0</v>
      </c>
      <c r="Z5004">
        <v>5.9643093055968457</v>
      </c>
      <c r="AA5004">
        <v>0</v>
      </c>
      <c r="AB5004">
        <v>36.276926776244068</v>
      </c>
      <c r="AC5004">
        <v>0</v>
      </c>
      <c r="AD5004">
        <v>0</v>
      </c>
      <c r="AE5004">
        <v>78.284634944781573</v>
      </c>
    </row>
    <row r="5005" spans="1:31" x14ac:dyDescent="0.3">
      <c r="A5005">
        <v>2515421</v>
      </c>
      <c r="B5005">
        <v>1</v>
      </c>
      <c r="C5005" t="s">
        <v>80</v>
      </c>
      <c r="D5005" t="s">
        <v>85</v>
      </c>
      <c r="E5005" t="s">
        <v>167</v>
      </c>
      <c r="F5005" t="s">
        <v>14407</v>
      </c>
      <c r="G5005" t="s">
        <v>538</v>
      </c>
      <c r="H5005" t="s">
        <v>150</v>
      </c>
      <c r="I5005" t="s">
        <v>136</v>
      </c>
      <c r="J5005" t="s">
        <v>3</v>
      </c>
      <c r="K5005" t="s">
        <v>144</v>
      </c>
      <c r="L5005" t="s">
        <v>14408</v>
      </c>
      <c r="M5005" t="s">
        <v>14409</v>
      </c>
      <c r="N5005">
        <v>3.9874999999999998</v>
      </c>
      <c r="O5005">
        <v>0</v>
      </c>
      <c r="P5005">
        <v>5</v>
      </c>
      <c r="Q5005">
        <v>0</v>
      </c>
      <c r="R5005">
        <v>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3.4186466517083995</v>
      </c>
      <c r="Y5005">
        <v>0</v>
      </c>
      <c r="Z5005">
        <v>0</v>
      </c>
      <c r="AA5005">
        <v>0</v>
      </c>
      <c r="AB5005">
        <v>0</v>
      </c>
      <c r="AC5005">
        <v>0</v>
      </c>
      <c r="AD5005">
        <v>0</v>
      </c>
      <c r="AE5005">
        <v>3.4186466517083995</v>
      </c>
    </row>
    <row r="5006" spans="1:31" x14ac:dyDescent="0.3">
      <c r="A5006">
        <v>2515422</v>
      </c>
      <c r="B5006">
        <v>1</v>
      </c>
      <c r="C5006" t="s">
        <v>80</v>
      </c>
      <c r="D5006" t="s">
        <v>97</v>
      </c>
      <c r="E5006" t="s">
        <v>132</v>
      </c>
      <c r="F5006" t="s">
        <v>14410</v>
      </c>
      <c r="G5006" t="s">
        <v>173</v>
      </c>
      <c r="H5006" t="s">
        <v>135</v>
      </c>
      <c r="I5006" t="s">
        <v>136</v>
      </c>
      <c r="J5006" t="s">
        <v>137</v>
      </c>
      <c r="K5006" t="s">
        <v>138</v>
      </c>
      <c r="L5006" t="s">
        <v>14411</v>
      </c>
      <c r="M5006" t="s">
        <v>14412</v>
      </c>
      <c r="N5006">
        <v>4.6211111110000003</v>
      </c>
      <c r="O5006">
        <v>6</v>
      </c>
      <c r="P5006">
        <v>2079</v>
      </c>
      <c r="Q5006">
        <v>0</v>
      </c>
      <c r="R5006">
        <v>56</v>
      </c>
      <c r="S5006">
        <v>2</v>
      </c>
      <c r="T5006">
        <v>183</v>
      </c>
      <c r="U5006">
        <v>0</v>
      </c>
      <c r="V5006">
        <v>2</v>
      </c>
      <c r="W5006">
        <v>161.2931092202752</v>
      </c>
      <c r="X5006">
        <v>3310.9408912704239</v>
      </c>
      <c r="Y5006">
        <v>0</v>
      </c>
      <c r="Z5006">
        <v>108.76764365279183</v>
      </c>
      <c r="AA5006">
        <v>137.39176289208794</v>
      </c>
      <c r="AB5006">
        <v>894.5867022894131</v>
      </c>
      <c r="AC5006">
        <v>0</v>
      </c>
      <c r="AD5006">
        <v>31.168696126213398</v>
      </c>
      <c r="AE5006">
        <v>4644.1488054512047</v>
      </c>
    </row>
    <row r="5007" spans="1:31" x14ac:dyDescent="0.3">
      <c r="A5007">
        <v>2515425</v>
      </c>
      <c r="B5007">
        <v>1</v>
      </c>
      <c r="C5007" t="s">
        <v>80</v>
      </c>
      <c r="D5007" t="s">
        <v>101</v>
      </c>
      <c r="E5007" t="s">
        <v>147</v>
      </c>
      <c r="F5007" t="s">
        <v>14413</v>
      </c>
      <c r="G5007" t="s">
        <v>149</v>
      </c>
      <c r="H5007" t="s">
        <v>150</v>
      </c>
      <c r="I5007" t="s">
        <v>136</v>
      </c>
      <c r="J5007" t="s">
        <v>137</v>
      </c>
      <c r="K5007" t="s">
        <v>144</v>
      </c>
      <c r="L5007" t="s">
        <v>14414</v>
      </c>
      <c r="M5007" t="s">
        <v>14415</v>
      </c>
      <c r="N5007">
        <v>4.1669444440000003</v>
      </c>
      <c r="O5007">
        <v>0</v>
      </c>
      <c r="P5007">
        <v>119</v>
      </c>
      <c r="Q5007">
        <v>0</v>
      </c>
      <c r="R5007">
        <v>1</v>
      </c>
      <c r="S5007">
        <v>0</v>
      </c>
      <c r="T5007">
        <v>8</v>
      </c>
      <c r="U5007">
        <v>0</v>
      </c>
      <c r="V5007">
        <v>0</v>
      </c>
      <c r="W5007">
        <v>0</v>
      </c>
      <c r="X5007">
        <v>73.753161846049167</v>
      </c>
      <c r="Y5007">
        <v>0</v>
      </c>
      <c r="Z5007">
        <v>7.2786961253675005E-3</v>
      </c>
      <c r="AA5007">
        <v>0</v>
      </c>
      <c r="AB5007">
        <v>18.058715351841755</v>
      </c>
      <c r="AC5007">
        <v>0</v>
      </c>
      <c r="AD5007">
        <v>0</v>
      </c>
      <c r="AE5007">
        <v>91.819155894016291</v>
      </c>
    </row>
    <row r="5008" spans="1:31" x14ac:dyDescent="0.3">
      <c r="A5008">
        <v>2515427</v>
      </c>
      <c r="B5008">
        <v>1</v>
      </c>
      <c r="C5008" t="s">
        <v>81</v>
      </c>
      <c r="D5008" t="s">
        <v>128</v>
      </c>
      <c r="E5008" t="s">
        <v>132</v>
      </c>
      <c r="F5008" t="s">
        <v>14416</v>
      </c>
      <c r="G5008" t="s">
        <v>134</v>
      </c>
      <c r="H5008" t="s">
        <v>135</v>
      </c>
      <c r="I5008" t="s">
        <v>136</v>
      </c>
      <c r="J5008" t="s">
        <v>137</v>
      </c>
      <c r="K5008" t="s">
        <v>138</v>
      </c>
      <c r="L5008" t="s">
        <v>14417</v>
      </c>
      <c r="M5008" t="s">
        <v>14418</v>
      </c>
      <c r="N5008">
        <v>0.59944444399999997</v>
      </c>
      <c r="O5008">
        <v>0</v>
      </c>
      <c r="P5008">
        <v>592</v>
      </c>
      <c r="Q5008">
        <v>0</v>
      </c>
      <c r="R5008">
        <v>0</v>
      </c>
      <c r="S5008">
        <v>0</v>
      </c>
      <c r="T5008">
        <v>25</v>
      </c>
      <c r="U5008">
        <v>0</v>
      </c>
      <c r="V5008">
        <v>0</v>
      </c>
      <c r="W5008">
        <v>0</v>
      </c>
      <c r="X5008">
        <v>72.628658139151767</v>
      </c>
      <c r="Y5008">
        <v>0</v>
      </c>
      <c r="Z5008">
        <v>0</v>
      </c>
      <c r="AA5008">
        <v>0</v>
      </c>
      <c r="AB5008">
        <v>15.124963461020549</v>
      </c>
      <c r="AC5008">
        <v>0</v>
      </c>
      <c r="AD5008">
        <v>0</v>
      </c>
      <c r="AE5008">
        <v>87.753621600172323</v>
      </c>
    </row>
    <row r="5009" spans="1:31" x14ac:dyDescent="0.3">
      <c r="A5009">
        <v>2515428</v>
      </c>
      <c r="B5009">
        <v>1</v>
      </c>
      <c r="C5009" t="s">
        <v>81</v>
      </c>
      <c r="D5009" t="s">
        <v>123</v>
      </c>
      <c r="E5009" t="s">
        <v>159</v>
      </c>
      <c r="F5009" t="s">
        <v>14419</v>
      </c>
      <c r="G5009" t="s">
        <v>134</v>
      </c>
      <c r="H5009" t="s">
        <v>150</v>
      </c>
      <c r="I5009" t="s">
        <v>136</v>
      </c>
      <c r="J5009" t="s">
        <v>137</v>
      </c>
      <c r="K5009" t="s">
        <v>138</v>
      </c>
      <c r="L5009" t="s">
        <v>14420</v>
      </c>
      <c r="M5009" t="s">
        <v>14421</v>
      </c>
      <c r="N5009">
        <v>0.87416666600000004</v>
      </c>
      <c r="O5009">
        <v>0</v>
      </c>
      <c r="P5009">
        <v>75</v>
      </c>
      <c r="Q5009">
        <v>0</v>
      </c>
      <c r="R5009">
        <v>3</v>
      </c>
      <c r="S5009">
        <v>0</v>
      </c>
      <c r="T5009">
        <v>19</v>
      </c>
      <c r="U5009">
        <v>0</v>
      </c>
      <c r="V5009">
        <v>0</v>
      </c>
      <c r="W5009">
        <v>0</v>
      </c>
      <c r="X5009">
        <v>4.5195787320137999</v>
      </c>
      <c r="Y5009">
        <v>0</v>
      </c>
      <c r="Z5009">
        <v>1.7254301343224998</v>
      </c>
      <c r="AA5009">
        <v>0</v>
      </c>
      <c r="AB5009">
        <v>8.130577678397664</v>
      </c>
      <c r="AC5009">
        <v>0</v>
      </c>
      <c r="AD5009">
        <v>0</v>
      </c>
      <c r="AE5009">
        <v>14.375586544733963</v>
      </c>
    </row>
    <row r="5010" spans="1:31" x14ac:dyDescent="0.3">
      <c r="A5010">
        <v>2515429</v>
      </c>
      <c r="B5010">
        <v>1</v>
      </c>
      <c r="C5010" t="s">
        <v>80</v>
      </c>
      <c r="D5010" t="s">
        <v>101</v>
      </c>
      <c r="E5010" t="s">
        <v>187</v>
      </c>
      <c r="F5010" t="s">
        <v>14422</v>
      </c>
      <c r="G5010" t="s">
        <v>204</v>
      </c>
      <c r="H5010" t="s">
        <v>135</v>
      </c>
      <c r="I5010" t="s">
        <v>136</v>
      </c>
      <c r="J5010" t="s">
        <v>137</v>
      </c>
      <c r="K5010" t="s">
        <v>144</v>
      </c>
      <c r="L5010" t="s">
        <v>14423</v>
      </c>
      <c r="M5010" t="s">
        <v>14424</v>
      </c>
      <c r="N5010">
        <v>1.844166666</v>
      </c>
      <c r="O5010">
        <v>16</v>
      </c>
      <c r="P5010">
        <v>37</v>
      </c>
      <c r="Q5010">
        <v>36</v>
      </c>
      <c r="R5010">
        <v>2</v>
      </c>
      <c r="S5010">
        <v>27</v>
      </c>
      <c r="T5010">
        <v>0</v>
      </c>
      <c r="U5010">
        <v>1</v>
      </c>
      <c r="V5010">
        <v>0</v>
      </c>
      <c r="W5010">
        <v>35.900060002318888</v>
      </c>
      <c r="X5010">
        <v>16.388492362983349</v>
      </c>
      <c r="Y5010">
        <v>506.14574392477874</v>
      </c>
      <c r="Z5010">
        <v>9.4243592238862739</v>
      </c>
      <c r="AA5010">
        <v>306.05116496983169</v>
      </c>
      <c r="AB5010">
        <v>0</v>
      </c>
      <c r="AC5010">
        <v>144.26445795817506</v>
      </c>
      <c r="AD5010">
        <v>0</v>
      </c>
      <c r="AE5010">
        <v>1018.174278441974</v>
      </c>
    </row>
    <row r="5011" spans="1:31" x14ac:dyDescent="0.3">
      <c r="A5011">
        <v>2515433</v>
      </c>
      <c r="B5011">
        <v>1</v>
      </c>
      <c r="C5011" t="s">
        <v>80</v>
      </c>
      <c r="D5011" t="s">
        <v>99</v>
      </c>
      <c r="E5011" t="s">
        <v>159</v>
      </c>
      <c r="F5011" t="s">
        <v>9174</v>
      </c>
      <c r="G5011" t="s">
        <v>134</v>
      </c>
      <c r="H5011" t="s">
        <v>150</v>
      </c>
      <c r="I5011" t="s">
        <v>136</v>
      </c>
      <c r="J5011" t="s">
        <v>137</v>
      </c>
      <c r="K5011" t="s">
        <v>138</v>
      </c>
      <c r="L5011" t="s">
        <v>14425</v>
      </c>
      <c r="M5011" t="s">
        <v>14426</v>
      </c>
      <c r="N5011">
        <v>1.7977777770000001</v>
      </c>
      <c r="O5011">
        <v>0</v>
      </c>
      <c r="P5011">
        <v>86</v>
      </c>
      <c r="Q5011">
        <v>0</v>
      </c>
      <c r="R5011">
        <v>0</v>
      </c>
      <c r="S5011">
        <v>0</v>
      </c>
      <c r="T5011">
        <v>3</v>
      </c>
      <c r="U5011">
        <v>0</v>
      </c>
      <c r="V5011">
        <v>0</v>
      </c>
      <c r="W5011">
        <v>0</v>
      </c>
      <c r="X5011">
        <v>25.952911763984591</v>
      </c>
      <c r="Y5011">
        <v>0</v>
      </c>
      <c r="Z5011">
        <v>0</v>
      </c>
      <c r="AA5011">
        <v>0</v>
      </c>
      <c r="AB5011">
        <v>1.4937286838084349</v>
      </c>
      <c r="AC5011">
        <v>0</v>
      </c>
      <c r="AD5011">
        <v>0</v>
      </c>
      <c r="AE5011">
        <v>27.446640447793026</v>
      </c>
    </row>
    <row r="5012" spans="1:31" x14ac:dyDescent="0.3">
      <c r="A5012">
        <v>2515434</v>
      </c>
      <c r="B5012">
        <v>1</v>
      </c>
      <c r="C5012" t="s">
        <v>81</v>
      </c>
      <c r="D5012" t="s">
        <v>113</v>
      </c>
      <c r="E5012" t="s">
        <v>141</v>
      </c>
      <c r="F5012" t="s">
        <v>14427</v>
      </c>
      <c r="G5012" t="s">
        <v>143</v>
      </c>
      <c r="H5012" t="s">
        <v>135</v>
      </c>
      <c r="I5012" t="s">
        <v>136</v>
      </c>
      <c r="J5012" t="s">
        <v>137</v>
      </c>
      <c r="K5012" t="s">
        <v>144</v>
      </c>
      <c r="L5012" t="s">
        <v>14428</v>
      </c>
      <c r="M5012" t="s">
        <v>14429</v>
      </c>
      <c r="N5012">
        <v>0.76111111099999995</v>
      </c>
      <c r="O5012">
        <v>6</v>
      </c>
      <c r="P5012">
        <v>1365</v>
      </c>
      <c r="Q5012">
        <v>59</v>
      </c>
      <c r="R5012">
        <v>407</v>
      </c>
      <c r="S5012">
        <v>40</v>
      </c>
      <c r="T5012">
        <v>499</v>
      </c>
      <c r="U5012">
        <v>21</v>
      </c>
      <c r="V5012">
        <v>4</v>
      </c>
      <c r="W5012">
        <v>0.52217787040210495</v>
      </c>
      <c r="X5012">
        <v>181.4874956402335</v>
      </c>
      <c r="Y5012">
        <v>32.856595452327191</v>
      </c>
      <c r="Z5012">
        <v>76.351485837391678</v>
      </c>
      <c r="AA5012">
        <v>491.92932625110376</v>
      </c>
      <c r="AB5012">
        <v>310.78129477240122</v>
      </c>
      <c r="AC5012">
        <v>4385.3399407410989</v>
      </c>
      <c r="AD5012">
        <v>3.9568607681533972</v>
      </c>
      <c r="AE5012">
        <v>5483.2251773331109</v>
      </c>
    </row>
    <row r="5013" spans="1:31" x14ac:dyDescent="0.3">
      <c r="A5013">
        <v>2515437</v>
      </c>
      <c r="B5013">
        <v>1</v>
      </c>
      <c r="C5013" t="s">
        <v>80</v>
      </c>
      <c r="D5013" t="s">
        <v>94</v>
      </c>
      <c r="E5013" t="s">
        <v>141</v>
      </c>
      <c r="F5013" t="s">
        <v>14430</v>
      </c>
      <c r="G5013" t="s">
        <v>143</v>
      </c>
      <c r="H5013" t="s">
        <v>135</v>
      </c>
      <c r="I5013" t="s">
        <v>136</v>
      </c>
      <c r="J5013" t="s">
        <v>137</v>
      </c>
      <c r="K5013" t="s">
        <v>144</v>
      </c>
      <c r="L5013" t="s">
        <v>14431</v>
      </c>
      <c r="M5013" t="s">
        <v>14432</v>
      </c>
      <c r="N5013">
        <v>2.5958333329999999</v>
      </c>
      <c r="O5013">
        <v>0</v>
      </c>
      <c r="P5013">
        <v>207</v>
      </c>
      <c r="Q5013">
        <v>25</v>
      </c>
      <c r="R5013">
        <v>20</v>
      </c>
      <c r="S5013">
        <v>2</v>
      </c>
      <c r="T5013">
        <v>21</v>
      </c>
      <c r="U5013">
        <v>0</v>
      </c>
      <c r="V5013">
        <v>0</v>
      </c>
      <c r="W5013">
        <v>0</v>
      </c>
      <c r="X5013">
        <v>76.888807640054722</v>
      </c>
      <c r="Y5013">
        <v>29.941494988251769</v>
      </c>
      <c r="Z5013">
        <v>70.915904105505859</v>
      </c>
      <c r="AA5013">
        <v>23.100606663573707</v>
      </c>
      <c r="AB5013">
        <v>26.264273842198605</v>
      </c>
      <c r="AC5013">
        <v>0</v>
      </c>
      <c r="AD5013">
        <v>0</v>
      </c>
      <c r="AE5013">
        <v>227.11108723958466</v>
      </c>
    </row>
    <row r="5014" spans="1:31" x14ac:dyDescent="0.3">
      <c r="A5014">
        <v>2515438</v>
      </c>
      <c r="B5014">
        <v>1</v>
      </c>
      <c r="C5014" t="s">
        <v>81</v>
      </c>
      <c r="D5014" t="s">
        <v>127</v>
      </c>
      <c r="E5014" t="s">
        <v>187</v>
      </c>
      <c r="F5014" t="s">
        <v>14433</v>
      </c>
      <c r="G5014" t="s">
        <v>143</v>
      </c>
      <c r="H5014" t="s">
        <v>135</v>
      </c>
      <c r="I5014" t="s">
        <v>136</v>
      </c>
      <c r="J5014" t="s">
        <v>137</v>
      </c>
      <c r="K5014" t="s">
        <v>144</v>
      </c>
      <c r="L5014" t="s">
        <v>14434</v>
      </c>
      <c r="M5014" t="s">
        <v>14435</v>
      </c>
      <c r="N5014">
        <v>2.0494444440000001</v>
      </c>
      <c r="O5014">
        <v>1</v>
      </c>
      <c r="P5014">
        <v>0</v>
      </c>
      <c r="Q5014">
        <v>135</v>
      </c>
      <c r="R5014">
        <v>6</v>
      </c>
      <c r="S5014">
        <v>5</v>
      </c>
      <c r="T5014">
        <v>0</v>
      </c>
      <c r="U5014">
        <v>0</v>
      </c>
      <c r="V5014">
        <v>0</v>
      </c>
      <c r="W5014">
        <v>0.23955499056724</v>
      </c>
      <c r="X5014">
        <v>0</v>
      </c>
      <c r="Y5014">
        <v>151.19565527631076</v>
      </c>
      <c r="Z5014">
        <v>7.9894423473917415</v>
      </c>
      <c r="AA5014">
        <v>4.6638027671612585</v>
      </c>
      <c r="AB5014">
        <v>0</v>
      </c>
      <c r="AC5014">
        <v>0</v>
      </c>
      <c r="AD5014">
        <v>0</v>
      </c>
      <c r="AE5014">
        <v>164.08845538143098</v>
      </c>
    </row>
    <row r="5015" spans="1:31" x14ac:dyDescent="0.3">
      <c r="A5015">
        <v>2515440</v>
      </c>
      <c r="B5015">
        <v>1</v>
      </c>
      <c r="C5015" t="s">
        <v>80</v>
      </c>
      <c r="D5015" t="s">
        <v>83</v>
      </c>
      <c r="E5015" t="s">
        <v>167</v>
      </c>
      <c r="F5015" t="s">
        <v>14436</v>
      </c>
      <c r="G5015" t="s">
        <v>169</v>
      </c>
      <c r="H5015" t="s">
        <v>150</v>
      </c>
      <c r="I5015" t="s">
        <v>136</v>
      </c>
      <c r="J5015" t="s">
        <v>137</v>
      </c>
      <c r="K5015" t="s">
        <v>144</v>
      </c>
      <c r="L5015" t="s">
        <v>14437</v>
      </c>
      <c r="M5015" t="s">
        <v>14438</v>
      </c>
      <c r="N5015">
        <v>5.8097222220000004</v>
      </c>
      <c r="O5015">
        <v>0</v>
      </c>
      <c r="P5015">
        <v>0</v>
      </c>
      <c r="Q5015">
        <v>0</v>
      </c>
      <c r="R5015">
        <v>0</v>
      </c>
      <c r="S5015">
        <v>0</v>
      </c>
      <c r="T5015">
        <v>17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98.75916108694652</v>
      </c>
      <c r="AC5015">
        <v>0</v>
      </c>
      <c r="AD5015">
        <v>0</v>
      </c>
      <c r="AE5015">
        <v>98.75916108694652</v>
      </c>
    </row>
    <row r="5016" spans="1:31" x14ac:dyDescent="0.3">
      <c r="A5016">
        <v>2515442</v>
      </c>
      <c r="B5016">
        <v>1</v>
      </c>
      <c r="C5016" t="s">
        <v>80</v>
      </c>
      <c r="D5016" t="s">
        <v>107</v>
      </c>
      <c r="E5016" t="s">
        <v>132</v>
      </c>
      <c r="F5016" t="s">
        <v>14439</v>
      </c>
      <c r="G5016" t="s">
        <v>295</v>
      </c>
      <c r="H5016" t="s">
        <v>135</v>
      </c>
      <c r="I5016" t="s">
        <v>136</v>
      </c>
      <c r="J5016" t="s">
        <v>137</v>
      </c>
      <c r="K5016" t="s">
        <v>138</v>
      </c>
      <c r="L5016" t="s">
        <v>14440</v>
      </c>
      <c r="M5016" t="s">
        <v>14441</v>
      </c>
      <c r="N5016">
        <v>0.318333333</v>
      </c>
      <c r="O5016">
        <v>0</v>
      </c>
      <c r="P5016">
        <v>437</v>
      </c>
      <c r="Q5016">
        <v>0</v>
      </c>
      <c r="R5016">
        <v>0</v>
      </c>
      <c r="S5016">
        <v>0</v>
      </c>
      <c r="T5016">
        <v>4</v>
      </c>
      <c r="U5016">
        <v>0</v>
      </c>
      <c r="V5016">
        <v>1</v>
      </c>
      <c r="W5016">
        <v>0</v>
      </c>
      <c r="X5016">
        <v>10.797290832809976</v>
      </c>
      <c r="Y5016">
        <v>0</v>
      </c>
      <c r="Z5016">
        <v>0</v>
      </c>
      <c r="AA5016">
        <v>0</v>
      </c>
      <c r="AB5016">
        <v>2.8208640710657549</v>
      </c>
      <c r="AC5016">
        <v>0</v>
      </c>
      <c r="AD5016">
        <v>7.1767696856239988E-2</v>
      </c>
      <c r="AE5016">
        <v>13.68992260073197</v>
      </c>
    </row>
    <row r="5017" spans="1:31" x14ac:dyDescent="0.3">
      <c r="A5017">
        <v>2515443</v>
      </c>
      <c r="B5017">
        <v>1</v>
      </c>
      <c r="C5017" t="s">
        <v>80</v>
      </c>
      <c r="D5017" t="s">
        <v>83</v>
      </c>
      <c r="E5017" t="s">
        <v>207</v>
      </c>
      <c r="F5017" t="s">
        <v>14442</v>
      </c>
      <c r="G5017" t="s">
        <v>134</v>
      </c>
      <c r="H5017" t="s">
        <v>150</v>
      </c>
      <c r="I5017" t="s">
        <v>136</v>
      </c>
      <c r="J5017" t="s">
        <v>137</v>
      </c>
      <c r="K5017" t="s">
        <v>138</v>
      </c>
      <c r="L5017" t="s">
        <v>14443</v>
      </c>
      <c r="M5017" t="s">
        <v>14444</v>
      </c>
      <c r="N5017">
        <v>1.2794444439999999</v>
      </c>
      <c r="O5017">
        <v>0</v>
      </c>
      <c r="P5017">
        <v>266</v>
      </c>
      <c r="Q5017">
        <v>0</v>
      </c>
      <c r="R5017">
        <v>0</v>
      </c>
      <c r="S5017">
        <v>0</v>
      </c>
      <c r="T5017">
        <v>4</v>
      </c>
      <c r="U5017">
        <v>0</v>
      </c>
      <c r="V5017">
        <v>0</v>
      </c>
      <c r="W5017">
        <v>0</v>
      </c>
      <c r="X5017">
        <v>120.09937025119113</v>
      </c>
      <c r="Y5017">
        <v>0</v>
      </c>
      <c r="Z5017">
        <v>0</v>
      </c>
      <c r="AA5017">
        <v>0</v>
      </c>
      <c r="AB5017">
        <v>14.490979584614603</v>
      </c>
      <c r="AC5017">
        <v>0</v>
      </c>
      <c r="AD5017">
        <v>0</v>
      </c>
      <c r="AE5017">
        <v>134.59034983580574</v>
      </c>
    </row>
    <row r="5018" spans="1:31" x14ac:dyDescent="0.3">
      <c r="A5018">
        <v>2515444</v>
      </c>
      <c r="B5018">
        <v>1</v>
      </c>
      <c r="C5018" t="s">
        <v>81</v>
      </c>
      <c r="D5018" t="s">
        <v>122</v>
      </c>
      <c r="E5018" t="s">
        <v>141</v>
      </c>
      <c r="F5018" t="s">
        <v>1096</v>
      </c>
      <c r="G5018" t="s">
        <v>143</v>
      </c>
      <c r="H5018" t="s">
        <v>135</v>
      </c>
      <c r="I5018" t="s">
        <v>136</v>
      </c>
      <c r="J5018" t="s">
        <v>137</v>
      </c>
      <c r="K5018" t="s">
        <v>144</v>
      </c>
      <c r="L5018" t="s">
        <v>14445</v>
      </c>
      <c r="M5018" t="s">
        <v>14446</v>
      </c>
      <c r="N5018">
        <v>8.6944443999999996E-2</v>
      </c>
      <c r="O5018">
        <v>14</v>
      </c>
      <c r="P5018">
        <v>859</v>
      </c>
      <c r="Q5018">
        <v>2</v>
      </c>
      <c r="R5018">
        <v>25</v>
      </c>
      <c r="S5018">
        <v>3</v>
      </c>
      <c r="T5018">
        <v>64</v>
      </c>
      <c r="U5018">
        <v>1</v>
      </c>
      <c r="V5018">
        <v>0</v>
      </c>
      <c r="W5018">
        <v>0.17412475835731028</v>
      </c>
      <c r="X5018">
        <v>7.8754376208979604</v>
      </c>
      <c r="Y5018">
        <v>6.4529984338001667E-2</v>
      </c>
      <c r="Z5018">
        <v>0.35526050773956269</v>
      </c>
      <c r="AA5018">
        <v>0.42780624876166656</v>
      </c>
      <c r="AB5018">
        <v>2.4070271278116402</v>
      </c>
      <c r="AC5018">
        <v>0.511428901716385</v>
      </c>
      <c r="AD5018">
        <v>0</v>
      </c>
      <c r="AE5018">
        <v>11.815615149622525</v>
      </c>
    </row>
    <row r="5019" spans="1:31" x14ac:dyDescent="0.3">
      <c r="A5019">
        <v>2515445</v>
      </c>
      <c r="B5019">
        <v>1</v>
      </c>
      <c r="C5019" t="s">
        <v>81</v>
      </c>
      <c r="D5019" t="s">
        <v>115</v>
      </c>
      <c r="E5019" t="s">
        <v>207</v>
      </c>
      <c r="F5019" t="s">
        <v>14447</v>
      </c>
      <c r="G5019" t="s">
        <v>134</v>
      </c>
      <c r="H5019" t="s">
        <v>150</v>
      </c>
      <c r="I5019" t="s">
        <v>136</v>
      </c>
      <c r="J5019" t="s">
        <v>137</v>
      </c>
      <c r="K5019" t="s">
        <v>138</v>
      </c>
      <c r="L5019" t="s">
        <v>14448</v>
      </c>
      <c r="M5019" t="s">
        <v>14449</v>
      </c>
      <c r="N5019">
        <v>6.363888888</v>
      </c>
      <c r="O5019">
        <v>0</v>
      </c>
      <c r="P5019">
        <v>10</v>
      </c>
      <c r="Q5019">
        <v>0</v>
      </c>
      <c r="R5019">
        <v>0</v>
      </c>
      <c r="S5019">
        <v>0</v>
      </c>
      <c r="T5019">
        <v>2</v>
      </c>
      <c r="U5019">
        <v>0</v>
      </c>
      <c r="V5019">
        <v>0</v>
      </c>
      <c r="W5019">
        <v>0</v>
      </c>
      <c r="X5019">
        <v>4.6612155033008724</v>
      </c>
      <c r="Y5019">
        <v>0</v>
      </c>
      <c r="Z5019">
        <v>0</v>
      </c>
      <c r="AA5019">
        <v>0</v>
      </c>
      <c r="AB5019">
        <v>0.27205904903215994</v>
      </c>
      <c r="AC5019">
        <v>0</v>
      </c>
      <c r="AD5019">
        <v>0</v>
      </c>
      <c r="AE5019">
        <v>4.9332745523330326</v>
      </c>
    </row>
    <row r="5020" spans="1:31" x14ac:dyDescent="0.3">
      <c r="A5020">
        <v>2515447</v>
      </c>
      <c r="B5020">
        <v>1</v>
      </c>
      <c r="C5020" t="s">
        <v>80</v>
      </c>
      <c r="D5020" t="s">
        <v>83</v>
      </c>
      <c r="E5020" t="s">
        <v>207</v>
      </c>
      <c r="F5020" t="s">
        <v>14450</v>
      </c>
      <c r="G5020" t="s">
        <v>134</v>
      </c>
      <c r="H5020" t="s">
        <v>150</v>
      </c>
      <c r="I5020" t="s">
        <v>136</v>
      </c>
      <c r="J5020" t="s">
        <v>137</v>
      </c>
      <c r="K5020" t="s">
        <v>138</v>
      </c>
      <c r="L5020" t="s">
        <v>14451</v>
      </c>
      <c r="M5020" t="s">
        <v>14452</v>
      </c>
      <c r="N5020">
        <v>1.1258333330000001</v>
      </c>
      <c r="O5020">
        <v>0</v>
      </c>
      <c r="P5020">
        <v>97</v>
      </c>
      <c r="Q5020">
        <v>0</v>
      </c>
      <c r="R5020">
        <v>0</v>
      </c>
      <c r="S5020">
        <v>0</v>
      </c>
      <c r="T5020">
        <v>0</v>
      </c>
      <c r="U5020">
        <v>0</v>
      </c>
      <c r="V5020">
        <v>0</v>
      </c>
      <c r="W5020">
        <v>0</v>
      </c>
      <c r="X5020">
        <v>27.765292104388493</v>
      </c>
      <c r="Y5020">
        <v>0</v>
      </c>
      <c r="Z5020">
        <v>0</v>
      </c>
      <c r="AA5020">
        <v>0</v>
      </c>
      <c r="AB5020">
        <v>0</v>
      </c>
      <c r="AC5020">
        <v>0</v>
      </c>
      <c r="AD5020">
        <v>0</v>
      </c>
      <c r="AE5020">
        <v>27.765292104388493</v>
      </c>
    </row>
    <row r="5021" spans="1:31" x14ac:dyDescent="0.3">
      <c r="A5021">
        <v>2515449</v>
      </c>
      <c r="B5021">
        <v>1</v>
      </c>
      <c r="C5021" t="s">
        <v>80</v>
      </c>
      <c r="D5021" t="s">
        <v>86</v>
      </c>
      <c r="E5021" t="s">
        <v>159</v>
      </c>
      <c r="F5021" t="s">
        <v>14453</v>
      </c>
      <c r="G5021" t="s">
        <v>538</v>
      </c>
      <c r="H5021" t="s">
        <v>150</v>
      </c>
      <c r="I5021" t="s">
        <v>136</v>
      </c>
      <c r="J5021" t="s">
        <v>3</v>
      </c>
      <c r="K5021" t="s">
        <v>144</v>
      </c>
      <c r="L5021" t="s">
        <v>14454</v>
      </c>
      <c r="M5021" t="s">
        <v>14455</v>
      </c>
      <c r="N5021">
        <v>2.7480555550000001</v>
      </c>
      <c r="O5021">
        <v>0</v>
      </c>
      <c r="P5021">
        <v>28</v>
      </c>
      <c r="Q5021">
        <v>0</v>
      </c>
      <c r="R5021">
        <v>13</v>
      </c>
      <c r="S5021">
        <v>0</v>
      </c>
      <c r="T5021">
        <v>12</v>
      </c>
      <c r="U5021">
        <v>0</v>
      </c>
      <c r="V5021">
        <v>0</v>
      </c>
      <c r="W5021">
        <v>0</v>
      </c>
      <c r="X5021">
        <v>75.509220332290298</v>
      </c>
      <c r="Y5021">
        <v>0</v>
      </c>
      <c r="Z5021">
        <v>13.59536011517528</v>
      </c>
      <c r="AA5021">
        <v>0</v>
      </c>
      <c r="AB5021">
        <v>144.7449705360026</v>
      </c>
      <c r="AC5021">
        <v>0</v>
      </c>
      <c r="AD5021">
        <v>0</v>
      </c>
      <c r="AE5021">
        <v>233.84955098346819</v>
      </c>
    </row>
    <row r="5022" spans="1:31" x14ac:dyDescent="0.3">
      <c r="A5022">
        <v>2515450</v>
      </c>
      <c r="B5022">
        <v>1</v>
      </c>
      <c r="C5022" t="s">
        <v>81</v>
      </c>
      <c r="D5022" t="s">
        <v>118</v>
      </c>
      <c r="E5022" t="s">
        <v>132</v>
      </c>
      <c r="F5022" t="s">
        <v>14456</v>
      </c>
      <c r="G5022" t="s">
        <v>1365</v>
      </c>
      <c r="H5022" t="s">
        <v>135</v>
      </c>
      <c r="I5022" t="s">
        <v>136</v>
      </c>
      <c r="J5022" t="s">
        <v>137</v>
      </c>
      <c r="K5022" t="s">
        <v>138</v>
      </c>
      <c r="L5022" t="s">
        <v>14457</v>
      </c>
      <c r="M5022" t="s">
        <v>14458</v>
      </c>
      <c r="N5022">
        <v>0.96250000000000002</v>
      </c>
      <c r="O5022">
        <v>0</v>
      </c>
      <c r="P5022">
        <v>0</v>
      </c>
      <c r="Q5022">
        <v>3</v>
      </c>
      <c r="R5022">
        <v>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0</v>
      </c>
      <c r="Y5022">
        <v>1.1679047815155001</v>
      </c>
      <c r="Z5022">
        <v>0</v>
      </c>
      <c r="AA5022">
        <v>0</v>
      </c>
      <c r="AB5022">
        <v>0</v>
      </c>
      <c r="AC5022">
        <v>0</v>
      </c>
      <c r="AD5022">
        <v>0</v>
      </c>
      <c r="AE5022">
        <v>1.1679047815155001</v>
      </c>
    </row>
    <row r="5023" spans="1:31" x14ac:dyDescent="0.3">
      <c r="A5023">
        <v>2515451</v>
      </c>
      <c r="B5023">
        <v>1</v>
      </c>
      <c r="C5023" t="s">
        <v>81</v>
      </c>
      <c r="D5023" t="s">
        <v>116</v>
      </c>
      <c r="E5023" t="s">
        <v>187</v>
      </c>
      <c r="F5023" t="s">
        <v>4441</v>
      </c>
      <c r="G5023" t="s">
        <v>143</v>
      </c>
      <c r="H5023" t="s">
        <v>135</v>
      </c>
      <c r="I5023" t="s">
        <v>136</v>
      </c>
      <c r="J5023" t="s">
        <v>137</v>
      </c>
      <c r="K5023" t="s">
        <v>144</v>
      </c>
      <c r="L5023" t="s">
        <v>14459</v>
      </c>
      <c r="M5023" t="s">
        <v>14460</v>
      </c>
      <c r="N5023">
        <v>1.001666666</v>
      </c>
      <c r="O5023">
        <v>0</v>
      </c>
      <c r="P5023">
        <v>903</v>
      </c>
      <c r="Q5023">
        <v>8</v>
      </c>
      <c r="R5023">
        <v>107</v>
      </c>
      <c r="S5023">
        <v>7</v>
      </c>
      <c r="T5023">
        <v>49</v>
      </c>
      <c r="U5023">
        <v>1</v>
      </c>
      <c r="V5023">
        <v>0</v>
      </c>
      <c r="W5023">
        <v>0</v>
      </c>
      <c r="X5023">
        <v>83.436323048559643</v>
      </c>
      <c r="Y5023">
        <v>5.6094703565181101</v>
      </c>
      <c r="Z5023">
        <v>14.925359941710902</v>
      </c>
      <c r="AA5023">
        <v>18.623074012630745</v>
      </c>
      <c r="AB5023">
        <v>26.315080628727546</v>
      </c>
      <c r="AC5023">
        <v>44.263660662145597</v>
      </c>
      <c r="AD5023">
        <v>0</v>
      </c>
      <c r="AE5023">
        <v>193.17296865029255</v>
      </c>
    </row>
    <row r="5024" spans="1:31" x14ac:dyDescent="0.3">
      <c r="A5024">
        <v>2515453</v>
      </c>
      <c r="B5024">
        <v>1</v>
      </c>
      <c r="C5024" t="s">
        <v>80</v>
      </c>
      <c r="D5024" t="s">
        <v>83</v>
      </c>
      <c r="E5024" t="s">
        <v>207</v>
      </c>
      <c r="F5024" t="s">
        <v>14461</v>
      </c>
      <c r="G5024" t="s">
        <v>134</v>
      </c>
      <c r="H5024" t="s">
        <v>150</v>
      </c>
      <c r="I5024" t="s">
        <v>136</v>
      </c>
      <c r="J5024" t="s">
        <v>137</v>
      </c>
      <c r="K5024" t="s">
        <v>138</v>
      </c>
      <c r="L5024" t="s">
        <v>14462</v>
      </c>
      <c r="M5024" t="s">
        <v>14463</v>
      </c>
      <c r="N5024">
        <v>1.1744444439999999</v>
      </c>
      <c r="O5024">
        <v>0</v>
      </c>
      <c r="P5024">
        <v>48</v>
      </c>
      <c r="Q5024">
        <v>0</v>
      </c>
      <c r="R5024">
        <v>0</v>
      </c>
      <c r="S5024">
        <v>0</v>
      </c>
      <c r="T5024">
        <v>0</v>
      </c>
      <c r="U5024">
        <v>0</v>
      </c>
      <c r="V5024">
        <v>0</v>
      </c>
      <c r="W5024">
        <v>0</v>
      </c>
      <c r="X5024">
        <v>13.186993500761977</v>
      </c>
      <c r="Y5024">
        <v>0</v>
      </c>
      <c r="Z5024">
        <v>0</v>
      </c>
      <c r="AA5024">
        <v>0</v>
      </c>
      <c r="AB5024">
        <v>0</v>
      </c>
      <c r="AC5024">
        <v>0</v>
      </c>
      <c r="AD5024">
        <v>0</v>
      </c>
      <c r="AE5024">
        <v>13.186993500761977</v>
      </c>
    </row>
    <row r="5025" spans="1:31" x14ac:dyDescent="0.3">
      <c r="A5025">
        <v>2515454</v>
      </c>
      <c r="B5025">
        <v>1</v>
      </c>
      <c r="C5025" t="s">
        <v>80</v>
      </c>
      <c r="D5025" t="s">
        <v>86</v>
      </c>
      <c r="E5025" t="s">
        <v>159</v>
      </c>
      <c r="F5025" t="s">
        <v>2739</v>
      </c>
      <c r="G5025" t="s">
        <v>161</v>
      </c>
      <c r="H5025" t="s">
        <v>150</v>
      </c>
      <c r="I5025" t="s">
        <v>136</v>
      </c>
      <c r="J5025" t="s">
        <v>137</v>
      </c>
      <c r="K5025" t="s">
        <v>144</v>
      </c>
      <c r="L5025" t="s">
        <v>14464</v>
      </c>
      <c r="M5025" t="s">
        <v>14465</v>
      </c>
      <c r="N5025">
        <v>1.86</v>
      </c>
      <c r="O5025">
        <v>0</v>
      </c>
      <c r="P5025">
        <v>23</v>
      </c>
      <c r="Q5025">
        <v>0</v>
      </c>
      <c r="R5025">
        <v>4</v>
      </c>
      <c r="S5025">
        <v>0</v>
      </c>
      <c r="T5025">
        <v>3</v>
      </c>
      <c r="U5025">
        <v>0</v>
      </c>
      <c r="V5025">
        <v>0</v>
      </c>
      <c r="W5025">
        <v>0</v>
      </c>
      <c r="X5025">
        <v>151.90948116026709</v>
      </c>
      <c r="Y5025">
        <v>0</v>
      </c>
      <c r="Z5025">
        <v>1.0094707637820499</v>
      </c>
      <c r="AA5025">
        <v>0</v>
      </c>
      <c r="AB5025">
        <v>6.2392263121933329</v>
      </c>
      <c r="AC5025">
        <v>0</v>
      </c>
      <c r="AD5025">
        <v>0</v>
      </c>
      <c r="AE5025">
        <v>159.15817823624246</v>
      </c>
    </row>
    <row r="5026" spans="1:31" x14ac:dyDescent="0.3">
      <c r="A5026">
        <v>2515455</v>
      </c>
      <c r="B5026">
        <v>1</v>
      </c>
      <c r="C5026" t="s">
        <v>80</v>
      </c>
      <c r="D5026" t="s">
        <v>83</v>
      </c>
      <c r="E5026" t="s">
        <v>147</v>
      </c>
      <c r="F5026" t="s">
        <v>14466</v>
      </c>
      <c r="G5026" t="s">
        <v>134</v>
      </c>
      <c r="H5026" t="s">
        <v>150</v>
      </c>
      <c r="I5026" t="s">
        <v>136</v>
      </c>
      <c r="J5026" t="s">
        <v>137</v>
      </c>
      <c r="K5026" t="s">
        <v>138</v>
      </c>
      <c r="L5026" t="s">
        <v>14467</v>
      </c>
      <c r="M5026" t="s">
        <v>14468</v>
      </c>
      <c r="N5026">
        <v>3.4941666659999999</v>
      </c>
      <c r="O5026">
        <v>0</v>
      </c>
      <c r="P5026">
        <v>31</v>
      </c>
      <c r="Q5026">
        <v>0</v>
      </c>
      <c r="R5026">
        <v>0</v>
      </c>
      <c r="S5026">
        <v>0</v>
      </c>
      <c r="T5026">
        <v>1</v>
      </c>
      <c r="U5026">
        <v>0</v>
      </c>
      <c r="V5026">
        <v>0</v>
      </c>
      <c r="W5026">
        <v>0</v>
      </c>
      <c r="X5026">
        <v>30.585323018107683</v>
      </c>
      <c r="Y5026">
        <v>0</v>
      </c>
      <c r="Z5026">
        <v>0</v>
      </c>
      <c r="AA5026">
        <v>0</v>
      </c>
      <c r="AB5026">
        <v>1.4798620685548403</v>
      </c>
      <c r="AC5026">
        <v>0</v>
      </c>
      <c r="AD5026">
        <v>0</v>
      </c>
      <c r="AE5026">
        <v>32.065185086662524</v>
      </c>
    </row>
    <row r="5027" spans="1:31" x14ac:dyDescent="0.3">
      <c r="A5027">
        <v>2515461</v>
      </c>
      <c r="B5027">
        <v>1</v>
      </c>
      <c r="C5027" t="s">
        <v>80</v>
      </c>
      <c r="D5027" t="s">
        <v>103</v>
      </c>
      <c r="E5027" t="s">
        <v>159</v>
      </c>
      <c r="F5027" t="s">
        <v>14469</v>
      </c>
      <c r="G5027" t="s">
        <v>134</v>
      </c>
      <c r="H5027" t="s">
        <v>150</v>
      </c>
      <c r="I5027" t="s">
        <v>136</v>
      </c>
      <c r="J5027" t="s">
        <v>137</v>
      </c>
      <c r="K5027" t="s">
        <v>138</v>
      </c>
      <c r="L5027" t="s">
        <v>14470</v>
      </c>
      <c r="M5027" t="s">
        <v>14471</v>
      </c>
      <c r="N5027">
        <v>0.84250000000000003</v>
      </c>
      <c r="O5027">
        <v>0</v>
      </c>
      <c r="P5027">
        <v>129</v>
      </c>
      <c r="Q5027">
        <v>0</v>
      </c>
      <c r="R5027">
        <v>11</v>
      </c>
      <c r="S5027">
        <v>0</v>
      </c>
      <c r="T5027">
        <v>6</v>
      </c>
      <c r="U5027">
        <v>0</v>
      </c>
      <c r="V5027">
        <v>0</v>
      </c>
      <c r="W5027">
        <v>0</v>
      </c>
      <c r="X5027">
        <v>28.180250946318612</v>
      </c>
      <c r="Y5027">
        <v>0</v>
      </c>
      <c r="Z5027">
        <v>2.9333291673241595</v>
      </c>
      <c r="AA5027">
        <v>0</v>
      </c>
      <c r="AB5027">
        <v>3.6437864913040499</v>
      </c>
      <c r="AC5027">
        <v>0</v>
      </c>
      <c r="AD5027">
        <v>0</v>
      </c>
      <c r="AE5027">
        <v>34.757366604946824</v>
      </c>
    </row>
    <row r="5028" spans="1:31" x14ac:dyDescent="0.3">
      <c r="A5028">
        <v>2515466</v>
      </c>
      <c r="B5028">
        <v>1</v>
      </c>
      <c r="C5028" t="s">
        <v>80</v>
      </c>
      <c r="D5028" t="s">
        <v>93</v>
      </c>
      <c r="E5028" t="s">
        <v>159</v>
      </c>
      <c r="F5028" t="s">
        <v>14472</v>
      </c>
      <c r="G5028" t="s">
        <v>134</v>
      </c>
      <c r="H5028" t="s">
        <v>150</v>
      </c>
      <c r="I5028" t="s">
        <v>136</v>
      </c>
      <c r="J5028" t="s">
        <v>137</v>
      </c>
      <c r="K5028" t="s">
        <v>138</v>
      </c>
      <c r="L5028" t="s">
        <v>14473</v>
      </c>
      <c r="M5028" t="s">
        <v>14474</v>
      </c>
      <c r="N5028">
        <v>4.8899999999999997</v>
      </c>
      <c r="O5028">
        <v>0</v>
      </c>
      <c r="P5028">
        <v>28</v>
      </c>
      <c r="Q5028">
        <v>0</v>
      </c>
      <c r="R5028">
        <v>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41.392866775363203</v>
      </c>
      <c r="Y5028">
        <v>0</v>
      </c>
      <c r="Z5028">
        <v>0</v>
      </c>
      <c r="AA5028">
        <v>0</v>
      </c>
      <c r="AB5028">
        <v>0</v>
      </c>
      <c r="AC5028">
        <v>0</v>
      </c>
      <c r="AD5028">
        <v>0</v>
      </c>
      <c r="AE5028">
        <v>41.392866775363203</v>
      </c>
    </row>
    <row r="5029" spans="1:31" x14ac:dyDescent="0.3">
      <c r="A5029">
        <v>2515468</v>
      </c>
      <c r="B5029">
        <v>1</v>
      </c>
      <c r="C5029" t="s">
        <v>80</v>
      </c>
      <c r="D5029" t="s">
        <v>93</v>
      </c>
      <c r="E5029" t="s">
        <v>187</v>
      </c>
      <c r="F5029" t="s">
        <v>14475</v>
      </c>
      <c r="G5029" t="s">
        <v>173</v>
      </c>
      <c r="H5029" t="s">
        <v>135</v>
      </c>
      <c r="I5029" t="s">
        <v>136</v>
      </c>
      <c r="J5029" t="s">
        <v>137</v>
      </c>
      <c r="K5029" t="s">
        <v>138</v>
      </c>
      <c r="L5029" t="s">
        <v>14476</v>
      </c>
      <c r="M5029" t="s">
        <v>14477</v>
      </c>
      <c r="N5029">
        <v>6.8361111110000001</v>
      </c>
      <c r="O5029">
        <v>0</v>
      </c>
      <c r="P5029">
        <v>48</v>
      </c>
      <c r="Q5029">
        <v>17</v>
      </c>
      <c r="R5029">
        <v>68</v>
      </c>
      <c r="S5029">
        <v>2</v>
      </c>
      <c r="T5029">
        <v>23</v>
      </c>
      <c r="U5029">
        <v>0</v>
      </c>
      <c r="V5029">
        <v>0</v>
      </c>
      <c r="W5029">
        <v>0</v>
      </c>
      <c r="X5029">
        <v>111.17542420567555</v>
      </c>
      <c r="Y5029">
        <v>313.44488553771021</v>
      </c>
      <c r="Z5029">
        <v>507.77504295275247</v>
      </c>
      <c r="AA5029">
        <v>36.584931764994984</v>
      </c>
      <c r="AB5029">
        <v>165.92748084041349</v>
      </c>
      <c r="AC5029">
        <v>0</v>
      </c>
      <c r="AD5029">
        <v>0</v>
      </c>
      <c r="AE5029">
        <v>1134.9077653015465</v>
      </c>
    </row>
    <row r="5030" spans="1:31" x14ac:dyDescent="0.3">
      <c r="A5030">
        <v>2515469</v>
      </c>
      <c r="B5030">
        <v>1</v>
      </c>
      <c r="C5030" t="s">
        <v>81</v>
      </c>
      <c r="D5030" t="s">
        <v>113</v>
      </c>
      <c r="E5030" t="s">
        <v>187</v>
      </c>
      <c r="F5030" t="s">
        <v>14478</v>
      </c>
      <c r="G5030" t="s">
        <v>143</v>
      </c>
      <c r="H5030" t="s">
        <v>135</v>
      </c>
      <c r="I5030" t="s">
        <v>136</v>
      </c>
      <c r="J5030" t="s">
        <v>137</v>
      </c>
      <c r="K5030" t="s">
        <v>144</v>
      </c>
      <c r="L5030" t="s">
        <v>14479</v>
      </c>
      <c r="M5030" t="s">
        <v>14480</v>
      </c>
      <c r="N5030">
        <v>0.65861111100000003</v>
      </c>
      <c r="O5030">
        <v>1</v>
      </c>
      <c r="P5030">
        <v>314</v>
      </c>
      <c r="Q5030">
        <v>12</v>
      </c>
      <c r="R5030">
        <v>46</v>
      </c>
      <c r="S5030">
        <v>1</v>
      </c>
      <c r="T5030">
        <v>5</v>
      </c>
      <c r="U5030">
        <v>0</v>
      </c>
      <c r="V5030">
        <v>0</v>
      </c>
      <c r="W5030">
        <v>0.11579852594346748</v>
      </c>
      <c r="X5030">
        <v>30.885321020366025</v>
      </c>
      <c r="Y5030">
        <v>8.8942137471544935</v>
      </c>
      <c r="Z5030">
        <v>13.829578603674371</v>
      </c>
      <c r="AA5030">
        <v>1.0936053007272222</v>
      </c>
      <c r="AB5030">
        <v>3.6743954101746343</v>
      </c>
      <c r="AC5030">
        <v>0</v>
      </c>
      <c r="AD5030">
        <v>0</v>
      </c>
      <c r="AE5030">
        <v>58.492912608040207</v>
      </c>
    </row>
    <row r="5031" spans="1:31" x14ac:dyDescent="0.3">
      <c r="A5031">
        <v>2515476</v>
      </c>
      <c r="B5031">
        <v>1</v>
      </c>
      <c r="C5031" t="s">
        <v>80</v>
      </c>
      <c r="D5031" t="s">
        <v>98</v>
      </c>
      <c r="E5031" t="s">
        <v>207</v>
      </c>
      <c r="F5031" t="s">
        <v>14481</v>
      </c>
      <c r="G5031" t="s">
        <v>177</v>
      </c>
      <c r="H5031" t="s">
        <v>150</v>
      </c>
      <c r="I5031" t="s">
        <v>136</v>
      </c>
      <c r="J5031" t="s">
        <v>137</v>
      </c>
      <c r="K5031" t="s">
        <v>144</v>
      </c>
      <c r="L5031" t="s">
        <v>14482</v>
      </c>
      <c r="M5031" t="s">
        <v>14483</v>
      </c>
      <c r="N5031">
        <v>1.9483333329999999</v>
      </c>
      <c r="O5031">
        <v>0</v>
      </c>
      <c r="P5031">
        <v>30</v>
      </c>
      <c r="Q5031">
        <v>0</v>
      </c>
      <c r="R5031">
        <v>3</v>
      </c>
      <c r="S5031">
        <v>0</v>
      </c>
      <c r="T5031">
        <v>3</v>
      </c>
      <c r="U5031">
        <v>0</v>
      </c>
      <c r="V5031">
        <v>0</v>
      </c>
      <c r="W5031">
        <v>0</v>
      </c>
      <c r="X5031">
        <v>20.073939484593183</v>
      </c>
      <c r="Y5031">
        <v>0</v>
      </c>
      <c r="Z5031">
        <v>3.17828391797664</v>
      </c>
      <c r="AA5031">
        <v>0</v>
      </c>
      <c r="AB5031">
        <v>4.0880466499072208</v>
      </c>
      <c r="AC5031">
        <v>0</v>
      </c>
      <c r="AD5031">
        <v>0</v>
      </c>
      <c r="AE5031">
        <v>27.340270052477042</v>
      </c>
    </row>
    <row r="5032" spans="1:31" x14ac:dyDescent="0.3">
      <c r="A5032">
        <v>2515477</v>
      </c>
      <c r="B5032">
        <v>1</v>
      </c>
      <c r="C5032" t="s">
        <v>80</v>
      </c>
      <c r="D5032" t="s">
        <v>99</v>
      </c>
      <c r="E5032" t="s">
        <v>207</v>
      </c>
      <c r="F5032" t="s">
        <v>14484</v>
      </c>
      <c r="G5032" t="s">
        <v>177</v>
      </c>
      <c r="H5032" t="s">
        <v>150</v>
      </c>
      <c r="I5032" t="s">
        <v>136</v>
      </c>
      <c r="J5032" t="s">
        <v>137</v>
      </c>
      <c r="K5032" t="s">
        <v>144</v>
      </c>
      <c r="L5032" t="s">
        <v>14485</v>
      </c>
      <c r="M5032" t="s">
        <v>14486</v>
      </c>
      <c r="N5032">
        <v>2.0388888879999998</v>
      </c>
      <c r="O5032">
        <v>0</v>
      </c>
      <c r="P5032">
        <v>35</v>
      </c>
      <c r="Q5032">
        <v>0</v>
      </c>
      <c r="R5032">
        <v>1</v>
      </c>
      <c r="S5032">
        <v>0</v>
      </c>
      <c r="T5032">
        <v>4</v>
      </c>
      <c r="U5032">
        <v>0</v>
      </c>
      <c r="V5032">
        <v>0</v>
      </c>
      <c r="W5032">
        <v>0</v>
      </c>
      <c r="X5032">
        <v>7.3871869956009713</v>
      </c>
      <c r="Y5032">
        <v>0</v>
      </c>
      <c r="Z5032">
        <v>0</v>
      </c>
      <c r="AA5032">
        <v>0</v>
      </c>
      <c r="AB5032">
        <v>1.0217369495665749</v>
      </c>
      <c r="AC5032">
        <v>0</v>
      </c>
      <c r="AD5032">
        <v>0</v>
      </c>
      <c r="AE5032">
        <v>8.4089239451675457</v>
      </c>
    </row>
    <row r="5033" spans="1:31" x14ac:dyDescent="0.3">
      <c r="A5033">
        <v>2515481</v>
      </c>
      <c r="B5033">
        <v>1</v>
      </c>
      <c r="C5033" t="s">
        <v>80</v>
      </c>
      <c r="D5033" t="s">
        <v>84</v>
      </c>
      <c r="E5033" t="s">
        <v>132</v>
      </c>
      <c r="F5033" t="s">
        <v>14487</v>
      </c>
      <c r="G5033" t="s">
        <v>204</v>
      </c>
      <c r="H5033" t="s">
        <v>135</v>
      </c>
      <c r="I5033" t="s">
        <v>136</v>
      </c>
      <c r="J5033" t="s">
        <v>137</v>
      </c>
      <c r="K5033" t="s">
        <v>144</v>
      </c>
      <c r="L5033" t="s">
        <v>14488</v>
      </c>
      <c r="M5033" t="s">
        <v>14489</v>
      </c>
      <c r="N5033">
        <v>1.5919444439999999</v>
      </c>
      <c r="O5033">
        <v>0</v>
      </c>
      <c r="P5033">
        <v>86</v>
      </c>
      <c r="Q5033">
        <v>0</v>
      </c>
      <c r="R5033">
        <v>12</v>
      </c>
      <c r="S5033">
        <v>0</v>
      </c>
      <c r="T5033">
        <v>10</v>
      </c>
      <c r="U5033">
        <v>0</v>
      </c>
      <c r="V5033">
        <v>0</v>
      </c>
      <c r="W5033">
        <v>0</v>
      </c>
      <c r="X5033">
        <v>26.44681517593899</v>
      </c>
      <c r="Y5033">
        <v>0</v>
      </c>
      <c r="Z5033">
        <v>6.3425621059343342</v>
      </c>
      <c r="AA5033">
        <v>0</v>
      </c>
      <c r="AB5033">
        <v>6.2198241343682552</v>
      </c>
      <c r="AC5033">
        <v>0</v>
      </c>
      <c r="AD5033">
        <v>0</v>
      </c>
      <c r="AE5033">
        <v>39.009201416241581</v>
      </c>
    </row>
    <row r="5034" spans="1:31" x14ac:dyDescent="0.3">
      <c r="A5034">
        <v>2515482</v>
      </c>
      <c r="B5034">
        <v>1</v>
      </c>
      <c r="C5034" t="s">
        <v>80</v>
      </c>
      <c r="D5034" t="s">
        <v>97</v>
      </c>
      <c r="E5034" t="s">
        <v>141</v>
      </c>
      <c r="F5034" t="s">
        <v>14490</v>
      </c>
      <c r="G5034" t="s">
        <v>143</v>
      </c>
      <c r="H5034" t="s">
        <v>135</v>
      </c>
      <c r="I5034" t="s">
        <v>136</v>
      </c>
      <c r="J5034" t="s">
        <v>137</v>
      </c>
      <c r="K5034" t="s">
        <v>144</v>
      </c>
      <c r="L5034" t="s">
        <v>14491</v>
      </c>
      <c r="M5034" t="s">
        <v>14492</v>
      </c>
      <c r="N5034">
        <v>0.698333333</v>
      </c>
      <c r="O5034">
        <v>1</v>
      </c>
      <c r="P5034">
        <v>1540</v>
      </c>
      <c r="Q5034">
        <v>0</v>
      </c>
      <c r="R5034">
        <v>107</v>
      </c>
      <c r="S5034">
        <v>8</v>
      </c>
      <c r="T5034">
        <v>183</v>
      </c>
      <c r="U5034">
        <v>1</v>
      </c>
      <c r="V5034">
        <v>0</v>
      </c>
      <c r="W5034">
        <v>7.7270918895822014</v>
      </c>
      <c r="X5034">
        <v>248.11973640384633</v>
      </c>
      <c r="Y5034">
        <v>0</v>
      </c>
      <c r="Z5034">
        <v>15.55802394148346</v>
      </c>
      <c r="AA5034">
        <v>237.10057391946287</v>
      </c>
      <c r="AB5034">
        <v>113.22434962320447</v>
      </c>
      <c r="AC5034">
        <v>109.49245757732527</v>
      </c>
      <c r="AD5034">
        <v>0</v>
      </c>
      <c r="AE5034">
        <v>731.22223335490457</v>
      </c>
    </row>
    <row r="5035" spans="1:31" x14ac:dyDescent="0.3">
      <c r="A5035">
        <v>2515485</v>
      </c>
      <c r="B5035">
        <v>1</v>
      </c>
      <c r="C5035" t="s">
        <v>80</v>
      </c>
      <c r="D5035" t="s">
        <v>82</v>
      </c>
      <c r="E5035" t="s">
        <v>159</v>
      </c>
      <c r="F5035" t="s">
        <v>14493</v>
      </c>
      <c r="G5035" t="s">
        <v>134</v>
      </c>
      <c r="H5035" t="s">
        <v>150</v>
      </c>
      <c r="I5035" t="s">
        <v>136</v>
      </c>
      <c r="J5035" t="s">
        <v>137</v>
      </c>
      <c r="K5035" t="s">
        <v>138</v>
      </c>
      <c r="L5035" t="s">
        <v>14494</v>
      </c>
      <c r="M5035" t="s">
        <v>14495</v>
      </c>
      <c r="N5035">
        <v>4.6372222220000001</v>
      </c>
      <c r="O5035">
        <v>0</v>
      </c>
      <c r="P5035">
        <v>265</v>
      </c>
      <c r="Q5035">
        <v>0</v>
      </c>
      <c r="R5035">
        <v>0</v>
      </c>
      <c r="S5035">
        <v>0</v>
      </c>
      <c r="T5035">
        <v>15</v>
      </c>
      <c r="U5035">
        <v>0</v>
      </c>
      <c r="V5035">
        <v>0</v>
      </c>
      <c r="W5035">
        <v>0</v>
      </c>
      <c r="X5035">
        <v>317.95346406513812</v>
      </c>
      <c r="Y5035">
        <v>0</v>
      </c>
      <c r="Z5035">
        <v>0</v>
      </c>
      <c r="AA5035">
        <v>0</v>
      </c>
      <c r="AB5035">
        <v>78.738993569069905</v>
      </c>
      <c r="AC5035">
        <v>0</v>
      </c>
      <c r="AD5035">
        <v>0</v>
      </c>
      <c r="AE5035">
        <v>396.69245763420804</v>
      </c>
    </row>
    <row r="5036" spans="1:31" x14ac:dyDescent="0.3">
      <c r="A5036">
        <v>2515489</v>
      </c>
      <c r="B5036">
        <v>1</v>
      </c>
      <c r="C5036" t="s">
        <v>80</v>
      </c>
      <c r="D5036" t="s">
        <v>83</v>
      </c>
      <c r="E5036" t="s">
        <v>167</v>
      </c>
      <c r="F5036" t="s">
        <v>14496</v>
      </c>
      <c r="G5036" t="s">
        <v>263</v>
      </c>
      <c r="H5036" t="s">
        <v>150</v>
      </c>
      <c r="I5036" t="s">
        <v>136</v>
      </c>
      <c r="J5036" t="s">
        <v>137</v>
      </c>
      <c r="K5036" t="s">
        <v>144</v>
      </c>
      <c r="L5036" t="s">
        <v>14497</v>
      </c>
      <c r="M5036" t="s">
        <v>14498</v>
      </c>
      <c r="N5036">
        <v>2.9527777770000001</v>
      </c>
      <c r="O5036">
        <v>0</v>
      </c>
      <c r="P5036">
        <v>2</v>
      </c>
      <c r="Q5036">
        <v>0</v>
      </c>
      <c r="R5036">
        <v>0</v>
      </c>
      <c r="S5036">
        <v>0</v>
      </c>
      <c r="T5036">
        <v>0</v>
      </c>
      <c r="U5036">
        <v>0</v>
      </c>
      <c r="V5036">
        <v>0</v>
      </c>
      <c r="W5036">
        <v>0</v>
      </c>
      <c r="X5036">
        <v>1.4120640525133334</v>
      </c>
      <c r="Y5036">
        <v>0</v>
      </c>
      <c r="Z5036">
        <v>0</v>
      </c>
      <c r="AA5036">
        <v>0</v>
      </c>
      <c r="AB5036">
        <v>0</v>
      </c>
      <c r="AC5036">
        <v>0</v>
      </c>
      <c r="AD5036">
        <v>0</v>
      </c>
      <c r="AE5036">
        <v>1.4120640525133334</v>
      </c>
    </row>
    <row r="5037" spans="1:31" x14ac:dyDescent="0.3">
      <c r="A5037">
        <v>2515492</v>
      </c>
      <c r="B5037">
        <v>1</v>
      </c>
      <c r="C5037" t="s">
        <v>81</v>
      </c>
      <c r="D5037" t="s">
        <v>118</v>
      </c>
      <c r="E5037" t="s">
        <v>132</v>
      </c>
      <c r="F5037" t="s">
        <v>14499</v>
      </c>
      <c r="G5037" t="s">
        <v>143</v>
      </c>
      <c r="H5037" t="s">
        <v>135</v>
      </c>
      <c r="I5037" t="s">
        <v>136</v>
      </c>
      <c r="J5037" t="s">
        <v>137</v>
      </c>
      <c r="K5037" t="s">
        <v>144</v>
      </c>
      <c r="L5037" t="s">
        <v>14500</v>
      </c>
      <c r="M5037" t="s">
        <v>14501</v>
      </c>
      <c r="N5037">
        <v>0.222222222</v>
      </c>
      <c r="O5037">
        <v>2</v>
      </c>
      <c r="P5037">
        <v>460</v>
      </c>
      <c r="Q5037">
        <v>4</v>
      </c>
      <c r="R5037">
        <v>16</v>
      </c>
      <c r="S5037">
        <v>1</v>
      </c>
      <c r="T5037">
        <v>54</v>
      </c>
      <c r="U5037">
        <v>0</v>
      </c>
      <c r="V5037">
        <v>0</v>
      </c>
      <c r="W5037">
        <v>5.0812666666666666E-2</v>
      </c>
      <c r="X5037">
        <v>17.572472228693986</v>
      </c>
      <c r="Y5037">
        <v>4.27243754724</v>
      </c>
      <c r="Z5037">
        <v>2.0367248002139999</v>
      </c>
      <c r="AA5037">
        <v>0.37249312844444443</v>
      </c>
      <c r="AB5037">
        <v>9.4826847421973373</v>
      </c>
      <c r="AC5037">
        <v>0</v>
      </c>
      <c r="AD5037">
        <v>0</v>
      </c>
      <c r="AE5037">
        <v>33.787625113456428</v>
      </c>
    </row>
    <row r="5038" spans="1:31" x14ac:dyDescent="0.3">
      <c r="A5038">
        <v>2515494</v>
      </c>
      <c r="B5038">
        <v>1</v>
      </c>
      <c r="C5038" t="s">
        <v>80</v>
      </c>
      <c r="D5038" t="s">
        <v>93</v>
      </c>
      <c r="E5038" t="s">
        <v>159</v>
      </c>
      <c r="F5038" t="s">
        <v>4538</v>
      </c>
      <c r="G5038" t="s">
        <v>161</v>
      </c>
      <c r="H5038" t="s">
        <v>150</v>
      </c>
      <c r="I5038" t="s">
        <v>136</v>
      </c>
      <c r="J5038" t="s">
        <v>137</v>
      </c>
      <c r="K5038" t="s">
        <v>144</v>
      </c>
      <c r="L5038" t="s">
        <v>14502</v>
      </c>
      <c r="M5038" t="s">
        <v>14503</v>
      </c>
      <c r="N5038">
        <v>4.7991666659999996</v>
      </c>
      <c r="O5038">
        <v>0</v>
      </c>
      <c r="P5038">
        <v>6</v>
      </c>
      <c r="Q5038">
        <v>0</v>
      </c>
      <c r="R5038">
        <v>23</v>
      </c>
      <c r="S5038">
        <v>0</v>
      </c>
      <c r="T5038">
        <v>6</v>
      </c>
      <c r="U5038">
        <v>0</v>
      </c>
      <c r="V5038">
        <v>0</v>
      </c>
      <c r="W5038">
        <v>0</v>
      </c>
      <c r="X5038">
        <v>21.1022003128728</v>
      </c>
      <c r="Y5038">
        <v>0</v>
      </c>
      <c r="Z5038">
        <v>174.74429637067075</v>
      </c>
      <c r="AA5038">
        <v>0</v>
      </c>
      <c r="AB5038">
        <v>34.075475253684203</v>
      </c>
      <c r="AC5038">
        <v>0</v>
      </c>
      <c r="AD5038">
        <v>0</v>
      </c>
      <c r="AE5038">
        <v>229.92197193722777</v>
      </c>
    </row>
    <row r="5039" spans="1:31" x14ac:dyDescent="0.3">
      <c r="A5039">
        <v>2515495</v>
      </c>
      <c r="B5039">
        <v>1</v>
      </c>
      <c r="C5039" t="s">
        <v>81</v>
      </c>
      <c r="D5039" t="s">
        <v>120</v>
      </c>
      <c r="E5039" t="s">
        <v>159</v>
      </c>
      <c r="F5039" t="s">
        <v>14504</v>
      </c>
      <c r="G5039" t="s">
        <v>134</v>
      </c>
      <c r="H5039" t="s">
        <v>150</v>
      </c>
      <c r="I5039" t="s">
        <v>136</v>
      </c>
      <c r="J5039" t="s">
        <v>137</v>
      </c>
      <c r="K5039" t="s">
        <v>138</v>
      </c>
      <c r="L5039" t="s">
        <v>14505</v>
      </c>
      <c r="M5039" t="s">
        <v>14506</v>
      </c>
      <c r="N5039">
        <v>1.9738888880000001</v>
      </c>
      <c r="O5039">
        <v>0</v>
      </c>
      <c r="P5039">
        <v>320</v>
      </c>
      <c r="Q5039">
        <v>0</v>
      </c>
      <c r="R5039">
        <v>5</v>
      </c>
      <c r="S5039">
        <v>0</v>
      </c>
      <c r="T5039">
        <v>36</v>
      </c>
      <c r="U5039">
        <v>0</v>
      </c>
      <c r="V5039">
        <v>0</v>
      </c>
      <c r="W5039">
        <v>0</v>
      </c>
      <c r="X5039">
        <v>100.43484620968673</v>
      </c>
      <c r="Y5039">
        <v>0</v>
      </c>
      <c r="Z5039">
        <v>2.0355826235470786</v>
      </c>
      <c r="AA5039">
        <v>0</v>
      </c>
      <c r="AB5039">
        <v>15.726668813382638</v>
      </c>
      <c r="AC5039">
        <v>0</v>
      </c>
      <c r="AD5039">
        <v>0</v>
      </c>
      <c r="AE5039">
        <v>118.19709764661644</v>
      </c>
    </row>
    <row r="5040" spans="1:31" x14ac:dyDescent="0.3">
      <c r="A5040">
        <v>2515496</v>
      </c>
      <c r="B5040">
        <v>1</v>
      </c>
      <c r="C5040" t="s">
        <v>80</v>
      </c>
      <c r="D5040" t="s">
        <v>99</v>
      </c>
      <c r="E5040" t="s">
        <v>141</v>
      </c>
      <c r="F5040" t="s">
        <v>2082</v>
      </c>
      <c r="G5040" t="s">
        <v>143</v>
      </c>
      <c r="H5040" t="s">
        <v>135</v>
      </c>
      <c r="I5040" t="s">
        <v>277</v>
      </c>
      <c r="J5040" t="s">
        <v>137</v>
      </c>
      <c r="K5040" t="s">
        <v>144</v>
      </c>
      <c r="L5040" t="s">
        <v>14507</v>
      </c>
      <c r="M5040" t="s">
        <v>14508</v>
      </c>
      <c r="N5040">
        <v>4.9722222000000003E-2</v>
      </c>
      <c r="O5040">
        <v>9</v>
      </c>
      <c r="P5040">
        <v>4726</v>
      </c>
      <c r="Q5040">
        <v>14</v>
      </c>
      <c r="R5040">
        <v>193</v>
      </c>
      <c r="S5040">
        <v>28</v>
      </c>
      <c r="T5040">
        <v>636</v>
      </c>
      <c r="U5040">
        <v>0</v>
      </c>
      <c r="V5040">
        <v>9</v>
      </c>
      <c r="W5040">
        <v>1.8162155692931252</v>
      </c>
      <c r="X5040">
        <v>49.316657702194256</v>
      </c>
      <c r="Y5040">
        <v>0.57499283223931252</v>
      </c>
      <c r="Z5040">
        <v>2.6158290476844535</v>
      </c>
      <c r="AA5040">
        <v>10.153619840949688</v>
      </c>
      <c r="AB5040">
        <v>33.46221470173635</v>
      </c>
      <c r="AC5040">
        <v>0</v>
      </c>
      <c r="AD5040">
        <v>2.3167000722322588</v>
      </c>
      <c r="AE5040">
        <v>100.25622976632945</v>
      </c>
    </row>
    <row r="5041" spans="1:31" x14ac:dyDescent="0.3">
      <c r="A5041">
        <v>2515497</v>
      </c>
      <c r="B5041">
        <v>1</v>
      </c>
      <c r="C5041" t="s">
        <v>80</v>
      </c>
      <c r="D5041" t="s">
        <v>98</v>
      </c>
      <c r="E5041" t="s">
        <v>187</v>
      </c>
      <c r="F5041" t="s">
        <v>7469</v>
      </c>
      <c r="G5041" t="s">
        <v>143</v>
      </c>
      <c r="H5041" t="s">
        <v>135</v>
      </c>
      <c r="I5041" t="s">
        <v>136</v>
      </c>
      <c r="J5041" t="s">
        <v>137</v>
      </c>
      <c r="K5041" t="s">
        <v>144</v>
      </c>
      <c r="L5041" t="s">
        <v>14509</v>
      </c>
      <c r="M5041" t="s">
        <v>14510</v>
      </c>
      <c r="N5041">
        <v>0.41361111099999998</v>
      </c>
      <c r="O5041">
        <v>0</v>
      </c>
      <c r="P5041">
        <v>21</v>
      </c>
      <c r="Q5041">
        <v>12</v>
      </c>
      <c r="R5041">
        <v>126</v>
      </c>
      <c r="S5041">
        <v>4</v>
      </c>
      <c r="T5041">
        <v>32</v>
      </c>
      <c r="U5041">
        <v>2</v>
      </c>
      <c r="V5041">
        <v>0</v>
      </c>
      <c r="W5041">
        <v>0</v>
      </c>
      <c r="X5041">
        <v>3.8452598378721636</v>
      </c>
      <c r="Y5041">
        <v>6.1829243271531507</v>
      </c>
      <c r="Z5041">
        <v>37.252358586784219</v>
      </c>
      <c r="AA5041">
        <v>27.778123360232662</v>
      </c>
      <c r="AB5041">
        <v>32.412298354316285</v>
      </c>
      <c r="AC5041">
        <v>21.701920911878133</v>
      </c>
      <c r="AD5041">
        <v>0</v>
      </c>
      <c r="AE5041">
        <v>129.17288537823663</v>
      </c>
    </row>
    <row r="5042" spans="1:31" x14ac:dyDescent="0.3">
      <c r="A5042">
        <v>2515498</v>
      </c>
      <c r="B5042">
        <v>1</v>
      </c>
      <c r="C5042" t="s">
        <v>80</v>
      </c>
      <c r="D5042" t="s">
        <v>105</v>
      </c>
      <c r="E5042" t="s">
        <v>159</v>
      </c>
      <c r="F5042" t="s">
        <v>14511</v>
      </c>
      <c r="G5042" t="s">
        <v>134</v>
      </c>
      <c r="H5042" t="s">
        <v>150</v>
      </c>
      <c r="I5042" t="s">
        <v>136</v>
      </c>
      <c r="J5042" t="s">
        <v>137</v>
      </c>
      <c r="K5042" t="s">
        <v>138</v>
      </c>
      <c r="L5042" t="s">
        <v>14512</v>
      </c>
      <c r="M5042" t="s">
        <v>14513</v>
      </c>
      <c r="N5042">
        <v>0.85166666599999996</v>
      </c>
      <c r="O5042">
        <v>0</v>
      </c>
      <c r="P5042">
        <v>283</v>
      </c>
      <c r="Q5042">
        <v>0</v>
      </c>
      <c r="R5042">
        <v>0</v>
      </c>
      <c r="S5042">
        <v>0</v>
      </c>
      <c r="T5042">
        <v>16</v>
      </c>
      <c r="U5042">
        <v>0</v>
      </c>
      <c r="V5042">
        <v>0</v>
      </c>
      <c r="W5042">
        <v>0</v>
      </c>
      <c r="X5042">
        <v>52.160339582580924</v>
      </c>
      <c r="Y5042">
        <v>0</v>
      </c>
      <c r="Z5042">
        <v>0</v>
      </c>
      <c r="AA5042">
        <v>0</v>
      </c>
      <c r="AB5042">
        <v>15.497393276668975</v>
      </c>
      <c r="AC5042">
        <v>0</v>
      </c>
      <c r="AD5042">
        <v>0</v>
      </c>
      <c r="AE5042">
        <v>67.657732859249904</v>
      </c>
    </row>
    <row r="5043" spans="1:31" x14ac:dyDescent="0.3">
      <c r="A5043">
        <v>2515499</v>
      </c>
      <c r="B5043">
        <v>1</v>
      </c>
      <c r="C5043" t="s">
        <v>80</v>
      </c>
      <c r="D5043" t="s">
        <v>97</v>
      </c>
      <c r="E5043" t="s">
        <v>187</v>
      </c>
      <c r="F5043" t="s">
        <v>14514</v>
      </c>
      <c r="G5043" t="s">
        <v>143</v>
      </c>
      <c r="H5043" t="s">
        <v>135</v>
      </c>
      <c r="I5043" t="s">
        <v>136</v>
      </c>
      <c r="J5043" t="s">
        <v>137</v>
      </c>
      <c r="K5043" t="s">
        <v>144</v>
      </c>
      <c r="L5043" t="s">
        <v>14515</v>
      </c>
      <c r="M5043" t="s">
        <v>14516</v>
      </c>
      <c r="N5043">
        <v>0.47166666600000001</v>
      </c>
      <c r="O5043">
        <v>0</v>
      </c>
      <c r="P5043">
        <v>2318</v>
      </c>
      <c r="Q5043">
        <v>0</v>
      </c>
      <c r="R5043">
        <v>23</v>
      </c>
      <c r="S5043">
        <v>4</v>
      </c>
      <c r="T5043">
        <v>368</v>
      </c>
      <c r="U5043">
        <v>0</v>
      </c>
      <c r="V5043">
        <v>0</v>
      </c>
      <c r="W5043">
        <v>0</v>
      </c>
      <c r="X5043">
        <v>397.28564524604445</v>
      </c>
      <c r="Y5043">
        <v>0</v>
      </c>
      <c r="Z5043">
        <v>2.47745153181235</v>
      </c>
      <c r="AA5043">
        <v>65.909578004871648</v>
      </c>
      <c r="AB5043">
        <v>307.41244418042584</v>
      </c>
      <c r="AC5043">
        <v>0</v>
      </c>
      <c r="AD5043">
        <v>0</v>
      </c>
      <c r="AE5043">
        <v>773.08511896315429</v>
      </c>
    </row>
    <row r="5044" spans="1:31" x14ac:dyDescent="0.3">
      <c r="A5044">
        <v>2515500</v>
      </c>
      <c r="B5044">
        <v>1</v>
      </c>
      <c r="C5044" t="s">
        <v>81</v>
      </c>
      <c r="D5044" t="s">
        <v>123</v>
      </c>
      <c r="E5044" t="s">
        <v>132</v>
      </c>
      <c r="F5044" t="s">
        <v>14517</v>
      </c>
      <c r="G5044" t="s">
        <v>143</v>
      </c>
      <c r="H5044" t="s">
        <v>135</v>
      </c>
      <c r="I5044" t="s">
        <v>136</v>
      </c>
      <c r="J5044" t="s">
        <v>137</v>
      </c>
      <c r="K5044" t="s">
        <v>144</v>
      </c>
      <c r="L5044" t="s">
        <v>14518</v>
      </c>
      <c r="M5044" t="s">
        <v>14519</v>
      </c>
      <c r="N5044">
        <v>1.506388888</v>
      </c>
      <c r="O5044">
        <v>0</v>
      </c>
      <c r="P5044">
        <v>10</v>
      </c>
      <c r="Q5044">
        <v>0</v>
      </c>
      <c r="R5044">
        <v>29</v>
      </c>
      <c r="S5044">
        <v>13</v>
      </c>
      <c r="T5044">
        <v>197</v>
      </c>
      <c r="U5044">
        <v>13</v>
      </c>
      <c r="V5044">
        <v>7</v>
      </c>
      <c r="W5044">
        <v>0</v>
      </c>
      <c r="X5044">
        <v>3.4835131075707273</v>
      </c>
      <c r="Y5044">
        <v>0</v>
      </c>
      <c r="Z5044">
        <v>17.609015981658025</v>
      </c>
      <c r="AA5044">
        <v>245.44283686390409</v>
      </c>
      <c r="AB5044">
        <v>362.06865025685028</v>
      </c>
      <c r="AC5044">
        <v>4674.0365867983564</v>
      </c>
      <c r="AD5044">
        <v>333.22638084224792</v>
      </c>
      <c r="AE5044">
        <v>5635.8669838505875</v>
      </c>
    </row>
    <row r="5045" spans="1:31" x14ac:dyDescent="0.3">
      <c r="A5045">
        <v>2515501</v>
      </c>
      <c r="B5045">
        <v>1</v>
      </c>
      <c r="C5045" t="s">
        <v>81</v>
      </c>
      <c r="D5045" t="s">
        <v>123</v>
      </c>
      <c r="E5045" t="s">
        <v>141</v>
      </c>
      <c r="F5045" t="s">
        <v>14520</v>
      </c>
      <c r="G5045" t="s">
        <v>143</v>
      </c>
      <c r="H5045" t="s">
        <v>135</v>
      </c>
      <c r="I5045" t="s">
        <v>136</v>
      </c>
      <c r="J5045" t="s">
        <v>137</v>
      </c>
      <c r="K5045" t="s">
        <v>144</v>
      </c>
      <c r="L5045" t="s">
        <v>14518</v>
      </c>
      <c r="M5045" t="s">
        <v>14521</v>
      </c>
      <c r="N5045">
        <v>0.92388888800000002</v>
      </c>
      <c r="O5045">
        <v>0</v>
      </c>
      <c r="P5045">
        <v>14</v>
      </c>
      <c r="Q5045">
        <v>1</v>
      </c>
      <c r="R5045">
        <v>2</v>
      </c>
      <c r="S5045">
        <v>10</v>
      </c>
      <c r="T5045">
        <v>190</v>
      </c>
      <c r="U5045">
        <v>10</v>
      </c>
      <c r="V5045">
        <v>3</v>
      </c>
      <c r="W5045">
        <v>0</v>
      </c>
      <c r="X5045">
        <v>6.9041335159823731</v>
      </c>
      <c r="Y5045">
        <v>1.1972092140398427</v>
      </c>
      <c r="Z5045">
        <v>12.182924933577235</v>
      </c>
      <c r="AA5045">
        <v>369.08839856288768</v>
      </c>
      <c r="AB5045">
        <v>181.01322472182204</v>
      </c>
      <c r="AC5045">
        <v>4190.0427947296585</v>
      </c>
      <c r="AD5045">
        <v>35.173457682223948</v>
      </c>
      <c r="AE5045">
        <v>4795.6021433601909</v>
      </c>
    </row>
    <row r="5046" spans="1:31" x14ac:dyDescent="0.3">
      <c r="A5046">
        <v>2515502</v>
      </c>
      <c r="B5046">
        <v>1</v>
      </c>
      <c r="C5046" t="s">
        <v>80</v>
      </c>
      <c r="D5046" t="s">
        <v>97</v>
      </c>
      <c r="E5046" t="s">
        <v>141</v>
      </c>
      <c r="F5046" t="s">
        <v>14522</v>
      </c>
      <c r="G5046" t="s">
        <v>143</v>
      </c>
      <c r="H5046" t="s">
        <v>135</v>
      </c>
      <c r="I5046" t="s">
        <v>136</v>
      </c>
      <c r="J5046" t="s">
        <v>137</v>
      </c>
      <c r="K5046" t="s">
        <v>144</v>
      </c>
      <c r="L5046" t="s">
        <v>14523</v>
      </c>
      <c r="M5046" t="s">
        <v>14524</v>
      </c>
      <c r="N5046">
        <v>0.28777777700000001</v>
      </c>
      <c r="O5046">
        <v>21</v>
      </c>
      <c r="P5046">
        <v>111</v>
      </c>
      <c r="Q5046">
        <v>4</v>
      </c>
      <c r="R5046">
        <v>35</v>
      </c>
      <c r="S5046">
        <v>4</v>
      </c>
      <c r="T5046">
        <v>19</v>
      </c>
      <c r="U5046">
        <v>0</v>
      </c>
      <c r="V5046">
        <v>0</v>
      </c>
      <c r="W5046">
        <v>20.829899231808341</v>
      </c>
      <c r="X5046">
        <v>60.753939374004695</v>
      </c>
      <c r="Y5046">
        <v>0.6319190399011001</v>
      </c>
      <c r="Z5046">
        <v>5.9198750960639028</v>
      </c>
      <c r="AA5046">
        <v>6.790915064574131</v>
      </c>
      <c r="AB5046">
        <v>11.937450970296164</v>
      </c>
      <c r="AC5046">
        <v>0</v>
      </c>
      <c r="AD5046">
        <v>0</v>
      </c>
      <c r="AE5046">
        <v>106.86399877664836</v>
      </c>
    </row>
    <row r="5047" spans="1:31" x14ac:dyDescent="0.3">
      <c r="A5047">
        <v>2515508</v>
      </c>
      <c r="B5047">
        <v>1</v>
      </c>
      <c r="C5047" t="s">
        <v>80</v>
      </c>
      <c r="D5047" t="s">
        <v>101</v>
      </c>
      <c r="E5047" t="s">
        <v>141</v>
      </c>
      <c r="F5047" t="s">
        <v>14525</v>
      </c>
      <c r="G5047" t="s">
        <v>143</v>
      </c>
      <c r="H5047" t="s">
        <v>135</v>
      </c>
      <c r="I5047" t="s">
        <v>136</v>
      </c>
      <c r="J5047" t="s">
        <v>137</v>
      </c>
      <c r="K5047" t="s">
        <v>144</v>
      </c>
      <c r="L5047" t="s">
        <v>14526</v>
      </c>
      <c r="M5047" t="s">
        <v>14527</v>
      </c>
      <c r="N5047">
        <v>0.61388888799999997</v>
      </c>
      <c r="O5047">
        <v>0</v>
      </c>
      <c r="P5047">
        <v>3881</v>
      </c>
      <c r="Q5047">
        <v>0</v>
      </c>
      <c r="R5047">
        <v>2</v>
      </c>
      <c r="S5047">
        <v>1</v>
      </c>
      <c r="T5047">
        <v>162</v>
      </c>
      <c r="U5047">
        <v>0</v>
      </c>
      <c r="V5047">
        <v>0</v>
      </c>
      <c r="W5047">
        <v>0</v>
      </c>
      <c r="X5047">
        <v>380.3745998819964</v>
      </c>
      <c r="Y5047">
        <v>0</v>
      </c>
      <c r="Z5047">
        <v>7.12468118219E-2</v>
      </c>
      <c r="AA5047">
        <v>3.5710673074876587</v>
      </c>
      <c r="AB5047">
        <v>164.62083622309592</v>
      </c>
      <c r="AC5047">
        <v>0</v>
      </c>
      <c r="AD5047">
        <v>0</v>
      </c>
      <c r="AE5047">
        <v>548.63775022440188</v>
      </c>
    </row>
    <row r="5048" spans="1:31" x14ac:dyDescent="0.3">
      <c r="A5048">
        <v>2515510</v>
      </c>
      <c r="B5048">
        <v>1</v>
      </c>
      <c r="C5048" t="s">
        <v>80</v>
      </c>
      <c r="D5048" t="s">
        <v>96</v>
      </c>
      <c r="E5048" t="s">
        <v>167</v>
      </c>
      <c r="F5048" t="s">
        <v>14528</v>
      </c>
      <c r="G5048" t="s">
        <v>263</v>
      </c>
      <c r="H5048" t="s">
        <v>150</v>
      </c>
      <c r="I5048" t="s">
        <v>136</v>
      </c>
      <c r="J5048" t="s">
        <v>137</v>
      </c>
      <c r="K5048" t="s">
        <v>144</v>
      </c>
      <c r="L5048" t="s">
        <v>14529</v>
      </c>
      <c r="M5048" t="s">
        <v>14530</v>
      </c>
      <c r="N5048">
        <v>6.6936111110000001</v>
      </c>
      <c r="O5048">
        <v>0</v>
      </c>
      <c r="P5048">
        <v>1</v>
      </c>
      <c r="Q5048">
        <v>0</v>
      </c>
      <c r="R5048">
        <v>0</v>
      </c>
      <c r="S5048">
        <v>0</v>
      </c>
      <c r="T5048">
        <v>0</v>
      </c>
      <c r="U5048">
        <v>0</v>
      </c>
      <c r="V5048">
        <v>0</v>
      </c>
      <c r="W5048">
        <v>0</v>
      </c>
      <c r="X5048">
        <v>0.48354122076132006</v>
      </c>
      <c r="Y5048">
        <v>0</v>
      </c>
      <c r="Z5048">
        <v>0</v>
      </c>
      <c r="AA5048">
        <v>0</v>
      </c>
      <c r="AB5048">
        <v>0</v>
      </c>
      <c r="AC5048">
        <v>0</v>
      </c>
      <c r="AD5048">
        <v>0</v>
      </c>
      <c r="AE5048">
        <v>0.48354122076132006</v>
      </c>
    </row>
    <row r="5049" spans="1:31" x14ac:dyDescent="0.3">
      <c r="A5049">
        <v>2515511</v>
      </c>
      <c r="B5049">
        <v>1</v>
      </c>
      <c r="C5049" t="s">
        <v>80</v>
      </c>
      <c r="D5049" t="s">
        <v>84</v>
      </c>
      <c r="E5049" t="s">
        <v>132</v>
      </c>
      <c r="F5049" t="s">
        <v>14531</v>
      </c>
      <c r="G5049" t="s">
        <v>161</v>
      </c>
      <c r="H5049" t="s">
        <v>135</v>
      </c>
      <c r="I5049" t="s">
        <v>136</v>
      </c>
      <c r="J5049" t="s">
        <v>137</v>
      </c>
      <c r="K5049" t="s">
        <v>144</v>
      </c>
      <c r="L5049" t="s">
        <v>14532</v>
      </c>
      <c r="M5049" t="s">
        <v>14533</v>
      </c>
      <c r="N5049">
        <v>0.81666666600000004</v>
      </c>
      <c r="O5049">
        <v>4</v>
      </c>
      <c r="P5049">
        <v>696</v>
      </c>
      <c r="Q5049">
        <v>1</v>
      </c>
      <c r="R5049">
        <v>70</v>
      </c>
      <c r="S5049">
        <v>5</v>
      </c>
      <c r="T5049">
        <v>81</v>
      </c>
      <c r="U5049">
        <v>0</v>
      </c>
      <c r="V5049">
        <v>0</v>
      </c>
      <c r="W5049">
        <v>0.69862518210342006</v>
      </c>
      <c r="X5049">
        <v>127.9992806461937</v>
      </c>
      <c r="Y5049">
        <v>2.5828502749723974</v>
      </c>
      <c r="Z5049">
        <v>15.352758080637431</v>
      </c>
      <c r="AA5049">
        <v>5.5629370524121393</v>
      </c>
      <c r="AB5049">
        <v>52.894124114441595</v>
      </c>
      <c r="AC5049">
        <v>0</v>
      </c>
      <c r="AD5049">
        <v>0</v>
      </c>
      <c r="AE5049">
        <v>205.09057535076067</v>
      </c>
    </row>
    <row r="5050" spans="1:31" x14ac:dyDescent="0.3">
      <c r="A5050">
        <v>2515520</v>
      </c>
      <c r="B5050">
        <v>1</v>
      </c>
      <c r="C5050" t="s">
        <v>80</v>
      </c>
      <c r="D5050" t="s">
        <v>92</v>
      </c>
      <c r="E5050" t="s">
        <v>132</v>
      </c>
      <c r="F5050" t="s">
        <v>14534</v>
      </c>
      <c r="G5050" t="s">
        <v>134</v>
      </c>
      <c r="H5050" t="s">
        <v>135</v>
      </c>
      <c r="I5050" t="s">
        <v>136</v>
      </c>
      <c r="J5050" t="s">
        <v>137</v>
      </c>
      <c r="K5050" t="s">
        <v>138</v>
      </c>
      <c r="L5050" t="s">
        <v>14535</v>
      </c>
      <c r="M5050" t="s">
        <v>14536</v>
      </c>
      <c r="N5050">
        <v>0.57305555500000005</v>
      </c>
      <c r="O5050">
        <v>0</v>
      </c>
      <c r="P5050">
        <v>529</v>
      </c>
      <c r="Q5050">
        <v>0</v>
      </c>
      <c r="R5050">
        <v>0</v>
      </c>
      <c r="S5050">
        <v>0</v>
      </c>
      <c r="T5050">
        <v>87</v>
      </c>
      <c r="U5050">
        <v>0</v>
      </c>
      <c r="V5050">
        <v>0</v>
      </c>
      <c r="W5050">
        <v>0</v>
      </c>
      <c r="X5050">
        <v>78.08332110331601</v>
      </c>
      <c r="Y5050">
        <v>0</v>
      </c>
      <c r="Z5050">
        <v>0</v>
      </c>
      <c r="AA5050">
        <v>0</v>
      </c>
      <c r="AB5050">
        <v>83.871866565598964</v>
      </c>
      <c r="AC5050">
        <v>0</v>
      </c>
      <c r="AD5050">
        <v>0</v>
      </c>
      <c r="AE5050">
        <v>161.95518766891496</v>
      </c>
    </row>
    <row r="5051" spans="1:31" x14ac:dyDescent="0.3">
      <c r="A5051">
        <v>2515522</v>
      </c>
      <c r="B5051">
        <v>1</v>
      </c>
      <c r="C5051" t="s">
        <v>81</v>
      </c>
      <c r="D5051" t="s">
        <v>122</v>
      </c>
      <c r="E5051" t="s">
        <v>132</v>
      </c>
      <c r="F5051" t="s">
        <v>14537</v>
      </c>
      <c r="G5051" t="s">
        <v>204</v>
      </c>
      <c r="H5051" t="s">
        <v>135</v>
      </c>
      <c r="I5051" t="s">
        <v>136</v>
      </c>
      <c r="J5051" t="s">
        <v>137</v>
      </c>
      <c r="K5051" t="s">
        <v>144</v>
      </c>
      <c r="L5051" t="s">
        <v>14538</v>
      </c>
      <c r="M5051" t="s">
        <v>14539</v>
      </c>
      <c r="N5051">
        <v>1.199166666</v>
      </c>
      <c r="O5051">
        <v>0</v>
      </c>
      <c r="P5051">
        <v>90</v>
      </c>
      <c r="Q5051">
        <v>0</v>
      </c>
      <c r="R5051">
        <v>8</v>
      </c>
      <c r="S5051">
        <v>0</v>
      </c>
      <c r="T5051">
        <v>8</v>
      </c>
      <c r="U5051">
        <v>0</v>
      </c>
      <c r="V5051">
        <v>0</v>
      </c>
      <c r="W5051">
        <v>0</v>
      </c>
      <c r="X5051">
        <v>16.136761579182814</v>
      </c>
      <c r="Y5051">
        <v>0</v>
      </c>
      <c r="Z5051">
        <v>3.3633972402852148</v>
      </c>
      <c r="AA5051">
        <v>0</v>
      </c>
      <c r="AB5051">
        <v>2.5557571268275434</v>
      </c>
      <c r="AC5051">
        <v>0</v>
      </c>
      <c r="AD5051">
        <v>0</v>
      </c>
      <c r="AE5051">
        <v>22.055915946295571</v>
      </c>
    </row>
    <row r="5052" spans="1:31" x14ac:dyDescent="0.3">
      <c r="A5052">
        <v>2515523</v>
      </c>
      <c r="B5052">
        <v>1</v>
      </c>
      <c r="C5052" t="s">
        <v>80</v>
      </c>
      <c r="D5052" t="s">
        <v>91</v>
      </c>
      <c r="E5052" t="s">
        <v>159</v>
      </c>
      <c r="F5052" t="s">
        <v>14540</v>
      </c>
      <c r="G5052" t="s">
        <v>953</v>
      </c>
      <c r="H5052" t="s">
        <v>150</v>
      </c>
      <c r="I5052" t="s">
        <v>136</v>
      </c>
      <c r="J5052" t="s">
        <v>137</v>
      </c>
      <c r="K5052" t="s">
        <v>144</v>
      </c>
      <c r="L5052" t="s">
        <v>14541</v>
      </c>
      <c r="M5052" t="s">
        <v>14542</v>
      </c>
      <c r="N5052">
        <v>2.4397222219999999</v>
      </c>
      <c r="O5052">
        <v>0</v>
      </c>
      <c r="P5052">
        <v>53</v>
      </c>
      <c r="Q5052">
        <v>0</v>
      </c>
      <c r="R5052">
        <v>2</v>
      </c>
      <c r="S5052">
        <v>0</v>
      </c>
      <c r="T5052">
        <v>27</v>
      </c>
      <c r="U5052">
        <v>0</v>
      </c>
      <c r="V5052">
        <v>0</v>
      </c>
      <c r="W5052">
        <v>0</v>
      </c>
      <c r="X5052">
        <v>33.619118906065061</v>
      </c>
      <c r="Y5052">
        <v>0</v>
      </c>
      <c r="Z5052">
        <v>0.27294492890137917</v>
      </c>
      <c r="AA5052">
        <v>0</v>
      </c>
      <c r="AB5052">
        <v>83.081119230067216</v>
      </c>
      <c r="AC5052">
        <v>0</v>
      </c>
      <c r="AD5052">
        <v>0</v>
      </c>
      <c r="AE5052">
        <v>116.97318306503365</v>
      </c>
    </row>
    <row r="5053" spans="1:31" x14ac:dyDescent="0.3">
      <c r="A5053">
        <v>2515524</v>
      </c>
      <c r="B5053">
        <v>1</v>
      </c>
      <c r="C5053" t="s">
        <v>81</v>
      </c>
      <c r="D5053" t="s">
        <v>114</v>
      </c>
      <c r="E5053" t="s">
        <v>167</v>
      </c>
      <c r="F5053" t="s">
        <v>14543</v>
      </c>
      <c r="G5053" t="s">
        <v>263</v>
      </c>
      <c r="H5053" t="s">
        <v>150</v>
      </c>
      <c r="I5053" t="s">
        <v>136</v>
      </c>
      <c r="J5053" t="s">
        <v>137</v>
      </c>
      <c r="K5053" t="s">
        <v>144</v>
      </c>
      <c r="L5053" t="s">
        <v>14544</v>
      </c>
      <c r="M5053" t="s">
        <v>14545</v>
      </c>
      <c r="N5053">
        <v>1.467222222</v>
      </c>
      <c r="O5053">
        <v>0</v>
      </c>
      <c r="P5053">
        <v>1</v>
      </c>
      <c r="Q5053">
        <v>0</v>
      </c>
      <c r="R5053">
        <v>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0.28017366211726669</v>
      </c>
      <c r="Y5053">
        <v>0</v>
      </c>
      <c r="Z5053">
        <v>0</v>
      </c>
      <c r="AA5053">
        <v>0</v>
      </c>
      <c r="AB5053">
        <v>0</v>
      </c>
      <c r="AC5053">
        <v>0</v>
      </c>
      <c r="AD5053">
        <v>0</v>
      </c>
      <c r="AE5053">
        <v>0.28017366211726669</v>
      </c>
    </row>
    <row r="5054" spans="1:31" x14ac:dyDescent="0.3">
      <c r="A5054">
        <v>2515525</v>
      </c>
      <c r="B5054">
        <v>1</v>
      </c>
      <c r="C5054" t="s">
        <v>80</v>
      </c>
      <c r="D5054" t="s">
        <v>98</v>
      </c>
      <c r="E5054" t="s">
        <v>207</v>
      </c>
      <c r="F5054" t="s">
        <v>14546</v>
      </c>
      <c r="G5054" t="s">
        <v>177</v>
      </c>
      <c r="H5054" t="s">
        <v>150</v>
      </c>
      <c r="I5054" t="s">
        <v>136</v>
      </c>
      <c r="J5054" t="s">
        <v>137</v>
      </c>
      <c r="K5054" t="s">
        <v>144</v>
      </c>
      <c r="L5054" t="s">
        <v>14547</v>
      </c>
      <c r="M5054" t="s">
        <v>14548</v>
      </c>
      <c r="N5054">
        <v>2.5438888880000001</v>
      </c>
      <c r="O5054">
        <v>0</v>
      </c>
      <c r="P5054">
        <v>6</v>
      </c>
      <c r="Q5054">
        <v>0</v>
      </c>
      <c r="R5054">
        <v>12</v>
      </c>
      <c r="S5054">
        <v>0</v>
      </c>
      <c r="T5054">
        <v>5</v>
      </c>
      <c r="U5054">
        <v>0</v>
      </c>
      <c r="V5054">
        <v>0</v>
      </c>
      <c r="W5054">
        <v>0</v>
      </c>
      <c r="X5054">
        <v>1.8629291222673254</v>
      </c>
      <c r="Y5054">
        <v>0</v>
      </c>
      <c r="Z5054">
        <v>25.031451202522952</v>
      </c>
      <c r="AA5054">
        <v>0</v>
      </c>
      <c r="AB5054">
        <v>9.1036241905525142</v>
      </c>
      <c r="AC5054">
        <v>0</v>
      </c>
      <c r="AD5054">
        <v>0</v>
      </c>
      <c r="AE5054">
        <v>35.998004515342792</v>
      </c>
    </row>
    <row r="5055" spans="1:31" x14ac:dyDescent="0.3">
      <c r="A5055">
        <v>2515528</v>
      </c>
      <c r="B5055">
        <v>1</v>
      </c>
      <c r="C5055" t="s">
        <v>80</v>
      </c>
      <c r="D5055" t="s">
        <v>85</v>
      </c>
      <c r="E5055" t="s">
        <v>167</v>
      </c>
      <c r="F5055" t="s">
        <v>14549</v>
      </c>
      <c r="G5055" t="s">
        <v>234</v>
      </c>
      <c r="H5055" t="s">
        <v>150</v>
      </c>
      <c r="I5055" t="s">
        <v>136</v>
      </c>
      <c r="J5055" t="s">
        <v>137</v>
      </c>
      <c r="K5055" t="s">
        <v>144</v>
      </c>
      <c r="L5055" t="s">
        <v>14550</v>
      </c>
      <c r="M5055" t="s">
        <v>14551</v>
      </c>
      <c r="N5055">
        <v>4.7983333330000004</v>
      </c>
      <c r="O5055">
        <v>0</v>
      </c>
      <c r="P5055">
        <v>11</v>
      </c>
      <c r="Q5055">
        <v>0</v>
      </c>
      <c r="R5055">
        <v>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16.238936843777992</v>
      </c>
      <c r="Y5055">
        <v>0</v>
      </c>
      <c r="Z5055">
        <v>0</v>
      </c>
      <c r="AA5055">
        <v>0</v>
      </c>
      <c r="AB5055">
        <v>0</v>
      </c>
      <c r="AC5055">
        <v>0</v>
      </c>
      <c r="AD5055">
        <v>0</v>
      </c>
      <c r="AE5055">
        <v>16.238936843777992</v>
      </c>
    </row>
    <row r="5056" spans="1:31" x14ac:dyDescent="0.3">
      <c r="A5056">
        <v>2515532</v>
      </c>
      <c r="B5056">
        <v>1</v>
      </c>
      <c r="C5056" t="s">
        <v>80</v>
      </c>
      <c r="D5056" t="s">
        <v>104</v>
      </c>
      <c r="E5056" t="s">
        <v>167</v>
      </c>
      <c r="F5056" t="s">
        <v>14552</v>
      </c>
      <c r="G5056" t="s">
        <v>263</v>
      </c>
      <c r="H5056" t="s">
        <v>150</v>
      </c>
      <c r="I5056" t="s">
        <v>136</v>
      </c>
      <c r="J5056" t="s">
        <v>137</v>
      </c>
      <c r="K5056" t="s">
        <v>144</v>
      </c>
      <c r="L5056" t="s">
        <v>14553</v>
      </c>
      <c r="M5056" t="s">
        <v>14554</v>
      </c>
      <c r="N5056">
        <v>1.0525</v>
      </c>
      <c r="O5056">
        <v>0</v>
      </c>
      <c r="P5056">
        <v>1</v>
      </c>
      <c r="Q5056">
        <v>0</v>
      </c>
      <c r="R5056">
        <v>0</v>
      </c>
      <c r="S5056">
        <v>0</v>
      </c>
      <c r="T5056">
        <v>0</v>
      </c>
      <c r="U5056">
        <v>0</v>
      </c>
      <c r="V5056">
        <v>0</v>
      </c>
      <c r="W5056">
        <v>0</v>
      </c>
      <c r="X5056">
        <v>0.7943004620906926</v>
      </c>
      <c r="Y5056">
        <v>0</v>
      </c>
      <c r="Z5056">
        <v>0</v>
      </c>
      <c r="AA5056">
        <v>0</v>
      </c>
      <c r="AB5056">
        <v>0</v>
      </c>
      <c r="AC5056">
        <v>0</v>
      </c>
      <c r="AD5056">
        <v>0</v>
      </c>
      <c r="AE5056">
        <v>0.7943004620906926</v>
      </c>
    </row>
    <row r="5057" spans="1:31" x14ac:dyDescent="0.3">
      <c r="A5057">
        <v>2515534</v>
      </c>
      <c r="B5057">
        <v>1</v>
      </c>
      <c r="C5057" t="s">
        <v>80</v>
      </c>
      <c r="D5057" t="s">
        <v>88</v>
      </c>
      <c r="E5057" t="s">
        <v>187</v>
      </c>
      <c r="F5057" t="s">
        <v>14555</v>
      </c>
      <c r="G5057" t="s">
        <v>143</v>
      </c>
      <c r="H5057" t="s">
        <v>135</v>
      </c>
      <c r="I5057" t="s">
        <v>277</v>
      </c>
      <c r="J5057" t="s">
        <v>137</v>
      </c>
      <c r="K5057" t="s">
        <v>144</v>
      </c>
      <c r="L5057" t="s">
        <v>14556</v>
      </c>
      <c r="M5057" t="s">
        <v>14557</v>
      </c>
      <c r="N5057">
        <v>4.3611111000000001E-2</v>
      </c>
      <c r="O5057">
        <v>0</v>
      </c>
      <c r="P5057">
        <v>0</v>
      </c>
      <c r="Q5057">
        <v>0</v>
      </c>
      <c r="R5057">
        <v>0</v>
      </c>
      <c r="S5057">
        <v>4</v>
      </c>
      <c r="T5057">
        <v>0</v>
      </c>
      <c r="U5057">
        <v>1</v>
      </c>
      <c r="V5057">
        <v>0</v>
      </c>
      <c r="W5057">
        <v>0</v>
      </c>
      <c r="X5057">
        <v>0</v>
      </c>
      <c r="Y5057">
        <v>0</v>
      </c>
      <c r="Z5057">
        <v>0</v>
      </c>
      <c r="AA5057">
        <v>3.1803507800050319</v>
      </c>
      <c r="AB5057">
        <v>0</v>
      </c>
      <c r="AC5057">
        <v>0.88664800868379678</v>
      </c>
      <c r="AD5057">
        <v>0</v>
      </c>
      <c r="AE5057">
        <v>4.0669987886888288</v>
      </c>
    </row>
    <row r="5058" spans="1:31" x14ac:dyDescent="0.3">
      <c r="A5058">
        <v>2515535</v>
      </c>
      <c r="B5058">
        <v>1</v>
      </c>
      <c r="C5058" t="s">
        <v>80</v>
      </c>
      <c r="D5058" t="s">
        <v>92</v>
      </c>
      <c r="E5058" t="s">
        <v>132</v>
      </c>
      <c r="F5058" t="s">
        <v>14558</v>
      </c>
      <c r="G5058" t="s">
        <v>134</v>
      </c>
      <c r="H5058" t="s">
        <v>135</v>
      </c>
      <c r="I5058" t="s">
        <v>136</v>
      </c>
      <c r="J5058" t="s">
        <v>137</v>
      </c>
      <c r="K5058" t="s">
        <v>138</v>
      </c>
      <c r="L5058" t="s">
        <v>14559</v>
      </c>
      <c r="M5058" t="s">
        <v>14560</v>
      </c>
      <c r="N5058">
        <v>0.38777777699999999</v>
      </c>
      <c r="O5058">
        <v>0</v>
      </c>
      <c r="P5058">
        <v>7</v>
      </c>
      <c r="Q5058">
        <v>0</v>
      </c>
      <c r="R5058">
        <v>17</v>
      </c>
      <c r="S5058">
        <v>0</v>
      </c>
      <c r="T5058">
        <v>0</v>
      </c>
      <c r="U5058">
        <v>0</v>
      </c>
      <c r="V5058">
        <v>0</v>
      </c>
      <c r="W5058">
        <v>0</v>
      </c>
      <c r="X5058">
        <v>0.52039721336305111</v>
      </c>
      <c r="Y5058">
        <v>0</v>
      </c>
      <c r="Z5058">
        <v>0.81975774507444676</v>
      </c>
      <c r="AA5058">
        <v>0</v>
      </c>
      <c r="AB5058">
        <v>0</v>
      </c>
      <c r="AC5058">
        <v>0</v>
      </c>
      <c r="AD5058">
        <v>0</v>
      </c>
      <c r="AE5058">
        <v>1.3401549584374979</v>
      </c>
    </row>
    <row r="5059" spans="1:31" x14ac:dyDescent="0.3">
      <c r="A5059">
        <v>2515536</v>
      </c>
      <c r="B5059">
        <v>1</v>
      </c>
      <c r="C5059" t="s">
        <v>80</v>
      </c>
      <c r="D5059" t="s">
        <v>97</v>
      </c>
      <c r="E5059" t="s">
        <v>207</v>
      </c>
      <c r="F5059" t="s">
        <v>14561</v>
      </c>
      <c r="G5059" t="s">
        <v>413</v>
      </c>
      <c r="H5059" t="s">
        <v>150</v>
      </c>
      <c r="I5059" t="s">
        <v>136</v>
      </c>
      <c r="J5059" t="s">
        <v>137</v>
      </c>
      <c r="K5059" t="s">
        <v>144</v>
      </c>
      <c r="L5059" t="s">
        <v>14562</v>
      </c>
      <c r="M5059" t="s">
        <v>14563</v>
      </c>
      <c r="N5059">
        <v>6.7097222219999999</v>
      </c>
      <c r="O5059">
        <v>0</v>
      </c>
      <c r="P5059">
        <v>11</v>
      </c>
      <c r="Q5059">
        <v>0</v>
      </c>
      <c r="R5059">
        <v>9</v>
      </c>
      <c r="S5059">
        <v>0</v>
      </c>
      <c r="T5059">
        <v>2</v>
      </c>
      <c r="U5059">
        <v>0</v>
      </c>
      <c r="V5059">
        <v>0</v>
      </c>
      <c r="W5059">
        <v>0</v>
      </c>
      <c r="X5059">
        <v>14.051547628821734</v>
      </c>
      <c r="Y5059">
        <v>0</v>
      </c>
      <c r="Z5059">
        <v>32.089422987994048</v>
      </c>
      <c r="AA5059">
        <v>0</v>
      </c>
      <c r="AB5059">
        <v>10.452682205210001</v>
      </c>
      <c r="AC5059">
        <v>0</v>
      </c>
      <c r="AD5059">
        <v>0</v>
      </c>
      <c r="AE5059">
        <v>56.593652822025781</v>
      </c>
    </row>
    <row r="5060" spans="1:31" x14ac:dyDescent="0.3">
      <c r="A5060">
        <v>2515539</v>
      </c>
      <c r="B5060">
        <v>1</v>
      </c>
      <c r="C5060" t="s">
        <v>80</v>
      </c>
      <c r="D5060" t="s">
        <v>88</v>
      </c>
      <c r="E5060" t="s">
        <v>132</v>
      </c>
      <c r="F5060" t="s">
        <v>14564</v>
      </c>
      <c r="G5060" t="s">
        <v>143</v>
      </c>
      <c r="H5060" t="s">
        <v>135</v>
      </c>
      <c r="I5060" t="s">
        <v>136</v>
      </c>
      <c r="J5060" t="s">
        <v>137</v>
      </c>
      <c r="K5060" t="s">
        <v>144</v>
      </c>
      <c r="L5060" t="s">
        <v>14565</v>
      </c>
      <c r="M5060" t="s">
        <v>14566</v>
      </c>
      <c r="N5060">
        <v>0.123333333</v>
      </c>
      <c r="O5060">
        <v>1</v>
      </c>
      <c r="P5060">
        <v>528</v>
      </c>
      <c r="Q5060">
        <v>0</v>
      </c>
      <c r="R5060">
        <v>1</v>
      </c>
      <c r="S5060">
        <v>13</v>
      </c>
      <c r="T5060">
        <v>118</v>
      </c>
      <c r="U5060">
        <v>2</v>
      </c>
      <c r="V5060">
        <v>2</v>
      </c>
      <c r="W5060">
        <v>1.2317501020825001</v>
      </c>
      <c r="X5060">
        <v>19.597222738790983</v>
      </c>
      <c r="Y5060">
        <v>0</v>
      </c>
      <c r="Z5060">
        <v>8.8848526429999991E-2</v>
      </c>
      <c r="AA5060">
        <v>20.591519194367326</v>
      </c>
      <c r="AB5060">
        <v>24.134086009312512</v>
      </c>
      <c r="AC5060">
        <v>6.6679437746588279</v>
      </c>
      <c r="AD5060">
        <v>3.4270494428396492</v>
      </c>
      <c r="AE5060">
        <v>75.738419788481792</v>
      </c>
    </row>
    <row r="5061" spans="1:31" x14ac:dyDescent="0.3">
      <c r="A5061">
        <v>2515544</v>
      </c>
      <c r="B5061">
        <v>1</v>
      </c>
      <c r="C5061" t="s">
        <v>80</v>
      </c>
      <c r="D5061" t="s">
        <v>104</v>
      </c>
      <c r="E5061" t="s">
        <v>207</v>
      </c>
      <c r="F5061" t="s">
        <v>5600</v>
      </c>
      <c r="G5061" t="s">
        <v>177</v>
      </c>
      <c r="H5061" t="s">
        <v>150</v>
      </c>
      <c r="I5061" t="s">
        <v>136</v>
      </c>
      <c r="J5061" t="s">
        <v>137</v>
      </c>
      <c r="K5061" t="s">
        <v>144</v>
      </c>
      <c r="L5061" t="s">
        <v>14567</v>
      </c>
      <c r="M5061" t="s">
        <v>14568</v>
      </c>
      <c r="N5061">
        <v>3.5155555550000002</v>
      </c>
      <c r="O5061">
        <v>0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0</v>
      </c>
      <c r="V5061">
        <v>0</v>
      </c>
      <c r="W5061">
        <v>0</v>
      </c>
      <c r="X5061">
        <v>0</v>
      </c>
      <c r="Y5061">
        <v>0</v>
      </c>
      <c r="Z5061">
        <v>0.21579895096862667</v>
      </c>
      <c r="AA5061">
        <v>0</v>
      </c>
      <c r="AB5061">
        <v>0</v>
      </c>
      <c r="AC5061">
        <v>0</v>
      </c>
      <c r="AD5061">
        <v>0</v>
      </c>
      <c r="AE5061">
        <v>0.21579895096862667</v>
      </c>
    </row>
    <row r="5062" spans="1:31" x14ac:dyDescent="0.3">
      <c r="A5062">
        <v>2515548</v>
      </c>
      <c r="B5062">
        <v>1</v>
      </c>
      <c r="C5062" t="s">
        <v>80</v>
      </c>
      <c r="D5062" t="s">
        <v>101</v>
      </c>
      <c r="E5062" t="s">
        <v>132</v>
      </c>
      <c r="F5062" t="s">
        <v>14569</v>
      </c>
      <c r="G5062" t="s">
        <v>143</v>
      </c>
      <c r="H5062" t="s">
        <v>135</v>
      </c>
      <c r="I5062" t="s">
        <v>136</v>
      </c>
      <c r="J5062" t="s">
        <v>137</v>
      </c>
      <c r="K5062" t="s">
        <v>144</v>
      </c>
      <c r="L5062" t="s">
        <v>14570</v>
      </c>
      <c r="M5062" t="s">
        <v>14571</v>
      </c>
      <c r="N5062">
        <v>0.75083333299999999</v>
      </c>
      <c r="O5062">
        <v>0</v>
      </c>
      <c r="P5062">
        <v>1543</v>
      </c>
      <c r="Q5062">
        <v>0</v>
      </c>
      <c r="R5062">
        <v>1</v>
      </c>
      <c r="S5062">
        <v>0</v>
      </c>
      <c r="T5062">
        <v>24</v>
      </c>
      <c r="U5062">
        <v>0</v>
      </c>
      <c r="V5062">
        <v>0</v>
      </c>
      <c r="W5062">
        <v>0</v>
      </c>
      <c r="X5062">
        <v>206.93196932786259</v>
      </c>
      <c r="Y5062">
        <v>0</v>
      </c>
      <c r="Z5062">
        <v>2.2614655471377504E-2</v>
      </c>
      <c r="AA5062">
        <v>0</v>
      </c>
      <c r="AB5062">
        <v>32.974096667614944</v>
      </c>
      <c r="AC5062">
        <v>0</v>
      </c>
      <c r="AD5062">
        <v>0</v>
      </c>
      <c r="AE5062">
        <v>239.92868065094893</v>
      </c>
    </row>
    <row r="5063" spans="1:31" x14ac:dyDescent="0.3">
      <c r="A5063">
        <v>2515550</v>
      </c>
      <c r="B5063">
        <v>1</v>
      </c>
      <c r="C5063" t="s">
        <v>80</v>
      </c>
      <c r="D5063" t="s">
        <v>105</v>
      </c>
      <c r="E5063" t="s">
        <v>187</v>
      </c>
      <c r="F5063" t="s">
        <v>14572</v>
      </c>
      <c r="G5063" t="s">
        <v>143</v>
      </c>
      <c r="H5063" t="s">
        <v>135</v>
      </c>
      <c r="I5063" t="s">
        <v>136</v>
      </c>
      <c r="J5063" t="s">
        <v>137</v>
      </c>
      <c r="K5063" t="s">
        <v>144</v>
      </c>
      <c r="L5063" t="s">
        <v>14573</v>
      </c>
      <c r="M5063" t="s">
        <v>14574</v>
      </c>
      <c r="N5063">
        <v>1.8461111109999999</v>
      </c>
      <c r="O5063">
        <v>2</v>
      </c>
      <c r="P5063">
        <v>1513</v>
      </c>
      <c r="Q5063">
        <v>4</v>
      </c>
      <c r="R5063">
        <v>116</v>
      </c>
      <c r="S5063">
        <v>8</v>
      </c>
      <c r="T5063">
        <v>152</v>
      </c>
      <c r="U5063">
        <v>0</v>
      </c>
      <c r="V5063">
        <v>0</v>
      </c>
      <c r="W5063">
        <v>1.9328278206983902</v>
      </c>
      <c r="X5063">
        <v>703.95734546428446</v>
      </c>
      <c r="Y5063">
        <v>197.96768349416251</v>
      </c>
      <c r="Z5063">
        <v>27.852900277839534</v>
      </c>
      <c r="AA5063">
        <v>173.13183868301277</v>
      </c>
      <c r="AB5063">
        <v>235.68907413546333</v>
      </c>
      <c r="AC5063">
        <v>0</v>
      </c>
      <c r="AD5063">
        <v>0</v>
      </c>
      <c r="AE5063">
        <v>1340.5316698754609</v>
      </c>
    </row>
    <row r="5064" spans="1:31" x14ac:dyDescent="0.3">
      <c r="A5064">
        <v>2515553</v>
      </c>
      <c r="B5064">
        <v>1</v>
      </c>
      <c r="C5064" t="s">
        <v>80</v>
      </c>
      <c r="D5064" t="s">
        <v>106</v>
      </c>
      <c r="E5064" t="s">
        <v>167</v>
      </c>
      <c r="F5064" t="s">
        <v>14575</v>
      </c>
      <c r="G5064" t="s">
        <v>538</v>
      </c>
      <c r="H5064" t="s">
        <v>150</v>
      </c>
      <c r="I5064" t="s">
        <v>136</v>
      </c>
      <c r="J5064" t="s">
        <v>3</v>
      </c>
      <c r="K5064" t="s">
        <v>144</v>
      </c>
      <c r="L5064" t="s">
        <v>14576</v>
      </c>
      <c r="M5064" t="s">
        <v>14577</v>
      </c>
      <c r="N5064">
        <v>3.233055555</v>
      </c>
      <c r="O5064">
        <v>0</v>
      </c>
      <c r="P5064">
        <v>0</v>
      </c>
      <c r="Q5064">
        <v>0</v>
      </c>
      <c r="R5064">
        <v>0</v>
      </c>
      <c r="S5064">
        <v>0</v>
      </c>
      <c r="T5064">
        <v>1</v>
      </c>
      <c r="U5064">
        <v>0</v>
      </c>
      <c r="V5064">
        <v>0</v>
      </c>
      <c r="W5064">
        <v>0</v>
      </c>
      <c r="X5064">
        <v>0</v>
      </c>
      <c r="Y5064">
        <v>0</v>
      </c>
      <c r="Z5064">
        <v>0</v>
      </c>
      <c r="AA5064">
        <v>0</v>
      </c>
      <c r="AB5064">
        <v>5.3210588754827786</v>
      </c>
      <c r="AC5064">
        <v>0</v>
      </c>
      <c r="AD5064">
        <v>0</v>
      </c>
      <c r="AE5064">
        <v>5.3210588754827786</v>
      </c>
    </row>
    <row r="5065" spans="1:31" x14ac:dyDescent="0.3">
      <c r="A5065">
        <v>2515557</v>
      </c>
      <c r="B5065">
        <v>1</v>
      </c>
      <c r="C5065" t="s">
        <v>81</v>
      </c>
      <c r="D5065" t="s">
        <v>128</v>
      </c>
      <c r="E5065" t="s">
        <v>132</v>
      </c>
      <c r="F5065" t="s">
        <v>14578</v>
      </c>
      <c r="G5065" t="s">
        <v>134</v>
      </c>
      <c r="H5065" t="s">
        <v>135</v>
      </c>
      <c r="I5065" t="s">
        <v>136</v>
      </c>
      <c r="J5065" t="s">
        <v>137</v>
      </c>
      <c r="K5065" t="s">
        <v>138</v>
      </c>
      <c r="L5065" t="s">
        <v>14579</v>
      </c>
      <c r="M5065" t="s">
        <v>14580</v>
      </c>
      <c r="N5065">
        <v>1.028611111</v>
      </c>
      <c r="O5065">
        <v>0</v>
      </c>
      <c r="P5065">
        <v>0</v>
      </c>
      <c r="Q5065">
        <v>0</v>
      </c>
      <c r="R5065">
        <v>0</v>
      </c>
      <c r="S5065">
        <v>1</v>
      </c>
      <c r="T5065">
        <v>0</v>
      </c>
      <c r="U5065">
        <v>0</v>
      </c>
      <c r="V5065">
        <v>0</v>
      </c>
      <c r="W5065">
        <v>0</v>
      </c>
      <c r="X5065">
        <v>0</v>
      </c>
      <c r="Y5065">
        <v>0</v>
      </c>
      <c r="Z5065">
        <v>0</v>
      </c>
      <c r="AA5065">
        <v>3.7733043558707005</v>
      </c>
      <c r="AB5065">
        <v>0</v>
      </c>
      <c r="AC5065">
        <v>0</v>
      </c>
      <c r="AD5065">
        <v>0</v>
      </c>
      <c r="AE5065">
        <v>3.7733043558707005</v>
      </c>
    </row>
    <row r="5066" spans="1:31" x14ac:dyDescent="0.3">
      <c r="A5066">
        <v>2515564</v>
      </c>
      <c r="B5066">
        <v>1</v>
      </c>
      <c r="C5066" t="s">
        <v>80</v>
      </c>
      <c r="D5066" t="s">
        <v>85</v>
      </c>
      <c r="E5066" t="s">
        <v>159</v>
      </c>
      <c r="F5066" t="s">
        <v>14581</v>
      </c>
      <c r="G5066" t="s">
        <v>161</v>
      </c>
      <c r="H5066" t="s">
        <v>150</v>
      </c>
      <c r="I5066" t="s">
        <v>136</v>
      </c>
      <c r="J5066" t="s">
        <v>137</v>
      </c>
      <c r="K5066" t="s">
        <v>144</v>
      </c>
      <c r="L5066" t="s">
        <v>14582</v>
      </c>
      <c r="M5066" t="s">
        <v>14583</v>
      </c>
      <c r="N5066">
        <v>1.0036111109999999</v>
      </c>
      <c r="O5066">
        <v>0</v>
      </c>
      <c r="P5066">
        <v>629</v>
      </c>
      <c r="Q5066">
        <v>0</v>
      </c>
      <c r="R5066">
        <v>0</v>
      </c>
      <c r="S5066">
        <v>0</v>
      </c>
      <c r="T5066">
        <v>72</v>
      </c>
      <c r="U5066">
        <v>0</v>
      </c>
      <c r="V5066">
        <v>0</v>
      </c>
      <c r="W5066">
        <v>0</v>
      </c>
      <c r="X5066">
        <v>130.93132811957776</v>
      </c>
      <c r="Y5066">
        <v>0</v>
      </c>
      <c r="Z5066">
        <v>0</v>
      </c>
      <c r="AA5066">
        <v>0</v>
      </c>
      <c r="AB5066">
        <v>53.945644236108933</v>
      </c>
      <c r="AC5066">
        <v>0</v>
      </c>
      <c r="AD5066">
        <v>0</v>
      </c>
      <c r="AE5066">
        <v>184.87697235568669</v>
      </c>
    </row>
    <row r="5067" spans="1:31" x14ac:dyDescent="0.3">
      <c r="A5067">
        <v>2515565</v>
      </c>
      <c r="B5067">
        <v>1</v>
      </c>
      <c r="C5067" t="s">
        <v>81</v>
      </c>
      <c r="D5067" t="s">
        <v>128</v>
      </c>
      <c r="E5067" t="s">
        <v>187</v>
      </c>
      <c r="F5067" t="s">
        <v>14584</v>
      </c>
      <c r="G5067" t="s">
        <v>143</v>
      </c>
      <c r="H5067" t="s">
        <v>135</v>
      </c>
      <c r="I5067" t="s">
        <v>136</v>
      </c>
      <c r="J5067" t="s">
        <v>137</v>
      </c>
      <c r="K5067" t="s">
        <v>144</v>
      </c>
      <c r="L5067" t="s">
        <v>14582</v>
      </c>
      <c r="M5067" t="s">
        <v>14585</v>
      </c>
      <c r="N5067">
        <v>0.34611111100000003</v>
      </c>
      <c r="O5067">
        <v>8</v>
      </c>
      <c r="P5067">
        <v>3445</v>
      </c>
      <c r="Q5067">
        <v>34</v>
      </c>
      <c r="R5067">
        <v>27</v>
      </c>
      <c r="S5067">
        <v>49</v>
      </c>
      <c r="T5067">
        <v>271</v>
      </c>
      <c r="U5067">
        <v>1</v>
      </c>
      <c r="V5067">
        <v>0</v>
      </c>
      <c r="W5067">
        <v>0.72305745040619995</v>
      </c>
      <c r="X5067">
        <v>136.8548736782158</v>
      </c>
      <c r="Y5067">
        <v>80.434297427998743</v>
      </c>
      <c r="Z5067">
        <v>2.1651714122619001</v>
      </c>
      <c r="AA5067">
        <v>55.538421573287629</v>
      </c>
      <c r="AB5067">
        <v>37.924862166664674</v>
      </c>
      <c r="AC5067">
        <v>116.1604424150247</v>
      </c>
      <c r="AD5067">
        <v>0</v>
      </c>
      <c r="AE5067">
        <v>429.80112612385972</v>
      </c>
    </row>
    <row r="5068" spans="1:31" x14ac:dyDescent="0.3">
      <c r="A5068">
        <v>2515566</v>
      </c>
      <c r="B5068">
        <v>1</v>
      </c>
      <c r="C5068" t="s">
        <v>80</v>
      </c>
      <c r="D5068" t="s">
        <v>105</v>
      </c>
      <c r="E5068" t="s">
        <v>132</v>
      </c>
      <c r="F5068" t="s">
        <v>14586</v>
      </c>
      <c r="G5068" t="s">
        <v>204</v>
      </c>
      <c r="H5068" t="s">
        <v>135</v>
      </c>
      <c r="I5068" t="s">
        <v>136</v>
      </c>
      <c r="J5068" t="s">
        <v>137</v>
      </c>
      <c r="K5068" t="s">
        <v>144</v>
      </c>
      <c r="L5068" t="s">
        <v>14587</v>
      </c>
      <c r="M5068" t="s">
        <v>14588</v>
      </c>
      <c r="N5068">
        <v>3.1983333329999999</v>
      </c>
      <c r="O5068">
        <v>0</v>
      </c>
      <c r="P5068">
        <v>0</v>
      </c>
      <c r="Q5068">
        <v>0</v>
      </c>
      <c r="R5068">
        <v>0</v>
      </c>
      <c r="S5068">
        <v>0</v>
      </c>
      <c r="T5068">
        <v>0</v>
      </c>
      <c r="U5068">
        <v>3</v>
      </c>
      <c r="V5068">
        <v>0</v>
      </c>
      <c r="W5068">
        <v>0</v>
      </c>
      <c r="X5068">
        <v>0</v>
      </c>
      <c r="Y5068">
        <v>0</v>
      </c>
      <c r="Z5068">
        <v>0</v>
      </c>
      <c r="AA5068">
        <v>0</v>
      </c>
      <c r="AB5068">
        <v>0</v>
      </c>
      <c r="AC5068">
        <v>242.19596212117625</v>
      </c>
      <c r="AD5068">
        <v>0</v>
      </c>
      <c r="AE5068">
        <v>242.19596212117625</v>
      </c>
    </row>
    <row r="5069" spans="1:31" x14ac:dyDescent="0.3">
      <c r="A5069">
        <v>2515567</v>
      </c>
      <c r="B5069">
        <v>1</v>
      </c>
      <c r="C5069" t="s">
        <v>80</v>
      </c>
      <c r="D5069" t="s">
        <v>108</v>
      </c>
      <c r="E5069" t="s">
        <v>159</v>
      </c>
      <c r="F5069" t="s">
        <v>14589</v>
      </c>
      <c r="G5069" t="s">
        <v>161</v>
      </c>
      <c r="H5069" t="s">
        <v>150</v>
      </c>
      <c r="I5069" t="s">
        <v>136</v>
      </c>
      <c r="J5069" t="s">
        <v>137</v>
      </c>
      <c r="K5069" t="s">
        <v>144</v>
      </c>
      <c r="L5069" t="s">
        <v>14590</v>
      </c>
      <c r="M5069" t="s">
        <v>14591</v>
      </c>
      <c r="N5069">
        <v>1.344166666</v>
      </c>
      <c r="O5069">
        <v>0</v>
      </c>
      <c r="P5069">
        <v>23</v>
      </c>
      <c r="Q5069">
        <v>0</v>
      </c>
      <c r="R5069">
        <v>9</v>
      </c>
      <c r="S5069">
        <v>0</v>
      </c>
      <c r="T5069">
        <v>2</v>
      </c>
      <c r="U5069">
        <v>0</v>
      </c>
      <c r="V5069">
        <v>0</v>
      </c>
      <c r="W5069">
        <v>0</v>
      </c>
      <c r="X5069">
        <v>4.3845974798886811</v>
      </c>
      <c r="Y5069">
        <v>0</v>
      </c>
      <c r="Z5069">
        <v>4.2677755584862327</v>
      </c>
      <c r="AA5069">
        <v>0</v>
      </c>
      <c r="AB5069">
        <v>0.18582424739868003</v>
      </c>
      <c r="AC5069">
        <v>0</v>
      </c>
      <c r="AD5069">
        <v>0</v>
      </c>
      <c r="AE5069">
        <v>8.8381972857735942</v>
      </c>
    </row>
    <row r="5070" spans="1:31" x14ac:dyDescent="0.3">
      <c r="A5070">
        <v>2515571</v>
      </c>
      <c r="B5070">
        <v>1</v>
      </c>
      <c r="C5070" t="s">
        <v>80</v>
      </c>
      <c r="D5070" t="s">
        <v>105</v>
      </c>
      <c r="E5070" t="s">
        <v>132</v>
      </c>
      <c r="F5070" t="s">
        <v>14592</v>
      </c>
      <c r="G5070" t="s">
        <v>204</v>
      </c>
      <c r="H5070" t="s">
        <v>135</v>
      </c>
      <c r="I5070" t="s">
        <v>136</v>
      </c>
      <c r="J5070" t="s">
        <v>137</v>
      </c>
      <c r="K5070" t="s">
        <v>144</v>
      </c>
      <c r="L5070" t="s">
        <v>14593</v>
      </c>
      <c r="M5070" t="s">
        <v>14594</v>
      </c>
      <c r="N5070">
        <v>1.2994444439999999</v>
      </c>
      <c r="O5070">
        <v>0</v>
      </c>
      <c r="P5070">
        <v>1</v>
      </c>
      <c r="Q5070">
        <v>1</v>
      </c>
      <c r="R5070">
        <v>1</v>
      </c>
      <c r="S5070">
        <v>5</v>
      </c>
      <c r="T5070">
        <v>0</v>
      </c>
      <c r="U5070">
        <v>1</v>
      </c>
      <c r="V5070">
        <v>0</v>
      </c>
      <c r="W5070">
        <v>0</v>
      </c>
      <c r="X5070">
        <v>0.18278920597814002</v>
      </c>
      <c r="Y5070">
        <v>0.92607720850666686</v>
      </c>
      <c r="Z5070">
        <v>0.38675659390920503</v>
      </c>
      <c r="AA5070">
        <v>13.678344391051418</v>
      </c>
      <c r="AB5070">
        <v>0</v>
      </c>
      <c r="AC5070">
        <v>417.24412645473581</v>
      </c>
      <c r="AD5070">
        <v>0</v>
      </c>
      <c r="AE5070">
        <v>432.41809385418122</v>
      </c>
    </row>
    <row r="5071" spans="1:31" x14ac:dyDescent="0.3">
      <c r="A5071">
        <v>2515572</v>
      </c>
      <c r="B5071">
        <v>1</v>
      </c>
      <c r="C5071" t="s">
        <v>80</v>
      </c>
      <c r="D5071" t="s">
        <v>95</v>
      </c>
      <c r="E5071" t="s">
        <v>187</v>
      </c>
      <c r="F5071" t="s">
        <v>14595</v>
      </c>
      <c r="G5071" t="s">
        <v>134</v>
      </c>
      <c r="H5071" t="s">
        <v>135</v>
      </c>
      <c r="I5071" t="s">
        <v>136</v>
      </c>
      <c r="J5071" t="s">
        <v>137</v>
      </c>
      <c r="K5071" t="s">
        <v>138</v>
      </c>
      <c r="L5071" t="s">
        <v>14596</v>
      </c>
      <c r="M5071" t="s">
        <v>14597</v>
      </c>
      <c r="N5071">
        <v>4.6216666660000003</v>
      </c>
      <c r="O5071">
        <v>4</v>
      </c>
      <c r="P5071">
        <v>184</v>
      </c>
      <c r="Q5071">
        <v>12</v>
      </c>
      <c r="R5071">
        <v>0</v>
      </c>
      <c r="S5071">
        <v>21</v>
      </c>
      <c r="T5071">
        <v>13</v>
      </c>
      <c r="U5071">
        <v>1</v>
      </c>
      <c r="V5071">
        <v>0</v>
      </c>
      <c r="W5071">
        <v>3.597005462804173</v>
      </c>
      <c r="X5071">
        <v>96.415622999429161</v>
      </c>
      <c r="Y5071">
        <v>158.2308850558193</v>
      </c>
      <c r="Z5071">
        <v>0</v>
      </c>
      <c r="AA5071">
        <v>1086.5201748237407</v>
      </c>
      <c r="AB5071">
        <v>36.276000560245137</v>
      </c>
      <c r="AC5071">
        <v>18.709564681316838</v>
      </c>
      <c r="AD5071">
        <v>0</v>
      </c>
      <c r="AE5071">
        <v>1399.7492535833553</v>
      </c>
    </row>
    <row r="5072" spans="1:31" x14ac:dyDescent="0.3">
      <c r="A5072">
        <v>2515576</v>
      </c>
      <c r="B5072">
        <v>1</v>
      </c>
      <c r="C5072" t="s">
        <v>80</v>
      </c>
      <c r="D5072" t="s">
        <v>92</v>
      </c>
      <c r="E5072" t="s">
        <v>132</v>
      </c>
      <c r="F5072" t="s">
        <v>14598</v>
      </c>
      <c r="G5072" t="s">
        <v>134</v>
      </c>
      <c r="H5072" t="s">
        <v>135</v>
      </c>
      <c r="I5072" t="s">
        <v>136</v>
      </c>
      <c r="J5072" t="s">
        <v>137</v>
      </c>
      <c r="K5072" t="s">
        <v>138</v>
      </c>
      <c r="L5072" t="s">
        <v>14599</v>
      </c>
      <c r="M5072" t="s">
        <v>14600</v>
      </c>
      <c r="N5072">
        <v>0.576944444</v>
      </c>
      <c r="O5072">
        <v>0</v>
      </c>
      <c r="P5072">
        <v>118</v>
      </c>
      <c r="Q5072">
        <v>0</v>
      </c>
      <c r="R5072">
        <v>10</v>
      </c>
      <c r="S5072">
        <v>0</v>
      </c>
      <c r="T5072">
        <v>18</v>
      </c>
      <c r="U5072">
        <v>0</v>
      </c>
      <c r="V5072">
        <v>0</v>
      </c>
      <c r="W5072">
        <v>0</v>
      </c>
      <c r="X5072">
        <v>36.685393376363464</v>
      </c>
      <c r="Y5072">
        <v>0</v>
      </c>
      <c r="Z5072">
        <v>0.32101927323469004</v>
      </c>
      <c r="AA5072">
        <v>0</v>
      </c>
      <c r="AB5072">
        <v>20.648106002998954</v>
      </c>
      <c r="AC5072">
        <v>0</v>
      </c>
      <c r="AD5072">
        <v>0</v>
      </c>
      <c r="AE5072">
        <v>57.654518652597105</v>
      </c>
    </row>
    <row r="5073" spans="1:31" x14ac:dyDescent="0.3">
      <c r="A5073">
        <v>2515577</v>
      </c>
      <c r="B5073">
        <v>1</v>
      </c>
      <c r="C5073" t="s">
        <v>80</v>
      </c>
      <c r="D5073" t="s">
        <v>98</v>
      </c>
      <c r="E5073" t="s">
        <v>187</v>
      </c>
      <c r="F5073" t="s">
        <v>14601</v>
      </c>
      <c r="G5073" t="s">
        <v>143</v>
      </c>
      <c r="H5073" t="s">
        <v>135</v>
      </c>
      <c r="I5073" t="s">
        <v>136</v>
      </c>
      <c r="J5073" t="s">
        <v>137</v>
      </c>
      <c r="K5073" t="s">
        <v>144</v>
      </c>
      <c r="L5073" t="s">
        <v>14602</v>
      </c>
      <c r="M5073" t="s">
        <v>14603</v>
      </c>
      <c r="N5073">
        <v>3.1988888879999999</v>
      </c>
      <c r="O5073">
        <v>0</v>
      </c>
      <c r="P5073">
        <v>0</v>
      </c>
      <c r="Q5073">
        <v>0</v>
      </c>
      <c r="R5073">
        <v>67</v>
      </c>
      <c r="S5073">
        <v>0</v>
      </c>
      <c r="T5073">
        <v>17</v>
      </c>
      <c r="U5073">
        <v>0</v>
      </c>
      <c r="V5073">
        <v>0</v>
      </c>
      <c r="W5073">
        <v>0</v>
      </c>
      <c r="X5073">
        <v>0</v>
      </c>
      <c r="Y5073">
        <v>0</v>
      </c>
      <c r="Z5073">
        <v>158.33992299074393</v>
      </c>
      <c r="AA5073">
        <v>0</v>
      </c>
      <c r="AB5073">
        <v>26.850361008546091</v>
      </c>
      <c r="AC5073">
        <v>0</v>
      </c>
      <c r="AD5073">
        <v>0</v>
      </c>
      <c r="AE5073">
        <v>185.19028399929002</v>
      </c>
    </row>
    <row r="5074" spans="1:31" x14ac:dyDescent="0.3">
      <c r="A5074">
        <v>2515584</v>
      </c>
      <c r="B5074">
        <v>1</v>
      </c>
      <c r="C5074" t="s">
        <v>80</v>
      </c>
      <c r="D5074" t="s">
        <v>93</v>
      </c>
      <c r="E5074" t="s">
        <v>141</v>
      </c>
      <c r="F5074" t="s">
        <v>14604</v>
      </c>
      <c r="G5074" t="s">
        <v>134</v>
      </c>
      <c r="H5074" t="s">
        <v>135</v>
      </c>
      <c r="I5074" t="s">
        <v>136</v>
      </c>
      <c r="J5074" t="s">
        <v>137</v>
      </c>
      <c r="K5074" t="s">
        <v>138</v>
      </c>
      <c r="L5074" t="s">
        <v>14605</v>
      </c>
      <c r="M5074" t="s">
        <v>14606</v>
      </c>
      <c r="N5074">
        <v>1.2127777769999999</v>
      </c>
      <c r="O5074">
        <v>1</v>
      </c>
      <c r="P5074">
        <v>2493</v>
      </c>
      <c r="Q5074">
        <v>15</v>
      </c>
      <c r="R5074">
        <v>663</v>
      </c>
      <c r="S5074">
        <v>8</v>
      </c>
      <c r="T5074">
        <v>654</v>
      </c>
      <c r="U5074">
        <v>4</v>
      </c>
      <c r="V5074">
        <v>1</v>
      </c>
      <c r="W5074">
        <v>2.8972811085037504</v>
      </c>
      <c r="X5074">
        <v>499.77475698661488</v>
      </c>
      <c r="Y5074">
        <v>30.172945871047208</v>
      </c>
      <c r="Z5074">
        <v>317.48799640429382</v>
      </c>
      <c r="AA5074">
        <v>89.051182445766813</v>
      </c>
      <c r="AB5074">
        <v>419.37284919958535</v>
      </c>
      <c r="AC5074">
        <v>179.55391610174999</v>
      </c>
      <c r="AD5074">
        <v>2.424078335916442</v>
      </c>
      <c r="AE5074">
        <v>1540.7350064534783</v>
      </c>
    </row>
    <row r="5075" spans="1:31" x14ac:dyDescent="0.3">
      <c r="A5075">
        <v>2515586</v>
      </c>
      <c r="B5075">
        <v>1</v>
      </c>
      <c r="C5075" t="s">
        <v>80</v>
      </c>
      <c r="D5075" t="s">
        <v>95</v>
      </c>
      <c r="E5075" t="s">
        <v>187</v>
      </c>
      <c r="F5075" t="s">
        <v>14607</v>
      </c>
      <c r="G5075" t="s">
        <v>143</v>
      </c>
      <c r="H5075" t="s">
        <v>135</v>
      </c>
      <c r="I5075" t="s">
        <v>136</v>
      </c>
      <c r="J5075" t="s">
        <v>137</v>
      </c>
      <c r="K5075" t="s">
        <v>144</v>
      </c>
      <c r="L5075" t="s">
        <v>14608</v>
      </c>
      <c r="M5075" t="s">
        <v>14609</v>
      </c>
      <c r="N5075">
        <v>0.49583333299999999</v>
      </c>
      <c r="O5075">
        <v>0</v>
      </c>
      <c r="P5075">
        <v>737</v>
      </c>
      <c r="Q5075">
        <v>6</v>
      </c>
      <c r="R5075">
        <v>20</v>
      </c>
      <c r="S5075">
        <v>8</v>
      </c>
      <c r="T5075">
        <v>39</v>
      </c>
      <c r="U5075">
        <v>1</v>
      </c>
      <c r="V5075">
        <v>0</v>
      </c>
      <c r="W5075">
        <v>0</v>
      </c>
      <c r="X5075">
        <v>74.306827682826594</v>
      </c>
      <c r="Y5075">
        <v>21.388715819255523</v>
      </c>
      <c r="Z5075">
        <v>3.1746564112158762</v>
      </c>
      <c r="AA5075">
        <v>90.340357348303826</v>
      </c>
      <c r="AB5075">
        <v>15.66469824714715</v>
      </c>
      <c r="AC5075">
        <v>48.24278840615267</v>
      </c>
      <c r="AD5075">
        <v>0</v>
      </c>
      <c r="AE5075">
        <v>253.11804391490165</v>
      </c>
    </row>
    <row r="5076" spans="1:31" x14ac:dyDescent="0.3">
      <c r="A5076">
        <v>2515587</v>
      </c>
      <c r="B5076">
        <v>1</v>
      </c>
      <c r="C5076" t="s">
        <v>80</v>
      </c>
      <c r="D5076" t="s">
        <v>86</v>
      </c>
      <c r="E5076" t="s">
        <v>167</v>
      </c>
      <c r="F5076" t="s">
        <v>14610</v>
      </c>
      <c r="G5076" t="s">
        <v>538</v>
      </c>
      <c r="H5076" t="s">
        <v>150</v>
      </c>
      <c r="I5076" t="s">
        <v>136</v>
      </c>
      <c r="J5076" t="s">
        <v>3</v>
      </c>
      <c r="K5076" t="s">
        <v>144</v>
      </c>
      <c r="L5076" t="s">
        <v>14611</v>
      </c>
      <c r="M5076" t="s">
        <v>14612</v>
      </c>
      <c r="N5076">
        <v>1.3477777769999999</v>
      </c>
      <c r="O5076">
        <v>0</v>
      </c>
      <c r="P5076">
        <v>1</v>
      </c>
      <c r="Q5076">
        <v>0</v>
      </c>
      <c r="R5076">
        <v>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0</v>
      </c>
      <c r="Y5076">
        <v>0</v>
      </c>
      <c r="Z5076">
        <v>0</v>
      </c>
      <c r="AA5076">
        <v>0</v>
      </c>
      <c r="AB5076">
        <v>0</v>
      </c>
      <c r="AC5076">
        <v>0</v>
      </c>
      <c r="AD5076">
        <v>0</v>
      </c>
      <c r="AE5076">
        <v>0</v>
      </c>
    </row>
    <row r="5077" spans="1:31" x14ac:dyDescent="0.3">
      <c r="A5077">
        <v>2515593</v>
      </c>
      <c r="B5077">
        <v>1</v>
      </c>
      <c r="C5077" t="s">
        <v>80</v>
      </c>
      <c r="D5077" t="s">
        <v>107</v>
      </c>
      <c r="E5077" t="s">
        <v>159</v>
      </c>
      <c r="F5077" t="s">
        <v>14613</v>
      </c>
      <c r="G5077" t="s">
        <v>173</v>
      </c>
      <c r="H5077" t="s">
        <v>150</v>
      </c>
      <c r="I5077" t="s">
        <v>136</v>
      </c>
      <c r="J5077" t="s">
        <v>137</v>
      </c>
      <c r="K5077" t="s">
        <v>138</v>
      </c>
      <c r="L5077" t="s">
        <v>14614</v>
      </c>
      <c r="M5077" t="s">
        <v>14615</v>
      </c>
      <c r="N5077">
        <v>1.5041666659999999</v>
      </c>
      <c r="O5077">
        <v>0</v>
      </c>
      <c r="P5077">
        <v>199</v>
      </c>
      <c r="Q5077">
        <v>0</v>
      </c>
      <c r="R5077">
        <v>0</v>
      </c>
      <c r="S5077">
        <v>0</v>
      </c>
      <c r="T5077">
        <v>5</v>
      </c>
      <c r="U5077">
        <v>0</v>
      </c>
      <c r="V5077">
        <v>0</v>
      </c>
      <c r="W5077">
        <v>0</v>
      </c>
      <c r="X5077">
        <v>41.470618733363729</v>
      </c>
      <c r="Y5077">
        <v>0</v>
      </c>
      <c r="Z5077">
        <v>0</v>
      </c>
      <c r="AA5077">
        <v>0</v>
      </c>
      <c r="AB5077">
        <v>23.594688284461871</v>
      </c>
      <c r="AC5077">
        <v>0</v>
      </c>
      <c r="AD5077">
        <v>0</v>
      </c>
      <c r="AE5077">
        <v>65.065307017825603</v>
      </c>
    </row>
    <row r="5078" spans="1:31" x14ac:dyDescent="0.3">
      <c r="A5078">
        <v>2515595</v>
      </c>
      <c r="B5078">
        <v>1</v>
      </c>
      <c r="C5078" t="s">
        <v>80</v>
      </c>
      <c r="D5078" t="s">
        <v>101</v>
      </c>
      <c r="E5078" t="s">
        <v>167</v>
      </c>
      <c r="F5078" t="s">
        <v>14616</v>
      </c>
      <c r="G5078" t="s">
        <v>263</v>
      </c>
      <c r="H5078" t="s">
        <v>150</v>
      </c>
      <c r="I5078" t="s">
        <v>136</v>
      </c>
      <c r="J5078" t="s">
        <v>137</v>
      </c>
      <c r="K5078" t="s">
        <v>144</v>
      </c>
      <c r="L5078" t="s">
        <v>14617</v>
      </c>
      <c r="M5078" t="s">
        <v>14618</v>
      </c>
      <c r="N5078">
        <v>3.2544444440000002</v>
      </c>
      <c r="O5078">
        <v>0</v>
      </c>
      <c r="P5078">
        <v>2</v>
      </c>
      <c r="Q5078">
        <v>0</v>
      </c>
      <c r="R5078">
        <v>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2.5655698032404253</v>
      </c>
      <c r="Y5078">
        <v>0</v>
      </c>
      <c r="Z5078">
        <v>0</v>
      </c>
      <c r="AA5078">
        <v>0</v>
      </c>
      <c r="AB5078">
        <v>0</v>
      </c>
      <c r="AC5078">
        <v>0</v>
      </c>
      <c r="AD5078">
        <v>0</v>
      </c>
      <c r="AE5078">
        <v>2.5655698032404253</v>
      </c>
    </row>
    <row r="5079" spans="1:31" x14ac:dyDescent="0.3">
      <c r="A5079">
        <v>2515597</v>
      </c>
      <c r="B5079">
        <v>1</v>
      </c>
      <c r="C5079" t="s">
        <v>80</v>
      </c>
      <c r="D5079" t="s">
        <v>95</v>
      </c>
      <c r="E5079" t="s">
        <v>159</v>
      </c>
      <c r="F5079" t="s">
        <v>14619</v>
      </c>
      <c r="G5079" t="s">
        <v>134</v>
      </c>
      <c r="H5079" t="s">
        <v>150</v>
      </c>
      <c r="I5079" t="s">
        <v>136</v>
      </c>
      <c r="J5079" t="s">
        <v>137</v>
      </c>
      <c r="K5079" t="s">
        <v>138</v>
      </c>
      <c r="L5079" t="s">
        <v>14620</v>
      </c>
      <c r="M5079" t="s">
        <v>14621</v>
      </c>
      <c r="N5079">
        <v>1.7713888879999999</v>
      </c>
      <c r="O5079">
        <v>0</v>
      </c>
      <c r="P5079">
        <v>170</v>
      </c>
      <c r="Q5079">
        <v>0</v>
      </c>
      <c r="R5079">
        <v>0</v>
      </c>
      <c r="S5079">
        <v>0</v>
      </c>
      <c r="T5079">
        <v>9</v>
      </c>
      <c r="U5079">
        <v>0</v>
      </c>
      <c r="V5079">
        <v>0</v>
      </c>
      <c r="W5079">
        <v>0</v>
      </c>
      <c r="X5079">
        <v>57.232678296641623</v>
      </c>
      <c r="Y5079">
        <v>0</v>
      </c>
      <c r="Z5079">
        <v>0</v>
      </c>
      <c r="AA5079">
        <v>0</v>
      </c>
      <c r="AB5079">
        <v>10.465072002713955</v>
      </c>
      <c r="AC5079">
        <v>0</v>
      </c>
      <c r="AD5079">
        <v>0</v>
      </c>
      <c r="AE5079">
        <v>67.697750299355576</v>
      </c>
    </row>
    <row r="5080" spans="1:31" x14ac:dyDescent="0.3">
      <c r="A5080">
        <v>2515603</v>
      </c>
      <c r="B5080">
        <v>1</v>
      </c>
      <c r="C5080" t="s">
        <v>80</v>
      </c>
      <c r="D5080" t="s">
        <v>103</v>
      </c>
      <c r="E5080" t="s">
        <v>159</v>
      </c>
      <c r="F5080" t="s">
        <v>14622</v>
      </c>
      <c r="G5080" t="s">
        <v>134</v>
      </c>
      <c r="H5080" t="s">
        <v>150</v>
      </c>
      <c r="I5080" t="s">
        <v>136</v>
      </c>
      <c r="J5080" t="s">
        <v>137</v>
      </c>
      <c r="K5080" t="s">
        <v>138</v>
      </c>
      <c r="L5080" t="s">
        <v>14623</v>
      </c>
      <c r="M5080" t="s">
        <v>14624</v>
      </c>
      <c r="N5080">
        <v>2.1872222219999999</v>
      </c>
      <c r="O5080">
        <v>0</v>
      </c>
      <c r="P5080">
        <v>440</v>
      </c>
      <c r="Q5080">
        <v>0</v>
      </c>
      <c r="R5080">
        <v>0</v>
      </c>
      <c r="S5080">
        <v>0</v>
      </c>
      <c r="T5080">
        <v>30</v>
      </c>
      <c r="U5080">
        <v>0</v>
      </c>
      <c r="V5080">
        <v>0</v>
      </c>
      <c r="W5080">
        <v>0</v>
      </c>
      <c r="X5080">
        <v>234.24086798189867</v>
      </c>
      <c r="Y5080">
        <v>0</v>
      </c>
      <c r="Z5080">
        <v>0</v>
      </c>
      <c r="AA5080">
        <v>0</v>
      </c>
      <c r="AB5080">
        <v>50.520294919293711</v>
      </c>
      <c r="AC5080">
        <v>0</v>
      </c>
      <c r="AD5080">
        <v>0</v>
      </c>
      <c r="AE5080">
        <v>284.76116290119239</v>
      </c>
    </row>
    <row r="5081" spans="1:31" x14ac:dyDescent="0.3">
      <c r="A5081">
        <v>2515604</v>
      </c>
      <c r="B5081">
        <v>1</v>
      </c>
      <c r="C5081" t="s">
        <v>80</v>
      </c>
      <c r="D5081" t="s">
        <v>105</v>
      </c>
      <c r="E5081" t="s">
        <v>159</v>
      </c>
      <c r="F5081" t="s">
        <v>14625</v>
      </c>
      <c r="G5081" t="s">
        <v>134</v>
      </c>
      <c r="H5081" t="s">
        <v>150</v>
      </c>
      <c r="I5081" t="s">
        <v>136</v>
      </c>
      <c r="J5081" t="s">
        <v>137</v>
      </c>
      <c r="K5081" t="s">
        <v>138</v>
      </c>
      <c r="L5081" t="s">
        <v>14626</v>
      </c>
      <c r="M5081" t="s">
        <v>14627</v>
      </c>
      <c r="N5081">
        <v>0.95361111099999996</v>
      </c>
      <c r="O5081">
        <v>0</v>
      </c>
      <c r="P5081">
        <v>167</v>
      </c>
      <c r="Q5081">
        <v>0</v>
      </c>
      <c r="R5081">
        <v>0</v>
      </c>
      <c r="S5081">
        <v>0</v>
      </c>
      <c r="T5081">
        <v>25</v>
      </c>
      <c r="U5081">
        <v>0</v>
      </c>
      <c r="V5081">
        <v>0</v>
      </c>
      <c r="W5081">
        <v>0</v>
      </c>
      <c r="X5081">
        <v>32.386795340446653</v>
      </c>
      <c r="Y5081">
        <v>0</v>
      </c>
      <c r="Z5081">
        <v>0</v>
      </c>
      <c r="AA5081">
        <v>0</v>
      </c>
      <c r="AB5081">
        <v>42.823646514833321</v>
      </c>
      <c r="AC5081">
        <v>0</v>
      </c>
      <c r="AD5081">
        <v>0</v>
      </c>
      <c r="AE5081">
        <v>75.210441855279981</v>
      </c>
    </row>
    <row r="5082" spans="1:31" x14ac:dyDescent="0.3">
      <c r="A5082">
        <v>2515609</v>
      </c>
      <c r="B5082">
        <v>1</v>
      </c>
      <c r="C5082" t="s">
        <v>80</v>
      </c>
      <c r="D5082" t="s">
        <v>90</v>
      </c>
      <c r="E5082" t="s">
        <v>207</v>
      </c>
      <c r="F5082" t="s">
        <v>14628</v>
      </c>
      <c r="G5082" t="s">
        <v>134</v>
      </c>
      <c r="H5082" t="s">
        <v>150</v>
      </c>
      <c r="I5082" t="s">
        <v>136</v>
      </c>
      <c r="J5082" t="s">
        <v>137</v>
      </c>
      <c r="K5082" t="s">
        <v>138</v>
      </c>
      <c r="L5082" t="s">
        <v>14629</v>
      </c>
      <c r="M5082" t="s">
        <v>14630</v>
      </c>
      <c r="N5082">
        <v>1.145</v>
      </c>
      <c r="O5082">
        <v>0</v>
      </c>
      <c r="P5082">
        <v>171</v>
      </c>
      <c r="Q5082">
        <v>0</v>
      </c>
      <c r="R5082">
        <v>0</v>
      </c>
      <c r="S5082">
        <v>0</v>
      </c>
      <c r="T5082">
        <v>3</v>
      </c>
      <c r="U5082">
        <v>0</v>
      </c>
      <c r="V5082">
        <v>0</v>
      </c>
      <c r="W5082">
        <v>0</v>
      </c>
      <c r="X5082">
        <v>43.304685283344135</v>
      </c>
      <c r="Y5082">
        <v>0</v>
      </c>
      <c r="Z5082">
        <v>0</v>
      </c>
      <c r="AA5082">
        <v>0</v>
      </c>
      <c r="AB5082">
        <v>0.34776733865906251</v>
      </c>
      <c r="AC5082">
        <v>0</v>
      </c>
      <c r="AD5082">
        <v>0</v>
      </c>
      <c r="AE5082">
        <v>43.652452622003196</v>
      </c>
    </row>
    <row r="5083" spans="1:31" x14ac:dyDescent="0.3">
      <c r="A5083">
        <v>2515617</v>
      </c>
      <c r="B5083">
        <v>1</v>
      </c>
      <c r="C5083" t="s">
        <v>80</v>
      </c>
      <c r="D5083" t="s">
        <v>99</v>
      </c>
      <c r="E5083" t="s">
        <v>207</v>
      </c>
      <c r="F5083" t="s">
        <v>14631</v>
      </c>
      <c r="G5083" t="s">
        <v>177</v>
      </c>
      <c r="H5083" t="s">
        <v>150</v>
      </c>
      <c r="I5083" t="s">
        <v>136</v>
      </c>
      <c r="J5083" t="s">
        <v>137</v>
      </c>
      <c r="K5083" t="s">
        <v>144</v>
      </c>
      <c r="L5083" t="s">
        <v>14632</v>
      </c>
      <c r="M5083" t="s">
        <v>14633</v>
      </c>
      <c r="N5083">
        <v>0.69027777700000004</v>
      </c>
      <c r="O5083">
        <v>0</v>
      </c>
      <c r="P5083">
        <v>92</v>
      </c>
      <c r="Q5083">
        <v>0</v>
      </c>
      <c r="R5083">
        <v>0</v>
      </c>
      <c r="S5083">
        <v>0</v>
      </c>
      <c r="T5083">
        <v>20</v>
      </c>
      <c r="U5083">
        <v>0</v>
      </c>
      <c r="V5083">
        <v>0</v>
      </c>
      <c r="W5083">
        <v>0</v>
      </c>
      <c r="X5083">
        <v>12.1447480953463</v>
      </c>
      <c r="Y5083">
        <v>0</v>
      </c>
      <c r="Z5083">
        <v>0</v>
      </c>
      <c r="AA5083">
        <v>0</v>
      </c>
      <c r="AB5083">
        <v>9.913245335181843</v>
      </c>
      <c r="AC5083">
        <v>0</v>
      </c>
      <c r="AD5083">
        <v>0</v>
      </c>
      <c r="AE5083">
        <v>22.057993430528143</v>
      </c>
    </row>
    <row r="5084" spans="1:31" x14ac:dyDescent="0.3">
      <c r="A5084">
        <v>2515624</v>
      </c>
      <c r="B5084">
        <v>1</v>
      </c>
      <c r="C5084" t="s">
        <v>81</v>
      </c>
      <c r="D5084" t="s">
        <v>128</v>
      </c>
      <c r="E5084" t="s">
        <v>167</v>
      </c>
      <c r="F5084" t="s">
        <v>14634</v>
      </c>
      <c r="G5084" t="s">
        <v>263</v>
      </c>
      <c r="H5084" t="s">
        <v>150</v>
      </c>
      <c r="I5084" t="s">
        <v>136</v>
      </c>
      <c r="J5084" t="s">
        <v>137</v>
      </c>
      <c r="K5084" t="s">
        <v>144</v>
      </c>
      <c r="L5084" t="s">
        <v>14635</v>
      </c>
      <c r="M5084" t="s">
        <v>14636</v>
      </c>
      <c r="N5084">
        <v>2.9575</v>
      </c>
      <c r="O5084">
        <v>0</v>
      </c>
      <c r="P5084">
        <v>1</v>
      </c>
      <c r="Q5084">
        <v>0</v>
      </c>
      <c r="R5084">
        <v>0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1.0123261610280002E-2</v>
      </c>
      <c r="Y5084">
        <v>0</v>
      </c>
      <c r="Z5084">
        <v>0</v>
      </c>
      <c r="AA5084">
        <v>0</v>
      </c>
      <c r="AB5084">
        <v>0</v>
      </c>
      <c r="AC5084">
        <v>0</v>
      </c>
      <c r="AD5084">
        <v>0</v>
      </c>
      <c r="AE5084">
        <v>1.0123261610280002E-2</v>
      </c>
    </row>
    <row r="5085" spans="1:31" x14ac:dyDescent="0.3">
      <c r="A5085">
        <v>2515628</v>
      </c>
      <c r="B5085">
        <v>1</v>
      </c>
      <c r="C5085" t="s">
        <v>80</v>
      </c>
      <c r="D5085" t="s">
        <v>109</v>
      </c>
      <c r="E5085" t="s">
        <v>207</v>
      </c>
      <c r="F5085" t="s">
        <v>14637</v>
      </c>
      <c r="G5085" t="s">
        <v>177</v>
      </c>
      <c r="H5085" t="s">
        <v>150</v>
      </c>
      <c r="I5085" t="s">
        <v>136</v>
      </c>
      <c r="J5085" t="s">
        <v>137</v>
      </c>
      <c r="K5085" t="s">
        <v>144</v>
      </c>
      <c r="L5085" t="s">
        <v>14638</v>
      </c>
      <c r="M5085" t="s">
        <v>14639</v>
      </c>
      <c r="N5085">
        <v>0.82250000000000001</v>
      </c>
      <c r="O5085">
        <v>0</v>
      </c>
      <c r="P5085">
        <v>44</v>
      </c>
      <c r="Q5085">
        <v>0</v>
      </c>
      <c r="R5085">
        <v>0</v>
      </c>
      <c r="S5085">
        <v>0</v>
      </c>
      <c r="T5085">
        <v>10</v>
      </c>
      <c r="U5085">
        <v>0</v>
      </c>
      <c r="V5085">
        <v>0</v>
      </c>
      <c r="W5085">
        <v>0</v>
      </c>
      <c r="X5085">
        <v>3.3084561550308083</v>
      </c>
      <c r="Y5085">
        <v>0</v>
      </c>
      <c r="Z5085">
        <v>0</v>
      </c>
      <c r="AA5085">
        <v>0</v>
      </c>
      <c r="AB5085">
        <v>3.0479023923509998</v>
      </c>
      <c r="AC5085">
        <v>0</v>
      </c>
      <c r="AD5085">
        <v>0</v>
      </c>
      <c r="AE5085">
        <v>6.3563585473818076</v>
      </c>
    </row>
    <row r="5086" spans="1:31" x14ac:dyDescent="0.3">
      <c r="A5086">
        <v>2515633</v>
      </c>
      <c r="B5086">
        <v>1</v>
      </c>
      <c r="C5086" t="s">
        <v>80</v>
      </c>
      <c r="D5086" t="s">
        <v>108</v>
      </c>
      <c r="E5086" t="s">
        <v>159</v>
      </c>
      <c r="F5086" t="s">
        <v>7981</v>
      </c>
      <c r="G5086" t="s">
        <v>181</v>
      </c>
      <c r="H5086" t="s">
        <v>150</v>
      </c>
      <c r="I5086" t="s">
        <v>136</v>
      </c>
      <c r="J5086" t="s">
        <v>137</v>
      </c>
      <c r="K5086" t="s">
        <v>144</v>
      </c>
      <c r="L5086" t="s">
        <v>14640</v>
      </c>
      <c r="M5086" t="s">
        <v>14641</v>
      </c>
      <c r="N5086">
        <v>1.207222222</v>
      </c>
      <c r="O5086">
        <v>0</v>
      </c>
      <c r="P5086">
        <v>27</v>
      </c>
      <c r="Q5086">
        <v>0</v>
      </c>
      <c r="R5086">
        <v>17</v>
      </c>
      <c r="S5086">
        <v>0</v>
      </c>
      <c r="T5086">
        <v>10</v>
      </c>
      <c r="U5086">
        <v>0</v>
      </c>
      <c r="V5086">
        <v>0</v>
      </c>
      <c r="W5086">
        <v>0</v>
      </c>
      <c r="X5086">
        <v>5.8197452156429881</v>
      </c>
      <c r="Y5086">
        <v>0</v>
      </c>
      <c r="Z5086">
        <v>2.4936877574979954</v>
      </c>
      <c r="AA5086">
        <v>0</v>
      </c>
      <c r="AB5086">
        <v>9.3059993925975704</v>
      </c>
      <c r="AC5086">
        <v>0</v>
      </c>
      <c r="AD5086">
        <v>0</v>
      </c>
      <c r="AE5086">
        <v>17.619432365738554</v>
      </c>
    </row>
    <row r="5087" spans="1:31" x14ac:dyDescent="0.3">
      <c r="A5087">
        <v>2515636</v>
      </c>
      <c r="B5087">
        <v>1</v>
      </c>
      <c r="C5087" t="s">
        <v>80</v>
      </c>
      <c r="D5087" t="s">
        <v>100</v>
      </c>
      <c r="E5087" t="s">
        <v>167</v>
      </c>
      <c r="F5087" t="s">
        <v>14642</v>
      </c>
      <c r="G5087" t="s">
        <v>263</v>
      </c>
      <c r="H5087" t="s">
        <v>150</v>
      </c>
      <c r="I5087" t="s">
        <v>136</v>
      </c>
      <c r="J5087" t="s">
        <v>137</v>
      </c>
      <c r="K5087" t="s">
        <v>144</v>
      </c>
      <c r="L5087" t="s">
        <v>14643</v>
      </c>
      <c r="M5087" t="s">
        <v>14644</v>
      </c>
      <c r="N5087">
        <v>0.68555555499999998</v>
      </c>
      <c r="O5087">
        <v>0</v>
      </c>
      <c r="P5087">
        <v>1</v>
      </c>
      <c r="Q5087">
        <v>0</v>
      </c>
      <c r="R5087">
        <v>0</v>
      </c>
      <c r="S5087">
        <v>0</v>
      </c>
      <c r="T5087">
        <v>0</v>
      </c>
      <c r="U5087">
        <v>0</v>
      </c>
      <c r="V5087">
        <v>0</v>
      </c>
      <c r="W5087">
        <v>0</v>
      </c>
      <c r="X5087">
        <v>0.14281219725270006</v>
      </c>
      <c r="Y5087">
        <v>0</v>
      </c>
      <c r="Z5087">
        <v>0</v>
      </c>
      <c r="AA5087">
        <v>0</v>
      </c>
      <c r="AB5087">
        <v>0</v>
      </c>
      <c r="AC5087">
        <v>0</v>
      </c>
      <c r="AD5087">
        <v>0</v>
      </c>
      <c r="AE5087">
        <v>0.14281219725270006</v>
      </c>
    </row>
    <row r="5088" spans="1:31" x14ac:dyDescent="0.3">
      <c r="A5088">
        <v>2515637</v>
      </c>
      <c r="B5088">
        <v>1</v>
      </c>
      <c r="C5088" t="s">
        <v>80</v>
      </c>
      <c r="D5088" t="s">
        <v>104</v>
      </c>
      <c r="E5088" t="s">
        <v>141</v>
      </c>
      <c r="F5088" t="s">
        <v>868</v>
      </c>
      <c r="G5088" t="s">
        <v>143</v>
      </c>
      <c r="H5088" t="s">
        <v>135</v>
      </c>
      <c r="I5088" t="s">
        <v>136</v>
      </c>
      <c r="J5088" t="s">
        <v>137</v>
      </c>
      <c r="K5088" t="s">
        <v>144</v>
      </c>
      <c r="L5088" t="s">
        <v>14645</v>
      </c>
      <c r="M5088" t="s">
        <v>14646</v>
      </c>
      <c r="N5088">
        <v>0.86222222199999998</v>
      </c>
      <c r="O5088">
        <v>21</v>
      </c>
      <c r="P5088">
        <v>156</v>
      </c>
      <c r="Q5088">
        <v>145</v>
      </c>
      <c r="R5088">
        <v>317</v>
      </c>
      <c r="S5088">
        <v>48</v>
      </c>
      <c r="T5088">
        <v>94</v>
      </c>
      <c r="U5088">
        <v>16</v>
      </c>
      <c r="V5088">
        <v>0</v>
      </c>
      <c r="W5088">
        <v>4.170180739988977</v>
      </c>
      <c r="X5088">
        <v>23.844152598006108</v>
      </c>
      <c r="Y5088">
        <v>128.87097919664666</v>
      </c>
      <c r="Z5088">
        <v>126.04120362948169</v>
      </c>
      <c r="AA5088">
        <v>290.83067455740809</v>
      </c>
      <c r="AB5088">
        <v>41.117464108764629</v>
      </c>
      <c r="AC5088">
        <v>2023.6963548196309</v>
      </c>
      <c r="AD5088">
        <v>0</v>
      </c>
      <c r="AE5088">
        <v>2638.571009649927</v>
      </c>
    </row>
    <row r="5089" spans="1:31" x14ac:dyDescent="0.3">
      <c r="A5089">
        <v>2515639</v>
      </c>
      <c r="B5089">
        <v>1</v>
      </c>
      <c r="C5089" t="s">
        <v>80</v>
      </c>
      <c r="D5089" t="s">
        <v>93</v>
      </c>
      <c r="E5089" t="s">
        <v>141</v>
      </c>
      <c r="F5089" t="s">
        <v>14647</v>
      </c>
      <c r="G5089" t="s">
        <v>134</v>
      </c>
      <c r="H5089" t="s">
        <v>135</v>
      </c>
      <c r="I5089" t="s">
        <v>136</v>
      </c>
      <c r="J5089" t="s">
        <v>137</v>
      </c>
      <c r="K5089" t="s">
        <v>138</v>
      </c>
      <c r="L5089" t="s">
        <v>14648</v>
      </c>
      <c r="M5089" t="s">
        <v>14649</v>
      </c>
      <c r="N5089">
        <v>0.35166666600000002</v>
      </c>
      <c r="O5089">
        <v>0</v>
      </c>
      <c r="P5089">
        <v>1587</v>
      </c>
      <c r="Q5089">
        <v>4</v>
      </c>
      <c r="R5089">
        <v>184</v>
      </c>
      <c r="S5089">
        <v>12</v>
      </c>
      <c r="T5089">
        <v>326</v>
      </c>
      <c r="U5089">
        <v>2</v>
      </c>
      <c r="V5089">
        <v>3</v>
      </c>
      <c r="W5089">
        <v>0</v>
      </c>
      <c r="X5089">
        <v>91.459523113064392</v>
      </c>
      <c r="Y5089">
        <v>2.2134590384379598</v>
      </c>
      <c r="Z5089">
        <v>27.945386153315216</v>
      </c>
      <c r="AA5089">
        <v>14.35413214855437</v>
      </c>
      <c r="AB5089">
        <v>80.003426844848065</v>
      </c>
      <c r="AC5089">
        <v>45.214641244425003</v>
      </c>
      <c r="AD5089">
        <v>67.447053383260325</v>
      </c>
      <c r="AE5089">
        <v>328.63762192590531</v>
      </c>
    </row>
    <row r="5090" spans="1:31" x14ac:dyDescent="0.3">
      <c r="A5090">
        <v>2515640</v>
      </c>
      <c r="B5090">
        <v>1</v>
      </c>
      <c r="C5090" t="s">
        <v>80</v>
      </c>
      <c r="D5090" t="s">
        <v>97</v>
      </c>
      <c r="E5090" t="s">
        <v>167</v>
      </c>
      <c r="F5090" t="s">
        <v>14650</v>
      </c>
      <c r="G5090" t="s">
        <v>169</v>
      </c>
      <c r="H5090" t="s">
        <v>150</v>
      </c>
      <c r="I5090" t="s">
        <v>136</v>
      </c>
      <c r="J5090" t="s">
        <v>137</v>
      </c>
      <c r="K5090" t="s">
        <v>144</v>
      </c>
      <c r="L5090" t="s">
        <v>14651</v>
      </c>
      <c r="M5090" t="s">
        <v>14652</v>
      </c>
      <c r="N5090">
        <v>0.74305555499999998</v>
      </c>
      <c r="O5090">
        <v>0</v>
      </c>
      <c r="P5090">
        <v>1</v>
      </c>
      <c r="Q5090">
        <v>0</v>
      </c>
      <c r="R5090">
        <v>0</v>
      </c>
      <c r="S5090">
        <v>0</v>
      </c>
      <c r="T5090">
        <v>0</v>
      </c>
      <c r="U5090">
        <v>0</v>
      </c>
      <c r="V5090">
        <v>0</v>
      </c>
      <c r="W5090">
        <v>0</v>
      </c>
      <c r="X5090">
        <v>0.64099315731464668</v>
      </c>
      <c r="Y5090">
        <v>0</v>
      </c>
      <c r="Z5090">
        <v>0</v>
      </c>
      <c r="AA5090">
        <v>0</v>
      </c>
      <c r="AB5090">
        <v>0</v>
      </c>
      <c r="AC5090">
        <v>0</v>
      </c>
      <c r="AD5090">
        <v>0</v>
      </c>
      <c r="AE5090">
        <v>0.64099315731464668</v>
      </c>
    </row>
    <row r="5091" spans="1:31" x14ac:dyDescent="0.3">
      <c r="A5091">
        <v>2515648</v>
      </c>
      <c r="B5091">
        <v>1</v>
      </c>
      <c r="C5091" t="s">
        <v>81</v>
      </c>
      <c r="D5091" t="s">
        <v>113</v>
      </c>
      <c r="E5091" t="s">
        <v>141</v>
      </c>
      <c r="F5091" t="s">
        <v>14653</v>
      </c>
      <c r="G5091" t="s">
        <v>143</v>
      </c>
      <c r="H5091" t="s">
        <v>135</v>
      </c>
      <c r="I5091" t="s">
        <v>136</v>
      </c>
      <c r="J5091" t="s">
        <v>137</v>
      </c>
      <c r="K5091" t="s">
        <v>144</v>
      </c>
      <c r="L5091" t="s">
        <v>14654</v>
      </c>
      <c r="M5091" t="s">
        <v>14655</v>
      </c>
      <c r="N5091">
        <v>0.80944444400000004</v>
      </c>
      <c r="O5091">
        <v>0</v>
      </c>
      <c r="P5091">
        <v>420</v>
      </c>
      <c r="Q5091">
        <v>0</v>
      </c>
      <c r="R5091">
        <v>3</v>
      </c>
      <c r="S5091">
        <v>0</v>
      </c>
      <c r="T5091">
        <v>11</v>
      </c>
      <c r="U5091">
        <v>0</v>
      </c>
      <c r="V5091">
        <v>0</v>
      </c>
      <c r="W5091">
        <v>0</v>
      </c>
      <c r="X5091">
        <v>62.014715687905351</v>
      </c>
      <c r="Y5091">
        <v>0</v>
      </c>
      <c r="Z5091">
        <v>0.57146640182704167</v>
      </c>
      <c r="AA5091">
        <v>0</v>
      </c>
      <c r="AB5091">
        <v>5.2091896309941976</v>
      </c>
      <c r="AC5091">
        <v>0</v>
      </c>
      <c r="AD5091">
        <v>0</v>
      </c>
      <c r="AE5091">
        <v>67.795371720726592</v>
      </c>
    </row>
    <row r="5092" spans="1:31" x14ac:dyDescent="0.3">
      <c r="A5092">
        <v>2515651</v>
      </c>
      <c r="B5092">
        <v>1</v>
      </c>
      <c r="C5092" t="s">
        <v>80</v>
      </c>
      <c r="D5092" t="s">
        <v>105</v>
      </c>
      <c r="E5092" t="s">
        <v>132</v>
      </c>
      <c r="F5092" t="s">
        <v>14158</v>
      </c>
      <c r="G5092" t="s">
        <v>204</v>
      </c>
      <c r="H5092" t="s">
        <v>135</v>
      </c>
      <c r="I5092" t="s">
        <v>136</v>
      </c>
      <c r="J5092" t="s">
        <v>137</v>
      </c>
      <c r="K5092" t="s">
        <v>144</v>
      </c>
      <c r="L5092" t="s">
        <v>14656</v>
      </c>
      <c r="M5092" t="s">
        <v>14657</v>
      </c>
      <c r="N5092">
        <v>1.6177777769999999</v>
      </c>
      <c r="O5092">
        <v>3</v>
      </c>
      <c r="P5092">
        <v>138</v>
      </c>
      <c r="Q5092">
        <v>9</v>
      </c>
      <c r="R5092">
        <v>6</v>
      </c>
      <c r="S5092">
        <v>2</v>
      </c>
      <c r="T5092">
        <v>12</v>
      </c>
      <c r="U5092">
        <v>0</v>
      </c>
      <c r="V5092">
        <v>0</v>
      </c>
      <c r="W5092">
        <v>0.79524840962014176</v>
      </c>
      <c r="X5092">
        <v>36.054180340815734</v>
      </c>
      <c r="Y5092">
        <v>13.01439300787712</v>
      </c>
      <c r="Z5092">
        <v>1.594160574801252</v>
      </c>
      <c r="AA5092">
        <v>10.346381498094587</v>
      </c>
      <c r="AB5092">
        <v>23.266927827371703</v>
      </c>
      <c r="AC5092">
        <v>0</v>
      </c>
      <c r="AD5092">
        <v>0</v>
      </c>
      <c r="AE5092">
        <v>85.071291658580535</v>
      </c>
    </row>
    <row r="5093" spans="1:31" x14ac:dyDescent="0.3">
      <c r="A5093">
        <v>2515655</v>
      </c>
      <c r="B5093">
        <v>1</v>
      </c>
      <c r="C5093" t="s">
        <v>80</v>
      </c>
      <c r="D5093" t="s">
        <v>101</v>
      </c>
      <c r="E5093" t="s">
        <v>159</v>
      </c>
      <c r="F5093" t="s">
        <v>14658</v>
      </c>
      <c r="G5093" t="s">
        <v>134</v>
      </c>
      <c r="H5093" t="s">
        <v>150</v>
      </c>
      <c r="I5093" t="s">
        <v>136</v>
      </c>
      <c r="J5093" t="s">
        <v>137</v>
      </c>
      <c r="K5093" t="s">
        <v>138</v>
      </c>
      <c r="L5093" t="s">
        <v>14659</v>
      </c>
      <c r="M5093" t="s">
        <v>14660</v>
      </c>
      <c r="N5093">
        <v>0.62194444400000004</v>
      </c>
      <c r="O5093">
        <v>0</v>
      </c>
      <c r="P5093">
        <v>59</v>
      </c>
      <c r="Q5093">
        <v>0</v>
      </c>
      <c r="R5093">
        <v>0</v>
      </c>
      <c r="S5093">
        <v>0</v>
      </c>
      <c r="T5093">
        <v>1</v>
      </c>
      <c r="U5093">
        <v>0</v>
      </c>
      <c r="V5093">
        <v>0</v>
      </c>
      <c r="W5093">
        <v>0</v>
      </c>
      <c r="X5093">
        <v>16.452155877259536</v>
      </c>
      <c r="Y5093">
        <v>0</v>
      </c>
      <c r="Z5093">
        <v>0</v>
      </c>
      <c r="AA5093">
        <v>0</v>
      </c>
      <c r="AB5093">
        <v>0.6576008670131217</v>
      </c>
      <c r="AC5093">
        <v>0</v>
      </c>
      <c r="AD5093">
        <v>0</v>
      </c>
      <c r="AE5093">
        <v>17.109756744272659</v>
      </c>
    </row>
    <row r="5094" spans="1:31" x14ac:dyDescent="0.3">
      <c r="A5094">
        <v>2515656</v>
      </c>
      <c r="B5094">
        <v>1</v>
      </c>
      <c r="C5094" t="s">
        <v>80</v>
      </c>
      <c r="D5094" t="s">
        <v>105</v>
      </c>
      <c r="E5094" t="s">
        <v>132</v>
      </c>
      <c r="F5094" t="s">
        <v>14661</v>
      </c>
      <c r="G5094" t="s">
        <v>204</v>
      </c>
      <c r="H5094" t="s">
        <v>135</v>
      </c>
      <c r="I5094" t="s">
        <v>136</v>
      </c>
      <c r="J5094" t="s">
        <v>137</v>
      </c>
      <c r="K5094" t="s">
        <v>144</v>
      </c>
      <c r="L5094" t="s">
        <v>14662</v>
      </c>
      <c r="M5094" t="s">
        <v>14663</v>
      </c>
      <c r="N5094">
        <v>4.1077777769999999</v>
      </c>
      <c r="O5094">
        <v>0</v>
      </c>
      <c r="P5094">
        <v>0</v>
      </c>
      <c r="Q5094">
        <v>2</v>
      </c>
      <c r="R5094">
        <v>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0</v>
      </c>
      <c r="Y5094">
        <v>86.26844270548807</v>
      </c>
      <c r="Z5094">
        <v>0</v>
      </c>
      <c r="AA5094">
        <v>0</v>
      </c>
      <c r="AB5094">
        <v>0</v>
      </c>
      <c r="AC5094">
        <v>0</v>
      </c>
      <c r="AD5094">
        <v>0</v>
      </c>
      <c r="AE5094">
        <v>86.26844270548807</v>
      </c>
    </row>
    <row r="5095" spans="1:31" x14ac:dyDescent="0.3">
      <c r="A5095">
        <v>2515660</v>
      </c>
      <c r="B5095">
        <v>1</v>
      </c>
      <c r="C5095" t="s">
        <v>80</v>
      </c>
      <c r="D5095" t="s">
        <v>97</v>
      </c>
      <c r="E5095" t="s">
        <v>187</v>
      </c>
      <c r="F5095" t="s">
        <v>14664</v>
      </c>
      <c r="G5095" t="s">
        <v>173</v>
      </c>
      <c r="H5095" t="s">
        <v>135</v>
      </c>
      <c r="I5095" t="s">
        <v>136</v>
      </c>
      <c r="J5095" t="s">
        <v>137</v>
      </c>
      <c r="K5095" t="s">
        <v>138</v>
      </c>
      <c r="L5095" t="s">
        <v>14665</v>
      </c>
      <c r="M5095" t="s">
        <v>14666</v>
      </c>
      <c r="N5095">
        <v>4.8480555550000002</v>
      </c>
      <c r="O5095">
        <v>12</v>
      </c>
      <c r="P5095">
        <v>3374</v>
      </c>
      <c r="Q5095">
        <v>0</v>
      </c>
      <c r="R5095">
        <v>102</v>
      </c>
      <c r="S5095">
        <v>4</v>
      </c>
      <c r="T5095">
        <v>281</v>
      </c>
      <c r="U5095">
        <v>0</v>
      </c>
      <c r="V5095">
        <v>2</v>
      </c>
      <c r="W5095">
        <v>281.18752637680171</v>
      </c>
      <c r="X5095">
        <v>6285.0816892049652</v>
      </c>
      <c r="Y5095">
        <v>0</v>
      </c>
      <c r="Z5095">
        <v>211.40597198987689</v>
      </c>
      <c r="AA5095">
        <v>277.28297848587783</v>
      </c>
      <c r="AB5095">
        <v>1398.8117057525412</v>
      </c>
      <c r="AC5095">
        <v>0</v>
      </c>
      <c r="AD5095">
        <v>29.114055562805486</v>
      </c>
      <c r="AE5095">
        <v>8482.8839273728681</v>
      </c>
    </row>
    <row r="5096" spans="1:31" x14ac:dyDescent="0.3">
      <c r="A5096">
        <v>2515667</v>
      </c>
      <c r="B5096">
        <v>1</v>
      </c>
      <c r="C5096" t="s">
        <v>80</v>
      </c>
      <c r="D5096" t="s">
        <v>105</v>
      </c>
      <c r="E5096" t="s">
        <v>141</v>
      </c>
      <c r="F5096" t="s">
        <v>14667</v>
      </c>
      <c r="G5096" t="s">
        <v>161</v>
      </c>
      <c r="H5096" t="s">
        <v>135</v>
      </c>
      <c r="I5096" t="s">
        <v>136</v>
      </c>
      <c r="J5096" t="s">
        <v>137</v>
      </c>
      <c r="K5096" t="s">
        <v>144</v>
      </c>
      <c r="L5096" t="s">
        <v>14668</v>
      </c>
      <c r="M5096" t="s">
        <v>14669</v>
      </c>
      <c r="N5096">
        <v>0.30305555499999998</v>
      </c>
      <c r="O5096">
        <v>4</v>
      </c>
      <c r="P5096">
        <v>6219</v>
      </c>
      <c r="Q5096">
        <v>9</v>
      </c>
      <c r="R5096">
        <v>466</v>
      </c>
      <c r="S5096">
        <v>48</v>
      </c>
      <c r="T5096">
        <v>598</v>
      </c>
      <c r="U5096">
        <v>6</v>
      </c>
      <c r="V5096">
        <v>2</v>
      </c>
      <c r="W5096">
        <v>0.61627268612331676</v>
      </c>
      <c r="X5096">
        <v>505.7861538022492</v>
      </c>
      <c r="Y5096">
        <v>48.973289241534665</v>
      </c>
      <c r="Z5096">
        <v>26.438802612293529</v>
      </c>
      <c r="AA5096">
        <v>132.866544523031</v>
      </c>
      <c r="AB5096">
        <v>165.78275125503478</v>
      </c>
      <c r="AC5096">
        <v>173.97965704566062</v>
      </c>
      <c r="AD5096">
        <v>3.9097861011157602</v>
      </c>
      <c r="AE5096">
        <v>1058.3532572670429</v>
      </c>
    </row>
    <row r="5097" spans="1:31" x14ac:dyDescent="0.3">
      <c r="A5097">
        <v>2515668</v>
      </c>
      <c r="B5097">
        <v>1</v>
      </c>
      <c r="C5097" t="s">
        <v>80</v>
      </c>
      <c r="D5097" t="s">
        <v>110</v>
      </c>
      <c r="E5097" t="s">
        <v>207</v>
      </c>
      <c r="F5097" t="s">
        <v>14670</v>
      </c>
      <c r="G5097" t="s">
        <v>413</v>
      </c>
      <c r="H5097" t="s">
        <v>150</v>
      </c>
      <c r="I5097" t="s">
        <v>136</v>
      </c>
      <c r="J5097" t="s">
        <v>137</v>
      </c>
      <c r="K5097" t="s">
        <v>144</v>
      </c>
      <c r="L5097" t="s">
        <v>14671</v>
      </c>
      <c r="M5097" t="s">
        <v>14672</v>
      </c>
      <c r="N5097">
        <v>2.0950000000000002</v>
      </c>
      <c r="O5097">
        <v>0</v>
      </c>
      <c r="P5097">
        <v>188</v>
      </c>
      <c r="Q5097">
        <v>0</v>
      </c>
      <c r="R5097">
        <v>0</v>
      </c>
      <c r="S5097">
        <v>0</v>
      </c>
      <c r="T5097">
        <v>21</v>
      </c>
      <c r="U5097">
        <v>0</v>
      </c>
      <c r="V5097">
        <v>0</v>
      </c>
      <c r="W5097">
        <v>0</v>
      </c>
      <c r="X5097">
        <v>106.57511044766206</v>
      </c>
      <c r="Y5097">
        <v>0</v>
      </c>
      <c r="Z5097">
        <v>0</v>
      </c>
      <c r="AA5097">
        <v>0</v>
      </c>
      <c r="AB5097">
        <v>27.039167260337468</v>
      </c>
      <c r="AC5097">
        <v>0</v>
      </c>
      <c r="AD5097">
        <v>0</v>
      </c>
      <c r="AE5097">
        <v>133.61427770799952</v>
      </c>
    </row>
    <row r="5098" spans="1:31" x14ac:dyDescent="0.3">
      <c r="A5098">
        <v>2515675</v>
      </c>
      <c r="B5098">
        <v>1</v>
      </c>
      <c r="C5098" t="s">
        <v>80</v>
      </c>
      <c r="D5098" t="s">
        <v>93</v>
      </c>
      <c r="E5098" t="s">
        <v>141</v>
      </c>
      <c r="F5098" t="s">
        <v>14673</v>
      </c>
      <c r="G5098" t="s">
        <v>134</v>
      </c>
      <c r="H5098" t="s">
        <v>135</v>
      </c>
      <c r="I5098" t="s">
        <v>136</v>
      </c>
      <c r="J5098" t="s">
        <v>137</v>
      </c>
      <c r="K5098" t="s">
        <v>138</v>
      </c>
      <c r="L5098" t="s">
        <v>14674</v>
      </c>
      <c r="M5098" t="s">
        <v>14675</v>
      </c>
      <c r="N5098">
        <v>0.68472222199999999</v>
      </c>
      <c r="O5098">
        <v>2</v>
      </c>
      <c r="P5098">
        <v>1269</v>
      </c>
      <c r="Q5098">
        <v>11</v>
      </c>
      <c r="R5098">
        <v>477</v>
      </c>
      <c r="S5098">
        <v>3</v>
      </c>
      <c r="T5098">
        <v>371</v>
      </c>
      <c r="U5098">
        <v>0</v>
      </c>
      <c r="V5098">
        <v>0</v>
      </c>
      <c r="W5098">
        <v>1.5192043138185474</v>
      </c>
      <c r="X5098">
        <v>69.247727528599924</v>
      </c>
      <c r="Y5098">
        <v>11.289562647879482</v>
      </c>
      <c r="Z5098">
        <v>35.414814949304422</v>
      </c>
      <c r="AA5098">
        <v>7.8588268456663508</v>
      </c>
      <c r="AB5098">
        <v>156.27858011356332</v>
      </c>
      <c r="AC5098">
        <v>0</v>
      </c>
      <c r="AD5098">
        <v>0</v>
      </c>
      <c r="AE5098">
        <v>281.60871639883203</v>
      </c>
    </row>
    <row r="5099" spans="1:31" x14ac:dyDescent="0.3">
      <c r="A5099">
        <v>2515677</v>
      </c>
      <c r="B5099">
        <v>1</v>
      </c>
      <c r="C5099" t="s">
        <v>80</v>
      </c>
      <c r="D5099" t="s">
        <v>105</v>
      </c>
      <c r="E5099" t="s">
        <v>159</v>
      </c>
      <c r="F5099" t="s">
        <v>14676</v>
      </c>
      <c r="G5099" t="s">
        <v>134</v>
      </c>
      <c r="H5099" t="s">
        <v>150</v>
      </c>
      <c r="I5099" t="s">
        <v>136</v>
      </c>
      <c r="J5099" t="s">
        <v>137</v>
      </c>
      <c r="K5099" t="s">
        <v>138</v>
      </c>
      <c r="L5099" t="s">
        <v>14677</v>
      </c>
      <c r="M5099" t="s">
        <v>14678</v>
      </c>
      <c r="N5099">
        <v>0.79166666600000002</v>
      </c>
      <c r="O5099">
        <v>0</v>
      </c>
      <c r="P5099">
        <v>183</v>
      </c>
      <c r="Q5099">
        <v>0</v>
      </c>
      <c r="R5099">
        <v>0</v>
      </c>
      <c r="S5099">
        <v>0</v>
      </c>
      <c r="T5099">
        <v>10</v>
      </c>
      <c r="U5099">
        <v>0</v>
      </c>
      <c r="V5099">
        <v>0</v>
      </c>
      <c r="W5099">
        <v>0</v>
      </c>
      <c r="X5099">
        <v>33.357189426955522</v>
      </c>
      <c r="Y5099">
        <v>0</v>
      </c>
      <c r="Z5099">
        <v>0</v>
      </c>
      <c r="AA5099">
        <v>0</v>
      </c>
      <c r="AB5099">
        <v>4.7785204089745195</v>
      </c>
      <c r="AC5099">
        <v>0</v>
      </c>
      <c r="AD5099">
        <v>0</v>
      </c>
      <c r="AE5099">
        <v>38.135709835930044</v>
      </c>
    </row>
    <row r="5100" spans="1:31" x14ac:dyDescent="0.3">
      <c r="A5100">
        <v>2515678</v>
      </c>
      <c r="B5100">
        <v>1</v>
      </c>
      <c r="C5100" t="s">
        <v>80</v>
      </c>
      <c r="D5100" t="s">
        <v>105</v>
      </c>
      <c r="E5100" t="s">
        <v>167</v>
      </c>
      <c r="F5100" t="s">
        <v>14679</v>
      </c>
      <c r="G5100" t="s">
        <v>169</v>
      </c>
      <c r="H5100" t="s">
        <v>150</v>
      </c>
      <c r="I5100" t="s">
        <v>136</v>
      </c>
      <c r="J5100" t="s">
        <v>137</v>
      </c>
      <c r="K5100" t="s">
        <v>144</v>
      </c>
      <c r="L5100" t="s">
        <v>14680</v>
      </c>
      <c r="M5100" t="s">
        <v>14681</v>
      </c>
      <c r="N5100">
        <v>5.4127777769999996</v>
      </c>
      <c r="O5100">
        <v>0</v>
      </c>
      <c r="P5100">
        <v>1</v>
      </c>
      <c r="Q5100">
        <v>0</v>
      </c>
      <c r="R5100">
        <v>0</v>
      </c>
      <c r="S5100">
        <v>0</v>
      </c>
      <c r="T5100">
        <v>0</v>
      </c>
      <c r="U5100">
        <v>0</v>
      </c>
      <c r="V5100">
        <v>0</v>
      </c>
      <c r="W5100">
        <v>0</v>
      </c>
      <c r="X5100">
        <v>1.2636805863377776</v>
      </c>
      <c r="Y5100">
        <v>0</v>
      </c>
      <c r="Z5100">
        <v>0</v>
      </c>
      <c r="AA5100">
        <v>0</v>
      </c>
      <c r="AB5100">
        <v>0</v>
      </c>
      <c r="AC5100">
        <v>0</v>
      </c>
      <c r="AD5100">
        <v>0</v>
      </c>
      <c r="AE5100">
        <v>1.2636805863377776</v>
      </c>
    </row>
    <row r="5101" spans="1:31" x14ac:dyDescent="0.3">
      <c r="A5101">
        <v>2515680</v>
      </c>
      <c r="B5101">
        <v>1</v>
      </c>
      <c r="C5101" t="s">
        <v>80</v>
      </c>
      <c r="D5101" t="s">
        <v>82</v>
      </c>
      <c r="E5101" t="s">
        <v>167</v>
      </c>
      <c r="F5101" t="s">
        <v>14682</v>
      </c>
      <c r="G5101" t="s">
        <v>169</v>
      </c>
      <c r="H5101" t="s">
        <v>150</v>
      </c>
      <c r="I5101" t="s">
        <v>136</v>
      </c>
      <c r="J5101" t="s">
        <v>137</v>
      </c>
      <c r="K5101" t="s">
        <v>144</v>
      </c>
      <c r="L5101" t="s">
        <v>14683</v>
      </c>
      <c r="M5101" t="s">
        <v>14684</v>
      </c>
      <c r="N5101">
        <v>3.1502777769999999</v>
      </c>
      <c r="O5101">
        <v>0</v>
      </c>
      <c r="P5101">
        <v>5</v>
      </c>
      <c r="Q5101">
        <v>0</v>
      </c>
      <c r="R5101">
        <v>0</v>
      </c>
      <c r="S5101">
        <v>0</v>
      </c>
      <c r="T5101">
        <v>1</v>
      </c>
      <c r="U5101">
        <v>0</v>
      </c>
      <c r="V5101">
        <v>0</v>
      </c>
      <c r="W5101">
        <v>0</v>
      </c>
      <c r="X5101">
        <v>2.3332709207937277</v>
      </c>
      <c r="Y5101">
        <v>0</v>
      </c>
      <c r="Z5101">
        <v>0</v>
      </c>
      <c r="AA5101">
        <v>0</v>
      </c>
      <c r="AB5101">
        <v>0.39389784006063755</v>
      </c>
      <c r="AC5101">
        <v>0</v>
      </c>
      <c r="AD5101">
        <v>0</v>
      </c>
      <c r="AE5101">
        <v>2.7271687608543651</v>
      </c>
    </row>
    <row r="5102" spans="1:31" x14ac:dyDescent="0.3">
      <c r="A5102">
        <v>2515683</v>
      </c>
      <c r="B5102">
        <v>1</v>
      </c>
      <c r="C5102" t="s">
        <v>80</v>
      </c>
      <c r="D5102" t="s">
        <v>101</v>
      </c>
      <c r="E5102" t="s">
        <v>207</v>
      </c>
      <c r="F5102" t="s">
        <v>9653</v>
      </c>
      <c r="G5102" t="s">
        <v>588</v>
      </c>
      <c r="H5102" t="s">
        <v>150</v>
      </c>
      <c r="I5102" t="s">
        <v>136</v>
      </c>
      <c r="J5102" t="s">
        <v>137</v>
      </c>
      <c r="K5102" t="s">
        <v>144</v>
      </c>
      <c r="L5102" t="s">
        <v>14685</v>
      </c>
      <c r="M5102" t="s">
        <v>14686</v>
      </c>
      <c r="N5102">
        <v>1.311666666</v>
      </c>
      <c r="O5102">
        <v>0</v>
      </c>
      <c r="P5102">
        <v>1</v>
      </c>
      <c r="Q5102">
        <v>0</v>
      </c>
      <c r="R5102">
        <v>0</v>
      </c>
      <c r="S5102">
        <v>0</v>
      </c>
      <c r="T5102">
        <v>1</v>
      </c>
      <c r="U5102">
        <v>0</v>
      </c>
      <c r="V5102">
        <v>0</v>
      </c>
      <c r="W5102">
        <v>0</v>
      </c>
      <c r="X5102">
        <v>2.9757083896993334E-2</v>
      </c>
      <c r="Y5102">
        <v>0</v>
      </c>
      <c r="Z5102">
        <v>0</v>
      </c>
      <c r="AA5102">
        <v>0</v>
      </c>
      <c r="AB5102">
        <v>2.1288718979788888</v>
      </c>
      <c r="AC5102">
        <v>0</v>
      </c>
      <c r="AD5102">
        <v>0</v>
      </c>
      <c r="AE5102">
        <v>2.1586289818758821</v>
      </c>
    </row>
    <row r="5103" spans="1:31" x14ac:dyDescent="0.3">
      <c r="A5103">
        <v>2515684</v>
      </c>
      <c r="B5103">
        <v>1</v>
      </c>
      <c r="C5103" t="s">
        <v>80</v>
      </c>
      <c r="D5103" t="s">
        <v>108</v>
      </c>
      <c r="E5103" t="s">
        <v>207</v>
      </c>
      <c r="F5103" t="s">
        <v>14687</v>
      </c>
      <c r="G5103" t="s">
        <v>161</v>
      </c>
      <c r="H5103" t="s">
        <v>150</v>
      </c>
      <c r="I5103" t="s">
        <v>136</v>
      </c>
      <c r="J5103" t="s">
        <v>137</v>
      </c>
      <c r="K5103" t="s">
        <v>144</v>
      </c>
      <c r="L5103" t="s">
        <v>14688</v>
      </c>
      <c r="M5103" t="s">
        <v>14689</v>
      </c>
      <c r="N5103">
        <v>0.92500000000000004</v>
      </c>
      <c r="O5103">
        <v>0</v>
      </c>
      <c r="P5103">
        <v>21</v>
      </c>
      <c r="Q5103">
        <v>0</v>
      </c>
      <c r="R5103">
        <v>15</v>
      </c>
      <c r="S5103">
        <v>0</v>
      </c>
      <c r="T5103">
        <v>2</v>
      </c>
      <c r="U5103">
        <v>0</v>
      </c>
      <c r="V5103">
        <v>0</v>
      </c>
      <c r="W5103">
        <v>0</v>
      </c>
      <c r="X5103">
        <v>5.0314116429455185</v>
      </c>
      <c r="Y5103">
        <v>0</v>
      </c>
      <c r="Z5103">
        <v>3.5613114829904227</v>
      </c>
      <c r="AA5103">
        <v>0</v>
      </c>
      <c r="AB5103">
        <v>0.94225001128720687</v>
      </c>
      <c r="AC5103">
        <v>0</v>
      </c>
      <c r="AD5103">
        <v>0</v>
      </c>
      <c r="AE5103">
        <v>9.5349731372231474</v>
      </c>
    </row>
    <row r="5104" spans="1:31" x14ac:dyDescent="0.3">
      <c r="A5104">
        <v>2515687</v>
      </c>
      <c r="B5104">
        <v>1</v>
      </c>
      <c r="C5104" t="s">
        <v>80</v>
      </c>
      <c r="D5104" t="s">
        <v>86</v>
      </c>
      <c r="E5104" t="s">
        <v>159</v>
      </c>
      <c r="F5104" t="s">
        <v>2642</v>
      </c>
      <c r="G5104" t="s">
        <v>161</v>
      </c>
      <c r="H5104" t="s">
        <v>150</v>
      </c>
      <c r="I5104" t="s">
        <v>136</v>
      </c>
      <c r="J5104" t="s">
        <v>137</v>
      </c>
      <c r="K5104" t="s">
        <v>144</v>
      </c>
      <c r="L5104" t="s">
        <v>14690</v>
      </c>
      <c r="M5104" t="s">
        <v>14691</v>
      </c>
      <c r="N5104">
        <v>1.4530555549999999</v>
      </c>
      <c r="O5104">
        <v>0</v>
      </c>
      <c r="P5104">
        <v>0</v>
      </c>
      <c r="Q5104">
        <v>0</v>
      </c>
      <c r="R5104">
        <v>0</v>
      </c>
      <c r="S5104">
        <v>0</v>
      </c>
      <c r="T5104">
        <v>64</v>
      </c>
      <c r="U5104">
        <v>0</v>
      </c>
      <c r="V5104">
        <v>0</v>
      </c>
      <c r="W5104">
        <v>0</v>
      </c>
      <c r="X5104">
        <v>0</v>
      </c>
      <c r="Y5104">
        <v>0</v>
      </c>
      <c r="Z5104">
        <v>0</v>
      </c>
      <c r="AA5104">
        <v>0</v>
      </c>
      <c r="AB5104">
        <v>46.744168561666221</v>
      </c>
      <c r="AC5104">
        <v>0</v>
      </c>
      <c r="AD5104">
        <v>0</v>
      </c>
      <c r="AE5104">
        <v>46.744168561666221</v>
      </c>
    </row>
    <row r="5105" spans="1:31" x14ac:dyDescent="0.3">
      <c r="A5105">
        <v>2515688</v>
      </c>
      <c r="B5105">
        <v>1</v>
      </c>
      <c r="C5105" t="s">
        <v>80</v>
      </c>
      <c r="D5105" t="s">
        <v>104</v>
      </c>
      <c r="E5105" t="s">
        <v>275</v>
      </c>
      <c r="F5105" t="s">
        <v>11473</v>
      </c>
      <c r="G5105" t="s">
        <v>143</v>
      </c>
      <c r="H5105" t="s">
        <v>135</v>
      </c>
      <c r="I5105" t="s">
        <v>136</v>
      </c>
      <c r="J5105" t="s">
        <v>137</v>
      </c>
      <c r="K5105" t="s">
        <v>144</v>
      </c>
      <c r="L5105" t="s">
        <v>14692</v>
      </c>
      <c r="M5105" t="s">
        <v>14693</v>
      </c>
      <c r="N5105">
        <v>0.89500000000000002</v>
      </c>
      <c r="O5105">
        <v>1</v>
      </c>
      <c r="P5105">
        <v>470</v>
      </c>
      <c r="Q5105">
        <v>22</v>
      </c>
      <c r="R5105">
        <v>27</v>
      </c>
      <c r="S5105">
        <v>28</v>
      </c>
      <c r="T5105">
        <v>71</v>
      </c>
      <c r="U5105">
        <v>5</v>
      </c>
      <c r="V5105">
        <v>0</v>
      </c>
      <c r="W5105">
        <v>1.8804446902101186</v>
      </c>
      <c r="X5105">
        <v>104.71327393688686</v>
      </c>
      <c r="Y5105">
        <v>23.558748436739261</v>
      </c>
      <c r="Z5105">
        <v>7.6739100935140012</v>
      </c>
      <c r="AA5105">
        <v>521.08978585284808</v>
      </c>
      <c r="AB5105">
        <v>69.91783100239067</v>
      </c>
      <c r="AC5105">
        <v>220.10837562478207</v>
      </c>
      <c r="AD5105">
        <v>0</v>
      </c>
      <c r="AE5105">
        <v>948.94236963737103</v>
      </c>
    </row>
    <row r="5106" spans="1:31" x14ac:dyDescent="0.3">
      <c r="A5106">
        <v>2515694</v>
      </c>
      <c r="B5106">
        <v>1</v>
      </c>
      <c r="C5106" t="s">
        <v>80</v>
      </c>
      <c r="D5106" t="s">
        <v>104</v>
      </c>
      <c r="E5106" t="s">
        <v>187</v>
      </c>
      <c r="F5106" t="s">
        <v>14694</v>
      </c>
      <c r="G5106" t="s">
        <v>143</v>
      </c>
      <c r="H5106" t="s">
        <v>135</v>
      </c>
      <c r="I5106" t="s">
        <v>136</v>
      </c>
      <c r="J5106" t="s">
        <v>137</v>
      </c>
      <c r="K5106" t="s">
        <v>144</v>
      </c>
      <c r="L5106" t="s">
        <v>14695</v>
      </c>
      <c r="M5106" t="s">
        <v>14696</v>
      </c>
      <c r="N5106">
        <v>4.7886111109999998</v>
      </c>
      <c r="O5106">
        <v>4</v>
      </c>
      <c r="P5106">
        <v>0</v>
      </c>
      <c r="Q5106">
        <v>4</v>
      </c>
      <c r="R5106">
        <v>0</v>
      </c>
      <c r="S5106">
        <v>15</v>
      </c>
      <c r="T5106">
        <v>0</v>
      </c>
      <c r="U5106">
        <v>0</v>
      </c>
      <c r="V5106">
        <v>0</v>
      </c>
      <c r="W5106">
        <v>5.6674598180498794</v>
      </c>
      <c r="X5106">
        <v>0</v>
      </c>
      <c r="Y5106">
        <v>5.8195076595296147</v>
      </c>
      <c r="Z5106">
        <v>0</v>
      </c>
      <c r="AA5106">
        <v>39.808697188987523</v>
      </c>
      <c r="AB5106">
        <v>0</v>
      </c>
      <c r="AC5106">
        <v>0</v>
      </c>
      <c r="AD5106">
        <v>0</v>
      </c>
      <c r="AE5106">
        <v>51.295664666567021</v>
      </c>
    </row>
    <row r="5107" spans="1:31" x14ac:dyDescent="0.3">
      <c r="A5107">
        <v>2515696</v>
      </c>
      <c r="B5107">
        <v>1</v>
      </c>
      <c r="C5107" t="s">
        <v>80</v>
      </c>
      <c r="D5107" t="s">
        <v>103</v>
      </c>
      <c r="E5107" t="s">
        <v>187</v>
      </c>
      <c r="F5107" t="s">
        <v>1327</v>
      </c>
      <c r="G5107" t="s">
        <v>693</v>
      </c>
      <c r="H5107" t="s">
        <v>135</v>
      </c>
      <c r="I5107" t="s">
        <v>136</v>
      </c>
      <c r="J5107" t="s">
        <v>137</v>
      </c>
      <c r="K5107" t="s">
        <v>144</v>
      </c>
      <c r="L5107" t="s">
        <v>14697</v>
      </c>
      <c r="M5107" t="s">
        <v>14698</v>
      </c>
      <c r="N5107">
        <v>3.679444444</v>
      </c>
      <c r="O5107">
        <v>18</v>
      </c>
      <c r="P5107">
        <v>2674</v>
      </c>
      <c r="Q5107">
        <v>31</v>
      </c>
      <c r="R5107">
        <v>205</v>
      </c>
      <c r="S5107">
        <v>50</v>
      </c>
      <c r="T5107">
        <v>776</v>
      </c>
      <c r="U5107">
        <v>6</v>
      </c>
      <c r="V5107">
        <v>1</v>
      </c>
      <c r="W5107">
        <v>38.758341695793575</v>
      </c>
      <c r="X5107">
        <v>1656.2916572099521</v>
      </c>
      <c r="Y5107">
        <v>455.73321030741306</v>
      </c>
      <c r="Z5107">
        <v>274.65600951922676</v>
      </c>
      <c r="AA5107">
        <v>831.2821496378881</v>
      </c>
      <c r="AB5107">
        <v>1347.6031773684349</v>
      </c>
      <c r="AC5107">
        <v>1790.6271691361787</v>
      </c>
      <c r="AD5107">
        <v>89.760582360875787</v>
      </c>
      <c r="AE5107">
        <v>6484.7122972357638</v>
      </c>
    </row>
    <row r="5108" spans="1:31" x14ac:dyDescent="0.3">
      <c r="A5108">
        <v>2515697</v>
      </c>
      <c r="B5108">
        <v>1</v>
      </c>
      <c r="C5108" t="s">
        <v>80</v>
      </c>
      <c r="D5108" t="s">
        <v>101</v>
      </c>
      <c r="E5108" t="s">
        <v>159</v>
      </c>
      <c r="F5108" t="s">
        <v>14699</v>
      </c>
      <c r="G5108" t="s">
        <v>134</v>
      </c>
      <c r="H5108" t="s">
        <v>150</v>
      </c>
      <c r="I5108" t="s">
        <v>136</v>
      </c>
      <c r="J5108" t="s">
        <v>137</v>
      </c>
      <c r="K5108" t="s">
        <v>138</v>
      </c>
      <c r="L5108" t="s">
        <v>14700</v>
      </c>
      <c r="M5108" t="s">
        <v>14701</v>
      </c>
      <c r="N5108">
        <v>0.74833333300000004</v>
      </c>
      <c r="O5108">
        <v>0</v>
      </c>
      <c r="P5108">
        <v>50</v>
      </c>
      <c r="Q5108">
        <v>0</v>
      </c>
      <c r="R5108">
        <v>0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13.105942080617556</v>
      </c>
      <c r="Y5108">
        <v>0</v>
      </c>
      <c r="Z5108">
        <v>0</v>
      </c>
      <c r="AA5108">
        <v>0</v>
      </c>
      <c r="AB5108">
        <v>0</v>
      </c>
      <c r="AC5108">
        <v>0</v>
      </c>
      <c r="AD5108">
        <v>0</v>
      </c>
      <c r="AE5108">
        <v>13.105942080617556</v>
      </c>
    </row>
    <row r="5109" spans="1:31" x14ac:dyDescent="0.3">
      <c r="A5109">
        <v>2515700</v>
      </c>
      <c r="B5109">
        <v>1</v>
      </c>
      <c r="C5109" t="s">
        <v>80</v>
      </c>
      <c r="D5109" t="s">
        <v>104</v>
      </c>
      <c r="E5109" t="s">
        <v>132</v>
      </c>
      <c r="F5109" t="s">
        <v>2198</v>
      </c>
      <c r="G5109" t="s">
        <v>460</v>
      </c>
      <c r="H5109" t="s">
        <v>135</v>
      </c>
      <c r="I5109" t="s">
        <v>136</v>
      </c>
      <c r="J5109" t="s">
        <v>137</v>
      </c>
      <c r="K5109" t="s">
        <v>144</v>
      </c>
      <c r="L5109" t="s">
        <v>14702</v>
      </c>
      <c r="M5109" t="s">
        <v>14703</v>
      </c>
      <c r="N5109">
        <v>3.5024999999999999</v>
      </c>
      <c r="O5109">
        <v>0</v>
      </c>
      <c r="P5109">
        <v>10</v>
      </c>
      <c r="Q5109">
        <v>0</v>
      </c>
      <c r="R5109">
        <v>19</v>
      </c>
      <c r="S5109">
        <v>0</v>
      </c>
      <c r="T5109">
        <v>8</v>
      </c>
      <c r="U5109">
        <v>0</v>
      </c>
      <c r="V5109">
        <v>0</v>
      </c>
      <c r="W5109">
        <v>0</v>
      </c>
      <c r="X5109">
        <v>4.6042523526999135</v>
      </c>
      <c r="Y5109">
        <v>0</v>
      </c>
      <c r="Z5109">
        <v>10.908118262687026</v>
      </c>
      <c r="AA5109">
        <v>0</v>
      </c>
      <c r="AB5109">
        <v>1.4912047622832001</v>
      </c>
      <c r="AC5109">
        <v>0</v>
      </c>
      <c r="AD5109">
        <v>0</v>
      </c>
      <c r="AE5109">
        <v>17.003575377670138</v>
      </c>
    </row>
    <row r="5110" spans="1:31" x14ac:dyDescent="0.3">
      <c r="A5110">
        <v>2515705</v>
      </c>
      <c r="B5110">
        <v>1</v>
      </c>
      <c r="C5110" t="s">
        <v>80</v>
      </c>
      <c r="D5110" t="s">
        <v>85</v>
      </c>
      <c r="E5110" t="s">
        <v>167</v>
      </c>
      <c r="F5110" t="s">
        <v>14704</v>
      </c>
      <c r="G5110" t="s">
        <v>538</v>
      </c>
      <c r="H5110" t="s">
        <v>150</v>
      </c>
      <c r="I5110" t="s">
        <v>136</v>
      </c>
      <c r="J5110" t="s">
        <v>3</v>
      </c>
      <c r="K5110" t="s">
        <v>144</v>
      </c>
      <c r="L5110" t="s">
        <v>14705</v>
      </c>
      <c r="M5110" t="s">
        <v>14706</v>
      </c>
      <c r="N5110">
        <v>3.335555555</v>
      </c>
      <c r="O5110">
        <v>0</v>
      </c>
      <c r="P5110">
        <v>11</v>
      </c>
      <c r="Q5110">
        <v>0</v>
      </c>
      <c r="R5110">
        <v>0</v>
      </c>
      <c r="S5110">
        <v>0</v>
      </c>
      <c r="T5110">
        <v>0</v>
      </c>
      <c r="U5110">
        <v>0</v>
      </c>
      <c r="V5110">
        <v>0</v>
      </c>
      <c r="W5110">
        <v>0</v>
      </c>
      <c r="X5110">
        <v>5.5945975883542376</v>
      </c>
      <c r="Y5110">
        <v>0</v>
      </c>
      <c r="Z5110">
        <v>0</v>
      </c>
      <c r="AA5110">
        <v>0</v>
      </c>
      <c r="AB5110">
        <v>0</v>
      </c>
      <c r="AC5110">
        <v>0</v>
      </c>
      <c r="AD5110">
        <v>0</v>
      </c>
      <c r="AE5110">
        <v>5.5945975883542376</v>
      </c>
    </row>
    <row r="5111" spans="1:31" x14ac:dyDescent="0.3">
      <c r="A5111">
        <v>2515708</v>
      </c>
      <c r="B5111">
        <v>1</v>
      </c>
      <c r="C5111" t="s">
        <v>80</v>
      </c>
      <c r="D5111" t="s">
        <v>98</v>
      </c>
      <c r="E5111" t="s">
        <v>132</v>
      </c>
      <c r="F5111" t="s">
        <v>14707</v>
      </c>
      <c r="G5111" t="s">
        <v>333</v>
      </c>
      <c r="H5111" t="s">
        <v>135</v>
      </c>
      <c r="I5111" t="s">
        <v>136</v>
      </c>
      <c r="J5111" t="s">
        <v>137</v>
      </c>
      <c r="K5111" t="s">
        <v>144</v>
      </c>
      <c r="L5111" t="s">
        <v>14708</v>
      </c>
      <c r="M5111" t="s">
        <v>14709</v>
      </c>
      <c r="N5111">
        <v>0.88249999999999995</v>
      </c>
      <c r="O5111">
        <v>0</v>
      </c>
      <c r="P5111">
        <v>125</v>
      </c>
      <c r="Q5111">
        <v>0</v>
      </c>
      <c r="R5111">
        <v>14</v>
      </c>
      <c r="S5111">
        <v>0</v>
      </c>
      <c r="T5111">
        <v>36</v>
      </c>
      <c r="U5111">
        <v>0</v>
      </c>
      <c r="V5111">
        <v>0</v>
      </c>
      <c r="W5111">
        <v>0</v>
      </c>
      <c r="X5111">
        <v>31.872352037940235</v>
      </c>
      <c r="Y5111">
        <v>0</v>
      </c>
      <c r="Z5111">
        <v>5.7147036213300799</v>
      </c>
      <c r="AA5111">
        <v>0</v>
      </c>
      <c r="AB5111">
        <v>15.052017054983803</v>
      </c>
      <c r="AC5111">
        <v>0</v>
      </c>
      <c r="AD5111">
        <v>0</v>
      </c>
      <c r="AE5111">
        <v>52.639072714254112</v>
      </c>
    </row>
    <row r="5112" spans="1:31" x14ac:dyDescent="0.3">
      <c r="A5112">
        <v>2515711</v>
      </c>
      <c r="B5112">
        <v>1</v>
      </c>
      <c r="C5112" t="s">
        <v>80</v>
      </c>
      <c r="D5112" t="s">
        <v>102</v>
      </c>
      <c r="E5112" t="s">
        <v>159</v>
      </c>
      <c r="F5112" t="s">
        <v>14710</v>
      </c>
      <c r="G5112" t="s">
        <v>181</v>
      </c>
      <c r="H5112" t="s">
        <v>150</v>
      </c>
      <c r="I5112" t="s">
        <v>136</v>
      </c>
      <c r="J5112" t="s">
        <v>137</v>
      </c>
      <c r="K5112" t="s">
        <v>144</v>
      </c>
      <c r="L5112" t="s">
        <v>14711</v>
      </c>
      <c r="M5112" t="s">
        <v>14712</v>
      </c>
      <c r="N5112">
        <v>0.56722222200000005</v>
      </c>
      <c r="O5112">
        <v>0</v>
      </c>
      <c r="P5112">
        <v>30</v>
      </c>
      <c r="Q5112">
        <v>0</v>
      </c>
      <c r="R5112">
        <v>5</v>
      </c>
      <c r="S5112">
        <v>0</v>
      </c>
      <c r="T5112">
        <v>8</v>
      </c>
      <c r="U5112">
        <v>0</v>
      </c>
      <c r="V5112">
        <v>0</v>
      </c>
      <c r="W5112">
        <v>0</v>
      </c>
      <c r="X5112">
        <v>3.8835058907248259</v>
      </c>
      <c r="Y5112">
        <v>0</v>
      </c>
      <c r="Z5112">
        <v>0.16380433371116504</v>
      </c>
      <c r="AA5112">
        <v>0</v>
      </c>
      <c r="AB5112">
        <v>9.2940186369153572</v>
      </c>
      <c r="AC5112">
        <v>0</v>
      </c>
      <c r="AD5112">
        <v>0</v>
      </c>
      <c r="AE5112">
        <v>13.341328861351348</v>
      </c>
    </row>
    <row r="5113" spans="1:31" x14ac:dyDescent="0.3">
      <c r="A5113">
        <v>2515713</v>
      </c>
      <c r="B5113">
        <v>1</v>
      </c>
      <c r="C5113" t="s">
        <v>81</v>
      </c>
      <c r="D5113" t="s">
        <v>112</v>
      </c>
      <c r="E5113" t="s">
        <v>207</v>
      </c>
      <c r="F5113" t="s">
        <v>14713</v>
      </c>
      <c r="G5113" t="s">
        <v>177</v>
      </c>
      <c r="H5113" t="s">
        <v>150</v>
      </c>
      <c r="I5113" t="s">
        <v>136</v>
      </c>
      <c r="J5113" t="s">
        <v>137</v>
      </c>
      <c r="K5113" t="s">
        <v>144</v>
      </c>
      <c r="L5113" t="s">
        <v>14714</v>
      </c>
      <c r="M5113" t="s">
        <v>14715</v>
      </c>
      <c r="N5113">
        <v>2.7619444440000001</v>
      </c>
      <c r="O5113">
        <v>0</v>
      </c>
      <c r="P5113">
        <v>23</v>
      </c>
      <c r="Q5113">
        <v>0</v>
      </c>
      <c r="R5113">
        <v>12</v>
      </c>
      <c r="S5113">
        <v>0</v>
      </c>
      <c r="T5113">
        <v>7</v>
      </c>
      <c r="U5113">
        <v>0</v>
      </c>
      <c r="V5113">
        <v>0</v>
      </c>
      <c r="W5113">
        <v>0</v>
      </c>
      <c r="X5113">
        <v>11.483522477502568</v>
      </c>
      <c r="Y5113">
        <v>0</v>
      </c>
      <c r="Z5113">
        <v>4.0840440997692706</v>
      </c>
      <c r="AA5113">
        <v>0</v>
      </c>
      <c r="AB5113">
        <v>3.0736473141175451</v>
      </c>
      <c r="AC5113">
        <v>0</v>
      </c>
      <c r="AD5113">
        <v>0</v>
      </c>
      <c r="AE5113">
        <v>18.641213891389384</v>
      </c>
    </row>
    <row r="5114" spans="1:31" x14ac:dyDescent="0.3">
      <c r="A5114">
        <v>2515717</v>
      </c>
      <c r="B5114">
        <v>1</v>
      </c>
      <c r="C5114" t="s">
        <v>80</v>
      </c>
      <c r="D5114" t="s">
        <v>99</v>
      </c>
      <c r="E5114" t="s">
        <v>207</v>
      </c>
      <c r="F5114" t="s">
        <v>14716</v>
      </c>
      <c r="G5114" t="s">
        <v>177</v>
      </c>
      <c r="H5114" t="s">
        <v>150</v>
      </c>
      <c r="I5114" t="s">
        <v>136</v>
      </c>
      <c r="J5114" t="s">
        <v>137</v>
      </c>
      <c r="K5114" t="s">
        <v>144</v>
      </c>
      <c r="L5114" t="s">
        <v>14717</v>
      </c>
      <c r="M5114" t="s">
        <v>14718</v>
      </c>
      <c r="N5114">
        <v>2.8302777770000001</v>
      </c>
      <c r="O5114">
        <v>0</v>
      </c>
      <c r="P5114">
        <v>14</v>
      </c>
      <c r="Q5114">
        <v>0</v>
      </c>
      <c r="R5114">
        <v>13</v>
      </c>
      <c r="S5114">
        <v>0</v>
      </c>
      <c r="T5114">
        <v>6</v>
      </c>
      <c r="U5114">
        <v>0</v>
      </c>
      <c r="V5114">
        <v>0</v>
      </c>
      <c r="W5114">
        <v>0</v>
      </c>
      <c r="X5114">
        <v>6.357495215485816</v>
      </c>
      <c r="Y5114">
        <v>0</v>
      </c>
      <c r="Z5114">
        <v>4.4802772720585002</v>
      </c>
      <c r="AA5114">
        <v>0</v>
      </c>
      <c r="AB5114">
        <v>2.14678387531578</v>
      </c>
      <c r="AC5114">
        <v>0</v>
      </c>
      <c r="AD5114">
        <v>0</v>
      </c>
      <c r="AE5114">
        <v>12.984556362860097</v>
      </c>
    </row>
    <row r="5115" spans="1:31" x14ac:dyDescent="0.3">
      <c r="A5115">
        <v>2515718</v>
      </c>
      <c r="B5115">
        <v>1</v>
      </c>
      <c r="C5115" t="s">
        <v>80</v>
      </c>
      <c r="D5115" t="s">
        <v>105</v>
      </c>
      <c r="E5115" t="s">
        <v>132</v>
      </c>
      <c r="F5115" t="s">
        <v>14719</v>
      </c>
      <c r="G5115" t="s">
        <v>161</v>
      </c>
      <c r="H5115" t="s">
        <v>135</v>
      </c>
      <c r="I5115" t="s">
        <v>136</v>
      </c>
      <c r="J5115" t="s">
        <v>137</v>
      </c>
      <c r="K5115" t="s">
        <v>144</v>
      </c>
      <c r="L5115" t="s">
        <v>14720</v>
      </c>
      <c r="M5115" t="s">
        <v>14721</v>
      </c>
      <c r="N5115">
        <v>0.56722222200000005</v>
      </c>
      <c r="O5115">
        <v>0</v>
      </c>
      <c r="P5115">
        <v>283</v>
      </c>
      <c r="Q5115">
        <v>0</v>
      </c>
      <c r="R5115">
        <v>0</v>
      </c>
      <c r="S5115">
        <v>0</v>
      </c>
      <c r="T5115">
        <v>16</v>
      </c>
      <c r="U5115">
        <v>0</v>
      </c>
      <c r="V5115">
        <v>0</v>
      </c>
      <c r="W5115">
        <v>0</v>
      </c>
      <c r="X5115">
        <v>33.871555165867797</v>
      </c>
      <c r="Y5115">
        <v>0</v>
      </c>
      <c r="Z5115">
        <v>0</v>
      </c>
      <c r="AA5115">
        <v>0</v>
      </c>
      <c r="AB5115">
        <v>9.7126807089554319</v>
      </c>
      <c r="AC5115">
        <v>0</v>
      </c>
      <c r="AD5115">
        <v>0</v>
      </c>
      <c r="AE5115">
        <v>43.584235874823229</v>
      </c>
    </row>
    <row r="5116" spans="1:31" x14ac:dyDescent="0.3">
      <c r="A5116">
        <v>2515719</v>
      </c>
      <c r="B5116">
        <v>1</v>
      </c>
      <c r="C5116" t="s">
        <v>81</v>
      </c>
      <c r="D5116" t="s">
        <v>118</v>
      </c>
      <c r="E5116" t="s">
        <v>167</v>
      </c>
      <c r="F5116" t="s">
        <v>14722</v>
      </c>
      <c r="G5116" t="s">
        <v>263</v>
      </c>
      <c r="H5116" t="s">
        <v>150</v>
      </c>
      <c r="I5116" t="s">
        <v>136</v>
      </c>
      <c r="J5116" t="s">
        <v>137</v>
      </c>
      <c r="K5116" t="s">
        <v>144</v>
      </c>
      <c r="L5116" t="s">
        <v>14723</v>
      </c>
      <c r="M5116" t="s">
        <v>14724</v>
      </c>
      <c r="N5116">
        <v>2.094166666</v>
      </c>
      <c r="O5116">
        <v>0</v>
      </c>
      <c r="P5116">
        <v>0</v>
      </c>
      <c r="Q5116">
        <v>0</v>
      </c>
      <c r="R5116">
        <v>0</v>
      </c>
      <c r="S5116">
        <v>0</v>
      </c>
      <c r="T5116">
        <v>1</v>
      </c>
      <c r="U5116">
        <v>0</v>
      </c>
      <c r="V5116">
        <v>0</v>
      </c>
      <c r="W5116">
        <v>0</v>
      </c>
      <c r="X5116">
        <v>0</v>
      </c>
      <c r="Y5116">
        <v>0</v>
      </c>
      <c r="Z5116">
        <v>0</v>
      </c>
      <c r="AA5116">
        <v>0</v>
      </c>
      <c r="AB5116">
        <v>0.78635179440818503</v>
      </c>
      <c r="AC5116">
        <v>0</v>
      </c>
      <c r="AD5116">
        <v>0</v>
      </c>
      <c r="AE5116">
        <v>0.78635179440818503</v>
      </c>
    </row>
    <row r="5117" spans="1:31" x14ac:dyDescent="0.3">
      <c r="A5117">
        <v>2515722</v>
      </c>
      <c r="B5117">
        <v>1</v>
      </c>
      <c r="C5117" t="s">
        <v>80</v>
      </c>
      <c r="D5117" t="s">
        <v>107</v>
      </c>
      <c r="E5117" t="s">
        <v>167</v>
      </c>
      <c r="F5117" t="s">
        <v>1769</v>
      </c>
      <c r="G5117" t="s">
        <v>169</v>
      </c>
      <c r="H5117" t="s">
        <v>150</v>
      </c>
      <c r="I5117" t="s">
        <v>136</v>
      </c>
      <c r="J5117" t="s">
        <v>137</v>
      </c>
      <c r="K5117" t="s">
        <v>144</v>
      </c>
      <c r="L5117" t="s">
        <v>14725</v>
      </c>
      <c r="M5117" t="s">
        <v>14726</v>
      </c>
      <c r="N5117">
        <v>2.3513888879999998</v>
      </c>
      <c r="O5117">
        <v>0</v>
      </c>
      <c r="P5117">
        <v>1</v>
      </c>
      <c r="Q5117">
        <v>0</v>
      </c>
      <c r="R5117">
        <v>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3.4538990383333335E-4</v>
      </c>
      <c r="Y5117">
        <v>0</v>
      </c>
      <c r="Z5117">
        <v>0</v>
      </c>
      <c r="AA5117">
        <v>0</v>
      </c>
      <c r="AB5117">
        <v>0</v>
      </c>
      <c r="AC5117">
        <v>0</v>
      </c>
      <c r="AD5117">
        <v>0</v>
      </c>
      <c r="AE5117">
        <v>3.4538990383333335E-4</v>
      </c>
    </row>
    <row r="5118" spans="1:31" x14ac:dyDescent="0.3">
      <c r="A5118">
        <v>2515726</v>
      </c>
      <c r="B5118">
        <v>1</v>
      </c>
      <c r="C5118" t="s">
        <v>80</v>
      </c>
      <c r="D5118" t="s">
        <v>101</v>
      </c>
      <c r="E5118" t="s">
        <v>207</v>
      </c>
      <c r="F5118" t="s">
        <v>14727</v>
      </c>
      <c r="G5118" t="s">
        <v>161</v>
      </c>
      <c r="H5118" t="s">
        <v>150</v>
      </c>
      <c r="I5118" t="s">
        <v>136</v>
      </c>
      <c r="J5118" t="s">
        <v>137</v>
      </c>
      <c r="K5118" t="s">
        <v>144</v>
      </c>
      <c r="L5118" t="s">
        <v>14728</v>
      </c>
      <c r="M5118" t="s">
        <v>14729</v>
      </c>
      <c r="N5118">
        <v>0.79416666599999997</v>
      </c>
      <c r="O5118">
        <v>0</v>
      </c>
      <c r="P5118">
        <v>38</v>
      </c>
      <c r="Q5118">
        <v>0</v>
      </c>
      <c r="R5118">
        <v>0</v>
      </c>
      <c r="S5118">
        <v>0</v>
      </c>
      <c r="T5118">
        <v>1</v>
      </c>
      <c r="U5118">
        <v>0</v>
      </c>
      <c r="V5118">
        <v>0</v>
      </c>
      <c r="W5118">
        <v>0</v>
      </c>
      <c r="X5118">
        <v>4.6035295047614122</v>
      </c>
      <c r="Y5118">
        <v>0</v>
      </c>
      <c r="Z5118">
        <v>0</v>
      </c>
      <c r="AA5118">
        <v>0</v>
      </c>
      <c r="AB5118">
        <v>10.252740779787713</v>
      </c>
      <c r="AC5118">
        <v>0</v>
      </c>
      <c r="AD5118">
        <v>0</v>
      </c>
      <c r="AE5118">
        <v>14.856270284549126</v>
      </c>
    </row>
    <row r="5119" spans="1:31" x14ac:dyDescent="0.3">
      <c r="A5119">
        <v>2515727</v>
      </c>
      <c r="B5119">
        <v>1</v>
      </c>
      <c r="C5119" t="s">
        <v>80</v>
      </c>
      <c r="D5119" t="s">
        <v>89</v>
      </c>
      <c r="E5119" t="s">
        <v>159</v>
      </c>
      <c r="F5119" t="s">
        <v>14730</v>
      </c>
      <c r="G5119" t="s">
        <v>181</v>
      </c>
      <c r="H5119" t="s">
        <v>150</v>
      </c>
      <c r="I5119" t="s">
        <v>136</v>
      </c>
      <c r="J5119" t="s">
        <v>137</v>
      </c>
      <c r="K5119" t="s">
        <v>144</v>
      </c>
      <c r="L5119" t="s">
        <v>14731</v>
      </c>
      <c r="M5119" t="s">
        <v>14732</v>
      </c>
      <c r="N5119">
        <v>0.59305555499999996</v>
      </c>
      <c r="O5119">
        <v>0</v>
      </c>
      <c r="P5119">
        <v>250</v>
      </c>
      <c r="Q5119">
        <v>0</v>
      </c>
      <c r="R5119">
        <v>15</v>
      </c>
      <c r="S5119">
        <v>0</v>
      </c>
      <c r="T5119">
        <v>45</v>
      </c>
      <c r="U5119">
        <v>0</v>
      </c>
      <c r="V5119">
        <v>0</v>
      </c>
      <c r="W5119">
        <v>0</v>
      </c>
      <c r="X5119">
        <v>54.538748582331984</v>
      </c>
      <c r="Y5119">
        <v>0</v>
      </c>
      <c r="Z5119">
        <v>2.7978013267220336</v>
      </c>
      <c r="AA5119">
        <v>0</v>
      </c>
      <c r="AB5119">
        <v>32.481625379869584</v>
      </c>
      <c r="AC5119">
        <v>0</v>
      </c>
      <c r="AD5119">
        <v>0</v>
      </c>
      <c r="AE5119">
        <v>89.818175288923598</v>
      </c>
    </row>
    <row r="5120" spans="1:31" x14ac:dyDescent="0.3">
      <c r="A5120">
        <v>2515728</v>
      </c>
      <c r="B5120">
        <v>1</v>
      </c>
      <c r="C5120" t="s">
        <v>80</v>
      </c>
      <c r="D5120" t="s">
        <v>87</v>
      </c>
      <c r="E5120" t="s">
        <v>167</v>
      </c>
      <c r="F5120" t="s">
        <v>14733</v>
      </c>
      <c r="G5120" t="s">
        <v>263</v>
      </c>
      <c r="H5120" t="s">
        <v>150</v>
      </c>
      <c r="I5120" t="s">
        <v>136</v>
      </c>
      <c r="J5120" t="s">
        <v>137</v>
      </c>
      <c r="K5120" t="s">
        <v>144</v>
      </c>
      <c r="L5120" t="s">
        <v>14734</v>
      </c>
      <c r="M5120" t="s">
        <v>14735</v>
      </c>
      <c r="N5120">
        <v>2.590833333</v>
      </c>
      <c r="O5120">
        <v>0</v>
      </c>
      <c r="P5120">
        <v>3</v>
      </c>
      <c r="Q5120">
        <v>0</v>
      </c>
      <c r="R5120">
        <v>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1.8471492336999602</v>
      </c>
      <c r="Y5120">
        <v>0</v>
      </c>
      <c r="Z5120">
        <v>0</v>
      </c>
      <c r="AA5120">
        <v>0</v>
      </c>
      <c r="AB5120">
        <v>0</v>
      </c>
      <c r="AC5120">
        <v>0</v>
      </c>
      <c r="AD5120">
        <v>0</v>
      </c>
      <c r="AE5120">
        <v>1.8471492336999602</v>
      </c>
    </row>
    <row r="5121" spans="1:31" x14ac:dyDescent="0.3">
      <c r="A5121">
        <v>2515731</v>
      </c>
      <c r="B5121">
        <v>1</v>
      </c>
      <c r="C5121" t="s">
        <v>80</v>
      </c>
      <c r="D5121" t="s">
        <v>95</v>
      </c>
      <c r="E5121" t="s">
        <v>187</v>
      </c>
      <c r="F5121" t="s">
        <v>14736</v>
      </c>
      <c r="G5121" t="s">
        <v>204</v>
      </c>
      <c r="H5121" t="s">
        <v>135</v>
      </c>
      <c r="I5121" t="s">
        <v>136</v>
      </c>
      <c r="J5121" t="s">
        <v>137</v>
      </c>
      <c r="K5121" t="s">
        <v>144</v>
      </c>
      <c r="L5121" t="s">
        <v>14737</v>
      </c>
      <c r="M5121" t="s">
        <v>14738</v>
      </c>
      <c r="N5121">
        <v>5.6697222219999999</v>
      </c>
      <c r="O5121">
        <v>16</v>
      </c>
      <c r="P5121">
        <v>37</v>
      </c>
      <c r="Q5121">
        <v>36</v>
      </c>
      <c r="R5121">
        <v>2</v>
      </c>
      <c r="S5121">
        <v>27</v>
      </c>
      <c r="T5121">
        <v>0</v>
      </c>
      <c r="U5121">
        <v>1</v>
      </c>
      <c r="V5121">
        <v>0</v>
      </c>
      <c r="W5121">
        <v>119.4739174800916</v>
      </c>
      <c r="X5121">
        <v>51.69046858437256</v>
      </c>
      <c r="Y5121">
        <v>1421.328436726604</v>
      </c>
      <c r="Z5121">
        <v>28.110641832285229</v>
      </c>
      <c r="AA5121">
        <v>722.50158288966668</v>
      </c>
      <c r="AB5121">
        <v>0</v>
      </c>
      <c r="AC5121">
        <v>92.937153459425303</v>
      </c>
      <c r="AD5121">
        <v>0</v>
      </c>
      <c r="AE5121">
        <v>2436.0422009724452</v>
      </c>
    </row>
    <row r="5122" spans="1:31" x14ac:dyDescent="0.3">
      <c r="A5122">
        <v>2515732</v>
      </c>
      <c r="B5122">
        <v>1</v>
      </c>
      <c r="C5122" t="s">
        <v>80</v>
      </c>
      <c r="D5122" t="s">
        <v>101</v>
      </c>
      <c r="E5122" t="s">
        <v>167</v>
      </c>
      <c r="F5122" t="s">
        <v>422</v>
      </c>
      <c r="G5122" t="s">
        <v>169</v>
      </c>
      <c r="H5122" t="s">
        <v>150</v>
      </c>
      <c r="I5122" t="s">
        <v>136</v>
      </c>
      <c r="J5122" t="s">
        <v>137</v>
      </c>
      <c r="K5122" t="s">
        <v>144</v>
      </c>
      <c r="L5122" t="s">
        <v>14739</v>
      </c>
      <c r="M5122" t="s">
        <v>14740</v>
      </c>
      <c r="N5122">
        <v>3.1069444439999998</v>
      </c>
      <c r="O5122">
        <v>0</v>
      </c>
      <c r="P5122">
        <v>1</v>
      </c>
      <c r="Q5122">
        <v>0</v>
      </c>
      <c r="R5122">
        <v>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0.78436529440488334</v>
      </c>
      <c r="Y5122">
        <v>0</v>
      </c>
      <c r="Z5122">
        <v>0</v>
      </c>
      <c r="AA5122">
        <v>0</v>
      </c>
      <c r="AB5122">
        <v>0</v>
      </c>
      <c r="AC5122">
        <v>0</v>
      </c>
      <c r="AD5122">
        <v>0</v>
      </c>
      <c r="AE5122">
        <v>0.78436529440488334</v>
      </c>
    </row>
    <row r="5123" spans="1:31" x14ac:dyDescent="0.3">
      <c r="A5123">
        <v>2515736</v>
      </c>
      <c r="B5123">
        <v>1</v>
      </c>
      <c r="C5123" t="s">
        <v>81</v>
      </c>
      <c r="D5123" t="s">
        <v>122</v>
      </c>
      <c r="E5123" t="s">
        <v>141</v>
      </c>
      <c r="F5123" t="s">
        <v>14741</v>
      </c>
      <c r="G5123" t="s">
        <v>143</v>
      </c>
      <c r="H5123" t="s">
        <v>135</v>
      </c>
      <c r="I5123" t="s">
        <v>136</v>
      </c>
      <c r="J5123" t="s">
        <v>137</v>
      </c>
      <c r="K5123" t="s">
        <v>144</v>
      </c>
      <c r="L5123" t="s">
        <v>14742</v>
      </c>
      <c r="M5123" t="s">
        <v>14743</v>
      </c>
      <c r="N5123">
        <v>0.41666666600000002</v>
      </c>
      <c r="O5123">
        <v>2</v>
      </c>
      <c r="P5123">
        <v>5574</v>
      </c>
      <c r="Q5123">
        <v>0</v>
      </c>
      <c r="R5123">
        <v>12</v>
      </c>
      <c r="S5123">
        <v>20</v>
      </c>
      <c r="T5123">
        <v>1098</v>
      </c>
      <c r="U5123">
        <v>8</v>
      </c>
      <c r="V5123">
        <v>0</v>
      </c>
      <c r="W5123">
        <v>0.12584944155333336</v>
      </c>
      <c r="X5123">
        <v>485.40028488501446</v>
      </c>
      <c r="Y5123">
        <v>0</v>
      </c>
      <c r="Z5123">
        <v>0.42422428466999995</v>
      </c>
      <c r="AA5123">
        <v>46.67763031532418</v>
      </c>
      <c r="AB5123">
        <v>275.15452153156104</v>
      </c>
      <c r="AC5123">
        <v>2422.9156328622003</v>
      </c>
      <c r="AD5123">
        <v>0</v>
      </c>
      <c r="AE5123">
        <v>3230.6981433203232</v>
      </c>
    </row>
    <row r="5124" spans="1:31" x14ac:dyDescent="0.3">
      <c r="A5124">
        <v>2515739</v>
      </c>
      <c r="B5124">
        <v>1</v>
      </c>
      <c r="C5124" t="s">
        <v>80</v>
      </c>
      <c r="D5124" t="s">
        <v>86</v>
      </c>
      <c r="E5124" t="s">
        <v>159</v>
      </c>
      <c r="F5124" t="s">
        <v>14744</v>
      </c>
      <c r="G5124" t="s">
        <v>161</v>
      </c>
      <c r="H5124" t="s">
        <v>150</v>
      </c>
      <c r="I5124" t="s">
        <v>136</v>
      </c>
      <c r="J5124" t="s">
        <v>137</v>
      </c>
      <c r="K5124" t="s">
        <v>144</v>
      </c>
      <c r="L5124" t="s">
        <v>14745</v>
      </c>
      <c r="M5124" t="s">
        <v>14746</v>
      </c>
      <c r="N5124">
        <v>0.36694444399999998</v>
      </c>
      <c r="O5124">
        <v>0</v>
      </c>
      <c r="P5124">
        <v>15</v>
      </c>
      <c r="Q5124">
        <v>0</v>
      </c>
      <c r="R5124">
        <v>2</v>
      </c>
      <c r="S5124">
        <v>0</v>
      </c>
      <c r="T5124">
        <v>1</v>
      </c>
      <c r="U5124">
        <v>0</v>
      </c>
      <c r="V5124">
        <v>0</v>
      </c>
      <c r="W5124">
        <v>0</v>
      </c>
      <c r="X5124">
        <v>1.1672791124483555</v>
      </c>
      <c r="Y5124">
        <v>0</v>
      </c>
      <c r="Z5124">
        <v>0.13007730693996</v>
      </c>
      <c r="AA5124">
        <v>0</v>
      </c>
      <c r="AB5124">
        <v>5.6453379740244385</v>
      </c>
      <c r="AC5124">
        <v>0</v>
      </c>
      <c r="AD5124">
        <v>0</v>
      </c>
      <c r="AE5124">
        <v>6.9426943934127543</v>
      </c>
    </row>
    <row r="5125" spans="1:31" x14ac:dyDescent="0.3">
      <c r="A5125">
        <v>2515740</v>
      </c>
      <c r="B5125">
        <v>1</v>
      </c>
      <c r="C5125" t="s">
        <v>80</v>
      </c>
      <c r="D5125" t="s">
        <v>87</v>
      </c>
      <c r="E5125" t="s">
        <v>207</v>
      </c>
      <c r="F5125" t="s">
        <v>14747</v>
      </c>
      <c r="G5125" t="s">
        <v>538</v>
      </c>
      <c r="H5125" t="s">
        <v>150</v>
      </c>
      <c r="I5125" t="s">
        <v>136</v>
      </c>
      <c r="J5125" t="s">
        <v>3</v>
      </c>
      <c r="K5125" t="s">
        <v>144</v>
      </c>
      <c r="L5125" t="s">
        <v>14748</v>
      </c>
      <c r="M5125" t="s">
        <v>14749</v>
      </c>
      <c r="N5125">
        <v>0.60416666600000002</v>
      </c>
      <c r="O5125">
        <v>0</v>
      </c>
      <c r="P5125">
        <v>122</v>
      </c>
      <c r="Q5125">
        <v>0</v>
      </c>
      <c r="R5125">
        <v>0</v>
      </c>
      <c r="S5125">
        <v>0</v>
      </c>
      <c r="T5125">
        <v>2</v>
      </c>
      <c r="U5125">
        <v>0</v>
      </c>
      <c r="V5125">
        <v>0</v>
      </c>
      <c r="W5125">
        <v>0</v>
      </c>
      <c r="X5125">
        <v>21.788809789541361</v>
      </c>
      <c r="Y5125">
        <v>0</v>
      </c>
      <c r="Z5125">
        <v>0</v>
      </c>
      <c r="AA5125">
        <v>0</v>
      </c>
      <c r="AB5125">
        <v>1.1828516080740623</v>
      </c>
      <c r="AC5125">
        <v>0</v>
      </c>
      <c r="AD5125">
        <v>0</v>
      </c>
      <c r="AE5125">
        <v>22.971661397615424</v>
      </c>
    </row>
    <row r="5126" spans="1:31" x14ac:dyDescent="0.3">
      <c r="A5126">
        <v>2515742</v>
      </c>
      <c r="B5126">
        <v>1</v>
      </c>
      <c r="C5126" t="s">
        <v>80</v>
      </c>
      <c r="D5126" t="s">
        <v>97</v>
      </c>
      <c r="E5126" t="s">
        <v>207</v>
      </c>
      <c r="F5126" t="s">
        <v>14750</v>
      </c>
      <c r="G5126" t="s">
        <v>413</v>
      </c>
      <c r="H5126" t="s">
        <v>150</v>
      </c>
      <c r="I5126" t="s">
        <v>136</v>
      </c>
      <c r="J5126" t="s">
        <v>137</v>
      </c>
      <c r="K5126" t="s">
        <v>144</v>
      </c>
      <c r="L5126" t="s">
        <v>14751</v>
      </c>
      <c r="M5126" t="s">
        <v>14752</v>
      </c>
      <c r="N5126">
        <v>1.948055555</v>
      </c>
      <c r="O5126">
        <v>0</v>
      </c>
      <c r="P5126">
        <v>4</v>
      </c>
      <c r="Q5126">
        <v>0</v>
      </c>
      <c r="R5126">
        <v>7</v>
      </c>
      <c r="S5126">
        <v>0</v>
      </c>
      <c r="T5126">
        <v>2</v>
      </c>
      <c r="U5126">
        <v>0</v>
      </c>
      <c r="V5126">
        <v>1</v>
      </c>
      <c r="W5126">
        <v>0</v>
      </c>
      <c r="X5126">
        <v>2.3963534489892133</v>
      </c>
      <c r="Y5126">
        <v>0</v>
      </c>
      <c r="Z5126">
        <v>18.80789961036843</v>
      </c>
      <c r="AA5126">
        <v>0</v>
      </c>
      <c r="AB5126">
        <v>9.1302704089703504</v>
      </c>
      <c r="AC5126">
        <v>0</v>
      </c>
      <c r="AD5126">
        <v>9.2399262658413761</v>
      </c>
      <c r="AE5126">
        <v>39.57444973416937</v>
      </c>
    </row>
    <row r="5127" spans="1:31" x14ac:dyDescent="0.3">
      <c r="A5127">
        <v>2515744</v>
      </c>
      <c r="B5127">
        <v>1</v>
      </c>
      <c r="C5127" t="s">
        <v>80</v>
      </c>
      <c r="D5127" t="s">
        <v>97</v>
      </c>
      <c r="E5127" t="s">
        <v>207</v>
      </c>
      <c r="F5127" t="s">
        <v>14753</v>
      </c>
      <c r="G5127" t="s">
        <v>161</v>
      </c>
      <c r="H5127" t="s">
        <v>150</v>
      </c>
      <c r="I5127" t="s">
        <v>136</v>
      </c>
      <c r="J5127" t="s">
        <v>137</v>
      </c>
      <c r="K5127" t="s">
        <v>144</v>
      </c>
      <c r="L5127" t="s">
        <v>14754</v>
      </c>
      <c r="M5127" t="s">
        <v>14755</v>
      </c>
      <c r="N5127">
        <v>4.6680555549999996</v>
      </c>
      <c r="O5127">
        <v>0</v>
      </c>
      <c r="P5127">
        <v>86</v>
      </c>
      <c r="Q5127">
        <v>0</v>
      </c>
      <c r="R5127">
        <v>0</v>
      </c>
      <c r="S5127">
        <v>0</v>
      </c>
      <c r="T5127">
        <v>6</v>
      </c>
      <c r="U5127">
        <v>0</v>
      </c>
      <c r="V5127">
        <v>0</v>
      </c>
      <c r="W5127">
        <v>0</v>
      </c>
      <c r="X5127">
        <v>100.92849272394015</v>
      </c>
      <c r="Y5127">
        <v>0</v>
      </c>
      <c r="Z5127">
        <v>0</v>
      </c>
      <c r="AA5127">
        <v>0</v>
      </c>
      <c r="AB5127">
        <v>11.618148214793731</v>
      </c>
      <c r="AC5127">
        <v>0</v>
      </c>
      <c r="AD5127">
        <v>0</v>
      </c>
      <c r="AE5127">
        <v>112.54664093873389</v>
      </c>
    </row>
    <row r="5128" spans="1:31" x14ac:dyDescent="0.3">
      <c r="A5128">
        <v>2515750</v>
      </c>
      <c r="B5128">
        <v>1</v>
      </c>
      <c r="C5128" t="s">
        <v>80</v>
      </c>
      <c r="D5128" t="s">
        <v>84</v>
      </c>
      <c r="E5128" t="s">
        <v>207</v>
      </c>
      <c r="F5128" t="s">
        <v>14756</v>
      </c>
      <c r="G5128" t="s">
        <v>538</v>
      </c>
      <c r="H5128" t="s">
        <v>150</v>
      </c>
      <c r="I5128" t="s">
        <v>136</v>
      </c>
      <c r="J5128" t="s">
        <v>3</v>
      </c>
      <c r="K5128" t="s">
        <v>144</v>
      </c>
      <c r="L5128" t="s">
        <v>14757</v>
      </c>
      <c r="M5128" t="s">
        <v>14758</v>
      </c>
      <c r="N5128">
        <v>1.7369444439999999</v>
      </c>
      <c r="O5128">
        <v>0</v>
      </c>
      <c r="P5128">
        <v>293</v>
      </c>
      <c r="Q5128">
        <v>0</v>
      </c>
      <c r="R5128">
        <v>0</v>
      </c>
      <c r="S5128">
        <v>0</v>
      </c>
      <c r="T5128">
        <v>4</v>
      </c>
      <c r="U5128">
        <v>0</v>
      </c>
      <c r="V5128">
        <v>0</v>
      </c>
      <c r="W5128">
        <v>0</v>
      </c>
      <c r="X5128">
        <v>111.87754022654403</v>
      </c>
      <c r="Y5128">
        <v>0</v>
      </c>
      <c r="Z5128">
        <v>0</v>
      </c>
      <c r="AA5128">
        <v>0</v>
      </c>
      <c r="AB5128">
        <v>0.4821237523632001</v>
      </c>
      <c r="AC5128">
        <v>0</v>
      </c>
      <c r="AD5128">
        <v>0</v>
      </c>
      <c r="AE5128">
        <v>112.35966397890722</v>
      </c>
    </row>
    <row r="5129" spans="1:31" x14ac:dyDescent="0.3">
      <c r="A5129">
        <v>2515755</v>
      </c>
      <c r="B5129">
        <v>1</v>
      </c>
      <c r="C5129" t="s">
        <v>80</v>
      </c>
      <c r="D5129" t="s">
        <v>92</v>
      </c>
      <c r="E5129" t="s">
        <v>207</v>
      </c>
      <c r="F5129" t="s">
        <v>14759</v>
      </c>
      <c r="G5129" t="s">
        <v>538</v>
      </c>
      <c r="H5129" t="s">
        <v>150</v>
      </c>
      <c r="I5129" t="s">
        <v>136</v>
      </c>
      <c r="J5129" t="s">
        <v>3</v>
      </c>
      <c r="K5129" t="s">
        <v>144</v>
      </c>
      <c r="L5129" t="s">
        <v>14760</v>
      </c>
      <c r="M5129" t="s">
        <v>14761</v>
      </c>
      <c r="N5129">
        <v>3.2669444439999999</v>
      </c>
      <c r="O5129">
        <v>0</v>
      </c>
      <c r="P5129">
        <v>40</v>
      </c>
      <c r="Q5129">
        <v>0</v>
      </c>
      <c r="R5129">
        <v>5</v>
      </c>
      <c r="S5129">
        <v>0</v>
      </c>
      <c r="T5129">
        <v>4</v>
      </c>
      <c r="U5129">
        <v>0</v>
      </c>
      <c r="V5129">
        <v>0</v>
      </c>
      <c r="W5129">
        <v>0</v>
      </c>
      <c r="X5129">
        <v>13.070701445845751</v>
      </c>
      <c r="Y5129">
        <v>0</v>
      </c>
      <c r="Z5129">
        <v>1.5345502710096535</v>
      </c>
      <c r="AA5129">
        <v>0</v>
      </c>
      <c r="AB5129">
        <v>1.0794364261041174</v>
      </c>
      <c r="AC5129">
        <v>0</v>
      </c>
      <c r="AD5129">
        <v>0</v>
      </c>
      <c r="AE5129">
        <v>15.684688142959521</v>
      </c>
    </row>
    <row r="5130" spans="1:31" x14ac:dyDescent="0.3">
      <c r="A5130">
        <v>2515764</v>
      </c>
      <c r="B5130">
        <v>1</v>
      </c>
      <c r="C5130" t="s">
        <v>80</v>
      </c>
      <c r="D5130" t="s">
        <v>105</v>
      </c>
      <c r="E5130" t="s">
        <v>141</v>
      </c>
      <c r="F5130" t="s">
        <v>10935</v>
      </c>
      <c r="G5130" t="s">
        <v>143</v>
      </c>
      <c r="H5130" t="s">
        <v>135</v>
      </c>
      <c r="I5130" t="s">
        <v>136</v>
      </c>
      <c r="J5130" t="s">
        <v>137</v>
      </c>
      <c r="K5130" t="s">
        <v>144</v>
      </c>
      <c r="L5130" t="s">
        <v>14762</v>
      </c>
      <c r="M5130" t="s">
        <v>14763</v>
      </c>
      <c r="N5130">
        <v>0.19444444399999999</v>
      </c>
      <c r="O5130">
        <v>2</v>
      </c>
      <c r="P5130">
        <v>309</v>
      </c>
      <c r="Q5130">
        <v>2</v>
      </c>
      <c r="R5130">
        <v>20</v>
      </c>
      <c r="S5130">
        <v>16</v>
      </c>
      <c r="T5130">
        <v>65</v>
      </c>
      <c r="U5130">
        <v>2</v>
      </c>
      <c r="V5130">
        <v>0</v>
      </c>
      <c r="W5130">
        <v>0.1594876147666667</v>
      </c>
      <c r="X5130">
        <v>16.993961519888881</v>
      </c>
      <c r="Y5130">
        <v>0.46432247050000003</v>
      </c>
      <c r="Z5130">
        <v>0.95344552510666669</v>
      </c>
      <c r="AA5130">
        <v>11.002989760763391</v>
      </c>
      <c r="AB5130">
        <v>10.300069615552498</v>
      </c>
      <c r="AC5130">
        <v>12.3840606629775</v>
      </c>
      <c r="AD5130">
        <v>0</v>
      </c>
      <c r="AE5130">
        <v>52.258337169555602</v>
      </c>
    </row>
    <row r="5131" spans="1:31" x14ac:dyDescent="0.3">
      <c r="A5131">
        <v>2515765</v>
      </c>
      <c r="B5131">
        <v>1</v>
      </c>
      <c r="C5131" t="s">
        <v>80</v>
      </c>
      <c r="D5131" t="s">
        <v>108</v>
      </c>
      <c r="E5131" t="s">
        <v>187</v>
      </c>
      <c r="F5131" t="s">
        <v>6084</v>
      </c>
      <c r="G5131" t="s">
        <v>143</v>
      </c>
      <c r="H5131" t="s">
        <v>135</v>
      </c>
      <c r="I5131" t="s">
        <v>136</v>
      </c>
      <c r="J5131" t="s">
        <v>137</v>
      </c>
      <c r="K5131" t="s">
        <v>144</v>
      </c>
      <c r="L5131" t="s">
        <v>14764</v>
      </c>
      <c r="M5131" t="s">
        <v>14765</v>
      </c>
      <c r="N5131">
        <v>0.93333333299999999</v>
      </c>
      <c r="O5131">
        <v>0</v>
      </c>
      <c r="P5131">
        <v>227</v>
      </c>
      <c r="Q5131">
        <v>0</v>
      </c>
      <c r="R5131">
        <v>29</v>
      </c>
      <c r="S5131">
        <v>4</v>
      </c>
      <c r="T5131">
        <v>55</v>
      </c>
      <c r="U5131">
        <v>0</v>
      </c>
      <c r="V5131">
        <v>0</v>
      </c>
      <c r="W5131">
        <v>0</v>
      </c>
      <c r="X5131">
        <v>31.732342117347518</v>
      </c>
      <c r="Y5131">
        <v>0</v>
      </c>
      <c r="Z5131">
        <v>6.9092177228743612</v>
      </c>
      <c r="AA5131">
        <v>35.758035979053147</v>
      </c>
      <c r="AB5131">
        <v>19.369872021531688</v>
      </c>
      <c r="AC5131">
        <v>0</v>
      </c>
      <c r="AD5131">
        <v>0</v>
      </c>
      <c r="AE5131">
        <v>93.769467840806712</v>
      </c>
    </row>
    <row r="5132" spans="1:31" x14ac:dyDescent="0.3">
      <c r="A5132">
        <v>2515766</v>
      </c>
      <c r="B5132">
        <v>1</v>
      </c>
      <c r="C5132" t="s">
        <v>80</v>
      </c>
      <c r="D5132" t="s">
        <v>105</v>
      </c>
      <c r="E5132" t="s">
        <v>167</v>
      </c>
      <c r="F5132" t="s">
        <v>14766</v>
      </c>
      <c r="G5132" t="s">
        <v>263</v>
      </c>
      <c r="H5132" t="s">
        <v>150</v>
      </c>
      <c r="I5132" t="s">
        <v>136</v>
      </c>
      <c r="J5132" t="s">
        <v>137</v>
      </c>
      <c r="K5132" t="s">
        <v>144</v>
      </c>
      <c r="L5132" t="s">
        <v>14767</v>
      </c>
      <c r="M5132" t="s">
        <v>14768</v>
      </c>
      <c r="N5132">
        <v>2.0591666659999999</v>
      </c>
      <c r="O5132">
        <v>0</v>
      </c>
      <c r="P5132">
        <v>1</v>
      </c>
      <c r="Q5132">
        <v>0</v>
      </c>
      <c r="R5132">
        <v>0</v>
      </c>
      <c r="S5132">
        <v>0</v>
      </c>
      <c r="T5132">
        <v>0</v>
      </c>
      <c r="U5132">
        <v>0</v>
      </c>
      <c r="V5132">
        <v>0</v>
      </c>
      <c r="W5132">
        <v>0</v>
      </c>
      <c r="X5132">
        <v>0.30851163856170671</v>
      </c>
      <c r="Y5132">
        <v>0</v>
      </c>
      <c r="Z5132">
        <v>0</v>
      </c>
      <c r="AA5132">
        <v>0</v>
      </c>
      <c r="AB5132">
        <v>0</v>
      </c>
      <c r="AC5132">
        <v>0</v>
      </c>
      <c r="AD5132">
        <v>0</v>
      </c>
      <c r="AE5132">
        <v>0.30851163856170671</v>
      </c>
    </row>
    <row r="5133" spans="1:31" x14ac:dyDescent="0.3">
      <c r="A5133">
        <v>2515768</v>
      </c>
      <c r="B5133">
        <v>1</v>
      </c>
      <c r="C5133" t="s">
        <v>81</v>
      </c>
      <c r="D5133" t="s">
        <v>112</v>
      </c>
      <c r="E5133" t="s">
        <v>141</v>
      </c>
      <c r="F5133" t="s">
        <v>14345</v>
      </c>
      <c r="G5133" t="s">
        <v>295</v>
      </c>
      <c r="H5133" t="s">
        <v>135</v>
      </c>
      <c r="I5133" t="s">
        <v>136</v>
      </c>
      <c r="J5133" t="s">
        <v>137</v>
      </c>
      <c r="K5133" t="s">
        <v>138</v>
      </c>
      <c r="L5133" t="s">
        <v>14769</v>
      </c>
      <c r="M5133" t="s">
        <v>14770</v>
      </c>
      <c r="N5133">
        <v>0.168333333</v>
      </c>
      <c r="O5133">
        <v>0</v>
      </c>
      <c r="P5133">
        <v>4472</v>
      </c>
      <c r="Q5133">
        <v>0</v>
      </c>
      <c r="R5133">
        <v>0</v>
      </c>
      <c r="S5133">
        <v>1</v>
      </c>
      <c r="T5133">
        <v>2486</v>
      </c>
      <c r="U5133">
        <v>0</v>
      </c>
      <c r="V5133">
        <v>1</v>
      </c>
      <c r="W5133">
        <v>0</v>
      </c>
      <c r="X5133">
        <v>119.93569848534348</v>
      </c>
      <c r="Y5133">
        <v>0</v>
      </c>
      <c r="Z5133">
        <v>0</v>
      </c>
      <c r="AA5133">
        <v>0.22236966417666668</v>
      </c>
      <c r="AB5133">
        <v>255.86193778639014</v>
      </c>
      <c r="AC5133">
        <v>0</v>
      </c>
      <c r="AD5133">
        <v>2.94872116806475</v>
      </c>
      <c r="AE5133">
        <v>378.96872710397503</v>
      </c>
    </row>
    <row r="5134" spans="1:31" x14ac:dyDescent="0.3">
      <c r="A5134">
        <v>2515769</v>
      </c>
      <c r="B5134">
        <v>1</v>
      </c>
      <c r="C5134" t="s">
        <v>81</v>
      </c>
      <c r="D5134" t="s">
        <v>112</v>
      </c>
      <c r="E5134" t="s">
        <v>141</v>
      </c>
      <c r="F5134" t="s">
        <v>8221</v>
      </c>
      <c r="G5134" t="s">
        <v>295</v>
      </c>
      <c r="H5134" t="s">
        <v>135</v>
      </c>
      <c r="I5134" t="s">
        <v>136</v>
      </c>
      <c r="J5134" t="s">
        <v>137</v>
      </c>
      <c r="K5134" t="s">
        <v>138</v>
      </c>
      <c r="L5134" t="s">
        <v>14771</v>
      </c>
      <c r="M5134" t="s">
        <v>14772</v>
      </c>
      <c r="N5134">
        <v>0.11749999999999999</v>
      </c>
      <c r="O5134">
        <v>0</v>
      </c>
      <c r="P5134">
        <v>16622</v>
      </c>
      <c r="Q5134">
        <v>2</v>
      </c>
      <c r="R5134">
        <v>483</v>
      </c>
      <c r="S5134">
        <v>4</v>
      </c>
      <c r="T5134">
        <v>1368</v>
      </c>
      <c r="U5134">
        <v>3</v>
      </c>
      <c r="V5134">
        <v>10</v>
      </c>
      <c r="W5134">
        <v>0</v>
      </c>
      <c r="X5134">
        <v>343.41598581792528</v>
      </c>
      <c r="Y5134">
        <v>0.11468101703535</v>
      </c>
      <c r="Z5134">
        <v>6.0568230493828956</v>
      </c>
      <c r="AA5134">
        <v>1.6769736387022851</v>
      </c>
      <c r="AB5134">
        <v>151.49382983460313</v>
      </c>
      <c r="AC5134">
        <v>12.58962515118783</v>
      </c>
      <c r="AD5134">
        <v>24.90056652046826</v>
      </c>
      <c r="AE5134">
        <v>540.24848502930513</v>
      </c>
    </row>
    <row r="5135" spans="1:31" x14ac:dyDescent="0.3">
      <c r="A5135">
        <v>2515770</v>
      </c>
      <c r="B5135">
        <v>1</v>
      </c>
      <c r="C5135" t="s">
        <v>80</v>
      </c>
      <c r="D5135" t="s">
        <v>83</v>
      </c>
      <c r="E5135" t="s">
        <v>187</v>
      </c>
      <c r="F5135" t="s">
        <v>14773</v>
      </c>
      <c r="G5135" t="s">
        <v>143</v>
      </c>
      <c r="H5135" t="s">
        <v>135</v>
      </c>
      <c r="I5135" t="s">
        <v>136</v>
      </c>
      <c r="J5135" t="s">
        <v>137</v>
      </c>
      <c r="K5135" t="s">
        <v>144</v>
      </c>
      <c r="L5135" t="s">
        <v>14774</v>
      </c>
      <c r="M5135" t="s">
        <v>14775</v>
      </c>
      <c r="N5135">
        <v>1.125</v>
      </c>
      <c r="O5135">
        <v>0</v>
      </c>
      <c r="P5135">
        <v>1</v>
      </c>
      <c r="Q5135">
        <v>0</v>
      </c>
      <c r="R5135">
        <v>0</v>
      </c>
      <c r="S5135">
        <v>6</v>
      </c>
      <c r="T5135">
        <v>20</v>
      </c>
      <c r="U5135">
        <v>4</v>
      </c>
      <c r="V5135">
        <v>5</v>
      </c>
      <c r="W5135">
        <v>0</v>
      </c>
      <c r="X5135">
        <v>1.1274363919615875</v>
      </c>
      <c r="Y5135">
        <v>0</v>
      </c>
      <c r="Z5135">
        <v>0</v>
      </c>
      <c r="AA5135">
        <v>29.27795075899656</v>
      </c>
      <c r="AB5135">
        <v>95.129384847549019</v>
      </c>
      <c r="AC5135">
        <v>63.765241351349005</v>
      </c>
      <c r="AD5135">
        <v>121.73878417820737</v>
      </c>
      <c r="AE5135">
        <v>311.03879752806353</v>
      </c>
    </row>
    <row r="5136" spans="1:31" x14ac:dyDescent="0.3">
      <c r="A5136">
        <v>2515771</v>
      </c>
      <c r="B5136">
        <v>1</v>
      </c>
      <c r="C5136" t="s">
        <v>80</v>
      </c>
      <c r="D5136" t="s">
        <v>83</v>
      </c>
      <c r="E5136" t="s">
        <v>132</v>
      </c>
      <c r="F5136" t="s">
        <v>14776</v>
      </c>
      <c r="G5136" t="s">
        <v>143</v>
      </c>
      <c r="H5136" t="s">
        <v>135</v>
      </c>
      <c r="I5136" t="s">
        <v>136</v>
      </c>
      <c r="J5136" t="s">
        <v>137</v>
      </c>
      <c r="K5136" t="s">
        <v>144</v>
      </c>
      <c r="L5136" t="s">
        <v>14777</v>
      </c>
      <c r="M5136" t="s">
        <v>14778</v>
      </c>
      <c r="N5136">
        <v>0.133333333</v>
      </c>
      <c r="O5136">
        <v>1</v>
      </c>
      <c r="P5136">
        <v>2680</v>
      </c>
      <c r="Q5136">
        <v>0</v>
      </c>
      <c r="R5136">
        <v>40</v>
      </c>
      <c r="S5136">
        <v>22</v>
      </c>
      <c r="T5136">
        <v>628</v>
      </c>
      <c r="U5136">
        <v>9</v>
      </c>
      <c r="V5136">
        <v>15</v>
      </c>
      <c r="W5136">
        <v>2.7162685866666668E-2</v>
      </c>
      <c r="X5136">
        <v>110.63991445647052</v>
      </c>
      <c r="Y5136">
        <v>0</v>
      </c>
      <c r="Z5136">
        <v>6.4488802607160007</v>
      </c>
      <c r="AA5136">
        <v>21.72769119872266</v>
      </c>
      <c r="AB5136">
        <v>144.16687025505635</v>
      </c>
      <c r="AC5136">
        <v>293.11378225308965</v>
      </c>
      <c r="AD5136">
        <v>88.644584797024663</v>
      </c>
      <c r="AE5136">
        <v>664.76888590694648</v>
      </c>
    </row>
    <row r="5137" spans="1:31" x14ac:dyDescent="0.3">
      <c r="A5137">
        <v>2515776</v>
      </c>
      <c r="B5137">
        <v>1</v>
      </c>
      <c r="C5137" t="s">
        <v>80</v>
      </c>
      <c r="D5137" t="s">
        <v>84</v>
      </c>
      <c r="E5137" t="s">
        <v>207</v>
      </c>
      <c r="F5137" t="s">
        <v>14779</v>
      </c>
      <c r="G5137" t="s">
        <v>177</v>
      </c>
      <c r="H5137" t="s">
        <v>150</v>
      </c>
      <c r="I5137" t="s">
        <v>136</v>
      </c>
      <c r="J5137" t="s">
        <v>137</v>
      </c>
      <c r="K5137" t="s">
        <v>144</v>
      </c>
      <c r="L5137" t="s">
        <v>14780</v>
      </c>
      <c r="M5137" t="s">
        <v>14781</v>
      </c>
      <c r="N5137">
        <v>1.085</v>
      </c>
      <c r="O5137">
        <v>0</v>
      </c>
      <c r="P5137">
        <v>88</v>
      </c>
      <c r="Q5137">
        <v>0</v>
      </c>
      <c r="R5137">
        <v>0</v>
      </c>
      <c r="S5137">
        <v>0</v>
      </c>
      <c r="T5137">
        <v>7</v>
      </c>
      <c r="U5137">
        <v>0</v>
      </c>
      <c r="V5137">
        <v>0</v>
      </c>
      <c r="W5137">
        <v>0</v>
      </c>
      <c r="X5137">
        <v>20.270806954147687</v>
      </c>
      <c r="Y5137">
        <v>0</v>
      </c>
      <c r="Z5137">
        <v>0</v>
      </c>
      <c r="AA5137">
        <v>0</v>
      </c>
      <c r="AB5137">
        <v>7.4005375501957484</v>
      </c>
      <c r="AC5137">
        <v>0</v>
      </c>
      <c r="AD5137">
        <v>0</v>
      </c>
      <c r="AE5137">
        <v>27.671344504343438</v>
      </c>
    </row>
    <row r="5138" spans="1:31" x14ac:dyDescent="0.3">
      <c r="A5138">
        <v>2515782</v>
      </c>
      <c r="B5138">
        <v>1</v>
      </c>
      <c r="C5138" t="s">
        <v>81</v>
      </c>
      <c r="D5138" t="s">
        <v>127</v>
      </c>
      <c r="E5138" t="s">
        <v>187</v>
      </c>
      <c r="F5138" t="s">
        <v>1464</v>
      </c>
      <c r="G5138" t="s">
        <v>143</v>
      </c>
      <c r="H5138" t="s">
        <v>135</v>
      </c>
      <c r="I5138" t="s">
        <v>136</v>
      </c>
      <c r="J5138" t="s">
        <v>137</v>
      </c>
      <c r="K5138" t="s">
        <v>144</v>
      </c>
      <c r="L5138" t="s">
        <v>14782</v>
      </c>
      <c r="M5138" t="s">
        <v>14783</v>
      </c>
      <c r="N5138">
        <v>0.65805555500000001</v>
      </c>
      <c r="O5138">
        <v>3</v>
      </c>
      <c r="P5138">
        <v>4</v>
      </c>
      <c r="Q5138">
        <v>45</v>
      </c>
      <c r="R5138">
        <v>20</v>
      </c>
      <c r="S5138">
        <v>2</v>
      </c>
      <c r="T5138">
        <v>2</v>
      </c>
      <c r="U5138">
        <v>0</v>
      </c>
      <c r="V5138">
        <v>0</v>
      </c>
      <c r="W5138">
        <v>0.30381581789911916</v>
      </c>
      <c r="X5138">
        <v>1.6505244843533169</v>
      </c>
      <c r="Y5138">
        <v>14.832129319038069</v>
      </c>
      <c r="Z5138">
        <v>42.460641793961017</v>
      </c>
      <c r="AA5138">
        <v>0.44783438848396512</v>
      </c>
      <c r="AB5138">
        <v>0.46444061804750003</v>
      </c>
      <c r="AC5138">
        <v>0</v>
      </c>
      <c r="AD5138">
        <v>0</v>
      </c>
      <c r="AE5138">
        <v>60.159386421782983</v>
      </c>
    </row>
    <row r="5139" spans="1:31" x14ac:dyDescent="0.3">
      <c r="A5139">
        <v>2515788</v>
      </c>
      <c r="B5139">
        <v>1</v>
      </c>
      <c r="C5139" t="s">
        <v>80</v>
      </c>
      <c r="D5139" t="s">
        <v>95</v>
      </c>
      <c r="E5139" t="s">
        <v>141</v>
      </c>
      <c r="F5139" t="s">
        <v>14784</v>
      </c>
      <c r="G5139" t="s">
        <v>143</v>
      </c>
      <c r="H5139" t="s">
        <v>135</v>
      </c>
      <c r="I5139" t="s">
        <v>136</v>
      </c>
      <c r="J5139" t="s">
        <v>137</v>
      </c>
      <c r="K5139" t="s">
        <v>144</v>
      </c>
      <c r="L5139" t="s">
        <v>14785</v>
      </c>
      <c r="M5139" t="s">
        <v>14786</v>
      </c>
      <c r="N5139">
        <v>0.64416666600000005</v>
      </c>
      <c r="O5139">
        <v>0</v>
      </c>
      <c r="P5139">
        <v>100</v>
      </c>
      <c r="Q5139">
        <v>0</v>
      </c>
      <c r="R5139">
        <v>0</v>
      </c>
      <c r="S5139">
        <v>8</v>
      </c>
      <c r="T5139">
        <v>10</v>
      </c>
      <c r="U5139">
        <v>2</v>
      </c>
      <c r="V5139">
        <v>0</v>
      </c>
      <c r="W5139">
        <v>0</v>
      </c>
      <c r="X5139">
        <v>23.819526966906416</v>
      </c>
      <c r="Y5139">
        <v>0</v>
      </c>
      <c r="Z5139">
        <v>0</v>
      </c>
      <c r="AA5139">
        <v>64.839827994410896</v>
      </c>
      <c r="AB5139">
        <v>5.0962512564187028</v>
      </c>
      <c r="AC5139">
        <v>181.52436135524925</v>
      </c>
      <c r="AD5139">
        <v>0</v>
      </c>
      <c r="AE5139">
        <v>275.27996757298524</v>
      </c>
    </row>
    <row r="5140" spans="1:31" x14ac:dyDescent="0.3">
      <c r="A5140">
        <v>2515791</v>
      </c>
      <c r="B5140">
        <v>1</v>
      </c>
      <c r="C5140" t="s">
        <v>81</v>
      </c>
      <c r="D5140" t="s">
        <v>114</v>
      </c>
      <c r="E5140" t="s">
        <v>187</v>
      </c>
      <c r="F5140" t="s">
        <v>14787</v>
      </c>
      <c r="G5140" t="s">
        <v>4237</v>
      </c>
      <c r="H5140" t="s">
        <v>135</v>
      </c>
      <c r="I5140" t="s">
        <v>136</v>
      </c>
      <c r="J5140" t="s">
        <v>3</v>
      </c>
      <c r="K5140" t="s">
        <v>144</v>
      </c>
      <c r="L5140" t="s">
        <v>14788</v>
      </c>
      <c r="M5140" t="s">
        <v>14789</v>
      </c>
      <c r="N5140">
        <v>0.84777777700000001</v>
      </c>
      <c r="O5140">
        <v>16</v>
      </c>
      <c r="P5140">
        <v>4291</v>
      </c>
      <c r="Q5140">
        <v>6</v>
      </c>
      <c r="R5140">
        <v>186</v>
      </c>
      <c r="S5140">
        <v>19</v>
      </c>
      <c r="T5140">
        <v>375</v>
      </c>
      <c r="U5140">
        <v>0</v>
      </c>
      <c r="V5140">
        <v>0</v>
      </c>
      <c r="W5140">
        <v>2.8182579990955134</v>
      </c>
      <c r="X5140">
        <v>318.53308380872528</v>
      </c>
      <c r="Y5140">
        <v>10.804021176537887</v>
      </c>
      <c r="Z5140">
        <v>43.220027831377656</v>
      </c>
      <c r="AA5140">
        <v>35.556331476558441</v>
      </c>
      <c r="AB5140">
        <v>85.493452080349556</v>
      </c>
      <c r="AC5140">
        <v>0</v>
      </c>
      <c r="AD5140">
        <v>0</v>
      </c>
      <c r="AE5140">
        <v>496.42517437264439</v>
      </c>
    </row>
    <row r="5141" spans="1:31" x14ac:dyDescent="0.3">
      <c r="A5141">
        <v>2515792</v>
      </c>
      <c r="B5141">
        <v>1</v>
      </c>
      <c r="C5141" t="s">
        <v>80</v>
      </c>
      <c r="D5141" t="s">
        <v>85</v>
      </c>
      <c r="E5141" t="s">
        <v>159</v>
      </c>
      <c r="F5141" t="s">
        <v>14790</v>
      </c>
      <c r="G5141" t="s">
        <v>161</v>
      </c>
      <c r="H5141" t="s">
        <v>150</v>
      </c>
      <c r="I5141" t="s">
        <v>136</v>
      </c>
      <c r="J5141" t="s">
        <v>137</v>
      </c>
      <c r="K5141" t="s">
        <v>144</v>
      </c>
      <c r="L5141" t="s">
        <v>14791</v>
      </c>
      <c r="M5141" t="s">
        <v>14792</v>
      </c>
      <c r="N5141">
        <v>0.191111111</v>
      </c>
      <c r="O5141">
        <v>0</v>
      </c>
      <c r="P5141">
        <v>226</v>
      </c>
      <c r="Q5141">
        <v>0</v>
      </c>
      <c r="R5141">
        <v>0</v>
      </c>
      <c r="S5141">
        <v>0</v>
      </c>
      <c r="T5141">
        <v>2</v>
      </c>
      <c r="U5141">
        <v>0</v>
      </c>
      <c r="V5141">
        <v>0</v>
      </c>
      <c r="W5141">
        <v>0</v>
      </c>
      <c r="X5141">
        <v>12.251567862253772</v>
      </c>
      <c r="Y5141">
        <v>0</v>
      </c>
      <c r="Z5141">
        <v>0</v>
      </c>
      <c r="AA5141">
        <v>0</v>
      </c>
      <c r="AB5141">
        <v>0.48535354147746668</v>
      </c>
      <c r="AC5141">
        <v>0</v>
      </c>
      <c r="AD5141">
        <v>0</v>
      </c>
      <c r="AE5141">
        <v>12.736921403731239</v>
      </c>
    </row>
    <row r="5142" spans="1:31" x14ac:dyDescent="0.3">
      <c r="A5142">
        <v>2515794</v>
      </c>
      <c r="B5142">
        <v>1</v>
      </c>
      <c r="C5142" t="s">
        <v>81</v>
      </c>
      <c r="D5142" t="s">
        <v>116</v>
      </c>
      <c r="E5142" t="s">
        <v>167</v>
      </c>
      <c r="F5142" t="s">
        <v>14793</v>
      </c>
      <c r="G5142" t="s">
        <v>263</v>
      </c>
      <c r="H5142" t="s">
        <v>150</v>
      </c>
      <c r="I5142" t="s">
        <v>136</v>
      </c>
      <c r="J5142" t="s">
        <v>137</v>
      </c>
      <c r="K5142" t="s">
        <v>144</v>
      </c>
      <c r="L5142" t="s">
        <v>14794</v>
      </c>
      <c r="M5142" t="s">
        <v>14795</v>
      </c>
      <c r="N5142">
        <v>0.65888888800000001</v>
      </c>
      <c r="O5142">
        <v>0</v>
      </c>
      <c r="P5142">
        <v>1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0.15302969596444443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0.15302969596444443</v>
      </c>
    </row>
    <row r="5143" spans="1:31" x14ac:dyDescent="0.3">
      <c r="A5143">
        <v>2515796</v>
      </c>
      <c r="B5143">
        <v>1</v>
      </c>
      <c r="C5143" t="s">
        <v>80</v>
      </c>
      <c r="D5143" t="s">
        <v>101</v>
      </c>
      <c r="E5143" t="s">
        <v>147</v>
      </c>
      <c r="F5143" t="s">
        <v>1210</v>
      </c>
      <c r="G5143" t="s">
        <v>161</v>
      </c>
      <c r="H5143" t="s">
        <v>150</v>
      </c>
      <c r="I5143" t="s">
        <v>136</v>
      </c>
      <c r="J5143" t="s">
        <v>137</v>
      </c>
      <c r="K5143" t="s">
        <v>144</v>
      </c>
      <c r="L5143" t="s">
        <v>14796</v>
      </c>
      <c r="M5143" t="s">
        <v>14797</v>
      </c>
      <c r="N5143">
        <v>1.073055555</v>
      </c>
      <c r="O5143">
        <v>0</v>
      </c>
      <c r="P5143">
        <v>22</v>
      </c>
      <c r="Q5143">
        <v>0</v>
      </c>
      <c r="R5143">
        <v>0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3.4218843956503115</v>
      </c>
      <c r="Y5143">
        <v>0</v>
      </c>
      <c r="Z5143">
        <v>0</v>
      </c>
      <c r="AA5143">
        <v>0</v>
      </c>
      <c r="AB5143">
        <v>0</v>
      </c>
      <c r="AC5143">
        <v>0</v>
      </c>
      <c r="AD5143">
        <v>0</v>
      </c>
      <c r="AE5143">
        <v>3.4218843956503115</v>
      </c>
    </row>
    <row r="5144" spans="1:31" x14ac:dyDescent="0.3">
      <c r="A5144">
        <v>2515797</v>
      </c>
      <c r="B5144">
        <v>1</v>
      </c>
      <c r="C5144" t="s">
        <v>80</v>
      </c>
      <c r="D5144" t="s">
        <v>104</v>
      </c>
      <c r="E5144" t="s">
        <v>141</v>
      </c>
      <c r="F5144" t="s">
        <v>14798</v>
      </c>
      <c r="G5144" t="s">
        <v>143</v>
      </c>
      <c r="H5144" t="s">
        <v>135</v>
      </c>
      <c r="I5144" t="s">
        <v>136</v>
      </c>
      <c r="J5144" t="s">
        <v>137</v>
      </c>
      <c r="K5144" t="s">
        <v>144</v>
      </c>
      <c r="L5144" t="s">
        <v>14799</v>
      </c>
      <c r="M5144" t="s">
        <v>14800</v>
      </c>
      <c r="N5144">
        <v>3.1769444440000001</v>
      </c>
      <c r="O5144">
        <v>1</v>
      </c>
      <c r="P5144">
        <v>399</v>
      </c>
      <c r="Q5144">
        <v>3</v>
      </c>
      <c r="R5144">
        <v>14</v>
      </c>
      <c r="S5144">
        <v>0</v>
      </c>
      <c r="T5144">
        <v>33</v>
      </c>
      <c r="U5144">
        <v>0</v>
      </c>
      <c r="V5144">
        <v>0</v>
      </c>
      <c r="W5144">
        <v>5.7553337538544049</v>
      </c>
      <c r="X5144">
        <v>391.75013164991179</v>
      </c>
      <c r="Y5144">
        <v>2.3907507738587599</v>
      </c>
      <c r="Z5144">
        <v>8.0248551839314075</v>
      </c>
      <c r="AA5144">
        <v>0</v>
      </c>
      <c r="AB5144">
        <v>53.584281616350331</v>
      </c>
      <c r="AC5144">
        <v>0</v>
      </c>
      <c r="AD5144">
        <v>0</v>
      </c>
      <c r="AE5144">
        <v>461.50535297790674</v>
      </c>
    </row>
    <row r="5145" spans="1:31" x14ac:dyDescent="0.3">
      <c r="A5145">
        <v>2515799</v>
      </c>
      <c r="B5145">
        <v>1</v>
      </c>
      <c r="C5145" t="s">
        <v>80</v>
      </c>
      <c r="D5145" t="s">
        <v>108</v>
      </c>
      <c r="E5145" t="s">
        <v>207</v>
      </c>
      <c r="F5145" t="s">
        <v>14801</v>
      </c>
      <c r="G5145" t="s">
        <v>161</v>
      </c>
      <c r="H5145" t="s">
        <v>150</v>
      </c>
      <c r="I5145" t="s">
        <v>136</v>
      </c>
      <c r="J5145" t="s">
        <v>137</v>
      </c>
      <c r="K5145" t="s">
        <v>144</v>
      </c>
      <c r="L5145" t="s">
        <v>14802</v>
      </c>
      <c r="M5145" t="s">
        <v>14803</v>
      </c>
      <c r="N5145">
        <v>0.49111111099999999</v>
      </c>
      <c r="O5145">
        <v>0</v>
      </c>
      <c r="P5145">
        <v>21</v>
      </c>
      <c r="Q5145">
        <v>0</v>
      </c>
      <c r="R5145">
        <v>16</v>
      </c>
      <c r="S5145">
        <v>0</v>
      </c>
      <c r="T5145">
        <v>5</v>
      </c>
      <c r="U5145">
        <v>0</v>
      </c>
      <c r="V5145">
        <v>0</v>
      </c>
      <c r="W5145">
        <v>0</v>
      </c>
      <c r="X5145">
        <v>1.8042694332418308</v>
      </c>
      <c r="Y5145">
        <v>0</v>
      </c>
      <c r="Z5145">
        <v>2.6509179978964803</v>
      </c>
      <c r="AA5145">
        <v>0</v>
      </c>
      <c r="AB5145">
        <v>1.5771315157294667</v>
      </c>
      <c r="AC5145">
        <v>0</v>
      </c>
      <c r="AD5145">
        <v>0</v>
      </c>
      <c r="AE5145">
        <v>6.032318946867778</v>
      </c>
    </row>
    <row r="5146" spans="1:31" x14ac:dyDescent="0.3">
      <c r="A5146">
        <v>2515801</v>
      </c>
      <c r="B5146">
        <v>1</v>
      </c>
      <c r="C5146" t="s">
        <v>80</v>
      </c>
      <c r="D5146" t="s">
        <v>93</v>
      </c>
      <c r="E5146" t="s">
        <v>207</v>
      </c>
      <c r="F5146" t="s">
        <v>14804</v>
      </c>
      <c r="G5146" t="s">
        <v>177</v>
      </c>
      <c r="H5146" t="s">
        <v>150</v>
      </c>
      <c r="I5146" t="s">
        <v>136</v>
      </c>
      <c r="J5146" t="s">
        <v>137</v>
      </c>
      <c r="K5146" t="s">
        <v>144</v>
      </c>
      <c r="L5146" t="s">
        <v>14805</v>
      </c>
      <c r="M5146" t="s">
        <v>14806</v>
      </c>
      <c r="N5146">
        <v>3.875277777</v>
      </c>
      <c r="O5146">
        <v>0</v>
      </c>
      <c r="P5146">
        <v>0</v>
      </c>
      <c r="Q5146">
        <v>0</v>
      </c>
      <c r="R5146">
        <v>0</v>
      </c>
      <c r="S5146">
        <v>0</v>
      </c>
      <c r="T5146">
        <v>3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</row>
    <row r="5147" spans="1:31" x14ac:dyDescent="0.3">
      <c r="A5147">
        <v>2515807</v>
      </c>
      <c r="B5147">
        <v>1</v>
      </c>
      <c r="C5147" t="s">
        <v>80</v>
      </c>
      <c r="D5147" t="s">
        <v>105</v>
      </c>
      <c r="E5147" t="s">
        <v>207</v>
      </c>
      <c r="F5147" t="s">
        <v>14807</v>
      </c>
      <c r="G5147" t="s">
        <v>161</v>
      </c>
      <c r="H5147" t="s">
        <v>150</v>
      </c>
      <c r="I5147" t="s">
        <v>136</v>
      </c>
      <c r="J5147" t="s">
        <v>137</v>
      </c>
      <c r="K5147" t="s">
        <v>144</v>
      </c>
      <c r="L5147" t="s">
        <v>14808</v>
      </c>
      <c r="M5147" t="s">
        <v>14809</v>
      </c>
      <c r="N5147">
        <v>0.641666666</v>
      </c>
      <c r="O5147">
        <v>0</v>
      </c>
      <c r="P5147">
        <v>59</v>
      </c>
      <c r="Q5147">
        <v>0</v>
      </c>
      <c r="R5147">
        <v>7</v>
      </c>
      <c r="S5147">
        <v>0</v>
      </c>
      <c r="T5147">
        <v>3</v>
      </c>
      <c r="U5147">
        <v>0</v>
      </c>
      <c r="V5147">
        <v>0</v>
      </c>
      <c r="W5147">
        <v>0</v>
      </c>
      <c r="X5147">
        <v>9.2849119915604099</v>
      </c>
      <c r="Y5147">
        <v>0</v>
      </c>
      <c r="Z5147">
        <v>9.0120244857233328E-2</v>
      </c>
      <c r="AA5147">
        <v>0</v>
      </c>
      <c r="AB5147">
        <v>1.0522111730624166</v>
      </c>
      <c r="AC5147">
        <v>0</v>
      </c>
      <c r="AD5147">
        <v>0</v>
      </c>
      <c r="AE5147">
        <v>10.427243409480059</v>
      </c>
    </row>
    <row r="5148" spans="1:31" x14ac:dyDescent="0.3">
      <c r="A5148">
        <v>2515809</v>
      </c>
      <c r="B5148">
        <v>1</v>
      </c>
      <c r="C5148" t="s">
        <v>80</v>
      </c>
      <c r="D5148" t="s">
        <v>96</v>
      </c>
      <c r="E5148" t="s">
        <v>167</v>
      </c>
      <c r="F5148" t="s">
        <v>1415</v>
      </c>
      <c r="G5148" t="s">
        <v>263</v>
      </c>
      <c r="H5148" t="s">
        <v>150</v>
      </c>
      <c r="I5148" t="s">
        <v>136</v>
      </c>
      <c r="J5148" t="s">
        <v>137</v>
      </c>
      <c r="K5148" t="s">
        <v>144</v>
      </c>
      <c r="L5148" t="s">
        <v>14810</v>
      </c>
      <c r="M5148" t="s">
        <v>14811</v>
      </c>
      <c r="N5148">
        <v>1.63</v>
      </c>
      <c r="O5148">
        <v>0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0</v>
      </c>
      <c r="Y5148">
        <v>0</v>
      </c>
      <c r="Z5148">
        <v>0</v>
      </c>
      <c r="AA5148">
        <v>0</v>
      </c>
      <c r="AB5148">
        <v>0</v>
      </c>
      <c r="AC5148">
        <v>0</v>
      </c>
      <c r="AD5148">
        <v>0</v>
      </c>
      <c r="AE5148">
        <v>0</v>
      </c>
    </row>
    <row r="5149" spans="1:31" x14ac:dyDescent="0.3">
      <c r="A5149">
        <v>2515815</v>
      </c>
      <c r="B5149">
        <v>1</v>
      </c>
      <c r="C5149" t="s">
        <v>81</v>
      </c>
      <c r="D5149" t="s">
        <v>119</v>
      </c>
      <c r="E5149" t="s">
        <v>159</v>
      </c>
      <c r="F5149" t="s">
        <v>14812</v>
      </c>
      <c r="G5149" t="s">
        <v>181</v>
      </c>
      <c r="H5149" t="s">
        <v>150</v>
      </c>
      <c r="I5149" t="s">
        <v>136</v>
      </c>
      <c r="J5149" t="s">
        <v>137</v>
      </c>
      <c r="K5149" t="s">
        <v>144</v>
      </c>
      <c r="L5149" t="s">
        <v>14813</v>
      </c>
      <c r="M5149" t="s">
        <v>14814</v>
      </c>
      <c r="N5149">
        <v>2.64</v>
      </c>
      <c r="O5149">
        <v>0</v>
      </c>
      <c r="P5149">
        <v>79</v>
      </c>
      <c r="Q5149">
        <v>0</v>
      </c>
      <c r="R5149">
        <v>3</v>
      </c>
      <c r="S5149">
        <v>0</v>
      </c>
      <c r="T5149">
        <v>4</v>
      </c>
      <c r="U5149">
        <v>0</v>
      </c>
      <c r="V5149">
        <v>0</v>
      </c>
      <c r="W5149">
        <v>0</v>
      </c>
      <c r="X5149">
        <v>22.976579212413849</v>
      </c>
      <c r="Y5149">
        <v>0</v>
      </c>
      <c r="Z5149">
        <v>0.41777336647269669</v>
      </c>
      <c r="AA5149">
        <v>0</v>
      </c>
      <c r="AB5149">
        <v>8.7349667647594362</v>
      </c>
      <c r="AC5149">
        <v>0</v>
      </c>
      <c r="AD5149">
        <v>0</v>
      </c>
      <c r="AE5149">
        <v>32.129319343645982</v>
      </c>
    </row>
    <row r="5150" spans="1:31" x14ac:dyDescent="0.3">
      <c r="A5150">
        <v>2515816</v>
      </c>
      <c r="B5150">
        <v>1</v>
      </c>
      <c r="C5150" t="s">
        <v>81</v>
      </c>
      <c r="D5150" t="s">
        <v>125</v>
      </c>
      <c r="E5150" t="s">
        <v>207</v>
      </c>
      <c r="F5150" t="s">
        <v>14815</v>
      </c>
      <c r="G5150" t="s">
        <v>177</v>
      </c>
      <c r="H5150" t="s">
        <v>150</v>
      </c>
      <c r="I5150" t="s">
        <v>136</v>
      </c>
      <c r="J5150" t="s">
        <v>137</v>
      </c>
      <c r="K5150" t="s">
        <v>144</v>
      </c>
      <c r="L5150" t="s">
        <v>14816</v>
      </c>
      <c r="M5150" t="s">
        <v>14817</v>
      </c>
      <c r="N5150">
        <v>1.0888888880000001</v>
      </c>
      <c r="O5150">
        <v>0</v>
      </c>
      <c r="P5150">
        <v>3</v>
      </c>
      <c r="Q5150">
        <v>0</v>
      </c>
      <c r="R5150">
        <v>0</v>
      </c>
      <c r="S5150">
        <v>0</v>
      </c>
      <c r="T5150">
        <v>0</v>
      </c>
      <c r="U5150">
        <v>0</v>
      </c>
      <c r="V5150">
        <v>0</v>
      </c>
      <c r="W5150">
        <v>0</v>
      </c>
      <c r="X5150">
        <v>0.62733941720733499</v>
      </c>
      <c r="Y5150">
        <v>0</v>
      </c>
      <c r="Z5150">
        <v>0</v>
      </c>
      <c r="AA5150">
        <v>0</v>
      </c>
      <c r="AB5150">
        <v>0</v>
      </c>
      <c r="AC5150">
        <v>0</v>
      </c>
      <c r="AD5150">
        <v>0</v>
      </c>
      <c r="AE5150">
        <v>0.62733941720733499</v>
      </c>
    </row>
    <row r="5151" spans="1:31" x14ac:dyDescent="0.3">
      <c r="A5151">
        <v>2515818</v>
      </c>
      <c r="B5151">
        <v>1</v>
      </c>
      <c r="C5151" t="s">
        <v>80</v>
      </c>
      <c r="D5151" t="s">
        <v>99</v>
      </c>
      <c r="E5151" t="s">
        <v>207</v>
      </c>
      <c r="F5151" t="s">
        <v>6481</v>
      </c>
      <c r="G5151" t="s">
        <v>161</v>
      </c>
      <c r="H5151" t="s">
        <v>150</v>
      </c>
      <c r="I5151" t="s">
        <v>136</v>
      </c>
      <c r="J5151" t="s">
        <v>137</v>
      </c>
      <c r="K5151" t="s">
        <v>144</v>
      </c>
      <c r="L5151" t="s">
        <v>14818</v>
      </c>
      <c r="M5151" t="s">
        <v>14819</v>
      </c>
      <c r="N5151">
        <v>0.81444444400000005</v>
      </c>
      <c r="O5151">
        <v>0</v>
      </c>
      <c r="P5151">
        <v>2</v>
      </c>
      <c r="Q5151">
        <v>0</v>
      </c>
      <c r="R5151">
        <v>1</v>
      </c>
      <c r="S5151">
        <v>0</v>
      </c>
      <c r="T5151">
        <v>2</v>
      </c>
      <c r="U5151">
        <v>0</v>
      </c>
      <c r="V5151">
        <v>0</v>
      </c>
      <c r="W5151">
        <v>0</v>
      </c>
      <c r="X5151">
        <v>4.8511497159299997E-2</v>
      </c>
      <c r="Y5151">
        <v>0</v>
      </c>
      <c r="Z5151">
        <v>0.10235970304955999</v>
      </c>
      <c r="AA5151">
        <v>0</v>
      </c>
      <c r="AB5151">
        <v>1.2533503752245956</v>
      </c>
      <c r="AC5151">
        <v>0</v>
      </c>
      <c r="AD5151">
        <v>0</v>
      </c>
      <c r="AE5151">
        <v>1.4042215754334555</v>
      </c>
    </row>
    <row r="5152" spans="1:31" x14ac:dyDescent="0.3">
      <c r="A5152">
        <v>2515819</v>
      </c>
      <c r="B5152">
        <v>1</v>
      </c>
      <c r="C5152" t="s">
        <v>80</v>
      </c>
      <c r="D5152" t="s">
        <v>95</v>
      </c>
      <c r="E5152" t="s">
        <v>141</v>
      </c>
      <c r="F5152" t="s">
        <v>14820</v>
      </c>
      <c r="G5152" t="s">
        <v>143</v>
      </c>
      <c r="H5152" t="s">
        <v>135</v>
      </c>
      <c r="I5152" t="s">
        <v>136</v>
      </c>
      <c r="J5152" t="s">
        <v>137</v>
      </c>
      <c r="K5152" t="s">
        <v>144</v>
      </c>
      <c r="L5152" t="s">
        <v>14821</v>
      </c>
      <c r="M5152" t="s">
        <v>14822</v>
      </c>
      <c r="N5152">
        <v>0.36277777700000002</v>
      </c>
      <c r="O5152">
        <v>0</v>
      </c>
      <c r="P5152">
        <v>0</v>
      </c>
      <c r="Q5152">
        <v>0</v>
      </c>
      <c r="R5152">
        <v>0</v>
      </c>
      <c r="S5152">
        <v>5</v>
      </c>
      <c r="T5152">
        <v>0</v>
      </c>
      <c r="U5152">
        <v>4</v>
      </c>
      <c r="V5152">
        <v>0</v>
      </c>
      <c r="W5152">
        <v>0</v>
      </c>
      <c r="X5152">
        <v>0</v>
      </c>
      <c r="Y5152">
        <v>0</v>
      </c>
      <c r="Z5152">
        <v>0</v>
      </c>
      <c r="AA5152">
        <v>8.1931895301405326</v>
      </c>
      <c r="AB5152">
        <v>0</v>
      </c>
      <c r="AC5152">
        <v>1538.7891644942645</v>
      </c>
      <c r="AD5152">
        <v>0</v>
      </c>
      <c r="AE5152">
        <v>1546.9823540244049</v>
      </c>
    </row>
    <row r="5153" spans="1:31" x14ac:dyDescent="0.3">
      <c r="A5153">
        <v>2515821</v>
      </c>
      <c r="B5153">
        <v>1</v>
      </c>
      <c r="C5153" t="s">
        <v>80</v>
      </c>
      <c r="D5153" t="s">
        <v>82</v>
      </c>
      <c r="E5153" t="s">
        <v>167</v>
      </c>
      <c r="F5153" t="s">
        <v>14823</v>
      </c>
      <c r="G5153" t="s">
        <v>263</v>
      </c>
      <c r="H5153" t="s">
        <v>150</v>
      </c>
      <c r="I5153" t="s">
        <v>136</v>
      </c>
      <c r="J5153" t="s">
        <v>137</v>
      </c>
      <c r="K5153" t="s">
        <v>144</v>
      </c>
      <c r="L5153" t="s">
        <v>14824</v>
      </c>
      <c r="M5153" t="s">
        <v>14825</v>
      </c>
      <c r="N5153">
        <v>2.341388888</v>
      </c>
      <c r="O5153">
        <v>0</v>
      </c>
      <c r="P5153">
        <v>3</v>
      </c>
      <c r="Q5153">
        <v>0</v>
      </c>
      <c r="R5153">
        <v>0</v>
      </c>
      <c r="S5153">
        <v>0</v>
      </c>
      <c r="T5153">
        <v>0</v>
      </c>
      <c r="U5153">
        <v>0</v>
      </c>
      <c r="V5153">
        <v>0</v>
      </c>
      <c r="W5153">
        <v>0</v>
      </c>
      <c r="X5153">
        <v>5.2097214632932722</v>
      </c>
      <c r="Y5153">
        <v>0</v>
      </c>
      <c r="Z5153">
        <v>0</v>
      </c>
      <c r="AA5153">
        <v>0</v>
      </c>
      <c r="AB5153">
        <v>0</v>
      </c>
      <c r="AC5153">
        <v>0</v>
      </c>
      <c r="AD5153">
        <v>0</v>
      </c>
      <c r="AE5153">
        <v>5.2097214632932722</v>
      </c>
    </row>
    <row r="5154" spans="1:31" x14ac:dyDescent="0.3">
      <c r="A5154">
        <v>2515826</v>
      </c>
      <c r="B5154">
        <v>1</v>
      </c>
      <c r="C5154" t="s">
        <v>81</v>
      </c>
      <c r="D5154" t="s">
        <v>119</v>
      </c>
      <c r="E5154" t="s">
        <v>207</v>
      </c>
      <c r="F5154" t="s">
        <v>14826</v>
      </c>
      <c r="G5154" t="s">
        <v>177</v>
      </c>
      <c r="H5154" t="s">
        <v>150</v>
      </c>
      <c r="I5154" t="s">
        <v>136</v>
      </c>
      <c r="J5154" t="s">
        <v>137</v>
      </c>
      <c r="K5154" t="s">
        <v>144</v>
      </c>
      <c r="L5154" t="s">
        <v>14827</v>
      </c>
      <c r="M5154" t="s">
        <v>14828</v>
      </c>
      <c r="N5154">
        <v>3.8108333330000002</v>
      </c>
      <c r="O5154">
        <v>0</v>
      </c>
      <c r="P5154">
        <v>56</v>
      </c>
      <c r="Q5154">
        <v>0</v>
      </c>
      <c r="R5154">
        <v>2</v>
      </c>
      <c r="S5154">
        <v>0</v>
      </c>
      <c r="T5154">
        <v>2</v>
      </c>
      <c r="U5154">
        <v>0</v>
      </c>
      <c r="V5154">
        <v>0</v>
      </c>
      <c r="W5154">
        <v>0</v>
      </c>
      <c r="X5154">
        <v>77.742874674712624</v>
      </c>
      <c r="Y5154">
        <v>0</v>
      </c>
      <c r="Z5154">
        <v>1.8889136794213335E-2</v>
      </c>
      <c r="AA5154">
        <v>0</v>
      </c>
      <c r="AB5154">
        <v>7.016826023004282</v>
      </c>
      <c r="AC5154">
        <v>0</v>
      </c>
      <c r="AD5154">
        <v>0</v>
      </c>
      <c r="AE5154">
        <v>84.778589834511124</v>
      </c>
    </row>
    <row r="5155" spans="1:31" x14ac:dyDescent="0.3">
      <c r="A5155">
        <v>2515829</v>
      </c>
      <c r="B5155">
        <v>1</v>
      </c>
      <c r="C5155" t="s">
        <v>81</v>
      </c>
      <c r="D5155" t="s">
        <v>113</v>
      </c>
      <c r="E5155" t="s">
        <v>207</v>
      </c>
      <c r="F5155" t="s">
        <v>14829</v>
      </c>
      <c r="G5155" t="s">
        <v>177</v>
      </c>
      <c r="H5155" t="s">
        <v>150</v>
      </c>
      <c r="I5155" t="s">
        <v>136</v>
      </c>
      <c r="J5155" t="s">
        <v>137</v>
      </c>
      <c r="K5155" t="s">
        <v>144</v>
      </c>
      <c r="L5155" t="s">
        <v>14830</v>
      </c>
      <c r="M5155" t="s">
        <v>14831</v>
      </c>
      <c r="N5155">
        <v>2.7741666660000002</v>
      </c>
      <c r="O5155">
        <v>0</v>
      </c>
      <c r="P5155">
        <v>7</v>
      </c>
      <c r="Q5155">
        <v>0</v>
      </c>
      <c r="R5155">
        <v>2</v>
      </c>
      <c r="S5155">
        <v>0</v>
      </c>
      <c r="T5155">
        <v>0</v>
      </c>
      <c r="U5155">
        <v>0</v>
      </c>
      <c r="V5155">
        <v>0</v>
      </c>
      <c r="W5155">
        <v>0</v>
      </c>
      <c r="X5155">
        <v>3.1162856334594737</v>
      </c>
      <c r="Y5155">
        <v>0</v>
      </c>
      <c r="Z5155">
        <v>0.52133633608537511</v>
      </c>
      <c r="AA5155">
        <v>0</v>
      </c>
      <c r="AB5155">
        <v>0</v>
      </c>
      <c r="AC5155">
        <v>0</v>
      </c>
      <c r="AD5155">
        <v>0</v>
      </c>
      <c r="AE5155">
        <v>3.6376219695448491</v>
      </c>
    </row>
    <row r="5156" spans="1:31" x14ac:dyDescent="0.3">
      <c r="A5156">
        <v>2515832</v>
      </c>
      <c r="B5156">
        <v>1</v>
      </c>
      <c r="C5156" t="s">
        <v>80</v>
      </c>
      <c r="D5156" t="s">
        <v>90</v>
      </c>
      <c r="E5156" t="s">
        <v>167</v>
      </c>
      <c r="F5156" t="s">
        <v>14351</v>
      </c>
      <c r="G5156" t="s">
        <v>169</v>
      </c>
      <c r="H5156" t="s">
        <v>150</v>
      </c>
      <c r="I5156" t="s">
        <v>136</v>
      </c>
      <c r="J5156" t="s">
        <v>137</v>
      </c>
      <c r="K5156" t="s">
        <v>144</v>
      </c>
      <c r="L5156" t="s">
        <v>14832</v>
      </c>
      <c r="M5156" t="s">
        <v>14833</v>
      </c>
      <c r="N5156">
        <v>2.6444444439999999</v>
      </c>
      <c r="O5156">
        <v>0</v>
      </c>
      <c r="P5156">
        <v>9</v>
      </c>
      <c r="Q5156">
        <v>0</v>
      </c>
      <c r="R5156">
        <v>0</v>
      </c>
      <c r="S5156">
        <v>0</v>
      </c>
      <c r="T5156">
        <v>0</v>
      </c>
      <c r="U5156">
        <v>0</v>
      </c>
      <c r="V5156">
        <v>0</v>
      </c>
      <c r="W5156">
        <v>0</v>
      </c>
      <c r="X5156">
        <v>6.4128627974732559</v>
      </c>
      <c r="Y5156">
        <v>0</v>
      </c>
      <c r="Z5156">
        <v>0</v>
      </c>
      <c r="AA5156">
        <v>0</v>
      </c>
      <c r="AB5156">
        <v>0</v>
      </c>
      <c r="AC5156">
        <v>0</v>
      </c>
      <c r="AD5156">
        <v>0</v>
      </c>
      <c r="AE5156">
        <v>6.4128627974732559</v>
      </c>
    </row>
    <row r="5157" spans="1:31" x14ac:dyDescent="0.3">
      <c r="A5157">
        <v>2515833</v>
      </c>
      <c r="B5157">
        <v>1</v>
      </c>
      <c r="C5157" t="s">
        <v>81</v>
      </c>
      <c r="D5157" t="s">
        <v>113</v>
      </c>
      <c r="E5157" t="s">
        <v>207</v>
      </c>
      <c r="F5157" t="s">
        <v>14834</v>
      </c>
      <c r="G5157" t="s">
        <v>588</v>
      </c>
      <c r="H5157" t="s">
        <v>150</v>
      </c>
      <c r="I5157" t="s">
        <v>136</v>
      </c>
      <c r="J5157" t="s">
        <v>137</v>
      </c>
      <c r="K5157" t="s">
        <v>144</v>
      </c>
      <c r="L5157" t="s">
        <v>14835</v>
      </c>
      <c r="M5157" t="s">
        <v>14836</v>
      </c>
      <c r="N5157">
        <v>2.477222222</v>
      </c>
      <c r="O5157">
        <v>0</v>
      </c>
      <c r="P5157">
        <v>12</v>
      </c>
      <c r="Q5157">
        <v>0</v>
      </c>
      <c r="R5157">
        <v>5</v>
      </c>
      <c r="S5157">
        <v>0</v>
      </c>
      <c r="T5157">
        <v>2</v>
      </c>
      <c r="U5157">
        <v>0</v>
      </c>
      <c r="V5157">
        <v>0</v>
      </c>
      <c r="W5157">
        <v>0</v>
      </c>
      <c r="X5157">
        <v>6.5629548261757362</v>
      </c>
      <c r="Y5157">
        <v>0</v>
      </c>
      <c r="Z5157">
        <v>4.2301940046329332</v>
      </c>
      <c r="AA5157">
        <v>0</v>
      </c>
      <c r="AB5157">
        <v>1.3931379884656867</v>
      </c>
      <c r="AC5157">
        <v>0</v>
      </c>
      <c r="AD5157">
        <v>0</v>
      </c>
      <c r="AE5157">
        <v>12.186286819274356</v>
      </c>
    </row>
    <row r="5158" spans="1:31" x14ac:dyDescent="0.3">
      <c r="A5158">
        <v>2515838</v>
      </c>
      <c r="B5158">
        <v>1</v>
      </c>
      <c r="C5158" t="s">
        <v>81</v>
      </c>
      <c r="D5158" t="s">
        <v>112</v>
      </c>
      <c r="E5158" t="s">
        <v>187</v>
      </c>
      <c r="F5158" t="s">
        <v>14837</v>
      </c>
      <c r="G5158" t="s">
        <v>143</v>
      </c>
      <c r="H5158" t="s">
        <v>135</v>
      </c>
      <c r="I5158" t="s">
        <v>136</v>
      </c>
      <c r="J5158" t="s">
        <v>137</v>
      </c>
      <c r="K5158" t="s">
        <v>144</v>
      </c>
      <c r="L5158" t="s">
        <v>14838</v>
      </c>
      <c r="M5158" t="s">
        <v>14839</v>
      </c>
      <c r="N5158">
        <v>0.98583333299999998</v>
      </c>
      <c r="O5158">
        <v>0</v>
      </c>
      <c r="P5158">
        <v>1079</v>
      </c>
      <c r="Q5158">
        <v>23</v>
      </c>
      <c r="R5158">
        <v>213</v>
      </c>
      <c r="S5158">
        <v>17</v>
      </c>
      <c r="T5158">
        <v>52</v>
      </c>
      <c r="U5158">
        <v>1</v>
      </c>
      <c r="V5158">
        <v>0</v>
      </c>
      <c r="W5158">
        <v>0</v>
      </c>
      <c r="X5158">
        <v>120.16923826653181</v>
      </c>
      <c r="Y5158">
        <v>139.31072922000831</v>
      </c>
      <c r="Z5158">
        <v>17.83746540415536</v>
      </c>
      <c r="AA5158">
        <v>38.473733213988048</v>
      </c>
      <c r="AB5158">
        <v>20.728065227092412</v>
      </c>
      <c r="AC5158">
        <v>123.59325492166836</v>
      </c>
      <c r="AD5158">
        <v>0</v>
      </c>
      <c r="AE5158">
        <v>460.11248625344427</v>
      </c>
    </row>
    <row r="5159" spans="1:31" x14ac:dyDescent="0.3">
      <c r="A5159">
        <v>2515851</v>
      </c>
      <c r="B5159">
        <v>1</v>
      </c>
      <c r="C5159" t="s">
        <v>80</v>
      </c>
      <c r="D5159" t="s">
        <v>82</v>
      </c>
      <c r="E5159" t="s">
        <v>207</v>
      </c>
      <c r="F5159" t="s">
        <v>14840</v>
      </c>
      <c r="G5159" t="s">
        <v>1512</v>
      </c>
      <c r="H5159" t="s">
        <v>150</v>
      </c>
      <c r="I5159" t="s">
        <v>136</v>
      </c>
      <c r="J5159" t="s">
        <v>137</v>
      </c>
      <c r="K5159" t="s">
        <v>144</v>
      </c>
      <c r="L5159" t="s">
        <v>14841</v>
      </c>
      <c r="M5159" t="s">
        <v>14842</v>
      </c>
      <c r="N5159">
        <v>0.61277777700000002</v>
      </c>
      <c r="O5159">
        <v>0</v>
      </c>
      <c r="P5159">
        <v>96</v>
      </c>
      <c r="Q5159">
        <v>0</v>
      </c>
      <c r="R5159">
        <v>0</v>
      </c>
      <c r="S5159">
        <v>0</v>
      </c>
      <c r="T5159">
        <v>5</v>
      </c>
      <c r="U5159">
        <v>0</v>
      </c>
      <c r="V5159">
        <v>0</v>
      </c>
      <c r="W5159">
        <v>0</v>
      </c>
      <c r="X5159">
        <v>20.376496173447645</v>
      </c>
      <c r="Y5159">
        <v>0</v>
      </c>
      <c r="Z5159">
        <v>0</v>
      </c>
      <c r="AA5159">
        <v>0</v>
      </c>
      <c r="AB5159">
        <v>4.7512240131638892</v>
      </c>
      <c r="AC5159">
        <v>0</v>
      </c>
      <c r="AD5159">
        <v>0</v>
      </c>
      <c r="AE5159">
        <v>25.127720186611533</v>
      </c>
    </row>
    <row r="5160" spans="1:31" x14ac:dyDescent="0.3">
      <c r="A5160">
        <v>2515852</v>
      </c>
      <c r="B5160">
        <v>1</v>
      </c>
      <c r="C5160" t="s">
        <v>80</v>
      </c>
      <c r="D5160" t="s">
        <v>95</v>
      </c>
      <c r="E5160" t="s">
        <v>207</v>
      </c>
      <c r="F5160" t="s">
        <v>14843</v>
      </c>
      <c r="G5160" t="s">
        <v>161</v>
      </c>
      <c r="H5160" t="s">
        <v>150</v>
      </c>
      <c r="I5160" t="s">
        <v>136</v>
      </c>
      <c r="J5160" t="s">
        <v>137</v>
      </c>
      <c r="K5160" t="s">
        <v>144</v>
      </c>
      <c r="L5160" t="s">
        <v>14844</v>
      </c>
      <c r="M5160" t="s">
        <v>14845</v>
      </c>
      <c r="N5160">
        <v>1.8191666660000001</v>
      </c>
      <c r="O5160">
        <v>0</v>
      </c>
      <c r="P5160">
        <v>136</v>
      </c>
      <c r="Q5160">
        <v>0</v>
      </c>
      <c r="R5160">
        <v>0</v>
      </c>
      <c r="S5160">
        <v>0</v>
      </c>
      <c r="T5160">
        <v>6</v>
      </c>
      <c r="U5160">
        <v>0</v>
      </c>
      <c r="V5160">
        <v>0</v>
      </c>
      <c r="W5160">
        <v>0</v>
      </c>
      <c r="X5160">
        <v>63.450389599797177</v>
      </c>
      <c r="Y5160">
        <v>0</v>
      </c>
      <c r="Z5160">
        <v>0</v>
      </c>
      <c r="AA5160">
        <v>0</v>
      </c>
      <c r="AB5160">
        <v>7.5477653178460953</v>
      </c>
      <c r="AC5160">
        <v>0</v>
      </c>
      <c r="AD5160">
        <v>0</v>
      </c>
      <c r="AE5160">
        <v>70.998154917643276</v>
      </c>
    </row>
    <row r="5161" spans="1:31" x14ac:dyDescent="0.3">
      <c r="A5161">
        <v>2515853</v>
      </c>
      <c r="B5161">
        <v>1</v>
      </c>
      <c r="C5161" t="s">
        <v>80</v>
      </c>
      <c r="D5161" t="s">
        <v>104</v>
      </c>
      <c r="E5161" t="s">
        <v>132</v>
      </c>
      <c r="F5161" t="s">
        <v>14846</v>
      </c>
      <c r="G5161" t="s">
        <v>674</v>
      </c>
      <c r="H5161" t="s">
        <v>135</v>
      </c>
      <c r="I5161" t="s">
        <v>136</v>
      </c>
      <c r="J5161" t="s">
        <v>137</v>
      </c>
      <c r="K5161" t="s">
        <v>144</v>
      </c>
      <c r="L5161" t="s">
        <v>14847</v>
      </c>
      <c r="M5161" t="s">
        <v>14848</v>
      </c>
      <c r="N5161">
        <v>6.011111111</v>
      </c>
      <c r="O5161">
        <v>0</v>
      </c>
      <c r="P5161">
        <v>28</v>
      </c>
      <c r="Q5161">
        <v>0</v>
      </c>
      <c r="R5161">
        <v>1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40.511288319443942</v>
      </c>
      <c r="Y5161">
        <v>0</v>
      </c>
      <c r="Z5161">
        <v>0.26895617820604167</v>
      </c>
      <c r="AA5161">
        <v>0</v>
      </c>
      <c r="AB5161">
        <v>0</v>
      </c>
      <c r="AC5161">
        <v>0</v>
      </c>
      <c r="AD5161">
        <v>0</v>
      </c>
      <c r="AE5161">
        <v>40.780244497649981</v>
      </c>
    </row>
    <row r="5162" spans="1:31" x14ac:dyDescent="0.3">
      <c r="A5162">
        <v>2515855</v>
      </c>
      <c r="B5162">
        <v>1</v>
      </c>
      <c r="C5162" t="s">
        <v>80</v>
      </c>
      <c r="D5162" t="s">
        <v>97</v>
      </c>
      <c r="E5162" t="s">
        <v>167</v>
      </c>
      <c r="F5162" t="s">
        <v>14849</v>
      </c>
      <c r="G5162" t="s">
        <v>263</v>
      </c>
      <c r="H5162" t="s">
        <v>150</v>
      </c>
      <c r="I5162" t="s">
        <v>136</v>
      </c>
      <c r="J5162" t="s">
        <v>137</v>
      </c>
      <c r="K5162" t="s">
        <v>144</v>
      </c>
      <c r="L5162" t="s">
        <v>14850</v>
      </c>
      <c r="M5162" t="s">
        <v>14851</v>
      </c>
      <c r="N5162">
        <v>0.52472222199999996</v>
      </c>
      <c r="O5162">
        <v>0</v>
      </c>
      <c r="P5162">
        <v>0</v>
      </c>
      <c r="Q5162">
        <v>0</v>
      </c>
      <c r="R5162">
        <v>0</v>
      </c>
      <c r="S5162">
        <v>0</v>
      </c>
      <c r="T5162">
        <v>1</v>
      </c>
      <c r="U5162">
        <v>0</v>
      </c>
      <c r="V5162">
        <v>0</v>
      </c>
      <c r="W5162">
        <v>0</v>
      </c>
      <c r="X5162">
        <v>0</v>
      </c>
      <c r="Y5162">
        <v>0</v>
      </c>
      <c r="Z5162">
        <v>0</v>
      </c>
      <c r="AA5162">
        <v>0</v>
      </c>
      <c r="AB5162">
        <v>0.63875785171944433</v>
      </c>
      <c r="AC5162">
        <v>0</v>
      </c>
      <c r="AD5162">
        <v>0</v>
      </c>
      <c r="AE5162">
        <v>0.63875785171944433</v>
      </c>
    </row>
    <row r="5163" spans="1:31" x14ac:dyDescent="0.3">
      <c r="A5163">
        <v>2515858</v>
      </c>
      <c r="B5163">
        <v>1</v>
      </c>
      <c r="C5163" t="s">
        <v>80</v>
      </c>
      <c r="D5163" t="s">
        <v>85</v>
      </c>
      <c r="E5163" t="s">
        <v>167</v>
      </c>
      <c r="F5163" t="s">
        <v>14852</v>
      </c>
      <c r="G5163" t="s">
        <v>263</v>
      </c>
      <c r="H5163" t="s">
        <v>150</v>
      </c>
      <c r="I5163" t="s">
        <v>136</v>
      </c>
      <c r="J5163" t="s">
        <v>137</v>
      </c>
      <c r="K5163" t="s">
        <v>144</v>
      </c>
      <c r="L5163" t="s">
        <v>14853</v>
      </c>
      <c r="M5163" t="s">
        <v>14854</v>
      </c>
      <c r="N5163">
        <v>0.92527777700000002</v>
      </c>
      <c r="O5163">
        <v>0</v>
      </c>
      <c r="P5163">
        <v>3</v>
      </c>
      <c r="Q5163">
        <v>0</v>
      </c>
      <c r="R5163">
        <v>0</v>
      </c>
      <c r="S5163">
        <v>0</v>
      </c>
      <c r="T5163">
        <v>1</v>
      </c>
      <c r="U5163">
        <v>0</v>
      </c>
      <c r="V5163">
        <v>0</v>
      </c>
      <c r="W5163">
        <v>0</v>
      </c>
      <c r="X5163">
        <v>1.0052510223621252</v>
      </c>
      <c r="Y5163">
        <v>0</v>
      </c>
      <c r="Z5163">
        <v>0</v>
      </c>
      <c r="AA5163">
        <v>0</v>
      </c>
      <c r="AB5163">
        <v>0.43138358607029248</v>
      </c>
      <c r="AC5163">
        <v>0</v>
      </c>
      <c r="AD5163">
        <v>0</v>
      </c>
      <c r="AE5163">
        <v>1.4366346084324175</v>
      </c>
    </row>
    <row r="5164" spans="1:31" x14ac:dyDescent="0.3">
      <c r="A5164">
        <v>2515869</v>
      </c>
      <c r="B5164">
        <v>1</v>
      </c>
      <c r="C5164" t="s">
        <v>81</v>
      </c>
      <c r="D5164" t="s">
        <v>112</v>
      </c>
      <c r="E5164" t="s">
        <v>187</v>
      </c>
      <c r="F5164" t="s">
        <v>14837</v>
      </c>
      <c r="G5164" t="s">
        <v>143</v>
      </c>
      <c r="H5164" t="s">
        <v>135</v>
      </c>
      <c r="I5164" t="s">
        <v>136</v>
      </c>
      <c r="J5164" t="s">
        <v>137</v>
      </c>
      <c r="K5164" t="s">
        <v>144</v>
      </c>
      <c r="L5164" t="s">
        <v>14855</v>
      </c>
      <c r="M5164" t="s">
        <v>14856</v>
      </c>
      <c r="N5164">
        <v>7.7850000000000001</v>
      </c>
      <c r="O5164">
        <v>0</v>
      </c>
      <c r="P5164">
        <v>1079</v>
      </c>
      <c r="Q5164">
        <v>23</v>
      </c>
      <c r="R5164">
        <v>213</v>
      </c>
      <c r="S5164">
        <v>17</v>
      </c>
      <c r="T5164">
        <v>52</v>
      </c>
      <c r="U5164">
        <v>1</v>
      </c>
      <c r="V5164">
        <v>0</v>
      </c>
      <c r="W5164">
        <v>0</v>
      </c>
      <c r="X5164">
        <v>804.36688074246979</v>
      </c>
      <c r="Y5164">
        <v>863.49245607889998</v>
      </c>
      <c r="Z5164">
        <v>95.323634664100894</v>
      </c>
      <c r="AA5164">
        <v>254.85221146818938</v>
      </c>
      <c r="AB5164">
        <v>114.06347489211609</v>
      </c>
      <c r="AC5164">
        <v>833.41650079060037</v>
      </c>
      <c r="AD5164">
        <v>0</v>
      </c>
      <c r="AE5164">
        <v>2965.5151586363763</v>
      </c>
    </row>
    <row r="5165" spans="1:31" x14ac:dyDescent="0.3">
      <c r="A5165">
        <v>2515871</v>
      </c>
      <c r="B5165">
        <v>1</v>
      </c>
      <c r="C5165" t="s">
        <v>81</v>
      </c>
      <c r="D5165" t="s">
        <v>116</v>
      </c>
      <c r="E5165" t="s">
        <v>167</v>
      </c>
      <c r="F5165" t="s">
        <v>14857</v>
      </c>
      <c r="G5165" t="s">
        <v>263</v>
      </c>
      <c r="H5165" t="s">
        <v>150</v>
      </c>
      <c r="I5165" t="s">
        <v>136</v>
      </c>
      <c r="J5165" t="s">
        <v>137</v>
      </c>
      <c r="K5165" t="s">
        <v>144</v>
      </c>
      <c r="L5165" t="s">
        <v>14858</v>
      </c>
      <c r="M5165" t="s">
        <v>14859</v>
      </c>
      <c r="N5165">
        <v>1.1016666660000001</v>
      </c>
      <c r="O5165">
        <v>0</v>
      </c>
      <c r="P5165">
        <v>1</v>
      </c>
      <c r="Q5165">
        <v>0</v>
      </c>
      <c r="R5165">
        <v>0</v>
      </c>
      <c r="S5165">
        <v>0</v>
      </c>
      <c r="T5165">
        <v>0</v>
      </c>
      <c r="U5165">
        <v>0</v>
      </c>
      <c r="V5165">
        <v>0</v>
      </c>
      <c r="W5165">
        <v>0</v>
      </c>
      <c r="X5165">
        <v>0.66418099238949002</v>
      </c>
      <c r="Y5165">
        <v>0</v>
      </c>
      <c r="Z5165">
        <v>0</v>
      </c>
      <c r="AA5165">
        <v>0</v>
      </c>
      <c r="AB5165">
        <v>0</v>
      </c>
      <c r="AC5165">
        <v>0</v>
      </c>
      <c r="AD5165">
        <v>0</v>
      </c>
      <c r="AE5165">
        <v>0.66418099238949002</v>
      </c>
    </row>
    <row r="5166" spans="1:31" x14ac:dyDescent="0.3">
      <c r="A5166">
        <v>2515872</v>
      </c>
      <c r="B5166">
        <v>1</v>
      </c>
      <c r="C5166" t="s">
        <v>80</v>
      </c>
      <c r="D5166" t="s">
        <v>96</v>
      </c>
      <c r="E5166" t="s">
        <v>167</v>
      </c>
      <c r="F5166" t="s">
        <v>14860</v>
      </c>
      <c r="G5166" t="s">
        <v>234</v>
      </c>
      <c r="H5166" t="s">
        <v>150</v>
      </c>
      <c r="I5166" t="s">
        <v>136</v>
      </c>
      <c r="J5166" t="s">
        <v>137</v>
      </c>
      <c r="K5166" t="s">
        <v>144</v>
      </c>
      <c r="L5166" t="s">
        <v>14861</v>
      </c>
      <c r="M5166" t="s">
        <v>14862</v>
      </c>
      <c r="N5166">
        <v>1.4555555549999999</v>
      </c>
      <c r="O5166">
        <v>0</v>
      </c>
      <c r="P5166">
        <v>1</v>
      </c>
      <c r="Q5166">
        <v>0</v>
      </c>
      <c r="R5166">
        <v>0</v>
      </c>
      <c r="S5166">
        <v>0</v>
      </c>
      <c r="T5166">
        <v>0</v>
      </c>
      <c r="U5166">
        <v>0</v>
      </c>
      <c r="V5166">
        <v>0</v>
      </c>
      <c r="W5166">
        <v>0</v>
      </c>
      <c r="X5166">
        <v>0.12488986332087834</v>
      </c>
      <c r="Y5166">
        <v>0</v>
      </c>
      <c r="Z5166">
        <v>0</v>
      </c>
      <c r="AA5166">
        <v>0</v>
      </c>
      <c r="AB5166">
        <v>0</v>
      </c>
      <c r="AC5166">
        <v>0</v>
      </c>
      <c r="AD5166">
        <v>0</v>
      </c>
      <c r="AE5166">
        <v>0.12488986332087834</v>
      </c>
    </row>
    <row r="5167" spans="1:31" x14ac:dyDescent="0.3">
      <c r="A5167">
        <v>2515873</v>
      </c>
      <c r="B5167">
        <v>1</v>
      </c>
      <c r="C5167" t="s">
        <v>80</v>
      </c>
      <c r="D5167" t="s">
        <v>96</v>
      </c>
      <c r="E5167" t="s">
        <v>207</v>
      </c>
      <c r="F5167" t="s">
        <v>14863</v>
      </c>
      <c r="G5167" t="s">
        <v>161</v>
      </c>
      <c r="H5167" t="s">
        <v>150</v>
      </c>
      <c r="I5167" t="s">
        <v>136</v>
      </c>
      <c r="J5167" t="s">
        <v>137</v>
      </c>
      <c r="K5167" t="s">
        <v>144</v>
      </c>
      <c r="L5167" t="s">
        <v>14864</v>
      </c>
      <c r="M5167" t="s">
        <v>14865</v>
      </c>
      <c r="N5167">
        <v>0.70722222199999996</v>
      </c>
      <c r="O5167">
        <v>0</v>
      </c>
      <c r="P5167">
        <v>88</v>
      </c>
      <c r="Q5167">
        <v>0</v>
      </c>
      <c r="R5167">
        <v>0</v>
      </c>
      <c r="S5167">
        <v>0</v>
      </c>
      <c r="T5167">
        <v>3</v>
      </c>
      <c r="U5167">
        <v>0</v>
      </c>
      <c r="V5167">
        <v>0</v>
      </c>
      <c r="W5167">
        <v>0</v>
      </c>
      <c r="X5167">
        <v>13.570359814332779</v>
      </c>
      <c r="Y5167">
        <v>0</v>
      </c>
      <c r="Z5167">
        <v>0</v>
      </c>
      <c r="AA5167">
        <v>0</v>
      </c>
      <c r="AB5167">
        <v>1.3660630260665108</v>
      </c>
      <c r="AC5167">
        <v>0</v>
      </c>
      <c r="AD5167">
        <v>0</v>
      </c>
      <c r="AE5167">
        <v>14.93642284039929</v>
      </c>
    </row>
    <row r="5168" spans="1:31" x14ac:dyDescent="0.3">
      <c r="A5168">
        <v>2515879</v>
      </c>
      <c r="B5168">
        <v>1</v>
      </c>
      <c r="C5168" t="s">
        <v>80</v>
      </c>
      <c r="D5168" t="s">
        <v>99</v>
      </c>
      <c r="E5168" t="s">
        <v>207</v>
      </c>
      <c r="F5168" t="s">
        <v>14866</v>
      </c>
      <c r="G5168" t="s">
        <v>161</v>
      </c>
      <c r="H5168" t="s">
        <v>150</v>
      </c>
      <c r="I5168" t="s">
        <v>136</v>
      </c>
      <c r="J5168" t="s">
        <v>137</v>
      </c>
      <c r="K5168" t="s">
        <v>144</v>
      </c>
      <c r="L5168" t="s">
        <v>14867</v>
      </c>
      <c r="M5168" t="s">
        <v>14868</v>
      </c>
      <c r="N5168">
        <v>0.63388888799999998</v>
      </c>
      <c r="O5168">
        <v>0</v>
      </c>
      <c r="P5168">
        <v>103</v>
      </c>
      <c r="Q5168">
        <v>0</v>
      </c>
      <c r="R5168">
        <v>0</v>
      </c>
      <c r="S5168">
        <v>0</v>
      </c>
      <c r="T5168">
        <v>30</v>
      </c>
      <c r="U5168">
        <v>0</v>
      </c>
      <c r="V5168">
        <v>0</v>
      </c>
      <c r="W5168">
        <v>0</v>
      </c>
      <c r="X5168">
        <v>19.637724927815277</v>
      </c>
      <c r="Y5168">
        <v>0</v>
      </c>
      <c r="Z5168">
        <v>0</v>
      </c>
      <c r="AA5168">
        <v>0</v>
      </c>
      <c r="AB5168">
        <v>7.1932971298602881</v>
      </c>
      <c r="AC5168">
        <v>0</v>
      </c>
      <c r="AD5168">
        <v>0</v>
      </c>
      <c r="AE5168">
        <v>26.831022057675565</v>
      </c>
    </row>
    <row r="5169" spans="1:31" x14ac:dyDescent="0.3">
      <c r="A5169">
        <v>2515882</v>
      </c>
      <c r="B5169">
        <v>1</v>
      </c>
      <c r="C5169" t="s">
        <v>81</v>
      </c>
      <c r="D5169" t="s">
        <v>113</v>
      </c>
      <c r="E5169" t="s">
        <v>132</v>
      </c>
      <c r="F5169" t="s">
        <v>14869</v>
      </c>
      <c r="G5169" t="s">
        <v>204</v>
      </c>
      <c r="H5169" t="s">
        <v>135</v>
      </c>
      <c r="I5169" t="s">
        <v>136</v>
      </c>
      <c r="J5169" t="s">
        <v>137</v>
      </c>
      <c r="K5169" t="s">
        <v>144</v>
      </c>
      <c r="L5169" t="s">
        <v>14870</v>
      </c>
      <c r="M5169" t="s">
        <v>14871</v>
      </c>
      <c r="N5169">
        <v>0.823333333</v>
      </c>
      <c r="O5169">
        <v>0</v>
      </c>
      <c r="P5169">
        <v>89</v>
      </c>
      <c r="Q5169">
        <v>0</v>
      </c>
      <c r="R5169">
        <v>6</v>
      </c>
      <c r="S5169">
        <v>0</v>
      </c>
      <c r="T5169">
        <v>2</v>
      </c>
      <c r="U5169">
        <v>0</v>
      </c>
      <c r="V5169">
        <v>0</v>
      </c>
      <c r="W5169">
        <v>0</v>
      </c>
      <c r="X5169">
        <v>13.471392161040669</v>
      </c>
      <c r="Y5169">
        <v>0</v>
      </c>
      <c r="Z5169">
        <v>1.2418166504462933</v>
      </c>
      <c r="AA5169">
        <v>0</v>
      </c>
      <c r="AB5169">
        <v>0.99789294709987553</v>
      </c>
      <c r="AC5169">
        <v>0</v>
      </c>
      <c r="AD5169">
        <v>0</v>
      </c>
      <c r="AE5169">
        <v>15.711101758586837</v>
      </c>
    </row>
    <row r="5170" spans="1:31" x14ac:dyDescent="0.3">
      <c r="A5170">
        <v>2538966</v>
      </c>
      <c r="B5170">
        <v>1</v>
      </c>
      <c r="C5170" t="s">
        <v>81</v>
      </c>
      <c r="D5170" t="s">
        <v>122</v>
      </c>
      <c r="E5170" t="s">
        <v>132</v>
      </c>
      <c r="F5170" t="s">
        <v>14872</v>
      </c>
      <c r="G5170" t="s">
        <v>143</v>
      </c>
      <c r="H5170" t="s">
        <v>135</v>
      </c>
      <c r="I5170" t="s">
        <v>136</v>
      </c>
      <c r="J5170" t="s">
        <v>137</v>
      </c>
      <c r="K5170" t="s">
        <v>144</v>
      </c>
      <c r="L5170" t="s">
        <v>14742</v>
      </c>
      <c r="M5170" t="s">
        <v>14873</v>
      </c>
      <c r="N5170">
        <v>1.05</v>
      </c>
      <c r="O5170">
        <v>0</v>
      </c>
      <c r="P5170">
        <v>123</v>
      </c>
      <c r="Q5170">
        <v>0</v>
      </c>
      <c r="R5170">
        <v>1</v>
      </c>
      <c r="S5170">
        <v>0</v>
      </c>
      <c r="T5170">
        <v>13</v>
      </c>
      <c r="U5170">
        <v>0</v>
      </c>
      <c r="V5170">
        <v>0</v>
      </c>
      <c r="W5170">
        <v>0</v>
      </c>
      <c r="X5170">
        <v>23.537777793438096</v>
      </c>
      <c r="Y5170">
        <v>0</v>
      </c>
      <c r="Z5170">
        <v>8.7322068070100012E-2</v>
      </c>
      <c r="AA5170">
        <v>0</v>
      </c>
      <c r="AB5170">
        <v>28.15088307018075</v>
      </c>
      <c r="AC5170">
        <v>0</v>
      </c>
      <c r="AD5170">
        <v>0</v>
      </c>
      <c r="AE5170">
        <v>51.775982931688944</v>
      </c>
    </row>
    <row r="5171" spans="1:31" x14ac:dyDescent="0.3">
      <c r="A5171">
        <v>2515984</v>
      </c>
      <c r="B5171">
        <v>1</v>
      </c>
      <c r="C5171" t="s">
        <v>80</v>
      </c>
      <c r="D5171" t="s">
        <v>92</v>
      </c>
      <c r="E5171" t="s">
        <v>132</v>
      </c>
      <c r="F5171" t="s">
        <v>14874</v>
      </c>
      <c r="G5171" t="s">
        <v>134</v>
      </c>
      <c r="H5171" t="s">
        <v>135</v>
      </c>
      <c r="I5171" t="s">
        <v>136</v>
      </c>
      <c r="J5171" t="s">
        <v>137</v>
      </c>
      <c r="K5171" t="s">
        <v>138</v>
      </c>
      <c r="L5171" t="s">
        <v>14875</v>
      </c>
      <c r="M5171" t="s">
        <v>14876</v>
      </c>
      <c r="N5171">
        <v>0.98083333299999997</v>
      </c>
      <c r="O5171">
        <v>0</v>
      </c>
      <c r="P5171">
        <v>6</v>
      </c>
      <c r="Q5171">
        <v>0</v>
      </c>
      <c r="R5171">
        <v>41</v>
      </c>
      <c r="S5171">
        <v>0</v>
      </c>
      <c r="T5171">
        <v>7</v>
      </c>
      <c r="U5171">
        <v>0</v>
      </c>
      <c r="V5171">
        <v>0</v>
      </c>
      <c r="W5171">
        <v>0</v>
      </c>
      <c r="X5171">
        <v>1.1377841517805425</v>
      </c>
      <c r="Y5171">
        <v>0</v>
      </c>
      <c r="Z5171">
        <v>20.758673684579364</v>
      </c>
      <c r="AA5171">
        <v>0</v>
      </c>
      <c r="AB5171">
        <v>0.29479636353077748</v>
      </c>
      <c r="AC5171">
        <v>0</v>
      </c>
      <c r="AD5171">
        <v>0</v>
      </c>
      <c r="AE5171">
        <v>22.191254199890686</v>
      </c>
    </row>
    <row r="5172" spans="1:31" x14ac:dyDescent="0.3">
      <c r="A5172">
        <v>2516362</v>
      </c>
      <c r="B5172">
        <v>1</v>
      </c>
      <c r="C5172" t="s">
        <v>81</v>
      </c>
      <c r="D5172" t="s">
        <v>115</v>
      </c>
      <c r="E5172" t="s">
        <v>167</v>
      </c>
      <c r="F5172" t="s">
        <v>14877</v>
      </c>
      <c r="G5172" t="s">
        <v>263</v>
      </c>
      <c r="H5172" t="s">
        <v>150</v>
      </c>
      <c r="I5172" t="s">
        <v>136</v>
      </c>
      <c r="J5172" t="s">
        <v>137</v>
      </c>
      <c r="K5172" t="s">
        <v>144</v>
      </c>
      <c r="L5172" t="s">
        <v>14878</v>
      </c>
      <c r="M5172" t="s">
        <v>14879</v>
      </c>
      <c r="N5172">
        <v>2.3519444439999999</v>
      </c>
      <c r="O5172">
        <v>0</v>
      </c>
      <c r="P5172">
        <v>1</v>
      </c>
      <c r="Q5172">
        <v>0</v>
      </c>
      <c r="R5172">
        <v>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0.41251102972254755</v>
      </c>
      <c r="Y5172">
        <v>0</v>
      </c>
      <c r="Z5172">
        <v>0</v>
      </c>
      <c r="AA5172">
        <v>0</v>
      </c>
      <c r="AB5172">
        <v>0</v>
      </c>
      <c r="AC5172">
        <v>0</v>
      </c>
      <c r="AD5172">
        <v>0</v>
      </c>
      <c r="AE5172">
        <v>0.41251102972254755</v>
      </c>
    </row>
    <row r="5173" spans="1:31" x14ac:dyDescent="0.3">
      <c r="A5173">
        <v>2516176</v>
      </c>
      <c r="B5173">
        <v>1</v>
      </c>
      <c r="C5173" t="s">
        <v>80</v>
      </c>
      <c r="D5173" t="s">
        <v>91</v>
      </c>
      <c r="E5173" t="s">
        <v>141</v>
      </c>
      <c r="F5173" t="s">
        <v>8174</v>
      </c>
      <c r="G5173" t="s">
        <v>134</v>
      </c>
      <c r="H5173" t="s">
        <v>135</v>
      </c>
      <c r="I5173" t="s">
        <v>136</v>
      </c>
      <c r="J5173" t="s">
        <v>137</v>
      </c>
      <c r="K5173" t="s">
        <v>138</v>
      </c>
      <c r="L5173" t="s">
        <v>14880</v>
      </c>
      <c r="M5173" t="s">
        <v>14881</v>
      </c>
      <c r="N5173">
        <v>1.7722222219999999</v>
      </c>
      <c r="O5173">
        <v>1</v>
      </c>
      <c r="P5173">
        <v>0</v>
      </c>
      <c r="Q5173">
        <v>52</v>
      </c>
      <c r="R5173">
        <v>17</v>
      </c>
      <c r="S5173">
        <v>34</v>
      </c>
      <c r="T5173">
        <v>10</v>
      </c>
      <c r="U5173">
        <v>1</v>
      </c>
      <c r="V5173">
        <v>0</v>
      </c>
      <c r="W5173">
        <v>2.6474702938650019</v>
      </c>
      <c r="X5173">
        <v>0</v>
      </c>
      <c r="Y5173">
        <v>206.76300067307392</v>
      </c>
      <c r="Z5173">
        <v>18.882582585102728</v>
      </c>
      <c r="AA5173">
        <v>345.39368373369916</v>
      </c>
      <c r="AB5173">
        <v>12.123722796250622</v>
      </c>
      <c r="AC5173">
        <v>4.7926941063451451</v>
      </c>
      <c r="AD5173">
        <v>0</v>
      </c>
      <c r="AE5173">
        <v>590.60315418833659</v>
      </c>
    </row>
    <row r="5174" spans="1:31" x14ac:dyDescent="0.3">
      <c r="A5174">
        <v>2516299</v>
      </c>
      <c r="B5174">
        <v>1</v>
      </c>
      <c r="C5174" t="s">
        <v>81</v>
      </c>
      <c r="D5174" t="s">
        <v>128</v>
      </c>
      <c r="E5174" t="s">
        <v>132</v>
      </c>
      <c r="F5174" t="s">
        <v>14882</v>
      </c>
      <c r="G5174" t="s">
        <v>333</v>
      </c>
      <c r="H5174" t="s">
        <v>135</v>
      </c>
      <c r="I5174" t="s">
        <v>136</v>
      </c>
      <c r="J5174" t="s">
        <v>137</v>
      </c>
      <c r="K5174" t="s">
        <v>144</v>
      </c>
      <c r="L5174" t="s">
        <v>14883</v>
      </c>
      <c r="M5174" t="s">
        <v>14884</v>
      </c>
      <c r="N5174">
        <v>3.8975</v>
      </c>
      <c r="O5174">
        <v>0</v>
      </c>
      <c r="P5174">
        <v>0</v>
      </c>
      <c r="Q5174">
        <v>0</v>
      </c>
      <c r="R5174">
        <v>0</v>
      </c>
      <c r="S5174">
        <v>3</v>
      </c>
      <c r="T5174">
        <v>0</v>
      </c>
      <c r="U5174">
        <v>0</v>
      </c>
      <c r="V5174">
        <v>0</v>
      </c>
      <c r="W5174">
        <v>0</v>
      </c>
      <c r="X5174">
        <v>0</v>
      </c>
      <c r="Y5174">
        <v>0</v>
      </c>
      <c r="Z5174">
        <v>0</v>
      </c>
      <c r="AA5174">
        <v>15.06920113332</v>
      </c>
      <c r="AB5174">
        <v>0</v>
      </c>
      <c r="AC5174">
        <v>0</v>
      </c>
      <c r="AD5174">
        <v>0</v>
      </c>
      <c r="AE5174">
        <v>15.06920113332</v>
      </c>
    </row>
    <row r="5175" spans="1:31" x14ac:dyDescent="0.3">
      <c r="A5175">
        <v>2516462</v>
      </c>
      <c r="B5175">
        <v>1</v>
      </c>
      <c r="C5175" t="s">
        <v>80</v>
      </c>
      <c r="D5175" t="s">
        <v>107</v>
      </c>
      <c r="E5175" t="s">
        <v>132</v>
      </c>
      <c r="F5175" t="s">
        <v>14885</v>
      </c>
      <c r="G5175" t="s">
        <v>204</v>
      </c>
      <c r="H5175" t="s">
        <v>135</v>
      </c>
      <c r="I5175" t="s">
        <v>136</v>
      </c>
      <c r="J5175" t="s">
        <v>137</v>
      </c>
      <c r="K5175" t="s">
        <v>144</v>
      </c>
      <c r="L5175" t="s">
        <v>14886</v>
      </c>
      <c r="M5175" t="s">
        <v>14887</v>
      </c>
      <c r="N5175">
        <v>1.259166666</v>
      </c>
      <c r="O5175">
        <v>0</v>
      </c>
      <c r="P5175">
        <v>1</v>
      </c>
      <c r="Q5175">
        <v>0</v>
      </c>
      <c r="R5175">
        <v>6</v>
      </c>
      <c r="S5175">
        <v>0</v>
      </c>
      <c r="T5175">
        <v>1</v>
      </c>
      <c r="U5175">
        <v>0</v>
      </c>
      <c r="V5175">
        <v>0</v>
      </c>
      <c r="W5175">
        <v>0</v>
      </c>
      <c r="X5175">
        <v>0.10817778782460001</v>
      </c>
      <c r="Y5175">
        <v>0</v>
      </c>
      <c r="Z5175">
        <v>0.84921915577467499</v>
      </c>
      <c r="AA5175">
        <v>0</v>
      </c>
      <c r="AB5175">
        <v>0.21898714111065004</v>
      </c>
      <c r="AC5175">
        <v>0</v>
      </c>
      <c r="AD5175">
        <v>0</v>
      </c>
      <c r="AE5175">
        <v>1.1763840847099249</v>
      </c>
    </row>
    <row r="5176" spans="1:31" x14ac:dyDescent="0.3">
      <c r="A5176">
        <v>2515967</v>
      </c>
      <c r="B5176">
        <v>1</v>
      </c>
      <c r="C5176" t="s">
        <v>81</v>
      </c>
      <c r="D5176" t="s">
        <v>114</v>
      </c>
      <c r="E5176" t="s">
        <v>159</v>
      </c>
      <c r="F5176" t="s">
        <v>14888</v>
      </c>
      <c r="G5176" t="s">
        <v>181</v>
      </c>
      <c r="H5176" t="s">
        <v>150</v>
      </c>
      <c r="I5176" t="s">
        <v>136</v>
      </c>
      <c r="J5176" t="s">
        <v>137</v>
      </c>
      <c r="K5176" t="s">
        <v>144</v>
      </c>
      <c r="L5176" t="s">
        <v>14889</v>
      </c>
      <c r="M5176" t="s">
        <v>14890</v>
      </c>
      <c r="N5176">
        <v>1.2136111110000001</v>
      </c>
      <c r="O5176">
        <v>0</v>
      </c>
      <c r="P5176">
        <v>71</v>
      </c>
      <c r="Q5176">
        <v>0</v>
      </c>
      <c r="R5176">
        <v>0</v>
      </c>
      <c r="S5176">
        <v>0</v>
      </c>
      <c r="T5176">
        <v>2</v>
      </c>
      <c r="U5176">
        <v>0</v>
      </c>
      <c r="V5176">
        <v>0</v>
      </c>
      <c r="W5176">
        <v>0</v>
      </c>
      <c r="X5176">
        <v>5.1406424225783685</v>
      </c>
      <c r="Y5176">
        <v>0</v>
      </c>
      <c r="Z5176">
        <v>0</v>
      </c>
      <c r="AA5176">
        <v>0</v>
      </c>
      <c r="AB5176">
        <v>0.12659484306882501</v>
      </c>
      <c r="AC5176">
        <v>0</v>
      </c>
      <c r="AD5176">
        <v>0</v>
      </c>
      <c r="AE5176">
        <v>5.2672372656471937</v>
      </c>
    </row>
    <row r="5177" spans="1:31" x14ac:dyDescent="0.3">
      <c r="A5177">
        <v>2516402</v>
      </c>
      <c r="B5177">
        <v>1</v>
      </c>
      <c r="C5177" t="s">
        <v>80</v>
      </c>
      <c r="D5177" t="s">
        <v>94</v>
      </c>
      <c r="E5177" t="s">
        <v>159</v>
      </c>
      <c r="F5177" t="s">
        <v>14891</v>
      </c>
      <c r="G5177" t="s">
        <v>161</v>
      </c>
      <c r="H5177" t="s">
        <v>150</v>
      </c>
      <c r="I5177" t="s">
        <v>136</v>
      </c>
      <c r="J5177" t="s">
        <v>137</v>
      </c>
      <c r="K5177" t="s">
        <v>144</v>
      </c>
      <c r="L5177" t="s">
        <v>14892</v>
      </c>
      <c r="M5177" t="s">
        <v>14893</v>
      </c>
      <c r="N5177">
        <v>0.13250000000000001</v>
      </c>
      <c r="O5177">
        <v>0</v>
      </c>
      <c r="P5177">
        <v>385</v>
      </c>
      <c r="Q5177">
        <v>0</v>
      </c>
      <c r="R5177">
        <v>0</v>
      </c>
      <c r="S5177">
        <v>0</v>
      </c>
      <c r="T5177">
        <v>14</v>
      </c>
      <c r="U5177">
        <v>0</v>
      </c>
      <c r="V5177">
        <v>0</v>
      </c>
      <c r="W5177">
        <v>0</v>
      </c>
      <c r="X5177">
        <v>10.488142789253429</v>
      </c>
      <c r="Y5177">
        <v>0</v>
      </c>
      <c r="Z5177">
        <v>0</v>
      </c>
      <c r="AA5177">
        <v>0</v>
      </c>
      <c r="AB5177">
        <v>1.7019483209314654</v>
      </c>
      <c r="AC5177">
        <v>0</v>
      </c>
      <c r="AD5177">
        <v>0</v>
      </c>
      <c r="AE5177">
        <v>12.190091110184895</v>
      </c>
    </row>
    <row r="5178" spans="1:31" x14ac:dyDescent="0.3">
      <c r="A5178">
        <v>2515947</v>
      </c>
      <c r="B5178">
        <v>1</v>
      </c>
      <c r="C5178" t="s">
        <v>81</v>
      </c>
      <c r="D5178" t="s">
        <v>118</v>
      </c>
      <c r="E5178" t="s">
        <v>132</v>
      </c>
      <c r="F5178" t="s">
        <v>14894</v>
      </c>
      <c r="G5178" t="s">
        <v>1365</v>
      </c>
      <c r="H5178" t="s">
        <v>135</v>
      </c>
      <c r="I5178" t="s">
        <v>136</v>
      </c>
      <c r="J5178" t="s">
        <v>137</v>
      </c>
      <c r="K5178" t="s">
        <v>138</v>
      </c>
      <c r="L5178" t="s">
        <v>14895</v>
      </c>
      <c r="M5178" t="s">
        <v>14896</v>
      </c>
      <c r="N5178">
        <v>1.3194444439999999</v>
      </c>
      <c r="O5178">
        <v>0</v>
      </c>
      <c r="P5178">
        <v>0</v>
      </c>
      <c r="Q5178">
        <v>3</v>
      </c>
      <c r="R5178">
        <v>1</v>
      </c>
      <c r="S5178">
        <v>1</v>
      </c>
      <c r="T5178">
        <v>1</v>
      </c>
      <c r="U5178">
        <v>0</v>
      </c>
      <c r="V5178">
        <v>0</v>
      </c>
      <c r="W5178">
        <v>0</v>
      </c>
      <c r="X5178">
        <v>0</v>
      </c>
      <c r="Y5178">
        <v>3.6834192368387502</v>
      </c>
      <c r="Z5178">
        <v>3.1173296230000001E-2</v>
      </c>
      <c r="AA5178">
        <v>10.434700525499998</v>
      </c>
      <c r="AB5178">
        <v>0</v>
      </c>
      <c r="AC5178">
        <v>0</v>
      </c>
      <c r="AD5178">
        <v>0</v>
      </c>
      <c r="AE5178">
        <v>14.149293058568748</v>
      </c>
    </row>
    <row r="5179" spans="1:31" x14ac:dyDescent="0.3">
      <c r="A5179">
        <v>2516113</v>
      </c>
      <c r="B5179">
        <v>1</v>
      </c>
      <c r="C5179" t="s">
        <v>80</v>
      </c>
      <c r="D5179" t="s">
        <v>107</v>
      </c>
      <c r="E5179" t="s">
        <v>147</v>
      </c>
      <c r="F5179" t="s">
        <v>12284</v>
      </c>
      <c r="G5179" t="s">
        <v>177</v>
      </c>
      <c r="H5179" t="s">
        <v>150</v>
      </c>
      <c r="I5179" t="s">
        <v>136</v>
      </c>
      <c r="J5179" t="s">
        <v>137</v>
      </c>
      <c r="K5179" t="s">
        <v>144</v>
      </c>
      <c r="L5179" t="s">
        <v>14897</v>
      </c>
      <c r="M5179" t="s">
        <v>14898</v>
      </c>
      <c r="N5179">
        <v>1.4980555550000001</v>
      </c>
      <c r="O5179">
        <v>0</v>
      </c>
      <c r="P5179">
        <v>87</v>
      </c>
      <c r="Q5179">
        <v>0</v>
      </c>
      <c r="R5179">
        <v>0</v>
      </c>
      <c r="S5179">
        <v>0</v>
      </c>
      <c r="T5179">
        <v>19</v>
      </c>
      <c r="U5179">
        <v>0</v>
      </c>
      <c r="V5179">
        <v>0</v>
      </c>
      <c r="W5179">
        <v>0</v>
      </c>
      <c r="X5179">
        <v>33.857264391364879</v>
      </c>
      <c r="Y5179">
        <v>0</v>
      </c>
      <c r="Z5179">
        <v>0</v>
      </c>
      <c r="AA5179">
        <v>0</v>
      </c>
      <c r="AB5179">
        <v>57.142532685866435</v>
      </c>
      <c r="AC5179">
        <v>0</v>
      </c>
      <c r="AD5179">
        <v>0</v>
      </c>
      <c r="AE5179">
        <v>90.999797077231307</v>
      </c>
    </row>
    <row r="5180" spans="1:31" x14ac:dyDescent="0.3">
      <c r="A5180">
        <v>2515927</v>
      </c>
      <c r="B5180">
        <v>1</v>
      </c>
      <c r="C5180" t="s">
        <v>80</v>
      </c>
      <c r="D5180" t="s">
        <v>103</v>
      </c>
      <c r="E5180" t="s">
        <v>207</v>
      </c>
      <c r="F5180" t="s">
        <v>14899</v>
      </c>
      <c r="G5180" t="s">
        <v>1512</v>
      </c>
      <c r="H5180" t="s">
        <v>150</v>
      </c>
      <c r="I5180" t="s">
        <v>136</v>
      </c>
      <c r="J5180" t="s">
        <v>137</v>
      </c>
      <c r="K5180" t="s">
        <v>144</v>
      </c>
      <c r="L5180" t="s">
        <v>14900</v>
      </c>
      <c r="M5180" t="s">
        <v>14901</v>
      </c>
      <c r="N5180">
        <v>2.4222222219999998</v>
      </c>
      <c r="O5180">
        <v>0</v>
      </c>
      <c r="P5180">
        <v>1</v>
      </c>
      <c r="Q5180">
        <v>0</v>
      </c>
      <c r="R5180">
        <v>2</v>
      </c>
      <c r="S5180">
        <v>0</v>
      </c>
      <c r="T5180">
        <v>0</v>
      </c>
      <c r="U5180">
        <v>0</v>
      </c>
      <c r="V5180">
        <v>0</v>
      </c>
      <c r="W5180">
        <v>0</v>
      </c>
      <c r="X5180">
        <v>1.0733654999134168</v>
      </c>
      <c r="Y5180">
        <v>0</v>
      </c>
      <c r="Z5180">
        <v>3.1103619646465628</v>
      </c>
      <c r="AA5180">
        <v>0</v>
      </c>
      <c r="AB5180">
        <v>0</v>
      </c>
      <c r="AC5180">
        <v>0</v>
      </c>
      <c r="AD5180">
        <v>0</v>
      </c>
      <c r="AE5180">
        <v>4.1837274645599791</v>
      </c>
    </row>
    <row r="5181" spans="1:31" x14ac:dyDescent="0.3">
      <c r="A5181">
        <v>2516070</v>
      </c>
      <c r="B5181">
        <v>1</v>
      </c>
      <c r="C5181" t="s">
        <v>81</v>
      </c>
      <c r="D5181" t="s">
        <v>113</v>
      </c>
      <c r="E5181" t="s">
        <v>132</v>
      </c>
      <c r="F5181" t="s">
        <v>14902</v>
      </c>
      <c r="G5181" t="s">
        <v>143</v>
      </c>
      <c r="H5181" t="s">
        <v>135</v>
      </c>
      <c r="I5181" t="s">
        <v>136</v>
      </c>
      <c r="J5181" t="s">
        <v>137</v>
      </c>
      <c r="K5181" t="s">
        <v>144</v>
      </c>
      <c r="L5181" t="s">
        <v>14903</v>
      </c>
      <c r="M5181" t="s">
        <v>14904</v>
      </c>
      <c r="N5181">
        <v>1.366666666</v>
      </c>
      <c r="O5181">
        <v>0</v>
      </c>
      <c r="P5181">
        <v>765</v>
      </c>
      <c r="Q5181">
        <v>1</v>
      </c>
      <c r="R5181">
        <v>29</v>
      </c>
      <c r="S5181">
        <v>2</v>
      </c>
      <c r="T5181">
        <v>103</v>
      </c>
      <c r="U5181">
        <v>0</v>
      </c>
      <c r="V5181">
        <v>0</v>
      </c>
      <c r="W5181">
        <v>0</v>
      </c>
      <c r="X5181">
        <v>138.99027896477875</v>
      </c>
      <c r="Y5181">
        <v>0.39942471245340005</v>
      </c>
      <c r="Z5181">
        <v>13.242243413529398</v>
      </c>
      <c r="AA5181">
        <v>141.73657286038429</v>
      </c>
      <c r="AB5181">
        <v>82.794402263376654</v>
      </c>
      <c r="AC5181">
        <v>0</v>
      </c>
      <c r="AD5181">
        <v>0</v>
      </c>
      <c r="AE5181">
        <v>377.16292221452244</v>
      </c>
    </row>
    <row r="5182" spans="1:31" x14ac:dyDescent="0.3">
      <c r="A5182">
        <v>2515941</v>
      </c>
      <c r="B5182">
        <v>1</v>
      </c>
      <c r="C5182" t="s">
        <v>80</v>
      </c>
      <c r="D5182" t="s">
        <v>84</v>
      </c>
      <c r="E5182" t="s">
        <v>159</v>
      </c>
      <c r="F5182" t="s">
        <v>14905</v>
      </c>
      <c r="G5182" t="s">
        <v>134</v>
      </c>
      <c r="H5182" t="s">
        <v>150</v>
      </c>
      <c r="I5182" t="s">
        <v>136</v>
      </c>
      <c r="J5182" t="s">
        <v>137</v>
      </c>
      <c r="K5182" t="s">
        <v>138</v>
      </c>
      <c r="L5182" t="s">
        <v>14906</v>
      </c>
      <c r="M5182" t="s">
        <v>14907</v>
      </c>
      <c r="N5182">
        <v>4.5044444439999998</v>
      </c>
      <c r="O5182">
        <v>0</v>
      </c>
      <c r="P5182">
        <v>5</v>
      </c>
      <c r="Q5182">
        <v>0</v>
      </c>
      <c r="R5182">
        <v>15</v>
      </c>
      <c r="S5182">
        <v>0</v>
      </c>
      <c r="T5182">
        <v>0</v>
      </c>
      <c r="U5182">
        <v>0</v>
      </c>
      <c r="V5182">
        <v>0</v>
      </c>
      <c r="W5182">
        <v>0</v>
      </c>
      <c r="X5182">
        <v>1.6641404389073606</v>
      </c>
      <c r="Y5182">
        <v>0</v>
      </c>
      <c r="Z5182">
        <v>69.555416880600959</v>
      </c>
      <c r="AA5182">
        <v>0</v>
      </c>
      <c r="AB5182">
        <v>0</v>
      </c>
      <c r="AC5182">
        <v>0</v>
      </c>
      <c r="AD5182">
        <v>0</v>
      </c>
      <c r="AE5182">
        <v>71.219557319508326</v>
      </c>
    </row>
    <row r="5183" spans="1:31" x14ac:dyDescent="0.3">
      <c r="A5183">
        <v>2516425</v>
      </c>
      <c r="B5183">
        <v>1</v>
      </c>
      <c r="C5183" t="s">
        <v>80</v>
      </c>
      <c r="D5183" t="s">
        <v>94</v>
      </c>
      <c r="E5183" t="s">
        <v>207</v>
      </c>
      <c r="F5183" t="s">
        <v>14908</v>
      </c>
      <c r="G5183" t="s">
        <v>177</v>
      </c>
      <c r="H5183" t="s">
        <v>150</v>
      </c>
      <c r="I5183" t="s">
        <v>136</v>
      </c>
      <c r="J5183" t="s">
        <v>137</v>
      </c>
      <c r="K5183" t="s">
        <v>144</v>
      </c>
      <c r="L5183" t="s">
        <v>14909</v>
      </c>
      <c r="M5183" t="s">
        <v>14910</v>
      </c>
      <c r="N5183">
        <v>3.6094444440000002</v>
      </c>
      <c r="O5183">
        <v>0</v>
      </c>
      <c r="P5183">
        <v>0</v>
      </c>
      <c r="Q5183">
        <v>0</v>
      </c>
      <c r="R5183">
        <v>3</v>
      </c>
      <c r="S5183">
        <v>0</v>
      </c>
      <c r="T5183">
        <v>0</v>
      </c>
      <c r="U5183">
        <v>0</v>
      </c>
      <c r="V5183">
        <v>0</v>
      </c>
      <c r="W5183">
        <v>0</v>
      </c>
      <c r="X5183">
        <v>0</v>
      </c>
      <c r="Y5183">
        <v>0</v>
      </c>
      <c r="Z5183">
        <v>1.2331783231435469</v>
      </c>
      <c r="AA5183">
        <v>0</v>
      </c>
      <c r="AB5183">
        <v>0</v>
      </c>
      <c r="AC5183">
        <v>0</v>
      </c>
      <c r="AD5183">
        <v>0</v>
      </c>
      <c r="AE5183">
        <v>1.2331783231435469</v>
      </c>
    </row>
    <row r="5184" spans="1:31" x14ac:dyDescent="0.3">
      <c r="A5184">
        <v>2516133</v>
      </c>
      <c r="B5184">
        <v>1</v>
      </c>
      <c r="C5184" t="s">
        <v>81</v>
      </c>
      <c r="D5184" t="s">
        <v>118</v>
      </c>
      <c r="E5184" t="s">
        <v>132</v>
      </c>
      <c r="F5184" t="s">
        <v>14911</v>
      </c>
      <c r="G5184" t="s">
        <v>204</v>
      </c>
      <c r="H5184" t="s">
        <v>135</v>
      </c>
      <c r="I5184" t="s">
        <v>136</v>
      </c>
      <c r="J5184" t="s">
        <v>137</v>
      </c>
      <c r="K5184" t="s">
        <v>144</v>
      </c>
      <c r="L5184" t="s">
        <v>14912</v>
      </c>
      <c r="M5184" t="s">
        <v>14913</v>
      </c>
      <c r="N5184">
        <v>1.4750000000000001</v>
      </c>
      <c r="O5184">
        <v>0</v>
      </c>
      <c r="P5184">
        <v>5</v>
      </c>
      <c r="Q5184">
        <v>6</v>
      </c>
      <c r="R5184">
        <v>7</v>
      </c>
      <c r="S5184">
        <v>0</v>
      </c>
      <c r="T5184">
        <v>3</v>
      </c>
      <c r="U5184">
        <v>0</v>
      </c>
      <c r="V5184">
        <v>0</v>
      </c>
      <c r="W5184">
        <v>0</v>
      </c>
      <c r="X5184">
        <v>1.16232189654657</v>
      </c>
      <c r="Y5184">
        <v>35.398329862195844</v>
      </c>
      <c r="Z5184">
        <v>7.8818447878961795</v>
      </c>
      <c r="AA5184">
        <v>0</v>
      </c>
      <c r="AB5184">
        <v>10.056629677987519</v>
      </c>
      <c r="AC5184">
        <v>0</v>
      </c>
      <c r="AD5184">
        <v>0</v>
      </c>
      <c r="AE5184">
        <v>54.49912622462611</v>
      </c>
    </row>
    <row r="5185" spans="1:31" x14ac:dyDescent="0.3">
      <c r="A5185">
        <v>2516382</v>
      </c>
      <c r="B5185">
        <v>1</v>
      </c>
      <c r="C5185" t="s">
        <v>81</v>
      </c>
      <c r="D5185" t="s">
        <v>128</v>
      </c>
      <c r="E5185" t="s">
        <v>167</v>
      </c>
      <c r="F5185" t="s">
        <v>14914</v>
      </c>
      <c r="G5185" t="s">
        <v>263</v>
      </c>
      <c r="H5185" t="s">
        <v>150</v>
      </c>
      <c r="I5185" t="s">
        <v>136</v>
      </c>
      <c r="J5185" t="s">
        <v>137</v>
      </c>
      <c r="K5185" t="s">
        <v>144</v>
      </c>
      <c r="L5185" t="s">
        <v>14915</v>
      </c>
      <c r="M5185" t="s">
        <v>14916</v>
      </c>
      <c r="N5185">
        <v>3.0394444439999999</v>
      </c>
      <c r="O5185">
        <v>0</v>
      </c>
      <c r="P5185">
        <v>7</v>
      </c>
      <c r="Q5185">
        <v>0</v>
      </c>
      <c r="R5185">
        <v>0</v>
      </c>
      <c r="S5185">
        <v>0</v>
      </c>
      <c r="T5185">
        <v>0</v>
      </c>
      <c r="U5185">
        <v>0</v>
      </c>
      <c r="V5185">
        <v>0</v>
      </c>
      <c r="W5185">
        <v>0</v>
      </c>
      <c r="X5185">
        <v>3.93090108860696</v>
      </c>
      <c r="Y5185">
        <v>0</v>
      </c>
      <c r="Z5185">
        <v>0</v>
      </c>
      <c r="AA5185">
        <v>0</v>
      </c>
      <c r="AB5185">
        <v>0</v>
      </c>
      <c r="AC5185">
        <v>0</v>
      </c>
      <c r="AD5185">
        <v>0</v>
      </c>
      <c r="AE5185">
        <v>3.93090108860696</v>
      </c>
    </row>
    <row r="5186" spans="1:31" x14ac:dyDescent="0.3">
      <c r="A5186">
        <v>2516173</v>
      </c>
      <c r="B5186">
        <v>1</v>
      </c>
      <c r="C5186" t="s">
        <v>80</v>
      </c>
      <c r="D5186" t="s">
        <v>97</v>
      </c>
      <c r="E5186" t="s">
        <v>141</v>
      </c>
      <c r="F5186" t="s">
        <v>14917</v>
      </c>
      <c r="G5186" t="s">
        <v>295</v>
      </c>
      <c r="H5186" t="s">
        <v>135</v>
      </c>
      <c r="I5186" t="s">
        <v>136</v>
      </c>
      <c r="J5186" t="s">
        <v>137</v>
      </c>
      <c r="K5186" t="s">
        <v>144</v>
      </c>
      <c r="L5186" t="s">
        <v>14918</v>
      </c>
      <c r="M5186" t="s">
        <v>14919</v>
      </c>
      <c r="N5186">
        <v>0.19666666599999999</v>
      </c>
      <c r="O5186">
        <v>9</v>
      </c>
      <c r="P5186">
        <v>2139</v>
      </c>
      <c r="Q5186">
        <v>0</v>
      </c>
      <c r="R5186">
        <v>27</v>
      </c>
      <c r="S5186">
        <v>4</v>
      </c>
      <c r="T5186">
        <v>209</v>
      </c>
      <c r="U5186">
        <v>0</v>
      </c>
      <c r="V5186">
        <v>1</v>
      </c>
      <c r="W5186">
        <v>35.828478383237993</v>
      </c>
      <c r="X5186">
        <v>191.52242653942957</v>
      </c>
      <c r="Y5186">
        <v>0</v>
      </c>
      <c r="Z5186">
        <v>3.6371487892886405</v>
      </c>
      <c r="AA5186">
        <v>61.356077780130086</v>
      </c>
      <c r="AB5186">
        <v>51.805327708149719</v>
      </c>
      <c r="AC5186">
        <v>0</v>
      </c>
      <c r="AD5186">
        <v>0.45634007611079996</v>
      </c>
      <c r="AE5186">
        <v>344.60579927634677</v>
      </c>
    </row>
    <row r="5187" spans="1:31" x14ac:dyDescent="0.3">
      <c r="A5187">
        <v>2516150</v>
      </c>
      <c r="B5187">
        <v>1</v>
      </c>
      <c r="C5187" t="s">
        <v>80</v>
      </c>
      <c r="D5187" t="s">
        <v>99</v>
      </c>
      <c r="E5187" t="s">
        <v>207</v>
      </c>
      <c r="F5187" t="s">
        <v>2399</v>
      </c>
      <c r="G5187" t="s">
        <v>177</v>
      </c>
      <c r="H5187" t="s">
        <v>150</v>
      </c>
      <c r="I5187" t="s">
        <v>136</v>
      </c>
      <c r="J5187" t="s">
        <v>137</v>
      </c>
      <c r="K5187" t="s">
        <v>144</v>
      </c>
      <c r="L5187" t="s">
        <v>14920</v>
      </c>
      <c r="M5187" t="s">
        <v>14921</v>
      </c>
      <c r="N5187">
        <v>1.4969444439999999</v>
      </c>
      <c r="O5187">
        <v>0</v>
      </c>
      <c r="P5187">
        <v>33</v>
      </c>
      <c r="Q5187">
        <v>0</v>
      </c>
      <c r="R5187">
        <v>2</v>
      </c>
      <c r="S5187">
        <v>0</v>
      </c>
      <c r="T5187">
        <v>8</v>
      </c>
      <c r="U5187">
        <v>0</v>
      </c>
      <c r="V5187">
        <v>1</v>
      </c>
      <c r="W5187">
        <v>0</v>
      </c>
      <c r="X5187">
        <v>17.484004159076555</v>
      </c>
      <c r="Y5187">
        <v>0</v>
      </c>
      <c r="Z5187">
        <v>1.3791485581802834</v>
      </c>
      <c r="AA5187">
        <v>0</v>
      </c>
      <c r="AB5187">
        <v>10.445069863222081</v>
      </c>
      <c r="AC5187">
        <v>0</v>
      </c>
      <c r="AD5187">
        <v>8.2338417560795616</v>
      </c>
      <c r="AE5187">
        <v>37.542064336558482</v>
      </c>
    </row>
    <row r="5188" spans="1:31" x14ac:dyDescent="0.3">
      <c r="A5188">
        <v>2516027</v>
      </c>
      <c r="B5188">
        <v>1</v>
      </c>
      <c r="C5188" t="s">
        <v>80</v>
      </c>
      <c r="D5188" t="s">
        <v>96</v>
      </c>
      <c r="E5188" t="s">
        <v>167</v>
      </c>
      <c r="F5188" t="s">
        <v>14922</v>
      </c>
      <c r="G5188" t="s">
        <v>263</v>
      </c>
      <c r="H5188" t="s">
        <v>150</v>
      </c>
      <c r="I5188" t="s">
        <v>136</v>
      </c>
      <c r="J5188" t="s">
        <v>137</v>
      </c>
      <c r="K5188" t="s">
        <v>144</v>
      </c>
      <c r="L5188" t="s">
        <v>14923</v>
      </c>
      <c r="M5188" t="s">
        <v>14924</v>
      </c>
      <c r="N5188">
        <v>6.7838888879999999</v>
      </c>
      <c r="O5188">
        <v>0</v>
      </c>
      <c r="P5188">
        <v>1</v>
      </c>
      <c r="Q5188">
        <v>0</v>
      </c>
      <c r="R5188">
        <v>0</v>
      </c>
      <c r="S5188">
        <v>0</v>
      </c>
      <c r="T5188">
        <v>0</v>
      </c>
      <c r="U5188">
        <v>0</v>
      </c>
      <c r="V5188">
        <v>0</v>
      </c>
      <c r="W5188">
        <v>0</v>
      </c>
      <c r="X5188">
        <v>0.37820747290828671</v>
      </c>
      <c r="Y5188">
        <v>0</v>
      </c>
      <c r="Z5188">
        <v>0</v>
      </c>
      <c r="AA5188">
        <v>0</v>
      </c>
      <c r="AB5188">
        <v>0</v>
      </c>
      <c r="AC5188">
        <v>0</v>
      </c>
      <c r="AD5188">
        <v>0</v>
      </c>
      <c r="AE5188">
        <v>0.37820747290828671</v>
      </c>
    </row>
    <row r="5189" spans="1:31" x14ac:dyDescent="0.3">
      <c r="A5189">
        <v>2516050</v>
      </c>
      <c r="B5189">
        <v>1</v>
      </c>
      <c r="C5189" t="s">
        <v>80</v>
      </c>
      <c r="D5189" t="s">
        <v>92</v>
      </c>
      <c r="E5189" t="s">
        <v>132</v>
      </c>
      <c r="F5189" t="s">
        <v>14925</v>
      </c>
      <c r="G5189" t="s">
        <v>295</v>
      </c>
      <c r="H5189" t="s">
        <v>135</v>
      </c>
      <c r="I5189" t="s">
        <v>136</v>
      </c>
      <c r="J5189" t="s">
        <v>137</v>
      </c>
      <c r="K5189" t="s">
        <v>138</v>
      </c>
      <c r="L5189" t="s">
        <v>14926</v>
      </c>
      <c r="M5189" t="s">
        <v>14927</v>
      </c>
      <c r="N5189">
        <v>0.62888888799999998</v>
      </c>
      <c r="O5189">
        <v>0</v>
      </c>
      <c r="P5189">
        <v>158</v>
      </c>
      <c r="Q5189">
        <v>0</v>
      </c>
      <c r="R5189">
        <v>1</v>
      </c>
      <c r="S5189">
        <v>0</v>
      </c>
      <c r="T5189">
        <v>15</v>
      </c>
      <c r="U5189">
        <v>0</v>
      </c>
      <c r="V5189">
        <v>0</v>
      </c>
      <c r="W5189">
        <v>0</v>
      </c>
      <c r="X5189">
        <v>14.437911674026937</v>
      </c>
      <c r="Y5189">
        <v>0</v>
      </c>
      <c r="Z5189">
        <v>1.28451866726E-2</v>
      </c>
      <c r="AA5189">
        <v>0</v>
      </c>
      <c r="AB5189">
        <v>9.0861243411968182</v>
      </c>
      <c r="AC5189">
        <v>0</v>
      </c>
      <c r="AD5189">
        <v>0</v>
      </c>
      <c r="AE5189">
        <v>23.536881201896357</v>
      </c>
    </row>
    <row r="5190" spans="1:31" x14ac:dyDescent="0.3">
      <c r="A5190">
        <v>2516259</v>
      </c>
      <c r="B5190">
        <v>1</v>
      </c>
      <c r="C5190" t="s">
        <v>81</v>
      </c>
      <c r="D5190" t="s">
        <v>122</v>
      </c>
      <c r="E5190" t="s">
        <v>132</v>
      </c>
      <c r="F5190" t="s">
        <v>14928</v>
      </c>
      <c r="G5190" t="s">
        <v>295</v>
      </c>
      <c r="H5190" t="s">
        <v>135</v>
      </c>
      <c r="I5190" t="s">
        <v>136</v>
      </c>
      <c r="J5190" t="s">
        <v>137</v>
      </c>
      <c r="K5190" t="s">
        <v>138</v>
      </c>
      <c r="L5190" t="s">
        <v>14929</v>
      </c>
      <c r="M5190" t="s">
        <v>14930</v>
      </c>
      <c r="N5190">
        <v>6.0555554999999997E-2</v>
      </c>
      <c r="O5190">
        <v>0</v>
      </c>
      <c r="P5190">
        <v>509</v>
      </c>
      <c r="Q5190">
        <v>0</v>
      </c>
      <c r="R5190">
        <v>3</v>
      </c>
      <c r="S5190">
        <v>0</v>
      </c>
      <c r="T5190">
        <v>31</v>
      </c>
      <c r="U5190">
        <v>0</v>
      </c>
      <c r="V5190">
        <v>0</v>
      </c>
      <c r="W5190">
        <v>0</v>
      </c>
      <c r="X5190">
        <v>6.4963824169205369</v>
      </c>
      <c r="Y5190">
        <v>0</v>
      </c>
      <c r="Z5190">
        <v>3.7194992967128339E-2</v>
      </c>
      <c r="AA5190">
        <v>0</v>
      </c>
      <c r="AB5190">
        <v>1.5289158890316801</v>
      </c>
      <c r="AC5190">
        <v>0</v>
      </c>
      <c r="AD5190">
        <v>0</v>
      </c>
      <c r="AE5190">
        <v>8.0624932989193461</v>
      </c>
    </row>
    <row r="5191" spans="1:31" x14ac:dyDescent="0.3">
      <c r="A5191">
        <v>2516405</v>
      </c>
      <c r="B5191">
        <v>1</v>
      </c>
      <c r="C5191" t="s">
        <v>81</v>
      </c>
      <c r="D5191" t="s">
        <v>117</v>
      </c>
      <c r="E5191" t="s">
        <v>187</v>
      </c>
      <c r="F5191" t="s">
        <v>14931</v>
      </c>
      <c r="G5191" t="s">
        <v>143</v>
      </c>
      <c r="H5191" t="s">
        <v>135</v>
      </c>
      <c r="I5191" t="s">
        <v>277</v>
      </c>
      <c r="J5191" t="s">
        <v>137</v>
      </c>
      <c r="K5191" t="s">
        <v>144</v>
      </c>
      <c r="L5191" t="s">
        <v>14932</v>
      </c>
      <c r="M5191" t="s">
        <v>14933</v>
      </c>
      <c r="N5191">
        <v>1.6666666E-2</v>
      </c>
      <c r="O5191">
        <v>0</v>
      </c>
      <c r="P5191">
        <v>1044</v>
      </c>
      <c r="Q5191">
        <v>9</v>
      </c>
      <c r="R5191">
        <v>54</v>
      </c>
      <c r="S5191">
        <v>6</v>
      </c>
      <c r="T5191">
        <v>125</v>
      </c>
      <c r="U5191">
        <v>2</v>
      </c>
      <c r="V5191">
        <v>0</v>
      </c>
      <c r="W5191">
        <v>0</v>
      </c>
      <c r="X5191">
        <v>2.1481226301766001</v>
      </c>
      <c r="Y5191">
        <v>1.906926294634</v>
      </c>
      <c r="Z5191">
        <v>0.15685286461069997</v>
      </c>
      <c r="AA5191">
        <v>0.36452269966866663</v>
      </c>
      <c r="AB5191">
        <v>1.3405413641533337</v>
      </c>
      <c r="AC5191">
        <v>2.009657285272</v>
      </c>
      <c r="AD5191">
        <v>0</v>
      </c>
      <c r="AE5191">
        <v>7.9266231385153016</v>
      </c>
    </row>
    <row r="5192" spans="1:31" x14ac:dyDescent="0.3">
      <c r="A5192">
        <v>2516399</v>
      </c>
      <c r="B5192">
        <v>1</v>
      </c>
      <c r="C5192" t="s">
        <v>81</v>
      </c>
      <c r="D5192" t="s">
        <v>123</v>
      </c>
      <c r="E5192" t="s">
        <v>159</v>
      </c>
      <c r="F5192" t="s">
        <v>14934</v>
      </c>
      <c r="G5192" t="s">
        <v>161</v>
      </c>
      <c r="H5192" t="s">
        <v>150</v>
      </c>
      <c r="I5192" t="s">
        <v>136</v>
      </c>
      <c r="J5192" t="s">
        <v>137</v>
      </c>
      <c r="K5192" t="s">
        <v>144</v>
      </c>
      <c r="L5192" t="s">
        <v>14935</v>
      </c>
      <c r="M5192" t="s">
        <v>14936</v>
      </c>
      <c r="N5192">
        <v>0.89277777700000005</v>
      </c>
      <c r="O5192">
        <v>0</v>
      </c>
      <c r="P5192">
        <v>20</v>
      </c>
      <c r="Q5192">
        <v>0</v>
      </c>
      <c r="R5192">
        <v>2</v>
      </c>
      <c r="S5192">
        <v>0</v>
      </c>
      <c r="T5192">
        <v>5</v>
      </c>
      <c r="U5192">
        <v>0</v>
      </c>
      <c r="V5192">
        <v>0</v>
      </c>
      <c r="W5192">
        <v>0</v>
      </c>
      <c r="X5192">
        <v>3.2178113236053041</v>
      </c>
      <c r="Y5192">
        <v>0</v>
      </c>
      <c r="Z5192">
        <v>0.13681662175556669</v>
      </c>
      <c r="AA5192">
        <v>0</v>
      </c>
      <c r="AB5192">
        <v>2.6568867878517834</v>
      </c>
      <c r="AC5192">
        <v>0</v>
      </c>
      <c r="AD5192">
        <v>0</v>
      </c>
      <c r="AE5192">
        <v>6.0115147332126542</v>
      </c>
    </row>
    <row r="5193" spans="1:31" x14ac:dyDescent="0.3">
      <c r="A5193">
        <v>2516465</v>
      </c>
      <c r="B5193">
        <v>1</v>
      </c>
      <c r="C5193" t="s">
        <v>81</v>
      </c>
      <c r="D5193" t="s">
        <v>123</v>
      </c>
      <c r="E5193" t="s">
        <v>159</v>
      </c>
      <c r="F5193" t="s">
        <v>14937</v>
      </c>
      <c r="G5193" t="s">
        <v>161</v>
      </c>
      <c r="H5193" t="s">
        <v>150</v>
      </c>
      <c r="I5193" t="s">
        <v>136</v>
      </c>
      <c r="J5193" t="s">
        <v>137</v>
      </c>
      <c r="K5193" t="s">
        <v>144</v>
      </c>
      <c r="L5193" t="s">
        <v>14938</v>
      </c>
      <c r="M5193" t="s">
        <v>14939</v>
      </c>
      <c r="N5193">
        <v>0.523888888</v>
      </c>
      <c r="O5193">
        <v>0</v>
      </c>
      <c r="P5193">
        <v>104</v>
      </c>
      <c r="Q5193">
        <v>0</v>
      </c>
      <c r="R5193">
        <v>7</v>
      </c>
      <c r="S5193">
        <v>0</v>
      </c>
      <c r="T5193">
        <v>9</v>
      </c>
      <c r="U5193">
        <v>0</v>
      </c>
      <c r="V5193">
        <v>0</v>
      </c>
      <c r="W5193">
        <v>0</v>
      </c>
      <c r="X5193">
        <v>6.8752744090135298</v>
      </c>
      <c r="Y5193">
        <v>0</v>
      </c>
      <c r="Z5193">
        <v>2.9783962759550935</v>
      </c>
      <c r="AA5193">
        <v>0</v>
      </c>
      <c r="AB5193">
        <v>0.79185362688542005</v>
      </c>
      <c r="AC5193">
        <v>0</v>
      </c>
      <c r="AD5193">
        <v>0</v>
      </c>
      <c r="AE5193">
        <v>10.645524311854043</v>
      </c>
    </row>
    <row r="5194" spans="1:31" x14ac:dyDescent="0.3">
      <c r="A5194">
        <v>2515901</v>
      </c>
      <c r="B5194">
        <v>1</v>
      </c>
      <c r="C5194" t="s">
        <v>80</v>
      </c>
      <c r="D5194" t="s">
        <v>101</v>
      </c>
      <c r="E5194" t="s">
        <v>207</v>
      </c>
      <c r="F5194" t="s">
        <v>3193</v>
      </c>
      <c r="G5194" t="s">
        <v>161</v>
      </c>
      <c r="H5194" t="s">
        <v>150</v>
      </c>
      <c r="I5194" t="s">
        <v>136</v>
      </c>
      <c r="J5194" t="s">
        <v>137</v>
      </c>
      <c r="K5194" t="s">
        <v>144</v>
      </c>
      <c r="L5194" t="s">
        <v>14940</v>
      </c>
      <c r="M5194" t="s">
        <v>14941</v>
      </c>
      <c r="N5194">
        <v>0.60444444399999997</v>
      </c>
      <c r="O5194">
        <v>0</v>
      </c>
      <c r="P5194">
        <v>95</v>
      </c>
      <c r="Q5194">
        <v>0</v>
      </c>
      <c r="R5194">
        <v>5</v>
      </c>
      <c r="S5194">
        <v>0</v>
      </c>
      <c r="T5194">
        <v>8</v>
      </c>
      <c r="U5194">
        <v>0</v>
      </c>
      <c r="V5194">
        <v>0</v>
      </c>
      <c r="W5194">
        <v>0</v>
      </c>
      <c r="X5194">
        <v>16.497207331738313</v>
      </c>
      <c r="Y5194">
        <v>0</v>
      </c>
      <c r="Z5194">
        <v>5.4180474635306668E-2</v>
      </c>
      <c r="AA5194">
        <v>0</v>
      </c>
      <c r="AB5194">
        <v>0.95599049012152915</v>
      </c>
      <c r="AC5194">
        <v>0</v>
      </c>
      <c r="AD5194">
        <v>0</v>
      </c>
      <c r="AE5194">
        <v>17.507378296495148</v>
      </c>
    </row>
    <row r="5195" spans="1:31" x14ac:dyDescent="0.3">
      <c r="A5195">
        <v>2516024</v>
      </c>
      <c r="B5195">
        <v>1</v>
      </c>
      <c r="C5195" t="s">
        <v>80</v>
      </c>
      <c r="D5195" t="s">
        <v>95</v>
      </c>
      <c r="E5195" t="s">
        <v>132</v>
      </c>
      <c r="F5195" t="s">
        <v>14942</v>
      </c>
      <c r="G5195" t="s">
        <v>134</v>
      </c>
      <c r="H5195" t="s">
        <v>135</v>
      </c>
      <c r="I5195" t="s">
        <v>136</v>
      </c>
      <c r="J5195" t="s">
        <v>137</v>
      </c>
      <c r="K5195" t="s">
        <v>138</v>
      </c>
      <c r="L5195" t="s">
        <v>14943</v>
      </c>
      <c r="M5195" t="s">
        <v>14944</v>
      </c>
      <c r="N5195">
        <v>1.4430555549999999</v>
      </c>
      <c r="O5195">
        <v>0</v>
      </c>
      <c r="P5195">
        <v>265</v>
      </c>
      <c r="Q5195">
        <v>0</v>
      </c>
      <c r="R5195">
        <v>0</v>
      </c>
      <c r="S5195">
        <v>0</v>
      </c>
      <c r="T5195">
        <v>12</v>
      </c>
      <c r="U5195">
        <v>0</v>
      </c>
      <c r="V5195">
        <v>0</v>
      </c>
      <c r="W5195">
        <v>0</v>
      </c>
      <c r="X5195">
        <v>73.927085455701032</v>
      </c>
      <c r="Y5195">
        <v>0</v>
      </c>
      <c r="Z5195">
        <v>0</v>
      </c>
      <c r="AA5195">
        <v>0</v>
      </c>
      <c r="AB5195">
        <v>31.551579779725863</v>
      </c>
      <c r="AC5195">
        <v>0</v>
      </c>
      <c r="AD5195">
        <v>0</v>
      </c>
      <c r="AE5195">
        <v>105.47866523542689</v>
      </c>
    </row>
    <row r="5196" spans="1:31" x14ac:dyDescent="0.3">
      <c r="A5196">
        <v>2516322</v>
      </c>
      <c r="B5196">
        <v>1</v>
      </c>
      <c r="C5196" t="s">
        <v>81</v>
      </c>
      <c r="D5196" t="s">
        <v>113</v>
      </c>
      <c r="E5196" t="s">
        <v>141</v>
      </c>
      <c r="F5196" t="s">
        <v>14945</v>
      </c>
      <c r="G5196" t="s">
        <v>3081</v>
      </c>
      <c r="H5196" t="s">
        <v>135</v>
      </c>
      <c r="I5196" t="s">
        <v>136</v>
      </c>
      <c r="J5196" t="s">
        <v>137</v>
      </c>
      <c r="K5196" t="s">
        <v>144</v>
      </c>
      <c r="L5196" t="s">
        <v>14946</v>
      </c>
      <c r="M5196" t="s">
        <v>14947</v>
      </c>
      <c r="N5196">
        <v>2.8886111109999999</v>
      </c>
      <c r="O5196">
        <v>2</v>
      </c>
      <c r="P5196">
        <v>120</v>
      </c>
      <c r="Q5196">
        <v>7</v>
      </c>
      <c r="R5196">
        <v>22</v>
      </c>
      <c r="S5196">
        <v>6</v>
      </c>
      <c r="T5196">
        <v>57</v>
      </c>
      <c r="U5196">
        <v>5</v>
      </c>
      <c r="V5196">
        <v>0</v>
      </c>
      <c r="W5196">
        <v>0.69052141191864003</v>
      </c>
      <c r="X5196">
        <v>78.700660799734308</v>
      </c>
      <c r="Y5196">
        <v>13.187263005383079</v>
      </c>
      <c r="Z5196">
        <v>7.0759827420529895</v>
      </c>
      <c r="AA5196">
        <v>65.981273667267828</v>
      </c>
      <c r="AB5196">
        <v>237.14572682788514</v>
      </c>
      <c r="AC5196">
        <v>2744.0144970382426</v>
      </c>
      <c r="AD5196">
        <v>0</v>
      </c>
      <c r="AE5196">
        <v>3146.7959254924845</v>
      </c>
    </row>
    <row r="5197" spans="1:31" x14ac:dyDescent="0.3">
      <c r="A5197">
        <v>2515944</v>
      </c>
      <c r="B5197">
        <v>1</v>
      </c>
      <c r="C5197" t="s">
        <v>80</v>
      </c>
      <c r="D5197" t="s">
        <v>82</v>
      </c>
      <c r="E5197" t="s">
        <v>159</v>
      </c>
      <c r="F5197" t="s">
        <v>14948</v>
      </c>
      <c r="G5197" t="s">
        <v>134</v>
      </c>
      <c r="H5197" t="s">
        <v>150</v>
      </c>
      <c r="I5197" t="s">
        <v>136</v>
      </c>
      <c r="J5197" t="s">
        <v>137</v>
      </c>
      <c r="K5197" t="s">
        <v>138</v>
      </c>
      <c r="L5197" t="s">
        <v>14949</v>
      </c>
      <c r="M5197" t="s">
        <v>14950</v>
      </c>
      <c r="N5197">
        <v>0.68333333299999999</v>
      </c>
      <c r="O5197">
        <v>0</v>
      </c>
      <c r="P5197">
        <v>366</v>
      </c>
      <c r="Q5197">
        <v>0</v>
      </c>
      <c r="R5197">
        <v>0</v>
      </c>
      <c r="S5197">
        <v>0</v>
      </c>
      <c r="T5197">
        <v>329</v>
      </c>
      <c r="U5197">
        <v>0</v>
      </c>
      <c r="V5197">
        <v>1</v>
      </c>
      <c r="W5197">
        <v>0</v>
      </c>
      <c r="X5197">
        <v>60.152806501999677</v>
      </c>
      <c r="Y5197">
        <v>0</v>
      </c>
      <c r="Z5197">
        <v>0</v>
      </c>
      <c r="AA5197">
        <v>0</v>
      </c>
      <c r="AB5197">
        <v>349.96346556094642</v>
      </c>
      <c r="AC5197">
        <v>0</v>
      </c>
      <c r="AD5197">
        <v>134.15524475913335</v>
      </c>
      <c r="AE5197">
        <v>544.27151682207943</v>
      </c>
    </row>
    <row r="5198" spans="1:31" x14ac:dyDescent="0.3">
      <c r="A5198">
        <v>2516485</v>
      </c>
      <c r="B5198">
        <v>1</v>
      </c>
      <c r="C5198" t="s">
        <v>80</v>
      </c>
      <c r="D5198" t="s">
        <v>83</v>
      </c>
      <c r="E5198" t="s">
        <v>167</v>
      </c>
      <c r="F5198" t="s">
        <v>14951</v>
      </c>
      <c r="G5198" t="s">
        <v>263</v>
      </c>
      <c r="H5198" t="s">
        <v>150</v>
      </c>
      <c r="I5198" t="s">
        <v>136</v>
      </c>
      <c r="J5198" t="s">
        <v>137</v>
      </c>
      <c r="K5198" t="s">
        <v>144</v>
      </c>
      <c r="L5198" t="s">
        <v>14952</v>
      </c>
      <c r="M5198" t="s">
        <v>14953</v>
      </c>
      <c r="N5198">
        <v>1.163888888</v>
      </c>
      <c r="O5198">
        <v>0</v>
      </c>
      <c r="P5198">
        <v>1</v>
      </c>
      <c r="Q5198">
        <v>0</v>
      </c>
      <c r="R5198">
        <v>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0.50713189811091497</v>
      </c>
      <c r="Y5198">
        <v>0</v>
      </c>
      <c r="Z5198">
        <v>0</v>
      </c>
      <c r="AA5198">
        <v>0</v>
      </c>
      <c r="AB5198">
        <v>0</v>
      </c>
      <c r="AC5198">
        <v>0</v>
      </c>
      <c r="AD5198">
        <v>0</v>
      </c>
      <c r="AE5198">
        <v>0.50713189811091497</v>
      </c>
    </row>
    <row r="5199" spans="1:31" x14ac:dyDescent="0.3">
      <c r="A5199">
        <v>2516336</v>
      </c>
      <c r="B5199">
        <v>1</v>
      </c>
      <c r="C5199" t="s">
        <v>80</v>
      </c>
      <c r="D5199" t="s">
        <v>89</v>
      </c>
      <c r="E5199" t="s">
        <v>141</v>
      </c>
      <c r="F5199" t="s">
        <v>14954</v>
      </c>
      <c r="G5199" t="s">
        <v>1809</v>
      </c>
      <c r="H5199" t="s">
        <v>135</v>
      </c>
      <c r="I5199" t="s">
        <v>136</v>
      </c>
      <c r="J5199" t="s">
        <v>137</v>
      </c>
      <c r="K5199" t="s">
        <v>144</v>
      </c>
      <c r="L5199" t="s">
        <v>14955</v>
      </c>
      <c r="M5199" t="s">
        <v>14956</v>
      </c>
      <c r="N5199">
        <v>1.987777777</v>
      </c>
      <c r="O5199">
        <v>0</v>
      </c>
      <c r="P5199">
        <v>0</v>
      </c>
      <c r="Q5199">
        <v>3</v>
      </c>
      <c r="R5199">
        <v>0</v>
      </c>
      <c r="S5199">
        <v>5</v>
      </c>
      <c r="T5199">
        <v>0</v>
      </c>
      <c r="U5199">
        <v>0</v>
      </c>
      <c r="V5199">
        <v>0</v>
      </c>
      <c r="W5199">
        <v>0</v>
      </c>
      <c r="X5199">
        <v>0</v>
      </c>
      <c r="Y5199">
        <v>1.8773593993633155</v>
      </c>
      <c r="Z5199">
        <v>0</v>
      </c>
      <c r="AA5199">
        <v>0</v>
      </c>
      <c r="AB5199">
        <v>0</v>
      </c>
      <c r="AC5199">
        <v>0</v>
      </c>
      <c r="AD5199">
        <v>0</v>
      </c>
      <c r="AE5199">
        <v>1.8773593993633155</v>
      </c>
    </row>
    <row r="5200" spans="1:31" x14ac:dyDescent="0.3">
      <c r="A5200">
        <v>2516222</v>
      </c>
      <c r="B5200">
        <v>1</v>
      </c>
      <c r="C5200" t="s">
        <v>81</v>
      </c>
      <c r="D5200" t="s">
        <v>112</v>
      </c>
      <c r="E5200" t="s">
        <v>141</v>
      </c>
      <c r="F5200" t="s">
        <v>14957</v>
      </c>
      <c r="G5200" t="s">
        <v>143</v>
      </c>
      <c r="H5200" t="s">
        <v>135</v>
      </c>
      <c r="I5200" t="s">
        <v>136</v>
      </c>
      <c r="J5200" t="s">
        <v>137</v>
      </c>
      <c r="K5200" t="s">
        <v>144</v>
      </c>
      <c r="L5200" t="s">
        <v>14958</v>
      </c>
      <c r="M5200" t="s">
        <v>14959</v>
      </c>
      <c r="N5200">
        <v>0.17472222200000001</v>
      </c>
      <c r="O5200">
        <v>1</v>
      </c>
      <c r="P5200">
        <v>4324</v>
      </c>
      <c r="Q5200">
        <v>681</v>
      </c>
      <c r="R5200">
        <v>687</v>
      </c>
      <c r="S5200">
        <v>88</v>
      </c>
      <c r="T5200">
        <v>791</v>
      </c>
      <c r="U5200">
        <v>14</v>
      </c>
      <c r="V5200">
        <v>5</v>
      </c>
      <c r="W5200">
        <v>5.7877109052199994E-3</v>
      </c>
      <c r="X5200">
        <v>109.21281435341852</v>
      </c>
      <c r="Y5200">
        <v>31.920377968337323</v>
      </c>
      <c r="Z5200">
        <v>20.064515944836124</v>
      </c>
      <c r="AA5200">
        <v>44.427688682805261</v>
      </c>
      <c r="AB5200">
        <v>63.454199021786543</v>
      </c>
      <c r="AC5200">
        <v>207.25540183232397</v>
      </c>
      <c r="AD5200">
        <v>8.1885859741398317</v>
      </c>
      <c r="AE5200">
        <v>484.52937148855278</v>
      </c>
    </row>
    <row r="5201" spans="1:31" x14ac:dyDescent="0.3">
      <c r="A5201">
        <v>2516345</v>
      </c>
      <c r="B5201">
        <v>1</v>
      </c>
      <c r="C5201" t="s">
        <v>81</v>
      </c>
      <c r="D5201" t="s">
        <v>123</v>
      </c>
      <c r="E5201" t="s">
        <v>159</v>
      </c>
      <c r="F5201" t="s">
        <v>6181</v>
      </c>
      <c r="G5201" t="s">
        <v>181</v>
      </c>
      <c r="H5201" t="s">
        <v>150</v>
      </c>
      <c r="I5201" t="s">
        <v>136</v>
      </c>
      <c r="J5201" t="s">
        <v>137</v>
      </c>
      <c r="K5201" t="s">
        <v>144</v>
      </c>
      <c r="L5201" t="s">
        <v>14960</v>
      </c>
      <c r="M5201" t="s">
        <v>14961</v>
      </c>
      <c r="N5201">
        <v>1.0666666659999999</v>
      </c>
      <c r="O5201">
        <v>0</v>
      </c>
      <c r="P5201">
        <v>231</v>
      </c>
      <c r="Q5201">
        <v>0</v>
      </c>
      <c r="R5201">
        <v>11</v>
      </c>
      <c r="S5201">
        <v>0</v>
      </c>
      <c r="T5201">
        <v>17</v>
      </c>
      <c r="U5201">
        <v>0</v>
      </c>
      <c r="V5201">
        <v>0</v>
      </c>
      <c r="W5201">
        <v>0</v>
      </c>
      <c r="X5201">
        <v>61.163332350473972</v>
      </c>
      <c r="Y5201">
        <v>0</v>
      </c>
      <c r="Z5201">
        <v>3.5193403520700501</v>
      </c>
      <c r="AA5201">
        <v>0</v>
      </c>
      <c r="AB5201">
        <v>10.788284549091554</v>
      </c>
      <c r="AC5201">
        <v>0</v>
      </c>
      <c r="AD5201">
        <v>0</v>
      </c>
      <c r="AE5201">
        <v>75.470957251635582</v>
      </c>
    </row>
    <row r="5202" spans="1:31" x14ac:dyDescent="0.3">
      <c r="A5202">
        <v>2515953</v>
      </c>
      <c r="B5202">
        <v>1</v>
      </c>
      <c r="C5202" t="s">
        <v>80</v>
      </c>
      <c r="D5202" t="s">
        <v>97</v>
      </c>
      <c r="E5202" t="s">
        <v>207</v>
      </c>
      <c r="F5202" t="s">
        <v>14962</v>
      </c>
      <c r="G5202" t="s">
        <v>134</v>
      </c>
      <c r="H5202" t="s">
        <v>150</v>
      </c>
      <c r="I5202" t="s">
        <v>136</v>
      </c>
      <c r="J5202" t="s">
        <v>137</v>
      </c>
      <c r="K5202" t="s">
        <v>138</v>
      </c>
      <c r="L5202" t="s">
        <v>14963</v>
      </c>
      <c r="M5202" t="s">
        <v>14964</v>
      </c>
      <c r="N5202">
        <v>6.1622222219999996</v>
      </c>
      <c r="O5202">
        <v>0</v>
      </c>
      <c r="P5202">
        <v>34</v>
      </c>
      <c r="Q5202">
        <v>0</v>
      </c>
      <c r="R5202">
        <v>1</v>
      </c>
      <c r="S5202">
        <v>0</v>
      </c>
      <c r="T5202">
        <v>1</v>
      </c>
      <c r="U5202">
        <v>0</v>
      </c>
      <c r="V5202">
        <v>0</v>
      </c>
      <c r="W5202">
        <v>0</v>
      </c>
      <c r="X5202">
        <v>53.138185282035231</v>
      </c>
      <c r="Y5202">
        <v>0</v>
      </c>
      <c r="Z5202">
        <v>0.46011314916910007</v>
      </c>
      <c r="AA5202">
        <v>0</v>
      </c>
      <c r="AB5202">
        <v>9.9611581379327774</v>
      </c>
      <c r="AC5202">
        <v>0</v>
      </c>
      <c r="AD5202">
        <v>0</v>
      </c>
      <c r="AE5202">
        <v>63.559456569137112</v>
      </c>
    </row>
    <row r="5203" spans="1:31" x14ac:dyDescent="0.3">
      <c r="A5203">
        <v>2516205</v>
      </c>
      <c r="B5203">
        <v>1</v>
      </c>
      <c r="C5203" t="s">
        <v>81</v>
      </c>
      <c r="D5203" t="s">
        <v>120</v>
      </c>
      <c r="E5203" t="s">
        <v>207</v>
      </c>
      <c r="F5203" t="s">
        <v>1333</v>
      </c>
      <c r="G5203" t="s">
        <v>161</v>
      </c>
      <c r="H5203" t="s">
        <v>150</v>
      </c>
      <c r="I5203" t="s">
        <v>136</v>
      </c>
      <c r="J5203" t="s">
        <v>137</v>
      </c>
      <c r="K5203" t="s">
        <v>144</v>
      </c>
      <c r="L5203" t="s">
        <v>14965</v>
      </c>
      <c r="M5203" t="s">
        <v>14966</v>
      </c>
      <c r="N5203">
        <v>1.229166666</v>
      </c>
      <c r="O5203">
        <v>0</v>
      </c>
      <c r="P5203">
        <v>455</v>
      </c>
      <c r="Q5203">
        <v>0</v>
      </c>
      <c r="R5203">
        <v>0</v>
      </c>
      <c r="S5203">
        <v>0</v>
      </c>
      <c r="T5203">
        <v>18</v>
      </c>
      <c r="U5203">
        <v>0</v>
      </c>
      <c r="V5203">
        <v>0</v>
      </c>
      <c r="W5203">
        <v>0</v>
      </c>
      <c r="X5203">
        <v>94.420747649474634</v>
      </c>
      <c r="Y5203">
        <v>0</v>
      </c>
      <c r="Z5203">
        <v>0</v>
      </c>
      <c r="AA5203">
        <v>0</v>
      </c>
      <c r="AB5203">
        <v>14.427876066705808</v>
      </c>
      <c r="AC5203">
        <v>0</v>
      </c>
      <c r="AD5203">
        <v>0</v>
      </c>
      <c r="AE5203">
        <v>108.84862371618044</v>
      </c>
    </row>
    <row r="5204" spans="1:31" x14ac:dyDescent="0.3">
      <c r="A5204">
        <v>2515913</v>
      </c>
      <c r="B5204">
        <v>1</v>
      </c>
      <c r="C5204" t="s">
        <v>80</v>
      </c>
      <c r="D5204" t="s">
        <v>103</v>
      </c>
      <c r="E5204" t="s">
        <v>147</v>
      </c>
      <c r="F5204" t="s">
        <v>14967</v>
      </c>
      <c r="G5204" t="s">
        <v>538</v>
      </c>
      <c r="H5204" t="s">
        <v>150</v>
      </c>
      <c r="I5204" t="s">
        <v>136</v>
      </c>
      <c r="J5204" t="s">
        <v>3</v>
      </c>
      <c r="K5204" t="s">
        <v>144</v>
      </c>
      <c r="L5204" t="s">
        <v>14968</v>
      </c>
      <c r="M5204" t="s">
        <v>14969</v>
      </c>
      <c r="N5204">
        <v>1.7825</v>
      </c>
      <c r="O5204">
        <v>0</v>
      </c>
      <c r="P5204">
        <v>20</v>
      </c>
      <c r="Q5204">
        <v>0</v>
      </c>
      <c r="R5204">
        <v>0</v>
      </c>
      <c r="S5204">
        <v>0</v>
      </c>
      <c r="T5204">
        <v>2</v>
      </c>
      <c r="U5204">
        <v>0</v>
      </c>
      <c r="V5204">
        <v>0</v>
      </c>
      <c r="W5204">
        <v>0</v>
      </c>
      <c r="X5204">
        <v>5.7659483316334024</v>
      </c>
      <c r="Y5204">
        <v>0</v>
      </c>
      <c r="Z5204">
        <v>0</v>
      </c>
      <c r="AA5204">
        <v>0</v>
      </c>
      <c r="AB5204">
        <v>11.456472341489819</v>
      </c>
      <c r="AC5204">
        <v>0</v>
      </c>
      <c r="AD5204">
        <v>0</v>
      </c>
      <c r="AE5204">
        <v>17.222420673123221</v>
      </c>
    </row>
    <row r="5205" spans="1:31" x14ac:dyDescent="0.3">
      <c r="A5205">
        <v>2515996</v>
      </c>
      <c r="B5205">
        <v>1</v>
      </c>
      <c r="C5205" t="s">
        <v>80</v>
      </c>
      <c r="D5205" t="s">
        <v>110</v>
      </c>
      <c r="E5205" t="s">
        <v>167</v>
      </c>
      <c r="F5205" t="s">
        <v>14970</v>
      </c>
      <c r="G5205" t="s">
        <v>538</v>
      </c>
      <c r="H5205" t="s">
        <v>150</v>
      </c>
      <c r="I5205" t="s">
        <v>136</v>
      </c>
      <c r="J5205" t="s">
        <v>3</v>
      </c>
      <c r="K5205" t="s">
        <v>144</v>
      </c>
      <c r="L5205" t="s">
        <v>14971</v>
      </c>
      <c r="M5205" t="s">
        <v>14972</v>
      </c>
      <c r="N5205">
        <v>1.7055555549999999</v>
      </c>
      <c r="O5205">
        <v>0</v>
      </c>
      <c r="P5205">
        <v>40</v>
      </c>
      <c r="Q5205">
        <v>0</v>
      </c>
      <c r="R5205">
        <v>0</v>
      </c>
      <c r="S5205">
        <v>0</v>
      </c>
      <c r="T5205">
        <v>1</v>
      </c>
      <c r="U5205">
        <v>0</v>
      </c>
      <c r="V5205">
        <v>0</v>
      </c>
      <c r="W5205">
        <v>0</v>
      </c>
      <c r="X5205">
        <v>18.369146789110783</v>
      </c>
      <c r="Y5205">
        <v>0</v>
      </c>
      <c r="Z5205">
        <v>0</v>
      </c>
      <c r="AA5205">
        <v>0</v>
      </c>
      <c r="AB5205">
        <v>1.9177633688895E-2</v>
      </c>
      <c r="AC5205">
        <v>0</v>
      </c>
      <c r="AD5205">
        <v>0</v>
      </c>
      <c r="AE5205">
        <v>18.388324422799677</v>
      </c>
    </row>
    <row r="5206" spans="1:31" x14ac:dyDescent="0.3">
      <c r="A5206">
        <v>2516288</v>
      </c>
      <c r="B5206">
        <v>1</v>
      </c>
      <c r="C5206" t="s">
        <v>81</v>
      </c>
      <c r="D5206" t="s">
        <v>115</v>
      </c>
      <c r="E5206" t="s">
        <v>167</v>
      </c>
      <c r="F5206" t="s">
        <v>14973</v>
      </c>
      <c r="G5206" t="s">
        <v>234</v>
      </c>
      <c r="H5206" t="s">
        <v>150</v>
      </c>
      <c r="I5206" t="s">
        <v>136</v>
      </c>
      <c r="J5206" t="s">
        <v>137</v>
      </c>
      <c r="K5206" t="s">
        <v>144</v>
      </c>
      <c r="L5206" t="s">
        <v>14974</v>
      </c>
      <c r="M5206" t="s">
        <v>14975</v>
      </c>
      <c r="N5206">
        <v>1.316944444</v>
      </c>
      <c r="O5206">
        <v>0</v>
      </c>
      <c r="P5206">
        <v>7</v>
      </c>
      <c r="Q5206">
        <v>0</v>
      </c>
      <c r="R5206">
        <v>0</v>
      </c>
      <c r="S5206">
        <v>0</v>
      </c>
      <c r="T5206">
        <v>4</v>
      </c>
      <c r="U5206">
        <v>0</v>
      </c>
      <c r="V5206">
        <v>0</v>
      </c>
      <c r="W5206">
        <v>0</v>
      </c>
      <c r="X5206">
        <v>0.61145566485203884</v>
      </c>
      <c r="Y5206">
        <v>0</v>
      </c>
      <c r="Z5206">
        <v>0</v>
      </c>
      <c r="AA5206">
        <v>0</v>
      </c>
      <c r="AB5206">
        <v>6.4252290730759487</v>
      </c>
      <c r="AC5206">
        <v>0</v>
      </c>
      <c r="AD5206">
        <v>0</v>
      </c>
      <c r="AE5206">
        <v>7.0366847379279873</v>
      </c>
    </row>
    <row r="5207" spans="1:31" x14ac:dyDescent="0.3">
      <c r="A5207">
        <v>2516039</v>
      </c>
      <c r="B5207">
        <v>1</v>
      </c>
      <c r="C5207" t="s">
        <v>81</v>
      </c>
      <c r="D5207" t="s">
        <v>113</v>
      </c>
      <c r="E5207" t="s">
        <v>132</v>
      </c>
      <c r="F5207" t="s">
        <v>14976</v>
      </c>
      <c r="G5207" t="s">
        <v>14977</v>
      </c>
      <c r="H5207" t="s">
        <v>135</v>
      </c>
      <c r="I5207" t="s">
        <v>136</v>
      </c>
      <c r="J5207" t="s">
        <v>137</v>
      </c>
      <c r="K5207" t="s">
        <v>144</v>
      </c>
      <c r="L5207" t="s">
        <v>14978</v>
      </c>
      <c r="M5207" t="s">
        <v>14979</v>
      </c>
      <c r="N5207">
        <v>0.67027777700000002</v>
      </c>
      <c r="O5207">
        <v>0</v>
      </c>
      <c r="P5207">
        <v>38</v>
      </c>
      <c r="Q5207">
        <v>0</v>
      </c>
      <c r="R5207">
        <v>3</v>
      </c>
      <c r="S5207">
        <v>0</v>
      </c>
      <c r="T5207">
        <v>3</v>
      </c>
      <c r="U5207">
        <v>0</v>
      </c>
      <c r="V5207">
        <v>0</v>
      </c>
      <c r="W5207">
        <v>0</v>
      </c>
      <c r="X5207">
        <v>4.1584683190945153</v>
      </c>
      <c r="Y5207">
        <v>0</v>
      </c>
      <c r="Z5207">
        <v>0.80095968012956575</v>
      </c>
      <c r="AA5207">
        <v>0</v>
      </c>
      <c r="AB5207">
        <v>1.9726830694355066</v>
      </c>
      <c r="AC5207">
        <v>0</v>
      </c>
      <c r="AD5207">
        <v>0</v>
      </c>
      <c r="AE5207">
        <v>6.9321110686595873</v>
      </c>
    </row>
    <row r="5208" spans="1:31" x14ac:dyDescent="0.3">
      <c r="A5208">
        <v>2516388</v>
      </c>
      <c r="B5208">
        <v>1</v>
      </c>
      <c r="C5208" t="s">
        <v>80</v>
      </c>
      <c r="D5208" t="s">
        <v>94</v>
      </c>
      <c r="E5208" t="s">
        <v>207</v>
      </c>
      <c r="F5208" t="s">
        <v>14980</v>
      </c>
      <c r="G5208" t="s">
        <v>161</v>
      </c>
      <c r="H5208" t="s">
        <v>150</v>
      </c>
      <c r="I5208" t="s">
        <v>136</v>
      </c>
      <c r="J5208" t="s">
        <v>137</v>
      </c>
      <c r="K5208" t="s">
        <v>144</v>
      </c>
      <c r="L5208" t="s">
        <v>14981</v>
      </c>
      <c r="M5208" t="s">
        <v>14982</v>
      </c>
      <c r="N5208">
        <v>0.43722222199999999</v>
      </c>
      <c r="O5208">
        <v>0</v>
      </c>
      <c r="P5208">
        <v>181</v>
      </c>
      <c r="Q5208">
        <v>0</v>
      </c>
      <c r="R5208">
        <v>0</v>
      </c>
      <c r="S5208">
        <v>0</v>
      </c>
      <c r="T5208">
        <v>12</v>
      </c>
      <c r="U5208">
        <v>0</v>
      </c>
      <c r="V5208">
        <v>0</v>
      </c>
      <c r="W5208">
        <v>0</v>
      </c>
      <c r="X5208">
        <v>16.192943709577495</v>
      </c>
      <c r="Y5208">
        <v>0</v>
      </c>
      <c r="Z5208">
        <v>0</v>
      </c>
      <c r="AA5208">
        <v>0</v>
      </c>
      <c r="AB5208">
        <v>5.4724104585344007</v>
      </c>
      <c r="AC5208">
        <v>0</v>
      </c>
      <c r="AD5208">
        <v>0</v>
      </c>
      <c r="AE5208">
        <v>21.665354168111897</v>
      </c>
    </row>
    <row r="5209" spans="1:31" x14ac:dyDescent="0.3">
      <c r="A5209">
        <v>2516411</v>
      </c>
      <c r="B5209">
        <v>1</v>
      </c>
      <c r="C5209" t="s">
        <v>81</v>
      </c>
      <c r="D5209" t="s">
        <v>115</v>
      </c>
      <c r="E5209" t="s">
        <v>132</v>
      </c>
      <c r="F5209" t="s">
        <v>3856</v>
      </c>
      <c r="G5209" t="s">
        <v>204</v>
      </c>
      <c r="H5209" t="s">
        <v>135</v>
      </c>
      <c r="I5209" t="s">
        <v>136</v>
      </c>
      <c r="J5209" t="s">
        <v>137</v>
      </c>
      <c r="K5209" t="s">
        <v>144</v>
      </c>
      <c r="L5209" t="s">
        <v>14983</v>
      </c>
      <c r="M5209" t="s">
        <v>14984</v>
      </c>
      <c r="N5209">
        <v>3.218611111</v>
      </c>
      <c r="O5209">
        <v>0</v>
      </c>
      <c r="P5209">
        <v>311</v>
      </c>
      <c r="Q5209">
        <v>0</v>
      </c>
      <c r="R5209">
        <v>37</v>
      </c>
      <c r="S5209">
        <v>0</v>
      </c>
      <c r="T5209">
        <v>28</v>
      </c>
      <c r="U5209">
        <v>0</v>
      </c>
      <c r="V5209">
        <v>0</v>
      </c>
      <c r="W5209">
        <v>0</v>
      </c>
      <c r="X5209">
        <v>84.262299551014721</v>
      </c>
      <c r="Y5209">
        <v>0</v>
      </c>
      <c r="Z5209">
        <v>10.078843584307958</v>
      </c>
      <c r="AA5209">
        <v>0</v>
      </c>
      <c r="AB5209">
        <v>24.287212693216951</v>
      </c>
      <c r="AC5209">
        <v>0</v>
      </c>
      <c r="AD5209">
        <v>0</v>
      </c>
      <c r="AE5209">
        <v>118.62835582853964</v>
      </c>
    </row>
    <row r="5210" spans="1:31" x14ac:dyDescent="0.3">
      <c r="A5210">
        <v>2516365</v>
      </c>
      <c r="B5210">
        <v>1</v>
      </c>
      <c r="C5210" t="s">
        <v>81</v>
      </c>
      <c r="D5210" t="s">
        <v>128</v>
      </c>
      <c r="E5210" t="s">
        <v>207</v>
      </c>
      <c r="F5210" t="s">
        <v>14985</v>
      </c>
      <c r="G5210" t="s">
        <v>413</v>
      </c>
      <c r="H5210" t="s">
        <v>150</v>
      </c>
      <c r="I5210" t="s">
        <v>136</v>
      </c>
      <c r="J5210" t="s">
        <v>137</v>
      </c>
      <c r="K5210" t="s">
        <v>144</v>
      </c>
      <c r="L5210" t="s">
        <v>14986</v>
      </c>
      <c r="M5210" t="s">
        <v>14987</v>
      </c>
      <c r="N5210">
        <v>1.5852777769999999</v>
      </c>
      <c r="O5210">
        <v>0</v>
      </c>
      <c r="P5210">
        <v>9</v>
      </c>
      <c r="Q5210">
        <v>0</v>
      </c>
      <c r="R5210">
        <v>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5.255513155397983</v>
      </c>
      <c r="Y5210">
        <v>0</v>
      </c>
      <c r="Z5210">
        <v>0</v>
      </c>
      <c r="AA5210">
        <v>0</v>
      </c>
      <c r="AB5210">
        <v>0</v>
      </c>
      <c r="AC5210">
        <v>0</v>
      </c>
      <c r="AD5210">
        <v>0</v>
      </c>
      <c r="AE5210">
        <v>5.255513155397983</v>
      </c>
    </row>
    <row r="5211" spans="1:31" x14ac:dyDescent="0.3">
      <c r="A5211">
        <v>2516219</v>
      </c>
      <c r="B5211">
        <v>1</v>
      </c>
      <c r="C5211" t="s">
        <v>80</v>
      </c>
      <c r="D5211" t="s">
        <v>105</v>
      </c>
      <c r="E5211" t="s">
        <v>167</v>
      </c>
      <c r="F5211" t="s">
        <v>14988</v>
      </c>
      <c r="G5211" t="s">
        <v>538</v>
      </c>
      <c r="H5211" t="s">
        <v>150</v>
      </c>
      <c r="I5211" t="s">
        <v>136</v>
      </c>
      <c r="J5211" t="s">
        <v>3</v>
      </c>
      <c r="K5211" t="s">
        <v>144</v>
      </c>
      <c r="L5211" t="s">
        <v>14989</v>
      </c>
      <c r="M5211" t="s">
        <v>14990</v>
      </c>
      <c r="N5211">
        <v>2.0861111110000001</v>
      </c>
      <c r="O5211">
        <v>0</v>
      </c>
      <c r="P5211">
        <v>0</v>
      </c>
      <c r="Q5211">
        <v>0</v>
      </c>
      <c r="R5211">
        <v>0</v>
      </c>
      <c r="S5211">
        <v>0</v>
      </c>
      <c r="T5211">
        <v>1</v>
      </c>
      <c r="U5211">
        <v>0</v>
      </c>
      <c r="V5211">
        <v>0</v>
      </c>
      <c r="W5211">
        <v>0</v>
      </c>
      <c r="X5211">
        <v>0</v>
      </c>
      <c r="Y5211">
        <v>0</v>
      </c>
      <c r="Z5211">
        <v>0</v>
      </c>
      <c r="AA5211">
        <v>0</v>
      </c>
      <c r="AB5211">
        <v>3.3499417476222222</v>
      </c>
      <c r="AC5211">
        <v>0</v>
      </c>
      <c r="AD5211">
        <v>0</v>
      </c>
      <c r="AE5211">
        <v>3.3499417476222222</v>
      </c>
    </row>
    <row r="5212" spans="1:31" x14ac:dyDescent="0.3">
      <c r="A5212">
        <v>2516202</v>
      </c>
      <c r="B5212">
        <v>1</v>
      </c>
      <c r="C5212" t="s">
        <v>80</v>
      </c>
      <c r="D5212" t="s">
        <v>100</v>
      </c>
      <c r="E5212" t="s">
        <v>141</v>
      </c>
      <c r="F5212" t="s">
        <v>14991</v>
      </c>
      <c r="G5212" t="s">
        <v>143</v>
      </c>
      <c r="H5212" t="s">
        <v>135</v>
      </c>
      <c r="I5212" t="s">
        <v>136</v>
      </c>
      <c r="J5212" t="s">
        <v>137</v>
      </c>
      <c r="K5212" t="s">
        <v>144</v>
      </c>
      <c r="L5212" t="s">
        <v>14992</v>
      </c>
      <c r="M5212" t="s">
        <v>14993</v>
      </c>
      <c r="N5212">
        <v>0.62666666599999998</v>
      </c>
      <c r="O5212">
        <v>5</v>
      </c>
      <c r="P5212">
        <v>423</v>
      </c>
      <c r="Q5212">
        <v>4</v>
      </c>
      <c r="R5212">
        <v>65</v>
      </c>
      <c r="S5212">
        <v>17</v>
      </c>
      <c r="T5212">
        <v>107</v>
      </c>
      <c r="U5212">
        <v>4</v>
      </c>
      <c r="V5212">
        <v>1</v>
      </c>
      <c r="W5212">
        <v>1.2679892692158954</v>
      </c>
      <c r="X5212">
        <v>100.00226504809307</v>
      </c>
      <c r="Y5212">
        <v>2.4277262443102532</v>
      </c>
      <c r="Z5212">
        <v>34.893644528218815</v>
      </c>
      <c r="AA5212">
        <v>39.121530911487099</v>
      </c>
      <c r="AB5212">
        <v>68.063273261518262</v>
      </c>
      <c r="AC5212">
        <v>311.66644842113777</v>
      </c>
      <c r="AD5212">
        <v>9.7497097752500012E-2</v>
      </c>
      <c r="AE5212">
        <v>557.54037478173359</v>
      </c>
    </row>
    <row r="5213" spans="1:31" x14ac:dyDescent="0.3">
      <c r="A5213">
        <v>2515956</v>
      </c>
      <c r="B5213">
        <v>1</v>
      </c>
      <c r="C5213" t="s">
        <v>80</v>
      </c>
      <c r="D5213" t="s">
        <v>83</v>
      </c>
      <c r="E5213" t="s">
        <v>207</v>
      </c>
      <c r="F5213" t="s">
        <v>1198</v>
      </c>
      <c r="G5213" t="s">
        <v>177</v>
      </c>
      <c r="H5213" t="s">
        <v>150</v>
      </c>
      <c r="I5213" t="s">
        <v>136</v>
      </c>
      <c r="J5213" t="s">
        <v>137</v>
      </c>
      <c r="K5213" t="s">
        <v>144</v>
      </c>
      <c r="L5213" t="s">
        <v>14994</v>
      </c>
      <c r="M5213" t="s">
        <v>14995</v>
      </c>
      <c r="N5213">
        <v>1.3186111110000001</v>
      </c>
      <c r="O5213">
        <v>0</v>
      </c>
      <c r="P5213">
        <v>0</v>
      </c>
      <c r="Q5213">
        <v>0</v>
      </c>
      <c r="R5213">
        <v>0</v>
      </c>
      <c r="S5213">
        <v>0</v>
      </c>
      <c r="T5213">
        <v>8</v>
      </c>
      <c r="U5213">
        <v>0</v>
      </c>
      <c r="V5213">
        <v>1</v>
      </c>
      <c r="W5213">
        <v>0</v>
      </c>
      <c r="X5213">
        <v>0</v>
      </c>
      <c r="Y5213">
        <v>0</v>
      </c>
      <c r="Z5213">
        <v>0</v>
      </c>
      <c r="AA5213">
        <v>0</v>
      </c>
      <c r="AB5213">
        <v>32.759647668895049</v>
      </c>
      <c r="AC5213">
        <v>0</v>
      </c>
      <c r="AD5213">
        <v>67.00536484727742</v>
      </c>
      <c r="AE5213">
        <v>99.765012516172476</v>
      </c>
    </row>
    <row r="5214" spans="1:31" x14ac:dyDescent="0.3">
      <c r="A5214">
        <v>2516448</v>
      </c>
      <c r="B5214">
        <v>1</v>
      </c>
      <c r="C5214" t="s">
        <v>81</v>
      </c>
      <c r="D5214" t="s">
        <v>112</v>
      </c>
      <c r="E5214" t="s">
        <v>132</v>
      </c>
      <c r="F5214" t="s">
        <v>14996</v>
      </c>
      <c r="G5214" t="s">
        <v>204</v>
      </c>
      <c r="H5214" t="s">
        <v>135</v>
      </c>
      <c r="I5214" t="s">
        <v>136</v>
      </c>
      <c r="J5214" t="s">
        <v>137</v>
      </c>
      <c r="K5214" t="s">
        <v>144</v>
      </c>
      <c r="L5214" t="s">
        <v>14997</v>
      </c>
      <c r="M5214" t="s">
        <v>14998</v>
      </c>
      <c r="N5214">
        <v>0.87250000000000005</v>
      </c>
      <c r="O5214">
        <v>0</v>
      </c>
      <c r="P5214">
        <v>483</v>
      </c>
      <c r="Q5214">
        <v>0</v>
      </c>
      <c r="R5214">
        <v>9</v>
      </c>
      <c r="S5214">
        <v>1</v>
      </c>
      <c r="T5214">
        <v>55</v>
      </c>
      <c r="U5214">
        <v>0</v>
      </c>
      <c r="V5214">
        <v>0</v>
      </c>
      <c r="W5214">
        <v>0</v>
      </c>
      <c r="X5214">
        <v>89.948140609462158</v>
      </c>
      <c r="Y5214">
        <v>0</v>
      </c>
      <c r="Z5214">
        <v>0.4632686263390734</v>
      </c>
      <c r="AA5214">
        <v>1.3182396899915467</v>
      </c>
      <c r="AB5214">
        <v>13.058141107598685</v>
      </c>
      <c r="AC5214">
        <v>0</v>
      </c>
      <c r="AD5214">
        <v>0</v>
      </c>
      <c r="AE5214">
        <v>104.78779003339146</v>
      </c>
    </row>
    <row r="5215" spans="1:31" x14ac:dyDescent="0.3">
      <c r="A5215">
        <v>2515973</v>
      </c>
      <c r="B5215">
        <v>1</v>
      </c>
      <c r="C5215" t="s">
        <v>80</v>
      </c>
      <c r="D5215" t="s">
        <v>85</v>
      </c>
      <c r="E5215" t="s">
        <v>207</v>
      </c>
      <c r="F5215" t="s">
        <v>2502</v>
      </c>
      <c r="G5215" t="s">
        <v>134</v>
      </c>
      <c r="H5215" t="s">
        <v>150</v>
      </c>
      <c r="I5215" t="s">
        <v>136</v>
      </c>
      <c r="J5215" t="s">
        <v>137</v>
      </c>
      <c r="K5215" t="s">
        <v>138</v>
      </c>
      <c r="L5215" t="s">
        <v>14999</v>
      </c>
      <c r="M5215" t="s">
        <v>15000</v>
      </c>
      <c r="N5215">
        <v>2.287222222</v>
      </c>
      <c r="O5215">
        <v>0</v>
      </c>
      <c r="P5215">
        <v>175</v>
      </c>
      <c r="Q5215">
        <v>0</v>
      </c>
      <c r="R5215">
        <v>0</v>
      </c>
      <c r="S5215">
        <v>0</v>
      </c>
      <c r="T5215">
        <v>10</v>
      </c>
      <c r="U5215">
        <v>0</v>
      </c>
      <c r="V5215">
        <v>0</v>
      </c>
      <c r="W5215">
        <v>0</v>
      </c>
      <c r="X5215">
        <v>81.990879738198217</v>
      </c>
      <c r="Y5215">
        <v>0</v>
      </c>
      <c r="Z5215">
        <v>0</v>
      </c>
      <c r="AA5215">
        <v>0</v>
      </c>
      <c r="AB5215">
        <v>16.677440488974003</v>
      </c>
      <c r="AC5215">
        <v>0</v>
      </c>
      <c r="AD5215">
        <v>0</v>
      </c>
      <c r="AE5215">
        <v>98.668320227172217</v>
      </c>
    </row>
    <row r="5216" spans="1:31" x14ac:dyDescent="0.3">
      <c r="A5216">
        <v>2516179</v>
      </c>
      <c r="B5216">
        <v>1</v>
      </c>
      <c r="C5216" t="s">
        <v>80</v>
      </c>
      <c r="D5216" t="s">
        <v>101</v>
      </c>
      <c r="E5216" t="s">
        <v>159</v>
      </c>
      <c r="F5216" t="s">
        <v>15001</v>
      </c>
      <c r="G5216" t="s">
        <v>134</v>
      </c>
      <c r="H5216" t="s">
        <v>150</v>
      </c>
      <c r="I5216" t="s">
        <v>136</v>
      </c>
      <c r="J5216" t="s">
        <v>137</v>
      </c>
      <c r="K5216" t="s">
        <v>138</v>
      </c>
      <c r="L5216" t="s">
        <v>15002</v>
      </c>
      <c r="M5216" t="s">
        <v>15003</v>
      </c>
      <c r="N5216">
        <v>0.40222222200000002</v>
      </c>
      <c r="O5216">
        <v>0</v>
      </c>
      <c r="P5216">
        <v>89</v>
      </c>
      <c r="Q5216">
        <v>0</v>
      </c>
      <c r="R5216">
        <v>0</v>
      </c>
      <c r="S5216">
        <v>0</v>
      </c>
      <c r="T5216">
        <v>4</v>
      </c>
      <c r="U5216">
        <v>0</v>
      </c>
      <c r="V5216">
        <v>0</v>
      </c>
      <c r="W5216">
        <v>0</v>
      </c>
      <c r="X5216">
        <v>8.1681125583211767</v>
      </c>
      <c r="Y5216">
        <v>0</v>
      </c>
      <c r="Z5216">
        <v>0</v>
      </c>
      <c r="AA5216">
        <v>0</v>
      </c>
      <c r="AB5216">
        <v>8.0071602370032853</v>
      </c>
      <c r="AC5216">
        <v>0</v>
      </c>
      <c r="AD5216">
        <v>0</v>
      </c>
      <c r="AE5216">
        <v>16.17527279532446</v>
      </c>
    </row>
    <row r="5217" spans="1:31" x14ac:dyDescent="0.3">
      <c r="A5217">
        <v>2516428</v>
      </c>
      <c r="B5217">
        <v>1</v>
      </c>
      <c r="C5217" t="s">
        <v>81</v>
      </c>
      <c r="D5217" t="s">
        <v>123</v>
      </c>
      <c r="E5217" t="s">
        <v>207</v>
      </c>
      <c r="F5217" t="s">
        <v>15004</v>
      </c>
      <c r="G5217" t="s">
        <v>177</v>
      </c>
      <c r="H5217" t="s">
        <v>150</v>
      </c>
      <c r="I5217" t="s">
        <v>136</v>
      </c>
      <c r="J5217" t="s">
        <v>137</v>
      </c>
      <c r="K5217" t="s">
        <v>144</v>
      </c>
      <c r="L5217" t="s">
        <v>15005</v>
      </c>
      <c r="M5217" t="s">
        <v>15006</v>
      </c>
      <c r="N5217">
        <v>1.7424999999999999</v>
      </c>
      <c r="O5217">
        <v>0</v>
      </c>
      <c r="P5217">
        <v>53</v>
      </c>
      <c r="Q5217">
        <v>0</v>
      </c>
      <c r="R5217">
        <v>0</v>
      </c>
      <c r="S5217">
        <v>0</v>
      </c>
      <c r="T5217">
        <v>4</v>
      </c>
      <c r="U5217">
        <v>0</v>
      </c>
      <c r="V5217">
        <v>0</v>
      </c>
      <c r="W5217">
        <v>0</v>
      </c>
      <c r="X5217">
        <v>21.554736949054828</v>
      </c>
      <c r="Y5217">
        <v>0</v>
      </c>
      <c r="Z5217">
        <v>0</v>
      </c>
      <c r="AA5217">
        <v>0</v>
      </c>
      <c r="AB5217">
        <v>9.7431755132454381</v>
      </c>
      <c r="AC5217">
        <v>0</v>
      </c>
      <c r="AD5217">
        <v>0</v>
      </c>
      <c r="AE5217">
        <v>31.297912462300268</v>
      </c>
    </row>
    <row r="5218" spans="1:31" x14ac:dyDescent="0.3">
      <c r="A5218">
        <v>2516136</v>
      </c>
      <c r="B5218">
        <v>1</v>
      </c>
      <c r="C5218" t="s">
        <v>81</v>
      </c>
      <c r="D5218" t="s">
        <v>115</v>
      </c>
      <c r="E5218" t="s">
        <v>167</v>
      </c>
      <c r="F5218" t="s">
        <v>15007</v>
      </c>
      <c r="G5218" t="s">
        <v>234</v>
      </c>
      <c r="H5218" t="s">
        <v>150</v>
      </c>
      <c r="I5218" t="s">
        <v>136</v>
      </c>
      <c r="J5218" t="s">
        <v>137</v>
      </c>
      <c r="K5218" t="s">
        <v>144</v>
      </c>
      <c r="L5218" t="s">
        <v>15008</v>
      </c>
      <c r="M5218" t="s">
        <v>15009</v>
      </c>
      <c r="N5218">
        <v>2.46</v>
      </c>
      <c r="O5218">
        <v>0</v>
      </c>
      <c r="P5218">
        <v>1</v>
      </c>
      <c r="Q5218">
        <v>0</v>
      </c>
      <c r="R5218">
        <v>0</v>
      </c>
      <c r="S5218">
        <v>0</v>
      </c>
      <c r="T5218">
        <v>1</v>
      </c>
      <c r="U5218">
        <v>0</v>
      </c>
      <c r="V5218">
        <v>0</v>
      </c>
      <c r="W5218">
        <v>0</v>
      </c>
      <c r="X5218">
        <v>3.2593881535400004E-3</v>
      </c>
      <c r="Y5218">
        <v>0</v>
      </c>
      <c r="Z5218">
        <v>0</v>
      </c>
      <c r="AA5218">
        <v>0</v>
      </c>
      <c r="AB5218">
        <v>0</v>
      </c>
      <c r="AC5218">
        <v>0</v>
      </c>
      <c r="AD5218">
        <v>0</v>
      </c>
      <c r="AE5218">
        <v>3.2593881535400004E-3</v>
      </c>
    </row>
    <row r="5219" spans="1:31" x14ac:dyDescent="0.3">
      <c r="A5219">
        <v>2515887</v>
      </c>
      <c r="B5219">
        <v>1</v>
      </c>
      <c r="C5219" t="s">
        <v>80</v>
      </c>
      <c r="D5219" t="s">
        <v>90</v>
      </c>
      <c r="E5219" t="s">
        <v>167</v>
      </c>
      <c r="F5219" t="s">
        <v>15010</v>
      </c>
      <c r="G5219" t="s">
        <v>263</v>
      </c>
      <c r="H5219" t="s">
        <v>150</v>
      </c>
      <c r="I5219" t="s">
        <v>136</v>
      </c>
      <c r="J5219" t="s">
        <v>137</v>
      </c>
      <c r="K5219" t="s">
        <v>144</v>
      </c>
      <c r="L5219" t="s">
        <v>15011</v>
      </c>
      <c r="M5219" t="s">
        <v>15012</v>
      </c>
      <c r="N5219">
        <v>1.4369444440000001</v>
      </c>
      <c r="O5219">
        <v>0</v>
      </c>
      <c r="P5219">
        <v>4</v>
      </c>
      <c r="Q5219">
        <v>0</v>
      </c>
      <c r="R5219">
        <v>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1.4916630214801201</v>
      </c>
      <c r="Y5219">
        <v>0</v>
      </c>
      <c r="Z5219">
        <v>0</v>
      </c>
      <c r="AA5219">
        <v>0</v>
      </c>
      <c r="AB5219">
        <v>0</v>
      </c>
      <c r="AC5219">
        <v>0</v>
      </c>
      <c r="AD5219">
        <v>0</v>
      </c>
      <c r="AE5219">
        <v>1.4916630214801201</v>
      </c>
    </row>
    <row r="5220" spans="1:31" x14ac:dyDescent="0.3">
      <c r="A5220">
        <v>2516151</v>
      </c>
      <c r="B5220">
        <v>1</v>
      </c>
      <c r="C5220" t="s">
        <v>80</v>
      </c>
      <c r="D5220" t="s">
        <v>104</v>
      </c>
      <c r="E5220" t="s">
        <v>141</v>
      </c>
      <c r="F5220" t="s">
        <v>868</v>
      </c>
      <c r="G5220" t="s">
        <v>460</v>
      </c>
      <c r="H5220" t="s">
        <v>135</v>
      </c>
      <c r="I5220" t="s">
        <v>136</v>
      </c>
      <c r="J5220" t="s">
        <v>137</v>
      </c>
      <c r="K5220" t="s">
        <v>144</v>
      </c>
      <c r="L5220" t="s">
        <v>15013</v>
      </c>
      <c r="M5220" t="s">
        <v>15014</v>
      </c>
      <c r="N5220">
        <v>3.1916666660000002</v>
      </c>
      <c r="O5220">
        <v>12</v>
      </c>
      <c r="P5220">
        <v>114</v>
      </c>
      <c r="Q5220">
        <v>86</v>
      </c>
      <c r="R5220">
        <v>112</v>
      </c>
      <c r="S5220">
        <v>29</v>
      </c>
      <c r="T5220">
        <v>46</v>
      </c>
      <c r="U5220">
        <v>8</v>
      </c>
      <c r="V5220">
        <v>0</v>
      </c>
      <c r="W5220">
        <v>8.470873805193067</v>
      </c>
      <c r="X5220">
        <v>52.928365361710583</v>
      </c>
      <c r="Y5220">
        <v>284.24974746550049</v>
      </c>
      <c r="Z5220">
        <v>331.11302619722596</v>
      </c>
      <c r="AA5220">
        <v>866.89269320637118</v>
      </c>
      <c r="AB5220">
        <v>61.883464062510654</v>
      </c>
      <c r="AC5220">
        <v>5283.3588460430865</v>
      </c>
      <c r="AD5220">
        <v>0</v>
      </c>
      <c r="AE5220">
        <v>6888.8970161415982</v>
      </c>
    </row>
    <row r="5221" spans="1:31" x14ac:dyDescent="0.3">
      <c r="A5221">
        <v>2516437</v>
      </c>
      <c r="B5221">
        <v>1</v>
      </c>
      <c r="C5221" t="s">
        <v>80</v>
      </c>
      <c r="D5221" t="s">
        <v>105</v>
      </c>
      <c r="E5221" t="s">
        <v>207</v>
      </c>
      <c r="F5221" t="s">
        <v>15015</v>
      </c>
      <c r="G5221" t="s">
        <v>161</v>
      </c>
      <c r="H5221" t="s">
        <v>150</v>
      </c>
      <c r="I5221" t="s">
        <v>136</v>
      </c>
      <c r="J5221" t="s">
        <v>137</v>
      </c>
      <c r="K5221" t="s">
        <v>144</v>
      </c>
      <c r="L5221" t="s">
        <v>15016</v>
      </c>
      <c r="M5221" t="s">
        <v>15017</v>
      </c>
      <c r="N5221">
        <v>0.94388888800000004</v>
      </c>
      <c r="O5221">
        <v>0</v>
      </c>
      <c r="P5221">
        <v>19</v>
      </c>
      <c r="Q5221">
        <v>0</v>
      </c>
      <c r="R5221">
        <v>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6.3108206013548731</v>
      </c>
      <c r="Y5221">
        <v>0</v>
      </c>
      <c r="Z5221">
        <v>0</v>
      </c>
      <c r="AA5221">
        <v>0</v>
      </c>
      <c r="AB5221">
        <v>0</v>
      </c>
      <c r="AC5221">
        <v>0</v>
      </c>
      <c r="AD5221">
        <v>0</v>
      </c>
      <c r="AE5221">
        <v>6.3108206013548731</v>
      </c>
    </row>
    <row r="5222" spans="1:31" x14ac:dyDescent="0.3">
      <c r="A5222">
        <v>2516168</v>
      </c>
      <c r="B5222">
        <v>1</v>
      </c>
      <c r="C5222" t="s">
        <v>80</v>
      </c>
      <c r="D5222" t="s">
        <v>100</v>
      </c>
      <c r="E5222" t="s">
        <v>207</v>
      </c>
      <c r="F5222" t="s">
        <v>15018</v>
      </c>
      <c r="G5222" t="s">
        <v>177</v>
      </c>
      <c r="H5222" t="s">
        <v>150</v>
      </c>
      <c r="I5222" t="s">
        <v>136</v>
      </c>
      <c r="J5222" t="s">
        <v>137</v>
      </c>
      <c r="K5222" t="s">
        <v>144</v>
      </c>
      <c r="L5222" t="s">
        <v>15019</v>
      </c>
      <c r="M5222" t="s">
        <v>15020</v>
      </c>
      <c r="N5222">
        <v>5.1116666659999996</v>
      </c>
      <c r="O5222">
        <v>0</v>
      </c>
      <c r="P5222">
        <v>4</v>
      </c>
      <c r="Q5222">
        <v>0</v>
      </c>
      <c r="R5222">
        <v>0</v>
      </c>
      <c r="S5222">
        <v>0</v>
      </c>
      <c r="T5222">
        <v>2</v>
      </c>
      <c r="U5222">
        <v>0</v>
      </c>
      <c r="V5222">
        <v>0</v>
      </c>
      <c r="W5222">
        <v>0</v>
      </c>
      <c r="X5222">
        <v>5.3931235929607722</v>
      </c>
      <c r="Y5222">
        <v>0</v>
      </c>
      <c r="Z5222">
        <v>0</v>
      </c>
      <c r="AA5222">
        <v>0</v>
      </c>
      <c r="AB5222">
        <v>7.9919669209300368</v>
      </c>
      <c r="AC5222">
        <v>0</v>
      </c>
      <c r="AD5222">
        <v>0</v>
      </c>
      <c r="AE5222">
        <v>13.385090513890809</v>
      </c>
    </row>
    <row r="5223" spans="1:31" x14ac:dyDescent="0.3">
      <c r="A5223">
        <v>2516354</v>
      </c>
      <c r="B5223">
        <v>1</v>
      </c>
      <c r="C5223" t="s">
        <v>80</v>
      </c>
      <c r="D5223" t="s">
        <v>95</v>
      </c>
      <c r="E5223" t="s">
        <v>187</v>
      </c>
      <c r="F5223" t="s">
        <v>15021</v>
      </c>
      <c r="G5223" t="s">
        <v>204</v>
      </c>
      <c r="H5223" t="s">
        <v>135</v>
      </c>
      <c r="I5223" t="s">
        <v>136</v>
      </c>
      <c r="J5223" t="s">
        <v>137</v>
      </c>
      <c r="K5223" t="s">
        <v>144</v>
      </c>
      <c r="L5223" t="s">
        <v>15022</v>
      </c>
      <c r="M5223" t="s">
        <v>15023</v>
      </c>
      <c r="N5223">
        <v>1.73</v>
      </c>
      <c r="O5223">
        <v>0</v>
      </c>
      <c r="P5223">
        <v>652</v>
      </c>
      <c r="Q5223">
        <v>3</v>
      </c>
      <c r="R5223">
        <v>18</v>
      </c>
      <c r="S5223">
        <v>3</v>
      </c>
      <c r="T5223">
        <v>35</v>
      </c>
      <c r="U5223">
        <v>0</v>
      </c>
      <c r="V5223">
        <v>0</v>
      </c>
      <c r="W5223">
        <v>0</v>
      </c>
      <c r="X5223">
        <v>221.347534091743</v>
      </c>
      <c r="Y5223">
        <v>3.9740739141393999</v>
      </c>
      <c r="Z5223">
        <v>10.593742832125784</v>
      </c>
      <c r="AA5223">
        <v>77.085793752490986</v>
      </c>
      <c r="AB5223">
        <v>35.348743009296733</v>
      </c>
      <c r="AC5223">
        <v>0</v>
      </c>
      <c r="AD5223">
        <v>0</v>
      </c>
      <c r="AE5223">
        <v>348.34988759979592</v>
      </c>
    </row>
    <row r="5224" spans="1:31" x14ac:dyDescent="0.3">
      <c r="A5224">
        <v>2516068</v>
      </c>
      <c r="B5224">
        <v>1</v>
      </c>
      <c r="C5224" t="s">
        <v>80</v>
      </c>
      <c r="D5224" t="s">
        <v>104</v>
      </c>
      <c r="E5224" t="s">
        <v>141</v>
      </c>
      <c r="F5224" t="s">
        <v>15024</v>
      </c>
      <c r="G5224" t="s">
        <v>143</v>
      </c>
      <c r="H5224" t="s">
        <v>135</v>
      </c>
      <c r="I5224" t="s">
        <v>136</v>
      </c>
      <c r="J5224" t="s">
        <v>137</v>
      </c>
      <c r="K5224" t="s">
        <v>144</v>
      </c>
      <c r="L5224" t="s">
        <v>15025</v>
      </c>
      <c r="M5224" t="s">
        <v>15026</v>
      </c>
      <c r="N5224">
        <v>0.98305555499999997</v>
      </c>
      <c r="O5224">
        <v>36</v>
      </c>
      <c r="P5224">
        <v>1830</v>
      </c>
      <c r="Q5224">
        <v>114</v>
      </c>
      <c r="R5224">
        <v>157</v>
      </c>
      <c r="S5224">
        <v>40</v>
      </c>
      <c r="T5224">
        <v>216</v>
      </c>
      <c r="U5224">
        <v>2</v>
      </c>
      <c r="V5224">
        <v>1</v>
      </c>
      <c r="W5224">
        <v>46.149422922401492</v>
      </c>
      <c r="X5224">
        <v>428.06716428080773</v>
      </c>
      <c r="Y5224">
        <v>40.646601992998804</v>
      </c>
      <c r="Z5224">
        <v>47.980843565171881</v>
      </c>
      <c r="AA5224">
        <v>104.17280332908523</v>
      </c>
      <c r="AB5224">
        <v>159.63435664804945</v>
      </c>
      <c r="AC5224">
        <v>3.6449573853324049</v>
      </c>
      <c r="AD5224">
        <v>4.0638813215296166</v>
      </c>
      <c r="AE5224">
        <v>834.36003144537665</v>
      </c>
    </row>
    <row r="5225" spans="1:31" x14ac:dyDescent="0.3">
      <c r="A5225">
        <v>2516400</v>
      </c>
      <c r="B5225">
        <v>1</v>
      </c>
      <c r="C5225" t="s">
        <v>80</v>
      </c>
      <c r="D5225" t="s">
        <v>95</v>
      </c>
      <c r="E5225" t="s">
        <v>207</v>
      </c>
      <c r="F5225" t="s">
        <v>15027</v>
      </c>
      <c r="G5225" t="s">
        <v>161</v>
      </c>
      <c r="H5225" t="s">
        <v>150</v>
      </c>
      <c r="I5225" t="s">
        <v>136</v>
      </c>
      <c r="J5225" t="s">
        <v>137</v>
      </c>
      <c r="K5225" t="s">
        <v>144</v>
      </c>
      <c r="L5225" t="s">
        <v>15028</v>
      </c>
      <c r="M5225" t="s">
        <v>15029</v>
      </c>
      <c r="N5225">
        <v>0.87055555500000004</v>
      </c>
      <c r="O5225">
        <v>0</v>
      </c>
      <c r="P5225">
        <v>2</v>
      </c>
      <c r="Q5225">
        <v>0</v>
      </c>
      <c r="R5225">
        <v>5</v>
      </c>
      <c r="S5225">
        <v>0</v>
      </c>
      <c r="T5225">
        <v>3</v>
      </c>
      <c r="U5225">
        <v>0</v>
      </c>
      <c r="V5225">
        <v>0</v>
      </c>
      <c r="W5225">
        <v>0</v>
      </c>
      <c r="X5225">
        <v>4.6157958540000003E-5</v>
      </c>
      <c r="Y5225">
        <v>0</v>
      </c>
      <c r="Z5225">
        <v>0.88054333317253342</v>
      </c>
      <c r="AA5225">
        <v>0</v>
      </c>
      <c r="AB5225">
        <v>2.9686508458379861</v>
      </c>
      <c r="AC5225">
        <v>0</v>
      </c>
      <c r="AD5225">
        <v>0</v>
      </c>
      <c r="AE5225">
        <v>3.8492403369690598</v>
      </c>
    </row>
    <row r="5226" spans="1:31" x14ac:dyDescent="0.3">
      <c r="A5226">
        <v>2516374</v>
      </c>
      <c r="B5226">
        <v>1</v>
      </c>
      <c r="C5226" t="s">
        <v>80</v>
      </c>
      <c r="D5226" t="s">
        <v>97</v>
      </c>
      <c r="E5226" t="s">
        <v>159</v>
      </c>
      <c r="F5226" t="s">
        <v>15030</v>
      </c>
      <c r="G5226" t="s">
        <v>161</v>
      </c>
      <c r="H5226" t="s">
        <v>150</v>
      </c>
      <c r="I5226" t="s">
        <v>136</v>
      </c>
      <c r="J5226" t="s">
        <v>137</v>
      </c>
      <c r="K5226" t="s">
        <v>144</v>
      </c>
      <c r="L5226" t="s">
        <v>15031</v>
      </c>
      <c r="M5226" t="s">
        <v>15032</v>
      </c>
      <c r="N5226">
        <v>0.458055555</v>
      </c>
      <c r="O5226">
        <v>0</v>
      </c>
      <c r="P5226">
        <v>72</v>
      </c>
      <c r="Q5226">
        <v>0</v>
      </c>
      <c r="R5226">
        <v>0</v>
      </c>
      <c r="S5226">
        <v>0</v>
      </c>
      <c r="T5226">
        <v>17</v>
      </c>
      <c r="U5226">
        <v>0</v>
      </c>
      <c r="V5226">
        <v>0</v>
      </c>
      <c r="W5226">
        <v>0</v>
      </c>
      <c r="X5226">
        <v>7.274258912450092</v>
      </c>
      <c r="Y5226">
        <v>0</v>
      </c>
      <c r="Z5226">
        <v>0</v>
      </c>
      <c r="AA5226">
        <v>0</v>
      </c>
      <c r="AB5226">
        <v>2.3852519254717919</v>
      </c>
      <c r="AC5226">
        <v>0</v>
      </c>
      <c r="AD5226">
        <v>0</v>
      </c>
      <c r="AE5226">
        <v>9.6595108379218839</v>
      </c>
    </row>
    <row r="5227" spans="1:31" x14ac:dyDescent="0.3">
      <c r="A5227">
        <v>2516188</v>
      </c>
      <c r="B5227">
        <v>1</v>
      </c>
      <c r="C5227" t="s">
        <v>81</v>
      </c>
      <c r="D5227" t="s">
        <v>115</v>
      </c>
      <c r="E5227" t="s">
        <v>132</v>
      </c>
      <c r="F5227" t="s">
        <v>7234</v>
      </c>
      <c r="G5227" t="s">
        <v>204</v>
      </c>
      <c r="H5227" t="s">
        <v>135</v>
      </c>
      <c r="I5227" t="s">
        <v>136</v>
      </c>
      <c r="J5227" t="s">
        <v>137</v>
      </c>
      <c r="K5227" t="s">
        <v>144</v>
      </c>
      <c r="L5227" t="s">
        <v>15033</v>
      </c>
      <c r="M5227" t="s">
        <v>15034</v>
      </c>
      <c r="N5227">
        <v>2.679444444</v>
      </c>
      <c r="O5227">
        <v>0</v>
      </c>
      <c r="P5227">
        <v>314</v>
      </c>
      <c r="Q5227">
        <v>0</v>
      </c>
      <c r="R5227">
        <v>11</v>
      </c>
      <c r="S5227">
        <v>0</v>
      </c>
      <c r="T5227">
        <v>17</v>
      </c>
      <c r="U5227">
        <v>0</v>
      </c>
      <c r="V5227">
        <v>0</v>
      </c>
      <c r="W5227">
        <v>0</v>
      </c>
      <c r="X5227">
        <v>83.026042118435839</v>
      </c>
      <c r="Y5227">
        <v>0</v>
      </c>
      <c r="Z5227">
        <v>13.593568304181982</v>
      </c>
      <c r="AA5227">
        <v>0</v>
      </c>
      <c r="AB5227">
        <v>17.284912242725468</v>
      </c>
      <c r="AC5227">
        <v>0</v>
      </c>
      <c r="AD5227">
        <v>0</v>
      </c>
      <c r="AE5227">
        <v>113.90452266534329</v>
      </c>
    </row>
    <row r="5228" spans="1:31" x14ac:dyDescent="0.3">
      <c r="A5228">
        <v>2516082</v>
      </c>
      <c r="B5228">
        <v>1</v>
      </c>
      <c r="C5228" t="s">
        <v>80</v>
      </c>
      <c r="D5228" t="s">
        <v>110</v>
      </c>
      <c r="E5228" t="s">
        <v>207</v>
      </c>
      <c r="F5228" t="s">
        <v>15035</v>
      </c>
      <c r="G5228" t="s">
        <v>177</v>
      </c>
      <c r="H5228" t="s">
        <v>150</v>
      </c>
      <c r="I5228" t="s">
        <v>136</v>
      </c>
      <c r="J5228" t="s">
        <v>137</v>
      </c>
      <c r="K5228" t="s">
        <v>144</v>
      </c>
      <c r="L5228" t="s">
        <v>15036</v>
      </c>
      <c r="M5228" t="s">
        <v>15037</v>
      </c>
      <c r="N5228">
        <v>3.0208333330000001</v>
      </c>
      <c r="O5228">
        <v>0</v>
      </c>
      <c r="P5228">
        <v>207</v>
      </c>
      <c r="Q5228">
        <v>0</v>
      </c>
      <c r="R5228">
        <v>0</v>
      </c>
      <c r="S5228">
        <v>0</v>
      </c>
      <c r="T5228">
        <v>4</v>
      </c>
      <c r="U5228">
        <v>0</v>
      </c>
      <c r="V5228">
        <v>0</v>
      </c>
      <c r="W5228">
        <v>0</v>
      </c>
      <c r="X5228">
        <v>212.57014618532861</v>
      </c>
      <c r="Y5228">
        <v>0</v>
      </c>
      <c r="Z5228">
        <v>0</v>
      </c>
      <c r="AA5228">
        <v>0</v>
      </c>
      <c r="AB5228">
        <v>2.6775509182536248</v>
      </c>
      <c r="AC5228">
        <v>0</v>
      </c>
      <c r="AD5228">
        <v>0</v>
      </c>
      <c r="AE5228">
        <v>215.24769710358223</v>
      </c>
    </row>
    <row r="5229" spans="1:31" x14ac:dyDescent="0.3">
      <c r="A5229">
        <v>2516480</v>
      </c>
      <c r="B5229">
        <v>1</v>
      </c>
      <c r="C5229" t="s">
        <v>81</v>
      </c>
      <c r="D5229" t="s">
        <v>127</v>
      </c>
      <c r="E5229" t="s">
        <v>187</v>
      </c>
      <c r="F5229" t="s">
        <v>1303</v>
      </c>
      <c r="G5229" t="s">
        <v>143</v>
      </c>
      <c r="H5229" t="s">
        <v>135</v>
      </c>
      <c r="I5229" t="s">
        <v>136</v>
      </c>
      <c r="J5229" t="s">
        <v>137</v>
      </c>
      <c r="K5229" t="s">
        <v>144</v>
      </c>
      <c r="L5229" t="s">
        <v>15038</v>
      </c>
      <c r="M5229" t="s">
        <v>15039</v>
      </c>
      <c r="N5229">
        <v>0.88111111099999995</v>
      </c>
      <c r="O5229">
        <v>0</v>
      </c>
      <c r="P5229">
        <v>3</v>
      </c>
      <c r="Q5229">
        <v>38</v>
      </c>
      <c r="R5229">
        <v>37</v>
      </c>
      <c r="S5229">
        <v>5</v>
      </c>
      <c r="T5229">
        <v>1</v>
      </c>
      <c r="U5229">
        <v>0</v>
      </c>
      <c r="V5229">
        <v>0</v>
      </c>
      <c r="W5229">
        <v>0</v>
      </c>
      <c r="X5229">
        <v>0.14950266367363499</v>
      </c>
      <c r="Y5229">
        <v>9.0649629425519542</v>
      </c>
      <c r="Z5229">
        <v>5.9647187775259409</v>
      </c>
      <c r="AA5229">
        <v>6.0183981042504193</v>
      </c>
      <c r="AB5229">
        <v>7.6383616858120007E-2</v>
      </c>
      <c r="AC5229">
        <v>0</v>
      </c>
      <c r="AD5229">
        <v>0</v>
      </c>
      <c r="AE5229">
        <v>21.273966104860069</v>
      </c>
    </row>
    <row r="5230" spans="1:31" x14ac:dyDescent="0.3">
      <c r="A5230">
        <v>2516102</v>
      </c>
      <c r="B5230">
        <v>1</v>
      </c>
      <c r="C5230" t="s">
        <v>81</v>
      </c>
      <c r="D5230" t="s">
        <v>127</v>
      </c>
      <c r="E5230" t="s">
        <v>159</v>
      </c>
      <c r="F5230" t="s">
        <v>15040</v>
      </c>
      <c r="G5230" t="s">
        <v>181</v>
      </c>
      <c r="H5230" t="s">
        <v>150</v>
      </c>
      <c r="I5230" t="s">
        <v>136</v>
      </c>
      <c r="J5230" t="s">
        <v>137</v>
      </c>
      <c r="K5230" t="s">
        <v>144</v>
      </c>
      <c r="L5230" t="s">
        <v>15041</v>
      </c>
      <c r="M5230" t="s">
        <v>15042</v>
      </c>
      <c r="N5230">
        <v>1.5024999999999999</v>
      </c>
      <c r="O5230">
        <v>0</v>
      </c>
      <c r="P5230">
        <v>115</v>
      </c>
      <c r="Q5230">
        <v>0</v>
      </c>
      <c r="R5230">
        <v>5</v>
      </c>
      <c r="S5230">
        <v>0</v>
      </c>
      <c r="T5230">
        <v>22</v>
      </c>
      <c r="U5230">
        <v>0</v>
      </c>
      <c r="V5230">
        <v>0</v>
      </c>
      <c r="W5230">
        <v>0</v>
      </c>
      <c r="X5230">
        <v>39.480653543184829</v>
      </c>
      <c r="Y5230">
        <v>0</v>
      </c>
      <c r="Z5230">
        <v>0.11713073729024251</v>
      </c>
      <c r="AA5230">
        <v>0</v>
      </c>
      <c r="AB5230">
        <v>12.496192089509249</v>
      </c>
      <c r="AC5230">
        <v>0</v>
      </c>
      <c r="AD5230">
        <v>0</v>
      </c>
      <c r="AE5230">
        <v>52.093976369984318</v>
      </c>
    </row>
    <row r="5231" spans="1:31" x14ac:dyDescent="0.3">
      <c r="A5231">
        <v>2516108</v>
      </c>
      <c r="B5231">
        <v>1</v>
      </c>
      <c r="C5231" t="s">
        <v>80</v>
      </c>
      <c r="D5231" t="s">
        <v>95</v>
      </c>
      <c r="E5231" t="s">
        <v>141</v>
      </c>
      <c r="F5231" t="s">
        <v>15043</v>
      </c>
      <c r="G5231" t="s">
        <v>134</v>
      </c>
      <c r="H5231" t="s">
        <v>135</v>
      </c>
      <c r="I5231" t="s">
        <v>136</v>
      </c>
      <c r="J5231" t="s">
        <v>137</v>
      </c>
      <c r="K5231" t="s">
        <v>138</v>
      </c>
      <c r="L5231" t="s">
        <v>15044</v>
      </c>
      <c r="M5231" t="s">
        <v>15045</v>
      </c>
      <c r="N5231">
        <v>1.5191666660000001</v>
      </c>
      <c r="O5231">
        <v>5</v>
      </c>
      <c r="P5231">
        <v>730</v>
      </c>
      <c r="Q5231">
        <v>26</v>
      </c>
      <c r="R5231">
        <v>12</v>
      </c>
      <c r="S5231">
        <v>31</v>
      </c>
      <c r="T5231">
        <v>50</v>
      </c>
      <c r="U5231">
        <v>0</v>
      </c>
      <c r="V5231">
        <v>0</v>
      </c>
      <c r="W5231">
        <v>5.5018735482098204</v>
      </c>
      <c r="X5231">
        <v>300.37490404515341</v>
      </c>
      <c r="Y5231">
        <v>136.60774745518066</v>
      </c>
      <c r="Z5231">
        <v>9.5196609939223009</v>
      </c>
      <c r="AA5231">
        <v>954.29961986119895</v>
      </c>
      <c r="AB5231">
        <v>92.420945445967575</v>
      </c>
      <c r="AC5231">
        <v>0</v>
      </c>
      <c r="AD5231">
        <v>0</v>
      </c>
      <c r="AE5231">
        <v>1498.7247513496327</v>
      </c>
    </row>
    <row r="5232" spans="1:31" x14ac:dyDescent="0.3">
      <c r="A5232">
        <v>2516463</v>
      </c>
      <c r="B5232">
        <v>1</v>
      </c>
      <c r="C5232" t="s">
        <v>80</v>
      </c>
      <c r="D5232" t="s">
        <v>101</v>
      </c>
      <c r="E5232" t="s">
        <v>132</v>
      </c>
      <c r="F5232" t="s">
        <v>15046</v>
      </c>
      <c r="G5232" t="s">
        <v>161</v>
      </c>
      <c r="H5232" t="s">
        <v>135</v>
      </c>
      <c r="I5232" t="s">
        <v>136</v>
      </c>
      <c r="J5232" t="s">
        <v>137</v>
      </c>
      <c r="K5232" t="s">
        <v>144</v>
      </c>
      <c r="L5232" t="s">
        <v>15047</v>
      </c>
      <c r="M5232" t="s">
        <v>15048</v>
      </c>
      <c r="N5232">
        <v>1.566944444</v>
      </c>
      <c r="O5232">
        <v>0</v>
      </c>
      <c r="P5232">
        <v>212</v>
      </c>
      <c r="Q5232">
        <v>0</v>
      </c>
      <c r="R5232">
        <v>0</v>
      </c>
      <c r="S5232">
        <v>1</v>
      </c>
      <c r="T5232">
        <v>5</v>
      </c>
      <c r="U5232">
        <v>0</v>
      </c>
      <c r="V5232">
        <v>0</v>
      </c>
      <c r="W5232">
        <v>0</v>
      </c>
      <c r="X5232">
        <v>99.784474085810487</v>
      </c>
      <c r="Y5232">
        <v>0</v>
      </c>
      <c r="Z5232">
        <v>0</v>
      </c>
      <c r="AA5232">
        <v>9.962232100771601</v>
      </c>
      <c r="AB5232">
        <v>6.3700195571475877</v>
      </c>
      <c r="AC5232">
        <v>0</v>
      </c>
      <c r="AD5232">
        <v>0</v>
      </c>
      <c r="AE5232">
        <v>116.11672574372967</v>
      </c>
    </row>
    <row r="5233" spans="1:31" x14ac:dyDescent="0.3">
      <c r="A5233">
        <v>2516062</v>
      </c>
      <c r="B5233">
        <v>1</v>
      </c>
      <c r="C5233" t="s">
        <v>80</v>
      </c>
      <c r="D5233" t="s">
        <v>100</v>
      </c>
      <c r="E5233" t="s">
        <v>132</v>
      </c>
      <c r="F5233" t="s">
        <v>15049</v>
      </c>
      <c r="G5233" t="s">
        <v>333</v>
      </c>
      <c r="H5233" t="s">
        <v>135</v>
      </c>
      <c r="I5233" t="s">
        <v>136</v>
      </c>
      <c r="J5233" t="s">
        <v>137</v>
      </c>
      <c r="K5233" t="s">
        <v>144</v>
      </c>
      <c r="L5233" t="s">
        <v>15050</v>
      </c>
      <c r="M5233" t="s">
        <v>15051</v>
      </c>
      <c r="N5233">
        <v>1.4216666659999999</v>
      </c>
      <c r="O5233">
        <v>0</v>
      </c>
      <c r="P5233">
        <v>0</v>
      </c>
      <c r="Q5233">
        <v>2</v>
      </c>
      <c r="R5233">
        <v>0</v>
      </c>
      <c r="S5233">
        <v>1</v>
      </c>
      <c r="T5233">
        <v>0</v>
      </c>
      <c r="U5233">
        <v>0</v>
      </c>
      <c r="V5233">
        <v>0</v>
      </c>
      <c r="W5233">
        <v>0</v>
      </c>
      <c r="X5233">
        <v>0</v>
      </c>
      <c r="Y5233">
        <v>1.249474631024647</v>
      </c>
      <c r="Z5233">
        <v>0</v>
      </c>
      <c r="AA5233">
        <v>2.2578237994322228</v>
      </c>
      <c r="AB5233">
        <v>0</v>
      </c>
      <c r="AC5233">
        <v>0</v>
      </c>
      <c r="AD5233">
        <v>0</v>
      </c>
      <c r="AE5233">
        <v>3.5072984304568697</v>
      </c>
    </row>
    <row r="5234" spans="1:31" x14ac:dyDescent="0.3">
      <c r="A5234">
        <v>2515962</v>
      </c>
      <c r="B5234">
        <v>1</v>
      </c>
      <c r="C5234" t="s">
        <v>80</v>
      </c>
      <c r="D5234" t="s">
        <v>97</v>
      </c>
      <c r="E5234" t="s">
        <v>207</v>
      </c>
      <c r="F5234" t="s">
        <v>15052</v>
      </c>
      <c r="G5234" t="s">
        <v>134</v>
      </c>
      <c r="H5234" t="s">
        <v>150</v>
      </c>
      <c r="I5234" t="s">
        <v>136</v>
      </c>
      <c r="J5234" t="s">
        <v>137</v>
      </c>
      <c r="K5234" t="s">
        <v>138</v>
      </c>
      <c r="L5234" t="s">
        <v>15053</v>
      </c>
      <c r="M5234" t="s">
        <v>15054</v>
      </c>
      <c r="N5234">
        <v>5.9522222219999996</v>
      </c>
      <c r="O5234">
        <v>0</v>
      </c>
      <c r="P5234">
        <v>77</v>
      </c>
      <c r="Q5234">
        <v>0</v>
      </c>
      <c r="R5234">
        <v>3</v>
      </c>
      <c r="S5234">
        <v>0</v>
      </c>
      <c r="T5234">
        <v>6</v>
      </c>
      <c r="U5234">
        <v>0</v>
      </c>
      <c r="V5234">
        <v>0</v>
      </c>
      <c r="W5234">
        <v>0</v>
      </c>
      <c r="X5234">
        <v>171.16916126672183</v>
      </c>
      <c r="Y5234">
        <v>0</v>
      </c>
      <c r="Z5234">
        <v>0.18589565323375501</v>
      </c>
      <c r="AA5234">
        <v>0</v>
      </c>
      <c r="AB5234">
        <v>30.358036134948875</v>
      </c>
      <c r="AC5234">
        <v>0</v>
      </c>
      <c r="AD5234">
        <v>0</v>
      </c>
      <c r="AE5234">
        <v>201.71309305490445</v>
      </c>
    </row>
    <row r="5235" spans="1:31" x14ac:dyDescent="0.3">
      <c r="A5235">
        <v>2516065</v>
      </c>
      <c r="B5235">
        <v>1</v>
      </c>
      <c r="C5235" t="s">
        <v>81</v>
      </c>
      <c r="D5235" t="s">
        <v>114</v>
      </c>
      <c r="E5235" t="s">
        <v>207</v>
      </c>
      <c r="F5235" t="s">
        <v>15055</v>
      </c>
      <c r="G5235" t="s">
        <v>177</v>
      </c>
      <c r="H5235" t="s">
        <v>150</v>
      </c>
      <c r="I5235" t="s">
        <v>136</v>
      </c>
      <c r="J5235" t="s">
        <v>137</v>
      </c>
      <c r="K5235" t="s">
        <v>144</v>
      </c>
      <c r="L5235" t="s">
        <v>15056</v>
      </c>
      <c r="M5235" t="s">
        <v>15057</v>
      </c>
      <c r="N5235">
        <v>2.4758333330000002</v>
      </c>
      <c r="O5235">
        <v>0</v>
      </c>
      <c r="P5235">
        <v>18</v>
      </c>
      <c r="Q5235">
        <v>0</v>
      </c>
      <c r="R5235">
        <v>0</v>
      </c>
      <c r="S5235">
        <v>0</v>
      </c>
      <c r="T5235">
        <v>2</v>
      </c>
      <c r="U5235">
        <v>0</v>
      </c>
      <c r="V5235">
        <v>0</v>
      </c>
      <c r="W5235">
        <v>0</v>
      </c>
      <c r="X5235">
        <v>4.7696527334260717</v>
      </c>
      <c r="Y5235">
        <v>0</v>
      </c>
      <c r="Z5235">
        <v>0</v>
      </c>
      <c r="AA5235">
        <v>0</v>
      </c>
      <c r="AB5235">
        <v>4.180455626953318</v>
      </c>
      <c r="AC5235">
        <v>0</v>
      </c>
      <c r="AD5235">
        <v>0</v>
      </c>
      <c r="AE5235">
        <v>8.9501083603793887</v>
      </c>
    </row>
    <row r="5236" spans="1:31" x14ac:dyDescent="0.3">
      <c r="A5236">
        <v>2516397</v>
      </c>
      <c r="B5236">
        <v>1</v>
      </c>
      <c r="C5236" t="s">
        <v>80</v>
      </c>
      <c r="D5236" t="s">
        <v>105</v>
      </c>
      <c r="E5236" t="s">
        <v>207</v>
      </c>
      <c r="F5236" t="s">
        <v>14282</v>
      </c>
      <c r="G5236" t="s">
        <v>161</v>
      </c>
      <c r="H5236" t="s">
        <v>150</v>
      </c>
      <c r="I5236" t="s">
        <v>136</v>
      </c>
      <c r="J5236" t="s">
        <v>137</v>
      </c>
      <c r="K5236" t="s">
        <v>144</v>
      </c>
      <c r="L5236" t="s">
        <v>15058</v>
      </c>
      <c r="M5236" t="s">
        <v>15059</v>
      </c>
      <c r="N5236">
        <v>0.76333333299999995</v>
      </c>
      <c r="O5236">
        <v>0</v>
      </c>
      <c r="P5236">
        <v>20</v>
      </c>
      <c r="Q5236">
        <v>0</v>
      </c>
      <c r="R5236">
        <v>14</v>
      </c>
      <c r="S5236">
        <v>0</v>
      </c>
      <c r="T5236">
        <v>7</v>
      </c>
      <c r="U5236">
        <v>0</v>
      </c>
      <c r="V5236">
        <v>0</v>
      </c>
      <c r="W5236">
        <v>0</v>
      </c>
      <c r="X5236">
        <v>1.7339123300144992</v>
      </c>
      <c r="Y5236">
        <v>0</v>
      </c>
      <c r="Z5236">
        <v>4.3007067176753599</v>
      </c>
      <c r="AA5236">
        <v>0</v>
      </c>
      <c r="AB5236">
        <v>5.1297987917107806</v>
      </c>
      <c r="AC5236">
        <v>0</v>
      </c>
      <c r="AD5236">
        <v>0</v>
      </c>
      <c r="AE5236">
        <v>11.16441783940064</v>
      </c>
    </row>
    <row r="5237" spans="1:31" x14ac:dyDescent="0.3">
      <c r="A5237">
        <v>2516420</v>
      </c>
      <c r="B5237">
        <v>1</v>
      </c>
      <c r="C5237" t="s">
        <v>80</v>
      </c>
      <c r="D5237" t="s">
        <v>108</v>
      </c>
      <c r="E5237" t="s">
        <v>147</v>
      </c>
      <c r="F5237" t="s">
        <v>15060</v>
      </c>
      <c r="G5237" t="s">
        <v>538</v>
      </c>
      <c r="H5237" t="s">
        <v>150</v>
      </c>
      <c r="I5237" t="s">
        <v>136</v>
      </c>
      <c r="J5237" t="s">
        <v>3</v>
      </c>
      <c r="K5237" t="s">
        <v>144</v>
      </c>
      <c r="L5237" t="s">
        <v>15061</v>
      </c>
      <c r="M5237" t="s">
        <v>15062</v>
      </c>
      <c r="N5237">
        <v>1.764444444</v>
      </c>
      <c r="O5237">
        <v>0</v>
      </c>
      <c r="P5237">
        <v>11</v>
      </c>
      <c r="Q5237">
        <v>0</v>
      </c>
      <c r="R5237">
        <v>0</v>
      </c>
      <c r="S5237">
        <v>0</v>
      </c>
      <c r="T5237">
        <v>15</v>
      </c>
      <c r="U5237">
        <v>0</v>
      </c>
      <c r="V5237">
        <v>0</v>
      </c>
      <c r="W5237">
        <v>0</v>
      </c>
      <c r="X5237">
        <v>6.2915984736261885</v>
      </c>
      <c r="Y5237">
        <v>0</v>
      </c>
      <c r="Z5237">
        <v>0</v>
      </c>
      <c r="AA5237">
        <v>0</v>
      </c>
      <c r="AB5237">
        <v>20.101000467129914</v>
      </c>
      <c r="AC5237">
        <v>0</v>
      </c>
      <c r="AD5237">
        <v>0</v>
      </c>
      <c r="AE5237">
        <v>26.392598940756102</v>
      </c>
    </row>
    <row r="5238" spans="1:31" x14ac:dyDescent="0.3">
      <c r="A5238">
        <v>2515899</v>
      </c>
      <c r="B5238">
        <v>1</v>
      </c>
      <c r="C5238" t="s">
        <v>80</v>
      </c>
      <c r="D5238" t="s">
        <v>84</v>
      </c>
      <c r="E5238" t="s">
        <v>159</v>
      </c>
      <c r="F5238" t="s">
        <v>15063</v>
      </c>
      <c r="G5238" t="s">
        <v>1242</v>
      </c>
      <c r="H5238" t="s">
        <v>150</v>
      </c>
      <c r="I5238" t="s">
        <v>136</v>
      </c>
      <c r="J5238" t="s">
        <v>3</v>
      </c>
      <c r="K5238" t="s">
        <v>144</v>
      </c>
      <c r="L5238" t="s">
        <v>15064</v>
      </c>
      <c r="M5238" t="s">
        <v>15065</v>
      </c>
      <c r="N5238">
        <v>9.0930555549999994</v>
      </c>
      <c r="O5238">
        <v>0</v>
      </c>
      <c r="P5238">
        <v>77</v>
      </c>
      <c r="Q5238">
        <v>0</v>
      </c>
      <c r="R5238">
        <v>31</v>
      </c>
      <c r="S5238">
        <v>0</v>
      </c>
      <c r="T5238">
        <v>16</v>
      </c>
      <c r="U5238">
        <v>0</v>
      </c>
      <c r="V5238">
        <v>0</v>
      </c>
      <c r="W5238">
        <v>0</v>
      </c>
      <c r="X5238">
        <v>279.60589174622538</v>
      </c>
      <c r="Y5238">
        <v>0</v>
      </c>
      <c r="Z5238">
        <v>111.70500138156557</v>
      </c>
      <c r="AA5238">
        <v>0</v>
      </c>
      <c r="AB5238">
        <v>142.68028609767941</v>
      </c>
      <c r="AC5238">
        <v>0</v>
      </c>
      <c r="AD5238">
        <v>0</v>
      </c>
      <c r="AE5238">
        <v>533.99117922547043</v>
      </c>
    </row>
    <row r="5239" spans="1:31" x14ac:dyDescent="0.3">
      <c r="A5239">
        <v>2516191</v>
      </c>
      <c r="B5239">
        <v>1</v>
      </c>
      <c r="C5239" t="s">
        <v>80</v>
      </c>
      <c r="D5239" t="s">
        <v>94</v>
      </c>
      <c r="E5239" t="s">
        <v>207</v>
      </c>
      <c r="F5239" t="s">
        <v>15066</v>
      </c>
      <c r="G5239" t="s">
        <v>161</v>
      </c>
      <c r="H5239" t="s">
        <v>150</v>
      </c>
      <c r="I5239" t="s">
        <v>136</v>
      </c>
      <c r="J5239" t="s">
        <v>137</v>
      </c>
      <c r="K5239" t="s">
        <v>144</v>
      </c>
      <c r="L5239" t="s">
        <v>15067</v>
      </c>
      <c r="M5239" t="s">
        <v>15068</v>
      </c>
      <c r="N5239">
        <v>0.35416666600000002</v>
      </c>
      <c r="O5239">
        <v>0</v>
      </c>
      <c r="P5239">
        <v>91</v>
      </c>
      <c r="Q5239">
        <v>0</v>
      </c>
      <c r="R5239">
        <v>0</v>
      </c>
      <c r="S5239">
        <v>0</v>
      </c>
      <c r="T5239">
        <v>3</v>
      </c>
      <c r="U5239">
        <v>0</v>
      </c>
      <c r="V5239">
        <v>0</v>
      </c>
      <c r="W5239">
        <v>0</v>
      </c>
      <c r="X5239">
        <v>9.0399405798600014</v>
      </c>
      <c r="Y5239">
        <v>0</v>
      </c>
      <c r="Z5239">
        <v>0</v>
      </c>
      <c r="AA5239">
        <v>0</v>
      </c>
      <c r="AB5239">
        <v>2.8410387250000002E-5</v>
      </c>
      <c r="AC5239">
        <v>0</v>
      </c>
      <c r="AD5239">
        <v>0</v>
      </c>
      <c r="AE5239">
        <v>9.0399689902472513</v>
      </c>
    </row>
    <row r="5240" spans="1:31" x14ac:dyDescent="0.3">
      <c r="A5240">
        <v>2516377</v>
      </c>
      <c r="B5240">
        <v>1</v>
      </c>
      <c r="C5240" t="s">
        <v>80</v>
      </c>
      <c r="D5240" t="s">
        <v>107</v>
      </c>
      <c r="E5240" t="s">
        <v>207</v>
      </c>
      <c r="F5240" t="s">
        <v>15069</v>
      </c>
      <c r="G5240" t="s">
        <v>149</v>
      </c>
      <c r="H5240" t="s">
        <v>150</v>
      </c>
      <c r="I5240" t="s">
        <v>136</v>
      </c>
      <c r="J5240" t="s">
        <v>137</v>
      </c>
      <c r="K5240" t="s">
        <v>144</v>
      </c>
      <c r="L5240" t="s">
        <v>15070</v>
      </c>
      <c r="M5240" t="s">
        <v>15071</v>
      </c>
      <c r="N5240">
        <v>0.80277777699999997</v>
      </c>
      <c r="O5240">
        <v>0</v>
      </c>
      <c r="P5240">
        <v>9</v>
      </c>
      <c r="Q5240">
        <v>0</v>
      </c>
      <c r="R5240">
        <v>0</v>
      </c>
      <c r="S5240">
        <v>0</v>
      </c>
      <c r="T5240">
        <v>8</v>
      </c>
      <c r="U5240">
        <v>0</v>
      </c>
      <c r="V5240">
        <v>0</v>
      </c>
      <c r="W5240">
        <v>0</v>
      </c>
      <c r="X5240">
        <v>2.7024360680950004</v>
      </c>
      <c r="Y5240">
        <v>0</v>
      </c>
      <c r="Z5240">
        <v>0</v>
      </c>
      <c r="AA5240">
        <v>0</v>
      </c>
      <c r="AB5240">
        <v>8.0313603939559517</v>
      </c>
      <c r="AC5240">
        <v>0</v>
      </c>
      <c r="AD5240">
        <v>0</v>
      </c>
      <c r="AE5240">
        <v>10.733796462050952</v>
      </c>
    </row>
    <row r="5241" spans="1:31" x14ac:dyDescent="0.3">
      <c r="A5241">
        <v>2516234</v>
      </c>
      <c r="B5241">
        <v>1</v>
      </c>
      <c r="C5241" t="s">
        <v>80</v>
      </c>
      <c r="D5241" t="s">
        <v>98</v>
      </c>
      <c r="E5241" t="s">
        <v>141</v>
      </c>
      <c r="F5241" t="s">
        <v>15072</v>
      </c>
      <c r="G5241" t="s">
        <v>295</v>
      </c>
      <c r="H5241" t="s">
        <v>135</v>
      </c>
      <c r="I5241" t="s">
        <v>136</v>
      </c>
      <c r="J5241" t="s">
        <v>137</v>
      </c>
      <c r="K5241" t="s">
        <v>144</v>
      </c>
      <c r="L5241" t="s">
        <v>15073</v>
      </c>
      <c r="M5241" t="s">
        <v>15074</v>
      </c>
      <c r="N5241">
        <v>1.876666666</v>
      </c>
      <c r="O5241">
        <v>0</v>
      </c>
      <c r="P5241">
        <v>0</v>
      </c>
      <c r="Q5241">
        <v>9</v>
      </c>
      <c r="R5241">
        <v>92</v>
      </c>
      <c r="S5241">
        <v>3</v>
      </c>
      <c r="T5241">
        <v>24</v>
      </c>
      <c r="U5241">
        <v>1</v>
      </c>
      <c r="V5241">
        <v>0</v>
      </c>
      <c r="W5241">
        <v>0</v>
      </c>
      <c r="X5241">
        <v>0</v>
      </c>
      <c r="Y5241">
        <v>125.75303781526247</v>
      </c>
      <c r="Z5241">
        <v>167.3789493777625</v>
      </c>
      <c r="AA5241">
        <v>11.145203669958212</v>
      </c>
      <c r="AB5241">
        <v>87.104949008866157</v>
      </c>
      <c r="AC5241">
        <v>179.01558932875389</v>
      </c>
      <c r="AD5241">
        <v>0</v>
      </c>
      <c r="AE5241">
        <v>570.39772920060329</v>
      </c>
    </row>
    <row r="5242" spans="1:31" x14ac:dyDescent="0.3">
      <c r="A5242">
        <v>2516174</v>
      </c>
      <c r="B5242">
        <v>1</v>
      </c>
      <c r="C5242" t="s">
        <v>81</v>
      </c>
      <c r="D5242" t="s">
        <v>123</v>
      </c>
      <c r="E5242" t="s">
        <v>159</v>
      </c>
      <c r="F5242" t="s">
        <v>6181</v>
      </c>
      <c r="G5242" t="s">
        <v>181</v>
      </c>
      <c r="H5242" t="s">
        <v>150</v>
      </c>
      <c r="I5242" t="s">
        <v>136</v>
      </c>
      <c r="J5242" t="s">
        <v>137</v>
      </c>
      <c r="K5242" t="s">
        <v>144</v>
      </c>
      <c r="L5242" t="s">
        <v>15075</v>
      </c>
      <c r="M5242" t="s">
        <v>15076</v>
      </c>
      <c r="N5242">
        <v>0.48027777700000002</v>
      </c>
      <c r="O5242">
        <v>0</v>
      </c>
      <c r="P5242">
        <v>231</v>
      </c>
      <c r="Q5242">
        <v>0</v>
      </c>
      <c r="R5242">
        <v>11</v>
      </c>
      <c r="S5242">
        <v>0</v>
      </c>
      <c r="T5242">
        <v>17</v>
      </c>
      <c r="U5242">
        <v>0</v>
      </c>
      <c r="V5242">
        <v>0</v>
      </c>
      <c r="W5242">
        <v>0</v>
      </c>
      <c r="X5242">
        <v>27.483422527327345</v>
      </c>
      <c r="Y5242">
        <v>0</v>
      </c>
      <c r="Z5242">
        <v>1.6394557122022628</v>
      </c>
      <c r="AA5242">
        <v>0</v>
      </c>
      <c r="AB5242">
        <v>5.4207929639453489</v>
      </c>
      <c r="AC5242">
        <v>0</v>
      </c>
      <c r="AD5242">
        <v>0</v>
      </c>
      <c r="AE5242">
        <v>34.543671203474958</v>
      </c>
    </row>
    <row r="5243" spans="1:31" x14ac:dyDescent="0.3">
      <c r="A5243">
        <v>2516051</v>
      </c>
      <c r="B5243">
        <v>1</v>
      </c>
      <c r="C5243" t="s">
        <v>80</v>
      </c>
      <c r="D5243" t="s">
        <v>89</v>
      </c>
      <c r="E5243" t="s">
        <v>159</v>
      </c>
      <c r="F5243" t="s">
        <v>15077</v>
      </c>
      <c r="G5243" t="s">
        <v>134</v>
      </c>
      <c r="H5243" t="s">
        <v>150</v>
      </c>
      <c r="I5243" t="s">
        <v>136</v>
      </c>
      <c r="J5243" t="s">
        <v>137</v>
      </c>
      <c r="K5243" t="s">
        <v>138</v>
      </c>
      <c r="L5243" t="s">
        <v>15078</v>
      </c>
      <c r="M5243" t="s">
        <v>15079</v>
      </c>
      <c r="N5243">
        <v>0.63333333300000005</v>
      </c>
      <c r="O5243">
        <v>0</v>
      </c>
      <c r="P5243">
        <v>239</v>
      </c>
      <c r="Q5243">
        <v>0</v>
      </c>
      <c r="R5243">
        <v>0</v>
      </c>
      <c r="S5243">
        <v>0</v>
      </c>
      <c r="T5243">
        <v>7</v>
      </c>
      <c r="U5243">
        <v>0</v>
      </c>
      <c r="V5243">
        <v>0</v>
      </c>
      <c r="W5243">
        <v>0</v>
      </c>
      <c r="X5243">
        <v>51.709799455250312</v>
      </c>
      <c r="Y5243">
        <v>0</v>
      </c>
      <c r="Z5243">
        <v>0</v>
      </c>
      <c r="AA5243">
        <v>0</v>
      </c>
      <c r="AB5243">
        <v>10.127357433189337</v>
      </c>
      <c r="AC5243">
        <v>0</v>
      </c>
      <c r="AD5243">
        <v>0</v>
      </c>
      <c r="AE5243">
        <v>61.837156888439651</v>
      </c>
    </row>
    <row r="5244" spans="1:31" x14ac:dyDescent="0.3">
      <c r="A5244">
        <v>2516343</v>
      </c>
      <c r="B5244">
        <v>1</v>
      </c>
      <c r="C5244" t="s">
        <v>81</v>
      </c>
      <c r="D5244" t="s">
        <v>121</v>
      </c>
      <c r="E5244" t="s">
        <v>147</v>
      </c>
      <c r="F5244" t="s">
        <v>15080</v>
      </c>
      <c r="G5244" t="s">
        <v>149</v>
      </c>
      <c r="H5244" t="s">
        <v>150</v>
      </c>
      <c r="I5244" t="s">
        <v>136</v>
      </c>
      <c r="J5244" t="s">
        <v>137</v>
      </c>
      <c r="K5244" t="s">
        <v>144</v>
      </c>
      <c r="L5244" t="s">
        <v>15081</v>
      </c>
      <c r="M5244" t="s">
        <v>15082</v>
      </c>
      <c r="N5244">
        <v>1.4908333330000001</v>
      </c>
      <c r="O5244">
        <v>0</v>
      </c>
      <c r="P5244">
        <v>73</v>
      </c>
      <c r="Q5244">
        <v>0</v>
      </c>
      <c r="R5244">
        <v>2</v>
      </c>
      <c r="S5244">
        <v>0</v>
      </c>
      <c r="T5244">
        <v>12</v>
      </c>
      <c r="U5244">
        <v>0</v>
      </c>
      <c r="V5244">
        <v>0</v>
      </c>
      <c r="W5244">
        <v>0</v>
      </c>
      <c r="X5244">
        <v>16.340575592242168</v>
      </c>
      <c r="Y5244">
        <v>0</v>
      </c>
      <c r="Z5244">
        <v>0</v>
      </c>
      <c r="AA5244">
        <v>0</v>
      </c>
      <c r="AB5244">
        <v>2.93453467000323</v>
      </c>
      <c r="AC5244">
        <v>0</v>
      </c>
      <c r="AD5244">
        <v>0</v>
      </c>
      <c r="AE5244">
        <v>19.275110262245398</v>
      </c>
    </row>
    <row r="5245" spans="1:31" x14ac:dyDescent="0.3">
      <c r="A5245">
        <v>2515965</v>
      </c>
      <c r="B5245">
        <v>1</v>
      </c>
      <c r="C5245" t="s">
        <v>80</v>
      </c>
      <c r="D5245" t="s">
        <v>105</v>
      </c>
      <c r="E5245" t="s">
        <v>207</v>
      </c>
      <c r="F5245" t="s">
        <v>15083</v>
      </c>
      <c r="G5245" t="s">
        <v>161</v>
      </c>
      <c r="H5245" t="s">
        <v>150</v>
      </c>
      <c r="I5245" t="s">
        <v>136</v>
      </c>
      <c r="J5245" t="s">
        <v>137</v>
      </c>
      <c r="K5245" t="s">
        <v>144</v>
      </c>
      <c r="L5245" t="s">
        <v>15084</v>
      </c>
      <c r="M5245" t="s">
        <v>15085</v>
      </c>
      <c r="N5245">
        <v>0.75</v>
      </c>
      <c r="O5245">
        <v>0</v>
      </c>
      <c r="P5245">
        <v>69</v>
      </c>
      <c r="Q5245">
        <v>0</v>
      </c>
      <c r="R5245">
        <v>1</v>
      </c>
      <c r="S5245">
        <v>0</v>
      </c>
      <c r="T5245">
        <v>2</v>
      </c>
      <c r="U5245">
        <v>0</v>
      </c>
      <c r="V5245">
        <v>0</v>
      </c>
      <c r="W5245">
        <v>0</v>
      </c>
      <c r="X5245">
        <v>16.154892835120677</v>
      </c>
      <c r="Y5245">
        <v>0</v>
      </c>
      <c r="Z5245">
        <v>0.67735728807891338</v>
      </c>
      <c r="AA5245">
        <v>0</v>
      </c>
      <c r="AB5245">
        <v>4.9303692889588469</v>
      </c>
      <c r="AC5245">
        <v>0</v>
      </c>
      <c r="AD5245">
        <v>0</v>
      </c>
      <c r="AE5245">
        <v>21.762619412158436</v>
      </c>
    </row>
    <row r="5246" spans="1:31" x14ac:dyDescent="0.3">
      <c r="A5246">
        <v>2516297</v>
      </c>
      <c r="B5246">
        <v>1</v>
      </c>
      <c r="C5246" t="s">
        <v>81</v>
      </c>
      <c r="D5246" t="s">
        <v>118</v>
      </c>
      <c r="E5246" t="s">
        <v>167</v>
      </c>
      <c r="F5246" t="s">
        <v>15086</v>
      </c>
      <c r="G5246" t="s">
        <v>263</v>
      </c>
      <c r="H5246" t="s">
        <v>150</v>
      </c>
      <c r="I5246" t="s">
        <v>136</v>
      </c>
      <c r="J5246" t="s">
        <v>137</v>
      </c>
      <c r="K5246" t="s">
        <v>144</v>
      </c>
      <c r="L5246" t="s">
        <v>15087</v>
      </c>
      <c r="M5246" t="s">
        <v>15088</v>
      </c>
      <c r="N5246">
        <v>3.0074999999999998</v>
      </c>
      <c r="O5246">
        <v>0</v>
      </c>
      <c r="P5246">
        <v>1</v>
      </c>
      <c r="Q5246">
        <v>0</v>
      </c>
      <c r="R5246">
        <v>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0.32457110239199999</v>
      </c>
      <c r="Y5246">
        <v>0</v>
      </c>
      <c r="Z5246">
        <v>0</v>
      </c>
      <c r="AA5246">
        <v>0</v>
      </c>
      <c r="AB5246">
        <v>0</v>
      </c>
      <c r="AC5246">
        <v>0</v>
      </c>
      <c r="AD5246">
        <v>0</v>
      </c>
      <c r="AE5246">
        <v>0.32457110239199999</v>
      </c>
    </row>
    <row r="5247" spans="1:31" x14ac:dyDescent="0.3">
      <c r="A5247">
        <v>2515905</v>
      </c>
      <c r="B5247">
        <v>1</v>
      </c>
      <c r="C5247" t="s">
        <v>81</v>
      </c>
      <c r="D5247" t="s">
        <v>113</v>
      </c>
      <c r="E5247" t="s">
        <v>132</v>
      </c>
      <c r="F5247" t="s">
        <v>15089</v>
      </c>
      <c r="G5247" t="s">
        <v>143</v>
      </c>
      <c r="H5247" t="s">
        <v>135</v>
      </c>
      <c r="I5247" t="s">
        <v>136</v>
      </c>
      <c r="J5247" t="s">
        <v>137</v>
      </c>
      <c r="K5247" t="s">
        <v>144</v>
      </c>
      <c r="L5247" t="s">
        <v>15090</v>
      </c>
      <c r="M5247" t="s">
        <v>15091</v>
      </c>
      <c r="N5247">
        <v>1.4822222220000001</v>
      </c>
      <c r="O5247">
        <v>4</v>
      </c>
      <c r="P5247">
        <v>122</v>
      </c>
      <c r="Q5247">
        <v>18</v>
      </c>
      <c r="R5247">
        <v>39</v>
      </c>
      <c r="S5247">
        <v>4</v>
      </c>
      <c r="T5247">
        <v>50</v>
      </c>
      <c r="U5247">
        <v>0</v>
      </c>
      <c r="V5247">
        <v>0</v>
      </c>
      <c r="W5247">
        <v>5.9696649292645221</v>
      </c>
      <c r="X5247">
        <v>23.213549448586758</v>
      </c>
      <c r="Y5247">
        <v>88.013888726969796</v>
      </c>
      <c r="Z5247">
        <v>9.9276826253083996</v>
      </c>
      <c r="AA5247">
        <v>9.7861085799580998</v>
      </c>
      <c r="AB5247">
        <v>25.105450453145064</v>
      </c>
      <c r="AC5247">
        <v>0</v>
      </c>
      <c r="AD5247">
        <v>0</v>
      </c>
      <c r="AE5247">
        <v>162.01634476323264</v>
      </c>
    </row>
    <row r="5248" spans="1:31" x14ac:dyDescent="0.3">
      <c r="A5248">
        <v>2516214</v>
      </c>
      <c r="B5248">
        <v>1</v>
      </c>
      <c r="C5248" t="s">
        <v>81</v>
      </c>
      <c r="D5248" t="s">
        <v>117</v>
      </c>
      <c r="E5248" t="s">
        <v>187</v>
      </c>
      <c r="F5248" t="s">
        <v>3148</v>
      </c>
      <c r="G5248" t="s">
        <v>143</v>
      </c>
      <c r="H5248" t="s">
        <v>135</v>
      </c>
      <c r="I5248" t="s">
        <v>136</v>
      </c>
      <c r="J5248" t="s">
        <v>137</v>
      </c>
      <c r="K5248" t="s">
        <v>144</v>
      </c>
      <c r="L5248" t="s">
        <v>15092</v>
      </c>
      <c r="M5248" t="s">
        <v>15093</v>
      </c>
      <c r="N5248">
        <v>0.77583333300000001</v>
      </c>
      <c r="O5248">
        <v>0</v>
      </c>
      <c r="P5248">
        <v>1914</v>
      </c>
      <c r="Q5248">
        <v>0</v>
      </c>
      <c r="R5248">
        <v>0</v>
      </c>
      <c r="S5248">
        <v>0</v>
      </c>
      <c r="T5248">
        <v>262</v>
      </c>
      <c r="U5248">
        <v>0</v>
      </c>
      <c r="V5248">
        <v>1</v>
      </c>
      <c r="W5248">
        <v>0</v>
      </c>
      <c r="X5248">
        <v>254.9372765602659</v>
      </c>
      <c r="Y5248">
        <v>0</v>
      </c>
      <c r="Z5248">
        <v>0</v>
      </c>
      <c r="AA5248">
        <v>0</v>
      </c>
      <c r="AB5248">
        <v>165.91706072010706</v>
      </c>
      <c r="AC5248">
        <v>0</v>
      </c>
      <c r="AD5248">
        <v>17.411572413431735</v>
      </c>
      <c r="AE5248">
        <v>438.2659096938047</v>
      </c>
    </row>
    <row r="5249" spans="1:31" x14ac:dyDescent="0.3">
      <c r="A5249">
        <v>2516111</v>
      </c>
      <c r="B5249">
        <v>1</v>
      </c>
      <c r="C5249" t="s">
        <v>80</v>
      </c>
      <c r="D5249" t="s">
        <v>99</v>
      </c>
      <c r="E5249" t="s">
        <v>207</v>
      </c>
      <c r="F5249" t="s">
        <v>11263</v>
      </c>
      <c r="G5249" t="s">
        <v>177</v>
      </c>
      <c r="H5249" t="s">
        <v>150</v>
      </c>
      <c r="I5249" t="s">
        <v>136</v>
      </c>
      <c r="J5249" t="s">
        <v>137</v>
      </c>
      <c r="K5249" t="s">
        <v>144</v>
      </c>
      <c r="L5249" t="s">
        <v>15094</v>
      </c>
      <c r="M5249" t="s">
        <v>15095</v>
      </c>
      <c r="N5249">
        <v>1.910833333</v>
      </c>
      <c r="O5249">
        <v>0</v>
      </c>
      <c r="P5249">
        <v>14</v>
      </c>
      <c r="Q5249">
        <v>0</v>
      </c>
      <c r="R5249">
        <v>0</v>
      </c>
      <c r="S5249">
        <v>0</v>
      </c>
      <c r="T5249">
        <v>7</v>
      </c>
      <c r="U5249">
        <v>0</v>
      </c>
      <c r="V5249">
        <v>0</v>
      </c>
      <c r="W5249">
        <v>0</v>
      </c>
      <c r="X5249">
        <v>4.640597108428417</v>
      </c>
      <c r="Y5249">
        <v>0</v>
      </c>
      <c r="Z5249">
        <v>0</v>
      </c>
      <c r="AA5249">
        <v>0</v>
      </c>
      <c r="AB5249">
        <v>3.2560520004429669</v>
      </c>
      <c r="AC5249">
        <v>0</v>
      </c>
      <c r="AD5249">
        <v>0</v>
      </c>
      <c r="AE5249">
        <v>7.8966491088713839</v>
      </c>
    </row>
    <row r="5250" spans="1:31" x14ac:dyDescent="0.3">
      <c r="A5250">
        <v>2516157</v>
      </c>
      <c r="B5250">
        <v>1</v>
      </c>
      <c r="C5250" t="s">
        <v>80</v>
      </c>
      <c r="D5250" t="s">
        <v>95</v>
      </c>
      <c r="E5250" t="s">
        <v>141</v>
      </c>
      <c r="F5250" t="s">
        <v>5406</v>
      </c>
      <c r="G5250" t="s">
        <v>143</v>
      </c>
      <c r="H5250" t="s">
        <v>135</v>
      </c>
      <c r="I5250" t="s">
        <v>136</v>
      </c>
      <c r="J5250" t="s">
        <v>137</v>
      </c>
      <c r="K5250" t="s">
        <v>144</v>
      </c>
      <c r="L5250" t="s">
        <v>15096</v>
      </c>
      <c r="M5250" t="s">
        <v>15097</v>
      </c>
      <c r="N5250">
        <v>0.44055555499999999</v>
      </c>
      <c r="O5250">
        <v>0</v>
      </c>
      <c r="P5250">
        <v>182</v>
      </c>
      <c r="Q5250">
        <v>0</v>
      </c>
      <c r="R5250">
        <v>3</v>
      </c>
      <c r="S5250">
        <v>1</v>
      </c>
      <c r="T5250">
        <v>12</v>
      </c>
      <c r="U5250">
        <v>2</v>
      </c>
      <c r="V5250">
        <v>0</v>
      </c>
      <c r="W5250">
        <v>0</v>
      </c>
      <c r="X5250">
        <v>20.548730503712395</v>
      </c>
      <c r="Y5250">
        <v>0</v>
      </c>
      <c r="Z5250">
        <v>0.16592186952954169</v>
      </c>
      <c r="AA5250">
        <v>25.774954607822856</v>
      </c>
      <c r="AB5250">
        <v>7.2395853233024816</v>
      </c>
      <c r="AC5250">
        <v>197.80146131703887</v>
      </c>
      <c r="AD5250">
        <v>0</v>
      </c>
      <c r="AE5250">
        <v>251.53065362140615</v>
      </c>
    </row>
    <row r="5251" spans="1:31" x14ac:dyDescent="0.3">
      <c r="A5251">
        <v>2516406</v>
      </c>
      <c r="B5251">
        <v>1</v>
      </c>
      <c r="C5251" t="s">
        <v>80</v>
      </c>
      <c r="D5251" t="s">
        <v>96</v>
      </c>
      <c r="E5251" t="s">
        <v>167</v>
      </c>
      <c r="F5251" t="s">
        <v>15098</v>
      </c>
      <c r="G5251" t="s">
        <v>169</v>
      </c>
      <c r="H5251" t="s">
        <v>150</v>
      </c>
      <c r="I5251" t="s">
        <v>136</v>
      </c>
      <c r="J5251" t="s">
        <v>137</v>
      </c>
      <c r="K5251" t="s">
        <v>144</v>
      </c>
      <c r="L5251" t="s">
        <v>15099</v>
      </c>
      <c r="M5251" t="s">
        <v>15100</v>
      </c>
      <c r="N5251">
        <v>3.9024999999999999</v>
      </c>
      <c r="O5251">
        <v>0</v>
      </c>
      <c r="P5251">
        <v>1</v>
      </c>
      <c r="Q5251">
        <v>0</v>
      </c>
      <c r="R5251">
        <v>0</v>
      </c>
      <c r="S5251">
        <v>0</v>
      </c>
      <c r="T5251">
        <v>0</v>
      </c>
      <c r="U5251">
        <v>0</v>
      </c>
      <c r="V5251">
        <v>0</v>
      </c>
      <c r="W5251">
        <v>0</v>
      </c>
      <c r="X5251">
        <v>0.47234956829791508</v>
      </c>
      <c r="Y5251">
        <v>0</v>
      </c>
      <c r="Z5251">
        <v>0</v>
      </c>
      <c r="AA5251">
        <v>0</v>
      </c>
      <c r="AB5251">
        <v>0</v>
      </c>
      <c r="AC5251">
        <v>0</v>
      </c>
      <c r="AD5251">
        <v>0</v>
      </c>
      <c r="AE5251">
        <v>0.47234956829791508</v>
      </c>
    </row>
    <row r="5252" spans="1:31" x14ac:dyDescent="0.3">
      <c r="A5252">
        <v>2516137</v>
      </c>
      <c r="B5252">
        <v>1</v>
      </c>
      <c r="C5252" t="s">
        <v>80</v>
      </c>
      <c r="D5252" t="s">
        <v>93</v>
      </c>
      <c r="E5252" t="s">
        <v>141</v>
      </c>
      <c r="F5252" t="s">
        <v>15101</v>
      </c>
      <c r="G5252" t="s">
        <v>143</v>
      </c>
      <c r="H5252" t="s">
        <v>135</v>
      </c>
      <c r="I5252" t="s">
        <v>136</v>
      </c>
      <c r="J5252" t="s">
        <v>137</v>
      </c>
      <c r="K5252" t="s">
        <v>144</v>
      </c>
      <c r="L5252" t="s">
        <v>15102</v>
      </c>
      <c r="M5252" t="s">
        <v>15103</v>
      </c>
      <c r="N5252">
        <v>5.1111111000000001E-2</v>
      </c>
      <c r="O5252">
        <v>6</v>
      </c>
      <c r="P5252">
        <v>4691</v>
      </c>
      <c r="Q5252">
        <v>166</v>
      </c>
      <c r="R5252">
        <v>1049</v>
      </c>
      <c r="S5252">
        <v>34</v>
      </c>
      <c r="T5252">
        <v>1103</v>
      </c>
      <c r="U5252">
        <v>6</v>
      </c>
      <c r="V5252">
        <v>1</v>
      </c>
      <c r="W5252">
        <v>0.39203509534236003</v>
      </c>
      <c r="X5252">
        <v>38.311796937779128</v>
      </c>
      <c r="Y5252">
        <v>29.37661303892104</v>
      </c>
      <c r="Z5252">
        <v>32.316644920019193</v>
      </c>
      <c r="AA5252">
        <v>12.483127707747212</v>
      </c>
      <c r="AB5252">
        <v>34.646627894714392</v>
      </c>
      <c r="AC5252">
        <v>14.392289399723886</v>
      </c>
      <c r="AD5252">
        <v>0.10024316702505334</v>
      </c>
      <c r="AE5252">
        <v>162.01937816127227</v>
      </c>
    </row>
    <row r="5253" spans="1:31" x14ac:dyDescent="0.3">
      <c r="A5253">
        <v>2516117</v>
      </c>
      <c r="B5253">
        <v>1</v>
      </c>
      <c r="C5253" t="s">
        <v>80</v>
      </c>
      <c r="D5253" t="s">
        <v>100</v>
      </c>
      <c r="E5253" t="s">
        <v>187</v>
      </c>
      <c r="F5253" t="s">
        <v>15104</v>
      </c>
      <c r="G5253" t="s">
        <v>295</v>
      </c>
      <c r="H5253" t="s">
        <v>135</v>
      </c>
      <c r="I5253" t="s">
        <v>136</v>
      </c>
      <c r="J5253" t="s">
        <v>137</v>
      </c>
      <c r="K5253" t="s">
        <v>144</v>
      </c>
      <c r="L5253" t="s">
        <v>15105</v>
      </c>
      <c r="M5253" t="s">
        <v>15106</v>
      </c>
      <c r="N5253">
        <v>0.37916666599999999</v>
      </c>
      <c r="O5253">
        <v>5</v>
      </c>
      <c r="P5253">
        <v>290</v>
      </c>
      <c r="Q5253">
        <v>3</v>
      </c>
      <c r="R5253">
        <v>61</v>
      </c>
      <c r="S5253">
        <v>13</v>
      </c>
      <c r="T5253">
        <v>69</v>
      </c>
      <c r="U5253">
        <v>1</v>
      </c>
      <c r="V5253">
        <v>1</v>
      </c>
      <c r="W5253">
        <v>1.3489681720264748</v>
      </c>
      <c r="X5253">
        <v>26.728546583736755</v>
      </c>
      <c r="Y5253">
        <v>0.37980948409949999</v>
      </c>
      <c r="Z5253">
        <v>7.4133740066886515</v>
      </c>
      <c r="AA5253">
        <v>41.932569785856003</v>
      </c>
      <c r="AB5253">
        <v>38.413959838908816</v>
      </c>
      <c r="AC5253">
        <v>60.181222488508332</v>
      </c>
      <c r="AD5253">
        <v>3.4408467009894252</v>
      </c>
      <c r="AE5253">
        <v>179.83929706081395</v>
      </c>
    </row>
    <row r="5254" spans="1:31" x14ac:dyDescent="0.3">
      <c r="A5254">
        <v>2515945</v>
      </c>
      <c r="B5254">
        <v>1</v>
      </c>
      <c r="C5254" t="s">
        <v>80</v>
      </c>
      <c r="D5254" t="s">
        <v>92</v>
      </c>
      <c r="E5254" t="s">
        <v>132</v>
      </c>
      <c r="F5254" t="s">
        <v>15107</v>
      </c>
      <c r="G5254" t="s">
        <v>134</v>
      </c>
      <c r="H5254" t="s">
        <v>135</v>
      </c>
      <c r="I5254" t="s">
        <v>136</v>
      </c>
      <c r="J5254" t="s">
        <v>137</v>
      </c>
      <c r="K5254" t="s">
        <v>138</v>
      </c>
      <c r="L5254" t="s">
        <v>15108</v>
      </c>
      <c r="M5254" t="s">
        <v>15109</v>
      </c>
      <c r="N5254">
        <v>0.50388888799999998</v>
      </c>
      <c r="O5254">
        <v>0</v>
      </c>
      <c r="P5254">
        <v>136</v>
      </c>
      <c r="Q5254">
        <v>0</v>
      </c>
      <c r="R5254">
        <v>25</v>
      </c>
      <c r="S5254">
        <v>0</v>
      </c>
      <c r="T5254">
        <v>26</v>
      </c>
      <c r="U5254">
        <v>0</v>
      </c>
      <c r="V5254">
        <v>0</v>
      </c>
      <c r="W5254">
        <v>0</v>
      </c>
      <c r="X5254">
        <v>25.8146549942037</v>
      </c>
      <c r="Y5254">
        <v>0</v>
      </c>
      <c r="Z5254">
        <v>5.2926490695308752</v>
      </c>
      <c r="AA5254">
        <v>0</v>
      </c>
      <c r="AB5254">
        <v>14.495142699508694</v>
      </c>
      <c r="AC5254">
        <v>0</v>
      </c>
      <c r="AD5254">
        <v>0</v>
      </c>
      <c r="AE5254">
        <v>45.602446763243265</v>
      </c>
    </row>
    <row r="5255" spans="1:31" x14ac:dyDescent="0.3">
      <c r="A5255">
        <v>2515902</v>
      </c>
      <c r="B5255">
        <v>1</v>
      </c>
      <c r="C5255" t="s">
        <v>81</v>
      </c>
      <c r="D5255" t="s">
        <v>114</v>
      </c>
      <c r="E5255" t="s">
        <v>141</v>
      </c>
      <c r="F5255" t="s">
        <v>15110</v>
      </c>
      <c r="G5255" t="s">
        <v>143</v>
      </c>
      <c r="H5255" t="s">
        <v>135</v>
      </c>
      <c r="I5255" t="s">
        <v>136</v>
      </c>
      <c r="J5255" t="s">
        <v>137</v>
      </c>
      <c r="K5255" t="s">
        <v>144</v>
      </c>
      <c r="L5255" t="s">
        <v>15111</v>
      </c>
      <c r="M5255" t="s">
        <v>15112</v>
      </c>
      <c r="N5255">
        <v>0.28749999999999998</v>
      </c>
      <c r="O5255">
        <v>0</v>
      </c>
      <c r="P5255">
        <v>781</v>
      </c>
      <c r="Q5255">
        <v>2</v>
      </c>
      <c r="R5255">
        <v>18</v>
      </c>
      <c r="S5255">
        <v>11</v>
      </c>
      <c r="T5255">
        <v>82</v>
      </c>
      <c r="U5255">
        <v>0</v>
      </c>
      <c r="V5255">
        <v>0</v>
      </c>
      <c r="W5255">
        <v>0</v>
      </c>
      <c r="X5255">
        <v>17.739324930319206</v>
      </c>
      <c r="Y5255">
        <v>0.32417451043829998</v>
      </c>
      <c r="Z5255">
        <v>0.42347646089699997</v>
      </c>
      <c r="AA5255">
        <v>3.6371487655499997</v>
      </c>
      <c r="AB5255">
        <v>2.9847451950887498</v>
      </c>
      <c r="AC5255">
        <v>0</v>
      </c>
      <c r="AD5255">
        <v>0</v>
      </c>
      <c r="AE5255">
        <v>25.108869862293254</v>
      </c>
    </row>
    <row r="5256" spans="1:31" x14ac:dyDescent="0.3">
      <c r="A5256">
        <v>2515925</v>
      </c>
      <c r="B5256">
        <v>1</v>
      </c>
      <c r="C5256" t="s">
        <v>80</v>
      </c>
      <c r="D5256" t="s">
        <v>101</v>
      </c>
      <c r="E5256" t="s">
        <v>159</v>
      </c>
      <c r="F5256" t="s">
        <v>15113</v>
      </c>
      <c r="G5256" t="s">
        <v>134</v>
      </c>
      <c r="H5256" t="s">
        <v>150</v>
      </c>
      <c r="I5256" t="s">
        <v>136</v>
      </c>
      <c r="J5256" t="s">
        <v>137</v>
      </c>
      <c r="K5256" t="s">
        <v>138</v>
      </c>
      <c r="L5256" t="s">
        <v>15114</v>
      </c>
      <c r="M5256" t="s">
        <v>15115</v>
      </c>
      <c r="N5256">
        <v>0.60277777700000001</v>
      </c>
      <c r="O5256">
        <v>0</v>
      </c>
      <c r="P5256">
        <v>58</v>
      </c>
      <c r="Q5256">
        <v>0</v>
      </c>
      <c r="R5256">
        <v>1</v>
      </c>
      <c r="S5256">
        <v>0</v>
      </c>
      <c r="T5256">
        <v>26</v>
      </c>
      <c r="U5256">
        <v>0</v>
      </c>
      <c r="V5256">
        <v>0</v>
      </c>
      <c r="W5256">
        <v>0</v>
      </c>
      <c r="X5256">
        <v>11.246344896588143</v>
      </c>
      <c r="Y5256">
        <v>0</v>
      </c>
      <c r="Z5256">
        <v>8.1314046352000003E-3</v>
      </c>
      <c r="AA5256">
        <v>0</v>
      </c>
      <c r="AB5256">
        <v>16.082981083984777</v>
      </c>
      <c r="AC5256">
        <v>0</v>
      </c>
      <c r="AD5256">
        <v>0</v>
      </c>
      <c r="AE5256">
        <v>27.337457385208118</v>
      </c>
    </row>
    <row r="5257" spans="1:31" x14ac:dyDescent="0.3">
      <c r="A5257">
        <v>2516363</v>
      </c>
      <c r="B5257">
        <v>1</v>
      </c>
      <c r="C5257" t="s">
        <v>80</v>
      </c>
      <c r="D5257" t="s">
        <v>93</v>
      </c>
      <c r="E5257" t="s">
        <v>187</v>
      </c>
      <c r="F5257" t="s">
        <v>15116</v>
      </c>
      <c r="G5257" t="s">
        <v>143</v>
      </c>
      <c r="H5257" t="s">
        <v>135</v>
      </c>
      <c r="I5257" t="s">
        <v>136</v>
      </c>
      <c r="J5257" t="s">
        <v>137</v>
      </c>
      <c r="K5257" t="s">
        <v>144</v>
      </c>
      <c r="L5257" t="s">
        <v>15117</v>
      </c>
      <c r="M5257" t="s">
        <v>15118</v>
      </c>
      <c r="N5257">
        <v>0.59222222199999996</v>
      </c>
      <c r="O5257">
        <v>2</v>
      </c>
      <c r="P5257">
        <v>340</v>
      </c>
      <c r="Q5257">
        <v>23</v>
      </c>
      <c r="R5257">
        <v>83</v>
      </c>
      <c r="S5257">
        <v>5</v>
      </c>
      <c r="T5257">
        <v>67</v>
      </c>
      <c r="U5257">
        <v>0</v>
      </c>
      <c r="V5257">
        <v>0</v>
      </c>
      <c r="W5257">
        <v>0.20551713072382666</v>
      </c>
      <c r="X5257">
        <v>49.570096909520622</v>
      </c>
      <c r="Y5257">
        <v>18.018538151827912</v>
      </c>
      <c r="Z5257">
        <v>75.945833456658562</v>
      </c>
      <c r="AA5257">
        <v>3.1968696150559999</v>
      </c>
      <c r="AB5257">
        <v>28.721403590265762</v>
      </c>
      <c r="AC5257">
        <v>0</v>
      </c>
      <c r="AD5257">
        <v>0</v>
      </c>
      <c r="AE5257">
        <v>175.65825885405266</v>
      </c>
    </row>
    <row r="5258" spans="1:31" x14ac:dyDescent="0.3">
      <c r="A5258">
        <v>2516386</v>
      </c>
      <c r="B5258">
        <v>1</v>
      </c>
      <c r="C5258" t="s">
        <v>80</v>
      </c>
      <c r="D5258" t="s">
        <v>107</v>
      </c>
      <c r="E5258" t="s">
        <v>147</v>
      </c>
      <c r="F5258" t="s">
        <v>15119</v>
      </c>
      <c r="G5258" t="s">
        <v>224</v>
      </c>
      <c r="H5258" t="s">
        <v>150</v>
      </c>
      <c r="I5258" t="s">
        <v>136</v>
      </c>
      <c r="J5258" t="s">
        <v>137</v>
      </c>
      <c r="K5258" t="s">
        <v>144</v>
      </c>
      <c r="L5258" t="s">
        <v>15120</v>
      </c>
      <c r="M5258" t="s">
        <v>15121</v>
      </c>
      <c r="N5258">
        <v>2.9419444440000002</v>
      </c>
      <c r="O5258">
        <v>0</v>
      </c>
      <c r="P5258">
        <v>43</v>
      </c>
      <c r="Q5258">
        <v>0</v>
      </c>
      <c r="R5258">
        <v>0</v>
      </c>
      <c r="S5258">
        <v>0</v>
      </c>
      <c r="T5258">
        <v>7</v>
      </c>
      <c r="U5258">
        <v>0</v>
      </c>
      <c r="V5258">
        <v>0</v>
      </c>
      <c r="W5258">
        <v>0</v>
      </c>
      <c r="X5258">
        <v>32.286726123243618</v>
      </c>
      <c r="Y5258">
        <v>0</v>
      </c>
      <c r="Z5258">
        <v>0</v>
      </c>
      <c r="AA5258">
        <v>0</v>
      </c>
      <c r="AB5258">
        <v>24.310214472928116</v>
      </c>
      <c r="AC5258">
        <v>0</v>
      </c>
      <c r="AD5258">
        <v>0</v>
      </c>
      <c r="AE5258">
        <v>56.596940596171734</v>
      </c>
    </row>
    <row r="5259" spans="1:31" x14ac:dyDescent="0.3">
      <c r="A5259">
        <v>2516469</v>
      </c>
      <c r="B5259">
        <v>1</v>
      </c>
      <c r="C5259" t="s">
        <v>80</v>
      </c>
      <c r="D5259" t="s">
        <v>98</v>
      </c>
      <c r="E5259" t="s">
        <v>141</v>
      </c>
      <c r="F5259" t="s">
        <v>2268</v>
      </c>
      <c r="G5259" t="s">
        <v>143</v>
      </c>
      <c r="H5259" t="s">
        <v>135</v>
      </c>
      <c r="I5259" t="s">
        <v>277</v>
      </c>
      <c r="J5259" t="s">
        <v>137</v>
      </c>
      <c r="K5259" t="s">
        <v>144</v>
      </c>
      <c r="L5259" t="s">
        <v>15122</v>
      </c>
      <c r="M5259" t="s">
        <v>15123</v>
      </c>
      <c r="N5259">
        <v>4.1111110999999999E-2</v>
      </c>
      <c r="O5259">
        <v>0</v>
      </c>
      <c r="P5259">
        <v>21</v>
      </c>
      <c r="Q5259">
        <v>29</v>
      </c>
      <c r="R5259">
        <v>188</v>
      </c>
      <c r="S5259">
        <v>8</v>
      </c>
      <c r="T5259">
        <v>63</v>
      </c>
      <c r="U5259">
        <v>2</v>
      </c>
      <c r="V5259">
        <v>0</v>
      </c>
      <c r="W5259">
        <v>0</v>
      </c>
      <c r="X5259">
        <v>0.4172067818729801</v>
      </c>
      <c r="Y5259">
        <v>0.56326668611349318</v>
      </c>
      <c r="Z5259">
        <v>4.0275499715133529</v>
      </c>
      <c r="AA5259">
        <v>2.5549959855273947</v>
      </c>
      <c r="AB5259">
        <v>2.9288823467598197</v>
      </c>
      <c r="AC5259">
        <v>0.80579910928746679</v>
      </c>
      <c r="AD5259">
        <v>0</v>
      </c>
      <c r="AE5259">
        <v>11.297700881074508</v>
      </c>
    </row>
    <row r="5260" spans="1:31" x14ac:dyDescent="0.3">
      <c r="A5260">
        <v>2515928</v>
      </c>
      <c r="B5260">
        <v>1</v>
      </c>
      <c r="C5260" t="s">
        <v>81</v>
      </c>
      <c r="D5260" t="s">
        <v>113</v>
      </c>
      <c r="E5260" t="s">
        <v>167</v>
      </c>
      <c r="F5260" t="s">
        <v>15124</v>
      </c>
      <c r="G5260" t="s">
        <v>169</v>
      </c>
      <c r="H5260" t="s">
        <v>150</v>
      </c>
      <c r="I5260" t="s">
        <v>136</v>
      </c>
      <c r="J5260" t="s">
        <v>137</v>
      </c>
      <c r="K5260" t="s">
        <v>144</v>
      </c>
      <c r="L5260" t="s">
        <v>15125</v>
      </c>
      <c r="M5260" t="s">
        <v>15126</v>
      </c>
      <c r="N5260">
        <v>1.028611111</v>
      </c>
      <c r="O5260">
        <v>0</v>
      </c>
      <c r="P5260">
        <v>1</v>
      </c>
      <c r="Q5260">
        <v>0</v>
      </c>
      <c r="R5260">
        <v>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0.13826143763791668</v>
      </c>
      <c r="Y5260">
        <v>0</v>
      </c>
      <c r="Z5260">
        <v>0</v>
      </c>
      <c r="AA5260">
        <v>0</v>
      </c>
      <c r="AB5260">
        <v>0</v>
      </c>
      <c r="AC5260">
        <v>0</v>
      </c>
      <c r="AD5260">
        <v>0</v>
      </c>
      <c r="AE5260">
        <v>0.13826143763791668</v>
      </c>
    </row>
    <row r="5261" spans="1:31" x14ac:dyDescent="0.3">
      <c r="A5261">
        <v>2515991</v>
      </c>
      <c r="B5261">
        <v>1</v>
      </c>
      <c r="C5261" t="s">
        <v>80</v>
      </c>
      <c r="D5261" t="s">
        <v>109</v>
      </c>
      <c r="E5261" t="s">
        <v>141</v>
      </c>
      <c r="F5261" t="s">
        <v>11833</v>
      </c>
      <c r="G5261" t="s">
        <v>143</v>
      </c>
      <c r="H5261" t="s">
        <v>135</v>
      </c>
      <c r="I5261" t="s">
        <v>136</v>
      </c>
      <c r="J5261" t="s">
        <v>137</v>
      </c>
      <c r="K5261" t="s">
        <v>144</v>
      </c>
      <c r="L5261" t="s">
        <v>15127</v>
      </c>
      <c r="M5261" t="s">
        <v>15128</v>
      </c>
      <c r="N5261">
        <v>0.48055555500000002</v>
      </c>
      <c r="O5261">
        <v>0</v>
      </c>
      <c r="P5261">
        <v>74</v>
      </c>
      <c r="Q5261">
        <v>0</v>
      </c>
      <c r="R5261">
        <v>10</v>
      </c>
      <c r="S5261">
        <v>1</v>
      </c>
      <c r="T5261">
        <v>10</v>
      </c>
      <c r="U5261">
        <v>0</v>
      </c>
      <c r="V5261">
        <v>0</v>
      </c>
      <c r="W5261">
        <v>0</v>
      </c>
      <c r="X5261">
        <v>5.4344814701133837</v>
      </c>
      <c r="Y5261">
        <v>0</v>
      </c>
      <c r="Z5261">
        <v>0.79043935589670011</v>
      </c>
      <c r="AA5261">
        <v>1.90769011131</v>
      </c>
      <c r="AB5261">
        <v>3.2107376068928111</v>
      </c>
      <c r="AC5261">
        <v>0</v>
      </c>
      <c r="AD5261">
        <v>0</v>
      </c>
      <c r="AE5261">
        <v>11.343348544212896</v>
      </c>
    </row>
    <row r="5262" spans="1:31" x14ac:dyDescent="0.3">
      <c r="A5262">
        <v>2516277</v>
      </c>
      <c r="B5262">
        <v>1</v>
      </c>
      <c r="C5262" t="s">
        <v>80</v>
      </c>
      <c r="D5262" t="s">
        <v>97</v>
      </c>
      <c r="E5262" t="s">
        <v>207</v>
      </c>
      <c r="F5262" t="s">
        <v>15129</v>
      </c>
      <c r="G5262" t="s">
        <v>538</v>
      </c>
      <c r="H5262" t="s">
        <v>150</v>
      </c>
      <c r="I5262" t="s">
        <v>136</v>
      </c>
      <c r="J5262" t="s">
        <v>3</v>
      </c>
      <c r="K5262" t="s">
        <v>144</v>
      </c>
      <c r="L5262" t="s">
        <v>15130</v>
      </c>
      <c r="M5262" t="s">
        <v>15131</v>
      </c>
      <c r="N5262">
        <v>1.7441666659999999</v>
      </c>
      <c r="O5262">
        <v>0</v>
      </c>
      <c r="P5262">
        <v>68</v>
      </c>
      <c r="Q5262">
        <v>0</v>
      </c>
      <c r="R5262">
        <v>1</v>
      </c>
      <c r="S5262">
        <v>0</v>
      </c>
      <c r="T5262">
        <v>13</v>
      </c>
      <c r="U5262">
        <v>0</v>
      </c>
      <c r="V5262">
        <v>0</v>
      </c>
      <c r="W5262">
        <v>0</v>
      </c>
      <c r="X5262">
        <v>52.258555159277257</v>
      </c>
      <c r="Y5262">
        <v>0</v>
      </c>
      <c r="Z5262">
        <v>0.82662017064506932</v>
      </c>
      <c r="AA5262">
        <v>0</v>
      </c>
      <c r="AB5262">
        <v>43.488185291280203</v>
      </c>
      <c r="AC5262">
        <v>0</v>
      </c>
      <c r="AD5262">
        <v>0</v>
      </c>
      <c r="AE5262">
        <v>96.573360621202539</v>
      </c>
    </row>
    <row r="5263" spans="1:31" x14ac:dyDescent="0.3">
      <c r="A5263">
        <v>2515985</v>
      </c>
      <c r="B5263">
        <v>1</v>
      </c>
      <c r="C5263" t="s">
        <v>80</v>
      </c>
      <c r="D5263" t="s">
        <v>104</v>
      </c>
      <c r="E5263" t="s">
        <v>141</v>
      </c>
      <c r="F5263" t="s">
        <v>15132</v>
      </c>
      <c r="G5263" t="s">
        <v>143</v>
      </c>
      <c r="H5263" t="s">
        <v>135</v>
      </c>
      <c r="I5263" t="s">
        <v>136</v>
      </c>
      <c r="J5263" t="s">
        <v>137</v>
      </c>
      <c r="K5263" t="s">
        <v>144</v>
      </c>
      <c r="L5263" t="s">
        <v>15133</v>
      </c>
      <c r="M5263" t="s">
        <v>15134</v>
      </c>
      <c r="N5263">
        <v>0.92583333300000004</v>
      </c>
      <c r="O5263">
        <v>10</v>
      </c>
      <c r="P5263">
        <v>2910</v>
      </c>
      <c r="Q5263">
        <v>48</v>
      </c>
      <c r="R5263">
        <v>28</v>
      </c>
      <c r="S5263">
        <v>66</v>
      </c>
      <c r="T5263">
        <v>274</v>
      </c>
      <c r="U5263">
        <v>14</v>
      </c>
      <c r="V5263">
        <v>0</v>
      </c>
      <c r="W5263">
        <v>1.8349773005638947</v>
      </c>
      <c r="X5263">
        <v>665.41441290145951</v>
      </c>
      <c r="Y5263">
        <v>117.63055642636655</v>
      </c>
      <c r="Z5263">
        <v>14.050876340326742</v>
      </c>
      <c r="AA5263">
        <v>1245.4458089393877</v>
      </c>
      <c r="AB5263">
        <v>144.94104336223793</v>
      </c>
      <c r="AC5263">
        <v>2628.9108839787832</v>
      </c>
      <c r="AD5263">
        <v>0</v>
      </c>
      <c r="AE5263">
        <v>4818.2285592491262</v>
      </c>
    </row>
    <row r="5264" spans="1:31" x14ac:dyDescent="0.3">
      <c r="A5264">
        <v>2516134</v>
      </c>
      <c r="B5264">
        <v>1</v>
      </c>
      <c r="C5264" t="s">
        <v>81</v>
      </c>
      <c r="D5264" t="s">
        <v>117</v>
      </c>
      <c r="E5264" t="s">
        <v>167</v>
      </c>
      <c r="F5264" t="s">
        <v>15135</v>
      </c>
      <c r="G5264" t="s">
        <v>263</v>
      </c>
      <c r="H5264" t="s">
        <v>150</v>
      </c>
      <c r="I5264" t="s">
        <v>136</v>
      </c>
      <c r="J5264" t="s">
        <v>137</v>
      </c>
      <c r="K5264" t="s">
        <v>144</v>
      </c>
      <c r="L5264" t="s">
        <v>15136</v>
      </c>
      <c r="M5264" t="s">
        <v>15137</v>
      </c>
      <c r="N5264">
        <v>1.214444444</v>
      </c>
      <c r="O5264">
        <v>0</v>
      </c>
      <c r="P5264">
        <v>0</v>
      </c>
      <c r="Q5264">
        <v>0</v>
      </c>
      <c r="R5264">
        <v>0</v>
      </c>
      <c r="S5264">
        <v>0</v>
      </c>
      <c r="T5264">
        <v>1</v>
      </c>
      <c r="U5264">
        <v>0</v>
      </c>
      <c r="V5264">
        <v>0</v>
      </c>
      <c r="W5264">
        <v>0</v>
      </c>
      <c r="X5264">
        <v>0</v>
      </c>
      <c r="Y5264">
        <v>0</v>
      </c>
      <c r="Z5264">
        <v>0</v>
      </c>
      <c r="AA5264">
        <v>0</v>
      </c>
      <c r="AB5264">
        <v>0</v>
      </c>
      <c r="AC5264">
        <v>0</v>
      </c>
      <c r="AD5264">
        <v>0</v>
      </c>
      <c r="AE5264">
        <v>0</v>
      </c>
    </row>
    <row r="5265" spans="1:31" x14ac:dyDescent="0.3">
      <c r="A5265">
        <v>2516458</v>
      </c>
      <c r="B5265">
        <v>1</v>
      </c>
      <c r="C5265" t="s">
        <v>80</v>
      </c>
      <c r="D5265" t="s">
        <v>83</v>
      </c>
      <c r="E5265" t="s">
        <v>167</v>
      </c>
      <c r="F5265" t="s">
        <v>15138</v>
      </c>
      <c r="G5265" t="s">
        <v>169</v>
      </c>
      <c r="H5265" t="s">
        <v>150</v>
      </c>
      <c r="I5265" t="s">
        <v>136</v>
      </c>
      <c r="J5265" t="s">
        <v>137</v>
      </c>
      <c r="K5265" t="s">
        <v>144</v>
      </c>
      <c r="L5265" t="s">
        <v>15139</v>
      </c>
      <c r="M5265" t="s">
        <v>15140</v>
      </c>
      <c r="N5265">
        <v>2.721666666</v>
      </c>
      <c r="O5265">
        <v>0</v>
      </c>
      <c r="P5265">
        <v>21</v>
      </c>
      <c r="Q5265">
        <v>0</v>
      </c>
      <c r="R5265">
        <v>0</v>
      </c>
      <c r="S5265">
        <v>0</v>
      </c>
      <c r="T5265">
        <v>6</v>
      </c>
      <c r="U5265">
        <v>0</v>
      </c>
      <c r="V5265">
        <v>0</v>
      </c>
      <c r="W5265">
        <v>0</v>
      </c>
      <c r="X5265">
        <v>20.746389387296816</v>
      </c>
      <c r="Y5265">
        <v>0</v>
      </c>
      <c r="Z5265">
        <v>0</v>
      </c>
      <c r="AA5265">
        <v>0</v>
      </c>
      <c r="AB5265">
        <v>25.232557796941592</v>
      </c>
      <c r="AC5265">
        <v>0</v>
      </c>
      <c r="AD5265">
        <v>0</v>
      </c>
      <c r="AE5265">
        <v>45.978947184238407</v>
      </c>
    </row>
    <row r="5266" spans="1:31" x14ac:dyDescent="0.3">
      <c r="A5266">
        <v>2516080</v>
      </c>
      <c r="B5266">
        <v>1</v>
      </c>
      <c r="C5266" t="s">
        <v>81</v>
      </c>
      <c r="D5266" t="s">
        <v>128</v>
      </c>
      <c r="E5266" t="s">
        <v>207</v>
      </c>
      <c r="F5266" t="s">
        <v>15141</v>
      </c>
      <c r="G5266" t="s">
        <v>161</v>
      </c>
      <c r="H5266" t="s">
        <v>150</v>
      </c>
      <c r="I5266" t="s">
        <v>136</v>
      </c>
      <c r="J5266" t="s">
        <v>137</v>
      </c>
      <c r="K5266" t="s">
        <v>144</v>
      </c>
      <c r="L5266" t="s">
        <v>15142</v>
      </c>
      <c r="M5266" t="s">
        <v>15143</v>
      </c>
      <c r="N5266">
        <v>0.825555555</v>
      </c>
      <c r="O5266">
        <v>0</v>
      </c>
      <c r="P5266">
        <v>54</v>
      </c>
      <c r="Q5266">
        <v>0</v>
      </c>
      <c r="R5266">
        <v>0</v>
      </c>
      <c r="S5266">
        <v>0</v>
      </c>
      <c r="T5266">
        <v>2</v>
      </c>
      <c r="U5266">
        <v>0</v>
      </c>
      <c r="V5266">
        <v>0</v>
      </c>
      <c r="W5266">
        <v>0</v>
      </c>
      <c r="X5266">
        <v>9.3416713791074049</v>
      </c>
      <c r="Y5266">
        <v>0</v>
      </c>
      <c r="Z5266">
        <v>0</v>
      </c>
      <c r="AA5266">
        <v>0</v>
      </c>
      <c r="AB5266">
        <v>0.14926335479507918</v>
      </c>
      <c r="AC5266">
        <v>0</v>
      </c>
      <c r="AD5266">
        <v>0</v>
      </c>
      <c r="AE5266">
        <v>9.4909347339024848</v>
      </c>
    </row>
    <row r="5267" spans="1:31" x14ac:dyDescent="0.3">
      <c r="A5267">
        <v>2516103</v>
      </c>
      <c r="B5267">
        <v>1</v>
      </c>
      <c r="C5267" t="s">
        <v>80</v>
      </c>
      <c r="D5267" t="s">
        <v>82</v>
      </c>
      <c r="E5267" t="s">
        <v>159</v>
      </c>
      <c r="F5267" t="s">
        <v>15144</v>
      </c>
      <c r="G5267" t="s">
        <v>134</v>
      </c>
      <c r="H5267" t="s">
        <v>150</v>
      </c>
      <c r="I5267" t="s">
        <v>136</v>
      </c>
      <c r="J5267" t="s">
        <v>137</v>
      </c>
      <c r="K5267" t="s">
        <v>138</v>
      </c>
      <c r="L5267" t="s">
        <v>15145</v>
      </c>
      <c r="M5267" t="s">
        <v>15146</v>
      </c>
      <c r="N5267">
        <v>0.34722222200000002</v>
      </c>
      <c r="O5267">
        <v>0</v>
      </c>
      <c r="P5267">
        <v>0</v>
      </c>
      <c r="Q5267">
        <v>0</v>
      </c>
      <c r="R5267">
        <v>0</v>
      </c>
      <c r="S5267">
        <v>0</v>
      </c>
      <c r="T5267">
        <v>34</v>
      </c>
      <c r="U5267">
        <v>0</v>
      </c>
      <c r="V5267">
        <v>0</v>
      </c>
      <c r="W5267">
        <v>0</v>
      </c>
      <c r="X5267">
        <v>0</v>
      </c>
      <c r="Y5267">
        <v>0</v>
      </c>
      <c r="Z5267">
        <v>0</v>
      </c>
      <c r="AA5267">
        <v>0</v>
      </c>
      <c r="AB5267">
        <v>5.0155810098510418</v>
      </c>
      <c r="AC5267">
        <v>0</v>
      </c>
      <c r="AD5267">
        <v>0</v>
      </c>
      <c r="AE5267">
        <v>5.0155810098510418</v>
      </c>
    </row>
    <row r="5268" spans="1:31" x14ac:dyDescent="0.3">
      <c r="A5268">
        <v>2516289</v>
      </c>
      <c r="B5268">
        <v>1</v>
      </c>
      <c r="C5268" t="s">
        <v>80</v>
      </c>
      <c r="D5268" t="s">
        <v>106</v>
      </c>
      <c r="E5268" t="s">
        <v>187</v>
      </c>
      <c r="F5268" t="s">
        <v>5030</v>
      </c>
      <c r="G5268" t="s">
        <v>143</v>
      </c>
      <c r="H5268" t="s">
        <v>135</v>
      </c>
      <c r="I5268" t="s">
        <v>136</v>
      </c>
      <c r="J5268" t="s">
        <v>137</v>
      </c>
      <c r="K5268" t="s">
        <v>144</v>
      </c>
      <c r="L5268" t="s">
        <v>15147</v>
      </c>
      <c r="M5268" t="s">
        <v>15148</v>
      </c>
      <c r="N5268">
        <v>0.13555555499999999</v>
      </c>
      <c r="O5268">
        <v>0</v>
      </c>
      <c r="P5268">
        <v>87</v>
      </c>
      <c r="Q5268">
        <v>12</v>
      </c>
      <c r="R5268">
        <v>16</v>
      </c>
      <c r="S5268">
        <v>2</v>
      </c>
      <c r="T5268">
        <v>15</v>
      </c>
      <c r="U5268">
        <v>1</v>
      </c>
      <c r="V5268">
        <v>0</v>
      </c>
      <c r="W5268">
        <v>0</v>
      </c>
      <c r="X5268">
        <v>2.3368549192957699</v>
      </c>
      <c r="Y5268">
        <v>0.61914624101936666</v>
      </c>
      <c r="Z5268">
        <v>1.2326603561212603</v>
      </c>
      <c r="AA5268">
        <v>1.6588342700266667E-2</v>
      </c>
      <c r="AB5268">
        <v>2.6813453889996803</v>
      </c>
      <c r="AC5268">
        <v>7.0260488774586669</v>
      </c>
      <c r="AD5268">
        <v>0</v>
      </c>
      <c r="AE5268">
        <v>13.912644125595012</v>
      </c>
    </row>
    <row r="5269" spans="1:31" x14ac:dyDescent="0.3">
      <c r="A5269">
        <v>2516266</v>
      </c>
      <c r="B5269">
        <v>1</v>
      </c>
      <c r="C5269" t="s">
        <v>81</v>
      </c>
      <c r="D5269" t="s">
        <v>127</v>
      </c>
      <c r="E5269" t="s">
        <v>167</v>
      </c>
      <c r="F5269" t="s">
        <v>15149</v>
      </c>
      <c r="G5269" t="s">
        <v>234</v>
      </c>
      <c r="H5269" t="s">
        <v>150</v>
      </c>
      <c r="I5269" t="s">
        <v>136</v>
      </c>
      <c r="J5269" t="s">
        <v>137</v>
      </c>
      <c r="K5269" t="s">
        <v>144</v>
      </c>
      <c r="L5269" t="s">
        <v>15150</v>
      </c>
      <c r="M5269" t="s">
        <v>15151</v>
      </c>
      <c r="N5269">
        <v>2.5166666659999999</v>
      </c>
      <c r="O5269">
        <v>0</v>
      </c>
      <c r="P5269">
        <v>25</v>
      </c>
      <c r="Q5269">
        <v>0</v>
      </c>
      <c r="R5269">
        <v>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16.478455135105651</v>
      </c>
      <c r="Y5269">
        <v>0</v>
      </c>
      <c r="Z5269">
        <v>0</v>
      </c>
      <c r="AA5269">
        <v>0</v>
      </c>
      <c r="AB5269">
        <v>0</v>
      </c>
      <c r="AC5269">
        <v>0</v>
      </c>
      <c r="AD5269">
        <v>0</v>
      </c>
      <c r="AE5269">
        <v>16.478455135105651</v>
      </c>
    </row>
    <row r="5270" spans="1:31" x14ac:dyDescent="0.3">
      <c r="A5270">
        <v>2516097</v>
      </c>
      <c r="B5270">
        <v>1</v>
      </c>
      <c r="C5270" t="s">
        <v>80</v>
      </c>
      <c r="D5270" t="s">
        <v>90</v>
      </c>
      <c r="E5270" t="s">
        <v>159</v>
      </c>
      <c r="F5270" t="s">
        <v>15152</v>
      </c>
      <c r="G5270" t="s">
        <v>134</v>
      </c>
      <c r="H5270" t="s">
        <v>150</v>
      </c>
      <c r="I5270" t="s">
        <v>136</v>
      </c>
      <c r="J5270" t="s">
        <v>137</v>
      </c>
      <c r="K5270" t="s">
        <v>138</v>
      </c>
      <c r="L5270" t="s">
        <v>15153</v>
      </c>
      <c r="M5270" t="s">
        <v>15154</v>
      </c>
      <c r="N5270">
        <v>4.4211111110000001</v>
      </c>
      <c r="O5270">
        <v>0</v>
      </c>
      <c r="P5270">
        <v>238</v>
      </c>
      <c r="Q5270">
        <v>0</v>
      </c>
      <c r="R5270">
        <v>0</v>
      </c>
      <c r="S5270">
        <v>0</v>
      </c>
      <c r="T5270">
        <v>17</v>
      </c>
      <c r="U5270">
        <v>0</v>
      </c>
      <c r="V5270">
        <v>0</v>
      </c>
      <c r="W5270">
        <v>0</v>
      </c>
      <c r="X5270">
        <v>272.37423315755484</v>
      </c>
      <c r="Y5270">
        <v>0</v>
      </c>
      <c r="Z5270">
        <v>0</v>
      </c>
      <c r="AA5270">
        <v>0</v>
      </c>
      <c r="AB5270">
        <v>28.496109635769677</v>
      </c>
      <c r="AC5270">
        <v>0</v>
      </c>
      <c r="AD5270">
        <v>0</v>
      </c>
      <c r="AE5270">
        <v>300.87034279332454</v>
      </c>
    </row>
    <row r="5271" spans="1:31" x14ac:dyDescent="0.3">
      <c r="A5271">
        <v>2516203</v>
      </c>
      <c r="B5271">
        <v>1</v>
      </c>
      <c r="C5271" t="s">
        <v>80</v>
      </c>
      <c r="D5271" t="s">
        <v>95</v>
      </c>
      <c r="E5271" t="s">
        <v>132</v>
      </c>
      <c r="F5271" t="s">
        <v>15155</v>
      </c>
      <c r="G5271" t="s">
        <v>204</v>
      </c>
      <c r="H5271" t="s">
        <v>135</v>
      </c>
      <c r="I5271" t="s">
        <v>136</v>
      </c>
      <c r="J5271" t="s">
        <v>137</v>
      </c>
      <c r="K5271" t="s">
        <v>144</v>
      </c>
      <c r="L5271" t="s">
        <v>15156</v>
      </c>
      <c r="M5271" t="s">
        <v>15157</v>
      </c>
      <c r="N5271">
        <v>2.025833333</v>
      </c>
      <c r="O5271">
        <v>0</v>
      </c>
      <c r="P5271">
        <v>0</v>
      </c>
      <c r="Q5271">
        <v>0</v>
      </c>
      <c r="R5271">
        <v>0</v>
      </c>
      <c r="S5271">
        <v>2</v>
      </c>
      <c r="T5271">
        <v>0</v>
      </c>
      <c r="U5271">
        <v>1</v>
      </c>
      <c r="V5271">
        <v>0</v>
      </c>
      <c r="W5271">
        <v>0</v>
      </c>
      <c r="X5271">
        <v>0</v>
      </c>
      <c r="Y5271">
        <v>0</v>
      </c>
      <c r="Z5271">
        <v>0</v>
      </c>
      <c r="AA5271">
        <v>46.376191124412017</v>
      </c>
      <c r="AB5271">
        <v>0</v>
      </c>
      <c r="AC5271">
        <v>234.89880336632694</v>
      </c>
      <c r="AD5271">
        <v>0</v>
      </c>
      <c r="AE5271">
        <v>281.27499449073895</v>
      </c>
    </row>
    <row r="5272" spans="1:31" x14ac:dyDescent="0.3">
      <c r="A5272">
        <v>2516120</v>
      </c>
      <c r="B5272">
        <v>1</v>
      </c>
      <c r="C5272" t="s">
        <v>80</v>
      </c>
      <c r="D5272" t="s">
        <v>84</v>
      </c>
      <c r="E5272" t="s">
        <v>207</v>
      </c>
      <c r="F5272" t="s">
        <v>15158</v>
      </c>
      <c r="G5272" t="s">
        <v>700</v>
      </c>
      <c r="H5272" t="s">
        <v>150</v>
      </c>
      <c r="I5272" t="s">
        <v>136</v>
      </c>
      <c r="J5272" t="s">
        <v>137</v>
      </c>
      <c r="K5272" t="s">
        <v>144</v>
      </c>
      <c r="L5272" t="s">
        <v>15159</v>
      </c>
      <c r="M5272" t="s">
        <v>15160</v>
      </c>
      <c r="N5272">
        <v>6.1349999999999998</v>
      </c>
      <c r="O5272">
        <v>0</v>
      </c>
      <c r="P5272">
        <v>263</v>
      </c>
      <c r="Q5272">
        <v>0</v>
      </c>
      <c r="R5272">
        <v>0</v>
      </c>
      <c r="S5272">
        <v>0</v>
      </c>
      <c r="T5272">
        <v>1</v>
      </c>
      <c r="U5272">
        <v>0</v>
      </c>
      <c r="V5272">
        <v>0</v>
      </c>
      <c r="W5272">
        <v>0</v>
      </c>
      <c r="X5272">
        <v>321.5133116468287</v>
      </c>
      <c r="Y5272">
        <v>0</v>
      </c>
      <c r="Z5272">
        <v>0</v>
      </c>
      <c r="AA5272">
        <v>0</v>
      </c>
      <c r="AB5272">
        <v>0.20793842923757253</v>
      </c>
      <c r="AC5272">
        <v>0</v>
      </c>
      <c r="AD5272">
        <v>0</v>
      </c>
      <c r="AE5272">
        <v>321.72125007606627</v>
      </c>
    </row>
    <row r="5273" spans="1:31" x14ac:dyDescent="0.3">
      <c r="A5273">
        <v>2515978</v>
      </c>
      <c r="B5273">
        <v>2</v>
      </c>
      <c r="C5273" t="s">
        <v>80</v>
      </c>
      <c r="D5273" t="s">
        <v>84</v>
      </c>
      <c r="E5273" t="s">
        <v>132</v>
      </c>
      <c r="F5273" t="s">
        <v>15161</v>
      </c>
      <c r="G5273" t="s">
        <v>538</v>
      </c>
      <c r="H5273" t="s">
        <v>135</v>
      </c>
      <c r="I5273" t="s">
        <v>136</v>
      </c>
      <c r="J5273" t="s">
        <v>3</v>
      </c>
      <c r="K5273" t="s">
        <v>144</v>
      </c>
      <c r="L5273" t="s">
        <v>15162</v>
      </c>
      <c r="M5273" t="s">
        <v>15163</v>
      </c>
      <c r="N5273">
        <v>2.4441666660000001</v>
      </c>
      <c r="O5273">
        <v>0</v>
      </c>
      <c r="P5273">
        <v>196</v>
      </c>
      <c r="Q5273">
        <v>0</v>
      </c>
      <c r="R5273">
        <v>0</v>
      </c>
      <c r="S5273">
        <v>0</v>
      </c>
      <c r="T5273">
        <v>1017</v>
      </c>
      <c r="U5273">
        <v>0</v>
      </c>
      <c r="V5273">
        <v>12</v>
      </c>
      <c r="W5273">
        <v>0</v>
      </c>
      <c r="X5273">
        <v>104.97527144063007</v>
      </c>
      <c r="Y5273">
        <v>0</v>
      </c>
      <c r="Z5273">
        <v>0</v>
      </c>
      <c r="AA5273">
        <v>0</v>
      </c>
      <c r="AB5273">
        <v>1775.2945371034261</v>
      </c>
      <c r="AC5273">
        <v>0</v>
      </c>
      <c r="AD5273">
        <v>557.03867740027169</v>
      </c>
      <c r="AE5273">
        <v>2437.3084859443279</v>
      </c>
    </row>
    <row r="5274" spans="1:31" x14ac:dyDescent="0.3">
      <c r="A5274">
        <v>2515951</v>
      </c>
      <c r="B5274">
        <v>1</v>
      </c>
      <c r="C5274" t="s">
        <v>80</v>
      </c>
      <c r="D5274" t="s">
        <v>88</v>
      </c>
      <c r="E5274" t="s">
        <v>167</v>
      </c>
      <c r="F5274" t="s">
        <v>15164</v>
      </c>
      <c r="G5274" t="s">
        <v>169</v>
      </c>
      <c r="H5274" t="s">
        <v>150</v>
      </c>
      <c r="I5274" t="s">
        <v>136</v>
      </c>
      <c r="J5274" t="s">
        <v>137</v>
      </c>
      <c r="K5274" t="s">
        <v>144</v>
      </c>
      <c r="L5274" t="s">
        <v>15165</v>
      </c>
      <c r="M5274" t="s">
        <v>15166</v>
      </c>
      <c r="N5274">
        <v>1.511111111</v>
      </c>
      <c r="O5274">
        <v>0</v>
      </c>
      <c r="P5274">
        <v>0</v>
      </c>
      <c r="Q5274">
        <v>0</v>
      </c>
      <c r="R5274">
        <v>0</v>
      </c>
      <c r="S5274">
        <v>0</v>
      </c>
      <c r="T5274">
        <v>1</v>
      </c>
      <c r="U5274">
        <v>0</v>
      </c>
      <c r="V5274">
        <v>0</v>
      </c>
      <c r="W5274">
        <v>0</v>
      </c>
      <c r="X5274">
        <v>0</v>
      </c>
      <c r="Y5274">
        <v>0</v>
      </c>
      <c r="Z5274">
        <v>0</v>
      </c>
      <c r="AA5274">
        <v>0</v>
      </c>
      <c r="AB5274">
        <v>2.4165337002027778</v>
      </c>
      <c r="AC5274">
        <v>0</v>
      </c>
      <c r="AD5274">
        <v>0</v>
      </c>
      <c r="AE5274">
        <v>2.4165337002027778</v>
      </c>
    </row>
    <row r="5275" spans="1:31" x14ac:dyDescent="0.3">
      <c r="A5275">
        <v>2516372</v>
      </c>
      <c r="B5275">
        <v>1</v>
      </c>
      <c r="C5275" t="s">
        <v>80</v>
      </c>
      <c r="D5275" t="s">
        <v>110</v>
      </c>
      <c r="E5275" t="s">
        <v>167</v>
      </c>
      <c r="F5275" t="s">
        <v>15167</v>
      </c>
      <c r="G5275" t="s">
        <v>263</v>
      </c>
      <c r="H5275" t="s">
        <v>150</v>
      </c>
      <c r="I5275" t="s">
        <v>136</v>
      </c>
      <c r="J5275" t="s">
        <v>137</v>
      </c>
      <c r="K5275" t="s">
        <v>144</v>
      </c>
      <c r="L5275" t="s">
        <v>15168</v>
      </c>
      <c r="M5275" t="s">
        <v>15169</v>
      </c>
      <c r="N5275">
        <v>0.78361111100000003</v>
      </c>
      <c r="O5275">
        <v>0</v>
      </c>
      <c r="P5275">
        <v>2</v>
      </c>
      <c r="Q5275">
        <v>0</v>
      </c>
      <c r="R5275">
        <v>0</v>
      </c>
      <c r="S5275">
        <v>0</v>
      </c>
      <c r="T5275">
        <v>0</v>
      </c>
      <c r="U5275">
        <v>0</v>
      </c>
      <c r="V5275">
        <v>0</v>
      </c>
      <c r="W5275">
        <v>0</v>
      </c>
      <c r="X5275">
        <v>0.52978674000543491</v>
      </c>
      <c r="Y5275">
        <v>0</v>
      </c>
      <c r="Z5275">
        <v>0</v>
      </c>
      <c r="AA5275">
        <v>0</v>
      </c>
      <c r="AB5275">
        <v>0</v>
      </c>
      <c r="AC5275">
        <v>0</v>
      </c>
      <c r="AD5275">
        <v>0</v>
      </c>
      <c r="AE5275">
        <v>0.52978674000543491</v>
      </c>
    </row>
    <row r="5276" spans="1:31" x14ac:dyDescent="0.3">
      <c r="A5276">
        <v>2515974</v>
      </c>
      <c r="B5276">
        <v>1</v>
      </c>
      <c r="C5276" t="s">
        <v>80</v>
      </c>
      <c r="D5276" t="s">
        <v>93</v>
      </c>
      <c r="E5276" t="s">
        <v>132</v>
      </c>
      <c r="F5276" t="s">
        <v>2260</v>
      </c>
      <c r="G5276" t="s">
        <v>173</v>
      </c>
      <c r="H5276" t="s">
        <v>135</v>
      </c>
      <c r="I5276" t="s">
        <v>136</v>
      </c>
      <c r="J5276" t="s">
        <v>137</v>
      </c>
      <c r="K5276" t="s">
        <v>138</v>
      </c>
      <c r="L5276" t="s">
        <v>15170</v>
      </c>
      <c r="M5276" t="s">
        <v>15171</v>
      </c>
      <c r="N5276">
        <v>6.9180555549999996</v>
      </c>
      <c r="O5276">
        <v>0</v>
      </c>
      <c r="P5276">
        <v>266</v>
      </c>
      <c r="Q5276">
        <v>0</v>
      </c>
      <c r="R5276">
        <v>67</v>
      </c>
      <c r="S5276">
        <v>1</v>
      </c>
      <c r="T5276">
        <v>49</v>
      </c>
      <c r="U5276">
        <v>0</v>
      </c>
      <c r="V5276">
        <v>0</v>
      </c>
      <c r="W5276">
        <v>0</v>
      </c>
      <c r="X5276">
        <v>405.92170211666354</v>
      </c>
      <c r="Y5276">
        <v>0</v>
      </c>
      <c r="Z5276">
        <v>331.08367210422483</v>
      </c>
      <c r="AA5276">
        <v>39.254305248825105</v>
      </c>
      <c r="AB5276">
        <v>345.94065574329926</v>
      </c>
      <c r="AC5276">
        <v>0</v>
      </c>
      <c r="AD5276">
        <v>0</v>
      </c>
      <c r="AE5276">
        <v>1122.2003352130127</v>
      </c>
    </row>
    <row r="5277" spans="1:31" x14ac:dyDescent="0.3">
      <c r="A5277">
        <v>2516286</v>
      </c>
      <c r="B5277">
        <v>1</v>
      </c>
      <c r="C5277" t="s">
        <v>80</v>
      </c>
      <c r="D5277" t="s">
        <v>105</v>
      </c>
      <c r="E5277" t="s">
        <v>147</v>
      </c>
      <c r="F5277" t="s">
        <v>15172</v>
      </c>
      <c r="G5277" t="s">
        <v>161</v>
      </c>
      <c r="H5277" t="s">
        <v>150</v>
      </c>
      <c r="I5277" t="s">
        <v>136</v>
      </c>
      <c r="J5277" t="s">
        <v>137</v>
      </c>
      <c r="K5277" t="s">
        <v>144</v>
      </c>
      <c r="L5277" t="s">
        <v>15173</v>
      </c>
      <c r="M5277" t="s">
        <v>15174</v>
      </c>
      <c r="N5277">
        <v>0.53249999999999997</v>
      </c>
      <c r="O5277">
        <v>0</v>
      </c>
      <c r="P5277">
        <v>203</v>
      </c>
      <c r="Q5277">
        <v>0</v>
      </c>
      <c r="R5277">
        <v>0</v>
      </c>
      <c r="S5277">
        <v>0</v>
      </c>
      <c r="T5277">
        <v>8</v>
      </c>
      <c r="U5277">
        <v>0</v>
      </c>
      <c r="V5277">
        <v>0</v>
      </c>
      <c r="W5277">
        <v>0</v>
      </c>
      <c r="X5277">
        <v>35.208268231295129</v>
      </c>
      <c r="Y5277">
        <v>0</v>
      </c>
      <c r="Z5277">
        <v>0</v>
      </c>
      <c r="AA5277">
        <v>0</v>
      </c>
      <c r="AB5277">
        <v>5.8749244096273054</v>
      </c>
      <c r="AC5277">
        <v>0</v>
      </c>
      <c r="AD5277">
        <v>0</v>
      </c>
      <c r="AE5277">
        <v>41.083192640922434</v>
      </c>
    </row>
    <row r="5278" spans="1:31" x14ac:dyDescent="0.3">
      <c r="A5278">
        <v>2516037</v>
      </c>
      <c r="B5278">
        <v>1</v>
      </c>
      <c r="C5278" t="s">
        <v>80</v>
      </c>
      <c r="D5278" t="s">
        <v>88</v>
      </c>
      <c r="E5278" t="s">
        <v>167</v>
      </c>
      <c r="F5278" t="s">
        <v>15175</v>
      </c>
      <c r="G5278" t="s">
        <v>234</v>
      </c>
      <c r="H5278" t="s">
        <v>150</v>
      </c>
      <c r="I5278" t="s">
        <v>136</v>
      </c>
      <c r="J5278" t="s">
        <v>137</v>
      </c>
      <c r="K5278" t="s">
        <v>144</v>
      </c>
      <c r="L5278" t="s">
        <v>15176</v>
      </c>
      <c r="M5278" t="s">
        <v>15145</v>
      </c>
      <c r="N5278">
        <v>1.248611111</v>
      </c>
      <c r="O5278">
        <v>0</v>
      </c>
      <c r="P5278">
        <v>1</v>
      </c>
      <c r="Q5278">
        <v>0</v>
      </c>
      <c r="R5278">
        <v>0</v>
      </c>
      <c r="S5278">
        <v>0</v>
      </c>
      <c r="T5278">
        <v>0</v>
      </c>
      <c r="U5278">
        <v>0</v>
      </c>
      <c r="V5278">
        <v>0</v>
      </c>
      <c r="W5278">
        <v>0</v>
      </c>
      <c r="X5278">
        <v>0.34108640278578001</v>
      </c>
      <c r="Y5278">
        <v>0</v>
      </c>
      <c r="Z5278">
        <v>0</v>
      </c>
      <c r="AA5278">
        <v>0</v>
      </c>
      <c r="AB5278">
        <v>0</v>
      </c>
      <c r="AC5278">
        <v>0</v>
      </c>
      <c r="AD5278">
        <v>0</v>
      </c>
      <c r="AE5278">
        <v>0.34108640278578001</v>
      </c>
    </row>
    <row r="5279" spans="1:31" x14ac:dyDescent="0.3">
      <c r="A5279">
        <v>2515894</v>
      </c>
      <c r="B5279">
        <v>1</v>
      </c>
      <c r="C5279" t="s">
        <v>80</v>
      </c>
      <c r="D5279" t="s">
        <v>104</v>
      </c>
      <c r="E5279" t="s">
        <v>207</v>
      </c>
      <c r="F5279" t="s">
        <v>15177</v>
      </c>
      <c r="G5279" t="s">
        <v>177</v>
      </c>
      <c r="H5279" t="s">
        <v>150</v>
      </c>
      <c r="I5279" t="s">
        <v>136</v>
      </c>
      <c r="J5279" t="s">
        <v>137</v>
      </c>
      <c r="K5279" t="s">
        <v>144</v>
      </c>
      <c r="L5279" t="s">
        <v>15178</v>
      </c>
      <c r="M5279" t="s">
        <v>15179</v>
      </c>
      <c r="N5279">
        <v>1.8286111110000001</v>
      </c>
      <c r="O5279">
        <v>0</v>
      </c>
      <c r="P5279">
        <v>4</v>
      </c>
      <c r="Q5279">
        <v>0</v>
      </c>
      <c r="R5279">
        <v>0</v>
      </c>
      <c r="S5279">
        <v>0</v>
      </c>
      <c r="T5279">
        <v>2</v>
      </c>
      <c r="U5279">
        <v>0</v>
      </c>
      <c r="V5279">
        <v>0</v>
      </c>
      <c r="W5279">
        <v>0</v>
      </c>
      <c r="X5279">
        <v>0.80375018816576016</v>
      </c>
      <c r="Y5279">
        <v>0</v>
      </c>
      <c r="Z5279">
        <v>0</v>
      </c>
      <c r="AA5279">
        <v>0</v>
      </c>
      <c r="AB5279">
        <v>0.47299396536222504</v>
      </c>
      <c r="AC5279">
        <v>0</v>
      </c>
      <c r="AD5279">
        <v>0</v>
      </c>
      <c r="AE5279">
        <v>1.2767441535279853</v>
      </c>
    </row>
    <row r="5280" spans="1:31" x14ac:dyDescent="0.3">
      <c r="A5280">
        <v>2516229</v>
      </c>
      <c r="B5280">
        <v>1</v>
      </c>
      <c r="C5280" t="s">
        <v>80</v>
      </c>
      <c r="D5280" t="s">
        <v>99</v>
      </c>
      <c r="E5280" t="s">
        <v>207</v>
      </c>
      <c r="F5280" t="s">
        <v>14631</v>
      </c>
      <c r="G5280" t="s">
        <v>177</v>
      </c>
      <c r="H5280" t="s">
        <v>150</v>
      </c>
      <c r="I5280" t="s">
        <v>136</v>
      </c>
      <c r="J5280" t="s">
        <v>137</v>
      </c>
      <c r="K5280" t="s">
        <v>144</v>
      </c>
      <c r="L5280" t="s">
        <v>15180</v>
      </c>
      <c r="M5280" t="s">
        <v>15181</v>
      </c>
      <c r="N5280">
        <v>1.3505555549999999</v>
      </c>
      <c r="O5280">
        <v>0</v>
      </c>
      <c r="P5280">
        <v>92</v>
      </c>
      <c r="Q5280">
        <v>0</v>
      </c>
      <c r="R5280">
        <v>0</v>
      </c>
      <c r="S5280">
        <v>0</v>
      </c>
      <c r="T5280">
        <v>20</v>
      </c>
      <c r="U5280">
        <v>0</v>
      </c>
      <c r="V5280">
        <v>0</v>
      </c>
      <c r="W5280">
        <v>0</v>
      </c>
      <c r="X5280">
        <v>23.351915495306695</v>
      </c>
      <c r="Y5280">
        <v>0</v>
      </c>
      <c r="Z5280">
        <v>0</v>
      </c>
      <c r="AA5280">
        <v>0</v>
      </c>
      <c r="AB5280">
        <v>18.886092716782883</v>
      </c>
      <c r="AC5280">
        <v>0</v>
      </c>
      <c r="AD5280">
        <v>0</v>
      </c>
      <c r="AE5280">
        <v>42.238008212089582</v>
      </c>
    </row>
    <row r="5281" spans="1:31" x14ac:dyDescent="0.3">
      <c r="A5281">
        <v>2515937</v>
      </c>
      <c r="B5281">
        <v>1</v>
      </c>
      <c r="C5281" t="s">
        <v>80</v>
      </c>
      <c r="D5281" t="s">
        <v>108</v>
      </c>
      <c r="E5281" t="s">
        <v>187</v>
      </c>
      <c r="F5281" t="s">
        <v>15182</v>
      </c>
      <c r="G5281" t="s">
        <v>143</v>
      </c>
      <c r="H5281" t="s">
        <v>135</v>
      </c>
      <c r="I5281" t="s">
        <v>277</v>
      </c>
      <c r="J5281" t="s">
        <v>137</v>
      </c>
      <c r="K5281" t="s">
        <v>144</v>
      </c>
      <c r="L5281" t="s">
        <v>15183</v>
      </c>
      <c r="M5281" t="s">
        <v>15184</v>
      </c>
      <c r="N5281">
        <v>2.1666666000000001E-2</v>
      </c>
      <c r="O5281">
        <v>0</v>
      </c>
      <c r="P5281">
        <v>837</v>
      </c>
      <c r="Q5281">
        <v>5</v>
      </c>
      <c r="R5281">
        <v>98</v>
      </c>
      <c r="S5281">
        <v>2</v>
      </c>
      <c r="T5281">
        <v>157</v>
      </c>
      <c r="U5281">
        <v>1</v>
      </c>
      <c r="V5281">
        <v>0</v>
      </c>
      <c r="W5281">
        <v>0</v>
      </c>
      <c r="X5281">
        <v>4.0124184001791416</v>
      </c>
      <c r="Y5281">
        <v>0.21155861733760004</v>
      </c>
      <c r="Z5281">
        <v>0.51608915486634999</v>
      </c>
      <c r="AA5281">
        <v>0.36036902733123499</v>
      </c>
      <c r="AB5281">
        <v>2.5579431115549145</v>
      </c>
      <c r="AC5281">
        <v>0.48576331920479998</v>
      </c>
      <c r="AD5281">
        <v>0</v>
      </c>
      <c r="AE5281">
        <v>8.1441416304740404</v>
      </c>
    </row>
    <row r="5282" spans="1:31" x14ac:dyDescent="0.3">
      <c r="A5282">
        <v>2516077</v>
      </c>
      <c r="B5282">
        <v>1</v>
      </c>
      <c r="C5282" t="s">
        <v>81</v>
      </c>
      <c r="D5282" t="s">
        <v>115</v>
      </c>
      <c r="E5282" t="s">
        <v>132</v>
      </c>
      <c r="F5282" t="s">
        <v>15185</v>
      </c>
      <c r="G5282" t="s">
        <v>333</v>
      </c>
      <c r="H5282" t="s">
        <v>135</v>
      </c>
      <c r="I5282" t="s">
        <v>136</v>
      </c>
      <c r="J5282" t="s">
        <v>137</v>
      </c>
      <c r="K5282" t="s">
        <v>144</v>
      </c>
      <c r="L5282" t="s">
        <v>15186</v>
      </c>
      <c r="M5282" t="s">
        <v>15187</v>
      </c>
      <c r="N5282">
        <v>2.369722222</v>
      </c>
      <c r="O5282">
        <v>0</v>
      </c>
      <c r="P5282">
        <v>255</v>
      </c>
      <c r="Q5282">
        <v>0</v>
      </c>
      <c r="R5282">
        <v>1</v>
      </c>
      <c r="S5282">
        <v>0</v>
      </c>
      <c r="T5282">
        <v>21</v>
      </c>
      <c r="U5282">
        <v>0</v>
      </c>
      <c r="V5282">
        <v>0</v>
      </c>
      <c r="W5282">
        <v>0</v>
      </c>
      <c r="X5282">
        <v>40.139012546465096</v>
      </c>
      <c r="Y5282">
        <v>0</v>
      </c>
      <c r="Z5282">
        <v>2.8463459614826669E-2</v>
      </c>
      <c r="AA5282">
        <v>0</v>
      </c>
      <c r="AB5282">
        <v>11.485231287550887</v>
      </c>
      <c r="AC5282">
        <v>0</v>
      </c>
      <c r="AD5282">
        <v>0</v>
      </c>
      <c r="AE5282">
        <v>51.652707293630812</v>
      </c>
    </row>
    <row r="5283" spans="1:31" x14ac:dyDescent="0.3">
      <c r="A5283">
        <v>2516409</v>
      </c>
      <c r="B5283">
        <v>1</v>
      </c>
      <c r="C5283" t="s">
        <v>80</v>
      </c>
      <c r="D5283" t="s">
        <v>103</v>
      </c>
      <c r="E5283" t="s">
        <v>167</v>
      </c>
      <c r="F5283" t="s">
        <v>15188</v>
      </c>
      <c r="G5283" t="s">
        <v>263</v>
      </c>
      <c r="H5283" t="s">
        <v>150</v>
      </c>
      <c r="I5283" t="s">
        <v>136</v>
      </c>
      <c r="J5283" t="s">
        <v>137</v>
      </c>
      <c r="K5283" t="s">
        <v>144</v>
      </c>
      <c r="L5283" t="s">
        <v>15189</v>
      </c>
      <c r="M5283" t="s">
        <v>15190</v>
      </c>
      <c r="N5283">
        <v>3.2111111110000001</v>
      </c>
      <c r="O5283">
        <v>0</v>
      </c>
      <c r="P5283">
        <v>1</v>
      </c>
      <c r="Q5283">
        <v>0</v>
      </c>
      <c r="R5283">
        <v>0</v>
      </c>
      <c r="S5283">
        <v>0</v>
      </c>
      <c r="T5283">
        <v>0</v>
      </c>
      <c r="U5283">
        <v>0</v>
      </c>
      <c r="V5283">
        <v>0</v>
      </c>
      <c r="W5283">
        <v>0</v>
      </c>
      <c r="X5283">
        <v>2.97292241184E-2</v>
      </c>
      <c r="Y5283">
        <v>0</v>
      </c>
      <c r="Z5283">
        <v>0</v>
      </c>
      <c r="AA5283">
        <v>0</v>
      </c>
      <c r="AB5283">
        <v>0</v>
      </c>
      <c r="AC5283">
        <v>0</v>
      </c>
      <c r="AD5283">
        <v>0</v>
      </c>
      <c r="AE5283">
        <v>2.97292241184E-2</v>
      </c>
    </row>
    <row r="5284" spans="1:31" x14ac:dyDescent="0.3">
      <c r="A5284">
        <v>2516415</v>
      </c>
      <c r="B5284">
        <v>1</v>
      </c>
      <c r="C5284" t="s">
        <v>81</v>
      </c>
      <c r="D5284" t="s">
        <v>113</v>
      </c>
      <c r="E5284" t="s">
        <v>207</v>
      </c>
      <c r="F5284" t="s">
        <v>15191</v>
      </c>
      <c r="G5284" t="s">
        <v>413</v>
      </c>
      <c r="H5284" t="s">
        <v>150</v>
      </c>
      <c r="I5284" t="s">
        <v>136</v>
      </c>
      <c r="J5284" t="s">
        <v>137</v>
      </c>
      <c r="K5284" t="s">
        <v>144</v>
      </c>
      <c r="L5284" t="s">
        <v>15192</v>
      </c>
      <c r="M5284" t="s">
        <v>15193</v>
      </c>
      <c r="N5284">
        <v>2.0161111109999998</v>
      </c>
      <c r="O5284">
        <v>0</v>
      </c>
      <c r="P5284">
        <v>18</v>
      </c>
      <c r="Q5284">
        <v>0</v>
      </c>
      <c r="R5284">
        <v>8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2.7315905054452347</v>
      </c>
      <c r="Y5284">
        <v>0</v>
      </c>
      <c r="Z5284">
        <v>3.1931645797924668</v>
      </c>
      <c r="AA5284">
        <v>0</v>
      </c>
      <c r="AB5284">
        <v>0</v>
      </c>
      <c r="AC5284">
        <v>0</v>
      </c>
      <c r="AD5284">
        <v>0</v>
      </c>
      <c r="AE5284">
        <v>5.9247550852377016</v>
      </c>
    </row>
    <row r="5285" spans="1:31" x14ac:dyDescent="0.3">
      <c r="A5285">
        <v>2516392</v>
      </c>
      <c r="B5285">
        <v>1</v>
      </c>
      <c r="C5285" t="s">
        <v>81</v>
      </c>
      <c r="D5285" t="s">
        <v>112</v>
      </c>
      <c r="E5285" t="s">
        <v>141</v>
      </c>
      <c r="F5285" t="s">
        <v>15194</v>
      </c>
      <c r="G5285" t="s">
        <v>143</v>
      </c>
      <c r="H5285" t="s">
        <v>135</v>
      </c>
      <c r="I5285" t="s">
        <v>136</v>
      </c>
      <c r="J5285" t="s">
        <v>137</v>
      </c>
      <c r="K5285" t="s">
        <v>144</v>
      </c>
      <c r="L5285" t="s">
        <v>15195</v>
      </c>
      <c r="M5285" t="s">
        <v>15196</v>
      </c>
      <c r="N5285">
        <v>0.51027777699999999</v>
      </c>
      <c r="O5285">
        <v>3</v>
      </c>
      <c r="P5285">
        <v>976</v>
      </c>
      <c r="Q5285">
        <v>106</v>
      </c>
      <c r="R5285">
        <v>324</v>
      </c>
      <c r="S5285">
        <v>17</v>
      </c>
      <c r="T5285">
        <v>113</v>
      </c>
      <c r="U5285">
        <v>1</v>
      </c>
      <c r="V5285">
        <v>0</v>
      </c>
      <c r="W5285">
        <v>2.8344566657880002E-2</v>
      </c>
      <c r="X5285">
        <v>67.549648148363417</v>
      </c>
      <c r="Y5285">
        <v>39.520898443338481</v>
      </c>
      <c r="Z5285">
        <v>22.728869357158644</v>
      </c>
      <c r="AA5285">
        <v>36.319514249688368</v>
      </c>
      <c r="AB5285">
        <v>20.381327482783771</v>
      </c>
      <c r="AC5285">
        <v>2.321450592962667</v>
      </c>
      <c r="AD5285">
        <v>0</v>
      </c>
      <c r="AE5285">
        <v>188.85005284095325</v>
      </c>
    </row>
    <row r="5286" spans="1:31" x14ac:dyDescent="0.3">
      <c r="A5286">
        <v>2515954</v>
      </c>
      <c r="B5286">
        <v>1</v>
      </c>
      <c r="C5286" t="s">
        <v>80</v>
      </c>
      <c r="D5286" t="s">
        <v>83</v>
      </c>
      <c r="E5286" t="s">
        <v>147</v>
      </c>
      <c r="F5286" t="s">
        <v>15197</v>
      </c>
      <c r="G5286" t="s">
        <v>134</v>
      </c>
      <c r="H5286" t="s">
        <v>150</v>
      </c>
      <c r="I5286" t="s">
        <v>136</v>
      </c>
      <c r="J5286" t="s">
        <v>137</v>
      </c>
      <c r="K5286" t="s">
        <v>138</v>
      </c>
      <c r="L5286" t="s">
        <v>15198</v>
      </c>
      <c r="M5286" t="s">
        <v>15199</v>
      </c>
      <c r="N5286">
        <v>3.0763888879999999</v>
      </c>
      <c r="O5286">
        <v>0</v>
      </c>
      <c r="P5286">
        <v>12</v>
      </c>
      <c r="Q5286">
        <v>0</v>
      </c>
      <c r="R5286">
        <v>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12.107910611272608</v>
      </c>
      <c r="Y5286">
        <v>0</v>
      </c>
      <c r="Z5286">
        <v>0</v>
      </c>
      <c r="AA5286">
        <v>0</v>
      </c>
      <c r="AB5286">
        <v>0</v>
      </c>
      <c r="AC5286">
        <v>0</v>
      </c>
      <c r="AD5286">
        <v>0</v>
      </c>
      <c r="AE5286">
        <v>12.107910611272608</v>
      </c>
    </row>
    <row r="5287" spans="1:31" x14ac:dyDescent="0.3">
      <c r="A5287">
        <v>2516160</v>
      </c>
      <c r="B5287">
        <v>1</v>
      </c>
      <c r="C5287" t="s">
        <v>80</v>
      </c>
      <c r="D5287" t="s">
        <v>105</v>
      </c>
      <c r="E5287" t="s">
        <v>141</v>
      </c>
      <c r="F5287" t="s">
        <v>15200</v>
      </c>
      <c r="G5287" t="s">
        <v>134</v>
      </c>
      <c r="H5287" t="s">
        <v>135</v>
      </c>
      <c r="I5287" t="s">
        <v>136</v>
      </c>
      <c r="J5287" t="s">
        <v>137</v>
      </c>
      <c r="K5287" t="s">
        <v>138</v>
      </c>
      <c r="L5287" t="s">
        <v>15201</v>
      </c>
      <c r="M5287" t="s">
        <v>15202</v>
      </c>
      <c r="N5287">
        <v>1.3955555550000001</v>
      </c>
      <c r="O5287">
        <v>2</v>
      </c>
      <c r="P5287">
        <v>776</v>
      </c>
      <c r="Q5287">
        <v>6</v>
      </c>
      <c r="R5287">
        <v>51</v>
      </c>
      <c r="S5287">
        <v>37</v>
      </c>
      <c r="T5287">
        <v>132</v>
      </c>
      <c r="U5287">
        <v>9</v>
      </c>
      <c r="V5287">
        <v>0</v>
      </c>
      <c r="W5287">
        <v>1.1342746938585002</v>
      </c>
      <c r="X5287">
        <v>323.16238451837046</v>
      </c>
      <c r="Y5287">
        <v>15.690919419805519</v>
      </c>
      <c r="Z5287">
        <v>36.904903072946865</v>
      </c>
      <c r="AA5287">
        <v>336.16279575717789</v>
      </c>
      <c r="AB5287">
        <v>182.43681012056246</v>
      </c>
      <c r="AC5287">
        <v>934.58619159108582</v>
      </c>
      <c r="AD5287">
        <v>0</v>
      </c>
      <c r="AE5287">
        <v>1830.0782791738075</v>
      </c>
    </row>
    <row r="5288" spans="1:31" x14ac:dyDescent="0.3">
      <c r="A5288">
        <v>2516020</v>
      </c>
      <c r="B5288">
        <v>1</v>
      </c>
      <c r="C5288" t="s">
        <v>81</v>
      </c>
      <c r="D5288" t="s">
        <v>123</v>
      </c>
      <c r="E5288" t="s">
        <v>159</v>
      </c>
      <c r="F5288" t="s">
        <v>6181</v>
      </c>
      <c r="G5288" t="s">
        <v>181</v>
      </c>
      <c r="H5288" t="s">
        <v>150</v>
      </c>
      <c r="I5288" t="s">
        <v>136</v>
      </c>
      <c r="J5288" t="s">
        <v>137</v>
      </c>
      <c r="K5288" t="s">
        <v>144</v>
      </c>
      <c r="L5288" t="s">
        <v>15203</v>
      </c>
      <c r="M5288" t="s">
        <v>15204</v>
      </c>
      <c r="N5288">
        <v>1.558611111</v>
      </c>
      <c r="O5288">
        <v>0</v>
      </c>
      <c r="P5288">
        <v>231</v>
      </c>
      <c r="Q5288">
        <v>0</v>
      </c>
      <c r="R5288">
        <v>11</v>
      </c>
      <c r="S5288">
        <v>0</v>
      </c>
      <c r="T5288">
        <v>17</v>
      </c>
      <c r="U5288">
        <v>0</v>
      </c>
      <c r="V5288">
        <v>0</v>
      </c>
      <c r="W5288">
        <v>0</v>
      </c>
      <c r="X5288">
        <v>91.071808232549728</v>
      </c>
      <c r="Y5288">
        <v>0</v>
      </c>
      <c r="Z5288">
        <v>5.544731162886368</v>
      </c>
      <c r="AA5288">
        <v>0</v>
      </c>
      <c r="AB5288">
        <v>18.025369652880062</v>
      </c>
      <c r="AC5288">
        <v>0</v>
      </c>
      <c r="AD5288">
        <v>0</v>
      </c>
      <c r="AE5288">
        <v>114.64190904831615</v>
      </c>
    </row>
    <row r="5289" spans="1:31" x14ac:dyDescent="0.3">
      <c r="A5289">
        <v>2516163</v>
      </c>
      <c r="B5289">
        <v>1</v>
      </c>
      <c r="C5289" t="s">
        <v>80</v>
      </c>
      <c r="D5289" t="s">
        <v>100</v>
      </c>
      <c r="E5289" t="s">
        <v>132</v>
      </c>
      <c r="F5289" t="s">
        <v>15205</v>
      </c>
      <c r="G5289" t="s">
        <v>204</v>
      </c>
      <c r="H5289" t="s">
        <v>135</v>
      </c>
      <c r="I5289" t="s">
        <v>136</v>
      </c>
      <c r="J5289" t="s">
        <v>137</v>
      </c>
      <c r="K5289" t="s">
        <v>144</v>
      </c>
      <c r="L5289" t="s">
        <v>15206</v>
      </c>
      <c r="M5289" t="s">
        <v>15207</v>
      </c>
      <c r="N5289">
        <v>2.286944444</v>
      </c>
      <c r="O5289">
        <v>0</v>
      </c>
      <c r="P5289">
        <v>183</v>
      </c>
      <c r="Q5289">
        <v>0</v>
      </c>
      <c r="R5289">
        <v>12</v>
      </c>
      <c r="S5289">
        <v>0</v>
      </c>
      <c r="T5289">
        <v>16</v>
      </c>
      <c r="U5289">
        <v>0</v>
      </c>
      <c r="V5289">
        <v>0</v>
      </c>
      <c r="W5289">
        <v>0</v>
      </c>
      <c r="X5289">
        <v>134.6717891394039</v>
      </c>
      <c r="Y5289">
        <v>0</v>
      </c>
      <c r="Z5289">
        <v>21.093319602324467</v>
      </c>
      <c r="AA5289">
        <v>0</v>
      </c>
      <c r="AB5289">
        <v>23.130889862213305</v>
      </c>
      <c r="AC5289">
        <v>0</v>
      </c>
      <c r="AD5289">
        <v>0</v>
      </c>
      <c r="AE5289">
        <v>178.89599860394168</v>
      </c>
    </row>
    <row r="5290" spans="1:31" x14ac:dyDescent="0.3">
      <c r="A5290">
        <v>2516140</v>
      </c>
      <c r="B5290">
        <v>1</v>
      </c>
      <c r="C5290" t="s">
        <v>80</v>
      </c>
      <c r="D5290" t="s">
        <v>83</v>
      </c>
      <c r="E5290" t="s">
        <v>275</v>
      </c>
      <c r="F5290" t="s">
        <v>15208</v>
      </c>
      <c r="G5290" t="s">
        <v>143</v>
      </c>
      <c r="H5290" t="s">
        <v>135</v>
      </c>
      <c r="I5290" t="s">
        <v>136</v>
      </c>
      <c r="J5290" t="s">
        <v>137</v>
      </c>
      <c r="K5290" t="s">
        <v>144</v>
      </c>
      <c r="L5290" t="s">
        <v>15209</v>
      </c>
      <c r="M5290" t="s">
        <v>15210</v>
      </c>
      <c r="N5290">
        <v>0.161111111</v>
      </c>
      <c r="O5290">
        <v>9</v>
      </c>
      <c r="P5290">
        <v>2245</v>
      </c>
      <c r="Q5290">
        <v>13</v>
      </c>
      <c r="R5290">
        <v>318</v>
      </c>
      <c r="S5290">
        <v>71</v>
      </c>
      <c r="T5290">
        <v>1005</v>
      </c>
      <c r="U5290">
        <v>6</v>
      </c>
      <c r="V5290">
        <v>7</v>
      </c>
      <c r="W5290">
        <v>0.57094201994773341</v>
      </c>
      <c r="X5290">
        <v>143.37918242496198</v>
      </c>
      <c r="Y5290">
        <v>2.96573376464405</v>
      </c>
      <c r="Z5290">
        <v>21.780633107395868</v>
      </c>
      <c r="AA5290">
        <v>91.520905405838832</v>
      </c>
      <c r="AB5290">
        <v>280.79225907703704</v>
      </c>
      <c r="AC5290">
        <v>99.932072043832989</v>
      </c>
      <c r="AD5290">
        <v>37.360787575288143</v>
      </c>
      <c r="AE5290">
        <v>678.30251541894665</v>
      </c>
    </row>
    <row r="5291" spans="1:31" x14ac:dyDescent="0.3">
      <c r="A5291">
        <v>2516395</v>
      </c>
      <c r="B5291">
        <v>1</v>
      </c>
      <c r="C5291" t="s">
        <v>81</v>
      </c>
      <c r="D5291" t="s">
        <v>112</v>
      </c>
      <c r="E5291" t="s">
        <v>141</v>
      </c>
      <c r="F5291" t="s">
        <v>15211</v>
      </c>
      <c r="G5291" t="s">
        <v>143</v>
      </c>
      <c r="H5291" t="s">
        <v>135</v>
      </c>
      <c r="I5291" t="s">
        <v>136</v>
      </c>
      <c r="J5291" t="s">
        <v>137</v>
      </c>
      <c r="K5291" t="s">
        <v>144</v>
      </c>
      <c r="L5291" t="s">
        <v>15212</v>
      </c>
      <c r="M5291" t="s">
        <v>15213</v>
      </c>
      <c r="N5291">
        <v>5.3333332999999997E-2</v>
      </c>
      <c r="O5291">
        <v>2</v>
      </c>
      <c r="P5291">
        <v>19987</v>
      </c>
      <c r="Q5291">
        <v>52</v>
      </c>
      <c r="R5291">
        <v>991</v>
      </c>
      <c r="S5291">
        <v>104</v>
      </c>
      <c r="T5291">
        <v>2247</v>
      </c>
      <c r="U5291">
        <v>9</v>
      </c>
      <c r="V5291">
        <v>2</v>
      </c>
      <c r="W5291">
        <v>3.1703115039040004E-2</v>
      </c>
      <c r="X5291">
        <v>105.05519511533927</v>
      </c>
      <c r="Y5291">
        <v>6.6243170732998395</v>
      </c>
      <c r="Z5291">
        <v>13.304931177838551</v>
      </c>
      <c r="AA5291">
        <v>14.366111737510412</v>
      </c>
      <c r="AB5291">
        <v>51.516855184798018</v>
      </c>
      <c r="AC5291">
        <v>19.561332049353599</v>
      </c>
      <c r="AD5291">
        <v>0.71816516732176006</v>
      </c>
      <c r="AE5291">
        <v>211.17861062050051</v>
      </c>
    </row>
    <row r="5292" spans="1:31" x14ac:dyDescent="0.3">
      <c r="A5292">
        <v>2516369</v>
      </c>
      <c r="B5292">
        <v>1</v>
      </c>
      <c r="C5292" t="s">
        <v>81</v>
      </c>
      <c r="D5292" t="s">
        <v>113</v>
      </c>
      <c r="E5292" t="s">
        <v>141</v>
      </c>
      <c r="F5292" t="s">
        <v>2192</v>
      </c>
      <c r="G5292" t="s">
        <v>143</v>
      </c>
      <c r="H5292" t="s">
        <v>135</v>
      </c>
      <c r="I5292" t="s">
        <v>136</v>
      </c>
      <c r="J5292" t="s">
        <v>137</v>
      </c>
      <c r="K5292" t="s">
        <v>144</v>
      </c>
      <c r="L5292" t="s">
        <v>15214</v>
      </c>
      <c r="M5292" t="s">
        <v>15215</v>
      </c>
      <c r="N5292">
        <v>0.67416666599999997</v>
      </c>
      <c r="O5292">
        <v>4</v>
      </c>
      <c r="P5292">
        <v>1245</v>
      </c>
      <c r="Q5292">
        <v>52</v>
      </c>
      <c r="R5292">
        <v>385</v>
      </c>
      <c r="S5292">
        <v>34</v>
      </c>
      <c r="T5292">
        <v>442</v>
      </c>
      <c r="U5292">
        <v>16</v>
      </c>
      <c r="V5292">
        <v>4</v>
      </c>
      <c r="W5292">
        <v>0.27063531180384004</v>
      </c>
      <c r="X5292">
        <v>138.4151699811805</v>
      </c>
      <c r="Y5292">
        <v>24.356216344418826</v>
      </c>
      <c r="Z5292">
        <v>69.872719490898888</v>
      </c>
      <c r="AA5292">
        <v>300.40775501455806</v>
      </c>
      <c r="AB5292">
        <v>170.6967936587088</v>
      </c>
      <c r="AC5292">
        <v>1538.4832524542367</v>
      </c>
      <c r="AD5292">
        <v>2.232495369360155</v>
      </c>
      <c r="AE5292">
        <v>2244.7350376251657</v>
      </c>
    </row>
    <row r="5293" spans="1:31" x14ac:dyDescent="0.3">
      <c r="A5293">
        <v>2516475</v>
      </c>
      <c r="B5293">
        <v>1</v>
      </c>
      <c r="C5293" t="s">
        <v>80</v>
      </c>
      <c r="D5293" t="s">
        <v>82</v>
      </c>
      <c r="E5293" t="s">
        <v>167</v>
      </c>
      <c r="F5293" t="s">
        <v>15216</v>
      </c>
      <c r="G5293" t="s">
        <v>263</v>
      </c>
      <c r="H5293" t="s">
        <v>150</v>
      </c>
      <c r="I5293" t="s">
        <v>136</v>
      </c>
      <c r="J5293" t="s">
        <v>137</v>
      </c>
      <c r="K5293" t="s">
        <v>144</v>
      </c>
      <c r="L5293" t="s">
        <v>15217</v>
      </c>
      <c r="M5293" t="s">
        <v>15218</v>
      </c>
      <c r="N5293">
        <v>3.0350000000000001</v>
      </c>
      <c r="O5293">
        <v>0</v>
      </c>
      <c r="P5293">
        <v>4</v>
      </c>
      <c r="Q5293">
        <v>0</v>
      </c>
      <c r="R5293">
        <v>0</v>
      </c>
      <c r="S5293">
        <v>0</v>
      </c>
      <c r="T5293">
        <v>1</v>
      </c>
      <c r="U5293">
        <v>0</v>
      </c>
      <c r="V5293">
        <v>0</v>
      </c>
      <c r="W5293">
        <v>0</v>
      </c>
      <c r="X5293">
        <v>1.9280099259088201</v>
      </c>
      <c r="Y5293">
        <v>0</v>
      </c>
      <c r="Z5293">
        <v>0</v>
      </c>
      <c r="AA5293">
        <v>0</v>
      </c>
      <c r="AB5293">
        <v>0</v>
      </c>
      <c r="AC5293">
        <v>0</v>
      </c>
      <c r="AD5293">
        <v>0</v>
      </c>
      <c r="AE5293">
        <v>1.9280099259088201</v>
      </c>
    </row>
    <row r="5294" spans="1:31" x14ac:dyDescent="0.3">
      <c r="A5294">
        <v>2515891</v>
      </c>
      <c r="B5294">
        <v>1</v>
      </c>
      <c r="C5294" t="s">
        <v>80</v>
      </c>
      <c r="D5294" t="s">
        <v>82</v>
      </c>
      <c r="E5294" t="s">
        <v>159</v>
      </c>
      <c r="F5294" t="s">
        <v>14493</v>
      </c>
      <c r="G5294" t="s">
        <v>161</v>
      </c>
      <c r="H5294" t="s">
        <v>150</v>
      </c>
      <c r="I5294" t="s">
        <v>136</v>
      </c>
      <c r="J5294" t="s">
        <v>137</v>
      </c>
      <c r="K5294" t="s">
        <v>144</v>
      </c>
      <c r="L5294" t="s">
        <v>15219</v>
      </c>
      <c r="M5294" t="s">
        <v>15220</v>
      </c>
      <c r="N5294">
        <v>0.30722222199999999</v>
      </c>
      <c r="O5294">
        <v>0</v>
      </c>
      <c r="P5294">
        <v>265</v>
      </c>
      <c r="Q5294">
        <v>0</v>
      </c>
      <c r="R5294">
        <v>0</v>
      </c>
      <c r="S5294">
        <v>0</v>
      </c>
      <c r="T5294">
        <v>15</v>
      </c>
      <c r="U5294">
        <v>0</v>
      </c>
      <c r="V5294">
        <v>0</v>
      </c>
      <c r="W5294">
        <v>0</v>
      </c>
      <c r="X5294">
        <v>20.102684646685727</v>
      </c>
      <c r="Y5294">
        <v>0</v>
      </c>
      <c r="Z5294">
        <v>0</v>
      </c>
      <c r="AA5294">
        <v>0</v>
      </c>
      <c r="AB5294">
        <v>2.7154568580978422</v>
      </c>
      <c r="AC5294">
        <v>0</v>
      </c>
      <c r="AD5294">
        <v>0</v>
      </c>
      <c r="AE5294">
        <v>22.818141504783569</v>
      </c>
    </row>
    <row r="5295" spans="1:31" x14ac:dyDescent="0.3">
      <c r="A5295">
        <v>2516295</v>
      </c>
      <c r="B5295">
        <v>1</v>
      </c>
      <c r="C5295" t="s">
        <v>81</v>
      </c>
      <c r="D5295" t="s">
        <v>127</v>
      </c>
      <c r="E5295" t="s">
        <v>132</v>
      </c>
      <c r="F5295" t="s">
        <v>15221</v>
      </c>
      <c r="G5295" t="s">
        <v>143</v>
      </c>
      <c r="H5295" t="s">
        <v>135</v>
      </c>
      <c r="I5295" t="s">
        <v>136</v>
      </c>
      <c r="J5295" t="s">
        <v>137</v>
      </c>
      <c r="K5295" t="s">
        <v>144</v>
      </c>
      <c r="L5295" t="s">
        <v>15222</v>
      </c>
      <c r="M5295" t="s">
        <v>15223</v>
      </c>
      <c r="N5295">
        <v>1.2991666660000001</v>
      </c>
      <c r="O5295">
        <v>0</v>
      </c>
      <c r="P5295">
        <v>133</v>
      </c>
      <c r="Q5295">
        <v>11</v>
      </c>
      <c r="R5295">
        <v>11</v>
      </c>
      <c r="S5295">
        <v>2</v>
      </c>
      <c r="T5295">
        <v>11</v>
      </c>
      <c r="U5295">
        <v>0</v>
      </c>
      <c r="V5295">
        <v>0</v>
      </c>
      <c r="W5295">
        <v>0</v>
      </c>
      <c r="X5295">
        <v>55.872186543474172</v>
      </c>
      <c r="Y5295">
        <v>3.1196653880566245</v>
      </c>
      <c r="Z5295">
        <v>3.1166244214420904</v>
      </c>
      <c r="AA5295">
        <v>6.0114474448815978</v>
      </c>
      <c r="AB5295">
        <v>6.3582106122675874</v>
      </c>
      <c r="AC5295">
        <v>0</v>
      </c>
      <c r="AD5295">
        <v>0</v>
      </c>
      <c r="AE5295">
        <v>74.478134410122067</v>
      </c>
    </row>
    <row r="5296" spans="1:31" x14ac:dyDescent="0.3">
      <c r="A5296">
        <v>2516272</v>
      </c>
      <c r="B5296">
        <v>1</v>
      </c>
      <c r="C5296" t="s">
        <v>80</v>
      </c>
      <c r="D5296" t="s">
        <v>98</v>
      </c>
      <c r="E5296" t="s">
        <v>159</v>
      </c>
      <c r="F5296" t="s">
        <v>15224</v>
      </c>
      <c r="G5296" t="s">
        <v>181</v>
      </c>
      <c r="H5296" t="s">
        <v>150</v>
      </c>
      <c r="I5296" t="s">
        <v>136</v>
      </c>
      <c r="J5296" t="s">
        <v>137</v>
      </c>
      <c r="K5296" t="s">
        <v>144</v>
      </c>
      <c r="L5296" t="s">
        <v>15225</v>
      </c>
      <c r="M5296" t="s">
        <v>15226</v>
      </c>
      <c r="N5296">
        <v>2.44</v>
      </c>
      <c r="O5296">
        <v>0</v>
      </c>
      <c r="P5296">
        <v>0</v>
      </c>
      <c r="Q5296">
        <v>0</v>
      </c>
      <c r="R5296">
        <v>13</v>
      </c>
      <c r="S5296">
        <v>0</v>
      </c>
      <c r="T5296">
        <v>2</v>
      </c>
      <c r="U5296">
        <v>0</v>
      </c>
      <c r="V5296">
        <v>0</v>
      </c>
      <c r="W5296">
        <v>0</v>
      </c>
      <c r="X5296">
        <v>0</v>
      </c>
      <c r="Y5296">
        <v>0</v>
      </c>
      <c r="Z5296">
        <v>17.519117671911594</v>
      </c>
      <c r="AA5296">
        <v>0</v>
      </c>
      <c r="AB5296">
        <v>7.5190241916111109</v>
      </c>
      <c r="AC5296">
        <v>0</v>
      </c>
      <c r="AD5296">
        <v>0</v>
      </c>
      <c r="AE5296">
        <v>25.038141863522704</v>
      </c>
    </row>
    <row r="5297" spans="1:31" x14ac:dyDescent="0.3">
      <c r="A5297">
        <v>2516172</v>
      </c>
      <c r="B5297">
        <v>1</v>
      </c>
      <c r="C5297" t="s">
        <v>80</v>
      </c>
      <c r="D5297" t="s">
        <v>110</v>
      </c>
      <c r="E5297" t="s">
        <v>159</v>
      </c>
      <c r="F5297" t="s">
        <v>15227</v>
      </c>
      <c r="G5297" t="s">
        <v>256</v>
      </c>
      <c r="H5297" t="s">
        <v>150</v>
      </c>
      <c r="I5297" t="s">
        <v>136</v>
      </c>
      <c r="J5297" t="s">
        <v>137</v>
      </c>
      <c r="K5297" t="s">
        <v>138</v>
      </c>
      <c r="L5297" t="s">
        <v>15228</v>
      </c>
      <c r="M5297" t="s">
        <v>15229</v>
      </c>
      <c r="N5297">
        <v>1.4866666660000001</v>
      </c>
      <c r="O5297">
        <v>0</v>
      </c>
      <c r="P5297">
        <v>849</v>
      </c>
      <c r="Q5297">
        <v>0</v>
      </c>
      <c r="R5297">
        <v>0</v>
      </c>
      <c r="S5297">
        <v>0</v>
      </c>
      <c r="T5297">
        <v>53</v>
      </c>
      <c r="U5297">
        <v>0</v>
      </c>
      <c r="V5297">
        <v>0</v>
      </c>
      <c r="W5297">
        <v>0</v>
      </c>
      <c r="X5297">
        <v>317.81945480624955</v>
      </c>
      <c r="Y5297">
        <v>0</v>
      </c>
      <c r="Z5297">
        <v>0</v>
      </c>
      <c r="AA5297">
        <v>0</v>
      </c>
      <c r="AB5297">
        <v>97.360537362148833</v>
      </c>
      <c r="AC5297">
        <v>0</v>
      </c>
      <c r="AD5297">
        <v>0</v>
      </c>
      <c r="AE5297">
        <v>415.17999216839837</v>
      </c>
    </row>
    <row r="5298" spans="1:31" x14ac:dyDescent="0.3">
      <c r="A5298">
        <v>2516109</v>
      </c>
      <c r="B5298">
        <v>1</v>
      </c>
      <c r="C5298" t="s">
        <v>80</v>
      </c>
      <c r="D5298" t="s">
        <v>110</v>
      </c>
      <c r="E5298" t="s">
        <v>159</v>
      </c>
      <c r="F5298" t="s">
        <v>15230</v>
      </c>
      <c r="G5298" t="s">
        <v>134</v>
      </c>
      <c r="H5298" t="s">
        <v>150</v>
      </c>
      <c r="I5298" t="s">
        <v>136</v>
      </c>
      <c r="J5298" t="s">
        <v>137</v>
      </c>
      <c r="K5298" t="s">
        <v>138</v>
      </c>
      <c r="L5298" t="s">
        <v>15231</v>
      </c>
      <c r="M5298" t="s">
        <v>15232</v>
      </c>
      <c r="N5298">
        <v>0.92249999999999999</v>
      </c>
      <c r="O5298">
        <v>0</v>
      </c>
      <c r="P5298">
        <v>1041</v>
      </c>
      <c r="Q5298">
        <v>0</v>
      </c>
      <c r="R5298">
        <v>0</v>
      </c>
      <c r="S5298">
        <v>0</v>
      </c>
      <c r="T5298">
        <v>88</v>
      </c>
      <c r="U5298">
        <v>0</v>
      </c>
      <c r="V5298">
        <v>0</v>
      </c>
      <c r="W5298">
        <v>0</v>
      </c>
      <c r="X5298">
        <v>263.39536024369812</v>
      </c>
      <c r="Y5298">
        <v>0</v>
      </c>
      <c r="Z5298">
        <v>0</v>
      </c>
      <c r="AA5298">
        <v>0</v>
      </c>
      <c r="AB5298">
        <v>41.799099891442097</v>
      </c>
      <c r="AC5298">
        <v>0</v>
      </c>
      <c r="AD5298">
        <v>0</v>
      </c>
      <c r="AE5298">
        <v>305.19446013514022</v>
      </c>
    </row>
    <row r="5299" spans="1:31" x14ac:dyDescent="0.3">
      <c r="A5299">
        <v>2516066</v>
      </c>
      <c r="B5299">
        <v>1</v>
      </c>
      <c r="C5299" t="s">
        <v>81</v>
      </c>
      <c r="D5299" t="s">
        <v>120</v>
      </c>
      <c r="E5299" t="s">
        <v>141</v>
      </c>
      <c r="F5299" t="s">
        <v>15233</v>
      </c>
      <c r="G5299" t="s">
        <v>143</v>
      </c>
      <c r="H5299" t="s">
        <v>135</v>
      </c>
      <c r="I5299" t="s">
        <v>136</v>
      </c>
      <c r="J5299" t="s">
        <v>137</v>
      </c>
      <c r="K5299" t="s">
        <v>144</v>
      </c>
      <c r="L5299" t="s">
        <v>15234</v>
      </c>
      <c r="M5299" t="s">
        <v>15235</v>
      </c>
      <c r="N5299">
        <v>0.81499999999999995</v>
      </c>
      <c r="O5299">
        <v>2</v>
      </c>
      <c r="P5299">
        <v>1071</v>
      </c>
      <c r="Q5299">
        <v>94</v>
      </c>
      <c r="R5299">
        <v>54</v>
      </c>
      <c r="S5299">
        <v>24</v>
      </c>
      <c r="T5299">
        <v>58</v>
      </c>
      <c r="U5299">
        <v>2</v>
      </c>
      <c r="V5299">
        <v>0</v>
      </c>
      <c r="W5299">
        <v>0.21505909780573224</v>
      </c>
      <c r="X5299">
        <v>135.37400003529157</v>
      </c>
      <c r="Y5299">
        <v>37.42329969278294</v>
      </c>
      <c r="Z5299">
        <v>8.1381495360061358</v>
      </c>
      <c r="AA5299">
        <v>100.64285205017948</v>
      </c>
      <c r="AB5299">
        <v>26.977195861148967</v>
      </c>
      <c r="AC5299">
        <v>80.465003356749506</v>
      </c>
      <c r="AD5299">
        <v>0</v>
      </c>
      <c r="AE5299">
        <v>389.23555962996431</v>
      </c>
    </row>
    <row r="5300" spans="1:31" x14ac:dyDescent="0.3">
      <c r="A5300">
        <v>2515923</v>
      </c>
      <c r="B5300">
        <v>1</v>
      </c>
      <c r="C5300" t="s">
        <v>81</v>
      </c>
      <c r="D5300" t="s">
        <v>123</v>
      </c>
      <c r="E5300" t="s">
        <v>275</v>
      </c>
      <c r="F5300" t="s">
        <v>15236</v>
      </c>
      <c r="G5300" t="s">
        <v>143</v>
      </c>
      <c r="H5300" t="s">
        <v>135</v>
      </c>
      <c r="I5300" t="s">
        <v>136</v>
      </c>
      <c r="J5300" t="s">
        <v>137</v>
      </c>
      <c r="K5300" t="s">
        <v>144</v>
      </c>
      <c r="L5300" t="s">
        <v>15237</v>
      </c>
      <c r="M5300" t="s">
        <v>15238</v>
      </c>
      <c r="N5300">
        <v>2.9905555549999998</v>
      </c>
      <c r="O5300">
        <v>0</v>
      </c>
      <c r="P5300">
        <v>580</v>
      </c>
      <c r="Q5300">
        <v>0</v>
      </c>
      <c r="R5300">
        <v>0</v>
      </c>
      <c r="S5300">
        <v>0</v>
      </c>
      <c r="T5300">
        <v>40</v>
      </c>
      <c r="U5300">
        <v>0</v>
      </c>
      <c r="V5300">
        <v>0</v>
      </c>
      <c r="W5300">
        <v>0</v>
      </c>
      <c r="X5300">
        <v>290.3718329289747</v>
      </c>
      <c r="Y5300">
        <v>0</v>
      </c>
      <c r="Z5300">
        <v>0</v>
      </c>
      <c r="AA5300">
        <v>0</v>
      </c>
      <c r="AB5300">
        <v>191.28544509281872</v>
      </c>
      <c r="AC5300">
        <v>0</v>
      </c>
      <c r="AD5300">
        <v>0</v>
      </c>
      <c r="AE5300">
        <v>481.65727802179345</v>
      </c>
    </row>
    <row r="5301" spans="1:31" x14ac:dyDescent="0.3">
      <c r="A5301">
        <v>2515900</v>
      </c>
      <c r="B5301">
        <v>1</v>
      </c>
      <c r="C5301" t="s">
        <v>80</v>
      </c>
      <c r="D5301" t="s">
        <v>92</v>
      </c>
      <c r="E5301" t="s">
        <v>167</v>
      </c>
      <c r="F5301" t="s">
        <v>15239</v>
      </c>
      <c r="G5301" t="s">
        <v>538</v>
      </c>
      <c r="H5301" t="s">
        <v>150</v>
      </c>
      <c r="I5301" t="s">
        <v>136</v>
      </c>
      <c r="J5301" t="s">
        <v>3</v>
      </c>
      <c r="K5301" t="s">
        <v>144</v>
      </c>
      <c r="L5301" t="s">
        <v>15240</v>
      </c>
      <c r="M5301" t="s">
        <v>15241</v>
      </c>
      <c r="N5301">
        <v>1.7947222220000001</v>
      </c>
      <c r="O5301">
        <v>0</v>
      </c>
      <c r="P5301">
        <v>1</v>
      </c>
      <c r="Q5301">
        <v>0</v>
      </c>
      <c r="R5301">
        <v>0</v>
      </c>
      <c r="S5301">
        <v>0</v>
      </c>
      <c r="T5301">
        <v>0</v>
      </c>
      <c r="U5301">
        <v>0</v>
      </c>
      <c r="V5301">
        <v>0</v>
      </c>
      <c r="W5301">
        <v>0</v>
      </c>
      <c r="X5301">
        <v>1.111956513019176</v>
      </c>
      <c r="Y5301">
        <v>0</v>
      </c>
      <c r="Z5301">
        <v>0</v>
      </c>
      <c r="AA5301">
        <v>0</v>
      </c>
      <c r="AB5301">
        <v>0</v>
      </c>
      <c r="AC5301">
        <v>0</v>
      </c>
      <c r="AD5301">
        <v>0</v>
      </c>
      <c r="AE5301">
        <v>1.111956513019176</v>
      </c>
    </row>
    <row r="5302" spans="1:31" x14ac:dyDescent="0.3">
      <c r="A5302">
        <v>2515943</v>
      </c>
      <c r="B5302">
        <v>1</v>
      </c>
      <c r="C5302" t="s">
        <v>81</v>
      </c>
      <c r="D5302" t="s">
        <v>118</v>
      </c>
      <c r="E5302" t="s">
        <v>132</v>
      </c>
      <c r="F5302" t="s">
        <v>15242</v>
      </c>
      <c r="G5302" t="s">
        <v>173</v>
      </c>
      <c r="H5302" t="s">
        <v>135</v>
      </c>
      <c r="I5302" t="s">
        <v>136</v>
      </c>
      <c r="J5302" t="s">
        <v>137</v>
      </c>
      <c r="K5302" t="s">
        <v>138</v>
      </c>
      <c r="L5302" t="s">
        <v>15243</v>
      </c>
      <c r="M5302" t="s">
        <v>15244</v>
      </c>
      <c r="N5302">
        <v>7.2838888879999999</v>
      </c>
      <c r="O5302">
        <v>0</v>
      </c>
      <c r="P5302">
        <v>0</v>
      </c>
      <c r="Q5302">
        <v>14</v>
      </c>
      <c r="R5302">
        <v>0</v>
      </c>
      <c r="S5302">
        <v>4</v>
      </c>
      <c r="T5302">
        <v>0</v>
      </c>
      <c r="U5302">
        <v>0</v>
      </c>
      <c r="V5302">
        <v>0</v>
      </c>
      <c r="W5302">
        <v>0</v>
      </c>
      <c r="X5302">
        <v>0</v>
      </c>
      <c r="Y5302">
        <v>158.33555217026426</v>
      </c>
      <c r="Z5302">
        <v>0</v>
      </c>
      <c r="AA5302">
        <v>94.46501558741268</v>
      </c>
      <c r="AB5302">
        <v>0</v>
      </c>
      <c r="AC5302">
        <v>0</v>
      </c>
      <c r="AD5302">
        <v>0</v>
      </c>
      <c r="AE5302">
        <v>252.80056775767696</v>
      </c>
    </row>
    <row r="5303" spans="1:31" x14ac:dyDescent="0.3">
      <c r="A5303">
        <v>2516129</v>
      </c>
      <c r="B5303">
        <v>1</v>
      </c>
      <c r="C5303" t="s">
        <v>80</v>
      </c>
      <c r="D5303" t="s">
        <v>97</v>
      </c>
      <c r="E5303" t="s">
        <v>132</v>
      </c>
      <c r="F5303" t="s">
        <v>15245</v>
      </c>
      <c r="G5303" t="s">
        <v>204</v>
      </c>
      <c r="H5303" t="s">
        <v>135</v>
      </c>
      <c r="I5303" t="s">
        <v>136</v>
      </c>
      <c r="J5303" t="s">
        <v>137</v>
      </c>
      <c r="K5303" t="s">
        <v>144</v>
      </c>
      <c r="L5303" t="s">
        <v>15246</v>
      </c>
      <c r="M5303" t="s">
        <v>15247</v>
      </c>
      <c r="N5303">
        <v>1.5438888879999999</v>
      </c>
      <c r="O5303">
        <v>3</v>
      </c>
      <c r="P5303">
        <v>203</v>
      </c>
      <c r="Q5303">
        <v>0</v>
      </c>
      <c r="R5303">
        <v>0</v>
      </c>
      <c r="S5303">
        <v>0</v>
      </c>
      <c r="T5303">
        <v>4</v>
      </c>
      <c r="U5303">
        <v>0</v>
      </c>
      <c r="V5303">
        <v>0</v>
      </c>
      <c r="W5303">
        <v>56.58357903614953</v>
      </c>
      <c r="X5303">
        <v>228.57683833017819</v>
      </c>
      <c r="Y5303">
        <v>0</v>
      </c>
      <c r="Z5303">
        <v>0</v>
      </c>
      <c r="AA5303">
        <v>0</v>
      </c>
      <c r="AB5303">
        <v>3.4938888203392717</v>
      </c>
      <c r="AC5303">
        <v>0</v>
      </c>
      <c r="AD5303">
        <v>0</v>
      </c>
      <c r="AE5303">
        <v>288.65430618666699</v>
      </c>
    </row>
    <row r="5304" spans="1:31" x14ac:dyDescent="0.3">
      <c r="A5304">
        <v>2516378</v>
      </c>
      <c r="B5304">
        <v>1</v>
      </c>
      <c r="C5304" t="s">
        <v>80</v>
      </c>
      <c r="D5304" t="s">
        <v>97</v>
      </c>
      <c r="E5304" t="s">
        <v>167</v>
      </c>
      <c r="F5304" t="s">
        <v>15248</v>
      </c>
      <c r="G5304" t="s">
        <v>263</v>
      </c>
      <c r="H5304" t="s">
        <v>150</v>
      </c>
      <c r="I5304" t="s">
        <v>136</v>
      </c>
      <c r="J5304" t="s">
        <v>137</v>
      </c>
      <c r="K5304" t="s">
        <v>144</v>
      </c>
      <c r="L5304" t="s">
        <v>15249</v>
      </c>
      <c r="M5304" t="s">
        <v>15250</v>
      </c>
      <c r="N5304">
        <v>0.87944444399999999</v>
      </c>
      <c r="O5304">
        <v>0</v>
      </c>
      <c r="P5304">
        <v>2</v>
      </c>
      <c r="Q5304">
        <v>0</v>
      </c>
      <c r="R5304">
        <v>1</v>
      </c>
      <c r="S5304">
        <v>0</v>
      </c>
      <c r="T5304">
        <v>0</v>
      </c>
      <c r="U5304">
        <v>0</v>
      </c>
      <c r="V5304">
        <v>0</v>
      </c>
      <c r="W5304">
        <v>0</v>
      </c>
      <c r="X5304">
        <v>0.27892312112377499</v>
      </c>
      <c r="Y5304">
        <v>0</v>
      </c>
      <c r="Z5304">
        <v>0</v>
      </c>
      <c r="AA5304">
        <v>0</v>
      </c>
      <c r="AB5304">
        <v>0</v>
      </c>
      <c r="AC5304">
        <v>0</v>
      </c>
      <c r="AD5304">
        <v>0</v>
      </c>
      <c r="AE5304">
        <v>0.27892312112377499</v>
      </c>
    </row>
    <row r="5305" spans="1:31" x14ac:dyDescent="0.3">
      <c r="A5305">
        <v>2516235</v>
      </c>
      <c r="B5305">
        <v>1</v>
      </c>
      <c r="C5305" t="s">
        <v>81</v>
      </c>
      <c r="D5305" t="s">
        <v>127</v>
      </c>
      <c r="E5305" t="s">
        <v>187</v>
      </c>
      <c r="F5305" t="s">
        <v>15251</v>
      </c>
      <c r="G5305" t="s">
        <v>143</v>
      </c>
      <c r="H5305" t="s">
        <v>135</v>
      </c>
      <c r="I5305" t="s">
        <v>136</v>
      </c>
      <c r="J5305" t="s">
        <v>137</v>
      </c>
      <c r="K5305" t="s">
        <v>144</v>
      </c>
      <c r="L5305" t="s">
        <v>15252</v>
      </c>
      <c r="M5305" t="s">
        <v>15253</v>
      </c>
      <c r="N5305">
        <v>0.11861111100000001</v>
      </c>
      <c r="O5305">
        <v>0</v>
      </c>
      <c r="P5305">
        <v>978</v>
      </c>
      <c r="Q5305">
        <v>12</v>
      </c>
      <c r="R5305">
        <v>32</v>
      </c>
      <c r="S5305">
        <v>8</v>
      </c>
      <c r="T5305">
        <v>124</v>
      </c>
      <c r="U5305">
        <v>7</v>
      </c>
      <c r="V5305">
        <v>2</v>
      </c>
      <c r="W5305">
        <v>0</v>
      </c>
      <c r="X5305">
        <v>35.73352065754252</v>
      </c>
      <c r="Y5305">
        <v>0.32382360352977246</v>
      </c>
      <c r="Z5305">
        <v>1.1305434817559168</v>
      </c>
      <c r="AA5305">
        <v>11.847455641892417</v>
      </c>
      <c r="AB5305">
        <v>9.299913253585844</v>
      </c>
      <c r="AC5305">
        <v>145.70478413637295</v>
      </c>
      <c r="AD5305">
        <v>3.0473199371649882</v>
      </c>
      <c r="AE5305">
        <v>207.08736071184441</v>
      </c>
    </row>
    <row r="5306" spans="1:31" x14ac:dyDescent="0.3">
      <c r="A5306">
        <v>2516086</v>
      </c>
      <c r="B5306">
        <v>1</v>
      </c>
      <c r="C5306" t="s">
        <v>80</v>
      </c>
      <c r="D5306" t="s">
        <v>89</v>
      </c>
      <c r="E5306" t="s">
        <v>141</v>
      </c>
      <c r="F5306" t="s">
        <v>15254</v>
      </c>
      <c r="G5306" t="s">
        <v>143</v>
      </c>
      <c r="H5306" t="s">
        <v>135</v>
      </c>
      <c r="I5306" t="s">
        <v>136</v>
      </c>
      <c r="J5306" t="s">
        <v>137</v>
      </c>
      <c r="K5306" t="s">
        <v>144</v>
      </c>
      <c r="L5306" t="s">
        <v>15255</v>
      </c>
      <c r="M5306" t="s">
        <v>15256</v>
      </c>
      <c r="N5306">
        <v>0.63333333300000005</v>
      </c>
      <c r="O5306">
        <v>5</v>
      </c>
      <c r="P5306">
        <v>1313</v>
      </c>
      <c r="Q5306">
        <v>2</v>
      </c>
      <c r="R5306">
        <v>24</v>
      </c>
      <c r="S5306">
        <v>13</v>
      </c>
      <c r="T5306">
        <v>110</v>
      </c>
      <c r="U5306">
        <v>4</v>
      </c>
      <c r="V5306">
        <v>0</v>
      </c>
      <c r="W5306">
        <v>41.499973298542599</v>
      </c>
      <c r="X5306">
        <v>403.71342146994465</v>
      </c>
      <c r="Y5306">
        <v>3.3576876864670502</v>
      </c>
      <c r="Z5306">
        <v>5.8051300881802996</v>
      </c>
      <c r="AA5306">
        <v>115.36508344723111</v>
      </c>
      <c r="AB5306">
        <v>126.60752609739289</v>
      </c>
      <c r="AC5306">
        <v>207.18027684868079</v>
      </c>
      <c r="AD5306">
        <v>0</v>
      </c>
      <c r="AE5306">
        <v>903.52909893643948</v>
      </c>
    </row>
    <row r="5307" spans="1:31" x14ac:dyDescent="0.3">
      <c r="A5307">
        <v>2515960</v>
      </c>
      <c r="B5307">
        <v>1</v>
      </c>
      <c r="C5307" t="s">
        <v>80</v>
      </c>
      <c r="D5307" t="s">
        <v>110</v>
      </c>
      <c r="E5307" t="s">
        <v>167</v>
      </c>
      <c r="F5307" t="s">
        <v>15257</v>
      </c>
      <c r="G5307" t="s">
        <v>169</v>
      </c>
      <c r="H5307" t="s">
        <v>150</v>
      </c>
      <c r="I5307" t="s">
        <v>136</v>
      </c>
      <c r="J5307" t="s">
        <v>137</v>
      </c>
      <c r="K5307" t="s">
        <v>144</v>
      </c>
      <c r="L5307" t="s">
        <v>15258</v>
      </c>
      <c r="M5307" t="s">
        <v>15259</v>
      </c>
      <c r="N5307">
        <v>1.689166666</v>
      </c>
      <c r="O5307">
        <v>0</v>
      </c>
      <c r="P5307">
        <v>3</v>
      </c>
      <c r="Q5307">
        <v>0</v>
      </c>
      <c r="R5307">
        <v>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1.4019277470815401</v>
      </c>
      <c r="Y5307">
        <v>0</v>
      </c>
      <c r="Z5307">
        <v>0</v>
      </c>
      <c r="AA5307">
        <v>0</v>
      </c>
      <c r="AB5307">
        <v>0</v>
      </c>
      <c r="AC5307">
        <v>0</v>
      </c>
      <c r="AD5307">
        <v>0</v>
      </c>
      <c r="AE5307">
        <v>1.4019277470815401</v>
      </c>
    </row>
    <row r="5308" spans="1:31" x14ac:dyDescent="0.3">
      <c r="A5308">
        <v>2516315</v>
      </c>
      <c r="B5308">
        <v>1</v>
      </c>
      <c r="C5308" t="s">
        <v>80</v>
      </c>
      <c r="D5308" t="s">
        <v>107</v>
      </c>
      <c r="E5308" t="s">
        <v>132</v>
      </c>
      <c r="F5308" t="s">
        <v>15260</v>
      </c>
      <c r="G5308" t="s">
        <v>204</v>
      </c>
      <c r="H5308" t="s">
        <v>135</v>
      </c>
      <c r="I5308" t="s">
        <v>136</v>
      </c>
      <c r="J5308" t="s">
        <v>137</v>
      </c>
      <c r="K5308" t="s">
        <v>144</v>
      </c>
      <c r="L5308" t="s">
        <v>15261</v>
      </c>
      <c r="M5308" t="s">
        <v>15262</v>
      </c>
      <c r="N5308">
        <v>1.237222222</v>
      </c>
      <c r="O5308">
        <v>0</v>
      </c>
      <c r="P5308">
        <v>82</v>
      </c>
      <c r="Q5308">
        <v>0</v>
      </c>
      <c r="R5308">
        <v>5</v>
      </c>
      <c r="S5308">
        <v>0</v>
      </c>
      <c r="T5308">
        <v>6</v>
      </c>
      <c r="U5308">
        <v>0</v>
      </c>
      <c r="V5308">
        <v>0</v>
      </c>
      <c r="W5308">
        <v>0</v>
      </c>
      <c r="X5308">
        <v>26.182326764801225</v>
      </c>
      <c r="Y5308">
        <v>0</v>
      </c>
      <c r="Z5308">
        <v>0.89581033848823499</v>
      </c>
      <c r="AA5308">
        <v>0</v>
      </c>
      <c r="AB5308">
        <v>18.779387534846254</v>
      </c>
      <c r="AC5308">
        <v>0</v>
      </c>
      <c r="AD5308">
        <v>0</v>
      </c>
      <c r="AE5308">
        <v>45.857524638135715</v>
      </c>
    </row>
    <row r="5309" spans="1:31" x14ac:dyDescent="0.3">
      <c r="A5309">
        <v>2516006</v>
      </c>
      <c r="B5309">
        <v>1</v>
      </c>
      <c r="C5309" t="s">
        <v>80</v>
      </c>
      <c r="D5309" t="s">
        <v>82</v>
      </c>
      <c r="E5309" t="s">
        <v>147</v>
      </c>
      <c r="F5309" t="s">
        <v>15263</v>
      </c>
      <c r="G5309" t="s">
        <v>161</v>
      </c>
      <c r="H5309" t="s">
        <v>150</v>
      </c>
      <c r="I5309" t="s">
        <v>136</v>
      </c>
      <c r="J5309" t="s">
        <v>137</v>
      </c>
      <c r="K5309" t="s">
        <v>144</v>
      </c>
      <c r="L5309" t="s">
        <v>15264</v>
      </c>
      <c r="M5309" t="s">
        <v>15265</v>
      </c>
      <c r="N5309">
        <v>2.5452777769999999</v>
      </c>
      <c r="O5309">
        <v>0</v>
      </c>
      <c r="P5309">
        <v>84</v>
      </c>
      <c r="Q5309">
        <v>0</v>
      </c>
      <c r="R5309">
        <v>0</v>
      </c>
      <c r="S5309">
        <v>0</v>
      </c>
      <c r="T5309">
        <v>9</v>
      </c>
      <c r="U5309">
        <v>0</v>
      </c>
      <c r="V5309">
        <v>0</v>
      </c>
      <c r="W5309">
        <v>0</v>
      </c>
      <c r="X5309">
        <v>80.28936082491812</v>
      </c>
      <c r="Y5309">
        <v>0</v>
      </c>
      <c r="Z5309">
        <v>0</v>
      </c>
      <c r="AA5309">
        <v>0</v>
      </c>
      <c r="AB5309">
        <v>21.553058635567961</v>
      </c>
      <c r="AC5309">
        <v>0</v>
      </c>
      <c r="AD5309">
        <v>0</v>
      </c>
      <c r="AE5309">
        <v>101.84241946048608</v>
      </c>
    </row>
    <row r="5310" spans="1:31" x14ac:dyDescent="0.3">
      <c r="A5310">
        <v>2516152</v>
      </c>
      <c r="B5310">
        <v>1</v>
      </c>
      <c r="C5310" t="s">
        <v>80</v>
      </c>
      <c r="D5310" t="s">
        <v>84</v>
      </c>
      <c r="E5310" t="s">
        <v>132</v>
      </c>
      <c r="F5310" t="s">
        <v>15266</v>
      </c>
      <c r="G5310" t="s">
        <v>538</v>
      </c>
      <c r="H5310" t="s">
        <v>135</v>
      </c>
      <c r="I5310" t="s">
        <v>136</v>
      </c>
      <c r="J5310" t="s">
        <v>3</v>
      </c>
      <c r="K5310" t="s">
        <v>144</v>
      </c>
      <c r="L5310" t="s">
        <v>15267</v>
      </c>
      <c r="M5310" t="s">
        <v>15268</v>
      </c>
      <c r="N5310">
        <v>3.5808333330000002</v>
      </c>
      <c r="O5310">
        <v>0</v>
      </c>
      <c r="P5310">
        <v>98</v>
      </c>
      <c r="Q5310">
        <v>0</v>
      </c>
      <c r="R5310">
        <v>0</v>
      </c>
      <c r="S5310">
        <v>0</v>
      </c>
      <c r="T5310">
        <v>328</v>
      </c>
      <c r="U5310">
        <v>0</v>
      </c>
      <c r="V5310">
        <v>1</v>
      </c>
      <c r="W5310">
        <v>0</v>
      </c>
      <c r="X5310">
        <v>67.19247724443359</v>
      </c>
      <c r="Y5310">
        <v>0</v>
      </c>
      <c r="Z5310">
        <v>0</v>
      </c>
      <c r="AA5310">
        <v>0</v>
      </c>
      <c r="AB5310">
        <v>677.10551976069905</v>
      </c>
      <c r="AC5310">
        <v>0</v>
      </c>
      <c r="AD5310">
        <v>32.348565499473587</v>
      </c>
      <c r="AE5310">
        <v>776.64656250460621</v>
      </c>
    </row>
    <row r="5311" spans="1:31" x14ac:dyDescent="0.3">
      <c r="A5311">
        <v>2516029</v>
      </c>
      <c r="B5311">
        <v>1</v>
      </c>
      <c r="C5311" t="s">
        <v>80</v>
      </c>
      <c r="D5311" t="s">
        <v>99</v>
      </c>
      <c r="E5311" t="s">
        <v>207</v>
      </c>
      <c r="F5311" t="s">
        <v>15269</v>
      </c>
      <c r="G5311" t="s">
        <v>161</v>
      </c>
      <c r="H5311" t="s">
        <v>150</v>
      </c>
      <c r="I5311" t="s">
        <v>136</v>
      </c>
      <c r="J5311" t="s">
        <v>137</v>
      </c>
      <c r="K5311" t="s">
        <v>144</v>
      </c>
      <c r="L5311" t="s">
        <v>15270</v>
      </c>
      <c r="M5311" t="s">
        <v>15271</v>
      </c>
      <c r="N5311">
        <v>0.68444444400000004</v>
      </c>
      <c r="O5311">
        <v>0</v>
      </c>
      <c r="P5311">
        <v>47</v>
      </c>
      <c r="Q5311">
        <v>0</v>
      </c>
      <c r="R5311">
        <v>0</v>
      </c>
      <c r="S5311">
        <v>0</v>
      </c>
      <c r="T5311">
        <v>7</v>
      </c>
      <c r="U5311">
        <v>0</v>
      </c>
      <c r="V5311">
        <v>0</v>
      </c>
      <c r="W5311">
        <v>0</v>
      </c>
      <c r="X5311">
        <v>9.617216750332803</v>
      </c>
      <c r="Y5311">
        <v>0</v>
      </c>
      <c r="Z5311">
        <v>0</v>
      </c>
      <c r="AA5311">
        <v>0</v>
      </c>
      <c r="AB5311">
        <v>17.294749718633973</v>
      </c>
      <c r="AC5311">
        <v>0</v>
      </c>
      <c r="AD5311">
        <v>0</v>
      </c>
      <c r="AE5311">
        <v>26.911966468966774</v>
      </c>
    </row>
    <row r="5312" spans="1:31" x14ac:dyDescent="0.3">
      <c r="A5312">
        <v>2516461</v>
      </c>
      <c r="B5312">
        <v>1</v>
      </c>
      <c r="C5312" t="s">
        <v>80</v>
      </c>
      <c r="D5312" t="s">
        <v>110</v>
      </c>
      <c r="E5312" t="s">
        <v>147</v>
      </c>
      <c r="F5312" t="s">
        <v>15272</v>
      </c>
      <c r="G5312" t="s">
        <v>149</v>
      </c>
      <c r="H5312" t="s">
        <v>150</v>
      </c>
      <c r="I5312" t="s">
        <v>136</v>
      </c>
      <c r="J5312" t="s">
        <v>137</v>
      </c>
      <c r="K5312" t="s">
        <v>144</v>
      </c>
      <c r="L5312" t="s">
        <v>15273</v>
      </c>
      <c r="M5312" t="s">
        <v>15274</v>
      </c>
      <c r="N5312">
        <v>3.3</v>
      </c>
      <c r="O5312">
        <v>0</v>
      </c>
      <c r="P5312">
        <v>33</v>
      </c>
      <c r="Q5312">
        <v>0</v>
      </c>
      <c r="R5312">
        <v>0</v>
      </c>
      <c r="S5312">
        <v>0</v>
      </c>
      <c r="T5312">
        <v>2</v>
      </c>
      <c r="U5312">
        <v>0</v>
      </c>
      <c r="V5312">
        <v>0</v>
      </c>
      <c r="W5312">
        <v>0</v>
      </c>
      <c r="X5312">
        <v>32.958370943957981</v>
      </c>
      <c r="Y5312">
        <v>0</v>
      </c>
      <c r="Z5312">
        <v>0</v>
      </c>
      <c r="AA5312">
        <v>0</v>
      </c>
      <c r="AB5312">
        <v>4.7765680569810121</v>
      </c>
      <c r="AC5312">
        <v>0</v>
      </c>
      <c r="AD5312">
        <v>0</v>
      </c>
      <c r="AE5312">
        <v>37.734939000938994</v>
      </c>
    </row>
    <row r="5313" spans="1:31" x14ac:dyDescent="0.3">
      <c r="A5313">
        <v>2516438</v>
      </c>
      <c r="B5313">
        <v>1</v>
      </c>
      <c r="C5313" t="s">
        <v>80</v>
      </c>
      <c r="D5313" t="s">
        <v>82</v>
      </c>
      <c r="E5313" t="s">
        <v>167</v>
      </c>
      <c r="F5313" t="s">
        <v>15275</v>
      </c>
      <c r="G5313" t="s">
        <v>263</v>
      </c>
      <c r="H5313" t="s">
        <v>150</v>
      </c>
      <c r="I5313" t="s">
        <v>136</v>
      </c>
      <c r="J5313" t="s">
        <v>137</v>
      </c>
      <c r="K5313" t="s">
        <v>144</v>
      </c>
      <c r="L5313" t="s">
        <v>15276</v>
      </c>
      <c r="M5313" t="s">
        <v>15277</v>
      </c>
      <c r="N5313">
        <v>4.3938888880000002</v>
      </c>
      <c r="O5313">
        <v>0</v>
      </c>
      <c r="P5313">
        <v>1</v>
      </c>
      <c r="Q5313">
        <v>0</v>
      </c>
      <c r="R5313">
        <v>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0.96683453510587825</v>
      </c>
      <c r="Y5313">
        <v>0</v>
      </c>
      <c r="Z5313">
        <v>0</v>
      </c>
      <c r="AA5313">
        <v>0</v>
      </c>
      <c r="AB5313">
        <v>0</v>
      </c>
      <c r="AC5313">
        <v>0</v>
      </c>
      <c r="AD5313">
        <v>0</v>
      </c>
      <c r="AE5313">
        <v>0.96683453510587825</v>
      </c>
    </row>
    <row r="5314" spans="1:31" x14ac:dyDescent="0.3">
      <c r="A5314">
        <v>2516169</v>
      </c>
      <c r="B5314">
        <v>1</v>
      </c>
      <c r="C5314" t="s">
        <v>80</v>
      </c>
      <c r="D5314" t="s">
        <v>92</v>
      </c>
      <c r="E5314" t="s">
        <v>141</v>
      </c>
      <c r="F5314" t="s">
        <v>15278</v>
      </c>
      <c r="G5314" t="s">
        <v>143</v>
      </c>
      <c r="H5314" t="s">
        <v>135</v>
      </c>
      <c r="I5314" t="s">
        <v>136</v>
      </c>
      <c r="J5314" t="s">
        <v>137</v>
      </c>
      <c r="K5314" t="s">
        <v>144</v>
      </c>
      <c r="L5314" t="s">
        <v>15279</v>
      </c>
      <c r="M5314" t="s">
        <v>15280</v>
      </c>
      <c r="N5314">
        <v>0.51916666600000005</v>
      </c>
      <c r="O5314">
        <v>0</v>
      </c>
      <c r="P5314">
        <v>1372</v>
      </c>
      <c r="Q5314">
        <v>0</v>
      </c>
      <c r="R5314">
        <v>67</v>
      </c>
      <c r="S5314">
        <v>2</v>
      </c>
      <c r="T5314">
        <v>175</v>
      </c>
      <c r="U5314">
        <v>0</v>
      </c>
      <c r="V5314">
        <v>1</v>
      </c>
      <c r="W5314">
        <v>0</v>
      </c>
      <c r="X5314">
        <v>166.27087787696826</v>
      </c>
      <c r="Y5314">
        <v>0</v>
      </c>
      <c r="Z5314">
        <v>5.7163732837391601</v>
      </c>
      <c r="AA5314">
        <v>7.2413398725104514</v>
      </c>
      <c r="AB5314">
        <v>96.173713679048262</v>
      </c>
      <c r="AC5314">
        <v>0</v>
      </c>
      <c r="AD5314">
        <v>6.6322435000845115</v>
      </c>
      <c r="AE5314">
        <v>282.03454821235061</v>
      </c>
    </row>
    <row r="5315" spans="1:31" x14ac:dyDescent="0.3">
      <c r="A5315">
        <v>2516298</v>
      </c>
      <c r="B5315">
        <v>1</v>
      </c>
      <c r="C5315" t="s">
        <v>81</v>
      </c>
      <c r="D5315" t="s">
        <v>113</v>
      </c>
      <c r="E5315" t="s">
        <v>132</v>
      </c>
      <c r="F5315" t="s">
        <v>15281</v>
      </c>
      <c r="G5315" t="s">
        <v>204</v>
      </c>
      <c r="H5315" t="s">
        <v>135</v>
      </c>
      <c r="I5315" t="s">
        <v>136</v>
      </c>
      <c r="J5315" t="s">
        <v>137</v>
      </c>
      <c r="K5315" t="s">
        <v>144</v>
      </c>
      <c r="L5315" t="s">
        <v>15282</v>
      </c>
      <c r="M5315" t="s">
        <v>15283</v>
      </c>
      <c r="N5315">
        <v>1.89</v>
      </c>
      <c r="O5315">
        <v>0</v>
      </c>
      <c r="P5315">
        <v>32</v>
      </c>
      <c r="Q5315">
        <v>0</v>
      </c>
      <c r="R5315">
        <v>2</v>
      </c>
      <c r="S5315">
        <v>1</v>
      </c>
      <c r="T5315">
        <v>4</v>
      </c>
      <c r="U5315">
        <v>1</v>
      </c>
      <c r="V5315">
        <v>0</v>
      </c>
      <c r="W5315">
        <v>0</v>
      </c>
      <c r="X5315">
        <v>18.746273138605059</v>
      </c>
      <c r="Y5315">
        <v>0</v>
      </c>
      <c r="Z5315">
        <v>1.8347969189884623</v>
      </c>
      <c r="AA5315">
        <v>22.493856708579752</v>
      </c>
      <c r="AB5315">
        <v>2.5693178723855064</v>
      </c>
      <c r="AC5315">
        <v>43.062014644828579</v>
      </c>
      <c r="AD5315">
        <v>0</v>
      </c>
      <c r="AE5315">
        <v>88.706259283387368</v>
      </c>
    </row>
    <row r="5316" spans="1:31" x14ac:dyDescent="0.3">
      <c r="A5316">
        <v>2515920</v>
      </c>
      <c r="B5316">
        <v>1</v>
      </c>
      <c r="C5316" t="s">
        <v>80</v>
      </c>
      <c r="D5316" t="s">
        <v>101</v>
      </c>
      <c r="E5316" t="s">
        <v>207</v>
      </c>
      <c r="F5316" t="s">
        <v>15284</v>
      </c>
      <c r="G5316" t="s">
        <v>161</v>
      </c>
      <c r="H5316" t="s">
        <v>150</v>
      </c>
      <c r="I5316" t="s">
        <v>136</v>
      </c>
      <c r="J5316" t="s">
        <v>137</v>
      </c>
      <c r="K5316" t="s">
        <v>144</v>
      </c>
      <c r="L5316" t="s">
        <v>15285</v>
      </c>
      <c r="M5316" t="s">
        <v>15286</v>
      </c>
      <c r="N5316">
        <v>0.63749999999999996</v>
      </c>
      <c r="O5316">
        <v>0</v>
      </c>
      <c r="P5316">
        <v>61</v>
      </c>
      <c r="Q5316">
        <v>0</v>
      </c>
      <c r="R5316">
        <v>0</v>
      </c>
      <c r="S5316">
        <v>0</v>
      </c>
      <c r="T5316">
        <v>25</v>
      </c>
      <c r="U5316">
        <v>0</v>
      </c>
      <c r="V5316">
        <v>0</v>
      </c>
      <c r="W5316">
        <v>0</v>
      </c>
      <c r="X5316">
        <v>17.010291438080621</v>
      </c>
      <c r="Y5316">
        <v>0</v>
      </c>
      <c r="Z5316">
        <v>0</v>
      </c>
      <c r="AA5316">
        <v>0</v>
      </c>
      <c r="AB5316">
        <v>29.247180292397253</v>
      </c>
      <c r="AC5316">
        <v>0</v>
      </c>
      <c r="AD5316">
        <v>0</v>
      </c>
      <c r="AE5316">
        <v>46.257471730477874</v>
      </c>
    </row>
    <row r="5317" spans="1:31" x14ac:dyDescent="0.3">
      <c r="A5317">
        <v>2516401</v>
      </c>
      <c r="B5317">
        <v>1</v>
      </c>
      <c r="C5317" t="s">
        <v>81</v>
      </c>
      <c r="D5317" t="s">
        <v>123</v>
      </c>
      <c r="E5317" t="s">
        <v>207</v>
      </c>
      <c r="F5317" t="s">
        <v>15287</v>
      </c>
      <c r="G5317" t="s">
        <v>177</v>
      </c>
      <c r="H5317" t="s">
        <v>150</v>
      </c>
      <c r="I5317" t="s">
        <v>136</v>
      </c>
      <c r="J5317" t="s">
        <v>137</v>
      </c>
      <c r="K5317" t="s">
        <v>144</v>
      </c>
      <c r="L5317" t="s">
        <v>15288</v>
      </c>
      <c r="M5317" t="s">
        <v>15289</v>
      </c>
      <c r="N5317">
        <v>3.466111111</v>
      </c>
      <c r="O5317">
        <v>0</v>
      </c>
      <c r="P5317">
        <v>4</v>
      </c>
      <c r="Q5317">
        <v>0</v>
      </c>
      <c r="R5317">
        <v>4</v>
      </c>
      <c r="S5317">
        <v>0</v>
      </c>
      <c r="T5317">
        <v>1</v>
      </c>
      <c r="U5317">
        <v>0</v>
      </c>
      <c r="V5317">
        <v>0</v>
      </c>
      <c r="W5317">
        <v>0</v>
      </c>
      <c r="X5317">
        <v>1.0592536591210198</v>
      </c>
      <c r="Y5317">
        <v>0</v>
      </c>
      <c r="Z5317">
        <v>23.50460052343902</v>
      </c>
      <c r="AA5317">
        <v>0</v>
      </c>
      <c r="AB5317">
        <v>0</v>
      </c>
      <c r="AC5317">
        <v>0</v>
      </c>
      <c r="AD5317">
        <v>0</v>
      </c>
      <c r="AE5317">
        <v>24.563854182560039</v>
      </c>
    </row>
    <row r="5318" spans="1:31" x14ac:dyDescent="0.3">
      <c r="A5318">
        <v>2516355</v>
      </c>
      <c r="B5318">
        <v>1</v>
      </c>
      <c r="C5318" t="s">
        <v>80</v>
      </c>
      <c r="D5318" t="s">
        <v>87</v>
      </c>
      <c r="E5318" t="s">
        <v>159</v>
      </c>
      <c r="F5318" t="s">
        <v>15290</v>
      </c>
      <c r="G5318" t="s">
        <v>161</v>
      </c>
      <c r="H5318" t="s">
        <v>150</v>
      </c>
      <c r="I5318" t="s">
        <v>136</v>
      </c>
      <c r="J5318" t="s">
        <v>137</v>
      </c>
      <c r="K5318" t="s">
        <v>144</v>
      </c>
      <c r="L5318" t="s">
        <v>15291</v>
      </c>
      <c r="M5318" t="s">
        <v>15292</v>
      </c>
      <c r="N5318">
        <v>0.34972222200000003</v>
      </c>
      <c r="O5318">
        <v>0</v>
      </c>
      <c r="P5318">
        <v>757</v>
      </c>
      <c r="Q5318">
        <v>0</v>
      </c>
      <c r="R5318">
        <v>0</v>
      </c>
      <c r="S5318">
        <v>0</v>
      </c>
      <c r="T5318">
        <v>17</v>
      </c>
      <c r="U5318">
        <v>0</v>
      </c>
      <c r="V5318">
        <v>0</v>
      </c>
      <c r="W5318">
        <v>0</v>
      </c>
      <c r="X5318">
        <v>63.839802868553342</v>
      </c>
      <c r="Y5318">
        <v>0</v>
      </c>
      <c r="Z5318">
        <v>0</v>
      </c>
      <c r="AA5318">
        <v>0</v>
      </c>
      <c r="AB5318">
        <v>2.2474467673624643</v>
      </c>
      <c r="AC5318">
        <v>0</v>
      </c>
      <c r="AD5318">
        <v>0</v>
      </c>
      <c r="AE5318">
        <v>66.087249635915811</v>
      </c>
    </row>
    <row r="5319" spans="1:31" x14ac:dyDescent="0.3">
      <c r="A5319">
        <v>2515903</v>
      </c>
      <c r="B5319">
        <v>1</v>
      </c>
      <c r="C5319" t="s">
        <v>80</v>
      </c>
      <c r="D5319" t="s">
        <v>105</v>
      </c>
      <c r="E5319" t="s">
        <v>141</v>
      </c>
      <c r="F5319" t="s">
        <v>446</v>
      </c>
      <c r="G5319" t="s">
        <v>143</v>
      </c>
      <c r="H5319" t="s">
        <v>135</v>
      </c>
      <c r="I5319" t="s">
        <v>136</v>
      </c>
      <c r="J5319" t="s">
        <v>137</v>
      </c>
      <c r="K5319" t="s">
        <v>144</v>
      </c>
      <c r="L5319" t="s">
        <v>15293</v>
      </c>
      <c r="M5319" t="s">
        <v>15294</v>
      </c>
      <c r="N5319">
        <v>0.12694444399999999</v>
      </c>
      <c r="O5319">
        <v>0</v>
      </c>
      <c r="P5319">
        <v>1102</v>
      </c>
      <c r="Q5319">
        <v>0</v>
      </c>
      <c r="R5319">
        <v>19</v>
      </c>
      <c r="S5319">
        <v>3</v>
      </c>
      <c r="T5319">
        <v>90</v>
      </c>
      <c r="U5319">
        <v>1</v>
      </c>
      <c r="V5319">
        <v>0</v>
      </c>
      <c r="W5319">
        <v>0</v>
      </c>
      <c r="X5319">
        <v>47.572262085271724</v>
      </c>
      <c r="Y5319">
        <v>0</v>
      </c>
      <c r="Z5319">
        <v>0.47447921142636995</v>
      </c>
      <c r="AA5319">
        <v>4.6199294000402835</v>
      </c>
      <c r="AB5319">
        <v>8.205216973902262</v>
      </c>
      <c r="AC5319">
        <v>7.7596508524876002</v>
      </c>
      <c r="AD5319">
        <v>0</v>
      </c>
      <c r="AE5319">
        <v>68.631538523128242</v>
      </c>
    </row>
    <row r="5320" spans="1:31" x14ac:dyDescent="0.3">
      <c r="A5320">
        <v>2515897</v>
      </c>
      <c r="B5320">
        <v>1</v>
      </c>
      <c r="C5320" t="s">
        <v>80</v>
      </c>
      <c r="D5320" t="s">
        <v>82</v>
      </c>
      <c r="E5320" t="s">
        <v>275</v>
      </c>
      <c r="F5320" t="s">
        <v>15295</v>
      </c>
      <c r="G5320" t="s">
        <v>1242</v>
      </c>
      <c r="H5320" t="s">
        <v>135</v>
      </c>
      <c r="I5320" t="s">
        <v>136</v>
      </c>
      <c r="J5320" t="s">
        <v>3</v>
      </c>
      <c r="K5320" t="s">
        <v>144</v>
      </c>
      <c r="L5320" t="s">
        <v>15296</v>
      </c>
      <c r="M5320" t="s">
        <v>15297</v>
      </c>
      <c r="N5320">
        <v>1.5011111109999999</v>
      </c>
      <c r="O5320">
        <v>0</v>
      </c>
      <c r="P5320">
        <v>428</v>
      </c>
      <c r="Q5320">
        <v>0</v>
      </c>
      <c r="R5320">
        <v>0</v>
      </c>
      <c r="S5320">
        <v>1</v>
      </c>
      <c r="T5320">
        <v>878</v>
      </c>
      <c r="U5320">
        <v>0</v>
      </c>
      <c r="V5320">
        <v>0</v>
      </c>
      <c r="W5320">
        <v>0</v>
      </c>
      <c r="X5320">
        <v>206.82045247488298</v>
      </c>
      <c r="Y5320">
        <v>0</v>
      </c>
      <c r="Z5320">
        <v>0</v>
      </c>
      <c r="AA5320">
        <v>1.5460123635933334</v>
      </c>
      <c r="AB5320">
        <v>877.40531483704865</v>
      </c>
      <c r="AC5320">
        <v>0</v>
      </c>
      <c r="AD5320">
        <v>0</v>
      </c>
      <c r="AE5320">
        <v>1085.7717796755251</v>
      </c>
    </row>
    <row r="5321" spans="1:31" x14ac:dyDescent="0.3">
      <c r="A5321">
        <v>2516418</v>
      </c>
      <c r="B5321">
        <v>1</v>
      </c>
      <c r="C5321" t="s">
        <v>81</v>
      </c>
      <c r="D5321" t="s">
        <v>128</v>
      </c>
      <c r="E5321" t="s">
        <v>187</v>
      </c>
      <c r="F5321" t="s">
        <v>5442</v>
      </c>
      <c r="G5321" t="s">
        <v>143</v>
      </c>
      <c r="H5321" t="s">
        <v>135</v>
      </c>
      <c r="I5321" t="s">
        <v>136</v>
      </c>
      <c r="J5321" t="s">
        <v>137</v>
      </c>
      <c r="K5321" t="s">
        <v>144</v>
      </c>
      <c r="L5321" t="s">
        <v>15298</v>
      </c>
      <c r="M5321" t="s">
        <v>15299</v>
      </c>
      <c r="N5321">
        <v>0.39</v>
      </c>
      <c r="O5321">
        <v>7</v>
      </c>
      <c r="P5321">
        <v>1417</v>
      </c>
      <c r="Q5321">
        <v>27</v>
      </c>
      <c r="R5321">
        <v>20</v>
      </c>
      <c r="S5321">
        <v>23</v>
      </c>
      <c r="T5321">
        <v>119</v>
      </c>
      <c r="U5321">
        <v>1</v>
      </c>
      <c r="V5321">
        <v>0</v>
      </c>
      <c r="W5321">
        <v>0.83131431280560009</v>
      </c>
      <c r="X5321">
        <v>68.637159972655624</v>
      </c>
      <c r="Y5321">
        <v>79.635606138948617</v>
      </c>
      <c r="Z5321">
        <v>1.6477856545456802</v>
      </c>
      <c r="AA5321">
        <v>27.053146619536445</v>
      </c>
      <c r="AB5321">
        <v>18.882168105059993</v>
      </c>
      <c r="AC5321">
        <v>68.225637021256262</v>
      </c>
      <c r="AD5321">
        <v>0</v>
      </c>
      <c r="AE5321">
        <v>264.91281782480826</v>
      </c>
    </row>
    <row r="5322" spans="1:31" x14ac:dyDescent="0.3">
      <c r="A5322">
        <v>2516275</v>
      </c>
      <c r="B5322">
        <v>1</v>
      </c>
      <c r="C5322" t="s">
        <v>80</v>
      </c>
      <c r="D5322" t="s">
        <v>105</v>
      </c>
      <c r="E5322" t="s">
        <v>132</v>
      </c>
      <c r="F5322" t="s">
        <v>15300</v>
      </c>
      <c r="G5322" t="s">
        <v>204</v>
      </c>
      <c r="H5322" t="s">
        <v>135</v>
      </c>
      <c r="I5322" t="s">
        <v>136</v>
      </c>
      <c r="J5322" t="s">
        <v>137</v>
      </c>
      <c r="K5322" t="s">
        <v>144</v>
      </c>
      <c r="L5322" t="s">
        <v>15301</v>
      </c>
      <c r="M5322" t="s">
        <v>15302</v>
      </c>
      <c r="N5322">
        <v>2.2436111109999999</v>
      </c>
      <c r="O5322">
        <v>0</v>
      </c>
      <c r="P5322">
        <v>64</v>
      </c>
      <c r="Q5322">
        <v>0</v>
      </c>
      <c r="R5322">
        <v>3</v>
      </c>
      <c r="S5322">
        <v>2</v>
      </c>
      <c r="T5322">
        <v>8</v>
      </c>
      <c r="U5322">
        <v>0</v>
      </c>
      <c r="V5322">
        <v>0</v>
      </c>
      <c r="W5322">
        <v>0</v>
      </c>
      <c r="X5322">
        <v>46.979102180913152</v>
      </c>
      <c r="Y5322">
        <v>0</v>
      </c>
      <c r="Z5322">
        <v>0.76094482581062006</v>
      </c>
      <c r="AA5322">
        <v>73.714143891845538</v>
      </c>
      <c r="AB5322">
        <v>65.665848403906111</v>
      </c>
      <c r="AC5322">
        <v>0</v>
      </c>
      <c r="AD5322">
        <v>0</v>
      </c>
      <c r="AE5322">
        <v>187.12003930247542</v>
      </c>
    </row>
    <row r="5323" spans="1:31" x14ac:dyDescent="0.3">
      <c r="A5323">
        <v>2516387</v>
      </c>
      <c r="B5323">
        <v>1</v>
      </c>
      <c r="C5323" t="s">
        <v>80</v>
      </c>
      <c r="D5323" t="s">
        <v>82</v>
      </c>
      <c r="E5323" t="s">
        <v>167</v>
      </c>
      <c r="F5323" t="s">
        <v>15303</v>
      </c>
      <c r="G5323" t="s">
        <v>263</v>
      </c>
      <c r="H5323" t="s">
        <v>150</v>
      </c>
      <c r="I5323" t="s">
        <v>136</v>
      </c>
      <c r="J5323" t="s">
        <v>137</v>
      </c>
      <c r="K5323" t="s">
        <v>144</v>
      </c>
      <c r="L5323" t="s">
        <v>15304</v>
      </c>
      <c r="M5323" t="s">
        <v>15305</v>
      </c>
      <c r="N5323">
        <v>2.096944444</v>
      </c>
      <c r="O5323">
        <v>0</v>
      </c>
      <c r="P5323">
        <v>1</v>
      </c>
      <c r="Q5323">
        <v>0</v>
      </c>
      <c r="R5323">
        <v>0</v>
      </c>
      <c r="S5323">
        <v>0</v>
      </c>
      <c r="T5323">
        <v>0</v>
      </c>
      <c r="U5323">
        <v>0</v>
      </c>
      <c r="V5323">
        <v>0</v>
      </c>
      <c r="W5323">
        <v>0</v>
      </c>
      <c r="X5323">
        <v>1.6138907490559884</v>
      </c>
      <c r="Y5323">
        <v>0</v>
      </c>
      <c r="Z5323">
        <v>0</v>
      </c>
      <c r="AA5323">
        <v>0</v>
      </c>
      <c r="AB5323">
        <v>0</v>
      </c>
      <c r="AC5323">
        <v>0</v>
      </c>
      <c r="AD5323">
        <v>0</v>
      </c>
      <c r="AE5323">
        <v>1.6138907490559884</v>
      </c>
    </row>
    <row r="5324" spans="1:31" x14ac:dyDescent="0.3">
      <c r="A5324">
        <v>2516364</v>
      </c>
      <c r="B5324">
        <v>1</v>
      </c>
      <c r="C5324" t="s">
        <v>80</v>
      </c>
      <c r="D5324" t="s">
        <v>89</v>
      </c>
      <c r="E5324" t="s">
        <v>147</v>
      </c>
      <c r="F5324" t="s">
        <v>15306</v>
      </c>
      <c r="G5324" t="s">
        <v>149</v>
      </c>
      <c r="H5324" t="s">
        <v>150</v>
      </c>
      <c r="I5324" t="s">
        <v>136</v>
      </c>
      <c r="J5324" t="s">
        <v>137</v>
      </c>
      <c r="K5324" t="s">
        <v>144</v>
      </c>
      <c r="L5324" t="s">
        <v>15307</v>
      </c>
      <c r="M5324" t="s">
        <v>15308</v>
      </c>
      <c r="N5324">
        <v>3.509166666</v>
      </c>
      <c r="O5324">
        <v>0</v>
      </c>
      <c r="P5324">
        <v>8</v>
      </c>
      <c r="Q5324">
        <v>0</v>
      </c>
      <c r="R5324">
        <v>0</v>
      </c>
      <c r="S5324">
        <v>0</v>
      </c>
      <c r="T5324">
        <v>0</v>
      </c>
      <c r="U5324">
        <v>0</v>
      </c>
      <c r="V5324">
        <v>0</v>
      </c>
      <c r="W5324">
        <v>0</v>
      </c>
      <c r="X5324">
        <v>26.811234953415312</v>
      </c>
      <c r="Y5324">
        <v>0</v>
      </c>
      <c r="Z5324">
        <v>0</v>
      </c>
      <c r="AA5324">
        <v>0</v>
      </c>
      <c r="AB5324">
        <v>0</v>
      </c>
      <c r="AC5324">
        <v>0</v>
      </c>
      <c r="AD5324">
        <v>0</v>
      </c>
      <c r="AE5324">
        <v>26.811234953415312</v>
      </c>
    </row>
    <row r="5325" spans="1:31" x14ac:dyDescent="0.3">
      <c r="A5325">
        <v>2516078</v>
      </c>
      <c r="B5325">
        <v>1</v>
      </c>
      <c r="C5325" t="s">
        <v>81</v>
      </c>
      <c r="D5325" t="s">
        <v>112</v>
      </c>
      <c r="E5325" t="s">
        <v>141</v>
      </c>
      <c r="F5325" t="s">
        <v>15309</v>
      </c>
      <c r="G5325" t="s">
        <v>143</v>
      </c>
      <c r="H5325" t="s">
        <v>135</v>
      </c>
      <c r="I5325" t="s">
        <v>136</v>
      </c>
      <c r="J5325" t="s">
        <v>137</v>
      </c>
      <c r="K5325" t="s">
        <v>144</v>
      </c>
      <c r="L5325" t="s">
        <v>15310</v>
      </c>
      <c r="M5325" t="s">
        <v>15311</v>
      </c>
      <c r="N5325">
        <v>0.25055555499999999</v>
      </c>
      <c r="O5325">
        <v>0</v>
      </c>
      <c r="P5325">
        <v>0</v>
      </c>
      <c r="Q5325">
        <v>0</v>
      </c>
      <c r="R5325">
        <v>0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0</v>
      </c>
      <c r="Y5325">
        <v>0</v>
      </c>
      <c r="Z5325">
        <v>0</v>
      </c>
      <c r="AA5325">
        <v>0</v>
      </c>
      <c r="AB5325">
        <v>0</v>
      </c>
      <c r="AC5325">
        <v>32.642996021907337</v>
      </c>
      <c r="AD5325">
        <v>0</v>
      </c>
      <c r="AE5325">
        <v>32.642996021907337</v>
      </c>
    </row>
    <row r="5326" spans="1:31" x14ac:dyDescent="0.3">
      <c r="A5326">
        <v>2515909</v>
      </c>
      <c r="B5326">
        <v>1</v>
      </c>
      <c r="C5326" t="s">
        <v>81</v>
      </c>
      <c r="D5326" t="s">
        <v>117</v>
      </c>
      <c r="E5326" t="s">
        <v>141</v>
      </c>
      <c r="F5326" t="s">
        <v>11075</v>
      </c>
      <c r="G5326" t="s">
        <v>143</v>
      </c>
      <c r="H5326" t="s">
        <v>135</v>
      </c>
      <c r="I5326" t="s">
        <v>136</v>
      </c>
      <c r="J5326" t="s">
        <v>137</v>
      </c>
      <c r="K5326" t="s">
        <v>144</v>
      </c>
      <c r="L5326" t="s">
        <v>15312</v>
      </c>
      <c r="M5326" t="s">
        <v>15313</v>
      </c>
      <c r="N5326">
        <v>0.170555555</v>
      </c>
      <c r="O5326">
        <v>1</v>
      </c>
      <c r="P5326">
        <v>2445</v>
      </c>
      <c r="Q5326">
        <v>41</v>
      </c>
      <c r="R5326">
        <v>86</v>
      </c>
      <c r="S5326">
        <v>27</v>
      </c>
      <c r="T5326">
        <v>244</v>
      </c>
      <c r="U5326">
        <v>7</v>
      </c>
      <c r="V5326">
        <v>0</v>
      </c>
      <c r="W5326">
        <v>4.4599275955593334E-2</v>
      </c>
      <c r="X5326">
        <v>48.33892359276237</v>
      </c>
      <c r="Y5326">
        <v>29.794858194806224</v>
      </c>
      <c r="Z5326">
        <v>2.5044575982725501</v>
      </c>
      <c r="AA5326">
        <v>11.283244971025086</v>
      </c>
      <c r="AB5326">
        <v>15.756791723333455</v>
      </c>
      <c r="AC5326">
        <v>102.32003273827627</v>
      </c>
      <c r="AD5326">
        <v>0</v>
      </c>
      <c r="AE5326">
        <v>210.04290809443154</v>
      </c>
    </row>
    <row r="5327" spans="1:31" x14ac:dyDescent="0.3">
      <c r="A5327">
        <v>2516470</v>
      </c>
      <c r="B5327">
        <v>1</v>
      </c>
      <c r="C5327" t="s">
        <v>81</v>
      </c>
      <c r="D5327" t="s">
        <v>127</v>
      </c>
      <c r="E5327" t="s">
        <v>132</v>
      </c>
      <c r="F5327" t="s">
        <v>15314</v>
      </c>
      <c r="G5327" t="s">
        <v>143</v>
      </c>
      <c r="H5327" t="s">
        <v>135</v>
      </c>
      <c r="I5327" t="s">
        <v>136</v>
      </c>
      <c r="J5327" t="s">
        <v>137</v>
      </c>
      <c r="K5327" t="s">
        <v>144</v>
      </c>
      <c r="L5327" t="s">
        <v>15315</v>
      </c>
      <c r="M5327" t="s">
        <v>15316</v>
      </c>
      <c r="N5327">
        <v>0.81499999999999995</v>
      </c>
      <c r="O5327">
        <v>0</v>
      </c>
      <c r="P5327">
        <v>235</v>
      </c>
      <c r="Q5327">
        <v>0</v>
      </c>
      <c r="R5327">
        <v>6</v>
      </c>
      <c r="S5327">
        <v>0</v>
      </c>
      <c r="T5327">
        <v>10</v>
      </c>
      <c r="U5327">
        <v>0</v>
      </c>
      <c r="V5327">
        <v>0</v>
      </c>
      <c r="W5327">
        <v>0</v>
      </c>
      <c r="X5327">
        <v>68.320225022347643</v>
      </c>
      <c r="Y5327">
        <v>0</v>
      </c>
      <c r="Z5327">
        <v>2.6270510606019153</v>
      </c>
      <c r="AA5327">
        <v>0</v>
      </c>
      <c r="AB5327">
        <v>6.5883087476239934</v>
      </c>
      <c r="AC5327">
        <v>0</v>
      </c>
      <c r="AD5327">
        <v>0</v>
      </c>
      <c r="AE5327">
        <v>77.535584830573555</v>
      </c>
    </row>
    <row r="5328" spans="1:31" x14ac:dyDescent="0.3">
      <c r="A5328">
        <v>2516304</v>
      </c>
      <c r="B5328">
        <v>1</v>
      </c>
      <c r="C5328" t="s">
        <v>80</v>
      </c>
      <c r="D5328" t="s">
        <v>105</v>
      </c>
      <c r="E5328" t="s">
        <v>167</v>
      </c>
      <c r="F5328" t="s">
        <v>15317</v>
      </c>
      <c r="G5328" t="s">
        <v>263</v>
      </c>
      <c r="H5328" t="s">
        <v>150</v>
      </c>
      <c r="I5328" t="s">
        <v>136</v>
      </c>
      <c r="J5328" t="s">
        <v>137</v>
      </c>
      <c r="K5328" t="s">
        <v>144</v>
      </c>
      <c r="L5328" t="s">
        <v>15318</v>
      </c>
      <c r="M5328" t="s">
        <v>15319</v>
      </c>
      <c r="N5328">
        <v>2.0247222219999998</v>
      </c>
      <c r="O5328">
        <v>0</v>
      </c>
      <c r="P5328">
        <v>2</v>
      </c>
      <c r="Q5328">
        <v>0</v>
      </c>
      <c r="R5328">
        <v>0</v>
      </c>
      <c r="S5328">
        <v>0</v>
      </c>
      <c r="T5328">
        <v>3</v>
      </c>
      <c r="U5328">
        <v>0</v>
      </c>
      <c r="V5328">
        <v>0</v>
      </c>
      <c r="W5328">
        <v>0</v>
      </c>
      <c r="X5328">
        <v>1.9556288432293103</v>
      </c>
      <c r="Y5328">
        <v>0</v>
      </c>
      <c r="Z5328">
        <v>0</v>
      </c>
      <c r="AA5328">
        <v>0</v>
      </c>
      <c r="AB5328">
        <v>1.1000708842259284</v>
      </c>
      <c r="AC5328">
        <v>0</v>
      </c>
      <c r="AD5328">
        <v>0</v>
      </c>
      <c r="AE5328">
        <v>3.0556997274552389</v>
      </c>
    </row>
    <row r="5329" spans="1:31" x14ac:dyDescent="0.3">
      <c r="A5329">
        <v>2516327</v>
      </c>
      <c r="B5329">
        <v>1</v>
      </c>
      <c r="C5329" t="s">
        <v>80</v>
      </c>
      <c r="D5329" t="s">
        <v>95</v>
      </c>
      <c r="E5329" t="s">
        <v>141</v>
      </c>
      <c r="F5329" t="s">
        <v>15320</v>
      </c>
      <c r="G5329" t="s">
        <v>295</v>
      </c>
      <c r="H5329" t="s">
        <v>135</v>
      </c>
      <c r="I5329" t="s">
        <v>136</v>
      </c>
      <c r="J5329" t="s">
        <v>137</v>
      </c>
      <c r="K5329" t="s">
        <v>144</v>
      </c>
      <c r="L5329" t="s">
        <v>15321</v>
      </c>
      <c r="M5329" t="s">
        <v>15322</v>
      </c>
      <c r="N5329">
        <v>0.56694444399999999</v>
      </c>
      <c r="O5329">
        <v>0</v>
      </c>
      <c r="P5329">
        <v>567</v>
      </c>
      <c r="Q5329">
        <v>0</v>
      </c>
      <c r="R5329">
        <v>0</v>
      </c>
      <c r="S5329">
        <v>4</v>
      </c>
      <c r="T5329">
        <v>33</v>
      </c>
      <c r="U5329">
        <v>1</v>
      </c>
      <c r="V5329">
        <v>0</v>
      </c>
      <c r="W5329">
        <v>0</v>
      </c>
      <c r="X5329">
        <v>65.155234517668703</v>
      </c>
      <c r="Y5329">
        <v>0</v>
      </c>
      <c r="Z5329">
        <v>0</v>
      </c>
      <c r="AA5329">
        <v>6.6530113024450497</v>
      </c>
      <c r="AB5329">
        <v>19.078882359559763</v>
      </c>
      <c r="AC5329">
        <v>87.239255255668894</v>
      </c>
      <c r="AD5329">
        <v>0</v>
      </c>
      <c r="AE5329">
        <v>178.1263834353424</v>
      </c>
    </row>
    <row r="5330" spans="1:31" x14ac:dyDescent="0.3">
      <c r="A5330">
        <v>2516115</v>
      </c>
      <c r="B5330">
        <v>1</v>
      </c>
      <c r="C5330" t="s">
        <v>80</v>
      </c>
      <c r="D5330" t="s">
        <v>95</v>
      </c>
      <c r="E5330" t="s">
        <v>141</v>
      </c>
      <c r="F5330" t="s">
        <v>5406</v>
      </c>
      <c r="G5330" t="s">
        <v>143</v>
      </c>
      <c r="H5330" t="s">
        <v>135</v>
      </c>
      <c r="I5330" t="s">
        <v>136</v>
      </c>
      <c r="J5330" t="s">
        <v>137</v>
      </c>
      <c r="K5330" t="s">
        <v>144</v>
      </c>
      <c r="L5330" t="s">
        <v>15323</v>
      </c>
      <c r="M5330" t="s">
        <v>15324</v>
      </c>
      <c r="N5330">
        <v>0.37916666599999999</v>
      </c>
      <c r="O5330">
        <v>0</v>
      </c>
      <c r="P5330">
        <v>182</v>
      </c>
      <c r="Q5330">
        <v>0</v>
      </c>
      <c r="R5330">
        <v>3</v>
      </c>
      <c r="S5330">
        <v>1</v>
      </c>
      <c r="T5330">
        <v>12</v>
      </c>
      <c r="U5330">
        <v>2</v>
      </c>
      <c r="V5330">
        <v>0</v>
      </c>
      <c r="W5330">
        <v>0</v>
      </c>
      <c r="X5330">
        <v>17.758172746670052</v>
      </c>
      <c r="Y5330">
        <v>0</v>
      </c>
      <c r="Z5330">
        <v>0.14473746696500001</v>
      </c>
      <c r="AA5330">
        <v>22.199166716640551</v>
      </c>
      <c r="AB5330">
        <v>6.2378800416265676</v>
      </c>
      <c r="AC5330">
        <v>159.12754649192425</v>
      </c>
      <c r="AD5330">
        <v>0</v>
      </c>
      <c r="AE5330">
        <v>205.4675034638264</v>
      </c>
    </row>
    <row r="5331" spans="1:31" x14ac:dyDescent="0.3">
      <c r="A5331">
        <v>2516072</v>
      </c>
      <c r="B5331">
        <v>1</v>
      </c>
      <c r="C5331" t="s">
        <v>80</v>
      </c>
      <c r="D5331" t="s">
        <v>97</v>
      </c>
      <c r="E5331" t="s">
        <v>141</v>
      </c>
      <c r="F5331" t="s">
        <v>15325</v>
      </c>
      <c r="G5331" t="s">
        <v>143</v>
      </c>
      <c r="H5331" t="s">
        <v>135</v>
      </c>
      <c r="I5331" t="s">
        <v>136</v>
      </c>
      <c r="J5331" t="s">
        <v>137</v>
      </c>
      <c r="K5331" t="s">
        <v>144</v>
      </c>
      <c r="L5331" t="s">
        <v>15326</v>
      </c>
      <c r="M5331" t="s">
        <v>15327</v>
      </c>
      <c r="N5331">
        <v>0.58944444399999996</v>
      </c>
      <c r="O5331">
        <v>2</v>
      </c>
      <c r="P5331">
        <v>1139</v>
      </c>
      <c r="Q5331">
        <v>0</v>
      </c>
      <c r="R5331">
        <v>48</v>
      </c>
      <c r="S5331">
        <v>0</v>
      </c>
      <c r="T5331">
        <v>126</v>
      </c>
      <c r="U5331">
        <v>0</v>
      </c>
      <c r="V5331">
        <v>0</v>
      </c>
      <c r="W5331">
        <v>22.366907921635203</v>
      </c>
      <c r="X5331">
        <v>360.39239813798179</v>
      </c>
      <c r="Y5331">
        <v>0</v>
      </c>
      <c r="Z5331">
        <v>11.112563824326513</v>
      </c>
      <c r="AA5331">
        <v>0</v>
      </c>
      <c r="AB5331">
        <v>102.01258322595737</v>
      </c>
      <c r="AC5331">
        <v>0</v>
      </c>
      <c r="AD5331">
        <v>0</v>
      </c>
      <c r="AE5331">
        <v>495.88445310990085</v>
      </c>
    </row>
    <row r="5332" spans="1:31" x14ac:dyDescent="0.3">
      <c r="A5332">
        <v>2515929</v>
      </c>
      <c r="B5332">
        <v>1</v>
      </c>
      <c r="C5332" t="s">
        <v>80</v>
      </c>
      <c r="D5332" t="s">
        <v>105</v>
      </c>
      <c r="E5332" t="s">
        <v>167</v>
      </c>
      <c r="F5332" t="s">
        <v>15328</v>
      </c>
      <c r="G5332" t="s">
        <v>169</v>
      </c>
      <c r="H5332" t="s">
        <v>150</v>
      </c>
      <c r="I5332" t="s">
        <v>136</v>
      </c>
      <c r="J5332" t="s">
        <v>137</v>
      </c>
      <c r="K5332" t="s">
        <v>144</v>
      </c>
      <c r="L5332" t="s">
        <v>15329</v>
      </c>
      <c r="M5332" t="s">
        <v>15330</v>
      </c>
      <c r="N5332">
        <v>3.6175000000000002</v>
      </c>
      <c r="O5332">
        <v>0</v>
      </c>
      <c r="P5332">
        <v>5</v>
      </c>
      <c r="Q5332">
        <v>0</v>
      </c>
      <c r="R5332">
        <v>0</v>
      </c>
      <c r="S5332">
        <v>0</v>
      </c>
      <c r="T5332">
        <v>0</v>
      </c>
      <c r="U5332">
        <v>0</v>
      </c>
      <c r="V5332">
        <v>0</v>
      </c>
      <c r="W5332">
        <v>0</v>
      </c>
      <c r="X5332">
        <v>3.2514029233748403</v>
      </c>
      <c r="Y5332">
        <v>0</v>
      </c>
      <c r="Z5332">
        <v>0</v>
      </c>
      <c r="AA5332">
        <v>0</v>
      </c>
      <c r="AB5332">
        <v>0</v>
      </c>
      <c r="AC5332">
        <v>0</v>
      </c>
      <c r="AD5332">
        <v>0</v>
      </c>
      <c r="AE5332">
        <v>3.2514029233748403</v>
      </c>
    </row>
    <row r="5333" spans="1:31" x14ac:dyDescent="0.3">
      <c r="A5333">
        <v>2516178</v>
      </c>
      <c r="B5333">
        <v>1</v>
      </c>
      <c r="C5333" t="s">
        <v>80</v>
      </c>
      <c r="D5333" t="s">
        <v>92</v>
      </c>
      <c r="E5333" t="s">
        <v>141</v>
      </c>
      <c r="F5333" t="s">
        <v>15331</v>
      </c>
      <c r="G5333" t="s">
        <v>143</v>
      </c>
      <c r="H5333" t="s">
        <v>135</v>
      </c>
      <c r="I5333" t="s">
        <v>136</v>
      </c>
      <c r="J5333" t="s">
        <v>137</v>
      </c>
      <c r="K5333" t="s">
        <v>144</v>
      </c>
      <c r="L5333" t="s">
        <v>15332</v>
      </c>
      <c r="M5333" t="s">
        <v>15333</v>
      </c>
      <c r="N5333">
        <v>0.21722222199999999</v>
      </c>
      <c r="O5333">
        <v>0</v>
      </c>
      <c r="P5333">
        <v>40</v>
      </c>
      <c r="Q5333">
        <v>0</v>
      </c>
      <c r="R5333">
        <v>16</v>
      </c>
      <c r="S5333">
        <v>2</v>
      </c>
      <c r="T5333">
        <v>12</v>
      </c>
      <c r="U5333">
        <v>0</v>
      </c>
      <c r="V5333">
        <v>0</v>
      </c>
      <c r="W5333">
        <v>0</v>
      </c>
      <c r="X5333">
        <v>2.8571408078446749</v>
      </c>
      <c r="Y5333">
        <v>0</v>
      </c>
      <c r="Z5333">
        <v>1.2234134784557589</v>
      </c>
      <c r="AA5333">
        <v>11.939061627165255</v>
      </c>
      <c r="AB5333">
        <v>4.3877667503303588</v>
      </c>
      <c r="AC5333">
        <v>0</v>
      </c>
      <c r="AD5333">
        <v>0</v>
      </c>
      <c r="AE5333">
        <v>20.407382663796049</v>
      </c>
    </row>
    <row r="5334" spans="1:31" x14ac:dyDescent="0.3">
      <c r="A5334">
        <v>2515992</v>
      </c>
      <c r="B5334">
        <v>1</v>
      </c>
      <c r="C5334" t="s">
        <v>80</v>
      </c>
      <c r="D5334" t="s">
        <v>97</v>
      </c>
      <c r="E5334" t="s">
        <v>147</v>
      </c>
      <c r="F5334" t="s">
        <v>15334</v>
      </c>
      <c r="G5334" t="s">
        <v>134</v>
      </c>
      <c r="H5334" t="s">
        <v>150</v>
      </c>
      <c r="I5334" t="s">
        <v>136</v>
      </c>
      <c r="J5334" t="s">
        <v>137</v>
      </c>
      <c r="K5334" t="s">
        <v>138</v>
      </c>
      <c r="L5334" t="s">
        <v>15335</v>
      </c>
      <c r="M5334" t="s">
        <v>15336</v>
      </c>
      <c r="N5334">
        <v>5.4602777769999999</v>
      </c>
      <c r="O5334">
        <v>0</v>
      </c>
      <c r="P5334">
        <v>21</v>
      </c>
      <c r="Q5334">
        <v>0</v>
      </c>
      <c r="R5334">
        <v>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64.859708666976928</v>
      </c>
      <c r="Y5334">
        <v>0</v>
      </c>
      <c r="Z5334">
        <v>0</v>
      </c>
      <c r="AA5334">
        <v>0</v>
      </c>
      <c r="AB5334">
        <v>0</v>
      </c>
      <c r="AC5334">
        <v>0</v>
      </c>
      <c r="AD5334">
        <v>0</v>
      </c>
      <c r="AE5334">
        <v>64.859708666976928</v>
      </c>
    </row>
    <row r="5335" spans="1:31" x14ac:dyDescent="0.3">
      <c r="A5335">
        <v>2516135</v>
      </c>
      <c r="B5335">
        <v>1</v>
      </c>
      <c r="C5335" t="s">
        <v>80</v>
      </c>
      <c r="D5335" t="s">
        <v>83</v>
      </c>
      <c r="E5335" t="s">
        <v>159</v>
      </c>
      <c r="F5335" t="s">
        <v>15337</v>
      </c>
      <c r="G5335" t="s">
        <v>161</v>
      </c>
      <c r="H5335" t="s">
        <v>150</v>
      </c>
      <c r="I5335" t="s">
        <v>136</v>
      </c>
      <c r="J5335" t="s">
        <v>137</v>
      </c>
      <c r="K5335" t="s">
        <v>144</v>
      </c>
      <c r="L5335" t="s">
        <v>15338</v>
      </c>
      <c r="M5335" t="s">
        <v>15339</v>
      </c>
      <c r="N5335">
        <v>1.216111111</v>
      </c>
      <c r="O5335">
        <v>0</v>
      </c>
      <c r="P5335">
        <v>1</v>
      </c>
      <c r="Q5335">
        <v>0</v>
      </c>
      <c r="R5335">
        <v>0</v>
      </c>
      <c r="S5335">
        <v>0</v>
      </c>
      <c r="T5335">
        <v>70</v>
      </c>
      <c r="U5335">
        <v>0</v>
      </c>
      <c r="V5335">
        <v>0</v>
      </c>
      <c r="W5335">
        <v>0</v>
      </c>
      <c r="X5335">
        <v>0.20855894446381334</v>
      </c>
      <c r="Y5335">
        <v>0</v>
      </c>
      <c r="Z5335">
        <v>0</v>
      </c>
      <c r="AA5335">
        <v>0</v>
      </c>
      <c r="AB5335">
        <v>51.84106791538769</v>
      </c>
      <c r="AC5335">
        <v>0</v>
      </c>
      <c r="AD5335">
        <v>0</v>
      </c>
      <c r="AE5335">
        <v>52.0496268598515</v>
      </c>
    </row>
    <row r="5336" spans="1:31" x14ac:dyDescent="0.3">
      <c r="A5336">
        <v>2515886</v>
      </c>
      <c r="B5336">
        <v>1</v>
      </c>
      <c r="C5336" t="s">
        <v>80</v>
      </c>
      <c r="D5336" t="s">
        <v>107</v>
      </c>
      <c r="E5336" t="s">
        <v>207</v>
      </c>
      <c r="F5336" t="s">
        <v>15340</v>
      </c>
      <c r="G5336" t="s">
        <v>161</v>
      </c>
      <c r="H5336" t="s">
        <v>150</v>
      </c>
      <c r="I5336" t="s">
        <v>136</v>
      </c>
      <c r="J5336" t="s">
        <v>137</v>
      </c>
      <c r="K5336" t="s">
        <v>144</v>
      </c>
      <c r="L5336" t="s">
        <v>15341</v>
      </c>
      <c r="M5336" t="s">
        <v>15342</v>
      </c>
      <c r="N5336">
        <v>0.71250000000000002</v>
      </c>
      <c r="O5336">
        <v>0</v>
      </c>
      <c r="P5336">
        <v>23</v>
      </c>
      <c r="Q5336">
        <v>0</v>
      </c>
      <c r="R5336">
        <v>0</v>
      </c>
      <c r="S5336">
        <v>0</v>
      </c>
      <c r="T5336">
        <v>1</v>
      </c>
      <c r="U5336">
        <v>0</v>
      </c>
      <c r="V5336">
        <v>0</v>
      </c>
      <c r="W5336">
        <v>0</v>
      </c>
      <c r="X5336">
        <v>2.7769804619002003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2.7769804619002003</v>
      </c>
    </row>
    <row r="5337" spans="1:31" x14ac:dyDescent="0.3">
      <c r="A5337">
        <v>2516198</v>
      </c>
      <c r="B5337">
        <v>1</v>
      </c>
      <c r="C5337" t="s">
        <v>80</v>
      </c>
      <c r="D5337" t="s">
        <v>96</v>
      </c>
      <c r="E5337" t="s">
        <v>167</v>
      </c>
      <c r="F5337" t="s">
        <v>15343</v>
      </c>
      <c r="G5337" t="s">
        <v>234</v>
      </c>
      <c r="H5337" t="s">
        <v>150</v>
      </c>
      <c r="I5337" t="s">
        <v>136</v>
      </c>
      <c r="J5337" t="s">
        <v>137</v>
      </c>
      <c r="K5337" t="s">
        <v>144</v>
      </c>
      <c r="L5337" t="s">
        <v>15344</v>
      </c>
      <c r="M5337" t="s">
        <v>15345</v>
      </c>
      <c r="N5337">
        <v>3.9363888880000002</v>
      </c>
      <c r="O5337">
        <v>0</v>
      </c>
      <c r="P5337">
        <v>4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2.6639711643328821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2.6639711643328821</v>
      </c>
    </row>
    <row r="5338" spans="1:31" x14ac:dyDescent="0.3">
      <c r="A5338">
        <v>2516175</v>
      </c>
      <c r="B5338">
        <v>1</v>
      </c>
      <c r="C5338" t="s">
        <v>80</v>
      </c>
      <c r="D5338" t="s">
        <v>105</v>
      </c>
      <c r="E5338" t="s">
        <v>147</v>
      </c>
      <c r="F5338" t="s">
        <v>15346</v>
      </c>
      <c r="G5338" t="s">
        <v>13671</v>
      </c>
      <c r="H5338" t="s">
        <v>150</v>
      </c>
      <c r="I5338" t="s">
        <v>136</v>
      </c>
      <c r="J5338" t="s">
        <v>137</v>
      </c>
      <c r="K5338" t="s">
        <v>144</v>
      </c>
      <c r="L5338" t="s">
        <v>15347</v>
      </c>
      <c r="M5338" t="s">
        <v>15348</v>
      </c>
      <c r="N5338">
        <v>0.51277777700000005</v>
      </c>
      <c r="O5338">
        <v>0</v>
      </c>
      <c r="P5338">
        <v>15</v>
      </c>
      <c r="Q5338">
        <v>0</v>
      </c>
      <c r="R5338">
        <v>0</v>
      </c>
      <c r="S5338">
        <v>0</v>
      </c>
      <c r="T5338">
        <v>2</v>
      </c>
      <c r="U5338">
        <v>0</v>
      </c>
      <c r="V5338">
        <v>0</v>
      </c>
      <c r="W5338">
        <v>0</v>
      </c>
      <c r="X5338">
        <v>1.9841432784525155</v>
      </c>
      <c r="Y5338">
        <v>0</v>
      </c>
      <c r="Z5338">
        <v>0</v>
      </c>
      <c r="AA5338">
        <v>0</v>
      </c>
      <c r="AB5338">
        <v>0</v>
      </c>
      <c r="AC5338">
        <v>0</v>
      </c>
      <c r="AD5338">
        <v>0</v>
      </c>
      <c r="AE5338">
        <v>1.9841432784525155</v>
      </c>
    </row>
    <row r="5339" spans="1:31" x14ac:dyDescent="0.3">
      <c r="A5339">
        <v>2516075</v>
      </c>
      <c r="B5339">
        <v>1</v>
      </c>
      <c r="C5339" t="s">
        <v>80</v>
      </c>
      <c r="D5339" t="s">
        <v>105</v>
      </c>
      <c r="E5339" t="s">
        <v>207</v>
      </c>
      <c r="F5339" t="s">
        <v>15349</v>
      </c>
      <c r="G5339" t="s">
        <v>161</v>
      </c>
      <c r="H5339" t="s">
        <v>150</v>
      </c>
      <c r="I5339" t="s">
        <v>136</v>
      </c>
      <c r="J5339" t="s">
        <v>137</v>
      </c>
      <c r="K5339" t="s">
        <v>144</v>
      </c>
      <c r="L5339" t="s">
        <v>15350</v>
      </c>
      <c r="M5339" t="s">
        <v>15351</v>
      </c>
      <c r="N5339">
        <v>0.64861111100000002</v>
      </c>
      <c r="O5339">
        <v>0</v>
      </c>
      <c r="P5339">
        <v>0</v>
      </c>
      <c r="Q5339">
        <v>0</v>
      </c>
      <c r="R5339">
        <v>0</v>
      </c>
      <c r="S5339">
        <v>0</v>
      </c>
      <c r="T5339">
        <v>3</v>
      </c>
      <c r="U5339">
        <v>0</v>
      </c>
      <c r="V5339">
        <v>0</v>
      </c>
      <c r="W5339">
        <v>0</v>
      </c>
      <c r="X5339">
        <v>0</v>
      </c>
      <c r="Y5339">
        <v>0</v>
      </c>
      <c r="Z5339">
        <v>0</v>
      </c>
      <c r="AA5339">
        <v>0</v>
      </c>
      <c r="AB5339">
        <v>0.52955943971692665</v>
      </c>
      <c r="AC5339">
        <v>0</v>
      </c>
      <c r="AD5339">
        <v>0</v>
      </c>
      <c r="AE5339">
        <v>0.52955943971692665</v>
      </c>
    </row>
    <row r="5340" spans="1:31" x14ac:dyDescent="0.3">
      <c r="A5340">
        <v>2516098</v>
      </c>
      <c r="B5340">
        <v>1</v>
      </c>
      <c r="C5340" t="s">
        <v>80</v>
      </c>
      <c r="D5340" t="s">
        <v>103</v>
      </c>
      <c r="E5340" t="s">
        <v>141</v>
      </c>
      <c r="F5340" t="s">
        <v>15352</v>
      </c>
      <c r="G5340" t="s">
        <v>134</v>
      </c>
      <c r="H5340" t="s">
        <v>135</v>
      </c>
      <c r="I5340" t="s">
        <v>136</v>
      </c>
      <c r="J5340" t="s">
        <v>137</v>
      </c>
      <c r="K5340" t="s">
        <v>138</v>
      </c>
      <c r="L5340" t="s">
        <v>15353</v>
      </c>
      <c r="M5340" t="s">
        <v>15354</v>
      </c>
      <c r="N5340">
        <v>1.953888888</v>
      </c>
      <c r="O5340">
        <v>1</v>
      </c>
      <c r="P5340">
        <v>293</v>
      </c>
      <c r="Q5340">
        <v>18</v>
      </c>
      <c r="R5340">
        <v>106</v>
      </c>
      <c r="S5340">
        <v>10</v>
      </c>
      <c r="T5340">
        <v>49</v>
      </c>
      <c r="U5340">
        <v>4</v>
      </c>
      <c r="V5340">
        <v>0</v>
      </c>
      <c r="W5340">
        <v>3.3752562560098198</v>
      </c>
      <c r="X5340">
        <v>120.26212440613702</v>
      </c>
      <c r="Y5340">
        <v>483.80145579222869</v>
      </c>
      <c r="Z5340">
        <v>196.33822684646211</v>
      </c>
      <c r="AA5340">
        <v>19.028127912508975</v>
      </c>
      <c r="AB5340">
        <v>73.525917706987684</v>
      </c>
      <c r="AC5340">
        <v>2034.8388486211275</v>
      </c>
      <c r="AD5340">
        <v>0</v>
      </c>
      <c r="AE5340">
        <v>2931.1699575414618</v>
      </c>
    </row>
    <row r="5341" spans="1:31" x14ac:dyDescent="0.3">
      <c r="A5341">
        <v>2516344</v>
      </c>
      <c r="B5341">
        <v>1</v>
      </c>
      <c r="C5341" t="s">
        <v>80</v>
      </c>
      <c r="D5341" t="s">
        <v>105</v>
      </c>
      <c r="E5341" t="s">
        <v>132</v>
      </c>
      <c r="F5341" t="s">
        <v>15355</v>
      </c>
      <c r="G5341" t="s">
        <v>204</v>
      </c>
      <c r="H5341" t="s">
        <v>135</v>
      </c>
      <c r="I5341" t="s">
        <v>136</v>
      </c>
      <c r="J5341" t="s">
        <v>137</v>
      </c>
      <c r="K5341" t="s">
        <v>144</v>
      </c>
      <c r="L5341" t="s">
        <v>15356</v>
      </c>
      <c r="M5341" t="s">
        <v>15357</v>
      </c>
      <c r="N5341">
        <v>1.8491666659999999</v>
      </c>
      <c r="O5341">
        <v>0</v>
      </c>
      <c r="P5341">
        <v>0</v>
      </c>
      <c r="Q5341">
        <v>0</v>
      </c>
      <c r="R5341">
        <v>0</v>
      </c>
      <c r="S5341">
        <v>2</v>
      </c>
      <c r="T5341">
        <v>0</v>
      </c>
      <c r="U5341">
        <v>0</v>
      </c>
      <c r="V5341">
        <v>0</v>
      </c>
      <c r="W5341">
        <v>0</v>
      </c>
      <c r="X5341">
        <v>0</v>
      </c>
      <c r="Y5341">
        <v>0</v>
      </c>
      <c r="Z5341">
        <v>0</v>
      </c>
      <c r="AA5341">
        <v>70.515965654409371</v>
      </c>
      <c r="AB5341">
        <v>0</v>
      </c>
      <c r="AC5341">
        <v>0</v>
      </c>
      <c r="AD5341">
        <v>0</v>
      </c>
      <c r="AE5341">
        <v>70.515965654409371</v>
      </c>
    </row>
    <row r="5342" spans="1:31" x14ac:dyDescent="0.3">
      <c r="A5342">
        <v>2516367</v>
      </c>
      <c r="B5342">
        <v>1</v>
      </c>
      <c r="C5342" t="s">
        <v>81</v>
      </c>
      <c r="D5342" t="s">
        <v>112</v>
      </c>
      <c r="E5342" t="s">
        <v>187</v>
      </c>
      <c r="F5342" t="s">
        <v>15358</v>
      </c>
      <c r="G5342" t="s">
        <v>143</v>
      </c>
      <c r="H5342" t="s">
        <v>135</v>
      </c>
      <c r="I5342" t="s">
        <v>136</v>
      </c>
      <c r="J5342" t="s">
        <v>137</v>
      </c>
      <c r="K5342" t="s">
        <v>144</v>
      </c>
      <c r="L5342" t="s">
        <v>15359</v>
      </c>
      <c r="M5342" t="s">
        <v>15360</v>
      </c>
      <c r="N5342">
        <v>0.41527777700000001</v>
      </c>
      <c r="O5342">
        <v>4</v>
      </c>
      <c r="P5342">
        <v>2115</v>
      </c>
      <c r="Q5342">
        <v>124</v>
      </c>
      <c r="R5342">
        <v>390</v>
      </c>
      <c r="S5342">
        <v>35</v>
      </c>
      <c r="T5342">
        <v>186</v>
      </c>
      <c r="U5342">
        <v>3</v>
      </c>
      <c r="V5342">
        <v>0</v>
      </c>
      <c r="W5342">
        <v>0.23614933271064611</v>
      </c>
      <c r="X5342">
        <v>139.94558177433987</v>
      </c>
      <c r="Y5342">
        <v>13.570718703619452</v>
      </c>
      <c r="Z5342">
        <v>19.556687684130726</v>
      </c>
      <c r="AA5342">
        <v>17.86731963095783</v>
      </c>
      <c r="AB5342">
        <v>34.566816142592245</v>
      </c>
      <c r="AC5342">
        <v>1.4926529283679002</v>
      </c>
      <c r="AD5342">
        <v>0</v>
      </c>
      <c r="AE5342">
        <v>227.23592619671871</v>
      </c>
    </row>
    <row r="5343" spans="1:31" x14ac:dyDescent="0.3">
      <c r="A5343">
        <v>2516244</v>
      </c>
      <c r="B5343">
        <v>1</v>
      </c>
      <c r="C5343" t="s">
        <v>81</v>
      </c>
      <c r="D5343" t="s">
        <v>113</v>
      </c>
      <c r="E5343" t="s">
        <v>132</v>
      </c>
      <c r="F5343" t="s">
        <v>15361</v>
      </c>
      <c r="G5343" t="s">
        <v>143</v>
      </c>
      <c r="H5343" t="s">
        <v>135</v>
      </c>
      <c r="I5343" t="s">
        <v>136</v>
      </c>
      <c r="J5343" t="s">
        <v>137</v>
      </c>
      <c r="K5343" t="s">
        <v>144</v>
      </c>
      <c r="L5343" t="s">
        <v>15362</v>
      </c>
      <c r="M5343" t="s">
        <v>15363</v>
      </c>
      <c r="N5343">
        <v>1.073055555</v>
      </c>
      <c r="O5343">
        <v>0</v>
      </c>
      <c r="P5343">
        <v>76</v>
      </c>
      <c r="Q5343">
        <v>0</v>
      </c>
      <c r="R5343">
        <v>0</v>
      </c>
      <c r="S5343">
        <v>0</v>
      </c>
      <c r="T5343">
        <v>7</v>
      </c>
      <c r="U5343">
        <v>0</v>
      </c>
      <c r="V5343">
        <v>0</v>
      </c>
      <c r="W5343">
        <v>0</v>
      </c>
      <c r="X5343">
        <v>14.638039907321364</v>
      </c>
      <c r="Y5343">
        <v>0</v>
      </c>
      <c r="Z5343">
        <v>0</v>
      </c>
      <c r="AA5343">
        <v>0</v>
      </c>
      <c r="AB5343">
        <v>5.935443754755001</v>
      </c>
      <c r="AC5343">
        <v>0</v>
      </c>
      <c r="AD5343">
        <v>0</v>
      </c>
      <c r="AE5343">
        <v>20.573483662076363</v>
      </c>
    </row>
    <row r="5344" spans="1:31" x14ac:dyDescent="0.3">
      <c r="A5344">
        <v>2516261</v>
      </c>
      <c r="B5344">
        <v>1</v>
      </c>
      <c r="C5344" t="s">
        <v>80</v>
      </c>
      <c r="D5344" t="s">
        <v>84</v>
      </c>
      <c r="E5344" t="s">
        <v>167</v>
      </c>
      <c r="F5344" t="s">
        <v>15364</v>
      </c>
      <c r="G5344" t="s">
        <v>234</v>
      </c>
      <c r="H5344" t="s">
        <v>150</v>
      </c>
      <c r="I5344" t="s">
        <v>136</v>
      </c>
      <c r="J5344" t="s">
        <v>137</v>
      </c>
      <c r="K5344" t="s">
        <v>144</v>
      </c>
      <c r="L5344" t="s">
        <v>15365</v>
      </c>
      <c r="M5344" t="s">
        <v>15366</v>
      </c>
      <c r="N5344">
        <v>6.1077777769999999</v>
      </c>
      <c r="O5344">
        <v>0</v>
      </c>
      <c r="P5344">
        <v>9</v>
      </c>
      <c r="Q5344">
        <v>0</v>
      </c>
      <c r="R5344">
        <v>0</v>
      </c>
      <c r="S5344">
        <v>0</v>
      </c>
      <c r="T5344">
        <v>0</v>
      </c>
      <c r="U5344">
        <v>0</v>
      </c>
      <c r="V5344">
        <v>0</v>
      </c>
      <c r="W5344">
        <v>0</v>
      </c>
      <c r="X5344">
        <v>12.03061380923401</v>
      </c>
      <c r="Y5344">
        <v>0</v>
      </c>
      <c r="Z5344">
        <v>0</v>
      </c>
      <c r="AA5344">
        <v>0</v>
      </c>
      <c r="AB5344">
        <v>0</v>
      </c>
      <c r="AC5344">
        <v>0</v>
      </c>
      <c r="AD5344">
        <v>0</v>
      </c>
      <c r="AE5344">
        <v>12.03061380923401</v>
      </c>
    </row>
    <row r="5345" spans="1:31" x14ac:dyDescent="0.3">
      <c r="A5345">
        <v>2516307</v>
      </c>
      <c r="B5345">
        <v>1</v>
      </c>
      <c r="C5345" t="s">
        <v>80</v>
      </c>
      <c r="D5345" t="s">
        <v>100</v>
      </c>
      <c r="E5345" t="s">
        <v>141</v>
      </c>
      <c r="F5345" t="s">
        <v>15367</v>
      </c>
      <c r="G5345" t="s">
        <v>333</v>
      </c>
      <c r="H5345" t="s">
        <v>135</v>
      </c>
      <c r="I5345" t="s">
        <v>136</v>
      </c>
      <c r="J5345" t="s">
        <v>137</v>
      </c>
      <c r="K5345" t="s">
        <v>144</v>
      </c>
      <c r="L5345" t="s">
        <v>15368</v>
      </c>
      <c r="M5345" t="s">
        <v>15369</v>
      </c>
      <c r="N5345">
        <v>4.6091666660000001</v>
      </c>
      <c r="O5345">
        <v>0</v>
      </c>
      <c r="P5345">
        <v>757</v>
      </c>
      <c r="Q5345">
        <v>2</v>
      </c>
      <c r="R5345">
        <v>35</v>
      </c>
      <c r="S5345">
        <v>13</v>
      </c>
      <c r="T5345">
        <v>127</v>
      </c>
      <c r="U5345">
        <v>3</v>
      </c>
      <c r="V5345">
        <v>3</v>
      </c>
      <c r="W5345">
        <v>0</v>
      </c>
      <c r="X5345">
        <v>1026.5158687611302</v>
      </c>
      <c r="Y5345">
        <v>8.6158698209039244</v>
      </c>
      <c r="Z5345">
        <v>70.84732325108115</v>
      </c>
      <c r="AA5345">
        <v>337.4760498653319</v>
      </c>
      <c r="AB5345">
        <v>533.59722450864592</v>
      </c>
      <c r="AC5345">
        <v>917.38388297695064</v>
      </c>
      <c r="AD5345">
        <v>113.23014969052446</v>
      </c>
      <c r="AE5345">
        <v>3007.666368874568</v>
      </c>
    </row>
    <row r="5346" spans="1:31" x14ac:dyDescent="0.3">
      <c r="A5346">
        <v>2516407</v>
      </c>
      <c r="B5346">
        <v>1</v>
      </c>
      <c r="C5346" t="s">
        <v>80</v>
      </c>
      <c r="D5346" t="s">
        <v>94</v>
      </c>
      <c r="E5346" t="s">
        <v>207</v>
      </c>
      <c r="F5346" t="s">
        <v>15370</v>
      </c>
      <c r="G5346" t="s">
        <v>177</v>
      </c>
      <c r="H5346" t="s">
        <v>150</v>
      </c>
      <c r="I5346" t="s">
        <v>136</v>
      </c>
      <c r="J5346" t="s">
        <v>137</v>
      </c>
      <c r="K5346" t="s">
        <v>144</v>
      </c>
      <c r="L5346" t="s">
        <v>15371</v>
      </c>
      <c r="M5346" t="s">
        <v>15372</v>
      </c>
      <c r="N5346">
        <v>1.9727777769999999</v>
      </c>
      <c r="O5346">
        <v>0</v>
      </c>
      <c r="P5346">
        <v>18</v>
      </c>
      <c r="Q5346">
        <v>0</v>
      </c>
      <c r="R5346">
        <v>0</v>
      </c>
      <c r="S5346">
        <v>0</v>
      </c>
      <c r="T5346">
        <v>0</v>
      </c>
      <c r="U5346">
        <v>0</v>
      </c>
      <c r="V5346">
        <v>0</v>
      </c>
      <c r="W5346">
        <v>0</v>
      </c>
      <c r="X5346">
        <v>1.8370487297957419</v>
      </c>
      <c r="Y5346">
        <v>0</v>
      </c>
      <c r="Z5346">
        <v>0</v>
      </c>
      <c r="AA5346">
        <v>0</v>
      </c>
      <c r="AB5346">
        <v>0</v>
      </c>
      <c r="AC5346">
        <v>0</v>
      </c>
      <c r="AD5346">
        <v>0</v>
      </c>
      <c r="AE5346">
        <v>1.8370487297957419</v>
      </c>
    </row>
    <row r="5347" spans="1:31" x14ac:dyDescent="0.3">
      <c r="A5347">
        <v>2516138</v>
      </c>
      <c r="B5347">
        <v>1</v>
      </c>
      <c r="C5347" t="s">
        <v>80</v>
      </c>
      <c r="D5347" t="s">
        <v>106</v>
      </c>
      <c r="E5347" t="s">
        <v>187</v>
      </c>
      <c r="F5347" t="s">
        <v>15373</v>
      </c>
      <c r="G5347" t="s">
        <v>143</v>
      </c>
      <c r="H5347" t="s">
        <v>135</v>
      </c>
      <c r="I5347" t="s">
        <v>136</v>
      </c>
      <c r="J5347" t="s">
        <v>137</v>
      </c>
      <c r="K5347" t="s">
        <v>144</v>
      </c>
      <c r="L5347" t="s">
        <v>15374</v>
      </c>
      <c r="M5347" t="s">
        <v>15375</v>
      </c>
      <c r="N5347">
        <v>0.234166666</v>
      </c>
      <c r="O5347">
        <v>1</v>
      </c>
      <c r="P5347">
        <v>192</v>
      </c>
      <c r="Q5347">
        <v>15</v>
      </c>
      <c r="R5347">
        <v>79</v>
      </c>
      <c r="S5347">
        <v>4</v>
      </c>
      <c r="T5347">
        <v>32</v>
      </c>
      <c r="U5347">
        <v>0</v>
      </c>
      <c r="V5347">
        <v>0</v>
      </c>
      <c r="W5347">
        <v>0.13163260460556001</v>
      </c>
      <c r="X5347">
        <v>8.5203644224752484</v>
      </c>
      <c r="Y5347">
        <v>2.6417884312926669</v>
      </c>
      <c r="Z5347">
        <v>10.87904594834073</v>
      </c>
      <c r="AA5347">
        <v>5.0996870403305934</v>
      </c>
      <c r="AB5347">
        <v>5.6626103962696215</v>
      </c>
      <c r="AC5347">
        <v>0</v>
      </c>
      <c r="AD5347">
        <v>0</v>
      </c>
      <c r="AE5347">
        <v>32.935128843314423</v>
      </c>
    </row>
    <row r="5348" spans="1:31" x14ac:dyDescent="0.3">
      <c r="A5348">
        <v>2516493</v>
      </c>
      <c r="B5348">
        <v>1</v>
      </c>
      <c r="C5348" t="s">
        <v>80</v>
      </c>
      <c r="D5348" t="s">
        <v>93</v>
      </c>
      <c r="E5348" t="s">
        <v>141</v>
      </c>
      <c r="F5348" t="s">
        <v>3003</v>
      </c>
      <c r="G5348" t="s">
        <v>143</v>
      </c>
      <c r="H5348" t="s">
        <v>135</v>
      </c>
      <c r="I5348" t="s">
        <v>136</v>
      </c>
      <c r="J5348" t="s">
        <v>137</v>
      </c>
      <c r="K5348" t="s">
        <v>144</v>
      </c>
      <c r="L5348" t="s">
        <v>15376</v>
      </c>
      <c r="M5348" t="s">
        <v>15377</v>
      </c>
      <c r="N5348">
        <v>1.9383333330000001</v>
      </c>
      <c r="O5348">
        <v>0</v>
      </c>
      <c r="P5348">
        <v>637</v>
      </c>
      <c r="Q5348">
        <v>10</v>
      </c>
      <c r="R5348">
        <v>159</v>
      </c>
      <c r="S5348">
        <v>2</v>
      </c>
      <c r="T5348">
        <v>116</v>
      </c>
      <c r="U5348">
        <v>1</v>
      </c>
      <c r="V5348">
        <v>0</v>
      </c>
      <c r="W5348">
        <v>0</v>
      </c>
      <c r="X5348">
        <v>302.47949631608191</v>
      </c>
      <c r="Y5348">
        <v>8.5073727454850143</v>
      </c>
      <c r="Z5348">
        <v>206.76526603039011</v>
      </c>
      <c r="AA5348">
        <v>15.786796006057884</v>
      </c>
      <c r="AB5348">
        <v>145.03631562397447</v>
      </c>
      <c r="AC5348">
        <v>40.93812661002454</v>
      </c>
      <c r="AD5348">
        <v>0</v>
      </c>
      <c r="AE5348">
        <v>719.513373332014</v>
      </c>
    </row>
    <row r="5349" spans="1:31" x14ac:dyDescent="0.3">
      <c r="A5349">
        <v>2516161</v>
      </c>
      <c r="B5349">
        <v>1</v>
      </c>
      <c r="C5349" t="s">
        <v>80</v>
      </c>
      <c r="D5349" t="s">
        <v>93</v>
      </c>
      <c r="E5349" t="s">
        <v>207</v>
      </c>
      <c r="F5349" t="s">
        <v>15378</v>
      </c>
      <c r="G5349" t="s">
        <v>161</v>
      </c>
      <c r="H5349" t="s">
        <v>150</v>
      </c>
      <c r="I5349" t="s">
        <v>136</v>
      </c>
      <c r="J5349" t="s">
        <v>137</v>
      </c>
      <c r="K5349" t="s">
        <v>144</v>
      </c>
      <c r="L5349" t="s">
        <v>15379</v>
      </c>
      <c r="M5349" t="s">
        <v>15380</v>
      </c>
      <c r="N5349">
        <v>0.230555555</v>
      </c>
      <c r="O5349">
        <v>0</v>
      </c>
      <c r="P5349">
        <v>7</v>
      </c>
      <c r="Q5349">
        <v>0</v>
      </c>
      <c r="R5349">
        <v>2</v>
      </c>
      <c r="S5349">
        <v>0</v>
      </c>
      <c r="T5349">
        <v>4</v>
      </c>
      <c r="U5349">
        <v>0</v>
      </c>
      <c r="V5349">
        <v>0</v>
      </c>
      <c r="W5349">
        <v>0</v>
      </c>
      <c r="X5349">
        <v>0.47988223367302091</v>
      </c>
      <c r="Y5349">
        <v>0</v>
      </c>
      <c r="Z5349">
        <v>0.65958784307047913</v>
      </c>
      <c r="AA5349">
        <v>0</v>
      </c>
      <c r="AB5349">
        <v>0.76237326299917363</v>
      </c>
      <c r="AC5349">
        <v>0</v>
      </c>
      <c r="AD5349">
        <v>0</v>
      </c>
      <c r="AE5349">
        <v>1.9018433397426735</v>
      </c>
    </row>
    <row r="5350" spans="1:31" x14ac:dyDescent="0.3">
      <c r="A5350">
        <v>2515995</v>
      </c>
      <c r="B5350">
        <v>1</v>
      </c>
      <c r="C5350" t="s">
        <v>80</v>
      </c>
      <c r="D5350" t="s">
        <v>104</v>
      </c>
      <c r="E5350" t="s">
        <v>187</v>
      </c>
      <c r="F5350" t="s">
        <v>15381</v>
      </c>
      <c r="G5350" t="s">
        <v>143</v>
      </c>
      <c r="H5350" t="s">
        <v>135</v>
      </c>
      <c r="I5350" t="s">
        <v>136</v>
      </c>
      <c r="J5350" t="s">
        <v>137</v>
      </c>
      <c r="K5350" t="s">
        <v>144</v>
      </c>
      <c r="L5350" t="s">
        <v>15382</v>
      </c>
      <c r="M5350" t="s">
        <v>15383</v>
      </c>
      <c r="N5350">
        <v>0.47194444400000002</v>
      </c>
      <c r="O5350">
        <v>10</v>
      </c>
      <c r="P5350">
        <v>2340</v>
      </c>
      <c r="Q5350">
        <v>48</v>
      </c>
      <c r="R5350">
        <v>28</v>
      </c>
      <c r="S5350">
        <v>65</v>
      </c>
      <c r="T5350">
        <v>272</v>
      </c>
      <c r="U5350">
        <v>15</v>
      </c>
      <c r="V5350">
        <v>0</v>
      </c>
      <c r="W5350">
        <v>0.93425653121490548</v>
      </c>
      <c r="X5350">
        <v>275.05772404283283</v>
      </c>
      <c r="Y5350">
        <v>59.999273458583147</v>
      </c>
      <c r="Z5350">
        <v>7.0754949629150952</v>
      </c>
      <c r="AA5350">
        <v>633.49824873060049</v>
      </c>
      <c r="AB5350">
        <v>74.228329186388819</v>
      </c>
      <c r="AC5350">
        <v>1709.4122645123368</v>
      </c>
      <c r="AD5350">
        <v>0</v>
      </c>
      <c r="AE5350">
        <v>2760.2055914248722</v>
      </c>
    </row>
    <row r="5351" spans="1:31" x14ac:dyDescent="0.3">
      <c r="A5351">
        <v>2516467</v>
      </c>
      <c r="B5351">
        <v>1</v>
      </c>
      <c r="C5351" t="s">
        <v>80</v>
      </c>
      <c r="D5351" t="s">
        <v>95</v>
      </c>
      <c r="E5351" t="s">
        <v>207</v>
      </c>
      <c r="F5351" t="s">
        <v>4608</v>
      </c>
      <c r="G5351" t="s">
        <v>161</v>
      </c>
      <c r="H5351" t="s">
        <v>150</v>
      </c>
      <c r="I5351" t="s">
        <v>136</v>
      </c>
      <c r="J5351" t="s">
        <v>137</v>
      </c>
      <c r="K5351" t="s">
        <v>144</v>
      </c>
      <c r="L5351" t="s">
        <v>15384</v>
      </c>
      <c r="M5351" t="s">
        <v>15385</v>
      </c>
      <c r="N5351">
        <v>1.211944444</v>
      </c>
      <c r="O5351">
        <v>0</v>
      </c>
      <c r="P5351">
        <v>50</v>
      </c>
      <c r="Q5351">
        <v>0</v>
      </c>
      <c r="R5351">
        <v>0</v>
      </c>
      <c r="S5351">
        <v>0</v>
      </c>
      <c r="T5351">
        <v>0</v>
      </c>
      <c r="U5351">
        <v>0</v>
      </c>
      <c r="V5351">
        <v>0</v>
      </c>
      <c r="W5351">
        <v>0</v>
      </c>
      <c r="X5351">
        <v>13.107356497381163</v>
      </c>
      <c r="Y5351">
        <v>0</v>
      </c>
      <c r="Z5351">
        <v>0</v>
      </c>
      <c r="AA5351">
        <v>0</v>
      </c>
      <c r="AB5351">
        <v>0</v>
      </c>
      <c r="AC5351">
        <v>0</v>
      </c>
      <c r="AD5351">
        <v>0</v>
      </c>
      <c r="AE5351">
        <v>13.107356497381163</v>
      </c>
    </row>
    <row r="5352" spans="1:31" x14ac:dyDescent="0.3">
      <c r="A5352">
        <v>2515969</v>
      </c>
      <c r="B5352">
        <v>1</v>
      </c>
      <c r="C5352" t="s">
        <v>80</v>
      </c>
      <c r="D5352" t="s">
        <v>97</v>
      </c>
      <c r="E5352" t="s">
        <v>167</v>
      </c>
      <c r="F5352" t="s">
        <v>15386</v>
      </c>
      <c r="G5352" t="s">
        <v>169</v>
      </c>
      <c r="H5352" t="s">
        <v>150</v>
      </c>
      <c r="I5352" t="s">
        <v>136</v>
      </c>
      <c r="J5352" t="s">
        <v>137</v>
      </c>
      <c r="K5352" t="s">
        <v>144</v>
      </c>
      <c r="L5352" t="s">
        <v>15387</v>
      </c>
      <c r="M5352" t="s">
        <v>15388</v>
      </c>
      <c r="N5352">
        <v>3.056944444</v>
      </c>
      <c r="O5352">
        <v>0</v>
      </c>
      <c r="P5352">
        <v>0</v>
      </c>
      <c r="Q5352">
        <v>0</v>
      </c>
      <c r="R5352">
        <v>0</v>
      </c>
      <c r="S5352">
        <v>0</v>
      </c>
      <c r="T5352">
        <v>1</v>
      </c>
      <c r="U5352">
        <v>0</v>
      </c>
      <c r="V5352">
        <v>0</v>
      </c>
      <c r="W5352">
        <v>0</v>
      </c>
      <c r="X5352">
        <v>0</v>
      </c>
      <c r="Y5352">
        <v>0</v>
      </c>
      <c r="Z5352">
        <v>0</v>
      </c>
      <c r="AA5352">
        <v>0</v>
      </c>
      <c r="AB5352">
        <v>33.071237392765241</v>
      </c>
      <c r="AC5352">
        <v>0</v>
      </c>
      <c r="AD5352">
        <v>0</v>
      </c>
      <c r="AE5352">
        <v>33.071237392765241</v>
      </c>
    </row>
    <row r="5353" spans="1:31" x14ac:dyDescent="0.3">
      <c r="A5353">
        <v>2515946</v>
      </c>
      <c r="B5353">
        <v>1</v>
      </c>
      <c r="C5353" t="s">
        <v>80</v>
      </c>
      <c r="D5353" t="s">
        <v>100</v>
      </c>
      <c r="E5353" t="s">
        <v>167</v>
      </c>
      <c r="F5353" t="s">
        <v>15389</v>
      </c>
      <c r="G5353" t="s">
        <v>234</v>
      </c>
      <c r="H5353" t="s">
        <v>150</v>
      </c>
      <c r="I5353" t="s">
        <v>136</v>
      </c>
      <c r="J5353" t="s">
        <v>137</v>
      </c>
      <c r="K5353" t="s">
        <v>144</v>
      </c>
      <c r="L5353" t="s">
        <v>15390</v>
      </c>
      <c r="M5353" t="s">
        <v>15391</v>
      </c>
      <c r="N5353">
        <v>0.64805555500000001</v>
      </c>
      <c r="O5353">
        <v>0</v>
      </c>
      <c r="P5353">
        <v>1</v>
      </c>
      <c r="Q5353">
        <v>0</v>
      </c>
      <c r="R5353">
        <v>0</v>
      </c>
      <c r="S5353">
        <v>0</v>
      </c>
      <c r="T5353">
        <v>1</v>
      </c>
      <c r="U5353">
        <v>0</v>
      </c>
      <c r="V5353">
        <v>0</v>
      </c>
      <c r="W5353">
        <v>0</v>
      </c>
      <c r="X5353">
        <v>4.7208739657420007E-2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4.7208739657420007E-2</v>
      </c>
    </row>
    <row r="5354" spans="1:31" x14ac:dyDescent="0.3">
      <c r="A5354">
        <v>2516118</v>
      </c>
      <c r="B5354">
        <v>1</v>
      </c>
      <c r="C5354" t="s">
        <v>80</v>
      </c>
      <c r="D5354" t="s">
        <v>101</v>
      </c>
      <c r="E5354" t="s">
        <v>159</v>
      </c>
      <c r="F5354" t="s">
        <v>15392</v>
      </c>
      <c r="G5354" t="s">
        <v>134</v>
      </c>
      <c r="H5354" t="s">
        <v>150</v>
      </c>
      <c r="I5354" t="s">
        <v>136</v>
      </c>
      <c r="J5354" t="s">
        <v>137</v>
      </c>
      <c r="K5354" t="s">
        <v>138</v>
      </c>
      <c r="L5354" t="s">
        <v>15393</v>
      </c>
      <c r="M5354" t="s">
        <v>15394</v>
      </c>
      <c r="N5354">
        <v>0.28472222200000002</v>
      </c>
      <c r="O5354">
        <v>0</v>
      </c>
      <c r="P5354">
        <v>50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1.6110922859486254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1.6110922859486254</v>
      </c>
    </row>
    <row r="5355" spans="1:31" x14ac:dyDescent="0.3">
      <c r="A5355">
        <v>2515926</v>
      </c>
      <c r="B5355">
        <v>1</v>
      </c>
      <c r="C5355" t="s">
        <v>81</v>
      </c>
      <c r="D5355" t="s">
        <v>120</v>
      </c>
      <c r="E5355" t="s">
        <v>159</v>
      </c>
      <c r="F5355" t="s">
        <v>15395</v>
      </c>
      <c r="G5355" t="s">
        <v>177</v>
      </c>
      <c r="H5355" t="s">
        <v>150</v>
      </c>
      <c r="I5355" t="s">
        <v>136</v>
      </c>
      <c r="J5355" t="s">
        <v>137</v>
      </c>
      <c r="K5355" t="s">
        <v>144</v>
      </c>
      <c r="L5355" t="s">
        <v>15396</v>
      </c>
      <c r="M5355" t="s">
        <v>15397</v>
      </c>
      <c r="N5355">
        <v>0.74055555500000003</v>
      </c>
      <c r="O5355">
        <v>0</v>
      </c>
      <c r="P5355">
        <v>17</v>
      </c>
      <c r="Q5355">
        <v>0</v>
      </c>
      <c r="R5355">
        <v>3</v>
      </c>
      <c r="S5355">
        <v>0</v>
      </c>
      <c r="T5355">
        <v>2</v>
      </c>
      <c r="U5355">
        <v>0</v>
      </c>
      <c r="V5355">
        <v>0</v>
      </c>
      <c r="W5355">
        <v>0</v>
      </c>
      <c r="X5355">
        <v>2.5154774845543182</v>
      </c>
      <c r="Y5355">
        <v>0</v>
      </c>
      <c r="Z5355">
        <v>0.89040746063171838</v>
      </c>
      <c r="AA5355">
        <v>0</v>
      </c>
      <c r="AB5355">
        <v>1.5847528405376181</v>
      </c>
      <c r="AC5355">
        <v>0</v>
      </c>
      <c r="AD5355">
        <v>0</v>
      </c>
      <c r="AE5355">
        <v>4.9906377857236546</v>
      </c>
    </row>
    <row r="5356" spans="1:31" x14ac:dyDescent="0.3">
      <c r="A5356">
        <v>2516281</v>
      </c>
      <c r="B5356">
        <v>1</v>
      </c>
      <c r="C5356" t="s">
        <v>80</v>
      </c>
      <c r="D5356" t="s">
        <v>94</v>
      </c>
      <c r="E5356" t="s">
        <v>141</v>
      </c>
      <c r="F5356" t="s">
        <v>14342</v>
      </c>
      <c r="G5356" t="s">
        <v>143</v>
      </c>
      <c r="H5356" t="s">
        <v>135</v>
      </c>
      <c r="I5356" t="s">
        <v>136</v>
      </c>
      <c r="J5356" t="s">
        <v>137</v>
      </c>
      <c r="K5356" t="s">
        <v>144</v>
      </c>
      <c r="L5356" t="s">
        <v>15398</v>
      </c>
      <c r="M5356" t="s">
        <v>15399</v>
      </c>
      <c r="N5356">
        <v>0.49944444399999999</v>
      </c>
      <c r="O5356">
        <v>0</v>
      </c>
      <c r="P5356">
        <v>137</v>
      </c>
      <c r="Q5356">
        <v>0</v>
      </c>
      <c r="R5356">
        <v>0</v>
      </c>
      <c r="S5356">
        <v>1</v>
      </c>
      <c r="T5356">
        <v>7</v>
      </c>
      <c r="U5356">
        <v>0</v>
      </c>
      <c r="V5356">
        <v>0</v>
      </c>
      <c r="W5356">
        <v>0</v>
      </c>
      <c r="X5356">
        <v>4.9907307224853934</v>
      </c>
      <c r="Y5356">
        <v>0</v>
      </c>
      <c r="Z5356">
        <v>0</v>
      </c>
      <c r="AA5356">
        <v>1.2490904001370668</v>
      </c>
      <c r="AB5356">
        <v>1.4116348128973832</v>
      </c>
      <c r="AC5356">
        <v>0</v>
      </c>
      <c r="AD5356">
        <v>0</v>
      </c>
      <c r="AE5356">
        <v>7.6514559355198442</v>
      </c>
    </row>
    <row r="5357" spans="1:31" x14ac:dyDescent="0.3">
      <c r="A5357">
        <v>2516147</v>
      </c>
      <c r="B5357">
        <v>1</v>
      </c>
      <c r="C5357" t="s">
        <v>80</v>
      </c>
      <c r="D5357" t="s">
        <v>105</v>
      </c>
      <c r="E5357" t="s">
        <v>141</v>
      </c>
      <c r="F5357" t="s">
        <v>15400</v>
      </c>
      <c r="G5357" t="s">
        <v>143</v>
      </c>
      <c r="H5357" t="s">
        <v>135</v>
      </c>
      <c r="I5357" t="s">
        <v>136</v>
      </c>
      <c r="J5357" t="s">
        <v>137</v>
      </c>
      <c r="K5357" t="s">
        <v>144</v>
      </c>
      <c r="L5357" t="s">
        <v>15401</v>
      </c>
      <c r="M5357" t="s">
        <v>15402</v>
      </c>
      <c r="N5357">
        <v>0.132222222</v>
      </c>
      <c r="O5357">
        <v>0</v>
      </c>
      <c r="P5357">
        <v>101</v>
      </c>
      <c r="Q5357">
        <v>0</v>
      </c>
      <c r="R5357">
        <v>68</v>
      </c>
      <c r="S5357">
        <v>0</v>
      </c>
      <c r="T5357">
        <v>49</v>
      </c>
      <c r="U5357">
        <v>0</v>
      </c>
      <c r="V5357">
        <v>0</v>
      </c>
      <c r="W5357">
        <v>0</v>
      </c>
      <c r="X5357">
        <v>3.675950924166639</v>
      </c>
      <c r="Y5357">
        <v>0</v>
      </c>
      <c r="Z5357">
        <v>1.5947377701080001</v>
      </c>
      <c r="AA5357">
        <v>0</v>
      </c>
      <c r="AB5357">
        <v>7.4930870062935204</v>
      </c>
      <c r="AC5357">
        <v>0</v>
      </c>
      <c r="AD5357">
        <v>0</v>
      </c>
      <c r="AE5357">
        <v>12.763775700568161</v>
      </c>
    </row>
    <row r="5358" spans="1:31" x14ac:dyDescent="0.3">
      <c r="A5358">
        <v>2516124</v>
      </c>
      <c r="B5358">
        <v>1</v>
      </c>
      <c r="C5358" t="s">
        <v>81</v>
      </c>
      <c r="D5358" t="s">
        <v>120</v>
      </c>
      <c r="E5358" t="s">
        <v>187</v>
      </c>
      <c r="F5358" t="s">
        <v>15403</v>
      </c>
      <c r="G5358" t="s">
        <v>143</v>
      </c>
      <c r="H5358" t="s">
        <v>135</v>
      </c>
      <c r="I5358" t="s">
        <v>136</v>
      </c>
      <c r="J5358" t="s">
        <v>137</v>
      </c>
      <c r="K5358" t="s">
        <v>144</v>
      </c>
      <c r="L5358" t="s">
        <v>15404</v>
      </c>
      <c r="M5358" t="s">
        <v>15405</v>
      </c>
      <c r="N5358">
        <v>0.80638888799999997</v>
      </c>
      <c r="O5358">
        <v>1</v>
      </c>
      <c r="P5358">
        <v>582</v>
      </c>
      <c r="Q5358">
        <v>43</v>
      </c>
      <c r="R5358">
        <v>11</v>
      </c>
      <c r="S5358">
        <v>1</v>
      </c>
      <c r="T5358">
        <v>81</v>
      </c>
      <c r="U5358">
        <v>0</v>
      </c>
      <c r="V5358">
        <v>0</v>
      </c>
      <c r="W5358">
        <v>0.16935934114888887</v>
      </c>
      <c r="X5358">
        <v>100.35872673103749</v>
      </c>
      <c r="Y5358">
        <v>16.205304204613324</v>
      </c>
      <c r="Z5358">
        <v>3.2105704529244634</v>
      </c>
      <c r="AA5358">
        <v>10.71424038344705</v>
      </c>
      <c r="AB5358">
        <v>30.569626015415569</v>
      </c>
      <c r="AC5358">
        <v>0</v>
      </c>
      <c r="AD5358">
        <v>0</v>
      </c>
      <c r="AE5358">
        <v>161.2278271285868</v>
      </c>
    </row>
    <row r="5359" spans="1:31" x14ac:dyDescent="0.3">
      <c r="A5359">
        <v>2516293</v>
      </c>
      <c r="B5359">
        <v>1</v>
      </c>
      <c r="C5359" t="s">
        <v>80</v>
      </c>
      <c r="D5359" t="s">
        <v>95</v>
      </c>
      <c r="E5359" t="s">
        <v>187</v>
      </c>
      <c r="F5359" t="s">
        <v>12420</v>
      </c>
      <c r="G5359" t="s">
        <v>143</v>
      </c>
      <c r="H5359" t="s">
        <v>135</v>
      </c>
      <c r="I5359" t="s">
        <v>136</v>
      </c>
      <c r="J5359" t="s">
        <v>137</v>
      </c>
      <c r="K5359" t="s">
        <v>144</v>
      </c>
      <c r="L5359" t="s">
        <v>15406</v>
      </c>
      <c r="M5359" t="s">
        <v>15407</v>
      </c>
      <c r="N5359">
        <v>0.43361111099999999</v>
      </c>
      <c r="O5359">
        <v>0</v>
      </c>
      <c r="P5359">
        <v>652</v>
      </c>
      <c r="Q5359">
        <v>3</v>
      </c>
      <c r="R5359">
        <v>18</v>
      </c>
      <c r="S5359">
        <v>3</v>
      </c>
      <c r="T5359">
        <v>35</v>
      </c>
      <c r="U5359">
        <v>0</v>
      </c>
      <c r="V5359">
        <v>0</v>
      </c>
      <c r="W5359">
        <v>0</v>
      </c>
      <c r="X5359">
        <v>54.882374105706866</v>
      </c>
      <c r="Y5359">
        <v>1.0638242945013001</v>
      </c>
      <c r="Z5359">
        <v>2.478443087015977</v>
      </c>
      <c r="AA5359">
        <v>22.127008972919416</v>
      </c>
      <c r="AB5359">
        <v>9.6807911628909658</v>
      </c>
      <c r="AC5359">
        <v>0</v>
      </c>
      <c r="AD5359">
        <v>0</v>
      </c>
      <c r="AE5359">
        <v>90.232441623034532</v>
      </c>
    </row>
    <row r="5360" spans="1:31" x14ac:dyDescent="0.3">
      <c r="A5360">
        <v>2516001</v>
      </c>
      <c r="B5360">
        <v>1</v>
      </c>
      <c r="C5360" t="s">
        <v>81</v>
      </c>
      <c r="D5360" t="s">
        <v>113</v>
      </c>
      <c r="E5360" t="s">
        <v>132</v>
      </c>
      <c r="F5360" t="s">
        <v>15408</v>
      </c>
      <c r="G5360" t="s">
        <v>161</v>
      </c>
      <c r="H5360" t="s">
        <v>135</v>
      </c>
      <c r="I5360" t="s">
        <v>136</v>
      </c>
      <c r="J5360" t="s">
        <v>137</v>
      </c>
      <c r="K5360" t="s">
        <v>144</v>
      </c>
      <c r="L5360" t="s">
        <v>15409</v>
      </c>
      <c r="M5360" t="s">
        <v>15410</v>
      </c>
      <c r="N5360">
        <v>1.1872222219999999</v>
      </c>
      <c r="O5360">
        <v>0</v>
      </c>
      <c r="P5360">
        <v>61</v>
      </c>
      <c r="Q5360">
        <v>0</v>
      </c>
      <c r="R5360">
        <v>3</v>
      </c>
      <c r="S5360">
        <v>0</v>
      </c>
      <c r="T5360">
        <v>3</v>
      </c>
      <c r="U5360">
        <v>0</v>
      </c>
      <c r="V5360">
        <v>0</v>
      </c>
      <c r="W5360">
        <v>0</v>
      </c>
      <c r="X5360">
        <v>7.2427727608486681</v>
      </c>
      <c r="Y5360">
        <v>0</v>
      </c>
      <c r="Z5360">
        <v>1.09648635688086</v>
      </c>
      <c r="AA5360">
        <v>0</v>
      </c>
      <c r="AB5360">
        <v>3.9074913589196187</v>
      </c>
      <c r="AC5360">
        <v>0</v>
      </c>
      <c r="AD5360">
        <v>0</v>
      </c>
      <c r="AE5360">
        <v>12.246750476649147</v>
      </c>
    </row>
    <row r="5361" spans="1:31" x14ac:dyDescent="0.3">
      <c r="A5361">
        <v>2515915</v>
      </c>
      <c r="B5361">
        <v>1</v>
      </c>
      <c r="C5361" t="s">
        <v>80</v>
      </c>
      <c r="D5361" t="s">
        <v>92</v>
      </c>
      <c r="E5361" t="s">
        <v>159</v>
      </c>
      <c r="F5361" t="s">
        <v>15411</v>
      </c>
      <c r="G5361" t="s">
        <v>181</v>
      </c>
      <c r="H5361" t="s">
        <v>150</v>
      </c>
      <c r="I5361" t="s">
        <v>136</v>
      </c>
      <c r="J5361" t="s">
        <v>137</v>
      </c>
      <c r="K5361" t="s">
        <v>144</v>
      </c>
      <c r="L5361" t="s">
        <v>15412</v>
      </c>
      <c r="M5361" t="s">
        <v>15413</v>
      </c>
      <c r="N5361">
        <v>2.4583333330000001</v>
      </c>
      <c r="O5361">
        <v>0</v>
      </c>
      <c r="P5361">
        <v>238</v>
      </c>
      <c r="Q5361">
        <v>0</v>
      </c>
      <c r="R5361">
        <v>0</v>
      </c>
      <c r="S5361">
        <v>0</v>
      </c>
      <c r="T5361">
        <v>3</v>
      </c>
      <c r="U5361">
        <v>0</v>
      </c>
      <c r="V5361">
        <v>0</v>
      </c>
      <c r="W5361">
        <v>0</v>
      </c>
      <c r="X5361">
        <v>80.888589927532962</v>
      </c>
      <c r="Y5361">
        <v>0</v>
      </c>
      <c r="Z5361">
        <v>0</v>
      </c>
      <c r="AA5361">
        <v>0</v>
      </c>
      <c r="AB5361">
        <v>7.7432282854689518</v>
      </c>
      <c r="AC5361">
        <v>0</v>
      </c>
      <c r="AD5361">
        <v>0</v>
      </c>
      <c r="AE5361">
        <v>88.631818213001907</v>
      </c>
    </row>
    <row r="5362" spans="1:31" x14ac:dyDescent="0.3">
      <c r="A5362">
        <v>2516107</v>
      </c>
      <c r="B5362">
        <v>1</v>
      </c>
      <c r="C5362" t="s">
        <v>81</v>
      </c>
      <c r="D5362" t="s">
        <v>112</v>
      </c>
      <c r="E5362" t="s">
        <v>141</v>
      </c>
      <c r="F5362" t="s">
        <v>15414</v>
      </c>
      <c r="G5362" t="s">
        <v>143</v>
      </c>
      <c r="H5362" t="s">
        <v>135</v>
      </c>
      <c r="I5362" t="s">
        <v>136</v>
      </c>
      <c r="J5362" t="s">
        <v>137</v>
      </c>
      <c r="K5362" t="s">
        <v>144</v>
      </c>
      <c r="L5362" t="s">
        <v>15415</v>
      </c>
      <c r="M5362" t="s">
        <v>15416</v>
      </c>
      <c r="N5362">
        <v>0.49722222199999999</v>
      </c>
      <c r="O5362">
        <v>1</v>
      </c>
      <c r="P5362">
        <v>164</v>
      </c>
      <c r="Q5362">
        <v>57</v>
      </c>
      <c r="R5362">
        <v>57</v>
      </c>
      <c r="S5362">
        <v>7</v>
      </c>
      <c r="T5362">
        <v>30</v>
      </c>
      <c r="U5362">
        <v>0</v>
      </c>
      <c r="V5362">
        <v>0</v>
      </c>
      <c r="W5362">
        <v>1.7599035790300002E-2</v>
      </c>
      <c r="X5362">
        <v>11.644220991245925</v>
      </c>
      <c r="Y5362">
        <v>2.1299136704333002</v>
      </c>
      <c r="Z5362">
        <v>1.8441584109211335</v>
      </c>
      <c r="AA5362">
        <v>2.9898834675417945</v>
      </c>
      <c r="AB5362">
        <v>3.9761631696444457</v>
      </c>
      <c r="AC5362">
        <v>0</v>
      </c>
      <c r="AD5362">
        <v>0</v>
      </c>
      <c r="AE5362">
        <v>22.601938745576895</v>
      </c>
    </row>
    <row r="5363" spans="1:31" x14ac:dyDescent="0.3">
      <c r="A5363">
        <v>2516356</v>
      </c>
      <c r="B5363">
        <v>1</v>
      </c>
      <c r="C5363" t="s">
        <v>80</v>
      </c>
      <c r="D5363" t="s">
        <v>105</v>
      </c>
      <c r="E5363" t="s">
        <v>207</v>
      </c>
      <c r="F5363" t="s">
        <v>5066</v>
      </c>
      <c r="G5363" t="s">
        <v>161</v>
      </c>
      <c r="H5363" t="s">
        <v>150</v>
      </c>
      <c r="I5363" t="s">
        <v>136</v>
      </c>
      <c r="J5363" t="s">
        <v>137</v>
      </c>
      <c r="K5363" t="s">
        <v>144</v>
      </c>
      <c r="L5363" t="s">
        <v>15417</v>
      </c>
      <c r="M5363" t="s">
        <v>15418</v>
      </c>
      <c r="N5363">
        <v>0.68444444400000004</v>
      </c>
      <c r="O5363">
        <v>0</v>
      </c>
      <c r="P5363">
        <v>93</v>
      </c>
      <c r="Q5363">
        <v>0</v>
      </c>
      <c r="R5363">
        <v>0</v>
      </c>
      <c r="S5363">
        <v>0</v>
      </c>
      <c r="T5363">
        <v>5</v>
      </c>
      <c r="U5363">
        <v>0</v>
      </c>
      <c r="V5363">
        <v>0</v>
      </c>
      <c r="W5363">
        <v>0</v>
      </c>
      <c r="X5363">
        <v>23.040830942574875</v>
      </c>
      <c r="Y5363">
        <v>0</v>
      </c>
      <c r="Z5363">
        <v>0</v>
      </c>
      <c r="AA5363">
        <v>0</v>
      </c>
      <c r="AB5363">
        <v>0.68410216972629367</v>
      </c>
      <c r="AC5363">
        <v>0</v>
      </c>
      <c r="AD5363">
        <v>0</v>
      </c>
      <c r="AE5363">
        <v>23.724933112301169</v>
      </c>
    </row>
    <row r="5364" spans="1:31" x14ac:dyDescent="0.3">
      <c r="A5364">
        <v>2516207</v>
      </c>
      <c r="B5364">
        <v>1</v>
      </c>
      <c r="C5364" t="s">
        <v>80</v>
      </c>
      <c r="D5364" t="s">
        <v>95</v>
      </c>
      <c r="E5364" t="s">
        <v>132</v>
      </c>
      <c r="F5364" t="s">
        <v>15419</v>
      </c>
      <c r="G5364" t="s">
        <v>134</v>
      </c>
      <c r="H5364" t="s">
        <v>135</v>
      </c>
      <c r="I5364" t="s">
        <v>136</v>
      </c>
      <c r="J5364" t="s">
        <v>137</v>
      </c>
      <c r="K5364" t="s">
        <v>138</v>
      </c>
      <c r="L5364" t="s">
        <v>15420</v>
      </c>
      <c r="M5364" t="s">
        <v>15421</v>
      </c>
      <c r="N5364">
        <v>1.5452777769999999</v>
      </c>
      <c r="O5364">
        <v>0</v>
      </c>
      <c r="P5364">
        <v>510</v>
      </c>
      <c r="Q5364">
        <v>0</v>
      </c>
      <c r="R5364">
        <v>0</v>
      </c>
      <c r="S5364">
        <v>0</v>
      </c>
      <c r="T5364">
        <v>42</v>
      </c>
      <c r="U5364">
        <v>0</v>
      </c>
      <c r="V5364">
        <v>0</v>
      </c>
      <c r="W5364">
        <v>0</v>
      </c>
      <c r="X5364">
        <v>188.59804048295385</v>
      </c>
      <c r="Y5364">
        <v>0</v>
      </c>
      <c r="Z5364">
        <v>0</v>
      </c>
      <c r="AA5364">
        <v>0</v>
      </c>
      <c r="AB5364">
        <v>88.66514714328558</v>
      </c>
      <c r="AC5364">
        <v>0</v>
      </c>
      <c r="AD5364">
        <v>0</v>
      </c>
      <c r="AE5364">
        <v>277.26318762623941</v>
      </c>
    </row>
    <row r="5365" spans="1:31" x14ac:dyDescent="0.3">
      <c r="A5365">
        <v>2516376</v>
      </c>
      <c r="B5365">
        <v>1</v>
      </c>
      <c r="C5365" t="s">
        <v>81</v>
      </c>
      <c r="D5365" t="s">
        <v>123</v>
      </c>
      <c r="E5365" t="s">
        <v>207</v>
      </c>
      <c r="F5365" t="s">
        <v>15422</v>
      </c>
      <c r="G5365" t="s">
        <v>177</v>
      </c>
      <c r="H5365" t="s">
        <v>150</v>
      </c>
      <c r="I5365" t="s">
        <v>136</v>
      </c>
      <c r="J5365" t="s">
        <v>137</v>
      </c>
      <c r="K5365" t="s">
        <v>144</v>
      </c>
      <c r="L5365" t="s">
        <v>15423</v>
      </c>
      <c r="M5365" t="s">
        <v>15424</v>
      </c>
      <c r="N5365">
        <v>1.428055555</v>
      </c>
      <c r="O5365">
        <v>0</v>
      </c>
      <c r="P5365">
        <v>77</v>
      </c>
      <c r="Q5365">
        <v>0</v>
      </c>
      <c r="R5365">
        <v>2</v>
      </c>
      <c r="S5365">
        <v>0</v>
      </c>
      <c r="T5365">
        <v>2</v>
      </c>
      <c r="U5365">
        <v>0</v>
      </c>
      <c r="V5365">
        <v>0</v>
      </c>
      <c r="W5365">
        <v>0</v>
      </c>
      <c r="X5365">
        <v>21.975537895272655</v>
      </c>
      <c r="Y5365">
        <v>0</v>
      </c>
      <c r="Z5365">
        <v>0.84199420703124006</v>
      </c>
      <c r="AA5365">
        <v>0</v>
      </c>
      <c r="AB5365">
        <v>1.8532535800500001E-4</v>
      </c>
      <c r="AC5365">
        <v>0</v>
      </c>
      <c r="AD5365">
        <v>0</v>
      </c>
      <c r="AE5365">
        <v>22.817717427661901</v>
      </c>
    </row>
    <row r="5366" spans="1:31" x14ac:dyDescent="0.3">
      <c r="A5366">
        <v>2516164</v>
      </c>
      <c r="B5366">
        <v>1</v>
      </c>
      <c r="C5366" t="s">
        <v>80</v>
      </c>
      <c r="D5366" t="s">
        <v>100</v>
      </c>
      <c r="E5366" t="s">
        <v>141</v>
      </c>
      <c r="F5366" t="s">
        <v>15425</v>
      </c>
      <c r="G5366" t="s">
        <v>143</v>
      </c>
      <c r="H5366" t="s">
        <v>135</v>
      </c>
      <c r="I5366" t="s">
        <v>136</v>
      </c>
      <c r="J5366" t="s">
        <v>137</v>
      </c>
      <c r="K5366" t="s">
        <v>144</v>
      </c>
      <c r="L5366" t="s">
        <v>15426</v>
      </c>
      <c r="M5366" t="s">
        <v>15427</v>
      </c>
      <c r="N5366">
        <v>0.22638888800000001</v>
      </c>
      <c r="O5366">
        <v>6</v>
      </c>
      <c r="P5366">
        <v>1048</v>
      </c>
      <c r="Q5366">
        <v>25</v>
      </c>
      <c r="R5366">
        <v>383</v>
      </c>
      <c r="S5366">
        <v>12</v>
      </c>
      <c r="T5366">
        <v>208</v>
      </c>
      <c r="U5366">
        <v>3</v>
      </c>
      <c r="V5366">
        <v>0</v>
      </c>
      <c r="W5366">
        <v>0.61355846476014997</v>
      </c>
      <c r="X5366">
        <v>50.204907089360049</v>
      </c>
      <c r="Y5366">
        <v>2.1915439688110494</v>
      </c>
      <c r="Z5366">
        <v>25.024242980597755</v>
      </c>
      <c r="AA5366">
        <v>17.830401663997389</v>
      </c>
      <c r="AB5366">
        <v>35.902756881726894</v>
      </c>
      <c r="AC5366">
        <v>93.724959717075322</v>
      </c>
      <c r="AD5366">
        <v>0</v>
      </c>
      <c r="AE5366">
        <v>225.49237076632863</v>
      </c>
    </row>
    <row r="5367" spans="1:31" x14ac:dyDescent="0.3">
      <c r="A5367">
        <v>2516476</v>
      </c>
      <c r="B5367">
        <v>1</v>
      </c>
      <c r="C5367" t="s">
        <v>80</v>
      </c>
      <c r="D5367" t="s">
        <v>89</v>
      </c>
      <c r="E5367" t="s">
        <v>141</v>
      </c>
      <c r="F5367" t="s">
        <v>15428</v>
      </c>
      <c r="G5367" t="s">
        <v>1446</v>
      </c>
      <c r="H5367" t="s">
        <v>135</v>
      </c>
      <c r="I5367" t="s">
        <v>136</v>
      </c>
      <c r="J5367" t="s">
        <v>137</v>
      </c>
      <c r="K5367" t="s">
        <v>144</v>
      </c>
      <c r="L5367" t="s">
        <v>15429</v>
      </c>
      <c r="M5367" t="s">
        <v>15430</v>
      </c>
      <c r="N5367">
        <v>4.3330555549999996</v>
      </c>
      <c r="O5367">
        <v>0</v>
      </c>
      <c r="P5367">
        <v>0</v>
      </c>
      <c r="Q5367">
        <v>3</v>
      </c>
      <c r="R5367">
        <v>0</v>
      </c>
      <c r="S5367">
        <v>5</v>
      </c>
      <c r="T5367">
        <v>0</v>
      </c>
      <c r="U5367">
        <v>0</v>
      </c>
      <c r="V5367">
        <v>0</v>
      </c>
      <c r="W5367">
        <v>0</v>
      </c>
      <c r="X5367">
        <v>0</v>
      </c>
      <c r="Y5367">
        <v>2.4318336433412</v>
      </c>
      <c r="Z5367">
        <v>0</v>
      </c>
      <c r="AA5367">
        <v>0</v>
      </c>
      <c r="AB5367">
        <v>0</v>
      </c>
      <c r="AC5367">
        <v>0</v>
      </c>
      <c r="AD5367">
        <v>0</v>
      </c>
      <c r="AE5367">
        <v>2.4318336433412</v>
      </c>
    </row>
    <row r="5368" spans="1:31" x14ac:dyDescent="0.3">
      <c r="A5368">
        <v>2515978</v>
      </c>
      <c r="B5368">
        <v>1</v>
      </c>
      <c r="C5368" t="s">
        <v>80</v>
      </c>
      <c r="D5368" t="s">
        <v>84</v>
      </c>
      <c r="E5368" t="s">
        <v>141</v>
      </c>
      <c r="F5368" t="s">
        <v>15431</v>
      </c>
      <c r="G5368" t="s">
        <v>538</v>
      </c>
      <c r="H5368" t="s">
        <v>135</v>
      </c>
      <c r="I5368" t="s">
        <v>136</v>
      </c>
      <c r="J5368" t="s">
        <v>3</v>
      </c>
      <c r="K5368" t="s">
        <v>144</v>
      </c>
      <c r="L5368" t="s">
        <v>15432</v>
      </c>
      <c r="M5368" t="s">
        <v>15162</v>
      </c>
      <c r="N5368">
        <v>0.59277777700000001</v>
      </c>
      <c r="O5368">
        <v>0</v>
      </c>
      <c r="P5368">
        <v>1692</v>
      </c>
      <c r="Q5368">
        <v>0</v>
      </c>
      <c r="R5368">
        <v>0</v>
      </c>
      <c r="S5368">
        <v>0</v>
      </c>
      <c r="T5368">
        <v>1305</v>
      </c>
      <c r="U5368">
        <v>0</v>
      </c>
      <c r="V5368">
        <v>13</v>
      </c>
      <c r="W5368">
        <v>0</v>
      </c>
      <c r="X5368">
        <v>251.21740242972129</v>
      </c>
      <c r="Y5368">
        <v>0</v>
      </c>
      <c r="Z5368">
        <v>0</v>
      </c>
      <c r="AA5368">
        <v>0</v>
      </c>
      <c r="AB5368">
        <v>536.90898581118313</v>
      </c>
      <c r="AC5368">
        <v>0</v>
      </c>
      <c r="AD5368">
        <v>139.95397277700184</v>
      </c>
      <c r="AE5368">
        <v>928.08036101790617</v>
      </c>
    </row>
    <row r="5369" spans="1:31" x14ac:dyDescent="0.3">
      <c r="A5369">
        <v>2516333</v>
      </c>
      <c r="B5369">
        <v>1</v>
      </c>
      <c r="C5369" t="s">
        <v>80</v>
      </c>
      <c r="D5369" t="s">
        <v>90</v>
      </c>
      <c r="E5369" t="s">
        <v>167</v>
      </c>
      <c r="F5369" t="s">
        <v>15433</v>
      </c>
      <c r="G5369" t="s">
        <v>263</v>
      </c>
      <c r="H5369" t="s">
        <v>150</v>
      </c>
      <c r="I5369" t="s">
        <v>136</v>
      </c>
      <c r="J5369" t="s">
        <v>137</v>
      </c>
      <c r="K5369" t="s">
        <v>144</v>
      </c>
      <c r="L5369" t="s">
        <v>15434</v>
      </c>
      <c r="M5369" t="s">
        <v>15435</v>
      </c>
      <c r="N5369">
        <v>2.6344444440000001</v>
      </c>
      <c r="O5369">
        <v>0</v>
      </c>
      <c r="P5369">
        <v>2</v>
      </c>
      <c r="Q5369">
        <v>0</v>
      </c>
      <c r="R5369">
        <v>0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1.7852222237938684</v>
      </c>
      <c r="Y5369">
        <v>0</v>
      </c>
      <c r="Z5369">
        <v>0</v>
      </c>
      <c r="AA5369">
        <v>0</v>
      </c>
      <c r="AB5369">
        <v>0</v>
      </c>
      <c r="AC5369">
        <v>0</v>
      </c>
      <c r="AD5369">
        <v>0</v>
      </c>
      <c r="AE5369">
        <v>1.7852222237938684</v>
      </c>
    </row>
    <row r="5370" spans="1:31" x14ac:dyDescent="0.3">
      <c r="A5370">
        <v>2515892</v>
      </c>
      <c r="B5370">
        <v>1</v>
      </c>
      <c r="C5370" t="s">
        <v>80</v>
      </c>
      <c r="D5370" t="s">
        <v>101</v>
      </c>
      <c r="E5370" t="s">
        <v>207</v>
      </c>
      <c r="F5370" t="s">
        <v>15436</v>
      </c>
      <c r="G5370" t="s">
        <v>161</v>
      </c>
      <c r="H5370" t="s">
        <v>150</v>
      </c>
      <c r="I5370" t="s">
        <v>136</v>
      </c>
      <c r="J5370" t="s">
        <v>137</v>
      </c>
      <c r="K5370" t="s">
        <v>144</v>
      </c>
      <c r="L5370" t="s">
        <v>15437</v>
      </c>
      <c r="M5370" t="s">
        <v>15438</v>
      </c>
      <c r="N5370">
        <v>0.79361111100000004</v>
      </c>
      <c r="O5370">
        <v>0</v>
      </c>
      <c r="P5370">
        <v>43</v>
      </c>
      <c r="Q5370">
        <v>0</v>
      </c>
      <c r="R5370">
        <v>5</v>
      </c>
      <c r="S5370">
        <v>0</v>
      </c>
      <c r="T5370">
        <v>8</v>
      </c>
      <c r="U5370">
        <v>0</v>
      </c>
      <c r="V5370">
        <v>0</v>
      </c>
      <c r="W5370">
        <v>0</v>
      </c>
      <c r="X5370">
        <v>11.685693502666524</v>
      </c>
      <c r="Y5370">
        <v>0</v>
      </c>
      <c r="Z5370">
        <v>0.38981772576292001</v>
      </c>
      <c r="AA5370">
        <v>0</v>
      </c>
      <c r="AB5370">
        <v>4.0795071695179832</v>
      </c>
      <c r="AC5370">
        <v>0</v>
      </c>
      <c r="AD5370">
        <v>0</v>
      </c>
      <c r="AE5370">
        <v>16.15501839794743</v>
      </c>
    </row>
    <row r="5371" spans="1:31" x14ac:dyDescent="0.3">
      <c r="A5371">
        <v>2515935</v>
      </c>
      <c r="B5371">
        <v>1</v>
      </c>
      <c r="C5371" t="s">
        <v>80</v>
      </c>
      <c r="D5371" t="s">
        <v>107</v>
      </c>
      <c r="E5371" t="s">
        <v>132</v>
      </c>
      <c r="F5371" t="s">
        <v>15439</v>
      </c>
      <c r="G5371" t="s">
        <v>173</v>
      </c>
      <c r="H5371" t="s">
        <v>135</v>
      </c>
      <c r="I5371" t="s">
        <v>136</v>
      </c>
      <c r="J5371" t="s">
        <v>137</v>
      </c>
      <c r="K5371" t="s">
        <v>138</v>
      </c>
      <c r="L5371" t="s">
        <v>15440</v>
      </c>
      <c r="M5371" t="s">
        <v>15441</v>
      </c>
      <c r="N5371">
        <v>3.7016666659999999</v>
      </c>
      <c r="O5371">
        <v>0</v>
      </c>
      <c r="P5371">
        <v>240</v>
      </c>
      <c r="Q5371">
        <v>0</v>
      </c>
      <c r="R5371">
        <v>2</v>
      </c>
      <c r="S5371">
        <v>0</v>
      </c>
      <c r="T5371">
        <v>15</v>
      </c>
      <c r="U5371">
        <v>0</v>
      </c>
      <c r="V5371">
        <v>0</v>
      </c>
      <c r="W5371">
        <v>0</v>
      </c>
      <c r="X5371">
        <v>117.82993080384797</v>
      </c>
      <c r="Y5371">
        <v>0</v>
      </c>
      <c r="Z5371">
        <v>1.5998398862764999E-2</v>
      </c>
      <c r="AA5371">
        <v>0</v>
      </c>
      <c r="AB5371">
        <v>53.223944503560318</v>
      </c>
      <c r="AC5371">
        <v>0</v>
      </c>
      <c r="AD5371">
        <v>0</v>
      </c>
      <c r="AE5371">
        <v>171.06987370627104</v>
      </c>
    </row>
    <row r="5372" spans="1:31" x14ac:dyDescent="0.3">
      <c r="A5372">
        <v>2516084</v>
      </c>
      <c r="B5372">
        <v>1</v>
      </c>
      <c r="C5372" t="s">
        <v>80</v>
      </c>
      <c r="D5372" t="s">
        <v>82</v>
      </c>
      <c r="E5372" t="s">
        <v>141</v>
      </c>
      <c r="F5372" t="s">
        <v>12621</v>
      </c>
      <c r="G5372" t="s">
        <v>295</v>
      </c>
      <c r="H5372" t="s">
        <v>135</v>
      </c>
      <c r="I5372" t="s">
        <v>277</v>
      </c>
      <c r="J5372" t="s">
        <v>137</v>
      </c>
      <c r="K5372" t="s">
        <v>144</v>
      </c>
      <c r="L5372" t="s">
        <v>15442</v>
      </c>
      <c r="M5372" t="s">
        <v>15443</v>
      </c>
      <c r="N5372">
        <v>1.1944444E-2</v>
      </c>
      <c r="O5372">
        <v>0</v>
      </c>
      <c r="P5372">
        <v>1125</v>
      </c>
      <c r="Q5372">
        <v>0</v>
      </c>
      <c r="R5372">
        <v>0</v>
      </c>
      <c r="S5372">
        <v>2</v>
      </c>
      <c r="T5372">
        <v>774</v>
      </c>
      <c r="U5372">
        <v>1</v>
      </c>
      <c r="V5372">
        <v>8</v>
      </c>
      <c r="W5372">
        <v>0</v>
      </c>
      <c r="X5372">
        <v>3.0244585949645098</v>
      </c>
      <c r="Y5372">
        <v>0</v>
      </c>
      <c r="Z5372">
        <v>0</v>
      </c>
      <c r="AA5372">
        <v>5.5522938840857232E-2</v>
      </c>
      <c r="AB5372">
        <v>8.415051032245902</v>
      </c>
      <c r="AC5372">
        <v>1.5114323017905336</v>
      </c>
      <c r="AD5372">
        <v>3.6679047636748767</v>
      </c>
      <c r="AE5372">
        <v>16.674369631516679</v>
      </c>
    </row>
    <row r="5373" spans="1:31" x14ac:dyDescent="0.3">
      <c r="A5373">
        <v>2516104</v>
      </c>
      <c r="B5373">
        <v>1</v>
      </c>
      <c r="C5373" t="s">
        <v>80</v>
      </c>
      <c r="D5373" t="s">
        <v>98</v>
      </c>
      <c r="E5373" t="s">
        <v>159</v>
      </c>
      <c r="F5373" t="s">
        <v>15444</v>
      </c>
      <c r="G5373" t="s">
        <v>181</v>
      </c>
      <c r="H5373" t="s">
        <v>150</v>
      </c>
      <c r="I5373" t="s">
        <v>136</v>
      </c>
      <c r="J5373" t="s">
        <v>137</v>
      </c>
      <c r="K5373" t="s">
        <v>144</v>
      </c>
      <c r="L5373" t="s">
        <v>15445</v>
      </c>
      <c r="M5373" t="s">
        <v>15446</v>
      </c>
      <c r="N5373">
        <v>2.483333333</v>
      </c>
      <c r="O5373">
        <v>0</v>
      </c>
      <c r="P5373">
        <v>44</v>
      </c>
      <c r="Q5373">
        <v>0</v>
      </c>
      <c r="R5373">
        <v>25</v>
      </c>
      <c r="S5373">
        <v>0</v>
      </c>
      <c r="T5373">
        <v>11</v>
      </c>
      <c r="U5373">
        <v>0</v>
      </c>
      <c r="V5373">
        <v>0</v>
      </c>
      <c r="W5373">
        <v>0</v>
      </c>
      <c r="X5373">
        <v>33.989411275961672</v>
      </c>
      <c r="Y5373">
        <v>0</v>
      </c>
      <c r="Z5373">
        <v>43.967297803424941</v>
      </c>
      <c r="AA5373">
        <v>0</v>
      </c>
      <c r="AB5373">
        <v>12.456346061028503</v>
      </c>
      <c r="AC5373">
        <v>0</v>
      </c>
      <c r="AD5373">
        <v>0</v>
      </c>
      <c r="AE5373">
        <v>90.413055140415111</v>
      </c>
    </row>
    <row r="5374" spans="1:31" x14ac:dyDescent="0.3">
      <c r="A5374">
        <v>2516459</v>
      </c>
      <c r="B5374">
        <v>1</v>
      </c>
      <c r="C5374" t="s">
        <v>80</v>
      </c>
      <c r="D5374" t="s">
        <v>95</v>
      </c>
      <c r="E5374" t="s">
        <v>207</v>
      </c>
      <c r="F5374" t="s">
        <v>10698</v>
      </c>
      <c r="G5374" t="s">
        <v>161</v>
      </c>
      <c r="H5374" t="s">
        <v>150</v>
      </c>
      <c r="I5374" t="s">
        <v>136</v>
      </c>
      <c r="J5374" t="s">
        <v>137</v>
      </c>
      <c r="K5374" t="s">
        <v>144</v>
      </c>
      <c r="L5374" t="s">
        <v>15447</v>
      </c>
      <c r="M5374" t="s">
        <v>15448</v>
      </c>
      <c r="N5374">
        <v>0.55277777699999997</v>
      </c>
      <c r="O5374">
        <v>0</v>
      </c>
      <c r="P5374">
        <v>24</v>
      </c>
      <c r="Q5374">
        <v>0</v>
      </c>
      <c r="R5374">
        <v>0</v>
      </c>
      <c r="S5374">
        <v>0</v>
      </c>
      <c r="T5374">
        <v>3</v>
      </c>
      <c r="U5374">
        <v>0</v>
      </c>
      <c r="V5374">
        <v>0</v>
      </c>
      <c r="W5374">
        <v>0</v>
      </c>
      <c r="X5374">
        <v>2.4959029789186165</v>
      </c>
      <c r="Y5374">
        <v>0</v>
      </c>
      <c r="Z5374">
        <v>0</v>
      </c>
      <c r="AA5374">
        <v>0</v>
      </c>
      <c r="AB5374">
        <v>3.0512790594000007E-2</v>
      </c>
      <c r="AC5374">
        <v>0</v>
      </c>
      <c r="AD5374">
        <v>0</v>
      </c>
      <c r="AE5374">
        <v>2.5264157695126164</v>
      </c>
    </row>
    <row r="5375" spans="1:31" x14ac:dyDescent="0.3">
      <c r="A5375">
        <v>2516413</v>
      </c>
      <c r="B5375">
        <v>1</v>
      </c>
      <c r="C5375" t="s">
        <v>80</v>
      </c>
      <c r="D5375" t="s">
        <v>110</v>
      </c>
      <c r="E5375" t="s">
        <v>147</v>
      </c>
      <c r="F5375" t="s">
        <v>1383</v>
      </c>
      <c r="G5375" t="s">
        <v>224</v>
      </c>
      <c r="H5375" t="s">
        <v>150</v>
      </c>
      <c r="I5375" t="s">
        <v>136</v>
      </c>
      <c r="J5375" t="s">
        <v>137</v>
      </c>
      <c r="K5375" t="s">
        <v>144</v>
      </c>
      <c r="L5375" t="s">
        <v>15449</v>
      </c>
      <c r="M5375" t="s">
        <v>15450</v>
      </c>
      <c r="N5375">
        <v>4.5497222219999998</v>
      </c>
      <c r="O5375">
        <v>0</v>
      </c>
      <c r="P5375">
        <v>94</v>
      </c>
      <c r="Q5375">
        <v>0</v>
      </c>
      <c r="R5375">
        <v>0</v>
      </c>
      <c r="S5375">
        <v>0</v>
      </c>
      <c r="T5375">
        <v>10</v>
      </c>
      <c r="U5375">
        <v>0</v>
      </c>
      <c r="V5375">
        <v>0</v>
      </c>
      <c r="W5375">
        <v>0</v>
      </c>
      <c r="X5375">
        <v>117.84327218707594</v>
      </c>
      <c r="Y5375">
        <v>0</v>
      </c>
      <c r="Z5375">
        <v>0</v>
      </c>
      <c r="AA5375">
        <v>0</v>
      </c>
      <c r="AB5375">
        <v>114.96127313099694</v>
      </c>
      <c r="AC5375">
        <v>0</v>
      </c>
      <c r="AD5375">
        <v>0</v>
      </c>
      <c r="AE5375">
        <v>232.80454531807288</v>
      </c>
    </row>
    <row r="5376" spans="1:31" x14ac:dyDescent="0.3">
      <c r="A5376">
        <v>2516121</v>
      </c>
      <c r="B5376">
        <v>1</v>
      </c>
      <c r="C5376" t="s">
        <v>80</v>
      </c>
      <c r="D5376" t="s">
        <v>103</v>
      </c>
      <c r="E5376" t="s">
        <v>132</v>
      </c>
      <c r="F5376" t="s">
        <v>15451</v>
      </c>
      <c r="G5376" t="s">
        <v>134</v>
      </c>
      <c r="H5376" t="s">
        <v>135</v>
      </c>
      <c r="I5376" t="s">
        <v>136</v>
      </c>
      <c r="J5376" t="s">
        <v>137</v>
      </c>
      <c r="K5376" t="s">
        <v>138</v>
      </c>
      <c r="L5376" t="s">
        <v>15452</v>
      </c>
      <c r="M5376" t="s">
        <v>15453</v>
      </c>
      <c r="N5376">
        <v>1.773055555</v>
      </c>
      <c r="O5376">
        <v>0</v>
      </c>
      <c r="P5376">
        <v>62</v>
      </c>
      <c r="Q5376">
        <v>0</v>
      </c>
      <c r="R5376">
        <v>1</v>
      </c>
      <c r="S5376">
        <v>0</v>
      </c>
      <c r="T5376">
        <v>5</v>
      </c>
      <c r="U5376">
        <v>0</v>
      </c>
      <c r="V5376">
        <v>0</v>
      </c>
      <c r="W5376">
        <v>0</v>
      </c>
      <c r="X5376">
        <v>12.52048541556568</v>
      </c>
      <c r="Y5376">
        <v>0</v>
      </c>
      <c r="Z5376">
        <v>2.4887581850583332E-2</v>
      </c>
      <c r="AA5376">
        <v>0</v>
      </c>
      <c r="AB5376">
        <v>6.2212250022898665</v>
      </c>
      <c r="AC5376">
        <v>0</v>
      </c>
      <c r="AD5376">
        <v>0</v>
      </c>
      <c r="AE5376">
        <v>18.766597999706129</v>
      </c>
    </row>
    <row r="5377" spans="1:31" x14ac:dyDescent="0.3">
      <c r="A5377">
        <v>2516250</v>
      </c>
      <c r="B5377">
        <v>1</v>
      </c>
      <c r="C5377" t="s">
        <v>81</v>
      </c>
      <c r="D5377" t="s">
        <v>127</v>
      </c>
      <c r="E5377" t="s">
        <v>132</v>
      </c>
      <c r="F5377" t="s">
        <v>12901</v>
      </c>
      <c r="G5377" t="s">
        <v>143</v>
      </c>
      <c r="H5377" t="s">
        <v>135</v>
      </c>
      <c r="I5377" t="s">
        <v>136</v>
      </c>
      <c r="J5377" t="s">
        <v>137</v>
      </c>
      <c r="K5377" t="s">
        <v>144</v>
      </c>
      <c r="L5377" t="s">
        <v>15454</v>
      </c>
      <c r="M5377" t="s">
        <v>15455</v>
      </c>
      <c r="N5377">
        <v>0.95083333299999995</v>
      </c>
      <c r="O5377">
        <v>0</v>
      </c>
      <c r="P5377">
        <v>931</v>
      </c>
      <c r="Q5377">
        <v>11</v>
      </c>
      <c r="R5377">
        <v>28</v>
      </c>
      <c r="S5377">
        <v>3</v>
      </c>
      <c r="T5377">
        <v>109</v>
      </c>
      <c r="U5377">
        <v>0</v>
      </c>
      <c r="V5377">
        <v>1</v>
      </c>
      <c r="W5377">
        <v>0</v>
      </c>
      <c r="X5377">
        <v>271.04173193733374</v>
      </c>
      <c r="Y5377">
        <v>2.3370507813510031</v>
      </c>
      <c r="Z5377">
        <v>7.66420297046154</v>
      </c>
      <c r="AA5377">
        <v>13.562896782732253</v>
      </c>
      <c r="AB5377">
        <v>62.392835952951494</v>
      </c>
      <c r="AC5377">
        <v>0</v>
      </c>
      <c r="AD5377">
        <v>19.7596793339358</v>
      </c>
      <c r="AE5377">
        <v>376.75839775876585</v>
      </c>
    </row>
    <row r="5378" spans="1:31" x14ac:dyDescent="0.3">
      <c r="A5378">
        <v>2516353</v>
      </c>
      <c r="B5378">
        <v>1</v>
      </c>
      <c r="C5378" t="s">
        <v>80</v>
      </c>
      <c r="D5378" t="s">
        <v>85</v>
      </c>
      <c r="E5378" t="s">
        <v>167</v>
      </c>
      <c r="F5378" t="s">
        <v>15456</v>
      </c>
      <c r="G5378" t="s">
        <v>263</v>
      </c>
      <c r="H5378" t="s">
        <v>150</v>
      </c>
      <c r="I5378" t="s">
        <v>136</v>
      </c>
      <c r="J5378" t="s">
        <v>137</v>
      </c>
      <c r="K5378" t="s">
        <v>144</v>
      </c>
      <c r="L5378" t="s">
        <v>15457</v>
      </c>
      <c r="M5378" t="s">
        <v>15458</v>
      </c>
      <c r="N5378">
        <v>1.3463888879999999</v>
      </c>
      <c r="O5378">
        <v>0</v>
      </c>
      <c r="P5378">
        <v>2</v>
      </c>
      <c r="Q5378">
        <v>0</v>
      </c>
      <c r="R5378">
        <v>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0.93150193964700012</v>
      </c>
      <c r="Y5378">
        <v>0</v>
      </c>
      <c r="Z5378">
        <v>0</v>
      </c>
      <c r="AA5378">
        <v>0</v>
      </c>
      <c r="AB5378">
        <v>0</v>
      </c>
      <c r="AC5378">
        <v>0</v>
      </c>
      <c r="AD5378">
        <v>0</v>
      </c>
      <c r="AE5378">
        <v>0.93150193964700012</v>
      </c>
    </row>
    <row r="5379" spans="1:31" x14ac:dyDescent="0.3">
      <c r="A5379">
        <v>2515912</v>
      </c>
      <c r="B5379">
        <v>1</v>
      </c>
      <c r="C5379" t="s">
        <v>81</v>
      </c>
      <c r="D5379" t="s">
        <v>122</v>
      </c>
      <c r="E5379" t="s">
        <v>132</v>
      </c>
      <c r="F5379" t="s">
        <v>15459</v>
      </c>
      <c r="G5379" t="s">
        <v>143</v>
      </c>
      <c r="H5379" t="s">
        <v>135</v>
      </c>
      <c r="I5379" t="s">
        <v>136</v>
      </c>
      <c r="J5379" t="s">
        <v>137</v>
      </c>
      <c r="K5379" t="s">
        <v>144</v>
      </c>
      <c r="L5379" t="s">
        <v>15460</v>
      </c>
      <c r="M5379" t="s">
        <v>15461</v>
      </c>
      <c r="N5379">
        <v>0.28333333300000002</v>
      </c>
      <c r="O5379">
        <v>1</v>
      </c>
      <c r="P5379">
        <v>1057</v>
      </c>
      <c r="Q5379">
        <v>6</v>
      </c>
      <c r="R5379">
        <v>25</v>
      </c>
      <c r="S5379">
        <v>0</v>
      </c>
      <c r="T5379">
        <v>147</v>
      </c>
      <c r="U5379">
        <v>1</v>
      </c>
      <c r="V5379">
        <v>0</v>
      </c>
      <c r="W5379">
        <v>6.2128581933333336E-2</v>
      </c>
      <c r="X5379">
        <v>54.648771005388568</v>
      </c>
      <c r="Y5379">
        <v>0.41732938132730002</v>
      </c>
      <c r="Z5379">
        <v>3.0344695545843998</v>
      </c>
      <c r="AA5379">
        <v>0</v>
      </c>
      <c r="AB5379">
        <v>30.300881022874364</v>
      </c>
      <c r="AC5379">
        <v>0.62789079213874999</v>
      </c>
      <c r="AD5379">
        <v>0</v>
      </c>
      <c r="AE5379">
        <v>89.091470338246722</v>
      </c>
    </row>
    <row r="5380" spans="1:31" x14ac:dyDescent="0.3">
      <c r="A5380">
        <v>2516044</v>
      </c>
      <c r="B5380">
        <v>1</v>
      </c>
      <c r="C5380" t="s">
        <v>81</v>
      </c>
      <c r="D5380" t="s">
        <v>127</v>
      </c>
      <c r="E5380" t="s">
        <v>167</v>
      </c>
      <c r="F5380" t="s">
        <v>15462</v>
      </c>
      <c r="G5380" t="s">
        <v>169</v>
      </c>
      <c r="H5380" t="s">
        <v>150</v>
      </c>
      <c r="I5380" t="s">
        <v>136</v>
      </c>
      <c r="J5380" t="s">
        <v>137</v>
      </c>
      <c r="K5380" t="s">
        <v>144</v>
      </c>
      <c r="L5380" t="s">
        <v>15463</v>
      </c>
      <c r="M5380" t="s">
        <v>15464</v>
      </c>
      <c r="N5380">
        <v>1.6261111109999999</v>
      </c>
      <c r="O5380">
        <v>0</v>
      </c>
      <c r="P5380">
        <v>13</v>
      </c>
      <c r="Q5380">
        <v>0</v>
      </c>
      <c r="R5380">
        <v>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4.4461986740091799</v>
      </c>
      <c r="Y5380">
        <v>0</v>
      </c>
      <c r="Z5380">
        <v>0</v>
      </c>
      <c r="AA5380">
        <v>0</v>
      </c>
      <c r="AB5380">
        <v>0</v>
      </c>
      <c r="AC5380">
        <v>0</v>
      </c>
      <c r="AD5380">
        <v>0</v>
      </c>
      <c r="AE5380">
        <v>4.4461986740091799</v>
      </c>
    </row>
    <row r="5381" spans="1:31" x14ac:dyDescent="0.3">
      <c r="A5381">
        <v>2516018</v>
      </c>
      <c r="B5381">
        <v>1</v>
      </c>
      <c r="C5381" t="s">
        <v>80</v>
      </c>
      <c r="D5381" t="s">
        <v>92</v>
      </c>
      <c r="E5381" t="s">
        <v>141</v>
      </c>
      <c r="F5381" t="s">
        <v>15465</v>
      </c>
      <c r="G5381" t="s">
        <v>143</v>
      </c>
      <c r="H5381" t="s">
        <v>135</v>
      </c>
      <c r="I5381" t="s">
        <v>136</v>
      </c>
      <c r="J5381" t="s">
        <v>137</v>
      </c>
      <c r="K5381" t="s">
        <v>144</v>
      </c>
      <c r="L5381" t="s">
        <v>15466</v>
      </c>
      <c r="M5381" t="s">
        <v>15467</v>
      </c>
      <c r="N5381">
        <v>0.145555555</v>
      </c>
      <c r="O5381">
        <v>0</v>
      </c>
      <c r="P5381">
        <v>1372</v>
      </c>
      <c r="Q5381">
        <v>0</v>
      </c>
      <c r="R5381">
        <v>67</v>
      </c>
      <c r="S5381">
        <v>2</v>
      </c>
      <c r="T5381">
        <v>175</v>
      </c>
      <c r="U5381">
        <v>0</v>
      </c>
      <c r="V5381">
        <v>1</v>
      </c>
      <c r="W5381">
        <v>0</v>
      </c>
      <c r="X5381">
        <v>47.870042755929994</v>
      </c>
      <c r="Y5381">
        <v>0</v>
      </c>
      <c r="Z5381">
        <v>1.6085615962473596</v>
      </c>
      <c r="AA5381">
        <v>2.1509811637924003</v>
      </c>
      <c r="AB5381">
        <v>27.434929834191426</v>
      </c>
      <c r="AC5381">
        <v>0</v>
      </c>
      <c r="AD5381">
        <v>2.003491387803547</v>
      </c>
      <c r="AE5381">
        <v>81.068006737964737</v>
      </c>
    </row>
    <row r="5382" spans="1:31" x14ac:dyDescent="0.3">
      <c r="A5382">
        <v>2516373</v>
      </c>
      <c r="B5382">
        <v>1</v>
      </c>
      <c r="C5382" t="s">
        <v>81</v>
      </c>
      <c r="D5382" t="s">
        <v>114</v>
      </c>
      <c r="E5382" t="s">
        <v>167</v>
      </c>
      <c r="F5382" t="s">
        <v>15468</v>
      </c>
      <c r="G5382" t="s">
        <v>263</v>
      </c>
      <c r="H5382" t="s">
        <v>150</v>
      </c>
      <c r="I5382" t="s">
        <v>136</v>
      </c>
      <c r="J5382" t="s">
        <v>137</v>
      </c>
      <c r="K5382" t="s">
        <v>144</v>
      </c>
      <c r="L5382" t="s">
        <v>15469</v>
      </c>
      <c r="M5382" t="s">
        <v>15470</v>
      </c>
      <c r="N5382">
        <v>0.91138888799999995</v>
      </c>
      <c r="O5382">
        <v>0</v>
      </c>
      <c r="P5382">
        <v>1</v>
      </c>
      <c r="Q5382">
        <v>0</v>
      </c>
      <c r="R5382">
        <v>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2.7773390216249997E-3</v>
      </c>
      <c r="Y5382">
        <v>0</v>
      </c>
      <c r="Z5382">
        <v>0</v>
      </c>
      <c r="AA5382">
        <v>0</v>
      </c>
      <c r="AB5382">
        <v>0</v>
      </c>
      <c r="AC5382">
        <v>0</v>
      </c>
      <c r="AD5382">
        <v>0</v>
      </c>
      <c r="AE5382">
        <v>2.7773390216249997E-3</v>
      </c>
    </row>
    <row r="5383" spans="1:31" x14ac:dyDescent="0.3">
      <c r="A5383">
        <v>2515975</v>
      </c>
      <c r="B5383">
        <v>1</v>
      </c>
      <c r="C5383" t="s">
        <v>81</v>
      </c>
      <c r="D5383" t="s">
        <v>120</v>
      </c>
      <c r="E5383" t="s">
        <v>132</v>
      </c>
      <c r="F5383" t="s">
        <v>15471</v>
      </c>
      <c r="G5383" t="s">
        <v>143</v>
      </c>
      <c r="H5383" t="s">
        <v>135</v>
      </c>
      <c r="I5383" t="s">
        <v>136</v>
      </c>
      <c r="J5383" t="s">
        <v>137</v>
      </c>
      <c r="K5383" t="s">
        <v>144</v>
      </c>
      <c r="L5383" t="s">
        <v>15472</v>
      </c>
      <c r="M5383" t="s">
        <v>15473</v>
      </c>
      <c r="N5383">
        <v>1.6077777769999999</v>
      </c>
      <c r="O5383">
        <v>0</v>
      </c>
      <c r="P5383">
        <v>366</v>
      </c>
      <c r="Q5383">
        <v>0</v>
      </c>
      <c r="R5383">
        <v>4</v>
      </c>
      <c r="S5383">
        <v>0</v>
      </c>
      <c r="T5383">
        <v>39</v>
      </c>
      <c r="U5383">
        <v>0</v>
      </c>
      <c r="V5383">
        <v>0</v>
      </c>
      <c r="W5383">
        <v>0</v>
      </c>
      <c r="X5383">
        <v>120.07350645179928</v>
      </c>
      <c r="Y5383">
        <v>0</v>
      </c>
      <c r="Z5383">
        <v>1.9397600484612267</v>
      </c>
      <c r="AA5383">
        <v>0</v>
      </c>
      <c r="AB5383">
        <v>24.568163083201139</v>
      </c>
      <c r="AC5383">
        <v>0</v>
      </c>
      <c r="AD5383">
        <v>0</v>
      </c>
      <c r="AE5383">
        <v>146.58142958346164</v>
      </c>
    </row>
    <row r="5384" spans="1:31" x14ac:dyDescent="0.3">
      <c r="A5384">
        <v>2516144</v>
      </c>
      <c r="B5384">
        <v>1</v>
      </c>
      <c r="C5384" t="s">
        <v>80</v>
      </c>
      <c r="D5384" t="s">
        <v>101</v>
      </c>
      <c r="E5384" t="s">
        <v>207</v>
      </c>
      <c r="F5384" t="s">
        <v>15474</v>
      </c>
      <c r="G5384" t="s">
        <v>161</v>
      </c>
      <c r="H5384" t="s">
        <v>150</v>
      </c>
      <c r="I5384" t="s">
        <v>136</v>
      </c>
      <c r="J5384" t="s">
        <v>137</v>
      </c>
      <c r="K5384" t="s">
        <v>144</v>
      </c>
      <c r="L5384" t="s">
        <v>15475</v>
      </c>
      <c r="M5384" t="s">
        <v>15476</v>
      </c>
      <c r="N5384">
        <v>0.69722222199999995</v>
      </c>
      <c r="O5384">
        <v>0</v>
      </c>
      <c r="P5384">
        <v>37</v>
      </c>
      <c r="Q5384">
        <v>0</v>
      </c>
      <c r="R5384">
        <v>0</v>
      </c>
      <c r="S5384">
        <v>0</v>
      </c>
      <c r="T5384">
        <v>5</v>
      </c>
      <c r="U5384">
        <v>0</v>
      </c>
      <c r="V5384">
        <v>0</v>
      </c>
      <c r="W5384">
        <v>0</v>
      </c>
      <c r="X5384">
        <v>3.6963354826622834</v>
      </c>
      <c r="Y5384">
        <v>0</v>
      </c>
      <c r="Z5384">
        <v>0</v>
      </c>
      <c r="AA5384">
        <v>0</v>
      </c>
      <c r="AB5384">
        <v>5.6106057678888881</v>
      </c>
      <c r="AC5384">
        <v>0</v>
      </c>
      <c r="AD5384">
        <v>0</v>
      </c>
      <c r="AE5384">
        <v>9.3069412505511711</v>
      </c>
    </row>
    <row r="5385" spans="1:31" x14ac:dyDescent="0.3">
      <c r="A5385">
        <v>2515895</v>
      </c>
      <c r="B5385">
        <v>1</v>
      </c>
      <c r="C5385" t="s">
        <v>81</v>
      </c>
      <c r="D5385" t="s">
        <v>112</v>
      </c>
      <c r="E5385" t="s">
        <v>159</v>
      </c>
      <c r="F5385" t="s">
        <v>15477</v>
      </c>
      <c r="G5385" t="s">
        <v>15478</v>
      </c>
      <c r="H5385" t="s">
        <v>150</v>
      </c>
      <c r="I5385" t="s">
        <v>136</v>
      </c>
      <c r="J5385" t="s">
        <v>137</v>
      </c>
      <c r="K5385" t="s">
        <v>144</v>
      </c>
      <c r="L5385" t="s">
        <v>14856</v>
      </c>
      <c r="M5385" t="s">
        <v>15479</v>
      </c>
      <c r="N5385">
        <v>6.6441666660000003</v>
      </c>
      <c r="O5385">
        <v>0</v>
      </c>
      <c r="P5385">
        <v>65</v>
      </c>
      <c r="Q5385">
        <v>0</v>
      </c>
      <c r="R5385">
        <v>0</v>
      </c>
      <c r="S5385">
        <v>0</v>
      </c>
      <c r="T5385">
        <v>4</v>
      </c>
      <c r="U5385">
        <v>0</v>
      </c>
      <c r="V5385">
        <v>0</v>
      </c>
      <c r="W5385">
        <v>0</v>
      </c>
      <c r="X5385">
        <v>32.949658511564898</v>
      </c>
      <c r="Y5385">
        <v>0</v>
      </c>
      <c r="Z5385">
        <v>0</v>
      </c>
      <c r="AA5385">
        <v>0</v>
      </c>
      <c r="AB5385">
        <v>4.2905007640529999E-2</v>
      </c>
      <c r="AC5385">
        <v>0</v>
      </c>
      <c r="AD5385">
        <v>0</v>
      </c>
      <c r="AE5385">
        <v>32.992563519205426</v>
      </c>
    </row>
    <row r="5386" spans="1:31" x14ac:dyDescent="0.3">
      <c r="A5386">
        <v>2516038</v>
      </c>
      <c r="B5386">
        <v>1</v>
      </c>
      <c r="C5386" t="s">
        <v>80</v>
      </c>
      <c r="D5386" t="s">
        <v>104</v>
      </c>
      <c r="E5386" t="s">
        <v>141</v>
      </c>
      <c r="F5386" t="s">
        <v>7557</v>
      </c>
      <c r="G5386" t="s">
        <v>143</v>
      </c>
      <c r="H5386" t="s">
        <v>135</v>
      </c>
      <c r="I5386" t="s">
        <v>136</v>
      </c>
      <c r="J5386" t="s">
        <v>137</v>
      </c>
      <c r="K5386" t="s">
        <v>144</v>
      </c>
      <c r="L5386" t="s">
        <v>15480</v>
      </c>
      <c r="M5386" t="s">
        <v>15481</v>
      </c>
      <c r="N5386">
        <v>0.44055555499999999</v>
      </c>
      <c r="O5386">
        <v>40</v>
      </c>
      <c r="P5386">
        <v>2888</v>
      </c>
      <c r="Q5386">
        <v>125</v>
      </c>
      <c r="R5386">
        <v>200</v>
      </c>
      <c r="S5386">
        <v>60</v>
      </c>
      <c r="T5386">
        <v>385</v>
      </c>
      <c r="U5386">
        <v>2</v>
      </c>
      <c r="V5386">
        <v>1</v>
      </c>
      <c r="W5386">
        <v>28.07984626100113</v>
      </c>
      <c r="X5386">
        <v>381.615817591758</v>
      </c>
      <c r="Y5386">
        <v>18.640412169518637</v>
      </c>
      <c r="Z5386">
        <v>26.633380375989042</v>
      </c>
      <c r="AA5386">
        <v>82.822617074247376</v>
      </c>
      <c r="AB5386">
        <v>134.06070066744951</v>
      </c>
      <c r="AC5386">
        <v>1.68597341026239</v>
      </c>
      <c r="AD5386">
        <v>1.8578186855291232</v>
      </c>
      <c r="AE5386">
        <v>675.39656623575513</v>
      </c>
    </row>
    <row r="5387" spans="1:31" x14ac:dyDescent="0.3">
      <c r="A5387">
        <v>2516287</v>
      </c>
      <c r="B5387">
        <v>1</v>
      </c>
      <c r="C5387" t="s">
        <v>80</v>
      </c>
      <c r="D5387" t="s">
        <v>95</v>
      </c>
      <c r="E5387" t="s">
        <v>275</v>
      </c>
      <c r="F5387" t="s">
        <v>15482</v>
      </c>
      <c r="G5387" t="s">
        <v>134</v>
      </c>
      <c r="H5387" t="s">
        <v>135</v>
      </c>
      <c r="I5387" t="s">
        <v>136</v>
      </c>
      <c r="J5387" t="s">
        <v>137</v>
      </c>
      <c r="K5387" t="s">
        <v>138</v>
      </c>
      <c r="L5387" t="s">
        <v>15483</v>
      </c>
      <c r="M5387" t="s">
        <v>15484</v>
      </c>
      <c r="N5387">
        <v>0.829166666</v>
      </c>
      <c r="O5387">
        <v>1</v>
      </c>
      <c r="P5387">
        <v>35</v>
      </c>
      <c r="Q5387">
        <v>0</v>
      </c>
      <c r="R5387">
        <v>0</v>
      </c>
      <c r="S5387">
        <v>6</v>
      </c>
      <c r="T5387">
        <v>1</v>
      </c>
      <c r="U5387">
        <v>2</v>
      </c>
      <c r="V5387">
        <v>0</v>
      </c>
      <c r="W5387">
        <v>0.21375300707339501</v>
      </c>
      <c r="X5387">
        <v>6.8411972067740088</v>
      </c>
      <c r="Y5387">
        <v>0</v>
      </c>
      <c r="Z5387">
        <v>0</v>
      </c>
      <c r="AA5387">
        <v>1006.2376017581328</v>
      </c>
      <c r="AB5387">
        <v>1.2178262663699999</v>
      </c>
      <c r="AC5387">
        <v>262.68206341521665</v>
      </c>
      <c r="AD5387">
        <v>0</v>
      </c>
      <c r="AE5387">
        <v>1277.1924416535669</v>
      </c>
    </row>
    <row r="5388" spans="1:31" x14ac:dyDescent="0.3">
      <c r="A5388">
        <v>2515981</v>
      </c>
      <c r="B5388">
        <v>1</v>
      </c>
      <c r="C5388" t="s">
        <v>80</v>
      </c>
      <c r="D5388" t="s">
        <v>96</v>
      </c>
      <c r="E5388" t="s">
        <v>167</v>
      </c>
      <c r="F5388" t="s">
        <v>15485</v>
      </c>
      <c r="G5388" t="s">
        <v>263</v>
      </c>
      <c r="H5388" t="s">
        <v>150</v>
      </c>
      <c r="I5388" t="s">
        <v>136</v>
      </c>
      <c r="J5388" t="s">
        <v>137</v>
      </c>
      <c r="K5388" t="s">
        <v>144</v>
      </c>
      <c r="L5388" t="s">
        <v>15486</v>
      </c>
      <c r="M5388" t="s">
        <v>15487</v>
      </c>
      <c r="N5388">
        <v>1.434722222</v>
      </c>
      <c r="O5388">
        <v>0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0</v>
      </c>
      <c r="V5388">
        <v>0</v>
      </c>
      <c r="W5388">
        <v>0</v>
      </c>
      <c r="X5388">
        <v>0</v>
      </c>
      <c r="Y5388">
        <v>0</v>
      </c>
      <c r="Z5388">
        <v>1.4711573971125151</v>
      </c>
      <c r="AA5388">
        <v>0</v>
      </c>
      <c r="AB5388">
        <v>0</v>
      </c>
      <c r="AC5388">
        <v>0</v>
      </c>
      <c r="AD5388">
        <v>0</v>
      </c>
      <c r="AE5388">
        <v>1.4711573971125151</v>
      </c>
    </row>
    <row r="5389" spans="1:31" x14ac:dyDescent="0.3">
      <c r="A5389">
        <v>2516479</v>
      </c>
      <c r="B5389">
        <v>1</v>
      </c>
      <c r="C5389" t="s">
        <v>80</v>
      </c>
      <c r="D5389" t="s">
        <v>105</v>
      </c>
      <c r="E5389" t="s">
        <v>207</v>
      </c>
      <c r="F5389" t="s">
        <v>15488</v>
      </c>
      <c r="G5389" t="s">
        <v>161</v>
      </c>
      <c r="H5389" t="s">
        <v>150</v>
      </c>
      <c r="I5389" t="s">
        <v>136</v>
      </c>
      <c r="J5389" t="s">
        <v>137</v>
      </c>
      <c r="K5389" t="s">
        <v>144</v>
      </c>
      <c r="L5389" t="s">
        <v>15489</v>
      </c>
      <c r="M5389" t="s">
        <v>15490</v>
      </c>
      <c r="N5389">
        <v>0.74138888800000002</v>
      </c>
      <c r="O5389">
        <v>0</v>
      </c>
      <c r="P5389">
        <v>11</v>
      </c>
      <c r="Q5389">
        <v>0</v>
      </c>
      <c r="R5389">
        <v>14</v>
      </c>
      <c r="S5389">
        <v>0</v>
      </c>
      <c r="T5389">
        <v>18</v>
      </c>
      <c r="U5389">
        <v>0</v>
      </c>
      <c r="V5389">
        <v>0</v>
      </c>
      <c r="W5389">
        <v>0</v>
      </c>
      <c r="X5389">
        <v>3.4565224737395992</v>
      </c>
      <c r="Y5389">
        <v>0</v>
      </c>
      <c r="Z5389">
        <v>2.1272586353268177</v>
      </c>
      <c r="AA5389">
        <v>0</v>
      </c>
      <c r="AB5389">
        <v>15.522339165243494</v>
      </c>
      <c r="AC5389">
        <v>0</v>
      </c>
      <c r="AD5389">
        <v>0</v>
      </c>
      <c r="AE5389">
        <v>21.106120274309909</v>
      </c>
    </row>
    <row r="5390" spans="1:31" x14ac:dyDescent="0.3">
      <c r="A5390">
        <v>2515938</v>
      </c>
      <c r="B5390">
        <v>1</v>
      </c>
      <c r="C5390" t="s">
        <v>81</v>
      </c>
      <c r="D5390" t="s">
        <v>122</v>
      </c>
      <c r="E5390" t="s">
        <v>167</v>
      </c>
      <c r="F5390" t="s">
        <v>15491</v>
      </c>
      <c r="G5390" t="s">
        <v>169</v>
      </c>
      <c r="H5390" t="s">
        <v>150</v>
      </c>
      <c r="I5390" t="s">
        <v>136</v>
      </c>
      <c r="J5390" t="s">
        <v>137</v>
      </c>
      <c r="K5390" t="s">
        <v>144</v>
      </c>
      <c r="L5390" t="s">
        <v>15492</v>
      </c>
      <c r="M5390" t="s">
        <v>15493</v>
      </c>
      <c r="N5390">
        <v>1.159166666</v>
      </c>
      <c r="O5390">
        <v>0</v>
      </c>
      <c r="P5390">
        <v>11</v>
      </c>
      <c r="Q5390">
        <v>0</v>
      </c>
      <c r="R5390">
        <v>0</v>
      </c>
      <c r="S5390">
        <v>0</v>
      </c>
      <c r="T5390">
        <v>6</v>
      </c>
      <c r="U5390">
        <v>0</v>
      </c>
      <c r="V5390">
        <v>0</v>
      </c>
      <c r="W5390">
        <v>0</v>
      </c>
      <c r="X5390">
        <v>3.7476664912331445</v>
      </c>
      <c r="Y5390">
        <v>0</v>
      </c>
      <c r="Z5390">
        <v>0</v>
      </c>
      <c r="AA5390">
        <v>0</v>
      </c>
      <c r="AB5390">
        <v>4.4704735220128287</v>
      </c>
      <c r="AC5390">
        <v>0</v>
      </c>
      <c r="AD5390">
        <v>0</v>
      </c>
      <c r="AE5390">
        <v>8.2181400132459732</v>
      </c>
    </row>
    <row r="5391" spans="1:31" x14ac:dyDescent="0.3">
      <c r="A5391">
        <v>2516330</v>
      </c>
      <c r="B5391">
        <v>1</v>
      </c>
      <c r="C5391" t="s">
        <v>81</v>
      </c>
      <c r="D5391" t="s">
        <v>116</v>
      </c>
      <c r="E5391" t="s">
        <v>141</v>
      </c>
      <c r="F5391" t="s">
        <v>15494</v>
      </c>
      <c r="G5391" t="s">
        <v>143</v>
      </c>
      <c r="H5391" t="s">
        <v>135</v>
      </c>
      <c r="I5391" t="s">
        <v>277</v>
      </c>
      <c r="J5391" t="s">
        <v>137</v>
      </c>
      <c r="K5391" t="s">
        <v>144</v>
      </c>
      <c r="L5391" t="s">
        <v>15495</v>
      </c>
      <c r="M5391" t="s">
        <v>15496</v>
      </c>
      <c r="N5391">
        <v>0.05</v>
      </c>
      <c r="O5391">
        <v>8</v>
      </c>
      <c r="P5391">
        <v>3821</v>
      </c>
      <c r="Q5391">
        <v>490</v>
      </c>
      <c r="R5391">
        <v>407</v>
      </c>
      <c r="S5391">
        <v>53</v>
      </c>
      <c r="T5391">
        <v>438</v>
      </c>
      <c r="U5391">
        <v>4</v>
      </c>
      <c r="V5391">
        <v>0</v>
      </c>
      <c r="W5391">
        <v>0.1365220721424</v>
      </c>
      <c r="X5391">
        <v>21.49612799970215</v>
      </c>
      <c r="Y5391">
        <v>8.5312112395067974</v>
      </c>
      <c r="Z5391">
        <v>2.2813062798553485</v>
      </c>
      <c r="AA5391">
        <v>9.2913492713726065</v>
      </c>
      <c r="AB5391">
        <v>9.1458562748694519</v>
      </c>
      <c r="AC5391">
        <v>5.9108860546065003</v>
      </c>
      <c r="AD5391">
        <v>0</v>
      </c>
      <c r="AE5391">
        <v>56.79325919205526</v>
      </c>
    </row>
    <row r="5392" spans="1:31" x14ac:dyDescent="0.3">
      <c r="A5392">
        <v>2516494</v>
      </c>
      <c r="B5392">
        <v>1</v>
      </c>
      <c r="C5392" t="s">
        <v>80</v>
      </c>
      <c r="D5392" t="s">
        <v>94</v>
      </c>
      <c r="E5392" t="s">
        <v>141</v>
      </c>
      <c r="F5392" t="s">
        <v>7210</v>
      </c>
      <c r="G5392" t="s">
        <v>143</v>
      </c>
      <c r="H5392" t="s">
        <v>135</v>
      </c>
      <c r="I5392" t="s">
        <v>136</v>
      </c>
      <c r="J5392" t="s">
        <v>137</v>
      </c>
      <c r="K5392" t="s">
        <v>144</v>
      </c>
      <c r="L5392" t="s">
        <v>15497</v>
      </c>
      <c r="M5392" t="s">
        <v>15498</v>
      </c>
      <c r="N5392">
        <v>1.190555555</v>
      </c>
      <c r="O5392">
        <v>0</v>
      </c>
      <c r="P5392">
        <v>1</v>
      </c>
      <c r="Q5392">
        <v>4</v>
      </c>
      <c r="R5392">
        <v>61</v>
      </c>
      <c r="S5392">
        <v>1</v>
      </c>
      <c r="T5392">
        <v>4</v>
      </c>
      <c r="U5392">
        <v>0</v>
      </c>
      <c r="V5392">
        <v>0</v>
      </c>
      <c r="W5392">
        <v>0</v>
      </c>
      <c r="X5392">
        <v>0.51586521452405498</v>
      </c>
      <c r="Y5392">
        <v>0.98481483968846018</v>
      </c>
      <c r="Z5392">
        <v>21.423599565466404</v>
      </c>
      <c r="AA5392">
        <v>1.0921606455422224</v>
      </c>
      <c r="AB5392">
        <v>7.0605784603203672</v>
      </c>
      <c r="AC5392">
        <v>0</v>
      </c>
      <c r="AD5392">
        <v>0</v>
      </c>
      <c r="AE5392">
        <v>31.07701872554151</v>
      </c>
    </row>
    <row r="5393" spans="1:31" x14ac:dyDescent="0.3">
      <c r="A5393">
        <v>2516498</v>
      </c>
      <c r="B5393">
        <v>1</v>
      </c>
      <c r="C5393" t="s">
        <v>80</v>
      </c>
      <c r="D5393" t="s">
        <v>97</v>
      </c>
      <c r="E5393" t="s">
        <v>159</v>
      </c>
      <c r="F5393" t="s">
        <v>15499</v>
      </c>
      <c r="G5393" t="s">
        <v>161</v>
      </c>
      <c r="H5393" t="s">
        <v>150</v>
      </c>
      <c r="I5393" t="s">
        <v>136</v>
      </c>
      <c r="J5393" t="s">
        <v>137</v>
      </c>
      <c r="K5393" t="s">
        <v>144</v>
      </c>
      <c r="L5393" t="s">
        <v>15500</v>
      </c>
      <c r="M5393" t="s">
        <v>15501</v>
      </c>
      <c r="N5393">
        <v>0.444722222</v>
      </c>
      <c r="O5393">
        <v>0</v>
      </c>
      <c r="P5393">
        <v>243</v>
      </c>
      <c r="Q5393">
        <v>0</v>
      </c>
      <c r="R5393">
        <v>13</v>
      </c>
      <c r="S5393">
        <v>0</v>
      </c>
      <c r="T5393">
        <v>52</v>
      </c>
      <c r="U5393">
        <v>0</v>
      </c>
      <c r="V5393">
        <v>0</v>
      </c>
      <c r="W5393">
        <v>0</v>
      </c>
      <c r="X5393">
        <v>40.289736639809284</v>
      </c>
      <c r="Y5393">
        <v>0</v>
      </c>
      <c r="Z5393">
        <v>0.54472295829479844</v>
      </c>
      <c r="AA5393">
        <v>0</v>
      </c>
      <c r="AB5393">
        <v>13.874926134647737</v>
      </c>
      <c r="AC5393">
        <v>0</v>
      </c>
      <c r="AD5393">
        <v>0</v>
      </c>
      <c r="AE5393">
        <v>54.709385732751819</v>
      </c>
    </row>
    <row r="5394" spans="1:31" x14ac:dyDescent="0.3">
      <c r="A5394">
        <v>2516501</v>
      </c>
      <c r="B5394">
        <v>1</v>
      </c>
      <c r="C5394" t="s">
        <v>80</v>
      </c>
      <c r="D5394" t="s">
        <v>97</v>
      </c>
      <c r="E5394" t="s">
        <v>159</v>
      </c>
      <c r="F5394" t="s">
        <v>15502</v>
      </c>
      <c r="G5394" t="s">
        <v>161</v>
      </c>
      <c r="H5394" t="s">
        <v>150</v>
      </c>
      <c r="I5394" t="s">
        <v>136</v>
      </c>
      <c r="J5394" t="s">
        <v>137</v>
      </c>
      <c r="K5394" t="s">
        <v>144</v>
      </c>
      <c r="L5394" t="s">
        <v>15503</v>
      </c>
      <c r="M5394" t="s">
        <v>15504</v>
      </c>
      <c r="N5394">
        <v>0.47249999999999998</v>
      </c>
      <c r="O5394">
        <v>0</v>
      </c>
      <c r="P5394">
        <v>151</v>
      </c>
      <c r="Q5394">
        <v>0</v>
      </c>
      <c r="R5394">
        <v>4</v>
      </c>
      <c r="S5394">
        <v>0</v>
      </c>
      <c r="T5394">
        <v>27</v>
      </c>
      <c r="U5394">
        <v>0</v>
      </c>
      <c r="V5394">
        <v>0</v>
      </c>
      <c r="W5394">
        <v>0</v>
      </c>
      <c r="X5394">
        <v>23.731590673752539</v>
      </c>
      <c r="Y5394">
        <v>0</v>
      </c>
      <c r="Z5394">
        <v>9.2620517585747492E-2</v>
      </c>
      <c r="AA5394">
        <v>0</v>
      </c>
      <c r="AB5394">
        <v>4.1181508599787664</v>
      </c>
      <c r="AC5394">
        <v>0</v>
      </c>
      <c r="AD5394">
        <v>0</v>
      </c>
      <c r="AE5394">
        <v>27.942362051317051</v>
      </c>
    </row>
    <row r="5395" spans="1:31" x14ac:dyDescent="0.3">
      <c r="A5395">
        <v>2516505</v>
      </c>
      <c r="B5395">
        <v>1</v>
      </c>
      <c r="C5395" t="s">
        <v>80</v>
      </c>
      <c r="D5395" t="s">
        <v>101</v>
      </c>
      <c r="E5395" t="s">
        <v>207</v>
      </c>
      <c r="F5395" t="s">
        <v>5004</v>
      </c>
      <c r="G5395" t="s">
        <v>161</v>
      </c>
      <c r="H5395" t="s">
        <v>150</v>
      </c>
      <c r="I5395" t="s">
        <v>136</v>
      </c>
      <c r="J5395" t="s">
        <v>137</v>
      </c>
      <c r="K5395" t="s">
        <v>144</v>
      </c>
      <c r="L5395" t="s">
        <v>15505</v>
      </c>
      <c r="M5395" t="s">
        <v>15506</v>
      </c>
      <c r="N5395">
        <v>0.949722222</v>
      </c>
      <c r="O5395">
        <v>0</v>
      </c>
      <c r="P5395">
        <v>67</v>
      </c>
      <c r="Q5395">
        <v>0</v>
      </c>
      <c r="R5395">
        <v>11</v>
      </c>
      <c r="S5395">
        <v>0</v>
      </c>
      <c r="T5395">
        <v>25</v>
      </c>
      <c r="U5395">
        <v>0</v>
      </c>
      <c r="V5395">
        <v>0</v>
      </c>
      <c r="W5395">
        <v>0</v>
      </c>
      <c r="X5395">
        <v>12.487913747628863</v>
      </c>
      <c r="Y5395">
        <v>0</v>
      </c>
      <c r="Z5395">
        <v>1.236660934034125</v>
      </c>
      <c r="AA5395">
        <v>0</v>
      </c>
      <c r="AB5395">
        <v>16.13592307103842</v>
      </c>
      <c r="AC5395">
        <v>0</v>
      </c>
      <c r="AD5395">
        <v>0</v>
      </c>
      <c r="AE5395">
        <v>29.860497752701406</v>
      </c>
    </row>
    <row r="5396" spans="1:31" x14ac:dyDescent="0.3">
      <c r="A5396">
        <v>2516506</v>
      </c>
      <c r="B5396">
        <v>1</v>
      </c>
      <c r="C5396" t="s">
        <v>80</v>
      </c>
      <c r="D5396" t="s">
        <v>110</v>
      </c>
      <c r="E5396" t="s">
        <v>147</v>
      </c>
      <c r="F5396" t="s">
        <v>1383</v>
      </c>
      <c r="G5396" t="s">
        <v>224</v>
      </c>
      <c r="H5396" t="s">
        <v>150</v>
      </c>
      <c r="I5396" t="s">
        <v>136</v>
      </c>
      <c r="J5396" t="s">
        <v>137</v>
      </c>
      <c r="K5396" t="s">
        <v>144</v>
      </c>
      <c r="L5396" t="s">
        <v>15507</v>
      </c>
      <c r="M5396" t="s">
        <v>15508</v>
      </c>
      <c r="N5396">
        <v>5.2977777770000003</v>
      </c>
      <c r="O5396">
        <v>0</v>
      </c>
      <c r="P5396">
        <v>94</v>
      </c>
      <c r="Q5396">
        <v>0</v>
      </c>
      <c r="R5396">
        <v>0</v>
      </c>
      <c r="S5396">
        <v>0</v>
      </c>
      <c r="T5396">
        <v>10</v>
      </c>
      <c r="U5396">
        <v>0</v>
      </c>
      <c r="V5396">
        <v>0</v>
      </c>
      <c r="W5396">
        <v>0</v>
      </c>
      <c r="X5396">
        <v>104.32978599078122</v>
      </c>
      <c r="Y5396">
        <v>0</v>
      </c>
      <c r="Z5396">
        <v>0</v>
      </c>
      <c r="AA5396">
        <v>0</v>
      </c>
      <c r="AB5396">
        <v>85.261532949279896</v>
      </c>
      <c r="AC5396">
        <v>0</v>
      </c>
      <c r="AD5396">
        <v>0</v>
      </c>
      <c r="AE5396">
        <v>189.59131894006111</v>
      </c>
    </row>
    <row r="5397" spans="1:31" x14ac:dyDescent="0.3">
      <c r="A5397">
        <v>2516509</v>
      </c>
      <c r="B5397">
        <v>1</v>
      </c>
      <c r="C5397" t="s">
        <v>80</v>
      </c>
      <c r="D5397" t="s">
        <v>96</v>
      </c>
      <c r="E5397" t="s">
        <v>141</v>
      </c>
      <c r="F5397" t="s">
        <v>15509</v>
      </c>
      <c r="G5397" t="s">
        <v>143</v>
      </c>
      <c r="H5397" t="s">
        <v>135</v>
      </c>
      <c r="I5397" t="s">
        <v>136</v>
      </c>
      <c r="J5397" t="s">
        <v>137</v>
      </c>
      <c r="K5397" t="s">
        <v>144</v>
      </c>
      <c r="L5397" t="s">
        <v>15510</v>
      </c>
      <c r="M5397" t="s">
        <v>15511</v>
      </c>
      <c r="N5397">
        <v>1.6872222219999999</v>
      </c>
      <c r="O5397">
        <v>0</v>
      </c>
      <c r="P5397">
        <v>2935</v>
      </c>
      <c r="Q5397">
        <v>0</v>
      </c>
      <c r="R5397">
        <v>7</v>
      </c>
      <c r="S5397">
        <v>5</v>
      </c>
      <c r="T5397">
        <v>263</v>
      </c>
      <c r="U5397">
        <v>0</v>
      </c>
      <c r="V5397">
        <v>0</v>
      </c>
      <c r="W5397">
        <v>0</v>
      </c>
      <c r="X5397">
        <v>1304.3129287564286</v>
      </c>
      <c r="Y5397">
        <v>0</v>
      </c>
      <c r="Z5397">
        <v>1.2156772686013375</v>
      </c>
      <c r="AA5397">
        <v>139.55020569751741</v>
      </c>
      <c r="AB5397">
        <v>239.31882050723991</v>
      </c>
      <c r="AC5397">
        <v>0</v>
      </c>
      <c r="AD5397">
        <v>0</v>
      </c>
      <c r="AE5397">
        <v>1684.3976322297874</v>
      </c>
    </row>
    <row r="5398" spans="1:31" x14ac:dyDescent="0.3">
      <c r="A5398">
        <v>2516510</v>
      </c>
      <c r="B5398">
        <v>1</v>
      </c>
      <c r="C5398" t="s">
        <v>80</v>
      </c>
      <c r="D5398" t="s">
        <v>96</v>
      </c>
      <c r="E5398" t="s">
        <v>187</v>
      </c>
      <c r="F5398" t="s">
        <v>1276</v>
      </c>
      <c r="G5398" t="s">
        <v>693</v>
      </c>
      <c r="H5398" t="s">
        <v>135</v>
      </c>
      <c r="I5398" t="s">
        <v>136</v>
      </c>
      <c r="J5398" t="s">
        <v>137</v>
      </c>
      <c r="K5398" t="s">
        <v>144</v>
      </c>
      <c r="L5398" t="s">
        <v>15512</v>
      </c>
      <c r="M5398" t="s">
        <v>15513</v>
      </c>
      <c r="N5398">
        <v>3.5550000000000002</v>
      </c>
      <c r="O5398">
        <v>0</v>
      </c>
      <c r="P5398">
        <v>288</v>
      </c>
      <c r="Q5398">
        <v>11</v>
      </c>
      <c r="R5398">
        <v>31</v>
      </c>
      <c r="S5398">
        <v>13</v>
      </c>
      <c r="T5398">
        <v>58</v>
      </c>
      <c r="U5398">
        <v>3</v>
      </c>
      <c r="V5398">
        <v>0</v>
      </c>
      <c r="W5398">
        <v>0</v>
      </c>
      <c r="X5398">
        <v>358.32668467500355</v>
      </c>
      <c r="Y5398">
        <v>15.008612654109152</v>
      </c>
      <c r="Z5398">
        <v>33.74062671644802</v>
      </c>
      <c r="AA5398">
        <v>167.88441112607822</v>
      </c>
      <c r="AB5398">
        <v>90.212294214736929</v>
      </c>
      <c r="AC5398">
        <v>523.33946316212166</v>
      </c>
      <c r="AD5398">
        <v>0</v>
      </c>
      <c r="AE5398">
        <v>1188.5120925484975</v>
      </c>
    </row>
    <row r="5399" spans="1:31" x14ac:dyDescent="0.3">
      <c r="A5399">
        <v>2516511</v>
      </c>
      <c r="B5399">
        <v>1</v>
      </c>
      <c r="C5399" t="s">
        <v>80</v>
      </c>
      <c r="D5399" t="s">
        <v>108</v>
      </c>
      <c r="E5399" t="s">
        <v>207</v>
      </c>
      <c r="F5399" t="s">
        <v>15514</v>
      </c>
      <c r="G5399" t="s">
        <v>177</v>
      </c>
      <c r="H5399" t="s">
        <v>150</v>
      </c>
      <c r="I5399" t="s">
        <v>136</v>
      </c>
      <c r="J5399" t="s">
        <v>137</v>
      </c>
      <c r="K5399" t="s">
        <v>144</v>
      </c>
      <c r="L5399" t="s">
        <v>15515</v>
      </c>
      <c r="M5399" t="s">
        <v>15516</v>
      </c>
      <c r="N5399">
        <v>1.008611111</v>
      </c>
      <c r="O5399">
        <v>0</v>
      </c>
      <c r="P5399">
        <v>51</v>
      </c>
      <c r="Q5399">
        <v>0</v>
      </c>
      <c r="R5399">
        <v>1</v>
      </c>
      <c r="S5399">
        <v>0</v>
      </c>
      <c r="T5399">
        <v>17</v>
      </c>
      <c r="U5399">
        <v>0</v>
      </c>
      <c r="V5399">
        <v>0</v>
      </c>
      <c r="W5399">
        <v>0</v>
      </c>
      <c r="X5399">
        <v>9.3648561084366797</v>
      </c>
      <c r="Y5399">
        <v>0</v>
      </c>
      <c r="Z5399">
        <v>0.37747663098916667</v>
      </c>
      <c r="AA5399">
        <v>0</v>
      </c>
      <c r="AB5399">
        <v>8.8430816544975368</v>
      </c>
      <c r="AC5399">
        <v>0</v>
      </c>
      <c r="AD5399">
        <v>0</v>
      </c>
      <c r="AE5399">
        <v>18.585414393923383</v>
      </c>
    </row>
    <row r="5400" spans="1:31" x14ac:dyDescent="0.3">
      <c r="A5400">
        <v>2516512</v>
      </c>
      <c r="B5400">
        <v>1</v>
      </c>
      <c r="C5400" t="s">
        <v>81</v>
      </c>
      <c r="D5400" t="s">
        <v>115</v>
      </c>
      <c r="E5400" t="s">
        <v>159</v>
      </c>
      <c r="F5400" t="s">
        <v>15517</v>
      </c>
      <c r="G5400" t="s">
        <v>161</v>
      </c>
      <c r="H5400" t="s">
        <v>150</v>
      </c>
      <c r="I5400" t="s">
        <v>136</v>
      </c>
      <c r="J5400" t="s">
        <v>137</v>
      </c>
      <c r="K5400" t="s">
        <v>144</v>
      </c>
      <c r="L5400" t="s">
        <v>15518</v>
      </c>
      <c r="M5400" t="s">
        <v>15519</v>
      </c>
      <c r="N5400">
        <v>1.0619444440000001</v>
      </c>
      <c r="O5400">
        <v>0</v>
      </c>
      <c r="P5400">
        <v>425</v>
      </c>
      <c r="Q5400">
        <v>0</v>
      </c>
      <c r="R5400">
        <v>0</v>
      </c>
      <c r="S5400">
        <v>0</v>
      </c>
      <c r="T5400">
        <v>316</v>
      </c>
      <c r="U5400">
        <v>0</v>
      </c>
      <c r="V5400">
        <v>1</v>
      </c>
      <c r="W5400">
        <v>0</v>
      </c>
      <c r="X5400">
        <v>54.624158522027827</v>
      </c>
      <c r="Y5400">
        <v>0</v>
      </c>
      <c r="Z5400">
        <v>0</v>
      </c>
      <c r="AA5400">
        <v>0</v>
      </c>
      <c r="AB5400">
        <v>66.511948978867096</v>
      </c>
      <c r="AC5400">
        <v>0</v>
      </c>
      <c r="AD5400">
        <v>0.79178754415105501</v>
      </c>
      <c r="AE5400">
        <v>121.92789504504597</v>
      </c>
    </row>
    <row r="5401" spans="1:31" x14ac:dyDescent="0.3">
      <c r="A5401">
        <v>2516513</v>
      </c>
      <c r="B5401">
        <v>1</v>
      </c>
      <c r="C5401" t="s">
        <v>80</v>
      </c>
      <c r="D5401" t="s">
        <v>97</v>
      </c>
      <c r="E5401" t="s">
        <v>207</v>
      </c>
      <c r="F5401" t="s">
        <v>15520</v>
      </c>
      <c r="G5401" t="s">
        <v>161</v>
      </c>
      <c r="H5401" t="s">
        <v>150</v>
      </c>
      <c r="I5401" t="s">
        <v>136</v>
      </c>
      <c r="J5401" t="s">
        <v>137</v>
      </c>
      <c r="K5401" t="s">
        <v>144</v>
      </c>
      <c r="L5401" t="s">
        <v>15521</v>
      </c>
      <c r="M5401" t="s">
        <v>15522</v>
      </c>
      <c r="N5401">
        <v>0.42638888800000002</v>
      </c>
      <c r="O5401">
        <v>0</v>
      </c>
      <c r="P5401">
        <v>41</v>
      </c>
      <c r="Q5401">
        <v>0</v>
      </c>
      <c r="R5401">
        <v>6</v>
      </c>
      <c r="S5401">
        <v>0</v>
      </c>
      <c r="T5401">
        <v>7</v>
      </c>
      <c r="U5401">
        <v>0</v>
      </c>
      <c r="V5401">
        <v>0</v>
      </c>
      <c r="W5401">
        <v>0</v>
      </c>
      <c r="X5401">
        <v>4.4690687324436551</v>
      </c>
      <c r="Y5401">
        <v>0</v>
      </c>
      <c r="Z5401">
        <v>0.42429936580505506</v>
      </c>
      <c r="AA5401">
        <v>0</v>
      </c>
      <c r="AB5401">
        <v>0.83775190480320905</v>
      </c>
      <c r="AC5401">
        <v>0</v>
      </c>
      <c r="AD5401">
        <v>0</v>
      </c>
      <c r="AE5401">
        <v>5.7311200030519194</v>
      </c>
    </row>
    <row r="5402" spans="1:31" x14ac:dyDescent="0.3">
      <c r="A5402">
        <v>2516515</v>
      </c>
      <c r="B5402">
        <v>1</v>
      </c>
      <c r="C5402" t="s">
        <v>80</v>
      </c>
      <c r="D5402" t="s">
        <v>101</v>
      </c>
      <c r="E5402" t="s">
        <v>207</v>
      </c>
      <c r="F5402" t="s">
        <v>15523</v>
      </c>
      <c r="G5402" t="s">
        <v>161</v>
      </c>
      <c r="H5402" t="s">
        <v>150</v>
      </c>
      <c r="I5402" t="s">
        <v>136</v>
      </c>
      <c r="J5402" t="s">
        <v>137</v>
      </c>
      <c r="K5402" t="s">
        <v>144</v>
      </c>
      <c r="L5402" t="s">
        <v>15524</v>
      </c>
      <c r="M5402" t="s">
        <v>15525</v>
      </c>
      <c r="N5402">
        <v>0.77444444400000001</v>
      </c>
      <c r="O5402">
        <v>0</v>
      </c>
      <c r="P5402">
        <v>24</v>
      </c>
      <c r="Q5402">
        <v>0</v>
      </c>
      <c r="R5402">
        <v>0</v>
      </c>
      <c r="S5402">
        <v>0</v>
      </c>
      <c r="T5402">
        <v>2</v>
      </c>
      <c r="U5402">
        <v>0</v>
      </c>
      <c r="V5402">
        <v>0</v>
      </c>
      <c r="W5402">
        <v>0</v>
      </c>
      <c r="X5402">
        <v>2.109910922959144</v>
      </c>
      <c r="Y5402">
        <v>0</v>
      </c>
      <c r="Z5402">
        <v>0</v>
      </c>
      <c r="AA5402">
        <v>0</v>
      </c>
      <c r="AB5402">
        <v>0.39690567165892499</v>
      </c>
      <c r="AC5402">
        <v>0</v>
      </c>
      <c r="AD5402">
        <v>0</v>
      </c>
      <c r="AE5402">
        <v>2.5068165946180692</v>
      </c>
    </row>
    <row r="5403" spans="1:31" x14ac:dyDescent="0.3">
      <c r="A5403">
        <v>2516516</v>
      </c>
      <c r="B5403">
        <v>1</v>
      </c>
      <c r="C5403" t="s">
        <v>81</v>
      </c>
      <c r="D5403" t="s">
        <v>123</v>
      </c>
      <c r="E5403" t="s">
        <v>141</v>
      </c>
      <c r="F5403" t="s">
        <v>1690</v>
      </c>
      <c r="G5403" t="s">
        <v>143</v>
      </c>
      <c r="H5403" t="s">
        <v>135</v>
      </c>
      <c r="I5403" t="s">
        <v>136</v>
      </c>
      <c r="J5403" t="s">
        <v>137</v>
      </c>
      <c r="K5403" t="s">
        <v>144</v>
      </c>
      <c r="L5403" t="s">
        <v>15526</v>
      </c>
      <c r="M5403" t="s">
        <v>15527</v>
      </c>
      <c r="N5403">
        <v>2.4197222219999999</v>
      </c>
      <c r="O5403">
        <v>0</v>
      </c>
      <c r="P5403">
        <v>947</v>
      </c>
      <c r="Q5403">
        <v>26</v>
      </c>
      <c r="R5403">
        <v>152</v>
      </c>
      <c r="S5403">
        <v>4</v>
      </c>
      <c r="T5403">
        <v>105</v>
      </c>
      <c r="U5403">
        <v>0</v>
      </c>
      <c r="V5403">
        <v>0</v>
      </c>
      <c r="W5403">
        <v>0</v>
      </c>
      <c r="X5403">
        <v>195.05629015354273</v>
      </c>
      <c r="Y5403">
        <v>2.268543068692312</v>
      </c>
      <c r="Z5403">
        <v>52.264456578666817</v>
      </c>
      <c r="AA5403">
        <v>10.444020777194106</v>
      </c>
      <c r="AB5403">
        <v>45.192962571180253</v>
      </c>
      <c r="AC5403">
        <v>0</v>
      </c>
      <c r="AD5403">
        <v>0</v>
      </c>
      <c r="AE5403">
        <v>305.22627314927621</v>
      </c>
    </row>
    <row r="5404" spans="1:31" x14ac:dyDescent="0.3">
      <c r="A5404">
        <v>2516517</v>
      </c>
      <c r="B5404">
        <v>1</v>
      </c>
      <c r="C5404" t="s">
        <v>81</v>
      </c>
      <c r="D5404" t="s">
        <v>112</v>
      </c>
      <c r="E5404" t="s">
        <v>207</v>
      </c>
      <c r="F5404" t="s">
        <v>15528</v>
      </c>
      <c r="G5404" t="s">
        <v>177</v>
      </c>
      <c r="H5404" t="s">
        <v>150</v>
      </c>
      <c r="I5404" t="s">
        <v>136</v>
      </c>
      <c r="J5404" t="s">
        <v>137</v>
      </c>
      <c r="K5404" t="s">
        <v>144</v>
      </c>
      <c r="L5404" t="s">
        <v>15529</v>
      </c>
      <c r="M5404" t="s">
        <v>15530</v>
      </c>
      <c r="N5404">
        <v>4.6541666660000001</v>
      </c>
      <c r="O5404">
        <v>0</v>
      </c>
      <c r="P5404">
        <v>30</v>
      </c>
      <c r="Q5404">
        <v>0</v>
      </c>
      <c r="R5404">
        <v>0</v>
      </c>
      <c r="S5404">
        <v>0</v>
      </c>
      <c r="T5404">
        <v>1</v>
      </c>
      <c r="U5404">
        <v>0</v>
      </c>
      <c r="V5404">
        <v>0</v>
      </c>
      <c r="W5404">
        <v>0</v>
      </c>
      <c r="X5404">
        <v>10.731630209812502</v>
      </c>
      <c r="Y5404">
        <v>0</v>
      </c>
      <c r="Z5404">
        <v>0</v>
      </c>
      <c r="AA5404">
        <v>0</v>
      </c>
      <c r="AB5404">
        <v>9.1776564468734168E-2</v>
      </c>
      <c r="AC5404">
        <v>0</v>
      </c>
      <c r="AD5404">
        <v>0</v>
      </c>
      <c r="AE5404">
        <v>10.823406774281237</v>
      </c>
    </row>
    <row r="5405" spans="1:31" x14ac:dyDescent="0.3">
      <c r="A5405">
        <v>2516518</v>
      </c>
      <c r="B5405">
        <v>1</v>
      </c>
      <c r="C5405" t="s">
        <v>80</v>
      </c>
      <c r="D5405" t="s">
        <v>101</v>
      </c>
      <c r="E5405" t="s">
        <v>141</v>
      </c>
      <c r="F5405" t="s">
        <v>10704</v>
      </c>
      <c r="G5405" t="s">
        <v>143</v>
      </c>
      <c r="H5405" t="s">
        <v>135</v>
      </c>
      <c r="I5405" t="s">
        <v>136</v>
      </c>
      <c r="J5405" t="s">
        <v>137</v>
      </c>
      <c r="K5405" t="s">
        <v>144</v>
      </c>
      <c r="L5405" t="s">
        <v>15531</v>
      </c>
      <c r="M5405" t="s">
        <v>15532</v>
      </c>
      <c r="N5405">
        <v>0.70083333299999995</v>
      </c>
      <c r="O5405">
        <v>0</v>
      </c>
      <c r="P5405">
        <v>3469</v>
      </c>
      <c r="Q5405">
        <v>0</v>
      </c>
      <c r="R5405">
        <v>44</v>
      </c>
      <c r="S5405">
        <v>1</v>
      </c>
      <c r="T5405">
        <v>205</v>
      </c>
      <c r="U5405">
        <v>1</v>
      </c>
      <c r="V5405">
        <v>0</v>
      </c>
      <c r="W5405">
        <v>0</v>
      </c>
      <c r="X5405">
        <v>303.086730782004</v>
      </c>
      <c r="Y5405">
        <v>0</v>
      </c>
      <c r="Z5405">
        <v>3.1128279716019196</v>
      </c>
      <c r="AA5405">
        <v>5.6364357045004674</v>
      </c>
      <c r="AB5405">
        <v>91.015011845162448</v>
      </c>
      <c r="AC5405">
        <v>20.8207539852284</v>
      </c>
      <c r="AD5405">
        <v>0</v>
      </c>
      <c r="AE5405">
        <v>423.67176028849724</v>
      </c>
    </row>
    <row r="5406" spans="1:31" x14ac:dyDescent="0.3">
      <c r="A5406">
        <v>2516520</v>
      </c>
      <c r="B5406">
        <v>1</v>
      </c>
      <c r="C5406" t="s">
        <v>80</v>
      </c>
      <c r="D5406" t="s">
        <v>104</v>
      </c>
      <c r="E5406" t="s">
        <v>167</v>
      </c>
      <c r="F5406" t="s">
        <v>15533</v>
      </c>
      <c r="G5406" t="s">
        <v>169</v>
      </c>
      <c r="H5406" t="s">
        <v>150</v>
      </c>
      <c r="I5406" t="s">
        <v>136</v>
      </c>
      <c r="J5406" t="s">
        <v>137</v>
      </c>
      <c r="K5406" t="s">
        <v>144</v>
      </c>
      <c r="L5406" t="s">
        <v>15534</v>
      </c>
      <c r="M5406" t="s">
        <v>15535</v>
      </c>
      <c r="N5406">
        <v>5.7297222220000004</v>
      </c>
      <c r="O5406">
        <v>0</v>
      </c>
      <c r="P5406">
        <v>0</v>
      </c>
      <c r="Q5406">
        <v>0</v>
      </c>
      <c r="R5406">
        <v>18</v>
      </c>
      <c r="S5406">
        <v>0</v>
      </c>
      <c r="T5406">
        <v>2</v>
      </c>
      <c r="U5406">
        <v>0</v>
      </c>
      <c r="V5406">
        <v>0</v>
      </c>
      <c r="W5406">
        <v>0</v>
      </c>
      <c r="X5406">
        <v>0</v>
      </c>
      <c r="Y5406">
        <v>0</v>
      </c>
      <c r="Z5406">
        <v>8.6208894198836266</v>
      </c>
      <c r="AA5406">
        <v>0</v>
      </c>
      <c r="AB5406">
        <v>0.24669828998068336</v>
      </c>
      <c r="AC5406">
        <v>0</v>
      </c>
      <c r="AD5406">
        <v>0</v>
      </c>
      <c r="AE5406">
        <v>8.8675877098643099</v>
      </c>
    </row>
    <row r="5407" spans="1:31" x14ac:dyDescent="0.3">
      <c r="A5407">
        <v>2516523</v>
      </c>
      <c r="B5407">
        <v>1</v>
      </c>
      <c r="C5407" t="s">
        <v>80</v>
      </c>
      <c r="D5407" t="s">
        <v>105</v>
      </c>
      <c r="E5407" t="s">
        <v>141</v>
      </c>
      <c r="F5407" t="s">
        <v>13393</v>
      </c>
      <c r="G5407" t="s">
        <v>143</v>
      </c>
      <c r="H5407" t="s">
        <v>135</v>
      </c>
      <c r="I5407" t="s">
        <v>136</v>
      </c>
      <c r="J5407" t="s">
        <v>137</v>
      </c>
      <c r="K5407" t="s">
        <v>144</v>
      </c>
      <c r="L5407" t="s">
        <v>15536</v>
      </c>
      <c r="M5407" t="s">
        <v>15537</v>
      </c>
      <c r="N5407">
        <v>0.329444444</v>
      </c>
      <c r="O5407">
        <v>1</v>
      </c>
      <c r="P5407">
        <v>3390</v>
      </c>
      <c r="Q5407">
        <v>0</v>
      </c>
      <c r="R5407">
        <v>14</v>
      </c>
      <c r="S5407">
        <v>6</v>
      </c>
      <c r="T5407">
        <v>488</v>
      </c>
      <c r="U5407">
        <v>3</v>
      </c>
      <c r="V5407">
        <v>0</v>
      </c>
      <c r="W5407">
        <v>2.46719946280423</v>
      </c>
      <c r="X5407">
        <v>225.67845748720271</v>
      </c>
      <c r="Y5407">
        <v>0</v>
      </c>
      <c r="Z5407">
        <v>0.80950310701445993</v>
      </c>
      <c r="AA5407">
        <v>44.067242973605289</v>
      </c>
      <c r="AB5407">
        <v>70.04515313543591</v>
      </c>
      <c r="AC5407">
        <v>19.515018986046631</v>
      </c>
      <c r="AD5407">
        <v>0</v>
      </c>
      <c r="AE5407">
        <v>362.5825751521092</v>
      </c>
    </row>
    <row r="5408" spans="1:31" x14ac:dyDescent="0.3">
      <c r="A5408">
        <v>2516525</v>
      </c>
      <c r="B5408">
        <v>1</v>
      </c>
      <c r="C5408" t="s">
        <v>80</v>
      </c>
      <c r="D5408" t="s">
        <v>84</v>
      </c>
      <c r="E5408" t="s">
        <v>167</v>
      </c>
      <c r="F5408" t="s">
        <v>15538</v>
      </c>
      <c r="G5408" t="s">
        <v>263</v>
      </c>
      <c r="H5408" t="s">
        <v>150</v>
      </c>
      <c r="I5408" t="s">
        <v>136</v>
      </c>
      <c r="J5408" t="s">
        <v>137</v>
      </c>
      <c r="K5408" t="s">
        <v>144</v>
      </c>
      <c r="L5408" t="s">
        <v>15539</v>
      </c>
      <c r="M5408" t="s">
        <v>15540</v>
      </c>
      <c r="N5408">
        <v>0.83722222199999996</v>
      </c>
      <c r="O5408">
        <v>0</v>
      </c>
      <c r="P5408">
        <v>0</v>
      </c>
      <c r="Q5408">
        <v>0</v>
      </c>
      <c r="R5408">
        <v>0</v>
      </c>
      <c r="S5408">
        <v>0</v>
      </c>
      <c r="T5408">
        <v>2</v>
      </c>
      <c r="U5408">
        <v>0</v>
      </c>
      <c r="V5408">
        <v>0</v>
      </c>
      <c r="W5408">
        <v>0</v>
      </c>
      <c r="X5408">
        <v>0</v>
      </c>
      <c r="Y5408">
        <v>0</v>
      </c>
      <c r="Z5408">
        <v>0</v>
      </c>
      <c r="AA5408">
        <v>0</v>
      </c>
      <c r="AB5408">
        <v>3.5405767198087954</v>
      </c>
      <c r="AC5408">
        <v>0</v>
      </c>
      <c r="AD5408">
        <v>0</v>
      </c>
      <c r="AE5408">
        <v>3.5405767198087954</v>
      </c>
    </row>
    <row r="5409" spans="1:31" x14ac:dyDescent="0.3">
      <c r="A5409">
        <v>2516527</v>
      </c>
      <c r="B5409">
        <v>1</v>
      </c>
      <c r="C5409" t="s">
        <v>80</v>
      </c>
      <c r="D5409" t="s">
        <v>82</v>
      </c>
      <c r="E5409" t="s">
        <v>275</v>
      </c>
      <c r="F5409" t="s">
        <v>15541</v>
      </c>
      <c r="G5409" t="s">
        <v>143</v>
      </c>
      <c r="H5409" t="s">
        <v>135</v>
      </c>
      <c r="I5409" t="s">
        <v>136</v>
      </c>
      <c r="J5409" t="s">
        <v>137</v>
      </c>
      <c r="K5409" t="s">
        <v>144</v>
      </c>
      <c r="L5409" t="s">
        <v>15542</v>
      </c>
      <c r="M5409" t="s">
        <v>15543</v>
      </c>
      <c r="N5409">
        <v>0.91222222200000003</v>
      </c>
      <c r="O5409">
        <v>0</v>
      </c>
      <c r="P5409">
        <v>612</v>
      </c>
      <c r="Q5409">
        <v>0</v>
      </c>
      <c r="R5409">
        <v>0</v>
      </c>
      <c r="S5409">
        <v>5</v>
      </c>
      <c r="T5409">
        <v>1239</v>
      </c>
      <c r="U5409">
        <v>1</v>
      </c>
      <c r="V5409">
        <v>13</v>
      </c>
      <c r="W5409">
        <v>0</v>
      </c>
      <c r="X5409">
        <v>157.75681138787638</v>
      </c>
      <c r="Y5409">
        <v>0</v>
      </c>
      <c r="Z5409">
        <v>0</v>
      </c>
      <c r="AA5409">
        <v>1325.9998525371057</v>
      </c>
      <c r="AB5409">
        <v>1096.7647266074557</v>
      </c>
      <c r="AC5409">
        <v>0</v>
      </c>
      <c r="AD5409">
        <v>28.929295702733349</v>
      </c>
      <c r="AE5409">
        <v>2609.4506862351714</v>
      </c>
    </row>
    <row r="5410" spans="1:31" x14ac:dyDescent="0.3">
      <c r="A5410">
        <v>2516532</v>
      </c>
      <c r="B5410">
        <v>1</v>
      </c>
      <c r="C5410" t="s">
        <v>81</v>
      </c>
      <c r="D5410" t="s">
        <v>121</v>
      </c>
      <c r="E5410" t="s">
        <v>132</v>
      </c>
      <c r="F5410" t="s">
        <v>15544</v>
      </c>
      <c r="G5410" t="s">
        <v>204</v>
      </c>
      <c r="H5410" t="s">
        <v>135</v>
      </c>
      <c r="I5410" t="s">
        <v>136</v>
      </c>
      <c r="J5410" t="s">
        <v>137</v>
      </c>
      <c r="K5410" t="s">
        <v>144</v>
      </c>
      <c r="L5410" t="s">
        <v>15545</v>
      </c>
      <c r="M5410" t="s">
        <v>15546</v>
      </c>
      <c r="N5410">
        <v>1.851388888</v>
      </c>
      <c r="O5410">
        <v>0</v>
      </c>
      <c r="P5410">
        <v>71</v>
      </c>
      <c r="Q5410">
        <v>0</v>
      </c>
      <c r="R5410">
        <v>0</v>
      </c>
      <c r="S5410">
        <v>0</v>
      </c>
      <c r="T5410">
        <v>2</v>
      </c>
      <c r="U5410">
        <v>0</v>
      </c>
      <c r="V5410">
        <v>0</v>
      </c>
      <c r="W5410">
        <v>0</v>
      </c>
      <c r="X5410">
        <v>10.465375012879596</v>
      </c>
      <c r="Y5410">
        <v>0</v>
      </c>
      <c r="Z5410">
        <v>0</v>
      </c>
      <c r="AA5410">
        <v>0</v>
      </c>
      <c r="AB5410">
        <v>1.6790537000926495</v>
      </c>
      <c r="AC5410">
        <v>0</v>
      </c>
      <c r="AD5410">
        <v>0</v>
      </c>
      <c r="AE5410">
        <v>12.144428712972246</v>
      </c>
    </row>
    <row r="5411" spans="1:31" x14ac:dyDescent="0.3">
      <c r="A5411">
        <v>2516533</v>
      </c>
      <c r="B5411">
        <v>1</v>
      </c>
      <c r="C5411" t="s">
        <v>81</v>
      </c>
      <c r="D5411" t="s">
        <v>122</v>
      </c>
      <c r="E5411" t="s">
        <v>132</v>
      </c>
      <c r="F5411" t="s">
        <v>15547</v>
      </c>
      <c r="G5411" t="s">
        <v>143</v>
      </c>
      <c r="H5411" t="s">
        <v>135</v>
      </c>
      <c r="I5411" t="s">
        <v>136</v>
      </c>
      <c r="J5411" t="s">
        <v>137</v>
      </c>
      <c r="K5411" t="s">
        <v>144</v>
      </c>
      <c r="L5411" t="s">
        <v>15548</v>
      </c>
      <c r="M5411" t="s">
        <v>15549</v>
      </c>
      <c r="N5411">
        <v>0.95</v>
      </c>
      <c r="O5411">
        <v>0</v>
      </c>
      <c r="P5411">
        <v>1328</v>
      </c>
      <c r="Q5411">
        <v>0</v>
      </c>
      <c r="R5411">
        <v>0</v>
      </c>
      <c r="S5411">
        <v>0</v>
      </c>
      <c r="T5411">
        <v>120</v>
      </c>
      <c r="U5411">
        <v>0</v>
      </c>
      <c r="V5411">
        <v>0</v>
      </c>
      <c r="W5411">
        <v>0</v>
      </c>
      <c r="X5411">
        <v>185.23847541811452</v>
      </c>
      <c r="Y5411">
        <v>0</v>
      </c>
      <c r="Z5411">
        <v>0</v>
      </c>
      <c r="AA5411">
        <v>0</v>
      </c>
      <c r="AB5411">
        <v>22.015215845707807</v>
      </c>
      <c r="AC5411">
        <v>0</v>
      </c>
      <c r="AD5411">
        <v>0</v>
      </c>
      <c r="AE5411">
        <v>207.25369126382233</v>
      </c>
    </row>
    <row r="5412" spans="1:31" x14ac:dyDescent="0.3">
      <c r="A5412">
        <v>2516534</v>
      </c>
      <c r="B5412">
        <v>1</v>
      </c>
      <c r="C5412" t="s">
        <v>81</v>
      </c>
      <c r="D5412" t="s">
        <v>113</v>
      </c>
      <c r="E5412" t="s">
        <v>141</v>
      </c>
      <c r="F5412" t="s">
        <v>15550</v>
      </c>
      <c r="G5412" t="s">
        <v>143</v>
      </c>
      <c r="H5412" t="s">
        <v>135</v>
      </c>
      <c r="I5412" t="s">
        <v>136</v>
      </c>
      <c r="J5412" t="s">
        <v>137</v>
      </c>
      <c r="K5412" t="s">
        <v>144</v>
      </c>
      <c r="L5412" t="s">
        <v>15551</v>
      </c>
      <c r="M5412" t="s">
        <v>15552</v>
      </c>
      <c r="N5412">
        <v>6.8888887999999995E-2</v>
      </c>
      <c r="O5412">
        <v>1</v>
      </c>
      <c r="P5412">
        <v>413</v>
      </c>
      <c r="Q5412">
        <v>46</v>
      </c>
      <c r="R5412">
        <v>318</v>
      </c>
      <c r="S5412">
        <v>11</v>
      </c>
      <c r="T5412">
        <v>44</v>
      </c>
      <c r="U5412">
        <v>1</v>
      </c>
      <c r="V5412">
        <v>0</v>
      </c>
      <c r="W5412">
        <v>1.1443406133333334E-2</v>
      </c>
      <c r="X5412">
        <v>4.2521097773558081</v>
      </c>
      <c r="Y5412">
        <v>1.6656580513357999</v>
      </c>
      <c r="Z5412">
        <v>6.0575525448434062</v>
      </c>
      <c r="AA5412">
        <v>2.1450535543477689</v>
      </c>
      <c r="AB5412">
        <v>1.0349285903713867</v>
      </c>
      <c r="AC5412">
        <v>0.40444002777279991</v>
      </c>
      <c r="AD5412">
        <v>0</v>
      </c>
      <c r="AE5412">
        <v>15.571185952160302</v>
      </c>
    </row>
    <row r="5413" spans="1:31" x14ac:dyDescent="0.3">
      <c r="A5413">
        <v>2516535</v>
      </c>
      <c r="B5413">
        <v>1</v>
      </c>
      <c r="C5413" t="s">
        <v>80</v>
      </c>
      <c r="D5413" t="s">
        <v>82</v>
      </c>
      <c r="E5413" t="s">
        <v>141</v>
      </c>
      <c r="F5413" t="s">
        <v>15553</v>
      </c>
      <c r="G5413" t="s">
        <v>143</v>
      </c>
      <c r="H5413" t="s">
        <v>135</v>
      </c>
      <c r="I5413" t="s">
        <v>136</v>
      </c>
      <c r="J5413" t="s">
        <v>137</v>
      </c>
      <c r="K5413" t="s">
        <v>144</v>
      </c>
      <c r="L5413" t="s">
        <v>15542</v>
      </c>
      <c r="M5413" t="s">
        <v>15554</v>
      </c>
      <c r="N5413">
        <v>1.5191666660000001</v>
      </c>
      <c r="O5413">
        <v>0</v>
      </c>
      <c r="P5413">
        <v>2498</v>
      </c>
      <c r="Q5413">
        <v>0</v>
      </c>
      <c r="R5413">
        <v>0</v>
      </c>
      <c r="S5413">
        <v>0</v>
      </c>
      <c r="T5413">
        <v>831</v>
      </c>
      <c r="U5413">
        <v>0</v>
      </c>
      <c r="V5413">
        <v>2</v>
      </c>
      <c r="W5413">
        <v>0</v>
      </c>
      <c r="X5413">
        <v>974.23291316460927</v>
      </c>
      <c r="Y5413">
        <v>0</v>
      </c>
      <c r="Z5413">
        <v>0</v>
      </c>
      <c r="AA5413">
        <v>0</v>
      </c>
      <c r="AB5413">
        <v>530.55589146833836</v>
      </c>
      <c r="AC5413">
        <v>0</v>
      </c>
      <c r="AD5413">
        <v>9.1840985040242131</v>
      </c>
      <c r="AE5413">
        <v>1513.9729031369718</v>
      </c>
    </row>
    <row r="5414" spans="1:31" x14ac:dyDescent="0.3">
      <c r="A5414">
        <v>2516536</v>
      </c>
      <c r="B5414">
        <v>1</v>
      </c>
      <c r="C5414" t="s">
        <v>80</v>
      </c>
      <c r="D5414" t="s">
        <v>104</v>
      </c>
      <c r="E5414" t="s">
        <v>132</v>
      </c>
      <c r="F5414" t="s">
        <v>15555</v>
      </c>
      <c r="G5414" t="s">
        <v>143</v>
      </c>
      <c r="H5414" t="s">
        <v>135</v>
      </c>
      <c r="I5414" t="s">
        <v>136</v>
      </c>
      <c r="J5414" t="s">
        <v>137</v>
      </c>
      <c r="K5414" t="s">
        <v>144</v>
      </c>
      <c r="L5414" t="s">
        <v>15556</v>
      </c>
      <c r="M5414" t="s">
        <v>15557</v>
      </c>
      <c r="N5414">
        <v>1.486388888</v>
      </c>
      <c r="O5414">
        <v>0</v>
      </c>
      <c r="P5414">
        <v>109</v>
      </c>
      <c r="Q5414">
        <v>0</v>
      </c>
      <c r="R5414">
        <v>5</v>
      </c>
      <c r="S5414">
        <v>0</v>
      </c>
      <c r="T5414">
        <v>22</v>
      </c>
      <c r="U5414">
        <v>0</v>
      </c>
      <c r="V5414">
        <v>0</v>
      </c>
      <c r="W5414">
        <v>0</v>
      </c>
      <c r="X5414">
        <v>41.827779960377278</v>
      </c>
      <c r="Y5414">
        <v>0</v>
      </c>
      <c r="Z5414">
        <v>0.8129294333048126</v>
      </c>
      <c r="AA5414">
        <v>0</v>
      </c>
      <c r="AB5414">
        <v>21.75237264593715</v>
      </c>
      <c r="AC5414">
        <v>0</v>
      </c>
      <c r="AD5414">
        <v>0</v>
      </c>
      <c r="AE5414">
        <v>64.39308203961923</v>
      </c>
    </row>
    <row r="5415" spans="1:31" x14ac:dyDescent="0.3">
      <c r="A5415">
        <v>2516540</v>
      </c>
      <c r="B5415">
        <v>1</v>
      </c>
      <c r="C5415" t="s">
        <v>80</v>
      </c>
      <c r="D5415" t="s">
        <v>96</v>
      </c>
      <c r="E5415" t="s">
        <v>167</v>
      </c>
      <c r="F5415" t="s">
        <v>15558</v>
      </c>
      <c r="G5415" t="s">
        <v>263</v>
      </c>
      <c r="H5415" t="s">
        <v>150</v>
      </c>
      <c r="I5415" t="s">
        <v>136</v>
      </c>
      <c r="J5415" t="s">
        <v>137</v>
      </c>
      <c r="K5415" t="s">
        <v>144</v>
      </c>
      <c r="L5415" t="s">
        <v>15559</v>
      </c>
      <c r="M5415" t="s">
        <v>15560</v>
      </c>
      <c r="N5415">
        <v>1.3647222219999999</v>
      </c>
      <c r="O5415">
        <v>0</v>
      </c>
      <c r="P5415">
        <v>1</v>
      </c>
      <c r="Q5415">
        <v>0</v>
      </c>
      <c r="R5415">
        <v>0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0.39816623882441338</v>
      </c>
      <c r="Y5415">
        <v>0</v>
      </c>
      <c r="Z5415">
        <v>0</v>
      </c>
      <c r="AA5415">
        <v>0</v>
      </c>
      <c r="AB5415">
        <v>0</v>
      </c>
      <c r="AC5415">
        <v>0</v>
      </c>
      <c r="AD5415">
        <v>0</v>
      </c>
      <c r="AE5415">
        <v>0.39816623882441338</v>
      </c>
    </row>
    <row r="5416" spans="1:31" x14ac:dyDescent="0.3">
      <c r="A5416">
        <v>2516542</v>
      </c>
      <c r="B5416">
        <v>1</v>
      </c>
      <c r="C5416" t="s">
        <v>81</v>
      </c>
      <c r="D5416" t="s">
        <v>120</v>
      </c>
      <c r="E5416" t="s">
        <v>132</v>
      </c>
      <c r="F5416" t="s">
        <v>15561</v>
      </c>
      <c r="G5416" t="s">
        <v>143</v>
      </c>
      <c r="H5416" t="s">
        <v>135</v>
      </c>
      <c r="I5416" t="s">
        <v>136</v>
      </c>
      <c r="J5416" t="s">
        <v>137</v>
      </c>
      <c r="K5416" t="s">
        <v>144</v>
      </c>
      <c r="L5416" t="s">
        <v>15562</v>
      </c>
      <c r="M5416" t="s">
        <v>15563</v>
      </c>
      <c r="N5416">
        <v>0.53055555499999996</v>
      </c>
      <c r="O5416">
        <v>0</v>
      </c>
      <c r="P5416">
        <v>222</v>
      </c>
      <c r="Q5416">
        <v>0</v>
      </c>
      <c r="R5416">
        <v>0</v>
      </c>
      <c r="S5416">
        <v>0</v>
      </c>
      <c r="T5416">
        <v>8</v>
      </c>
      <c r="U5416">
        <v>0</v>
      </c>
      <c r="V5416">
        <v>0</v>
      </c>
      <c r="W5416">
        <v>0</v>
      </c>
      <c r="X5416">
        <v>16.369423581165204</v>
      </c>
      <c r="Y5416">
        <v>0</v>
      </c>
      <c r="Z5416">
        <v>0</v>
      </c>
      <c r="AA5416">
        <v>0</v>
      </c>
      <c r="AB5416">
        <v>0.94469470754993345</v>
      </c>
      <c r="AC5416">
        <v>0</v>
      </c>
      <c r="AD5416">
        <v>0</v>
      </c>
      <c r="AE5416">
        <v>17.314118288715136</v>
      </c>
    </row>
    <row r="5417" spans="1:31" x14ac:dyDescent="0.3">
      <c r="A5417">
        <v>2516763</v>
      </c>
      <c r="B5417">
        <v>1</v>
      </c>
      <c r="C5417" t="s">
        <v>81</v>
      </c>
      <c r="D5417" t="s">
        <v>123</v>
      </c>
      <c r="E5417" t="s">
        <v>141</v>
      </c>
      <c r="F5417" t="s">
        <v>7518</v>
      </c>
      <c r="G5417" t="s">
        <v>143</v>
      </c>
      <c r="H5417" t="s">
        <v>135</v>
      </c>
      <c r="I5417" t="s">
        <v>136</v>
      </c>
      <c r="J5417" t="s">
        <v>137</v>
      </c>
      <c r="K5417" t="s">
        <v>144</v>
      </c>
      <c r="L5417" t="s">
        <v>15564</v>
      </c>
      <c r="M5417" t="s">
        <v>15565</v>
      </c>
      <c r="N5417">
        <v>0.22027777700000001</v>
      </c>
      <c r="O5417">
        <v>4</v>
      </c>
      <c r="P5417">
        <v>1324</v>
      </c>
      <c r="Q5417">
        <v>127</v>
      </c>
      <c r="R5417">
        <v>137</v>
      </c>
      <c r="S5417">
        <v>17</v>
      </c>
      <c r="T5417">
        <v>181</v>
      </c>
      <c r="U5417">
        <v>0</v>
      </c>
      <c r="V5417">
        <v>1</v>
      </c>
      <c r="W5417">
        <v>0.13763134835993665</v>
      </c>
      <c r="X5417">
        <v>41.281978282998708</v>
      </c>
      <c r="Y5417">
        <v>8.7894290861895534</v>
      </c>
      <c r="Z5417">
        <v>5.682185119725502</v>
      </c>
      <c r="AA5417">
        <v>3.9461153189511871</v>
      </c>
      <c r="AB5417">
        <v>15.167736322803894</v>
      </c>
      <c r="AC5417">
        <v>0</v>
      </c>
      <c r="AD5417">
        <v>5.3413057024058332E-2</v>
      </c>
      <c r="AE5417">
        <v>75.058488536052835</v>
      </c>
    </row>
    <row r="5418" spans="1:31" x14ac:dyDescent="0.3">
      <c r="A5418">
        <v>2516767</v>
      </c>
      <c r="B5418">
        <v>1</v>
      </c>
      <c r="C5418" t="s">
        <v>80</v>
      </c>
      <c r="D5418" t="s">
        <v>106</v>
      </c>
      <c r="E5418" t="s">
        <v>141</v>
      </c>
      <c r="F5418" t="s">
        <v>15566</v>
      </c>
      <c r="G5418" t="s">
        <v>143</v>
      </c>
      <c r="H5418" t="s">
        <v>135</v>
      </c>
      <c r="I5418" t="s">
        <v>136</v>
      </c>
      <c r="J5418" t="s">
        <v>137</v>
      </c>
      <c r="K5418" t="s">
        <v>144</v>
      </c>
      <c r="L5418" t="s">
        <v>15567</v>
      </c>
      <c r="M5418" t="s">
        <v>15568</v>
      </c>
      <c r="N5418">
        <v>0.42555555499999997</v>
      </c>
      <c r="O5418">
        <v>1</v>
      </c>
      <c r="P5418">
        <v>1311</v>
      </c>
      <c r="Q5418">
        <v>85</v>
      </c>
      <c r="R5418">
        <v>138</v>
      </c>
      <c r="S5418">
        <v>23</v>
      </c>
      <c r="T5418">
        <v>184</v>
      </c>
      <c r="U5418">
        <v>2</v>
      </c>
      <c r="V5418">
        <v>0</v>
      </c>
      <c r="W5418">
        <v>0.14304764320300001</v>
      </c>
      <c r="X5418">
        <v>99.48138404828569</v>
      </c>
      <c r="Y5418">
        <v>117.03981798512359</v>
      </c>
      <c r="Z5418">
        <v>23.989706056138306</v>
      </c>
      <c r="AA5418">
        <v>19.207480495024289</v>
      </c>
      <c r="AB5418">
        <v>42.570532264559802</v>
      </c>
      <c r="AC5418">
        <v>17.754314803316696</v>
      </c>
      <c r="AD5418">
        <v>0</v>
      </c>
      <c r="AE5418">
        <v>320.18628329565138</v>
      </c>
    </row>
    <row r="5419" spans="1:31" x14ac:dyDescent="0.3">
      <c r="A5419">
        <v>2516768</v>
      </c>
      <c r="B5419">
        <v>1</v>
      </c>
      <c r="C5419" t="s">
        <v>80</v>
      </c>
      <c r="D5419" t="s">
        <v>94</v>
      </c>
      <c r="E5419" t="s">
        <v>207</v>
      </c>
      <c r="F5419" t="s">
        <v>15569</v>
      </c>
      <c r="G5419" t="s">
        <v>161</v>
      </c>
      <c r="H5419" t="s">
        <v>150</v>
      </c>
      <c r="I5419" t="s">
        <v>136</v>
      </c>
      <c r="J5419" t="s">
        <v>137</v>
      </c>
      <c r="K5419" t="s">
        <v>144</v>
      </c>
      <c r="L5419" t="s">
        <v>15570</v>
      </c>
      <c r="M5419" t="s">
        <v>15571</v>
      </c>
      <c r="N5419">
        <v>1.235833333</v>
      </c>
      <c r="O5419">
        <v>0</v>
      </c>
      <c r="P5419">
        <v>126</v>
      </c>
      <c r="Q5419">
        <v>0</v>
      </c>
      <c r="R5419">
        <v>0</v>
      </c>
      <c r="S5419">
        <v>0</v>
      </c>
      <c r="T5419">
        <v>4</v>
      </c>
      <c r="U5419">
        <v>0</v>
      </c>
      <c r="V5419">
        <v>0</v>
      </c>
      <c r="W5419">
        <v>0</v>
      </c>
      <c r="X5419">
        <v>25.99336294733979</v>
      </c>
      <c r="Y5419">
        <v>0</v>
      </c>
      <c r="Z5419">
        <v>0</v>
      </c>
      <c r="AA5419">
        <v>0</v>
      </c>
      <c r="AB5419">
        <v>3.265147631109</v>
      </c>
      <c r="AC5419">
        <v>0</v>
      </c>
      <c r="AD5419">
        <v>0</v>
      </c>
      <c r="AE5419">
        <v>29.258510578448789</v>
      </c>
    </row>
    <row r="5420" spans="1:31" x14ac:dyDescent="0.3">
      <c r="A5420">
        <v>2516769</v>
      </c>
      <c r="B5420">
        <v>1</v>
      </c>
      <c r="C5420" t="s">
        <v>80</v>
      </c>
      <c r="D5420" t="s">
        <v>106</v>
      </c>
      <c r="E5420" t="s">
        <v>207</v>
      </c>
      <c r="F5420" t="s">
        <v>15572</v>
      </c>
      <c r="G5420" t="s">
        <v>177</v>
      </c>
      <c r="H5420" t="s">
        <v>150</v>
      </c>
      <c r="I5420" t="s">
        <v>136</v>
      </c>
      <c r="J5420" t="s">
        <v>137</v>
      </c>
      <c r="K5420" t="s">
        <v>144</v>
      </c>
      <c r="L5420" t="s">
        <v>15573</v>
      </c>
      <c r="M5420" t="s">
        <v>15574</v>
      </c>
      <c r="N5420">
        <v>1.9088888879999999</v>
      </c>
      <c r="O5420">
        <v>0</v>
      </c>
      <c r="P5420">
        <v>0</v>
      </c>
      <c r="Q5420">
        <v>0</v>
      </c>
      <c r="R5420">
        <v>3</v>
      </c>
      <c r="S5420">
        <v>0</v>
      </c>
      <c r="T5420">
        <v>0</v>
      </c>
      <c r="U5420">
        <v>0</v>
      </c>
      <c r="V5420">
        <v>0</v>
      </c>
      <c r="W5420">
        <v>0</v>
      </c>
      <c r="X5420">
        <v>0</v>
      </c>
      <c r="Y5420">
        <v>0</v>
      </c>
      <c r="Z5420">
        <v>0.84938634966596682</v>
      </c>
      <c r="AA5420">
        <v>0</v>
      </c>
      <c r="AB5420">
        <v>0</v>
      </c>
      <c r="AC5420">
        <v>0</v>
      </c>
      <c r="AD5420">
        <v>0</v>
      </c>
      <c r="AE5420">
        <v>0.84938634966596682</v>
      </c>
    </row>
    <row r="5421" spans="1:31" x14ac:dyDescent="0.3">
      <c r="A5421">
        <v>2516772</v>
      </c>
      <c r="B5421">
        <v>1</v>
      </c>
      <c r="C5421" t="s">
        <v>81</v>
      </c>
      <c r="D5421" t="s">
        <v>118</v>
      </c>
      <c r="E5421" t="s">
        <v>275</v>
      </c>
      <c r="F5421" t="s">
        <v>15575</v>
      </c>
      <c r="G5421" t="s">
        <v>143</v>
      </c>
      <c r="H5421" t="s">
        <v>135</v>
      </c>
      <c r="I5421" t="s">
        <v>136</v>
      </c>
      <c r="J5421" t="s">
        <v>137</v>
      </c>
      <c r="K5421" t="s">
        <v>144</v>
      </c>
      <c r="L5421" t="s">
        <v>15576</v>
      </c>
      <c r="M5421" t="s">
        <v>15577</v>
      </c>
      <c r="N5421">
        <v>0.34694444400000002</v>
      </c>
      <c r="O5421">
        <v>0</v>
      </c>
      <c r="P5421">
        <v>9283</v>
      </c>
      <c r="Q5421">
        <v>1</v>
      </c>
      <c r="R5421">
        <v>4</v>
      </c>
      <c r="S5421">
        <v>3</v>
      </c>
      <c r="T5421">
        <v>2556</v>
      </c>
      <c r="U5421">
        <v>0</v>
      </c>
      <c r="V5421">
        <v>9</v>
      </c>
      <c r="W5421">
        <v>0</v>
      </c>
      <c r="X5421">
        <v>558.53153459783414</v>
      </c>
      <c r="Y5421">
        <v>0</v>
      </c>
      <c r="Z5421">
        <v>0.34243763226592577</v>
      </c>
      <c r="AA5421">
        <v>1.735059874265914</v>
      </c>
      <c r="AB5421">
        <v>536.03006135515477</v>
      </c>
      <c r="AC5421">
        <v>0</v>
      </c>
      <c r="AD5421">
        <v>3.1239074006904906</v>
      </c>
      <c r="AE5421">
        <v>1099.7630008602112</v>
      </c>
    </row>
    <row r="5422" spans="1:31" x14ac:dyDescent="0.3">
      <c r="A5422">
        <v>2516774</v>
      </c>
      <c r="B5422">
        <v>1</v>
      </c>
      <c r="C5422" t="s">
        <v>81</v>
      </c>
      <c r="D5422" t="s">
        <v>112</v>
      </c>
      <c r="E5422" t="s">
        <v>132</v>
      </c>
      <c r="F5422" t="s">
        <v>15578</v>
      </c>
      <c r="G5422" t="s">
        <v>295</v>
      </c>
      <c r="H5422" t="s">
        <v>135</v>
      </c>
      <c r="I5422" t="s">
        <v>136</v>
      </c>
      <c r="J5422" t="s">
        <v>137</v>
      </c>
      <c r="K5422" t="s">
        <v>144</v>
      </c>
      <c r="L5422" t="s">
        <v>15579</v>
      </c>
      <c r="M5422" t="s">
        <v>15580</v>
      </c>
      <c r="N5422">
        <v>2.6808333329999998</v>
      </c>
      <c r="O5422">
        <v>0</v>
      </c>
      <c r="P5422">
        <v>100</v>
      </c>
      <c r="Q5422">
        <v>0</v>
      </c>
      <c r="R5422">
        <v>24</v>
      </c>
      <c r="S5422">
        <v>0</v>
      </c>
      <c r="T5422">
        <v>7</v>
      </c>
      <c r="U5422">
        <v>0</v>
      </c>
      <c r="V5422">
        <v>0</v>
      </c>
      <c r="W5422">
        <v>0</v>
      </c>
      <c r="X5422">
        <v>35.57882784226063</v>
      </c>
      <c r="Y5422">
        <v>0</v>
      </c>
      <c r="Z5422">
        <v>3.2692195149356209</v>
      </c>
      <c r="AA5422">
        <v>0</v>
      </c>
      <c r="AB5422">
        <v>7.2678414531421485</v>
      </c>
      <c r="AC5422">
        <v>0</v>
      </c>
      <c r="AD5422">
        <v>0</v>
      </c>
      <c r="AE5422">
        <v>46.115888810338397</v>
      </c>
    </row>
    <row r="5423" spans="1:31" x14ac:dyDescent="0.3">
      <c r="A5423">
        <v>2516775</v>
      </c>
      <c r="B5423">
        <v>1</v>
      </c>
      <c r="C5423" t="s">
        <v>80</v>
      </c>
      <c r="D5423" t="s">
        <v>90</v>
      </c>
      <c r="E5423" t="s">
        <v>167</v>
      </c>
      <c r="F5423" t="s">
        <v>15581</v>
      </c>
      <c r="G5423" t="s">
        <v>263</v>
      </c>
      <c r="H5423" t="s">
        <v>150</v>
      </c>
      <c r="I5423" t="s">
        <v>136</v>
      </c>
      <c r="J5423" t="s">
        <v>137</v>
      </c>
      <c r="K5423" t="s">
        <v>144</v>
      </c>
      <c r="L5423" t="s">
        <v>15582</v>
      </c>
      <c r="M5423" t="s">
        <v>15583</v>
      </c>
      <c r="N5423">
        <v>1.289722222</v>
      </c>
      <c r="O5423">
        <v>0</v>
      </c>
      <c r="P5423">
        <v>5</v>
      </c>
      <c r="Q5423">
        <v>0</v>
      </c>
      <c r="R5423">
        <v>0</v>
      </c>
      <c r="S5423">
        <v>0</v>
      </c>
      <c r="T5423">
        <v>0</v>
      </c>
      <c r="U5423">
        <v>0</v>
      </c>
      <c r="V5423">
        <v>0</v>
      </c>
      <c r="W5423">
        <v>0</v>
      </c>
      <c r="X5423">
        <v>1.6244513416201967</v>
      </c>
      <c r="Y5423">
        <v>0</v>
      </c>
      <c r="Z5423">
        <v>0</v>
      </c>
      <c r="AA5423">
        <v>0</v>
      </c>
      <c r="AB5423">
        <v>0</v>
      </c>
      <c r="AC5423">
        <v>0</v>
      </c>
      <c r="AD5423">
        <v>0</v>
      </c>
      <c r="AE5423">
        <v>1.6244513416201967</v>
      </c>
    </row>
    <row r="5424" spans="1:31" x14ac:dyDescent="0.3">
      <c r="A5424">
        <v>2516777</v>
      </c>
      <c r="B5424">
        <v>1</v>
      </c>
      <c r="C5424" t="s">
        <v>81</v>
      </c>
      <c r="D5424" t="s">
        <v>112</v>
      </c>
      <c r="E5424" t="s">
        <v>132</v>
      </c>
      <c r="F5424" t="s">
        <v>13747</v>
      </c>
      <c r="G5424" t="s">
        <v>143</v>
      </c>
      <c r="H5424" t="s">
        <v>135</v>
      </c>
      <c r="I5424" t="s">
        <v>136</v>
      </c>
      <c r="J5424" t="s">
        <v>137</v>
      </c>
      <c r="K5424" t="s">
        <v>144</v>
      </c>
      <c r="L5424" t="s">
        <v>15584</v>
      </c>
      <c r="M5424" t="s">
        <v>15585</v>
      </c>
      <c r="N5424">
        <v>2.1947222219999998</v>
      </c>
      <c r="O5424">
        <v>0</v>
      </c>
      <c r="P5424">
        <v>878</v>
      </c>
      <c r="Q5424">
        <v>113</v>
      </c>
      <c r="R5424">
        <v>65</v>
      </c>
      <c r="S5424">
        <v>20</v>
      </c>
      <c r="T5424">
        <v>112</v>
      </c>
      <c r="U5424">
        <v>5</v>
      </c>
      <c r="V5424">
        <v>0</v>
      </c>
      <c r="W5424">
        <v>0</v>
      </c>
      <c r="X5424">
        <v>248.3824383254321</v>
      </c>
      <c r="Y5424">
        <v>80.69789911574351</v>
      </c>
      <c r="Z5424">
        <v>69.393221737611896</v>
      </c>
      <c r="AA5424">
        <v>139.80219089897398</v>
      </c>
      <c r="AB5424">
        <v>65.048849340382503</v>
      </c>
      <c r="AC5424">
        <v>260.95517561586684</v>
      </c>
      <c r="AD5424">
        <v>0</v>
      </c>
      <c r="AE5424">
        <v>864.27977503401075</v>
      </c>
    </row>
    <row r="5425" spans="1:31" x14ac:dyDescent="0.3">
      <c r="A5425">
        <v>2516778</v>
      </c>
      <c r="B5425">
        <v>1</v>
      </c>
      <c r="C5425" t="s">
        <v>81</v>
      </c>
      <c r="D5425" t="s">
        <v>112</v>
      </c>
      <c r="E5425" t="s">
        <v>141</v>
      </c>
      <c r="F5425" t="s">
        <v>15586</v>
      </c>
      <c r="G5425" t="s">
        <v>143</v>
      </c>
      <c r="H5425" t="s">
        <v>135</v>
      </c>
      <c r="I5425" t="s">
        <v>136</v>
      </c>
      <c r="J5425" t="s">
        <v>137</v>
      </c>
      <c r="K5425" t="s">
        <v>144</v>
      </c>
      <c r="L5425" t="s">
        <v>15587</v>
      </c>
      <c r="M5425" t="s">
        <v>15588</v>
      </c>
      <c r="N5425">
        <v>0.28000000000000003</v>
      </c>
      <c r="O5425">
        <v>1</v>
      </c>
      <c r="P5425">
        <v>855</v>
      </c>
      <c r="Q5425">
        <v>103</v>
      </c>
      <c r="R5425">
        <v>151</v>
      </c>
      <c r="S5425">
        <v>10</v>
      </c>
      <c r="T5425">
        <v>101</v>
      </c>
      <c r="U5425">
        <v>0</v>
      </c>
      <c r="V5425">
        <v>1</v>
      </c>
      <c r="W5425">
        <v>0</v>
      </c>
      <c r="X5425">
        <v>42.498236360308141</v>
      </c>
      <c r="Y5425">
        <v>12.169058483378159</v>
      </c>
      <c r="Z5425">
        <v>23.947204521999364</v>
      </c>
      <c r="AA5425">
        <v>6.0177752064183618</v>
      </c>
      <c r="AB5425">
        <v>17.28720502645529</v>
      </c>
      <c r="AC5425">
        <v>0</v>
      </c>
      <c r="AD5425">
        <v>0.47182611112223999</v>
      </c>
      <c r="AE5425">
        <v>102.39130570968156</v>
      </c>
    </row>
    <row r="5426" spans="1:31" x14ac:dyDescent="0.3">
      <c r="A5426">
        <v>2516779</v>
      </c>
      <c r="B5426">
        <v>1</v>
      </c>
      <c r="C5426" t="s">
        <v>81</v>
      </c>
      <c r="D5426" t="s">
        <v>113</v>
      </c>
      <c r="E5426" t="s">
        <v>167</v>
      </c>
      <c r="F5426" t="s">
        <v>15589</v>
      </c>
      <c r="G5426" t="s">
        <v>169</v>
      </c>
      <c r="H5426" t="s">
        <v>150</v>
      </c>
      <c r="I5426" t="s">
        <v>136</v>
      </c>
      <c r="J5426" t="s">
        <v>137</v>
      </c>
      <c r="K5426" t="s">
        <v>144</v>
      </c>
      <c r="L5426" t="s">
        <v>15590</v>
      </c>
      <c r="M5426" t="s">
        <v>15591</v>
      </c>
      <c r="N5426">
        <v>1.5461111110000001</v>
      </c>
      <c r="O5426">
        <v>0</v>
      </c>
      <c r="P5426">
        <v>5</v>
      </c>
      <c r="Q5426">
        <v>0</v>
      </c>
      <c r="R5426">
        <v>0</v>
      </c>
      <c r="S5426">
        <v>0</v>
      </c>
      <c r="T5426">
        <v>0</v>
      </c>
      <c r="U5426">
        <v>0</v>
      </c>
      <c r="V5426">
        <v>0</v>
      </c>
      <c r="W5426">
        <v>0</v>
      </c>
      <c r="X5426">
        <v>0.9933783922173417</v>
      </c>
      <c r="Y5426">
        <v>0</v>
      </c>
      <c r="Z5426">
        <v>0</v>
      </c>
      <c r="AA5426">
        <v>0</v>
      </c>
      <c r="AB5426">
        <v>0</v>
      </c>
      <c r="AC5426">
        <v>0</v>
      </c>
      <c r="AD5426">
        <v>0</v>
      </c>
      <c r="AE5426">
        <v>0.9933783922173417</v>
      </c>
    </row>
    <row r="5427" spans="1:31" x14ac:dyDescent="0.3">
      <c r="A5427">
        <v>2516781</v>
      </c>
      <c r="B5427">
        <v>1</v>
      </c>
      <c r="C5427" t="s">
        <v>81</v>
      </c>
      <c r="D5427" t="s">
        <v>127</v>
      </c>
      <c r="E5427" t="s">
        <v>132</v>
      </c>
      <c r="F5427" t="s">
        <v>15592</v>
      </c>
      <c r="G5427" t="s">
        <v>143</v>
      </c>
      <c r="H5427" t="s">
        <v>135</v>
      </c>
      <c r="I5427" t="s">
        <v>136</v>
      </c>
      <c r="J5427" t="s">
        <v>137</v>
      </c>
      <c r="K5427" t="s">
        <v>144</v>
      </c>
      <c r="L5427" t="s">
        <v>15593</v>
      </c>
      <c r="M5427" t="s">
        <v>15594</v>
      </c>
      <c r="N5427">
        <v>0.69222222200000005</v>
      </c>
      <c r="O5427">
        <v>0</v>
      </c>
      <c r="P5427">
        <v>450</v>
      </c>
      <c r="Q5427">
        <v>31</v>
      </c>
      <c r="R5427">
        <v>61</v>
      </c>
      <c r="S5427">
        <v>3</v>
      </c>
      <c r="T5427">
        <v>33</v>
      </c>
      <c r="U5427">
        <v>0</v>
      </c>
      <c r="V5427">
        <v>0</v>
      </c>
      <c r="W5427">
        <v>0</v>
      </c>
      <c r="X5427">
        <v>48.24726022880121</v>
      </c>
      <c r="Y5427">
        <v>6.2090830017191889</v>
      </c>
      <c r="Z5427">
        <v>8.6192436819066689</v>
      </c>
      <c r="AA5427">
        <v>1.29115564082505</v>
      </c>
      <c r="AB5427">
        <v>9.2513734636136391</v>
      </c>
      <c r="AC5427">
        <v>0</v>
      </c>
      <c r="AD5427">
        <v>0</v>
      </c>
      <c r="AE5427">
        <v>73.618116016865741</v>
      </c>
    </row>
    <row r="5428" spans="1:31" x14ac:dyDescent="0.3">
      <c r="A5428">
        <v>2516782</v>
      </c>
      <c r="B5428">
        <v>1</v>
      </c>
      <c r="C5428" t="s">
        <v>80</v>
      </c>
      <c r="D5428" t="s">
        <v>85</v>
      </c>
      <c r="E5428" t="s">
        <v>207</v>
      </c>
      <c r="F5428" t="s">
        <v>15595</v>
      </c>
      <c r="G5428" t="s">
        <v>413</v>
      </c>
      <c r="H5428" t="s">
        <v>150</v>
      </c>
      <c r="I5428" t="s">
        <v>136</v>
      </c>
      <c r="J5428" t="s">
        <v>137</v>
      </c>
      <c r="K5428" t="s">
        <v>144</v>
      </c>
      <c r="L5428" t="s">
        <v>15596</v>
      </c>
      <c r="M5428" t="s">
        <v>15597</v>
      </c>
      <c r="N5428">
        <v>4.8616666659999996</v>
      </c>
      <c r="O5428">
        <v>0</v>
      </c>
      <c r="P5428">
        <v>319</v>
      </c>
      <c r="Q5428">
        <v>0</v>
      </c>
      <c r="R5428">
        <v>0</v>
      </c>
      <c r="S5428">
        <v>0</v>
      </c>
      <c r="T5428">
        <v>23</v>
      </c>
      <c r="U5428">
        <v>0</v>
      </c>
      <c r="V5428">
        <v>1</v>
      </c>
      <c r="W5428">
        <v>0</v>
      </c>
      <c r="X5428">
        <v>420.64505660175229</v>
      </c>
      <c r="Y5428">
        <v>0</v>
      </c>
      <c r="Z5428">
        <v>0</v>
      </c>
      <c r="AA5428">
        <v>0</v>
      </c>
      <c r="AB5428">
        <v>102.46473982519126</v>
      </c>
      <c r="AC5428">
        <v>0</v>
      </c>
      <c r="AD5428">
        <v>17.397534880912467</v>
      </c>
      <c r="AE5428">
        <v>540.50733130785602</v>
      </c>
    </row>
    <row r="5429" spans="1:31" x14ac:dyDescent="0.3">
      <c r="A5429">
        <v>2516790</v>
      </c>
      <c r="B5429">
        <v>1</v>
      </c>
      <c r="C5429" t="s">
        <v>81</v>
      </c>
      <c r="D5429" t="s">
        <v>118</v>
      </c>
      <c r="E5429" t="s">
        <v>167</v>
      </c>
      <c r="F5429" t="s">
        <v>15598</v>
      </c>
      <c r="G5429" t="s">
        <v>263</v>
      </c>
      <c r="H5429" t="s">
        <v>150</v>
      </c>
      <c r="I5429" t="s">
        <v>136</v>
      </c>
      <c r="J5429" t="s">
        <v>137</v>
      </c>
      <c r="K5429" t="s">
        <v>144</v>
      </c>
      <c r="L5429" t="s">
        <v>15599</v>
      </c>
      <c r="M5429" t="s">
        <v>15583</v>
      </c>
      <c r="N5429">
        <v>0.91916666599999997</v>
      </c>
      <c r="O5429">
        <v>0</v>
      </c>
      <c r="P5429">
        <v>1</v>
      </c>
      <c r="Q5429">
        <v>0</v>
      </c>
      <c r="R5429">
        <v>0</v>
      </c>
      <c r="S5429">
        <v>0</v>
      </c>
      <c r="T5429">
        <v>0</v>
      </c>
      <c r="U5429">
        <v>0</v>
      </c>
      <c r="V5429">
        <v>0</v>
      </c>
      <c r="W5429">
        <v>0</v>
      </c>
      <c r="X5429">
        <v>0.43897672221720002</v>
      </c>
      <c r="Y5429">
        <v>0</v>
      </c>
      <c r="Z5429">
        <v>0</v>
      </c>
      <c r="AA5429">
        <v>0</v>
      </c>
      <c r="AB5429">
        <v>0</v>
      </c>
      <c r="AC5429">
        <v>0</v>
      </c>
      <c r="AD5429">
        <v>0</v>
      </c>
      <c r="AE5429">
        <v>0.43897672221720002</v>
      </c>
    </row>
    <row r="5430" spans="1:31" x14ac:dyDescent="0.3">
      <c r="A5430">
        <v>2516791</v>
      </c>
      <c r="B5430">
        <v>1</v>
      </c>
      <c r="C5430" t="s">
        <v>81</v>
      </c>
      <c r="D5430" t="s">
        <v>120</v>
      </c>
      <c r="E5430" t="s">
        <v>167</v>
      </c>
      <c r="F5430" t="s">
        <v>15600</v>
      </c>
      <c r="G5430" t="s">
        <v>169</v>
      </c>
      <c r="H5430" t="s">
        <v>150</v>
      </c>
      <c r="I5430" t="s">
        <v>136</v>
      </c>
      <c r="J5430" t="s">
        <v>137</v>
      </c>
      <c r="K5430" t="s">
        <v>144</v>
      </c>
      <c r="L5430" t="s">
        <v>15601</v>
      </c>
      <c r="M5430" t="s">
        <v>15602</v>
      </c>
      <c r="N5430">
        <v>1.824166666</v>
      </c>
      <c r="O5430">
        <v>0</v>
      </c>
      <c r="P5430">
        <v>0</v>
      </c>
      <c r="Q5430">
        <v>0</v>
      </c>
      <c r="R5430">
        <v>0</v>
      </c>
      <c r="S5430">
        <v>0</v>
      </c>
      <c r="T5430">
        <v>1</v>
      </c>
      <c r="U5430">
        <v>0</v>
      </c>
      <c r="V5430">
        <v>0</v>
      </c>
      <c r="W5430">
        <v>0</v>
      </c>
      <c r="X5430">
        <v>0</v>
      </c>
      <c r="Y5430">
        <v>0</v>
      </c>
      <c r="Z5430">
        <v>0</v>
      </c>
      <c r="AA5430">
        <v>0</v>
      </c>
      <c r="AB5430">
        <v>0.25855462352004999</v>
      </c>
      <c r="AC5430">
        <v>0</v>
      </c>
      <c r="AD5430">
        <v>0</v>
      </c>
      <c r="AE5430">
        <v>0.25855462352004999</v>
      </c>
    </row>
    <row r="5431" spans="1:31" x14ac:dyDescent="0.3">
      <c r="A5431">
        <v>2516795</v>
      </c>
      <c r="B5431">
        <v>1</v>
      </c>
      <c r="C5431" t="s">
        <v>81</v>
      </c>
      <c r="D5431" t="s">
        <v>122</v>
      </c>
      <c r="E5431" t="s">
        <v>207</v>
      </c>
      <c r="F5431" t="s">
        <v>11785</v>
      </c>
      <c r="G5431" t="s">
        <v>177</v>
      </c>
      <c r="H5431" t="s">
        <v>150</v>
      </c>
      <c r="I5431" t="s">
        <v>136</v>
      </c>
      <c r="J5431" t="s">
        <v>137</v>
      </c>
      <c r="K5431" t="s">
        <v>144</v>
      </c>
      <c r="L5431" t="s">
        <v>15603</v>
      </c>
      <c r="M5431" t="s">
        <v>15604</v>
      </c>
      <c r="N5431">
        <v>0.42083333299999998</v>
      </c>
      <c r="O5431">
        <v>0</v>
      </c>
      <c r="P5431">
        <v>39</v>
      </c>
      <c r="Q5431">
        <v>0</v>
      </c>
      <c r="R5431">
        <v>0</v>
      </c>
      <c r="S5431">
        <v>0</v>
      </c>
      <c r="T5431">
        <v>4</v>
      </c>
      <c r="U5431">
        <v>0</v>
      </c>
      <c r="V5431">
        <v>0</v>
      </c>
      <c r="W5431">
        <v>0</v>
      </c>
      <c r="X5431">
        <v>1.6718095131917083</v>
      </c>
      <c r="Y5431">
        <v>0</v>
      </c>
      <c r="Z5431">
        <v>0</v>
      </c>
      <c r="AA5431">
        <v>0</v>
      </c>
      <c r="AB5431">
        <v>1.8659434494937503E-2</v>
      </c>
      <c r="AC5431">
        <v>0</v>
      </c>
      <c r="AD5431">
        <v>0</v>
      </c>
      <c r="AE5431">
        <v>1.6904689476866459</v>
      </c>
    </row>
    <row r="5432" spans="1:31" x14ac:dyDescent="0.3">
      <c r="A5432">
        <v>2516796</v>
      </c>
      <c r="B5432">
        <v>1</v>
      </c>
      <c r="C5432" t="s">
        <v>81</v>
      </c>
      <c r="D5432" t="s">
        <v>118</v>
      </c>
      <c r="E5432" t="s">
        <v>187</v>
      </c>
      <c r="F5432" t="s">
        <v>15605</v>
      </c>
      <c r="G5432" t="s">
        <v>143</v>
      </c>
      <c r="H5432" t="s">
        <v>135</v>
      </c>
      <c r="I5432" t="s">
        <v>136</v>
      </c>
      <c r="J5432" t="s">
        <v>137</v>
      </c>
      <c r="K5432" t="s">
        <v>144</v>
      </c>
      <c r="L5432" t="s">
        <v>15606</v>
      </c>
      <c r="M5432" t="s">
        <v>15607</v>
      </c>
      <c r="N5432">
        <v>1.873611111</v>
      </c>
      <c r="O5432">
        <v>0</v>
      </c>
      <c r="P5432">
        <v>317</v>
      </c>
      <c r="Q5432">
        <v>17</v>
      </c>
      <c r="R5432">
        <v>59</v>
      </c>
      <c r="S5432">
        <v>5</v>
      </c>
      <c r="T5432">
        <v>30</v>
      </c>
      <c r="U5432">
        <v>0</v>
      </c>
      <c r="V5432">
        <v>0</v>
      </c>
      <c r="W5432">
        <v>0</v>
      </c>
      <c r="X5432">
        <v>49.136883407779855</v>
      </c>
      <c r="Y5432">
        <v>12.964949731524392</v>
      </c>
      <c r="Z5432">
        <v>7.1415995596003743</v>
      </c>
      <c r="AA5432">
        <v>7.1296822128111117</v>
      </c>
      <c r="AB5432">
        <v>13.052715619995823</v>
      </c>
      <c r="AC5432">
        <v>0</v>
      </c>
      <c r="AD5432">
        <v>0</v>
      </c>
      <c r="AE5432">
        <v>89.425830531711554</v>
      </c>
    </row>
    <row r="5433" spans="1:31" x14ac:dyDescent="0.3">
      <c r="A5433">
        <v>2516799</v>
      </c>
      <c r="B5433">
        <v>1</v>
      </c>
      <c r="C5433" t="s">
        <v>80</v>
      </c>
      <c r="D5433" t="s">
        <v>83</v>
      </c>
      <c r="E5433" t="s">
        <v>207</v>
      </c>
      <c r="F5433" t="s">
        <v>15608</v>
      </c>
      <c r="G5433" t="s">
        <v>177</v>
      </c>
      <c r="H5433" t="s">
        <v>150</v>
      </c>
      <c r="I5433" t="s">
        <v>136</v>
      </c>
      <c r="J5433" t="s">
        <v>137</v>
      </c>
      <c r="K5433" t="s">
        <v>144</v>
      </c>
      <c r="L5433" t="s">
        <v>15609</v>
      </c>
      <c r="M5433" t="s">
        <v>15610</v>
      </c>
      <c r="N5433">
        <v>0.72611111100000003</v>
      </c>
      <c r="O5433">
        <v>0</v>
      </c>
      <c r="P5433">
        <v>62</v>
      </c>
      <c r="Q5433">
        <v>0</v>
      </c>
      <c r="R5433">
        <v>2</v>
      </c>
      <c r="S5433">
        <v>0</v>
      </c>
      <c r="T5433">
        <v>13</v>
      </c>
      <c r="U5433">
        <v>0</v>
      </c>
      <c r="V5433">
        <v>0</v>
      </c>
      <c r="W5433">
        <v>0</v>
      </c>
      <c r="X5433">
        <v>9.7633820973971108</v>
      </c>
      <c r="Y5433">
        <v>0</v>
      </c>
      <c r="Z5433">
        <v>2.1473185375707149</v>
      </c>
      <c r="AA5433">
        <v>0</v>
      </c>
      <c r="AB5433">
        <v>21.165647955600178</v>
      </c>
      <c r="AC5433">
        <v>0</v>
      </c>
      <c r="AD5433">
        <v>0</v>
      </c>
      <c r="AE5433">
        <v>33.076348590568003</v>
      </c>
    </row>
    <row r="5434" spans="1:31" x14ac:dyDescent="0.3">
      <c r="A5434">
        <v>2516801</v>
      </c>
      <c r="B5434">
        <v>1</v>
      </c>
      <c r="C5434" t="s">
        <v>81</v>
      </c>
      <c r="D5434" t="s">
        <v>127</v>
      </c>
      <c r="E5434" t="s">
        <v>187</v>
      </c>
      <c r="F5434" t="s">
        <v>1162</v>
      </c>
      <c r="G5434" t="s">
        <v>143</v>
      </c>
      <c r="H5434" t="s">
        <v>135</v>
      </c>
      <c r="I5434" t="s">
        <v>136</v>
      </c>
      <c r="J5434" t="s">
        <v>137</v>
      </c>
      <c r="K5434" t="s">
        <v>144</v>
      </c>
      <c r="L5434" t="s">
        <v>15611</v>
      </c>
      <c r="M5434" t="s">
        <v>15612</v>
      </c>
      <c r="N5434">
        <v>0.36249999999999999</v>
      </c>
      <c r="O5434">
        <v>3</v>
      </c>
      <c r="P5434">
        <v>4</v>
      </c>
      <c r="Q5434">
        <v>45</v>
      </c>
      <c r="R5434">
        <v>20</v>
      </c>
      <c r="S5434">
        <v>2</v>
      </c>
      <c r="T5434">
        <v>2</v>
      </c>
      <c r="U5434">
        <v>0</v>
      </c>
      <c r="V5434">
        <v>0</v>
      </c>
      <c r="W5434">
        <v>0.21850649989301252</v>
      </c>
      <c r="X5434">
        <v>0.79041759339975015</v>
      </c>
      <c r="Y5434">
        <v>5.7770575101820505</v>
      </c>
      <c r="Z5434">
        <v>16.271506035991802</v>
      </c>
      <c r="AA5434">
        <v>0.19341103974018753</v>
      </c>
      <c r="AB5434">
        <v>0.20987195000062497</v>
      </c>
      <c r="AC5434">
        <v>0</v>
      </c>
      <c r="AD5434">
        <v>0</v>
      </c>
      <c r="AE5434">
        <v>23.460770629207428</v>
      </c>
    </row>
    <row r="5435" spans="1:31" x14ac:dyDescent="0.3">
      <c r="A5435">
        <v>2516807</v>
      </c>
      <c r="B5435">
        <v>1</v>
      </c>
      <c r="C5435" t="s">
        <v>81</v>
      </c>
      <c r="D5435" t="s">
        <v>123</v>
      </c>
      <c r="E5435" t="s">
        <v>207</v>
      </c>
      <c r="F5435" t="s">
        <v>15613</v>
      </c>
      <c r="G5435" t="s">
        <v>177</v>
      </c>
      <c r="H5435" t="s">
        <v>150</v>
      </c>
      <c r="I5435" t="s">
        <v>136</v>
      </c>
      <c r="J5435" t="s">
        <v>137</v>
      </c>
      <c r="K5435" t="s">
        <v>144</v>
      </c>
      <c r="L5435" t="s">
        <v>15614</v>
      </c>
      <c r="M5435" t="s">
        <v>15615</v>
      </c>
      <c r="N5435">
        <v>0.52833333299999996</v>
      </c>
      <c r="O5435">
        <v>0</v>
      </c>
      <c r="P5435">
        <v>12</v>
      </c>
      <c r="Q5435">
        <v>0</v>
      </c>
      <c r="R5435">
        <v>1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1.5023769075974016</v>
      </c>
      <c r="Y5435">
        <v>0</v>
      </c>
      <c r="Z5435">
        <v>0</v>
      </c>
      <c r="AA5435">
        <v>0</v>
      </c>
      <c r="AB5435">
        <v>0</v>
      </c>
      <c r="AC5435">
        <v>0</v>
      </c>
      <c r="AD5435">
        <v>0</v>
      </c>
      <c r="AE5435">
        <v>1.5023769075974016</v>
      </c>
    </row>
    <row r="5436" spans="1:31" x14ac:dyDescent="0.3">
      <c r="A5436">
        <v>2516811</v>
      </c>
      <c r="B5436">
        <v>1</v>
      </c>
      <c r="C5436" t="s">
        <v>80</v>
      </c>
      <c r="D5436" t="s">
        <v>105</v>
      </c>
      <c r="E5436" t="s">
        <v>207</v>
      </c>
      <c r="F5436" t="s">
        <v>15488</v>
      </c>
      <c r="G5436" t="s">
        <v>161</v>
      </c>
      <c r="H5436" t="s">
        <v>150</v>
      </c>
      <c r="I5436" t="s">
        <v>136</v>
      </c>
      <c r="J5436" t="s">
        <v>137</v>
      </c>
      <c r="K5436" t="s">
        <v>144</v>
      </c>
      <c r="L5436" t="s">
        <v>15616</v>
      </c>
      <c r="M5436" t="s">
        <v>15617</v>
      </c>
      <c r="N5436">
        <v>0.637222222</v>
      </c>
      <c r="O5436">
        <v>0</v>
      </c>
      <c r="P5436">
        <v>11</v>
      </c>
      <c r="Q5436">
        <v>0</v>
      </c>
      <c r="R5436">
        <v>14</v>
      </c>
      <c r="S5436">
        <v>0</v>
      </c>
      <c r="T5436">
        <v>18</v>
      </c>
      <c r="U5436">
        <v>0</v>
      </c>
      <c r="V5436">
        <v>0</v>
      </c>
      <c r="W5436">
        <v>0</v>
      </c>
      <c r="X5436">
        <v>2.4184635610104888</v>
      </c>
      <c r="Y5436">
        <v>0</v>
      </c>
      <c r="Z5436">
        <v>1.8613646546562306</v>
      </c>
      <c r="AA5436">
        <v>0</v>
      </c>
      <c r="AB5436">
        <v>15.183618270912987</v>
      </c>
      <c r="AC5436">
        <v>0</v>
      </c>
      <c r="AD5436">
        <v>0</v>
      </c>
      <c r="AE5436">
        <v>19.463446486579706</v>
      </c>
    </row>
    <row r="5437" spans="1:31" x14ac:dyDescent="0.3">
      <c r="A5437">
        <v>2516815</v>
      </c>
      <c r="B5437">
        <v>1</v>
      </c>
      <c r="C5437" t="s">
        <v>80</v>
      </c>
      <c r="D5437" t="s">
        <v>98</v>
      </c>
      <c r="E5437" t="s">
        <v>159</v>
      </c>
      <c r="F5437" t="s">
        <v>15618</v>
      </c>
      <c r="G5437" t="s">
        <v>161</v>
      </c>
      <c r="H5437" t="s">
        <v>150</v>
      </c>
      <c r="I5437" t="s">
        <v>136</v>
      </c>
      <c r="J5437" t="s">
        <v>137</v>
      </c>
      <c r="K5437" t="s">
        <v>144</v>
      </c>
      <c r="L5437" t="s">
        <v>15619</v>
      </c>
      <c r="M5437" t="s">
        <v>15620</v>
      </c>
      <c r="N5437">
        <v>0.586388888</v>
      </c>
      <c r="O5437">
        <v>0</v>
      </c>
      <c r="P5437">
        <v>128</v>
      </c>
      <c r="Q5437">
        <v>0</v>
      </c>
      <c r="R5437">
        <v>2</v>
      </c>
      <c r="S5437">
        <v>0</v>
      </c>
      <c r="T5437">
        <v>22</v>
      </c>
      <c r="U5437">
        <v>0</v>
      </c>
      <c r="V5437">
        <v>0</v>
      </c>
      <c r="W5437">
        <v>0</v>
      </c>
      <c r="X5437">
        <v>18.296893914115895</v>
      </c>
      <c r="Y5437">
        <v>0</v>
      </c>
      <c r="Z5437">
        <v>0.48049705068258575</v>
      </c>
      <c r="AA5437">
        <v>0</v>
      </c>
      <c r="AB5437">
        <v>7.9897088794965381</v>
      </c>
      <c r="AC5437">
        <v>0</v>
      </c>
      <c r="AD5437">
        <v>0</v>
      </c>
      <c r="AE5437">
        <v>26.767099844295018</v>
      </c>
    </row>
    <row r="5438" spans="1:31" x14ac:dyDescent="0.3">
      <c r="A5438">
        <v>2516816</v>
      </c>
      <c r="B5438">
        <v>1</v>
      </c>
      <c r="C5438" t="s">
        <v>81</v>
      </c>
      <c r="D5438" t="s">
        <v>127</v>
      </c>
      <c r="E5438" t="s">
        <v>187</v>
      </c>
      <c r="F5438" t="s">
        <v>6460</v>
      </c>
      <c r="G5438" t="s">
        <v>143</v>
      </c>
      <c r="H5438" t="s">
        <v>135</v>
      </c>
      <c r="I5438" t="s">
        <v>136</v>
      </c>
      <c r="J5438" t="s">
        <v>137</v>
      </c>
      <c r="K5438" t="s">
        <v>144</v>
      </c>
      <c r="L5438" t="s">
        <v>15621</v>
      </c>
      <c r="M5438" t="s">
        <v>15622</v>
      </c>
      <c r="N5438">
        <v>2.017222222</v>
      </c>
      <c r="O5438">
        <v>5</v>
      </c>
      <c r="P5438">
        <v>12</v>
      </c>
      <c r="Q5438">
        <v>183</v>
      </c>
      <c r="R5438">
        <v>121</v>
      </c>
      <c r="S5438">
        <v>16</v>
      </c>
      <c r="T5438">
        <v>8</v>
      </c>
      <c r="U5438">
        <v>0</v>
      </c>
      <c r="V5438">
        <v>0</v>
      </c>
      <c r="W5438">
        <v>5.0535518454491815</v>
      </c>
      <c r="X5438">
        <v>1.0426775219025159</v>
      </c>
      <c r="Y5438">
        <v>88.952337009644481</v>
      </c>
      <c r="Z5438">
        <v>75.286621081282874</v>
      </c>
      <c r="AA5438">
        <v>23.330592666890663</v>
      </c>
      <c r="AB5438">
        <v>10.934911861640314</v>
      </c>
      <c r="AC5438">
        <v>0</v>
      </c>
      <c r="AD5438">
        <v>0</v>
      </c>
      <c r="AE5438">
        <v>204.60069198681001</v>
      </c>
    </row>
    <row r="5439" spans="1:31" x14ac:dyDescent="0.3">
      <c r="A5439">
        <v>2516822</v>
      </c>
      <c r="B5439">
        <v>1</v>
      </c>
      <c r="C5439" t="s">
        <v>80</v>
      </c>
      <c r="D5439" t="s">
        <v>82</v>
      </c>
      <c r="E5439" t="s">
        <v>167</v>
      </c>
      <c r="F5439" t="s">
        <v>15623</v>
      </c>
      <c r="G5439" t="s">
        <v>169</v>
      </c>
      <c r="H5439" t="s">
        <v>150</v>
      </c>
      <c r="I5439" t="s">
        <v>136</v>
      </c>
      <c r="J5439" t="s">
        <v>137</v>
      </c>
      <c r="K5439" t="s">
        <v>144</v>
      </c>
      <c r="L5439" t="s">
        <v>15624</v>
      </c>
      <c r="M5439" t="s">
        <v>15625</v>
      </c>
      <c r="N5439">
        <v>1.476388888</v>
      </c>
      <c r="O5439">
        <v>0</v>
      </c>
      <c r="P5439">
        <v>3</v>
      </c>
      <c r="Q5439">
        <v>0</v>
      </c>
      <c r="R5439">
        <v>0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0.36736013271598666</v>
      </c>
      <c r="Y5439">
        <v>0</v>
      </c>
      <c r="Z5439">
        <v>0</v>
      </c>
      <c r="AA5439">
        <v>0</v>
      </c>
      <c r="AB5439">
        <v>0</v>
      </c>
      <c r="AC5439">
        <v>0</v>
      </c>
      <c r="AD5439">
        <v>0</v>
      </c>
      <c r="AE5439">
        <v>0.36736013271598666</v>
      </c>
    </row>
    <row r="5440" spans="1:31" x14ac:dyDescent="0.3">
      <c r="A5440">
        <v>2516823</v>
      </c>
      <c r="B5440">
        <v>1</v>
      </c>
      <c r="C5440" t="s">
        <v>81</v>
      </c>
      <c r="D5440" t="s">
        <v>122</v>
      </c>
      <c r="E5440" t="s">
        <v>141</v>
      </c>
      <c r="F5440" t="s">
        <v>8422</v>
      </c>
      <c r="G5440" t="s">
        <v>295</v>
      </c>
      <c r="H5440" t="s">
        <v>135</v>
      </c>
      <c r="I5440" t="s">
        <v>136</v>
      </c>
      <c r="J5440" t="s">
        <v>137</v>
      </c>
      <c r="K5440" t="s">
        <v>144</v>
      </c>
      <c r="L5440" t="s">
        <v>15626</v>
      </c>
      <c r="M5440" t="s">
        <v>15627</v>
      </c>
      <c r="N5440">
        <v>0.104722222</v>
      </c>
      <c r="O5440">
        <v>8</v>
      </c>
      <c r="P5440">
        <v>3989</v>
      </c>
      <c r="Q5440">
        <v>96</v>
      </c>
      <c r="R5440">
        <v>151</v>
      </c>
      <c r="S5440">
        <v>65</v>
      </c>
      <c r="T5440">
        <v>384</v>
      </c>
      <c r="U5440">
        <v>4</v>
      </c>
      <c r="V5440">
        <v>1</v>
      </c>
      <c r="W5440">
        <v>0.34882749237958915</v>
      </c>
      <c r="X5440">
        <v>55.811888924843039</v>
      </c>
      <c r="Y5440">
        <v>6.4649088547197131</v>
      </c>
      <c r="Z5440">
        <v>2.2669542940662066</v>
      </c>
      <c r="AA5440">
        <v>12.191013717593561</v>
      </c>
      <c r="AB5440">
        <v>18.352286275305588</v>
      </c>
      <c r="AC5440">
        <v>6.7849045630383333</v>
      </c>
      <c r="AD5440">
        <v>8.9657489813233342E-3</v>
      </c>
      <c r="AE5440">
        <v>102.22974987092736</v>
      </c>
    </row>
    <row r="5441" spans="1:31" x14ac:dyDescent="0.3">
      <c r="A5441">
        <v>2516824</v>
      </c>
      <c r="B5441">
        <v>1</v>
      </c>
      <c r="C5441" t="s">
        <v>80</v>
      </c>
      <c r="D5441" t="s">
        <v>82</v>
      </c>
      <c r="E5441" t="s">
        <v>147</v>
      </c>
      <c r="F5441" t="s">
        <v>15628</v>
      </c>
      <c r="G5441" t="s">
        <v>1242</v>
      </c>
      <c r="H5441" t="s">
        <v>150</v>
      </c>
      <c r="I5441" t="s">
        <v>136</v>
      </c>
      <c r="J5441" t="s">
        <v>3</v>
      </c>
      <c r="K5441" t="s">
        <v>144</v>
      </c>
      <c r="L5441" t="s">
        <v>15629</v>
      </c>
      <c r="M5441" t="s">
        <v>15630</v>
      </c>
      <c r="N5441">
        <v>5.477222222</v>
      </c>
      <c r="O5441">
        <v>0</v>
      </c>
      <c r="P5441">
        <v>10</v>
      </c>
      <c r="Q5441">
        <v>0</v>
      </c>
      <c r="R5441">
        <v>0</v>
      </c>
      <c r="S5441">
        <v>0</v>
      </c>
      <c r="T5441">
        <v>65</v>
      </c>
      <c r="U5441">
        <v>0</v>
      </c>
      <c r="V5441">
        <v>0</v>
      </c>
      <c r="W5441">
        <v>0</v>
      </c>
      <c r="X5441">
        <v>11.163070977018483</v>
      </c>
      <c r="Y5441">
        <v>0</v>
      </c>
      <c r="Z5441">
        <v>0</v>
      </c>
      <c r="AA5441">
        <v>0</v>
      </c>
      <c r="AB5441">
        <v>337.63698387497772</v>
      </c>
      <c r="AC5441">
        <v>0</v>
      </c>
      <c r="AD5441">
        <v>0</v>
      </c>
      <c r="AE5441">
        <v>348.80005485199621</v>
      </c>
    </row>
    <row r="5442" spans="1:31" x14ac:dyDescent="0.3">
      <c r="A5442">
        <v>2516830</v>
      </c>
      <c r="B5442">
        <v>1</v>
      </c>
      <c r="C5442" t="s">
        <v>81</v>
      </c>
      <c r="D5442" t="s">
        <v>122</v>
      </c>
      <c r="E5442" t="s">
        <v>141</v>
      </c>
      <c r="F5442" t="s">
        <v>15631</v>
      </c>
      <c r="G5442" t="s">
        <v>143</v>
      </c>
      <c r="H5442" t="s">
        <v>135</v>
      </c>
      <c r="I5442" t="s">
        <v>136</v>
      </c>
      <c r="J5442" t="s">
        <v>137</v>
      </c>
      <c r="K5442" t="s">
        <v>144</v>
      </c>
      <c r="L5442" t="s">
        <v>15632</v>
      </c>
      <c r="M5442" t="s">
        <v>15633</v>
      </c>
      <c r="N5442">
        <v>0.185</v>
      </c>
      <c r="O5442">
        <v>0</v>
      </c>
      <c r="P5442">
        <v>102</v>
      </c>
      <c r="Q5442">
        <v>0</v>
      </c>
      <c r="R5442">
        <v>0</v>
      </c>
      <c r="S5442">
        <v>7</v>
      </c>
      <c r="T5442">
        <v>16</v>
      </c>
      <c r="U5442">
        <v>4</v>
      </c>
      <c r="V5442">
        <v>0</v>
      </c>
      <c r="W5442">
        <v>0</v>
      </c>
      <c r="X5442">
        <v>0.97293886705812505</v>
      </c>
      <c r="Y5442">
        <v>0</v>
      </c>
      <c r="Z5442">
        <v>0</v>
      </c>
      <c r="AA5442">
        <v>16.072170108726237</v>
      </c>
      <c r="AB5442">
        <v>4.7340789269379107</v>
      </c>
      <c r="AC5442">
        <v>0.88298719320240004</v>
      </c>
      <c r="AD5442">
        <v>0</v>
      </c>
      <c r="AE5442">
        <v>22.662175095924674</v>
      </c>
    </row>
    <row r="5443" spans="1:31" x14ac:dyDescent="0.3">
      <c r="A5443">
        <v>2516836</v>
      </c>
      <c r="B5443">
        <v>1</v>
      </c>
      <c r="C5443" t="s">
        <v>81</v>
      </c>
      <c r="D5443" t="s">
        <v>116</v>
      </c>
      <c r="E5443" t="s">
        <v>187</v>
      </c>
      <c r="F5443" t="s">
        <v>4441</v>
      </c>
      <c r="G5443" t="s">
        <v>143</v>
      </c>
      <c r="H5443" t="s">
        <v>135</v>
      </c>
      <c r="I5443" t="s">
        <v>277</v>
      </c>
      <c r="J5443" t="s">
        <v>137</v>
      </c>
      <c r="K5443" t="s">
        <v>144</v>
      </c>
      <c r="L5443" t="s">
        <v>15634</v>
      </c>
      <c r="M5443" t="s">
        <v>15635</v>
      </c>
      <c r="N5443">
        <v>0.05</v>
      </c>
      <c r="O5443">
        <v>0</v>
      </c>
      <c r="P5443">
        <v>903</v>
      </c>
      <c r="Q5443">
        <v>8</v>
      </c>
      <c r="R5443">
        <v>107</v>
      </c>
      <c r="S5443">
        <v>7</v>
      </c>
      <c r="T5443">
        <v>49</v>
      </c>
      <c r="U5443">
        <v>1</v>
      </c>
      <c r="V5443">
        <v>0</v>
      </c>
      <c r="W5443">
        <v>0</v>
      </c>
      <c r="X5443">
        <v>3.5318541261146041</v>
      </c>
      <c r="Y5443">
        <v>0.18084695069759998</v>
      </c>
      <c r="Z5443">
        <v>0.55370015708204989</v>
      </c>
      <c r="AA5443">
        <v>0.53578851436785002</v>
      </c>
      <c r="AB5443">
        <v>0.89780458209199976</v>
      </c>
      <c r="AC5443">
        <v>0.37902773376000004</v>
      </c>
      <c r="AD5443">
        <v>0</v>
      </c>
      <c r="AE5443">
        <v>6.0790220641141035</v>
      </c>
    </row>
    <row r="5444" spans="1:31" x14ac:dyDescent="0.3">
      <c r="A5444">
        <v>2516837</v>
      </c>
      <c r="B5444">
        <v>1</v>
      </c>
      <c r="C5444" t="s">
        <v>81</v>
      </c>
      <c r="D5444" t="s">
        <v>127</v>
      </c>
      <c r="E5444" t="s">
        <v>132</v>
      </c>
      <c r="F5444" t="s">
        <v>5355</v>
      </c>
      <c r="G5444" t="s">
        <v>143</v>
      </c>
      <c r="H5444" t="s">
        <v>135</v>
      </c>
      <c r="I5444" t="s">
        <v>136</v>
      </c>
      <c r="J5444" t="s">
        <v>137</v>
      </c>
      <c r="K5444" t="s">
        <v>144</v>
      </c>
      <c r="L5444" t="s">
        <v>15636</v>
      </c>
      <c r="M5444" t="s">
        <v>15637</v>
      </c>
      <c r="N5444">
        <v>1.491666666</v>
      </c>
      <c r="O5444">
        <v>1</v>
      </c>
      <c r="P5444">
        <v>474</v>
      </c>
      <c r="Q5444">
        <v>92</v>
      </c>
      <c r="R5444">
        <v>131</v>
      </c>
      <c r="S5444">
        <v>8</v>
      </c>
      <c r="T5444">
        <v>67</v>
      </c>
      <c r="U5444">
        <v>0</v>
      </c>
      <c r="V5444">
        <v>0</v>
      </c>
      <c r="W5444">
        <v>0.70439065232299991</v>
      </c>
      <c r="X5444">
        <v>164.28852078366705</v>
      </c>
      <c r="Y5444">
        <v>142.47695556258248</v>
      </c>
      <c r="Z5444">
        <v>83.050787842329981</v>
      </c>
      <c r="AA5444">
        <v>47.353471798112949</v>
      </c>
      <c r="AB5444">
        <v>33.441949030293273</v>
      </c>
      <c r="AC5444">
        <v>0</v>
      </c>
      <c r="AD5444">
        <v>0</v>
      </c>
      <c r="AE5444">
        <v>471.31607566930882</v>
      </c>
    </row>
    <row r="5445" spans="1:31" x14ac:dyDescent="0.3">
      <c r="A5445">
        <v>2516840</v>
      </c>
      <c r="B5445">
        <v>1</v>
      </c>
      <c r="C5445" t="s">
        <v>81</v>
      </c>
      <c r="D5445" t="s">
        <v>112</v>
      </c>
      <c r="E5445" t="s">
        <v>132</v>
      </c>
      <c r="F5445" t="s">
        <v>15638</v>
      </c>
      <c r="G5445" t="s">
        <v>1446</v>
      </c>
      <c r="H5445" t="s">
        <v>135</v>
      </c>
      <c r="I5445" t="s">
        <v>136</v>
      </c>
      <c r="J5445" t="s">
        <v>137</v>
      </c>
      <c r="K5445" t="s">
        <v>144</v>
      </c>
      <c r="L5445" t="s">
        <v>15639</v>
      </c>
      <c r="M5445" t="s">
        <v>15640</v>
      </c>
      <c r="N5445">
        <v>3.1627777770000001</v>
      </c>
      <c r="O5445">
        <v>0</v>
      </c>
      <c r="P5445">
        <v>44</v>
      </c>
      <c r="Q5445">
        <v>0</v>
      </c>
      <c r="R5445">
        <v>2</v>
      </c>
      <c r="S5445">
        <v>0</v>
      </c>
      <c r="T5445">
        <v>1</v>
      </c>
      <c r="U5445">
        <v>0</v>
      </c>
      <c r="V5445">
        <v>0</v>
      </c>
      <c r="W5445">
        <v>0</v>
      </c>
      <c r="X5445">
        <v>10.904949994095768</v>
      </c>
      <c r="Y5445">
        <v>0</v>
      </c>
      <c r="Z5445">
        <v>0</v>
      </c>
      <c r="AA5445">
        <v>0</v>
      </c>
      <c r="AB5445">
        <v>7.6745022486101683E-2</v>
      </c>
      <c r="AC5445">
        <v>0</v>
      </c>
      <c r="AD5445">
        <v>0</v>
      </c>
      <c r="AE5445">
        <v>10.981695016581869</v>
      </c>
    </row>
    <row r="5446" spans="1:31" x14ac:dyDescent="0.3">
      <c r="A5446">
        <v>2516850</v>
      </c>
      <c r="B5446">
        <v>1</v>
      </c>
      <c r="C5446" t="s">
        <v>81</v>
      </c>
      <c r="D5446" t="s">
        <v>118</v>
      </c>
      <c r="E5446" t="s">
        <v>207</v>
      </c>
      <c r="F5446" t="s">
        <v>15641</v>
      </c>
      <c r="G5446" t="s">
        <v>177</v>
      </c>
      <c r="H5446" t="s">
        <v>150</v>
      </c>
      <c r="I5446" t="s">
        <v>136</v>
      </c>
      <c r="J5446" t="s">
        <v>137</v>
      </c>
      <c r="K5446" t="s">
        <v>144</v>
      </c>
      <c r="L5446" t="s">
        <v>15642</v>
      </c>
      <c r="M5446" t="s">
        <v>15643</v>
      </c>
      <c r="N5446">
        <v>1.3219444440000001</v>
      </c>
      <c r="O5446">
        <v>0</v>
      </c>
      <c r="P5446">
        <v>17</v>
      </c>
      <c r="Q5446">
        <v>0</v>
      </c>
      <c r="R5446">
        <v>5</v>
      </c>
      <c r="S5446">
        <v>0</v>
      </c>
      <c r="T5446">
        <v>2</v>
      </c>
      <c r="U5446">
        <v>0</v>
      </c>
      <c r="V5446">
        <v>0</v>
      </c>
      <c r="W5446">
        <v>0</v>
      </c>
      <c r="X5446">
        <v>3.8946502626187818</v>
      </c>
      <c r="Y5446">
        <v>0</v>
      </c>
      <c r="Z5446">
        <v>2.1952135336027205</v>
      </c>
      <c r="AA5446">
        <v>0</v>
      </c>
      <c r="AB5446">
        <v>0.70864971317622916</v>
      </c>
      <c r="AC5446">
        <v>0</v>
      </c>
      <c r="AD5446">
        <v>0</v>
      </c>
      <c r="AE5446">
        <v>6.7985135093977318</v>
      </c>
    </row>
    <row r="5447" spans="1:31" x14ac:dyDescent="0.3">
      <c r="A5447">
        <v>2516863</v>
      </c>
      <c r="B5447">
        <v>1</v>
      </c>
      <c r="C5447" t="s">
        <v>80</v>
      </c>
      <c r="D5447" t="s">
        <v>96</v>
      </c>
      <c r="E5447" t="s">
        <v>167</v>
      </c>
      <c r="F5447" t="s">
        <v>15644</v>
      </c>
      <c r="G5447" t="s">
        <v>169</v>
      </c>
      <c r="H5447" t="s">
        <v>150</v>
      </c>
      <c r="I5447" t="s">
        <v>136</v>
      </c>
      <c r="J5447" t="s">
        <v>137</v>
      </c>
      <c r="K5447" t="s">
        <v>144</v>
      </c>
      <c r="L5447" t="s">
        <v>15645</v>
      </c>
      <c r="M5447" t="s">
        <v>15646</v>
      </c>
      <c r="N5447">
        <v>0.68555555499999998</v>
      </c>
      <c r="O5447">
        <v>0</v>
      </c>
      <c r="P5447">
        <v>0</v>
      </c>
      <c r="Q5447">
        <v>0</v>
      </c>
      <c r="R5447">
        <v>0</v>
      </c>
      <c r="S5447">
        <v>0</v>
      </c>
      <c r="T5447">
        <v>1</v>
      </c>
      <c r="U5447">
        <v>0</v>
      </c>
      <c r="V5447">
        <v>0</v>
      </c>
      <c r="W5447">
        <v>0</v>
      </c>
      <c r="X5447">
        <v>0</v>
      </c>
      <c r="Y5447">
        <v>0</v>
      </c>
      <c r="Z5447">
        <v>0</v>
      </c>
      <c r="AA5447">
        <v>0</v>
      </c>
      <c r="AB5447">
        <v>0.73731447212222223</v>
      </c>
      <c r="AC5447">
        <v>0</v>
      </c>
      <c r="AD5447">
        <v>0</v>
      </c>
      <c r="AE5447">
        <v>0.73731447212222223</v>
      </c>
    </row>
    <row r="5448" spans="1:31" x14ac:dyDescent="0.3">
      <c r="A5448">
        <v>2516867</v>
      </c>
      <c r="B5448">
        <v>1</v>
      </c>
      <c r="C5448" t="s">
        <v>80</v>
      </c>
      <c r="D5448" t="s">
        <v>85</v>
      </c>
      <c r="E5448" t="s">
        <v>159</v>
      </c>
      <c r="F5448" t="s">
        <v>15647</v>
      </c>
      <c r="G5448" t="s">
        <v>161</v>
      </c>
      <c r="H5448" t="s">
        <v>150</v>
      </c>
      <c r="I5448" t="s">
        <v>136</v>
      </c>
      <c r="J5448" t="s">
        <v>137</v>
      </c>
      <c r="K5448" t="s">
        <v>144</v>
      </c>
      <c r="L5448" t="s">
        <v>15648</v>
      </c>
      <c r="M5448" t="s">
        <v>15649</v>
      </c>
      <c r="N5448">
        <v>1.1491666659999999</v>
      </c>
      <c r="O5448">
        <v>0</v>
      </c>
      <c r="P5448">
        <v>855</v>
      </c>
      <c r="Q5448">
        <v>0</v>
      </c>
      <c r="R5448">
        <v>0</v>
      </c>
      <c r="S5448">
        <v>0</v>
      </c>
      <c r="T5448">
        <v>97</v>
      </c>
      <c r="U5448">
        <v>0</v>
      </c>
      <c r="V5448">
        <v>1</v>
      </c>
      <c r="W5448">
        <v>0</v>
      </c>
      <c r="X5448">
        <v>251.31798323895731</v>
      </c>
      <c r="Y5448">
        <v>0</v>
      </c>
      <c r="Z5448">
        <v>0</v>
      </c>
      <c r="AA5448">
        <v>0</v>
      </c>
      <c r="AB5448">
        <v>55.333309899725535</v>
      </c>
      <c r="AC5448">
        <v>0</v>
      </c>
      <c r="AD5448">
        <v>3.8295126474065997</v>
      </c>
      <c r="AE5448">
        <v>310.48080578608943</v>
      </c>
    </row>
    <row r="5449" spans="1:31" x14ac:dyDescent="0.3">
      <c r="A5449">
        <v>2516868</v>
      </c>
      <c r="B5449">
        <v>1</v>
      </c>
      <c r="C5449" t="s">
        <v>81</v>
      </c>
      <c r="D5449" t="s">
        <v>128</v>
      </c>
      <c r="E5449" t="s">
        <v>167</v>
      </c>
      <c r="F5449" t="s">
        <v>15650</v>
      </c>
      <c r="G5449" t="s">
        <v>234</v>
      </c>
      <c r="H5449" t="s">
        <v>150</v>
      </c>
      <c r="I5449" t="s">
        <v>136</v>
      </c>
      <c r="J5449" t="s">
        <v>137</v>
      </c>
      <c r="K5449" t="s">
        <v>144</v>
      </c>
      <c r="L5449" t="s">
        <v>15651</v>
      </c>
      <c r="M5449" t="s">
        <v>15652</v>
      </c>
      <c r="N5449">
        <v>0.57861111099999996</v>
      </c>
      <c r="O5449">
        <v>0</v>
      </c>
      <c r="P5449">
        <v>23</v>
      </c>
      <c r="Q5449">
        <v>0</v>
      </c>
      <c r="R5449">
        <v>0</v>
      </c>
      <c r="S5449">
        <v>0</v>
      </c>
      <c r="T5449">
        <v>2</v>
      </c>
      <c r="U5449">
        <v>0</v>
      </c>
      <c r="V5449">
        <v>0</v>
      </c>
      <c r="W5449">
        <v>0</v>
      </c>
      <c r="X5449">
        <v>3.3862077993632105</v>
      </c>
      <c r="Y5449">
        <v>0</v>
      </c>
      <c r="Z5449">
        <v>0</v>
      </c>
      <c r="AA5449">
        <v>0</v>
      </c>
      <c r="AB5449">
        <v>0.75412198851330925</v>
      </c>
      <c r="AC5449">
        <v>0</v>
      </c>
      <c r="AD5449">
        <v>0</v>
      </c>
      <c r="AE5449">
        <v>4.14032978787652</v>
      </c>
    </row>
    <row r="5450" spans="1:31" x14ac:dyDescent="0.3">
      <c r="A5450">
        <v>2516869</v>
      </c>
      <c r="B5450">
        <v>1</v>
      </c>
      <c r="C5450" t="s">
        <v>80</v>
      </c>
      <c r="D5450" t="s">
        <v>95</v>
      </c>
      <c r="E5450" t="s">
        <v>207</v>
      </c>
      <c r="F5450" t="s">
        <v>15653</v>
      </c>
      <c r="G5450" t="s">
        <v>161</v>
      </c>
      <c r="H5450" t="s">
        <v>150</v>
      </c>
      <c r="I5450" t="s">
        <v>136</v>
      </c>
      <c r="J5450" t="s">
        <v>137</v>
      </c>
      <c r="K5450" t="s">
        <v>144</v>
      </c>
      <c r="L5450" t="s">
        <v>15654</v>
      </c>
      <c r="M5450" t="s">
        <v>15655</v>
      </c>
      <c r="N5450">
        <v>0.9375</v>
      </c>
      <c r="O5450">
        <v>0</v>
      </c>
      <c r="P5450">
        <v>70</v>
      </c>
      <c r="Q5450">
        <v>0</v>
      </c>
      <c r="R5450">
        <v>0</v>
      </c>
      <c r="S5450">
        <v>0</v>
      </c>
      <c r="T5450">
        <v>7</v>
      </c>
      <c r="U5450">
        <v>0</v>
      </c>
      <c r="V5450">
        <v>1</v>
      </c>
      <c r="W5450">
        <v>0</v>
      </c>
      <c r="X5450">
        <v>19.452081650703342</v>
      </c>
      <c r="Y5450">
        <v>0</v>
      </c>
      <c r="Z5450">
        <v>0</v>
      </c>
      <c r="AA5450">
        <v>0</v>
      </c>
      <c r="AB5450">
        <v>19.142345439060783</v>
      </c>
      <c r="AC5450">
        <v>0</v>
      </c>
      <c r="AD5450">
        <v>1.5195875945467501</v>
      </c>
      <c r="AE5450">
        <v>40.114014684310874</v>
      </c>
    </row>
    <row r="5451" spans="1:31" x14ac:dyDescent="0.3">
      <c r="A5451">
        <v>2516871</v>
      </c>
      <c r="B5451">
        <v>1</v>
      </c>
      <c r="C5451" t="s">
        <v>80</v>
      </c>
      <c r="D5451" t="s">
        <v>100</v>
      </c>
      <c r="E5451" t="s">
        <v>207</v>
      </c>
      <c r="F5451" t="s">
        <v>15656</v>
      </c>
      <c r="G5451" t="s">
        <v>177</v>
      </c>
      <c r="H5451" t="s">
        <v>150</v>
      </c>
      <c r="I5451" t="s">
        <v>136</v>
      </c>
      <c r="J5451" t="s">
        <v>137</v>
      </c>
      <c r="K5451" t="s">
        <v>144</v>
      </c>
      <c r="L5451" t="s">
        <v>15657</v>
      </c>
      <c r="M5451" t="s">
        <v>15658</v>
      </c>
      <c r="N5451">
        <v>0.96027777700000005</v>
      </c>
      <c r="O5451">
        <v>0</v>
      </c>
      <c r="P5451">
        <v>131</v>
      </c>
      <c r="Q5451">
        <v>0</v>
      </c>
      <c r="R5451">
        <v>0</v>
      </c>
      <c r="S5451">
        <v>0</v>
      </c>
      <c r="T5451">
        <v>2</v>
      </c>
      <c r="U5451">
        <v>0</v>
      </c>
      <c r="V5451">
        <v>0</v>
      </c>
      <c r="W5451">
        <v>0</v>
      </c>
      <c r="X5451">
        <v>20.171275534781309</v>
      </c>
      <c r="Y5451">
        <v>0</v>
      </c>
      <c r="Z5451">
        <v>0</v>
      </c>
      <c r="AA5451">
        <v>0</v>
      </c>
      <c r="AB5451">
        <v>0.69387662384688675</v>
      </c>
      <c r="AC5451">
        <v>0</v>
      </c>
      <c r="AD5451">
        <v>0</v>
      </c>
      <c r="AE5451">
        <v>20.865152158628195</v>
      </c>
    </row>
    <row r="5452" spans="1:31" x14ac:dyDescent="0.3">
      <c r="A5452">
        <v>2516872</v>
      </c>
      <c r="B5452">
        <v>1</v>
      </c>
      <c r="C5452" t="s">
        <v>80</v>
      </c>
      <c r="D5452" t="s">
        <v>83</v>
      </c>
      <c r="E5452" t="s">
        <v>207</v>
      </c>
      <c r="F5452" t="s">
        <v>8660</v>
      </c>
      <c r="G5452" t="s">
        <v>224</v>
      </c>
      <c r="H5452" t="s">
        <v>150</v>
      </c>
      <c r="I5452" t="s">
        <v>136</v>
      </c>
      <c r="J5452" t="s">
        <v>137</v>
      </c>
      <c r="K5452" t="s">
        <v>144</v>
      </c>
      <c r="L5452" t="s">
        <v>15659</v>
      </c>
      <c r="M5452" t="s">
        <v>15660</v>
      </c>
      <c r="N5452">
        <v>5.409444444</v>
      </c>
      <c r="O5452">
        <v>0</v>
      </c>
      <c r="P5452">
        <v>165</v>
      </c>
      <c r="Q5452">
        <v>0</v>
      </c>
      <c r="R5452">
        <v>0</v>
      </c>
      <c r="S5452">
        <v>0</v>
      </c>
      <c r="T5452">
        <v>1</v>
      </c>
      <c r="U5452">
        <v>0</v>
      </c>
      <c r="V5452">
        <v>0</v>
      </c>
      <c r="W5452">
        <v>0</v>
      </c>
      <c r="X5452">
        <v>236.92868902445557</v>
      </c>
      <c r="Y5452">
        <v>0</v>
      </c>
      <c r="Z5452">
        <v>0</v>
      </c>
      <c r="AA5452">
        <v>0</v>
      </c>
      <c r="AB5452">
        <v>4.1649028213211068</v>
      </c>
      <c r="AC5452">
        <v>0</v>
      </c>
      <c r="AD5452">
        <v>0</v>
      </c>
      <c r="AE5452">
        <v>241.09359184577667</v>
      </c>
    </row>
    <row r="5453" spans="1:31" x14ac:dyDescent="0.3">
      <c r="A5453">
        <v>2516875</v>
      </c>
      <c r="B5453">
        <v>1</v>
      </c>
      <c r="C5453" t="s">
        <v>80</v>
      </c>
      <c r="D5453" t="s">
        <v>96</v>
      </c>
      <c r="E5453" t="s">
        <v>167</v>
      </c>
      <c r="F5453" t="s">
        <v>15661</v>
      </c>
      <c r="G5453" t="s">
        <v>169</v>
      </c>
      <c r="H5453" t="s">
        <v>150</v>
      </c>
      <c r="I5453" t="s">
        <v>136</v>
      </c>
      <c r="J5453" t="s">
        <v>137</v>
      </c>
      <c r="K5453" t="s">
        <v>144</v>
      </c>
      <c r="L5453" t="s">
        <v>15662</v>
      </c>
      <c r="M5453" t="s">
        <v>15663</v>
      </c>
      <c r="N5453">
        <v>1.6924999999999999</v>
      </c>
      <c r="O5453">
        <v>0</v>
      </c>
      <c r="P5453">
        <v>1</v>
      </c>
      <c r="Q5453">
        <v>0</v>
      </c>
      <c r="R5453">
        <v>0</v>
      </c>
      <c r="S5453">
        <v>0</v>
      </c>
      <c r="T5453">
        <v>0</v>
      </c>
      <c r="U5453">
        <v>0</v>
      </c>
      <c r="V5453">
        <v>0</v>
      </c>
      <c r="W5453">
        <v>0</v>
      </c>
      <c r="X5453">
        <v>4.8153564392500005E-5</v>
      </c>
      <c r="Y5453">
        <v>0</v>
      </c>
      <c r="Z5453">
        <v>0</v>
      </c>
      <c r="AA5453">
        <v>0</v>
      </c>
      <c r="AB5453">
        <v>0</v>
      </c>
      <c r="AC5453">
        <v>0</v>
      </c>
      <c r="AD5453">
        <v>0</v>
      </c>
      <c r="AE5453">
        <v>4.8153564392500005E-5</v>
      </c>
    </row>
    <row r="5454" spans="1:31" x14ac:dyDescent="0.3">
      <c r="A5454">
        <v>2516881</v>
      </c>
      <c r="B5454">
        <v>1</v>
      </c>
      <c r="C5454" t="s">
        <v>81</v>
      </c>
      <c r="D5454" t="s">
        <v>120</v>
      </c>
      <c r="E5454" t="s">
        <v>207</v>
      </c>
      <c r="F5454" t="s">
        <v>15664</v>
      </c>
      <c r="G5454" t="s">
        <v>177</v>
      </c>
      <c r="H5454" t="s">
        <v>150</v>
      </c>
      <c r="I5454" t="s">
        <v>136</v>
      </c>
      <c r="J5454" t="s">
        <v>137</v>
      </c>
      <c r="K5454" t="s">
        <v>144</v>
      </c>
      <c r="L5454" t="s">
        <v>15665</v>
      </c>
      <c r="M5454" t="s">
        <v>15666</v>
      </c>
      <c r="N5454">
        <v>1.0127777769999999</v>
      </c>
      <c r="O5454">
        <v>0</v>
      </c>
      <c r="P5454">
        <v>31</v>
      </c>
      <c r="Q5454">
        <v>0</v>
      </c>
      <c r="R5454">
        <v>0</v>
      </c>
      <c r="S5454">
        <v>0</v>
      </c>
      <c r="T5454">
        <v>1</v>
      </c>
      <c r="U5454">
        <v>0</v>
      </c>
      <c r="V5454">
        <v>0</v>
      </c>
      <c r="W5454">
        <v>0</v>
      </c>
      <c r="X5454">
        <v>2.3451299571244126</v>
      </c>
      <c r="Y5454">
        <v>0</v>
      </c>
      <c r="Z5454">
        <v>0</v>
      </c>
      <c r="AA5454">
        <v>0</v>
      </c>
      <c r="AB5454">
        <v>0</v>
      </c>
      <c r="AC5454">
        <v>0</v>
      </c>
      <c r="AD5454">
        <v>0</v>
      </c>
      <c r="AE5454">
        <v>2.3451299571244126</v>
      </c>
    </row>
    <row r="5455" spans="1:31" x14ac:dyDescent="0.3">
      <c r="A5455">
        <v>2516887</v>
      </c>
      <c r="B5455">
        <v>1</v>
      </c>
      <c r="C5455" t="s">
        <v>81</v>
      </c>
      <c r="D5455" t="s">
        <v>125</v>
      </c>
      <c r="E5455" t="s">
        <v>167</v>
      </c>
      <c r="F5455" t="s">
        <v>15667</v>
      </c>
      <c r="G5455" t="s">
        <v>263</v>
      </c>
      <c r="H5455" t="s">
        <v>150</v>
      </c>
      <c r="I5455" t="s">
        <v>136</v>
      </c>
      <c r="J5455" t="s">
        <v>137</v>
      </c>
      <c r="K5455" t="s">
        <v>144</v>
      </c>
      <c r="L5455" t="s">
        <v>15668</v>
      </c>
      <c r="M5455" t="s">
        <v>15669</v>
      </c>
      <c r="N5455">
        <v>1.9530555549999999</v>
      </c>
      <c r="O5455">
        <v>0</v>
      </c>
      <c r="P5455">
        <v>1</v>
      </c>
      <c r="Q5455">
        <v>0</v>
      </c>
      <c r="R5455">
        <v>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0.41998518827402004</v>
      </c>
      <c r="Y5455">
        <v>0</v>
      </c>
      <c r="Z5455">
        <v>0</v>
      </c>
      <c r="AA5455">
        <v>0</v>
      </c>
      <c r="AB5455">
        <v>0</v>
      </c>
      <c r="AC5455">
        <v>0</v>
      </c>
      <c r="AD5455">
        <v>0</v>
      </c>
      <c r="AE5455">
        <v>0.41998518827402004</v>
      </c>
    </row>
    <row r="5456" spans="1:31" x14ac:dyDescent="0.3">
      <c r="A5456">
        <v>2516895</v>
      </c>
      <c r="B5456">
        <v>1</v>
      </c>
      <c r="C5456" t="s">
        <v>81</v>
      </c>
      <c r="D5456" t="s">
        <v>115</v>
      </c>
      <c r="E5456" t="s">
        <v>207</v>
      </c>
      <c r="F5456" t="s">
        <v>15670</v>
      </c>
      <c r="G5456" t="s">
        <v>177</v>
      </c>
      <c r="H5456" t="s">
        <v>150</v>
      </c>
      <c r="I5456" t="s">
        <v>136</v>
      </c>
      <c r="J5456" t="s">
        <v>137</v>
      </c>
      <c r="K5456" t="s">
        <v>144</v>
      </c>
      <c r="L5456" t="s">
        <v>15671</v>
      </c>
      <c r="M5456" t="s">
        <v>15672</v>
      </c>
      <c r="N5456">
        <v>1.3174999999999999</v>
      </c>
      <c r="O5456">
        <v>0</v>
      </c>
      <c r="P5456">
        <v>48</v>
      </c>
      <c r="Q5456">
        <v>0</v>
      </c>
      <c r="R5456">
        <v>0</v>
      </c>
      <c r="S5456">
        <v>0</v>
      </c>
      <c r="T5456">
        <v>8</v>
      </c>
      <c r="U5456">
        <v>0</v>
      </c>
      <c r="V5456">
        <v>0</v>
      </c>
      <c r="W5456">
        <v>0</v>
      </c>
      <c r="X5456">
        <v>5.0676408828930137</v>
      </c>
      <c r="Y5456">
        <v>0</v>
      </c>
      <c r="Z5456">
        <v>0</v>
      </c>
      <c r="AA5456">
        <v>0</v>
      </c>
      <c r="AB5456">
        <v>1.3972323740443324</v>
      </c>
      <c r="AC5456">
        <v>0</v>
      </c>
      <c r="AD5456">
        <v>0</v>
      </c>
      <c r="AE5456">
        <v>6.4648732569373459</v>
      </c>
    </row>
    <row r="5457" spans="1:31" x14ac:dyDescent="0.3">
      <c r="A5457">
        <v>2516897</v>
      </c>
      <c r="B5457">
        <v>1</v>
      </c>
      <c r="C5457" t="s">
        <v>81</v>
      </c>
      <c r="D5457" t="s">
        <v>115</v>
      </c>
      <c r="E5457" t="s">
        <v>207</v>
      </c>
      <c r="F5457" t="s">
        <v>15673</v>
      </c>
      <c r="G5457" t="s">
        <v>177</v>
      </c>
      <c r="H5457" t="s">
        <v>150</v>
      </c>
      <c r="I5457" t="s">
        <v>136</v>
      </c>
      <c r="J5457" t="s">
        <v>137</v>
      </c>
      <c r="K5457" t="s">
        <v>144</v>
      </c>
      <c r="L5457" t="s">
        <v>15674</v>
      </c>
      <c r="M5457" t="s">
        <v>15675</v>
      </c>
      <c r="N5457">
        <v>0.81777777699999998</v>
      </c>
      <c r="O5457">
        <v>0</v>
      </c>
      <c r="P5457">
        <v>125</v>
      </c>
      <c r="Q5457">
        <v>0</v>
      </c>
      <c r="R5457">
        <v>0</v>
      </c>
      <c r="S5457">
        <v>0</v>
      </c>
      <c r="T5457">
        <v>52</v>
      </c>
      <c r="U5457">
        <v>0</v>
      </c>
      <c r="V5457">
        <v>0</v>
      </c>
      <c r="W5457">
        <v>0</v>
      </c>
      <c r="X5457">
        <v>11.441402075194178</v>
      </c>
      <c r="Y5457">
        <v>0</v>
      </c>
      <c r="Z5457">
        <v>0</v>
      </c>
      <c r="AA5457">
        <v>0</v>
      </c>
      <c r="AB5457">
        <v>8.9486068227169877</v>
      </c>
      <c r="AC5457">
        <v>0</v>
      </c>
      <c r="AD5457">
        <v>0</v>
      </c>
      <c r="AE5457">
        <v>20.390008897911166</v>
      </c>
    </row>
    <row r="5458" spans="1:31" x14ac:dyDescent="0.3">
      <c r="A5458">
        <v>2516898</v>
      </c>
      <c r="B5458">
        <v>1</v>
      </c>
      <c r="C5458" t="s">
        <v>81</v>
      </c>
      <c r="D5458" t="s">
        <v>113</v>
      </c>
      <c r="E5458" t="s">
        <v>207</v>
      </c>
      <c r="F5458" t="s">
        <v>15676</v>
      </c>
      <c r="G5458" t="s">
        <v>177</v>
      </c>
      <c r="H5458" t="s">
        <v>150</v>
      </c>
      <c r="I5458" t="s">
        <v>136</v>
      </c>
      <c r="J5458" t="s">
        <v>137</v>
      </c>
      <c r="K5458" t="s">
        <v>144</v>
      </c>
      <c r="L5458" t="s">
        <v>15677</v>
      </c>
      <c r="M5458" t="s">
        <v>15678</v>
      </c>
      <c r="N5458">
        <v>0.696944444</v>
      </c>
      <c r="O5458">
        <v>0</v>
      </c>
      <c r="P5458">
        <v>8</v>
      </c>
      <c r="Q5458">
        <v>0</v>
      </c>
      <c r="R5458">
        <v>4</v>
      </c>
      <c r="S5458">
        <v>0</v>
      </c>
      <c r="T5458">
        <v>1</v>
      </c>
      <c r="U5458">
        <v>0</v>
      </c>
      <c r="V5458">
        <v>0</v>
      </c>
      <c r="W5458">
        <v>0</v>
      </c>
      <c r="X5458">
        <v>0.79460092707576402</v>
      </c>
      <c r="Y5458">
        <v>0</v>
      </c>
      <c r="Z5458">
        <v>0.21223794530347503</v>
      </c>
      <c r="AA5458">
        <v>0</v>
      </c>
      <c r="AB5458">
        <v>0.54550989116000004</v>
      </c>
      <c r="AC5458">
        <v>0</v>
      </c>
      <c r="AD5458">
        <v>0</v>
      </c>
      <c r="AE5458">
        <v>1.552348763539239</v>
      </c>
    </row>
    <row r="5459" spans="1:31" x14ac:dyDescent="0.3">
      <c r="A5459">
        <v>2516900</v>
      </c>
      <c r="B5459">
        <v>1</v>
      </c>
      <c r="C5459" t="s">
        <v>81</v>
      </c>
      <c r="D5459" t="s">
        <v>112</v>
      </c>
      <c r="E5459" t="s">
        <v>207</v>
      </c>
      <c r="F5459" t="s">
        <v>15679</v>
      </c>
      <c r="G5459" t="s">
        <v>177</v>
      </c>
      <c r="H5459" t="s">
        <v>150</v>
      </c>
      <c r="I5459" t="s">
        <v>136</v>
      </c>
      <c r="J5459" t="s">
        <v>137</v>
      </c>
      <c r="K5459" t="s">
        <v>144</v>
      </c>
      <c r="L5459" t="s">
        <v>15680</v>
      </c>
      <c r="M5459" t="s">
        <v>15681</v>
      </c>
      <c r="N5459">
        <v>3.3266666659999999</v>
      </c>
      <c r="O5459">
        <v>0</v>
      </c>
      <c r="P5459">
        <v>1</v>
      </c>
      <c r="Q5459">
        <v>0</v>
      </c>
      <c r="R5459">
        <v>0</v>
      </c>
      <c r="S5459">
        <v>0</v>
      </c>
      <c r="T5459">
        <v>0</v>
      </c>
      <c r="U5459">
        <v>0</v>
      </c>
      <c r="V5459">
        <v>0</v>
      </c>
      <c r="W5459">
        <v>0</v>
      </c>
      <c r="X5459">
        <v>0</v>
      </c>
      <c r="Y5459">
        <v>0</v>
      </c>
      <c r="Z5459">
        <v>0</v>
      </c>
      <c r="AA5459">
        <v>0</v>
      </c>
      <c r="AB5459">
        <v>0</v>
      </c>
      <c r="AC5459">
        <v>0</v>
      </c>
      <c r="AD5459">
        <v>0</v>
      </c>
      <c r="AE5459">
        <v>0</v>
      </c>
    </row>
    <row r="5460" spans="1:31" x14ac:dyDescent="0.3">
      <c r="A5460">
        <v>2516905</v>
      </c>
      <c r="B5460">
        <v>1</v>
      </c>
      <c r="C5460" t="s">
        <v>80</v>
      </c>
      <c r="D5460" t="s">
        <v>95</v>
      </c>
      <c r="E5460" t="s">
        <v>132</v>
      </c>
      <c r="F5460" t="s">
        <v>15682</v>
      </c>
      <c r="G5460" t="s">
        <v>204</v>
      </c>
      <c r="H5460" t="s">
        <v>135</v>
      </c>
      <c r="I5460" t="s">
        <v>136</v>
      </c>
      <c r="J5460" t="s">
        <v>137</v>
      </c>
      <c r="K5460" t="s">
        <v>144</v>
      </c>
      <c r="L5460" t="s">
        <v>15683</v>
      </c>
      <c r="M5460" t="s">
        <v>15684</v>
      </c>
      <c r="N5460">
        <v>0.78138888799999995</v>
      </c>
      <c r="O5460">
        <v>0</v>
      </c>
      <c r="P5460">
        <v>247</v>
      </c>
      <c r="Q5460">
        <v>0</v>
      </c>
      <c r="R5460">
        <v>1</v>
      </c>
      <c r="S5460">
        <v>0</v>
      </c>
      <c r="T5460">
        <v>12</v>
      </c>
      <c r="U5460">
        <v>0</v>
      </c>
      <c r="V5460">
        <v>0</v>
      </c>
      <c r="W5460">
        <v>0</v>
      </c>
      <c r="X5460">
        <v>29.035629567297441</v>
      </c>
      <c r="Y5460">
        <v>0</v>
      </c>
      <c r="Z5460">
        <v>0.22147533219083335</v>
      </c>
      <c r="AA5460">
        <v>0</v>
      </c>
      <c r="AB5460">
        <v>1.9774337898510865</v>
      </c>
      <c r="AC5460">
        <v>0</v>
      </c>
      <c r="AD5460">
        <v>0</v>
      </c>
      <c r="AE5460">
        <v>31.234538689339363</v>
      </c>
    </row>
    <row r="5461" spans="1:31" x14ac:dyDescent="0.3">
      <c r="A5461">
        <v>2516909</v>
      </c>
      <c r="B5461">
        <v>1</v>
      </c>
      <c r="C5461" t="s">
        <v>80</v>
      </c>
      <c r="D5461" t="s">
        <v>96</v>
      </c>
      <c r="E5461" t="s">
        <v>141</v>
      </c>
      <c r="F5461" t="s">
        <v>15685</v>
      </c>
      <c r="G5461" t="s">
        <v>161</v>
      </c>
      <c r="H5461" t="s">
        <v>135</v>
      </c>
      <c r="I5461" t="s">
        <v>136</v>
      </c>
      <c r="J5461" t="s">
        <v>137</v>
      </c>
      <c r="K5461" t="s">
        <v>144</v>
      </c>
      <c r="L5461" t="s">
        <v>15686</v>
      </c>
      <c r="M5461" t="s">
        <v>15687</v>
      </c>
      <c r="N5461">
        <v>0.3125</v>
      </c>
      <c r="O5461">
        <v>1</v>
      </c>
      <c r="P5461">
        <v>494</v>
      </c>
      <c r="Q5461">
        <v>0</v>
      </c>
      <c r="R5461">
        <v>1</v>
      </c>
      <c r="S5461">
        <v>3</v>
      </c>
      <c r="T5461">
        <v>45</v>
      </c>
      <c r="U5461">
        <v>0</v>
      </c>
      <c r="V5461">
        <v>0</v>
      </c>
      <c r="W5461">
        <v>0.23856807815753672</v>
      </c>
      <c r="X5461">
        <v>38.351136253451521</v>
      </c>
      <c r="Y5461">
        <v>0</v>
      </c>
      <c r="Z5461">
        <v>3.9232888047200001E-2</v>
      </c>
      <c r="AA5461">
        <v>8.736516414403205</v>
      </c>
      <c r="AB5461">
        <v>6.8945694098750492</v>
      </c>
      <c r="AC5461">
        <v>0</v>
      </c>
      <c r="AD5461">
        <v>0</v>
      </c>
      <c r="AE5461">
        <v>54.26002304393451</v>
      </c>
    </row>
    <row r="5462" spans="1:31" x14ac:dyDescent="0.3">
      <c r="A5462">
        <v>2516912</v>
      </c>
      <c r="B5462">
        <v>1</v>
      </c>
      <c r="C5462" t="s">
        <v>80</v>
      </c>
      <c r="D5462" t="s">
        <v>104</v>
      </c>
      <c r="E5462" t="s">
        <v>147</v>
      </c>
      <c r="F5462" t="s">
        <v>15688</v>
      </c>
      <c r="G5462" t="s">
        <v>15478</v>
      </c>
      <c r="H5462" t="s">
        <v>150</v>
      </c>
      <c r="I5462" t="s">
        <v>136</v>
      </c>
      <c r="J5462" t="s">
        <v>137</v>
      </c>
      <c r="K5462" t="s">
        <v>144</v>
      </c>
      <c r="L5462" t="s">
        <v>15689</v>
      </c>
      <c r="M5462" t="s">
        <v>15690</v>
      </c>
      <c r="N5462">
        <v>2.3205555549999999</v>
      </c>
      <c r="O5462">
        <v>0</v>
      </c>
      <c r="P5462">
        <v>84</v>
      </c>
      <c r="Q5462">
        <v>0</v>
      </c>
      <c r="R5462">
        <v>0</v>
      </c>
      <c r="S5462">
        <v>0</v>
      </c>
      <c r="T5462">
        <v>9</v>
      </c>
      <c r="U5462">
        <v>0</v>
      </c>
      <c r="V5462">
        <v>0</v>
      </c>
      <c r="W5462">
        <v>0</v>
      </c>
      <c r="X5462">
        <v>37.098150277274243</v>
      </c>
      <c r="Y5462">
        <v>0</v>
      </c>
      <c r="Z5462">
        <v>0</v>
      </c>
      <c r="AA5462">
        <v>0</v>
      </c>
      <c r="AB5462">
        <v>4.7895195683752751</v>
      </c>
      <c r="AC5462">
        <v>0</v>
      </c>
      <c r="AD5462">
        <v>0</v>
      </c>
      <c r="AE5462">
        <v>41.887669845649519</v>
      </c>
    </row>
    <row r="5463" spans="1:31" x14ac:dyDescent="0.3">
      <c r="A5463">
        <v>2516920</v>
      </c>
      <c r="B5463">
        <v>1</v>
      </c>
      <c r="C5463" t="s">
        <v>81</v>
      </c>
      <c r="D5463" t="s">
        <v>117</v>
      </c>
      <c r="E5463" t="s">
        <v>141</v>
      </c>
      <c r="F5463" t="s">
        <v>8677</v>
      </c>
      <c r="G5463" t="s">
        <v>143</v>
      </c>
      <c r="H5463" t="s">
        <v>135</v>
      </c>
      <c r="I5463" t="s">
        <v>136</v>
      </c>
      <c r="J5463" t="s">
        <v>137</v>
      </c>
      <c r="K5463" t="s">
        <v>144</v>
      </c>
      <c r="L5463" t="s">
        <v>15691</v>
      </c>
      <c r="M5463" t="s">
        <v>15692</v>
      </c>
      <c r="N5463">
        <v>8.3055555000000003E-2</v>
      </c>
      <c r="O5463">
        <v>2</v>
      </c>
      <c r="P5463">
        <v>555</v>
      </c>
      <c r="Q5463">
        <v>11</v>
      </c>
      <c r="R5463">
        <v>50</v>
      </c>
      <c r="S5463">
        <v>13</v>
      </c>
      <c r="T5463">
        <v>24</v>
      </c>
      <c r="U5463">
        <v>0</v>
      </c>
      <c r="V5463">
        <v>0</v>
      </c>
      <c r="W5463">
        <v>6.5667298995436663E-2</v>
      </c>
      <c r="X5463">
        <v>3.3800803065395058</v>
      </c>
      <c r="Y5463">
        <v>0.15764051456826833</v>
      </c>
      <c r="Z5463">
        <v>0.26484243807703495</v>
      </c>
      <c r="AA5463">
        <v>0.78505548577165651</v>
      </c>
      <c r="AB5463">
        <v>0.25557304203209996</v>
      </c>
      <c r="AC5463">
        <v>0</v>
      </c>
      <c r="AD5463">
        <v>0</v>
      </c>
      <c r="AE5463">
        <v>4.9088590859840018</v>
      </c>
    </row>
    <row r="5464" spans="1:31" x14ac:dyDescent="0.3">
      <c r="A5464">
        <v>2516923</v>
      </c>
      <c r="B5464">
        <v>1</v>
      </c>
      <c r="C5464" t="s">
        <v>81</v>
      </c>
      <c r="D5464" t="s">
        <v>112</v>
      </c>
      <c r="E5464" t="s">
        <v>132</v>
      </c>
      <c r="F5464" t="s">
        <v>15693</v>
      </c>
      <c r="G5464" t="s">
        <v>693</v>
      </c>
      <c r="H5464" t="s">
        <v>135</v>
      </c>
      <c r="I5464" t="s">
        <v>136</v>
      </c>
      <c r="J5464" t="s">
        <v>137</v>
      </c>
      <c r="K5464" t="s">
        <v>144</v>
      </c>
      <c r="L5464" t="s">
        <v>15694</v>
      </c>
      <c r="M5464" t="s">
        <v>15695</v>
      </c>
      <c r="N5464">
        <v>1.864166666</v>
      </c>
      <c r="O5464">
        <v>0</v>
      </c>
      <c r="P5464">
        <v>56</v>
      </c>
      <c r="Q5464">
        <v>11</v>
      </c>
      <c r="R5464">
        <v>32</v>
      </c>
      <c r="S5464">
        <v>0</v>
      </c>
      <c r="T5464">
        <v>9</v>
      </c>
      <c r="U5464">
        <v>0</v>
      </c>
      <c r="V5464">
        <v>0</v>
      </c>
      <c r="W5464">
        <v>0</v>
      </c>
      <c r="X5464">
        <v>15.524152161635978</v>
      </c>
      <c r="Y5464">
        <v>2.8648474216369513</v>
      </c>
      <c r="Z5464">
        <v>5.8673495478104041</v>
      </c>
      <c r="AA5464">
        <v>0</v>
      </c>
      <c r="AB5464">
        <v>7.5674068403119437</v>
      </c>
      <c r="AC5464">
        <v>0</v>
      </c>
      <c r="AD5464">
        <v>0</v>
      </c>
      <c r="AE5464">
        <v>31.823755971395276</v>
      </c>
    </row>
    <row r="5465" spans="1:31" x14ac:dyDescent="0.3">
      <c r="A5465">
        <v>2516924</v>
      </c>
      <c r="B5465">
        <v>1</v>
      </c>
      <c r="C5465" t="s">
        <v>80</v>
      </c>
      <c r="D5465" t="s">
        <v>101</v>
      </c>
      <c r="E5465" t="s">
        <v>187</v>
      </c>
      <c r="F5465" t="s">
        <v>3947</v>
      </c>
      <c r="G5465" t="s">
        <v>143</v>
      </c>
      <c r="H5465" t="s">
        <v>135</v>
      </c>
      <c r="I5465" t="s">
        <v>136</v>
      </c>
      <c r="J5465" t="s">
        <v>137</v>
      </c>
      <c r="K5465" t="s">
        <v>144</v>
      </c>
      <c r="L5465" t="s">
        <v>15696</v>
      </c>
      <c r="M5465" t="s">
        <v>15697</v>
      </c>
      <c r="N5465">
        <v>0.68083333300000004</v>
      </c>
      <c r="O5465">
        <v>7</v>
      </c>
      <c r="P5465">
        <v>10</v>
      </c>
      <c r="Q5465">
        <v>7</v>
      </c>
      <c r="R5465">
        <v>10</v>
      </c>
      <c r="S5465">
        <v>2</v>
      </c>
      <c r="T5465">
        <v>5</v>
      </c>
      <c r="U5465">
        <v>0</v>
      </c>
      <c r="V5465">
        <v>0</v>
      </c>
      <c r="W5465">
        <v>2.7098152290063164</v>
      </c>
      <c r="X5465">
        <v>1.2940621647879784</v>
      </c>
      <c r="Y5465">
        <v>1.8589409787234918</v>
      </c>
      <c r="Z5465">
        <v>2.2092636550724998</v>
      </c>
      <c r="AA5465">
        <v>2.2691666916960003</v>
      </c>
      <c r="AB5465">
        <v>1.2760221781528618</v>
      </c>
      <c r="AC5465">
        <v>0</v>
      </c>
      <c r="AD5465">
        <v>0</v>
      </c>
      <c r="AE5465">
        <v>11.61727089743915</v>
      </c>
    </row>
    <row r="5466" spans="1:31" x14ac:dyDescent="0.3">
      <c r="A5466">
        <v>2516925</v>
      </c>
      <c r="B5466">
        <v>1</v>
      </c>
      <c r="C5466" t="s">
        <v>81</v>
      </c>
      <c r="D5466" t="s">
        <v>113</v>
      </c>
      <c r="E5466" t="s">
        <v>207</v>
      </c>
      <c r="F5466" t="s">
        <v>15698</v>
      </c>
      <c r="G5466" t="s">
        <v>177</v>
      </c>
      <c r="H5466" t="s">
        <v>150</v>
      </c>
      <c r="I5466" t="s">
        <v>136</v>
      </c>
      <c r="J5466" t="s">
        <v>137</v>
      </c>
      <c r="K5466" t="s">
        <v>144</v>
      </c>
      <c r="L5466" t="s">
        <v>15699</v>
      </c>
      <c r="M5466" t="s">
        <v>15700</v>
      </c>
      <c r="N5466">
        <v>0.80500000000000005</v>
      </c>
      <c r="O5466">
        <v>0</v>
      </c>
      <c r="P5466">
        <v>78</v>
      </c>
      <c r="Q5466">
        <v>0</v>
      </c>
      <c r="R5466">
        <v>2</v>
      </c>
      <c r="S5466">
        <v>0</v>
      </c>
      <c r="T5466">
        <v>6</v>
      </c>
      <c r="U5466">
        <v>0</v>
      </c>
      <c r="V5466">
        <v>0</v>
      </c>
      <c r="W5466">
        <v>0</v>
      </c>
      <c r="X5466">
        <v>16.738125388284423</v>
      </c>
      <c r="Y5466">
        <v>0</v>
      </c>
      <c r="Z5466">
        <v>0</v>
      </c>
      <c r="AA5466">
        <v>0</v>
      </c>
      <c r="AB5466">
        <v>1.37840805178357</v>
      </c>
      <c r="AC5466">
        <v>0</v>
      </c>
      <c r="AD5466">
        <v>0</v>
      </c>
      <c r="AE5466">
        <v>18.116533440067993</v>
      </c>
    </row>
    <row r="5467" spans="1:31" x14ac:dyDescent="0.3">
      <c r="A5467">
        <v>2516929</v>
      </c>
      <c r="B5467">
        <v>1</v>
      </c>
      <c r="C5467" t="s">
        <v>81</v>
      </c>
      <c r="D5467" t="s">
        <v>128</v>
      </c>
      <c r="E5467" t="s">
        <v>167</v>
      </c>
      <c r="F5467" t="s">
        <v>15701</v>
      </c>
      <c r="G5467" t="s">
        <v>169</v>
      </c>
      <c r="H5467" t="s">
        <v>150</v>
      </c>
      <c r="I5467" t="s">
        <v>136</v>
      </c>
      <c r="J5467" t="s">
        <v>137</v>
      </c>
      <c r="K5467" t="s">
        <v>144</v>
      </c>
      <c r="L5467" t="s">
        <v>15702</v>
      </c>
      <c r="M5467" t="s">
        <v>15703</v>
      </c>
      <c r="N5467">
        <v>5.471944444</v>
      </c>
      <c r="O5467">
        <v>0</v>
      </c>
      <c r="P5467">
        <v>0</v>
      </c>
      <c r="Q5467">
        <v>0</v>
      </c>
      <c r="R5467">
        <v>0</v>
      </c>
      <c r="S5467">
        <v>0</v>
      </c>
      <c r="T5467">
        <v>1</v>
      </c>
      <c r="U5467">
        <v>0</v>
      </c>
      <c r="V5467">
        <v>0</v>
      </c>
      <c r="W5467">
        <v>0</v>
      </c>
      <c r="X5467">
        <v>0</v>
      </c>
      <c r="Y5467">
        <v>0</v>
      </c>
      <c r="Z5467">
        <v>0</v>
      </c>
      <c r="AA5467">
        <v>0</v>
      </c>
      <c r="AB5467">
        <v>0</v>
      </c>
      <c r="AC5467">
        <v>0</v>
      </c>
      <c r="AD5467">
        <v>0</v>
      </c>
      <c r="AE5467">
        <v>0</v>
      </c>
    </row>
    <row r="5468" spans="1:31" x14ac:dyDescent="0.3">
      <c r="A5468">
        <v>2516931</v>
      </c>
      <c r="B5468">
        <v>1</v>
      </c>
      <c r="C5468" t="s">
        <v>81</v>
      </c>
      <c r="D5468" t="s">
        <v>127</v>
      </c>
      <c r="E5468" t="s">
        <v>132</v>
      </c>
      <c r="F5468" t="s">
        <v>15704</v>
      </c>
      <c r="G5468" t="s">
        <v>143</v>
      </c>
      <c r="H5468" t="s">
        <v>135</v>
      </c>
      <c r="I5468" t="s">
        <v>136</v>
      </c>
      <c r="J5468" t="s">
        <v>137</v>
      </c>
      <c r="K5468" t="s">
        <v>144</v>
      </c>
      <c r="L5468" t="s">
        <v>15705</v>
      </c>
      <c r="M5468" t="s">
        <v>15706</v>
      </c>
      <c r="N5468">
        <v>1.4980555550000001</v>
      </c>
      <c r="O5468">
        <v>0</v>
      </c>
      <c r="P5468">
        <v>455</v>
      </c>
      <c r="Q5468">
        <v>31</v>
      </c>
      <c r="R5468">
        <v>61</v>
      </c>
      <c r="S5468">
        <v>3</v>
      </c>
      <c r="T5468">
        <v>30</v>
      </c>
      <c r="U5468">
        <v>0</v>
      </c>
      <c r="V5468">
        <v>0</v>
      </c>
      <c r="W5468">
        <v>0</v>
      </c>
      <c r="X5468">
        <v>96.248158367945905</v>
      </c>
      <c r="Y5468">
        <v>11.428534920182729</v>
      </c>
      <c r="Z5468">
        <v>15.465715855076935</v>
      </c>
      <c r="AA5468">
        <v>2.4103152692892005</v>
      </c>
      <c r="AB5468">
        <v>10.762266228759101</v>
      </c>
      <c r="AC5468">
        <v>0</v>
      </c>
      <c r="AD5468">
        <v>0</v>
      </c>
      <c r="AE5468">
        <v>136.31499064125387</v>
      </c>
    </row>
    <row r="5469" spans="1:31" x14ac:dyDescent="0.3">
      <c r="A5469">
        <v>2516933</v>
      </c>
      <c r="B5469">
        <v>1</v>
      </c>
      <c r="C5469" t="s">
        <v>81</v>
      </c>
      <c r="D5469" t="s">
        <v>128</v>
      </c>
      <c r="E5469" t="s">
        <v>187</v>
      </c>
      <c r="F5469" t="s">
        <v>15707</v>
      </c>
      <c r="G5469" t="s">
        <v>143</v>
      </c>
      <c r="H5469" t="s">
        <v>135</v>
      </c>
      <c r="I5469" t="s">
        <v>136</v>
      </c>
      <c r="J5469" t="s">
        <v>137</v>
      </c>
      <c r="K5469" t="s">
        <v>144</v>
      </c>
      <c r="L5469" t="s">
        <v>15708</v>
      </c>
      <c r="M5469" t="s">
        <v>15709</v>
      </c>
      <c r="N5469">
        <v>3.6211111109999998</v>
      </c>
      <c r="O5469">
        <v>2</v>
      </c>
      <c r="P5469">
        <v>0</v>
      </c>
      <c r="Q5469">
        <v>7</v>
      </c>
      <c r="R5469">
        <v>0</v>
      </c>
      <c r="S5469">
        <v>1</v>
      </c>
      <c r="T5469">
        <v>2</v>
      </c>
      <c r="U5469">
        <v>0</v>
      </c>
      <c r="V5469">
        <v>0</v>
      </c>
      <c r="W5469">
        <v>119.18802603724497</v>
      </c>
      <c r="X5469">
        <v>0</v>
      </c>
      <c r="Y5469">
        <v>3.487847306155071</v>
      </c>
      <c r="Z5469">
        <v>0</v>
      </c>
      <c r="AA5469">
        <v>3.1027047033677779</v>
      </c>
      <c r="AB5469">
        <v>5.9732859660091808</v>
      </c>
      <c r="AC5469">
        <v>0</v>
      </c>
      <c r="AD5469">
        <v>0</v>
      </c>
      <c r="AE5469">
        <v>131.75186401277699</v>
      </c>
    </row>
    <row r="5470" spans="1:31" x14ac:dyDescent="0.3">
      <c r="A5470">
        <v>2516934</v>
      </c>
      <c r="B5470">
        <v>1</v>
      </c>
      <c r="C5470" t="s">
        <v>81</v>
      </c>
      <c r="D5470" t="s">
        <v>114</v>
      </c>
      <c r="E5470" t="s">
        <v>207</v>
      </c>
      <c r="F5470" t="s">
        <v>15710</v>
      </c>
      <c r="G5470" t="s">
        <v>177</v>
      </c>
      <c r="H5470" t="s">
        <v>150</v>
      </c>
      <c r="I5470" t="s">
        <v>136</v>
      </c>
      <c r="J5470" t="s">
        <v>137</v>
      </c>
      <c r="K5470" t="s">
        <v>144</v>
      </c>
      <c r="L5470" t="s">
        <v>15711</v>
      </c>
      <c r="M5470" t="s">
        <v>15712</v>
      </c>
      <c r="N5470">
        <v>1.2441666659999999</v>
      </c>
      <c r="O5470">
        <v>0</v>
      </c>
      <c r="P5470">
        <v>73</v>
      </c>
      <c r="Q5470">
        <v>0</v>
      </c>
      <c r="R5470">
        <v>1</v>
      </c>
      <c r="S5470">
        <v>0</v>
      </c>
      <c r="T5470">
        <v>7</v>
      </c>
      <c r="U5470">
        <v>0</v>
      </c>
      <c r="V5470">
        <v>0</v>
      </c>
      <c r="W5470">
        <v>0</v>
      </c>
      <c r="X5470">
        <v>7.4671530114014359</v>
      </c>
      <c r="Y5470">
        <v>0</v>
      </c>
      <c r="Z5470">
        <v>1.755690228235E-3</v>
      </c>
      <c r="AA5470">
        <v>0</v>
      </c>
      <c r="AB5470">
        <v>2.0151258240297749</v>
      </c>
      <c r="AC5470">
        <v>0</v>
      </c>
      <c r="AD5470">
        <v>0</v>
      </c>
      <c r="AE5470">
        <v>9.484034525659446</v>
      </c>
    </row>
    <row r="5471" spans="1:31" x14ac:dyDescent="0.3">
      <c r="A5471">
        <v>2516941</v>
      </c>
      <c r="B5471">
        <v>1</v>
      </c>
      <c r="C5471" t="s">
        <v>81</v>
      </c>
      <c r="D5471" t="s">
        <v>112</v>
      </c>
      <c r="E5471" t="s">
        <v>141</v>
      </c>
      <c r="F5471" t="s">
        <v>4791</v>
      </c>
      <c r="G5471" t="s">
        <v>143</v>
      </c>
      <c r="H5471" t="s">
        <v>135</v>
      </c>
      <c r="I5471" t="s">
        <v>136</v>
      </c>
      <c r="J5471" t="s">
        <v>137</v>
      </c>
      <c r="K5471" t="s">
        <v>144</v>
      </c>
      <c r="L5471" t="s">
        <v>15713</v>
      </c>
      <c r="M5471" t="s">
        <v>15714</v>
      </c>
      <c r="N5471">
        <v>1.666388888</v>
      </c>
      <c r="O5471">
        <v>0</v>
      </c>
      <c r="P5471">
        <v>0</v>
      </c>
      <c r="Q5471">
        <v>6</v>
      </c>
      <c r="R5471">
        <v>73</v>
      </c>
      <c r="S5471">
        <v>4</v>
      </c>
      <c r="T5471">
        <v>1</v>
      </c>
      <c r="U5471">
        <v>0</v>
      </c>
      <c r="V5471">
        <v>0</v>
      </c>
      <c r="W5471">
        <v>0</v>
      </c>
      <c r="X5471">
        <v>0</v>
      </c>
      <c r="Y5471">
        <v>44.159461243743607</v>
      </c>
      <c r="Z5471">
        <v>79.643995105656259</v>
      </c>
      <c r="AA5471">
        <v>23.08499991490141</v>
      </c>
      <c r="AB5471">
        <v>0</v>
      </c>
      <c r="AC5471">
        <v>0</v>
      </c>
      <c r="AD5471">
        <v>0</v>
      </c>
      <c r="AE5471">
        <v>146.88845626430128</v>
      </c>
    </row>
    <row r="5472" spans="1:31" x14ac:dyDescent="0.3">
      <c r="A5472">
        <v>2516945</v>
      </c>
      <c r="B5472">
        <v>1</v>
      </c>
      <c r="C5472" t="s">
        <v>81</v>
      </c>
      <c r="D5472" t="s">
        <v>128</v>
      </c>
      <c r="E5472" t="s">
        <v>132</v>
      </c>
      <c r="F5472" t="s">
        <v>15715</v>
      </c>
      <c r="G5472" t="s">
        <v>143</v>
      </c>
      <c r="H5472" t="s">
        <v>135</v>
      </c>
      <c r="I5472" t="s">
        <v>136</v>
      </c>
      <c r="J5472" t="s">
        <v>137</v>
      </c>
      <c r="K5472" t="s">
        <v>144</v>
      </c>
      <c r="L5472" t="s">
        <v>15716</v>
      </c>
      <c r="M5472" t="s">
        <v>15717</v>
      </c>
      <c r="N5472">
        <v>0.89055555500000005</v>
      </c>
      <c r="O5472">
        <v>0</v>
      </c>
      <c r="P5472">
        <v>2936</v>
      </c>
      <c r="Q5472">
        <v>0</v>
      </c>
      <c r="R5472">
        <v>7</v>
      </c>
      <c r="S5472">
        <v>1</v>
      </c>
      <c r="T5472">
        <v>162</v>
      </c>
      <c r="U5472">
        <v>0</v>
      </c>
      <c r="V5472">
        <v>0</v>
      </c>
      <c r="W5472">
        <v>0</v>
      </c>
      <c r="X5472">
        <v>507.63641761591651</v>
      </c>
      <c r="Y5472">
        <v>0</v>
      </c>
      <c r="Z5472">
        <v>0.86095762960433075</v>
      </c>
      <c r="AA5472">
        <v>0.90425812699857999</v>
      </c>
      <c r="AB5472">
        <v>52.119108887363581</v>
      </c>
      <c r="AC5472">
        <v>0</v>
      </c>
      <c r="AD5472">
        <v>0</v>
      </c>
      <c r="AE5472">
        <v>561.52074225988304</v>
      </c>
    </row>
    <row r="5473" spans="1:31" x14ac:dyDescent="0.3">
      <c r="A5473">
        <v>2516946</v>
      </c>
      <c r="B5473">
        <v>1</v>
      </c>
      <c r="C5473" t="s">
        <v>81</v>
      </c>
      <c r="D5473" t="s">
        <v>126</v>
      </c>
      <c r="E5473" t="s">
        <v>187</v>
      </c>
      <c r="F5473" t="s">
        <v>15718</v>
      </c>
      <c r="G5473" t="s">
        <v>143</v>
      </c>
      <c r="H5473" t="s">
        <v>135</v>
      </c>
      <c r="I5473" t="s">
        <v>136</v>
      </c>
      <c r="J5473" t="s">
        <v>137</v>
      </c>
      <c r="K5473" t="s">
        <v>144</v>
      </c>
      <c r="L5473" t="s">
        <v>15719</v>
      </c>
      <c r="M5473" t="s">
        <v>15720</v>
      </c>
      <c r="N5473">
        <v>0.45944444400000001</v>
      </c>
      <c r="O5473">
        <v>3</v>
      </c>
      <c r="P5473">
        <v>651</v>
      </c>
      <c r="Q5473">
        <v>23</v>
      </c>
      <c r="R5473">
        <v>198</v>
      </c>
      <c r="S5473">
        <v>5</v>
      </c>
      <c r="T5473">
        <v>47</v>
      </c>
      <c r="U5473">
        <v>0</v>
      </c>
      <c r="V5473">
        <v>0</v>
      </c>
      <c r="W5473">
        <v>0.30697742137999989</v>
      </c>
      <c r="X5473">
        <v>21.943356201431243</v>
      </c>
      <c r="Y5473">
        <v>23.568249687777755</v>
      </c>
      <c r="Z5473">
        <v>4.7152206422640681</v>
      </c>
      <c r="AA5473">
        <v>7.5919831527380568</v>
      </c>
      <c r="AB5473">
        <v>6.2006038434551689</v>
      </c>
      <c r="AC5473">
        <v>0</v>
      </c>
      <c r="AD5473">
        <v>0</v>
      </c>
      <c r="AE5473">
        <v>64.326390949046285</v>
      </c>
    </row>
    <row r="5474" spans="1:31" x14ac:dyDescent="0.3">
      <c r="A5474">
        <v>2516952</v>
      </c>
      <c r="B5474">
        <v>1</v>
      </c>
      <c r="C5474" t="s">
        <v>80</v>
      </c>
      <c r="D5474" t="s">
        <v>103</v>
      </c>
      <c r="E5474" t="s">
        <v>187</v>
      </c>
      <c r="F5474" t="s">
        <v>15721</v>
      </c>
      <c r="G5474" t="s">
        <v>143</v>
      </c>
      <c r="H5474" t="s">
        <v>135</v>
      </c>
      <c r="I5474" t="s">
        <v>136</v>
      </c>
      <c r="J5474" t="s">
        <v>137</v>
      </c>
      <c r="K5474" t="s">
        <v>144</v>
      </c>
      <c r="L5474" t="s">
        <v>15722</v>
      </c>
      <c r="M5474" t="s">
        <v>15723</v>
      </c>
      <c r="N5474">
        <v>0.91194444399999997</v>
      </c>
      <c r="O5474">
        <v>0</v>
      </c>
      <c r="P5474">
        <v>0</v>
      </c>
      <c r="Q5474">
        <v>0</v>
      </c>
      <c r="R5474">
        <v>0</v>
      </c>
      <c r="S5474">
        <v>2</v>
      </c>
      <c r="T5474">
        <v>0</v>
      </c>
      <c r="U5474">
        <v>2</v>
      </c>
      <c r="V5474">
        <v>0</v>
      </c>
      <c r="W5474">
        <v>0</v>
      </c>
      <c r="X5474">
        <v>0</v>
      </c>
      <c r="Y5474">
        <v>0</v>
      </c>
      <c r="Z5474">
        <v>0</v>
      </c>
      <c r="AA5474">
        <v>26.40144901416199</v>
      </c>
      <c r="AB5474">
        <v>0</v>
      </c>
      <c r="AC5474">
        <v>10.286073288248888</v>
      </c>
      <c r="AD5474">
        <v>0</v>
      </c>
      <c r="AE5474">
        <v>36.687522302410876</v>
      </c>
    </row>
    <row r="5475" spans="1:31" x14ac:dyDescent="0.3">
      <c r="A5475">
        <v>2516953</v>
      </c>
      <c r="B5475">
        <v>1</v>
      </c>
      <c r="C5475" t="s">
        <v>80</v>
      </c>
      <c r="D5475" t="s">
        <v>82</v>
      </c>
      <c r="E5475" t="s">
        <v>167</v>
      </c>
      <c r="F5475" t="s">
        <v>15724</v>
      </c>
      <c r="G5475" t="s">
        <v>234</v>
      </c>
      <c r="H5475" t="s">
        <v>150</v>
      </c>
      <c r="I5475" t="s">
        <v>136</v>
      </c>
      <c r="J5475" t="s">
        <v>137</v>
      </c>
      <c r="K5475" t="s">
        <v>144</v>
      </c>
      <c r="L5475" t="s">
        <v>15725</v>
      </c>
      <c r="M5475" t="s">
        <v>15726</v>
      </c>
      <c r="N5475">
        <v>2.7675000000000001</v>
      </c>
      <c r="O5475">
        <v>0</v>
      </c>
      <c r="P5475">
        <v>4</v>
      </c>
      <c r="Q5475">
        <v>0</v>
      </c>
      <c r="R5475">
        <v>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2.1373949904559448</v>
      </c>
      <c r="Y5475">
        <v>0</v>
      </c>
      <c r="Z5475">
        <v>0</v>
      </c>
      <c r="AA5475">
        <v>0</v>
      </c>
      <c r="AB5475">
        <v>0</v>
      </c>
      <c r="AC5475">
        <v>0</v>
      </c>
      <c r="AD5475">
        <v>0</v>
      </c>
      <c r="AE5475">
        <v>2.1373949904559448</v>
      </c>
    </row>
    <row r="5476" spans="1:31" x14ac:dyDescent="0.3">
      <c r="A5476">
        <v>2516955</v>
      </c>
      <c r="B5476">
        <v>1</v>
      </c>
      <c r="C5476" t="s">
        <v>81</v>
      </c>
      <c r="D5476" t="s">
        <v>128</v>
      </c>
      <c r="E5476" t="s">
        <v>141</v>
      </c>
      <c r="F5476" t="s">
        <v>6129</v>
      </c>
      <c r="G5476" t="s">
        <v>143</v>
      </c>
      <c r="H5476" t="s">
        <v>135</v>
      </c>
      <c r="I5476" t="s">
        <v>136</v>
      </c>
      <c r="J5476" t="s">
        <v>137</v>
      </c>
      <c r="K5476" t="s">
        <v>144</v>
      </c>
      <c r="L5476" t="s">
        <v>15727</v>
      </c>
      <c r="M5476" t="s">
        <v>15728</v>
      </c>
      <c r="N5476">
        <v>3.633611111</v>
      </c>
      <c r="O5476">
        <v>0</v>
      </c>
      <c r="P5476">
        <v>0</v>
      </c>
      <c r="Q5476">
        <v>0</v>
      </c>
      <c r="R5476">
        <v>0</v>
      </c>
      <c r="S5476">
        <v>0</v>
      </c>
      <c r="T5476">
        <v>1</v>
      </c>
      <c r="U5476">
        <v>7</v>
      </c>
      <c r="V5476">
        <v>0</v>
      </c>
      <c r="W5476">
        <v>0</v>
      </c>
      <c r="X5476">
        <v>0</v>
      </c>
      <c r="Y5476">
        <v>0</v>
      </c>
      <c r="Z5476">
        <v>0</v>
      </c>
      <c r="AA5476">
        <v>0</v>
      </c>
      <c r="AB5476">
        <v>67.867326985633554</v>
      </c>
      <c r="AC5476">
        <v>582.09731568077177</v>
      </c>
      <c r="AD5476">
        <v>0</v>
      </c>
      <c r="AE5476">
        <v>649.96464266640533</v>
      </c>
    </row>
    <row r="5477" spans="1:31" x14ac:dyDescent="0.3">
      <c r="A5477">
        <v>2516956</v>
      </c>
      <c r="B5477">
        <v>1</v>
      </c>
      <c r="C5477" t="s">
        <v>81</v>
      </c>
      <c r="D5477" t="s">
        <v>128</v>
      </c>
      <c r="E5477" t="s">
        <v>141</v>
      </c>
      <c r="F5477" t="s">
        <v>15729</v>
      </c>
      <c r="G5477" t="s">
        <v>143</v>
      </c>
      <c r="H5477" t="s">
        <v>135</v>
      </c>
      <c r="I5477" t="s">
        <v>136</v>
      </c>
      <c r="J5477" t="s">
        <v>137</v>
      </c>
      <c r="K5477" t="s">
        <v>144</v>
      </c>
      <c r="L5477" t="s">
        <v>15730</v>
      </c>
      <c r="M5477" t="s">
        <v>15731</v>
      </c>
      <c r="N5477">
        <v>1.4111111110000001</v>
      </c>
      <c r="O5477">
        <v>0</v>
      </c>
      <c r="P5477">
        <v>2255</v>
      </c>
      <c r="Q5477">
        <v>0</v>
      </c>
      <c r="R5477">
        <v>0</v>
      </c>
      <c r="S5477">
        <v>0</v>
      </c>
      <c r="T5477">
        <v>45</v>
      </c>
      <c r="U5477">
        <v>0</v>
      </c>
      <c r="V5477">
        <v>0</v>
      </c>
      <c r="W5477">
        <v>0</v>
      </c>
      <c r="X5477">
        <v>666.29710583250881</v>
      </c>
      <c r="Y5477">
        <v>0</v>
      </c>
      <c r="Z5477">
        <v>0</v>
      </c>
      <c r="AA5477">
        <v>0</v>
      </c>
      <c r="AB5477">
        <v>56.341583586506765</v>
      </c>
      <c r="AC5477">
        <v>0</v>
      </c>
      <c r="AD5477">
        <v>0</v>
      </c>
      <c r="AE5477">
        <v>722.63868941901558</v>
      </c>
    </row>
    <row r="5478" spans="1:31" x14ac:dyDescent="0.3">
      <c r="A5478">
        <v>2516962</v>
      </c>
      <c r="B5478">
        <v>1</v>
      </c>
      <c r="C5478" t="s">
        <v>80</v>
      </c>
      <c r="D5478" t="s">
        <v>111</v>
      </c>
      <c r="E5478" t="s">
        <v>132</v>
      </c>
      <c r="F5478" t="s">
        <v>15732</v>
      </c>
      <c r="G5478" t="s">
        <v>450</v>
      </c>
      <c r="H5478" t="s">
        <v>135</v>
      </c>
      <c r="I5478" t="s">
        <v>136</v>
      </c>
      <c r="J5478" t="s">
        <v>137</v>
      </c>
      <c r="K5478" t="s">
        <v>144</v>
      </c>
      <c r="L5478" t="s">
        <v>15733</v>
      </c>
      <c r="M5478" t="s">
        <v>15734</v>
      </c>
      <c r="N5478">
        <v>0.42416666600000003</v>
      </c>
      <c r="O5478">
        <v>0</v>
      </c>
      <c r="P5478">
        <v>713</v>
      </c>
      <c r="Q5478">
        <v>0</v>
      </c>
      <c r="R5478">
        <v>0</v>
      </c>
      <c r="S5478">
        <v>0</v>
      </c>
      <c r="T5478">
        <v>51</v>
      </c>
      <c r="U5478">
        <v>0</v>
      </c>
      <c r="V5478">
        <v>0</v>
      </c>
      <c r="W5478">
        <v>0</v>
      </c>
      <c r="X5478">
        <v>63.294054513957825</v>
      </c>
      <c r="Y5478">
        <v>0</v>
      </c>
      <c r="Z5478">
        <v>0</v>
      </c>
      <c r="AA5478">
        <v>0</v>
      </c>
      <c r="AB5478">
        <v>17.555771005464802</v>
      </c>
      <c r="AC5478">
        <v>0</v>
      </c>
      <c r="AD5478">
        <v>0</v>
      </c>
      <c r="AE5478">
        <v>80.849825519422623</v>
      </c>
    </row>
    <row r="5479" spans="1:31" x14ac:dyDescent="0.3">
      <c r="A5479">
        <v>2516966</v>
      </c>
      <c r="B5479">
        <v>1</v>
      </c>
      <c r="C5479" t="s">
        <v>80</v>
      </c>
      <c r="D5479" t="s">
        <v>103</v>
      </c>
      <c r="E5479" t="s">
        <v>132</v>
      </c>
      <c r="F5479" t="s">
        <v>15735</v>
      </c>
      <c r="G5479" t="s">
        <v>1242</v>
      </c>
      <c r="H5479" t="s">
        <v>135</v>
      </c>
      <c r="I5479" t="s">
        <v>136</v>
      </c>
      <c r="J5479" t="s">
        <v>3</v>
      </c>
      <c r="K5479" t="s">
        <v>144</v>
      </c>
      <c r="L5479" t="s">
        <v>15736</v>
      </c>
      <c r="M5479" t="s">
        <v>15737</v>
      </c>
      <c r="N5479">
        <v>5.3191666660000001</v>
      </c>
      <c r="O5479">
        <v>0</v>
      </c>
      <c r="P5479">
        <v>14</v>
      </c>
      <c r="Q5479">
        <v>0</v>
      </c>
      <c r="R5479">
        <v>8</v>
      </c>
      <c r="S5479">
        <v>0</v>
      </c>
      <c r="T5479">
        <v>12</v>
      </c>
      <c r="U5479">
        <v>0</v>
      </c>
      <c r="V5479">
        <v>0</v>
      </c>
      <c r="W5479">
        <v>0</v>
      </c>
      <c r="X5479">
        <v>9.26602491228393</v>
      </c>
      <c r="Y5479">
        <v>0</v>
      </c>
      <c r="Z5479">
        <v>3.1977360594788</v>
      </c>
      <c r="AA5479">
        <v>0</v>
      </c>
      <c r="AB5479">
        <v>17.606360004175443</v>
      </c>
      <c r="AC5479">
        <v>0</v>
      </c>
      <c r="AD5479">
        <v>0</v>
      </c>
      <c r="AE5479">
        <v>30.070120975938174</v>
      </c>
    </row>
    <row r="5480" spans="1:31" x14ac:dyDescent="0.3">
      <c r="A5480">
        <v>2516967</v>
      </c>
      <c r="B5480">
        <v>1</v>
      </c>
      <c r="C5480" t="s">
        <v>80</v>
      </c>
      <c r="D5480" t="s">
        <v>104</v>
      </c>
      <c r="E5480" t="s">
        <v>159</v>
      </c>
      <c r="F5480" t="s">
        <v>15738</v>
      </c>
      <c r="G5480" t="s">
        <v>1242</v>
      </c>
      <c r="H5480" t="s">
        <v>150</v>
      </c>
      <c r="I5480" t="s">
        <v>136</v>
      </c>
      <c r="J5480" t="s">
        <v>3</v>
      </c>
      <c r="K5480" t="s">
        <v>144</v>
      </c>
      <c r="L5480" t="s">
        <v>15739</v>
      </c>
      <c r="M5480" t="s">
        <v>15740</v>
      </c>
      <c r="N5480">
        <v>1.624166666</v>
      </c>
      <c r="O5480">
        <v>0</v>
      </c>
      <c r="P5480">
        <v>7</v>
      </c>
      <c r="Q5480">
        <v>0</v>
      </c>
      <c r="R5480">
        <v>16</v>
      </c>
      <c r="S5480">
        <v>0</v>
      </c>
      <c r="T5480">
        <v>5</v>
      </c>
      <c r="U5480">
        <v>0</v>
      </c>
      <c r="V5480">
        <v>0</v>
      </c>
      <c r="W5480">
        <v>0</v>
      </c>
      <c r="X5480">
        <v>2.3297725083105871</v>
      </c>
      <c r="Y5480">
        <v>0</v>
      </c>
      <c r="Z5480">
        <v>4.5337230273053262</v>
      </c>
      <c r="AA5480">
        <v>0</v>
      </c>
      <c r="AB5480">
        <v>6.3769267452125415</v>
      </c>
      <c r="AC5480">
        <v>0</v>
      </c>
      <c r="AD5480">
        <v>0</v>
      </c>
      <c r="AE5480">
        <v>13.240422280828454</v>
      </c>
    </row>
    <row r="5481" spans="1:31" x14ac:dyDescent="0.3">
      <c r="A5481">
        <v>2516969</v>
      </c>
      <c r="B5481">
        <v>1</v>
      </c>
      <c r="C5481" t="s">
        <v>80</v>
      </c>
      <c r="D5481" t="s">
        <v>106</v>
      </c>
      <c r="E5481" t="s">
        <v>159</v>
      </c>
      <c r="F5481" t="s">
        <v>15741</v>
      </c>
      <c r="G5481" t="s">
        <v>181</v>
      </c>
      <c r="H5481" t="s">
        <v>150</v>
      </c>
      <c r="I5481" t="s">
        <v>136</v>
      </c>
      <c r="J5481" t="s">
        <v>137</v>
      </c>
      <c r="K5481" t="s">
        <v>144</v>
      </c>
      <c r="L5481" t="s">
        <v>15742</v>
      </c>
      <c r="M5481" t="s">
        <v>15743</v>
      </c>
      <c r="N5481">
        <v>2.0225</v>
      </c>
      <c r="O5481">
        <v>0</v>
      </c>
      <c r="P5481">
        <v>105</v>
      </c>
      <c r="Q5481">
        <v>0</v>
      </c>
      <c r="R5481">
        <v>0</v>
      </c>
      <c r="S5481">
        <v>0</v>
      </c>
      <c r="T5481">
        <v>11</v>
      </c>
      <c r="U5481">
        <v>0</v>
      </c>
      <c r="V5481">
        <v>0</v>
      </c>
      <c r="W5481">
        <v>0</v>
      </c>
      <c r="X5481">
        <v>28.603372559276448</v>
      </c>
      <c r="Y5481">
        <v>0</v>
      </c>
      <c r="Z5481">
        <v>0</v>
      </c>
      <c r="AA5481">
        <v>0</v>
      </c>
      <c r="AB5481">
        <v>14.468617471042089</v>
      </c>
      <c r="AC5481">
        <v>0</v>
      </c>
      <c r="AD5481">
        <v>0</v>
      </c>
      <c r="AE5481">
        <v>43.071990030318538</v>
      </c>
    </row>
    <row r="5482" spans="1:31" x14ac:dyDescent="0.3">
      <c r="A5482">
        <v>2516974</v>
      </c>
      <c r="B5482">
        <v>1</v>
      </c>
      <c r="C5482" t="s">
        <v>81</v>
      </c>
      <c r="D5482" t="s">
        <v>114</v>
      </c>
      <c r="E5482" t="s">
        <v>141</v>
      </c>
      <c r="F5482" t="s">
        <v>15744</v>
      </c>
      <c r="G5482" t="s">
        <v>143</v>
      </c>
      <c r="H5482" t="s">
        <v>135</v>
      </c>
      <c r="I5482" t="s">
        <v>136</v>
      </c>
      <c r="J5482" t="s">
        <v>137</v>
      </c>
      <c r="K5482" t="s">
        <v>144</v>
      </c>
      <c r="L5482" t="s">
        <v>15745</v>
      </c>
      <c r="M5482" t="s">
        <v>15746</v>
      </c>
      <c r="N5482">
        <v>0.135833333</v>
      </c>
      <c r="O5482">
        <v>0</v>
      </c>
      <c r="P5482">
        <v>237</v>
      </c>
      <c r="Q5482">
        <v>0</v>
      </c>
      <c r="R5482">
        <v>9</v>
      </c>
      <c r="S5482">
        <v>0</v>
      </c>
      <c r="T5482">
        <v>17</v>
      </c>
      <c r="U5482">
        <v>0</v>
      </c>
      <c r="V5482">
        <v>0</v>
      </c>
      <c r="W5482">
        <v>0</v>
      </c>
      <c r="X5482">
        <v>1.8683282450685728</v>
      </c>
      <c r="Y5482">
        <v>0</v>
      </c>
      <c r="Z5482">
        <v>0.18849170811641999</v>
      </c>
      <c r="AA5482">
        <v>0</v>
      </c>
      <c r="AB5482">
        <v>0.70643059204361247</v>
      </c>
      <c r="AC5482">
        <v>0</v>
      </c>
      <c r="AD5482">
        <v>0</v>
      </c>
      <c r="AE5482">
        <v>2.7632505452286051</v>
      </c>
    </row>
    <row r="5483" spans="1:31" x14ac:dyDescent="0.3">
      <c r="A5483">
        <v>2516976</v>
      </c>
      <c r="B5483">
        <v>1</v>
      </c>
      <c r="C5483" t="s">
        <v>81</v>
      </c>
      <c r="D5483" t="s">
        <v>125</v>
      </c>
      <c r="E5483" t="s">
        <v>187</v>
      </c>
      <c r="F5483" t="s">
        <v>6312</v>
      </c>
      <c r="G5483" t="s">
        <v>143</v>
      </c>
      <c r="H5483" t="s">
        <v>135</v>
      </c>
      <c r="I5483" t="s">
        <v>136</v>
      </c>
      <c r="J5483" t="s">
        <v>137</v>
      </c>
      <c r="K5483" t="s">
        <v>144</v>
      </c>
      <c r="L5483" t="s">
        <v>15747</v>
      </c>
      <c r="M5483" t="s">
        <v>15748</v>
      </c>
      <c r="N5483">
        <v>0.60027777699999996</v>
      </c>
      <c r="O5483">
        <v>0</v>
      </c>
      <c r="P5483">
        <v>0</v>
      </c>
      <c r="Q5483">
        <v>45</v>
      </c>
      <c r="R5483">
        <v>33</v>
      </c>
      <c r="S5483">
        <v>2</v>
      </c>
      <c r="T5483">
        <v>0</v>
      </c>
      <c r="U5483">
        <v>0</v>
      </c>
      <c r="V5483">
        <v>0</v>
      </c>
      <c r="W5483">
        <v>0</v>
      </c>
      <c r="X5483">
        <v>0</v>
      </c>
      <c r="Y5483">
        <v>6.9447224832881727</v>
      </c>
      <c r="Z5483">
        <v>6.5855178954818747</v>
      </c>
      <c r="AA5483">
        <v>10.874834440084282</v>
      </c>
      <c r="AB5483">
        <v>0</v>
      </c>
      <c r="AC5483">
        <v>0</v>
      </c>
      <c r="AD5483">
        <v>0</v>
      </c>
      <c r="AE5483">
        <v>24.405074818854331</v>
      </c>
    </row>
    <row r="5484" spans="1:31" x14ac:dyDescent="0.3">
      <c r="A5484">
        <v>2516979</v>
      </c>
      <c r="B5484">
        <v>1</v>
      </c>
      <c r="C5484" t="s">
        <v>81</v>
      </c>
      <c r="D5484" t="s">
        <v>127</v>
      </c>
      <c r="E5484" t="s">
        <v>187</v>
      </c>
      <c r="F5484" t="s">
        <v>10210</v>
      </c>
      <c r="G5484" t="s">
        <v>143</v>
      </c>
      <c r="H5484" t="s">
        <v>135</v>
      </c>
      <c r="I5484" t="s">
        <v>136</v>
      </c>
      <c r="J5484" t="s">
        <v>137</v>
      </c>
      <c r="K5484" t="s">
        <v>144</v>
      </c>
      <c r="L5484" t="s">
        <v>15749</v>
      </c>
      <c r="M5484" t="s">
        <v>15750</v>
      </c>
      <c r="N5484">
        <v>0.57444444400000005</v>
      </c>
      <c r="O5484">
        <v>2</v>
      </c>
      <c r="P5484">
        <v>136</v>
      </c>
      <c r="Q5484">
        <v>42</v>
      </c>
      <c r="R5484">
        <v>25</v>
      </c>
      <c r="S5484">
        <v>5</v>
      </c>
      <c r="T5484">
        <v>15</v>
      </c>
      <c r="U5484">
        <v>1</v>
      </c>
      <c r="V5484">
        <v>0</v>
      </c>
      <c r="W5484">
        <v>0.31152866567515003</v>
      </c>
      <c r="X5484">
        <v>10.7851267608127</v>
      </c>
      <c r="Y5484">
        <v>8.8024195468123594</v>
      </c>
      <c r="Z5484">
        <v>3.3759354388648899</v>
      </c>
      <c r="AA5484">
        <v>1.7311827621471287</v>
      </c>
      <c r="AB5484">
        <v>2.4350083273371159</v>
      </c>
      <c r="AC5484">
        <v>2.7595929886799997</v>
      </c>
      <c r="AD5484">
        <v>0</v>
      </c>
      <c r="AE5484">
        <v>30.200794490329343</v>
      </c>
    </row>
    <row r="5485" spans="1:31" x14ac:dyDescent="0.3">
      <c r="A5485">
        <v>2516991</v>
      </c>
      <c r="B5485">
        <v>1</v>
      </c>
      <c r="C5485" t="s">
        <v>81</v>
      </c>
      <c r="D5485" t="s">
        <v>117</v>
      </c>
      <c r="E5485" t="s">
        <v>207</v>
      </c>
      <c r="F5485" t="s">
        <v>15751</v>
      </c>
      <c r="G5485" t="s">
        <v>413</v>
      </c>
      <c r="H5485" t="s">
        <v>150</v>
      </c>
      <c r="I5485" t="s">
        <v>136</v>
      </c>
      <c r="J5485" t="s">
        <v>137</v>
      </c>
      <c r="K5485" t="s">
        <v>144</v>
      </c>
      <c r="L5485" t="s">
        <v>15752</v>
      </c>
      <c r="M5485" t="s">
        <v>15753</v>
      </c>
      <c r="N5485">
        <v>1.9197222220000001</v>
      </c>
      <c r="O5485">
        <v>0</v>
      </c>
      <c r="P5485">
        <v>3</v>
      </c>
      <c r="Q5485">
        <v>0</v>
      </c>
      <c r="R5485">
        <v>1</v>
      </c>
      <c r="S5485">
        <v>0</v>
      </c>
      <c r="T5485">
        <v>2</v>
      </c>
      <c r="U5485">
        <v>0</v>
      </c>
      <c r="V5485">
        <v>0</v>
      </c>
      <c r="W5485">
        <v>0</v>
      </c>
      <c r="X5485">
        <v>0.8567276024838355</v>
      </c>
      <c r="Y5485">
        <v>0</v>
      </c>
      <c r="Z5485">
        <v>0.78015250242666656</v>
      </c>
      <c r="AA5485">
        <v>0</v>
      </c>
      <c r="AB5485">
        <v>2.0453608361268776</v>
      </c>
      <c r="AC5485">
        <v>0</v>
      </c>
      <c r="AD5485">
        <v>0</v>
      </c>
      <c r="AE5485">
        <v>3.6822409410373798</v>
      </c>
    </row>
    <row r="5486" spans="1:31" x14ac:dyDescent="0.3">
      <c r="A5486">
        <v>2516998</v>
      </c>
      <c r="B5486">
        <v>1</v>
      </c>
      <c r="C5486" t="s">
        <v>81</v>
      </c>
      <c r="D5486" t="s">
        <v>128</v>
      </c>
      <c r="E5486" t="s">
        <v>141</v>
      </c>
      <c r="F5486" t="s">
        <v>15754</v>
      </c>
      <c r="G5486" t="s">
        <v>143</v>
      </c>
      <c r="H5486" t="s">
        <v>135</v>
      </c>
      <c r="I5486" t="s">
        <v>136</v>
      </c>
      <c r="J5486" t="s">
        <v>137</v>
      </c>
      <c r="K5486" t="s">
        <v>144</v>
      </c>
      <c r="L5486" t="s">
        <v>15755</v>
      </c>
      <c r="M5486" t="s">
        <v>15756</v>
      </c>
      <c r="N5486">
        <v>1.096944444</v>
      </c>
      <c r="O5486">
        <v>0</v>
      </c>
      <c r="P5486">
        <v>512</v>
      </c>
      <c r="Q5486">
        <v>0</v>
      </c>
      <c r="R5486">
        <v>0</v>
      </c>
      <c r="S5486">
        <v>0</v>
      </c>
      <c r="T5486">
        <v>14</v>
      </c>
      <c r="U5486">
        <v>0</v>
      </c>
      <c r="V5486">
        <v>0</v>
      </c>
      <c r="W5486">
        <v>0</v>
      </c>
      <c r="X5486">
        <v>144.91512505767977</v>
      </c>
      <c r="Y5486">
        <v>0</v>
      </c>
      <c r="Z5486">
        <v>0</v>
      </c>
      <c r="AA5486">
        <v>0</v>
      </c>
      <c r="AB5486">
        <v>42.411166918714116</v>
      </c>
      <c r="AC5486">
        <v>0</v>
      </c>
      <c r="AD5486">
        <v>0</v>
      </c>
      <c r="AE5486">
        <v>187.32629197639389</v>
      </c>
    </row>
    <row r="5487" spans="1:31" x14ac:dyDescent="0.3">
      <c r="A5487">
        <v>2517002</v>
      </c>
      <c r="B5487">
        <v>1</v>
      </c>
      <c r="C5487" t="s">
        <v>80</v>
      </c>
      <c r="D5487" t="s">
        <v>94</v>
      </c>
      <c r="E5487" t="s">
        <v>275</v>
      </c>
      <c r="F5487" t="s">
        <v>15757</v>
      </c>
      <c r="G5487" t="s">
        <v>295</v>
      </c>
      <c r="H5487" t="s">
        <v>135</v>
      </c>
      <c r="I5487" t="s">
        <v>136</v>
      </c>
      <c r="J5487" t="s">
        <v>137</v>
      </c>
      <c r="K5487" t="s">
        <v>138</v>
      </c>
      <c r="L5487" t="s">
        <v>15758</v>
      </c>
      <c r="M5487" t="s">
        <v>15759</v>
      </c>
      <c r="N5487">
        <v>0.12472222199999999</v>
      </c>
      <c r="O5487">
        <v>10</v>
      </c>
      <c r="P5487">
        <v>30562</v>
      </c>
      <c r="Q5487">
        <v>189</v>
      </c>
      <c r="R5487">
        <v>1803</v>
      </c>
      <c r="S5487">
        <v>92</v>
      </c>
      <c r="T5487">
        <v>5353</v>
      </c>
      <c r="U5487">
        <v>27</v>
      </c>
      <c r="V5487">
        <v>10</v>
      </c>
      <c r="W5487">
        <v>0.44744318034909508</v>
      </c>
      <c r="X5487">
        <v>676.81833696579554</v>
      </c>
      <c r="Y5487">
        <v>70.834905412013711</v>
      </c>
      <c r="Z5487">
        <v>46.308772025655607</v>
      </c>
      <c r="AA5487">
        <v>119.78104030443536</v>
      </c>
      <c r="AB5487">
        <v>354.05415323720786</v>
      </c>
      <c r="AC5487">
        <v>94.087672159398664</v>
      </c>
      <c r="AD5487">
        <v>5.8322404349725447</v>
      </c>
      <c r="AE5487">
        <v>1368.1645637198283</v>
      </c>
    </row>
    <row r="5488" spans="1:31" x14ac:dyDescent="0.3">
      <c r="A5488">
        <v>2517008</v>
      </c>
      <c r="B5488">
        <v>1</v>
      </c>
      <c r="C5488" t="s">
        <v>80</v>
      </c>
      <c r="D5488" t="s">
        <v>94</v>
      </c>
      <c r="E5488" t="s">
        <v>275</v>
      </c>
      <c r="F5488" t="s">
        <v>15760</v>
      </c>
      <c r="G5488" t="s">
        <v>143</v>
      </c>
      <c r="H5488" t="s">
        <v>135</v>
      </c>
      <c r="I5488" t="s">
        <v>136</v>
      </c>
      <c r="J5488" t="s">
        <v>137</v>
      </c>
      <c r="K5488" t="s">
        <v>144</v>
      </c>
      <c r="L5488" t="s">
        <v>15761</v>
      </c>
      <c r="M5488" t="s">
        <v>15762</v>
      </c>
      <c r="N5488">
        <v>0.52083333300000001</v>
      </c>
      <c r="O5488">
        <v>0</v>
      </c>
      <c r="P5488">
        <v>1204</v>
      </c>
      <c r="Q5488">
        <v>51</v>
      </c>
      <c r="R5488">
        <v>145</v>
      </c>
      <c r="S5488">
        <v>27</v>
      </c>
      <c r="T5488">
        <v>135</v>
      </c>
      <c r="U5488">
        <v>10</v>
      </c>
      <c r="V5488">
        <v>0</v>
      </c>
      <c r="W5488">
        <v>0</v>
      </c>
      <c r="X5488">
        <v>103.70876819052485</v>
      </c>
      <c r="Y5488">
        <v>267.1215867461658</v>
      </c>
      <c r="Z5488">
        <v>18.826391843491908</v>
      </c>
      <c r="AA5488">
        <v>75.619020355720878</v>
      </c>
      <c r="AB5488">
        <v>40.145896729586752</v>
      </c>
      <c r="AC5488">
        <v>177.56377137989347</v>
      </c>
      <c r="AD5488">
        <v>0</v>
      </c>
      <c r="AE5488">
        <v>682.98543524538366</v>
      </c>
    </row>
    <row r="5489" spans="1:31" x14ac:dyDescent="0.3">
      <c r="A5489">
        <v>2517009</v>
      </c>
      <c r="B5489">
        <v>1</v>
      </c>
      <c r="C5489" t="s">
        <v>80</v>
      </c>
      <c r="D5489" t="s">
        <v>94</v>
      </c>
      <c r="E5489" t="s">
        <v>132</v>
      </c>
      <c r="F5489" t="s">
        <v>15763</v>
      </c>
      <c r="G5489" t="s">
        <v>11223</v>
      </c>
      <c r="H5489" t="s">
        <v>135</v>
      </c>
      <c r="I5489" t="s">
        <v>136</v>
      </c>
      <c r="J5489" t="s">
        <v>137</v>
      </c>
      <c r="K5489" t="s">
        <v>144</v>
      </c>
      <c r="L5489" t="s">
        <v>15764</v>
      </c>
      <c r="M5489" t="s">
        <v>15765</v>
      </c>
      <c r="N5489">
        <v>0.69388888800000004</v>
      </c>
      <c r="O5489">
        <v>0</v>
      </c>
      <c r="P5489">
        <v>81</v>
      </c>
      <c r="Q5489">
        <v>0</v>
      </c>
      <c r="R5489">
        <v>1</v>
      </c>
      <c r="S5489">
        <v>0</v>
      </c>
      <c r="T5489">
        <v>6</v>
      </c>
      <c r="U5489">
        <v>0</v>
      </c>
      <c r="V5489">
        <v>0</v>
      </c>
      <c r="W5489">
        <v>0</v>
      </c>
      <c r="X5489">
        <v>4.9533940431416701</v>
      </c>
      <c r="Y5489">
        <v>0</v>
      </c>
      <c r="Z5489">
        <v>1.849077080998E-2</v>
      </c>
      <c r="AA5489">
        <v>0</v>
      </c>
      <c r="AB5489">
        <v>0.95543261584098615</v>
      </c>
      <c r="AC5489">
        <v>0</v>
      </c>
      <c r="AD5489">
        <v>0</v>
      </c>
      <c r="AE5489">
        <v>5.9273174297926365</v>
      </c>
    </row>
    <row r="5490" spans="1:31" x14ac:dyDescent="0.3">
      <c r="A5490">
        <v>2517014</v>
      </c>
      <c r="B5490">
        <v>1</v>
      </c>
      <c r="C5490" t="s">
        <v>80</v>
      </c>
      <c r="D5490" t="s">
        <v>99</v>
      </c>
      <c r="E5490" t="s">
        <v>207</v>
      </c>
      <c r="F5490" t="s">
        <v>15766</v>
      </c>
      <c r="G5490" t="s">
        <v>177</v>
      </c>
      <c r="H5490" t="s">
        <v>150</v>
      </c>
      <c r="I5490" t="s">
        <v>136</v>
      </c>
      <c r="J5490" t="s">
        <v>137</v>
      </c>
      <c r="K5490" t="s">
        <v>144</v>
      </c>
      <c r="L5490" t="s">
        <v>15767</v>
      </c>
      <c r="M5490" t="s">
        <v>15768</v>
      </c>
      <c r="N5490">
        <v>2.2766666660000001</v>
      </c>
      <c r="O5490">
        <v>0</v>
      </c>
      <c r="P5490">
        <v>8</v>
      </c>
      <c r="Q5490">
        <v>0</v>
      </c>
      <c r="R5490">
        <v>0</v>
      </c>
      <c r="S5490">
        <v>0</v>
      </c>
      <c r="T5490">
        <v>0</v>
      </c>
      <c r="U5490">
        <v>0</v>
      </c>
      <c r="V5490">
        <v>0</v>
      </c>
      <c r="W5490">
        <v>0</v>
      </c>
      <c r="X5490">
        <v>1.1973832796236792</v>
      </c>
      <c r="Y5490">
        <v>0</v>
      </c>
      <c r="Z5490">
        <v>0</v>
      </c>
      <c r="AA5490">
        <v>0</v>
      </c>
      <c r="AB5490">
        <v>0</v>
      </c>
      <c r="AC5490">
        <v>0</v>
      </c>
      <c r="AD5490">
        <v>0</v>
      </c>
      <c r="AE5490">
        <v>1.1973832796236792</v>
      </c>
    </row>
    <row r="5491" spans="1:31" x14ac:dyDescent="0.3">
      <c r="A5491">
        <v>2517022</v>
      </c>
      <c r="B5491">
        <v>1</v>
      </c>
      <c r="C5491" t="s">
        <v>80</v>
      </c>
      <c r="D5491" t="s">
        <v>104</v>
      </c>
      <c r="E5491" t="s">
        <v>132</v>
      </c>
      <c r="F5491" t="s">
        <v>15769</v>
      </c>
      <c r="G5491" t="s">
        <v>204</v>
      </c>
      <c r="H5491" t="s">
        <v>135</v>
      </c>
      <c r="I5491" t="s">
        <v>136</v>
      </c>
      <c r="J5491" t="s">
        <v>137</v>
      </c>
      <c r="K5491" t="s">
        <v>144</v>
      </c>
      <c r="L5491" t="s">
        <v>15770</v>
      </c>
      <c r="M5491" t="s">
        <v>15771</v>
      </c>
      <c r="N5491">
        <v>4.5844444439999998</v>
      </c>
      <c r="O5491">
        <v>0</v>
      </c>
      <c r="P5491">
        <v>15</v>
      </c>
      <c r="Q5491">
        <v>1</v>
      </c>
      <c r="R5491">
        <v>1</v>
      </c>
      <c r="S5491">
        <v>0</v>
      </c>
      <c r="T5491">
        <v>0</v>
      </c>
      <c r="U5491">
        <v>0</v>
      </c>
      <c r="V5491">
        <v>0</v>
      </c>
      <c r="W5491">
        <v>0</v>
      </c>
      <c r="X5491">
        <v>23.947774688144079</v>
      </c>
      <c r="Y5491">
        <v>4.4219591684622408</v>
      </c>
      <c r="Z5491">
        <v>0.77824148417819827</v>
      </c>
      <c r="AA5491">
        <v>0</v>
      </c>
      <c r="AB5491">
        <v>0</v>
      </c>
      <c r="AC5491">
        <v>0</v>
      </c>
      <c r="AD5491">
        <v>0</v>
      </c>
      <c r="AE5491">
        <v>29.147975340784519</v>
      </c>
    </row>
    <row r="5492" spans="1:31" x14ac:dyDescent="0.3">
      <c r="A5492">
        <v>2517025</v>
      </c>
      <c r="B5492">
        <v>1</v>
      </c>
      <c r="C5492" t="s">
        <v>81</v>
      </c>
      <c r="D5492" t="s">
        <v>128</v>
      </c>
      <c r="E5492" t="s">
        <v>132</v>
      </c>
      <c r="F5492" t="s">
        <v>15772</v>
      </c>
      <c r="G5492" t="s">
        <v>674</v>
      </c>
      <c r="H5492" t="s">
        <v>135</v>
      </c>
      <c r="I5492" t="s">
        <v>136</v>
      </c>
      <c r="J5492" t="s">
        <v>137</v>
      </c>
      <c r="K5492" t="s">
        <v>144</v>
      </c>
      <c r="L5492" t="s">
        <v>15773</v>
      </c>
      <c r="M5492" t="s">
        <v>15774</v>
      </c>
      <c r="N5492">
        <v>6.8369444440000002</v>
      </c>
      <c r="O5492">
        <v>0</v>
      </c>
      <c r="P5492">
        <v>600</v>
      </c>
      <c r="Q5492">
        <v>0</v>
      </c>
      <c r="R5492">
        <v>0</v>
      </c>
      <c r="S5492">
        <v>0</v>
      </c>
      <c r="T5492">
        <v>16</v>
      </c>
      <c r="U5492">
        <v>0</v>
      </c>
      <c r="V5492">
        <v>0</v>
      </c>
      <c r="W5492">
        <v>0</v>
      </c>
      <c r="X5492">
        <v>746.83364735341422</v>
      </c>
      <c r="Y5492">
        <v>0</v>
      </c>
      <c r="Z5492">
        <v>0</v>
      </c>
      <c r="AA5492">
        <v>0</v>
      </c>
      <c r="AB5492">
        <v>89.926105491318978</v>
      </c>
      <c r="AC5492">
        <v>0</v>
      </c>
      <c r="AD5492">
        <v>0</v>
      </c>
      <c r="AE5492">
        <v>836.75975284473316</v>
      </c>
    </row>
    <row r="5493" spans="1:31" x14ac:dyDescent="0.3">
      <c r="A5493">
        <v>2517029</v>
      </c>
      <c r="B5493">
        <v>1</v>
      </c>
      <c r="C5493" t="s">
        <v>80</v>
      </c>
      <c r="D5493" t="s">
        <v>96</v>
      </c>
      <c r="E5493" t="s">
        <v>167</v>
      </c>
      <c r="F5493" t="s">
        <v>15775</v>
      </c>
      <c r="G5493" t="s">
        <v>169</v>
      </c>
      <c r="H5493" t="s">
        <v>150</v>
      </c>
      <c r="I5493" t="s">
        <v>136</v>
      </c>
      <c r="J5493" t="s">
        <v>137</v>
      </c>
      <c r="K5493" t="s">
        <v>144</v>
      </c>
      <c r="L5493" t="s">
        <v>15776</v>
      </c>
      <c r="M5493" t="s">
        <v>15777</v>
      </c>
      <c r="N5493">
        <v>2.5983333329999998</v>
      </c>
      <c r="O5493">
        <v>0</v>
      </c>
      <c r="P5493">
        <v>1</v>
      </c>
      <c r="Q5493">
        <v>0</v>
      </c>
      <c r="R5493">
        <v>0</v>
      </c>
      <c r="S5493">
        <v>0</v>
      </c>
      <c r="T5493">
        <v>0</v>
      </c>
      <c r="U5493">
        <v>0</v>
      </c>
      <c r="V5493">
        <v>0</v>
      </c>
      <c r="W5493">
        <v>0</v>
      </c>
      <c r="X5493">
        <v>0.11606602827475002</v>
      </c>
      <c r="Y5493">
        <v>0</v>
      </c>
      <c r="Z5493">
        <v>0</v>
      </c>
      <c r="AA5493">
        <v>0</v>
      </c>
      <c r="AB5493">
        <v>0</v>
      </c>
      <c r="AC5493">
        <v>0</v>
      </c>
      <c r="AD5493">
        <v>0</v>
      </c>
      <c r="AE5493">
        <v>0.11606602827475002</v>
      </c>
    </row>
    <row r="5494" spans="1:31" x14ac:dyDescent="0.3">
      <c r="A5494">
        <v>2517031</v>
      </c>
      <c r="B5494">
        <v>1</v>
      </c>
      <c r="C5494" t="s">
        <v>81</v>
      </c>
      <c r="D5494" t="s">
        <v>120</v>
      </c>
      <c r="E5494" t="s">
        <v>187</v>
      </c>
      <c r="F5494" t="s">
        <v>529</v>
      </c>
      <c r="G5494" t="s">
        <v>143</v>
      </c>
      <c r="H5494" t="s">
        <v>135</v>
      </c>
      <c r="I5494" t="s">
        <v>136</v>
      </c>
      <c r="J5494" t="s">
        <v>137</v>
      </c>
      <c r="K5494" t="s">
        <v>144</v>
      </c>
      <c r="L5494" t="s">
        <v>15778</v>
      </c>
      <c r="M5494" t="s">
        <v>15779</v>
      </c>
      <c r="N5494">
        <v>0.42083333299999998</v>
      </c>
      <c r="O5494">
        <v>2</v>
      </c>
      <c r="P5494">
        <v>97</v>
      </c>
      <c r="Q5494">
        <v>50</v>
      </c>
      <c r="R5494">
        <v>1</v>
      </c>
      <c r="S5494">
        <v>10</v>
      </c>
      <c r="T5494">
        <v>5</v>
      </c>
      <c r="U5494">
        <v>0</v>
      </c>
      <c r="V5494">
        <v>0</v>
      </c>
      <c r="W5494">
        <v>0.26780054050000002</v>
      </c>
      <c r="X5494">
        <v>10.772217034142768</v>
      </c>
      <c r="Y5494">
        <v>11.200989362126021</v>
      </c>
      <c r="Z5494">
        <v>4.7228705028375005E-3</v>
      </c>
      <c r="AA5494">
        <v>9.1657033126784579</v>
      </c>
      <c r="AB5494">
        <v>0.96553084940272504</v>
      </c>
      <c r="AC5494">
        <v>0</v>
      </c>
      <c r="AD5494">
        <v>0</v>
      </c>
      <c r="AE5494">
        <v>32.376963969352815</v>
      </c>
    </row>
    <row r="5495" spans="1:31" x14ac:dyDescent="0.3">
      <c r="A5495">
        <v>2517032</v>
      </c>
      <c r="B5495">
        <v>1</v>
      </c>
      <c r="C5495" t="s">
        <v>81</v>
      </c>
      <c r="D5495" t="s">
        <v>123</v>
      </c>
      <c r="E5495" t="s">
        <v>132</v>
      </c>
      <c r="F5495" t="s">
        <v>3556</v>
      </c>
      <c r="G5495" t="s">
        <v>143</v>
      </c>
      <c r="H5495" t="s">
        <v>135</v>
      </c>
      <c r="I5495" t="s">
        <v>136</v>
      </c>
      <c r="J5495" t="s">
        <v>137</v>
      </c>
      <c r="K5495" t="s">
        <v>144</v>
      </c>
      <c r="L5495" t="s">
        <v>15780</v>
      </c>
      <c r="M5495" t="s">
        <v>15781</v>
      </c>
      <c r="N5495">
        <v>1.4430555549999999</v>
      </c>
      <c r="O5495">
        <v>10</v>
      </c>
      <c r="P5495">
        <v>30</v>
      </c>
      <c r="Q5495">
        <v>204</v>
      </c>
      <c r="R5495">
        <v>258</v>
      </c>
      <c r="S5495">
        <v>43</v>
      </c>
      <c r="T5495">
        <v>38</v>
      </c>
      <c r="U5495">
        <v>0</v>
      </c>
      <c r="V5495">
        <v>0</v>
      </c>
      <c r="W5495">
        <v>4.9300692520487495</v>
      </c>
      <c r="X5495">
        <v>10.156403545901986</v>
      </c>
      <c r="Y5495">
        <v>91.77440529801639</v>
      </c>
      <c r="Z5495">
        <v>63.547421176119819</v>
      </c>
      <c r="AA5495">
        <v>24.17677301382346</v>
      </c>
      <c r="AB5495">
        <v>53.126087021596447</v>
      </c>
      <c r="AC5495">
        <v>0</v>
      </c>
      <c r="AD5495">
        <v>0</v>
      </c>
      <c r="AE5495">
        <v>247.71115930750685</v>
      </c>
    </row>
    <row r="5496" spans="1:31" x14ac:dyDescent="0.3">
      <c r="A5496">
        <v>2517033</v>
      </c>
      <c r="B5496">
        <v>1</v>
      </c>
      <c r="C5496" t="s">
        <v>80</v>
      </c>
      <c r="D5496" t="s">
        <v>96</v>
      </c>
      <c r="E5496" t="s">
        <v>141</v>
      </c>
      <c r="F5496" t="s">
        <v>15782</v>
      </c>
      <c r="G5496" t="s">
        <v>143</v>
      </c>
      <c r="H5496" t="s">
        <v>135</v>
      </c>
      <c r="I5496" t="s">
        <v>136</v>
      </c>
      <c r="J5496" t="s">
        <v>137</v>
      </c>
      <c r="K5496" t="s">
        <v>144</v>
      </c>
      <c r="L5496" t="s">
        <v>15783</v>
      </c>
      <c r="M5496" t="s">
        <v>15784</v>
      </c>
      <c r="N5496">
        <v>1.2961111110000001</v>
      </c>
      <c r="O5496">
        <v>6</v>
      </c>
      <c r="P5496">
        <v>6524</v>
      </c>
      <c r="Q5496">
        <v>2</v>
      </c>
      <c r="R5496">
        <v>23</v>
      </c>
      <c r="S5496">
        <v>34</v>
      </c>
      <c r="T5496">
        <v>1196</v>
      </c>
      <c r="U5496">
        <v>0</v>
      </c>
      <c r="V5496">
        <v>1</v>
      </c>
      <c r="W5496">
        <v>33.056772290143144</v>
      </c>
      <c r="X5496">
        <v>2934.1661159302093</v>
      </c>
      <c r="Y5496">
        <v>1.8244093741583733</v>
      </c>
      <c r="Z5496">
        <v>4.8538259132927264</v>
      </c>
      <c r="AA5496">
        <v>1063.9721103974434</v>
      </c>
      <c r="AB5496">
        <v>1901.7961927738763</v>
      </c>
      <c r="AC5496">
        <v>0</v>
      </c>
      <c r="AD5496">
        <v>2.8371664969433332E-3</v>
      </c>
      <c r="AE5496">
        <v>5939.6722638456204</v>
      </c>
    </row>
    <row r="5497" spans="1:31" x14ac:dyDescent="0.3">
      <c r="A5497">
        <v>2517035</v>
      </c>
      <c r="B5497">
        <v>1</v>
      </c>
      <c r="C5497" t="s">
        <v>81</v>
      </c>
      <c r="D5497" t="s">
        <v>126</v>
      </c>
      <c r="E5497" t="s">
        <v>207</v>
      </c>
      <c r="F5497" t="s">
        <v>15785</v>
      </c>
      <c r="G5497" t="s">
        <v>177</v>
      </c>
      <c r="H5497" t="s">
        <v>150</v>
      </c>
      <c r="I5497" t="s">
        <v>136</v>
      </c>
      <c r="J5497" t="s">
        <v>137</v>
      </c>
      <c r="K5497" t="s">
        <v>144</v>
      </c>
      <c r="L5497" t="s">
        <v>15786</v>
      </c>
      <c r="M5497" t="s">
        <v>15787</v>
      </c>
      <c r="N5497">
        <v>0.76138888800000004</v>
      </c>
      <c r="O5497">
        <v>0</v>
      </c>
      <c r="P5497">
        <v>7</v>
      </c>
      <c r="Q5497">
        <v>0</v>
      </c>
      <c r="R5497">
        <v>1</v>
      </c>
      <c r="S5497">
        <v>0</v>
      </c>
      <c r="T5497">
        <v>0</v>
      </c>
      <c r="U5497">
        <v>0</v>
      </c>
      <c r="V5497">
        <v>0</v>
      </c>
      <c r="W5497">
        <v>0</v>
      </c>
      <c r="X5497">
        <v>0.72135612531132509</v>
      </c>
      <c r="Y5497">
        <v>0</v>
      </c>
      <c r="Z5497">
        <v>1.8653057234939166E-2</v>
      </c>
      <c r="AA5497">
        <v>0</v>
      </c>
      <c r="AB5497">
        <v>0</v>
      </c>
      <c r="AC5497">
        <v>0</v>
      </c>
      <c r="AD5497">
        <v>0</v>
      </c>
      <c r="AE5497">
        <v>0.74000918254626424</v>
      </c>
    </row>
    <row r="5498" spans="1:31" x14ac:dyDescent="0.3">
      <c r="A5498">
        <v>2517036</v>
      </c>
      <c r="B5498">
        <v>1</v>
      </c>
      <c r="C5498" t="s">
        <v>81</v>
      </c>
      <c r="D5498" t="s">
        <v>114</v>
      </c>
      <c r="E5498" t="s">
        <v>132</v>
      </c>
      <c r="F5498" t="s">
        <v>3577</v>
      </c>
      <c r="G5498" t="s">
        <v>204</v>
      </c>
      <c r="H5498" t="s">
        <v>135</v>
      </c>
      <c r="I5498" t="s">
        <v>136</v>
      </c>
      <c r="J5498" t="s">
        <v>137</v>
      </c>
      <c r="K5498" t="s">
        <v>144</v>
      </c>
      <c r="L5498" t="s">
        <v>15788</v>
      </c>
      <c r="M5498" t="s">
        <v>15789</v>
      </c>
      <c r="N5498">
        <v>1.058888888</v>
      </c>
      <c r="O5498">
        <v>0</v>
      </c>
      <c r="P5498">
        <v>237</v>
      </c>
      <c r="Q5498">
        <v>0</v>
      </c>
      <c r="R5498">
        <v>9</v>
      </c>
      <c r="S5498">
        <v>0</v>
      </c>
      <c r="T5498">
        <v>17</v>
      </c>
      <c r="U5498">
        <v>0</v>
      </c>
      <c r="V5498">
        <v>0</v>
      </c>
      <c r="W5498">
        <v>0</v>
      </c>
      <c r="X5498">
        <v>14.830984228514822</v>
      </c>
      <c r="Y5498">
        <v>0</v>
      </c>
      <c r="Z5498">
        <v>1.6479592803516099</v>
      </c>
      <c r="AA5498">
        <v>0</v>
      </c>
      <c r="AB5498">
        <v>6.0501942365222536</v>
      </c>
      <c r="AC5498">
        <v>0</v>
      </c>
      <c r="AD5498">
        <v>0</v>
      </c>
      <c r="AE5498">
        <v>22.529137745388688</v>
      </c>
    </row>
    <row r="5499" spans="1:31" x14ac:dyDescent="0.3">
      <c r="A5499">
        <v>2517037</v>
      </c>
      <c r="B5499">
        <v>1</v>
      </c>
      <c r="C5499" t="s">
        <v>80</v>
      </c>
      <c r="D5499" t="s">
        <v>106</v>
      </c>
      <c r="E5499" t="s">
        <v>141</v>
      </c>
      <c r="F5499" t="s">
        <v>15790</v>
      </c>
      <c r="G5499" t="s">
        <v>143</v>
      </c>
      <c r="H5499" t="s">
        <v>135</v>
      </c>
      <c r="I5499" t="s">
        <v>136</v>
      </c>
      <c r="J5499" t="s">
        <v>137</v>
      </c>
      <c r="K5499" t="s">
        <v>144</v>
      </c>
      <c r="L5499" t="s">
        <v>15791</v>
      </c>
      <c r="M5499" t="s">
        <v>15792</v>
      </c>
      <c r="N5499">
        <v>0.13416666599999999</v>
      </c>
      <c r="O5499">
        <v>5</v>
      </c>
      <c r="P5499">
        <v>11561</v>
      </c>
      <c r="Q5499">
        <v>0</v>
      </c>
      <c r="R5499">
        <v>14</v>
      </c>
      <c r="S5499">
        <v>22</v>
      </c>
      <c r="T5499">
        <v>2906</v>
      </c>
      <c r="U5499">
        <v>0</v>
      </c>
      <c r="V5499">
        <v>0</v>
      </c>
      <c r="W5499">
        <v>0.33159797743266256</v>
      </c>
      <c r="X5499">
        <v>291.2814566409628</v>
      </c>
      <c r="Y5499">
        <v>0</v>
      </c>
      <c r="Z5499">
        <v>0.6143784239173874</v>
      </c>
      <c r="AA5499">
        <v>9.115614942046113</v>
      </c>
      <c r="AB5499">
        <v>190.16546771988516</v>
      </c>
      <c r="AC5499">
        <v>0</v>
      </c>
      <c r="AD5499">
        <v>0</v>
      </c>
      <c r="AE5499">
        <v>491.50851570424413</v>
      </c>
    </row>
    <row r="5500" spans="1:31" x14ac:dyDescent="0.3">
      <c r="A5500">
        <v>2517038</v>
      </c>
      <c r="B5500">
        <v>1</v>
      </c>
      <c r="C5500" t="s">
        <v>80</v>
      </c>
      <c r="D5500" t="s">
        <v>100</v>
      </c>
      <c r="E5500" t="s">
        <v>132</v>
      </c>
      <c r="F5500" t="s">
        <v>15793</v>
      </c>
      <c r="G5500" t="s">
        <v>204</v>
      </c>
      <c r="H5500" t="s">
        <v>135</v>
      </c>
      <c r="I5500" t="s">
        <v>136</v>
      </c>
      <c r="J5500" t="s">
        <v>137</v>
      </c>
      <c r="K5500" t="s">
        <v>144</v>
      </c>
      <c r="L5500" t="s">
        <v>15794</v>
      </c>
      <c r="M5500" t="s">
        <v>15795</v>
      </c>
      <c r="N5500">
        <v>1.0549999999999999</v>
      </c>
      <c r="O5500">
        <v>0</v>
      </c>
      <c r="P5500">
        <v>196</v>
      </c>
      <c r="Q5500">
        <v>0</v>
      </c>
      <c r="R5500">
        <v>9</v>
      </c>
      <c r="S5500">
        <v>0</v>
      </c>
      <c r="T5500">
        <v>34</v>
      </c>
      <c r="U5500">
        <v>0</v>
      </c>
      <c r="V5500">
        <v>0</v>
      </c>
      <c r="W5500">
        <v>0</v>
      </c>
      <c r="X5500">
        <v>53.806763488682634</v>
      </c>
      <c r="Y5500">
        <v>0</v>
      </c>
      <c r="Z5500">
        <v>2.6366900479875519</v>
      </c>
      <c r="AA5500">
        <v>0</v>
      </c>
      <c r="AB5500">
        <v>21.389255867643641</v>
      </c>
      <c r="AC5500">
        <v>0</v>
      </c>
      <c r="AD5500">
        <v>0</v>
      </c>
      <c r="AE5500">
        <v>77.832709404313817</v>
      </c>
    </row>
    <row r="5501" spans="1:31" x14ac:dyDescent="0.3">
      <c r="A5501">
        <v>2517039</v>
      </c>
      <c r="B5501">
        <v>1</v>
      </c>
      <c r="C5501" t="s">
        <v>81</v>
      </c>
      <c r="D5501" t="s">
        <v>122</v>
      </c>
      <c r="E5501" t="s">
        <v>141</v>
      </c>
      <c r="F5501" t="s">
        <v>13765</v>
      </c>
      <c r="G5501" t="s">
        <v>143</v>
      </c>
      <c r="H5501" t="s">
        <v>135</v>
      </c>
      <c r="I5501" t="s">
        <v>136</v>
      </c>
      <c r="J5501" t="s">
        <v>137</v>
      </c>
      <c r="K5501" t="s">
        <v>144</v>
      </c>
      <c r="L5501" t="s">
        <v>15796</v>
      </c>
      <c r="M5501" t="s">
        <v>15797</v>
      </c>
      <c r="N5501">
        <v>0.59194444400000001</v>
      </c>
      <c r="O5501">
        <v>10</v>
      </c>
      <c r="P5501">
        <v>860</v>
      </c>
      <c r="Q5501">
        <v>70</v>
      </c>
      <c r="R5501">
        <v>41</v>
      </c>
      <c r="S5501">
        <v>21</v>
      </c>
      <c r="T5501">
        <v>56</v>
      </c>
      <c r="U5501">
        <v>0</v>
      </c>
      <c r="V5501">
        <v>0</v>
      </c>
      <c r="W5501">
        <v>1.3835662198007708</v>
      </c>
      <c r="X5501">
        <v>51.554240767897156</v>
      </c>
      <c r="Y5501">
        <v>32.828495013099385</v>
      </c>
      <c r="Z5501">
        <v>3.7786782337621228</v>
      </c>
      <c r="AA5501">
        <v>25.224704214484994</v>
      </c>
      <c r="AB5501">
        <v>13.70561449573462</v>
      </c>
      <c r="AC5501">
        <v>0</v>
      </c>
      <c r="AD5501">
        <v>0</v>
      </c>
      <c r="AE5501">
        <v>128.47529894477904</v>
      </c>
    </row>
    <row r="5502" spans="1:31" x14ac:dyDescent="0.3">
      <c r="A5502">
        <v>2517046</v>
      </c>
      <c r="B5502">
        <v>1</v>
      </c>
      <c r="C5502" t="s">
        <v>81</v>
      </c>
      <c r="D5502" t="s">
        <v>113</v>
      </c>
      <c r="E5502" t="s">
        <v>207</v>
      </c>
      <c r="F5502" t="s">
        <v>15798</v>
      </c>
      <c r="G5502" t="s">
        <v>177</v>
      </c>
      <c r="H5502" t="s">
        <v>150</v>
      </c>
      <c r="I5502" t="s">
        <v>136</v>
      </c>
      <c r="J5502" t="s">
        <v>137</v>
      </c>
      <c r="K5502" t="s">
        <v>144</v>
      </c>
      <c r="L5502" t="s">
        <v>15799</v>
      </c>
      <c r="M5502" t="s">
        <v>15800</v>
      </c>
      <c r="N5502">
        <v>2.321111111</v>
      </c>
      <c r="O5502">
        <v>0</v>
      </c>
      <c r="P5502">
        <v>1</v>
      </c>
      <c r="Q5502">
        <v>0</v>
      </c>
      <c r="R5502">
        <v>1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0.3443847347593133</v>
      </c>
      <c r="Y5502">
        <v>0</v>
      </c>
      <c r="Z5502">
        <v>0.30444686434372004</v>
      </c>
      <c r="AA5502">
        <v>0</v>
      </c>
      <c r="AB5502">
        <v>0</v>
      </c>
      <c r="AC5502">
        <v>0</v>
      </c>
      <c r="AD5502">
        <v>0</v>
      </c>
      <c r="AE5502">
        <v>0.64883159910303334</v>
      </c>
    </row>
    <row r="5503" spans="1:31" x14ac:dyDescent="0.3">
      <c r="A5503">
        <v>2517049</v>
      </c>
      <c r="B5503">
        <v>1</v>
      </c>
      <c r="C5503" t="s">
        <v>81</v>
      </c>
      <c r="D5503" t="s">
        <v>119</v>
      </c>
      <c r="E5503" t="s">
        <v>141</v>
      </c>
      <c r="F5503" t="s">
        <v>15801</v>
      </c>
      <c r="G5503" t="s">
        <v>143</v>
      </c>
      <c r="H5503" t="s">
        <v>135</v>
      </c>
      <c r="I5503" t="s">
        <v>136</v>
      </c>
      <c r="J5503" t="s">
        <v>137</v>
      </c>
      <c r="K5503" t="s">
        <v>144</v>
      </c>
      <c r="L5503" t="s">
        <v>15802</v>
      </c>
      <c r="M5503" t="s">
        <v>15803</v>
      </c>
      <c r="N5503">
        <v>8.1388888000000006E-2</v>
      </c>
      <c r="O5503">
        <v>0</v>
      </c>
      <c r="P5503">
        <v>1014</v>
      </c>
      <c r="Q5503">
        <v>17</v>
      </c>
      <c r="R5503">
        <v>243</v>
      </c>
      <c r="S5503">
        <v>3</v>
      </c>
      <c r="T5503">
        <v>63</v>
      </c>
      <c r="U5503">
        <v>0</v>
      </c>
      <c r="V5503">
        <v>0</v>
      </c>
      <c r="W5503">
        <v>0</v>
      </c>
      <c r="X5503">
        <v>11.618700604476128</v>
      </c>
      <c r="Y5503">
        <v>0.97474202379517816</v>
      </c>
      <c r="Z5503">
        <v>7.836994079302352</v>
      </c>
      <c r="AA5503">
        <v>0.22495352080333331</v>
      </c>
      <c r="AB5503">
        <v>1.5238885356395753</v>
      </c>
      <c r="AC5503">
        <v>0</v>
      </c>
      <c r="AD5503">
        <v>0</v>
      </c>
      <c r="AE5503">
        <v>22.179278764016566</v>
      </c>
    </row>
    <row r="5504" spans="1:31" x14ac:dyDescent="0.3">
      <c r="A5504">
        <v>2517051</v>
      </c>
      <c r="B5504">
        <v>1</v>
      </c>
      <c r="C5504" t="s">
        <v>80</v>
      </c>
      <c r="D5504" t="s">
        <v>89</v>
      </c>
      <c r="E5504" t="s">
        <v>147</v>
      </c>
      <c r="F5504" t="s">
        <v>15804</v>
      </c>
      <c r="G5504" t="s">
        <v>177</v>
      </c>
      <c r="H5504" t="s">
        <v>150</v>
      </c>
      <c r="I5504" t="s">
        <v>136</v>
      </c>
      <c r="J5504" t="s">
        <v>137</v>
      </c>
      <c r="K5504" t="s">
        <v>144</v>
      </c>
      <c r="L5504" t="s">
        <v>15805</v>
      </c>
      <c r="M5504" t="s">
        <v>15806</v>
      </c>
      <c r="N5504">
        <v>1.140833333</v>
      </c>
      <c r="O5504">
        <v>0</v>
      </c>
      <c r="P5504">
        <v>33</v>
      </c>
      <c r="Q5504">
        <v>0</v>
      </c>
      <c r="R5504">
        <v>0</v>
      </c>
      <c r="S5504">
        <v>0</v>
      </c>
      <c r="T5504">
        <v>3</v>
      </c>
      <c r="U5504">
        <v>0</v>
      </c>
      <c r="V5504">
        <v>0</v>
      </c>
      <c r="W5504">
        <v>0</v>
      </c>
      <c r="X5504">
        <v>50.295258323708957</v>
      </c>
      <c r="Y5504">
        <v>0</v>
      </c>
      <c r="Z5504">
        <v>0</v>
      </c>
      <c r="AA5504">
        <v>0</v>
      </c>
      <c r="AB5504">
        <v>50.780422256211502</v>
      </c>
      <c r="AC5504">
        <v>0</v>
      </c>
      <c r="AD5504">
        <v>0</v>
      </c>
      <c r="AE5504">
        <v>101.07568057992046</v>
      </c>
    </row>
    <row r="5505" spans="1:31" x14ac:dyDescent="0.3">
      <c r="A5505">
        <v>2517053</v>
      </c>
      <c r="B5505">
        <v>1</v>
      </c>
      <c r="C5505" t="s">
        <v>80</v>
      </c>
      <c r="D5505" t="s">
        <v>102</v>
      </c>
      <c r="E5505" t="s">
        <v>141</v>
      </c>
      <c r="F5505" t="s">
        <v>1409</v>
      </c>
      <c r="G5505" t="s">
        <v>143</v>
      </c>
      <c r="H5505" t="s">
        <v>135</v>
      </c>
      <c r="I5505" t="s">
        <v>136</v>
      </c>
      <c r="J5505" t="s">
        <v>137</v>
      </c>
      <c r="K5505" t="s">
        <v>144</v>
      </c>
      <c r="L5505" t="s">
        <v>15807</v>
      </c>
      <c r="M5505" t="s">
        <v>15808</v>
      </c>
      <c r="N5505">
        <v>0.40722222200000002</v>
      </c>
      <c r="O5505">
        <v>0</v>
      </c>
      <c r="P5505">
        <v>629</v>
      </c>
      <c r="Q5505">
        <v>38</v>
      </c>
      <c r="R5505">
        <v>130</v>
      </c>
      <c r="S5505">
        <v>17</v>
      </c>
      <c r="T5505">
        <v>77</v>
      </c>
      <c r="U5505">
        <v>1</v>
      </c>
      <c r="V5505">
        <v>0</v>
      </c>
      <c r="W5505">
        <v>0</v>
      </c>
      <c r="X5505">
        <v>47.593628755773118</v>
      </c>
      <c r="Y5505">
        <v>21.289815305838125</v>
      </c>
      <c r="Z5505">
        <v>12.217152325736597</v>
      </c>
      <c r="AA5505">
        <v>35.6367492465249</v>
      </c>
      <c r="AB5505">
        <v>25.397263352218975</v>
      </c>
      <c r="AC5505">
        <v>2.5460462482789494</v>
      </c>
      <c r="AD5505">
        <v>0</v>
      </c>
      <c r="AE5505">
        <v>144.68065523437065</v>
      </c>
    </row>
    <row r="5506" spans="1:31" x14ac:dyDescent="0.3">
      <c r="A5506">
        <v>2517056</v>
      </c>
      <c r="B5506">
        <v>1</v>
      </c>
      <c r="C5506" t="s">
        <v>80</v>
      </c>
      <c r="D5506" t="s">
        <v>110</v>
      </c>
      <c r="E5506" t="s">
        <v>159</v>
      </c>
      <c r="F5506" t="s">
        <v>15809</v>
      </c>
      <c r="G5506" t="s">
        <v>291</v>
      </c>
      <c r="H5506" t="s">
        <v>150</v>
      </c>
      <c r="I5506" t="s">
        <v>136</v>
      </c>
      <c r="J5506" t="s">
        <v>3</v>
      </c>
      <c r="K5506" t="s">
        <v>144</v>
      </c>
      <c r="L5506" t="s">
        <v>15810</v>
      </c>
      <c r="M5506" t="s">
        <v>15811</v>
      </c>
      <c r="N5506">
        <v>2.3986111110000001</v>
      </c>
      <c r="O5506">
        <v>0</v>
      </c>
      <c r="P5506">
        <v>515</v>
      </c>
      <c r="Q5506">
        <v>0</v>
      </c>
      <c r="R5506">
        <v>0</v>
      </c>
      <c r="S5506">
        <v>0</v>
      </c>
      <c r="T5506">
        <v>121</v>
      </c>
      <c r="U5506">
        <v>0</v>
      </c>
      <c r="V5506">
        <v>0</v>
      </c>
      <c r="W5506">
        <v>0</v>
      </c>
      <c r="X5506">
        <v>353.3904784989291</v>
      </c>
      <c r="Y5506">
        <v>0</v>
      </c>
      <c r="Z5506">
        <v>0</v>
      </c>
      <c r="AA5506">
        <v>0</v>
      </c>
      <c r="AB5506">
        <v>103.2078404992215</v>
      </c>
      <c r="AC5506">
        <v>0</v>
      </c>
      <c r="AD5506">
        <v>0</v>
      </c>
      <c r="AE5506">
        <v>456.5983189981506</v>
      </c>
    </row>
    <row r="5507" spans="1:31" x14ac:dyDescent="0.3">
      <c r="A5507">
        <v>2517057</v>
      </c>
      <c r="B5507">
        <v>1</v>
      </c>
      <c r="C5507" t="s">
        <v>80</v>
      </c>
      <c r="D5507" t="s">
        <v>110</v>
      </c>
      <c r="E5507" t="s">
        <v>275</v>
      </c>
      <c r="F5507" t="s">
        <v>15812</v>
      </c>
      <c r="G5507" t="s">
        <v>143</v>
      </c>
      <c r="H5507" t="s">
        <v>135</v>
      </c>
      <c r="I5507" t="s">
        <v>136</v>
      </c>
      <c r="J5507" t="s">
        <v>137</v>
      </c>
      <c r="K5507" t="s">
        <v>144</v>
      </c>
      <c r="L5507" t="s">
        <v>15813</v>
      </c>
      <c r="M5507" t="s">
        <v>15814</v>
      </c>
      <c r="N5507">
        <v>0.21055555500000001</v>
      </c>
      <c r="O5507">
        <v>0</v>
      </c>
      <c r="P5507">
        <v>3795</v>
      </c>
      <c r="Q5507">
        <v>0</v>
      </c>
      <c r="R5507">
        <v>0</v>
      </c>
      <c r="S5507">
        <v>0</v>
      </c>
      <c r="T5507">
        <v>358</v>
      </c>
      <c r="U5507">
        <v>0</v>
      </c>
      <c r="V5507">
        <v>1</v>
      </c>
      <c r="W5507">
        <v>0</v>
      </c>
      <c r="X5507">
        <v>195.41420699899581</v>
      </c>
      <c r="Y5507">
        <v>0</v>
      </c>
      <c r="Z5507">
        <v>0</v>
      </c>
      <c r="AA5507">
        <v>0</v>
      </c>
      <c r="AB5507">
        <v>36.270513956412671</v>
      </c>
      <c r="AC5507">
        <v>0</v>
      </c>
      <c r="AD5507">
        <v>1.6892226103190668</v>
      </c>
      <c r="AE5507">
        <v>233.37394356572753</v>
      </c>
    </row>
    <row r="5508" spans="1:31" x14ac:dyDescent="0.3">
      <c r="A5508">
        <v>2517059</v>
      </c>
      <c r="B5508">
        <v>1</v>
      </c>
      <c r="C5508" t="s">
        <v>81</v>
      </c>
      <c r="D5508" t="s">
        <v>122</v>
      </c>
      <c r="E5508" t="s">
        <v>167</v>
      </c>
      <c r="F5508" t="s">
        <v>15815</v>
      </c>
      <c r="G5508" t="s">
        <v>263</v>
      </c>
      <c r="H5508" t="s">
        <v>150</v>
      </c>
      <c r="I5508" t="s">
        <v>136</v>
      </c>
      <c r="J5508" t="s">
        <v>137</v>
      </c>
      <c r="K5508" t="s">
        <v>144</v>
      </c>
      <c r="L5508" t="s">
        <v>15816</v>
      </c>
      <c r="M5508" t="s">
        <v>15817</v>
      </c>
      <c r="N5508">
        <v>1.1997222219999999</v>
      </c>
      <c r="O5508">
        <v>0</v>
      </c>
      <c r="P5508">
        <v>1</v>
      </c>
      <c r="Q5508">
        <v>0</v>
      </c>
      <c r="R5508">
        <v>0</v>
      </c>
      <c r="S5508">
        <v>0</v>
      </c>
      <c r="T5508">
        <v>0</v>
      </c>
      <c r="U5508">
        <v>0</v>
      </c>
      <c r="V5508">
        <v>0</v>
      </c>
      <c r="W5508">
        <v>0</v>
      </c>
      <c r="X5508">
        <v>0.40768476889435001</v>
      </c>
      <c r="Y5508">
        <v>0</v>
      </c>
      <c r="Z5508">
        <v>0</v>
      </c>
      <c r="AA5508">
        <v>0</v>
      </c>
      <c r="AB5508">
        <v>0</v>
      </c>
      <c r="AC5508">
        <v>0</v>
      </c>
      <c r="AD5508">
        <v>0</v>
      </c>
      <c r="AE5508">
        <v>0.40768476889435001</v>
      </c>
    </row>
    <row r="5509" spans="1:31" x14ac:dyDescent="0.3">
      <c r="A5509">
        <v>2517064</v>
      </c>
      <c r="B5509">
        <v>1</v>
      </c>
      <c r="C5509" t="s">
        <v>80</v>
      </c>
      <c r="D5509" t="s">
        <v>96</v>
      </c>
      <c r="E5509" t="s">
        <v>132</v>
      </c>
      <c r="F5509" t="s">
        <v>15818</v>
      </c>
      <c r="G5509" t="s">
        <v>674</v>
      </c>
      <c r="H5509" t="s">
        <v>135</v>
      </c>
      <c r="I5509" t="s">
        <v>136</v>
      </c>
      <c r="J5509" t="s">
        <v>137</v>
      </c>
      <c r="K5509" t="s">
        <v>144</v>
      </c>
      <c r="L5509" t="s">
        <v>15819</v>
      </c>
      <c r="M5509" t="s">
        <v>15820</v>
      </c>
      <c r="N5509">
        <v>3.713333333</v>
      </c>
      <c r="O5509">
        <v>0</v>
      </c>
      <c r="P5509">
        <v>429</v>
      </c>
      <c r="Q5509">
        <v>0</v>
      </c>
      <c r="R5509">
        <v>0</v>
      </c>
      <c r="S5509">
        <v>0</v>
      </c>
      <c r="T5509">
        <v>8</v>
      </c>
      <c r="U5509">
        <v>0</v>
      </c>
      <c r="V5509">
        <v>0</v>
      </c>
      <c r="W5509">
        <v>0</v>
      </c>
      <c r="X5509">
        <v>241.88497972897193</v>
      </c>
      <c r="Y5509">
        <v>0</v>
      </c>
      <c r="Z5509">
        <v>0</v>
      </c>
      <c r="AA5509">
        <v>0</v>
      </c>
      <c r="AB5509">
        <v>42.282772982825449</v>
      </c>
      <c r="AC5509">
        <v>0</v>
      </c>
      <c r="AD5509">
        <v>0</v>
      </c>
      <c r="AE5509">
        <v>284.16775271179739</v>
      </c>
    </row>
    <row r="5510" spans="1:31" x14ac:dyDescent="0.3">
      <c r="A5510">
        <v>2517066</v>
      </c>
      <c r="B5510">
        <v>1</v>
      </c>
      <c r="C5510" t="s">
        <v>80</v>
      </c>
      <c r="D5510" t="s">
        <v>101</v>
      </c>
      <c r="E5510" t="s">
        <v>207</v>
      </c>
      <c r="F5510" t="s">
        <v>2677</v>
      </c>
      <c r="G5510" t="s">
        <v>177</v>
      </c>
      <c r="H5510" t="s">
        <v>150</v>
      </c>
      <c r="I5510" t="s">
        <v>136</v>
      </c>
      <c r="J5510" t="s">
        <v>137</v>
      </c>
      <c r="K5510" t="s">
        <v>144</v>
      </c>
      <c r="L5510" t="s">
        <v>15821</v>
      </c>
      <c r="M5510" t="s">
        <v>15822</v>
      </c>
      <c r="N5510">
        <v>0.92416666599999997</v>
      </c>
      <c r="O5510">
        <v>0</v>
      </c>
      <c r="P5510">
        <v>20</v>
      </c>
      <c r="Q5510">
        <v>0</v>
      </c>
      <c r="R5510">
        <v>2</v>
      </c>
      <c r="S5510">
        <v>0</v>
      </c>
      <c r="T5510">
        <v>3</v>
      </c>
      <c r="U5510">
        <v>0</v>
      </c>
      <c r="V5510">
        <v>0</v>
      </c>
      <c r="W5510">
        <v>0</v>
      </c>
      <c r="X5510">
        <v>4.7920632434997197</v>
      </c>
      <c r="Y5510">
        <v>0</v>
      </c>
      <c r="Z5510">
        <v>0.52232558884418001</v>
      </c>
      <c r="AA5510">
        <v>0</v>
      </c>
      <c r="AB5510">
        <v>3.3938975052622316</v>
      </c>
      <c r="AC5510">
        <v>0</v>
      </c>
      <c r="AD5510">
        <v>0</v>
      </c>
      <c r="AE5510">
        <v>8.7082863376061308</v>
      </c>
    </row>
    <row r="5511" spans="1:31" x14ac:dyDescent="0.3">
      <c r="A5511">
        <v>2517073</v>
      </c>
      <c r="B5511">
        <v>1</v>
      </c>
      <c r="C5511" t="s">
        <v>80</v>
      </c>
      <c r="D5511" t="s">
        <v>93</v>
      </c>
      <c r="E5511" t="s">
        <v>159</v>
      </c>
      <c r="F5511" t="s">
        <v>15823</v>
      </c>
      <c r="G5511" t="s">
        <v>161</v>
      </c>
      <c r="H5511" t="s">
        <v>150</v>
      </c>
      <c r="I5511" t="s">
        <v>136</v>
      </c>
      <c r="J5511" t="s">
        <v>137</v>
      </c>
      <c r="K5511" t="s">
        <v>144</v>
      </c>
      <c r="L5511" t="s">
        <v>15824</v>
      </c>
      <c r="M5511" t="s">
        <v>15825</v>
      </c>
      <c r="N5511">
        <v>1.883888888</v>
      </c>
      <c r="O5511">
        <v>0</v>
      </c>
      <c r="P5511">
        <v>90</v>
      </c>
      <c r="Q5511">
        <v>0</v>
      </c>
      <c r="R5511">
        <v>7</v>
      </c>
      <c r="S5511">
        <v>0</v>
      </c>
      <c r="T5511">
        <v>15</v>
      </c>
      <c r="U5511">
        <v>0</v>
      </c>
      <c r="V5511">
        <v>0</v>
      </c>
      <c r="W5511">
        <v>0</v>
      </c>
      <c r="X5511">
        <v>16.678198144193463</v>
      </c>
      <c r="Y5511">
        <v>0</v>
      </c>
      <c r="Z5511">
        <v>1.06459274414028</v>
      </c>
      <c r="AA5511">
        <v>0</v>
      </c>
      <c r="AB5511">
        <v>5.8223911838480422</v>
      </c>
      <c r="AC5511">
        <v>0</v>
      </c>
      <c r="AD5511">
        <v>0</v>
      </c>
      <c r="AE5511">
        <v>23.565182072181784</v>
      </c>
    </row>
    <row r="5512" spans="1:31" x14ac:dyDescent="0.3">
      <c r="A5512">
        <v>2517074</v>
      </c>
      <c r="B5512">
        <v>1</v>
      </c>
      <c r="C5512" t="s">
        <v>80</v>
      </c>
      <c r="D5512" t="s">
        <v>104</v>
      </c>
      <c r="E5512" t="s">
        <v>132</v>
      </c>
      <c r="F5512" t="s">
        <v>15826</v>
      </c>
      <c r="G5512" t="s">
        <v>204</v>
      </c>
      <c r="H5512" t="s">
        <v>135</v>
      </c>
      <c r="I5512" t="s">
        <v>136</v>
      </c>
      <c r="J5512" t="s">
        <v>137</v>
      </c>
      <c r="K5512" t="s">
        <v>144</v>
      </c>
      <c r="L5512" t="s">
        <v>15827</v>
      </c>
      <c r="M5512" t="s">
        <v>15828</v>
      </c>
      <c r="N5512">
        <v>1.1527777770000001</v>
      </c>
      <c r="O5512">
        <v>0</v>
      </c>
      <c r="P5512">
        <v>8</v>
      </c>
      <c r="Q5512">
        <v>0</v>
      </c>
      <c r="R5512">
        <v>18</v>
      </c>
      <c r="S5512">
        <v>0</v>
      </c>
      <c r="T5512">
        <v>5</v>
      </c>
      <c r="U5512">
        <v>0</v>
      </c>
      <c r="V5512">
        <v>0</v>
      </c>
      <c r="W5512">
        <v>0</v>
      </c>
      <c r="X5512">
        <v>2.1383974529007941</v>
      </c>
      <c r="Y5512">
        <v>0</v>
      </c>
      <c r="Z5512">
        <v>6.9813621699597759</v>
      </c>
      <c r="AA5512">
        <v>0</v>
      </c>
      <c r="AB5512">
        <v>1.8538921885792687</v>
      </c>
      <c r="AC5512">
        <v>0</v>
      </c>
      <c r="AD5512">
        <v>0</v>
      </c>
      <c r="AE5512">
        <v>10.97365181143984</v>
      </c>
    </row>
    <row r="5513" spans="1:31" x14ac:dyDescent="0.3">
      <c r="A5513">
        <v>2517076</v>
      </c>
      <c r="B5513">
        <v>1</v>
      </c>
      <c r="C5513" t="s">
        <v>80</v>
      </c>
      <c r="D5513" t="s">
        <v>98</v>
      </c>
      <c r="E5513" t="s">
        <v>187</v>
      </c>
      <c r="F5513" t="s">
        <v>7469</v>
      </c>
      <c r="G5513" t="s">
        <v>143</v>
      </c>
      <c r="H5513" t="s">
        <v>135</v>
      </c>
      <c r="I5513" t="s">
        <v>136</v>
      </c>
      <c r="J5513" t="s">
        <v>137</v>
      </c>
      <c r="K5513" t="s">
        <v>144</v>
      </c>
      <c r="L5513" t="s">
        <v>15829</v>
      </c>
      <c r="M5513" t="s">
        <v>15830</v>
      </c>
      <c r="N5513">
        <v>0.10972222199999999</v>
      </c>
      <c r="O5513">
        <v>0</v>
      </c>
      <c r="P5513">
        <v>21</v>
      </c>
      <c r="Q5513">
        <v>12</v>
      </c>
      <c r="R5513">
        <v>126</v>
      </c>
      <c r="S5513">
        <v>4</v>
      </c>
      <c r="T5513">
        <v>32</v>
      </c>
      <c r="U5513">
        <v>2</v>
      </c>
      <c r="V5513">
        <v>0</v>
      </c>
      <c r="W5513">
        <v>0</v>
      </c>
      <c r="X5513">
        <v>0.84087901321141667</v>
      </c>
      <c r="Y5513">
        <v>0.9398267840866168</v>
      </c>
      <c r="Z5513">
        <v>5.6277581239506977</v>
      </c>
      <c r="AA5513">
        <v>4.0488536148728862</v>
      </c>
      <c r="AB5513">
        <v>5.312187551396355</v>
      </c>
      <c r="AC5513">
        <v>0.95138864864666661</v>
      </c>
      <c r="AD5513">
        <v>0</v>
      </c>
      <c r="AE5513">
        <v>17.720893736164641</v>
      </c>
    </row>
    <row r="5514" spans="1:31" x14ac:dyDescent="0.3">
      <c r="A5514">
        <v>2517077</v>
      </c>
      <c r="B5514">
        <v>1</v>
      </c>
      <c r="C5514" t="s">
        <v>81</v>
      </c>
      <c r="D5514" t="s">
        <v>122</v>
      </c>
      <c r="E5514" t="s">
        <v>141</v>
      </c>
      <c r="F5514" t="s">
        <v>1096</v>
      </c>
      <c r="G5514" t="s">
        <v>143</v>
      </c>
      <c r="H5514" t="s">
        <v>135</v>
      </c>
      <c r="I5514" t="s">
        <v>136</v>
      </c>
      <c r="J5514" t="s">
        <v>137</v>
      </c>
      <c r="K5514" t="s">
        <v>144</v>
      </c>
      <c r="L5514" t="s">
        <v>15831</v>
      </c>
      <c r="M5514" t="s">
        <v>15832</v>
      </c>
      <c r="N5514">
        <v>0.37777777699999998</v>
      </c>
      <c r="O5514">
        <v>14</v>
      </c>
      <c r="P5514">
        <v>859</v>
      </c>
      <c r="Q5514">
        <v>2</v>
      </c>
      <c r="R5514">
        <v>25</v>
      </c>
      <c r="S5514">
        <v>3</v>
      </c>
      <c r="T5514">
        <v>64</v>
      </c>
      <c r="U5514">
        <v>1</v>
      </c>
      <c r="V5514">
        <v>0</v>
      </c>
      <c r="W5514">
        <v>1.0280592211931114</v>
      </c>
      <c r="X5514">
        <v>28.36324332926096</v>
      </c>
      <c r="Y5514">
        <v>0.16627279802386666</v>
      </c>
      <c r="Z5514">
        <v>0.95118251870499992</v>
      </c>
      <c r="AA5514">
        <v>1.0437950110666667</v>
      </c>
      <c r="AB5514">
        <v>6.9013543905391099</v>
      </c>
      <c r="AC5514">
        <v>0.37429539223233332</v>
      </c>
      <c r="AD5514">
        <v>0</v>
      </c>
      <c r="AE5514">
        <v>38.828202661021045</v>
      </c>
    </row>
    <row r="5515" spans="1:31" x14ac:dyDescent="0.3">
      <c r="A5515">
        <v>2517082</v>
      </c>
      <c r="B5515">
        <v>1</v>
      </c>
      <c r="C5515" t="s">
        <v>80</v>
      </c>
      <c r="D5515" t="s">
        <v>100</v>
      </c>
      <c r="E5515" t="s">
        <v>167</v>
      </c>
      <c r="F5515" t="s">
        <v>15833</v>
      </c>
      <c r="G5515" t="s">
        <v>263</v>
      </c>
      <c r="H5515" t="s">
        <v>150</v>
      </c>
      <c r="I5515" t="s">
        <v>136</v>
      </c>
      <c r="J5515" t="s">
        <v>137</v>
      </c>
      <c r="K5515" t="s">
        <v>144</v>
      </c>
      <c r="L5515" t="s">
        <v>15834</v>
      </c>
      <c r="M5515" t="s">
        <v>15835</v>
      </c>
      <c r="N5515">
        <v>2.290277777</v>
      </c>
      <c r="O5515">
        <v>0</v>
      </c>
      <c r="P5515">
        <v>4</v>
      </c>
      <c r="Q5515">
        <v>0</v>
      </c>
      <c r="R5515">
        <v>0</v>
      </c>
      <c r="S5515">
        <v>0</v>
      </c>
      <c r="T5515">
        <v>0</v>
      </c>
      <c r="U5515">
        <v>0</v>
      </c>
      <c r="V5515">
        <v>0</v>
      </c>
      <c r="W5515">
        <v>0</v>
      </c>
      <c r="X5515">
        <v>1.7968986392799997</v>
      </c>
      <c r="Y5515">
        <v>0</v>
      </c>
      <c r="Z5515">
        <v>0</v>
      </c>
      <c r="AA5515">
        <v>0</v>
      </c>
      <c r="AB5515">
        <v>0</v>
      </c>
      <c r="AC5515">
        <v>0</v>
      </c>
      <c r="AD5515">
        <v>0</v>
      </c>
      <c r="AE5515">
        <v>1.7968986392799997</v>
      </c>
    </row>
    <row r="5516" spans="1:31" x14ac:dyDescent="0.3">
      <c r="A5516">
        <v>2517086</v>
      </c>
      <c r="B5516">
        <v>1</v>
      </c>
      <c r="C5516" t="s">
        <v>80</v>
      </c>
      <c r="D5516" t="s">
        <v>83</v>
      </c>
      <c r="E5516" t="s">
        <v>132</v>
      </c>
      <c r="F5516" t="s">
        <v>2319</v>
      </c>
      <c r="G5516" t="s">
        <v>143</v>
      </c>
      <c r="H5516" t="s">
        <v>135</v>
      </c>
      <c r="I5516" t="s">
        <v>136</v>
      </c>
      <c r="J5516" t="s">
        <v>137</v>
      </c>
      <c r="K5516" t="s">
        <v>144</v>
      </c>
      <c r="L5516" t="s">
        <v>15836</v>
      </c>
      <c r="M5516" t="s">
        <v>15837</v>
      </c>
      <c r="N5516">
        <v>0.143055555</v>
      </c>
      <c r="O5516">
        <v>1</v>
      </c>
      <c r="P5516">
        <v>2684</v>
      </c>
      <c r="Q5516">
        <v>0</v>
      </c>
      <c r="R5516">
        <v>40</v>
      </c>
      <c r="S5516">
        <v>32</v>
      </c>
      <c r="T5516">
        <v>668</v>
      </c>
      <c r="U5516">
        <v>16</v>
      </c>
      <c r="V5516">
        <v>26</v>
      </c>
      <c r="W5516">
        <v>0.56302481674954163</v>
      </c>
      <c r="X5516">
        <v>101.89550990577669</v>
      </c>
      <c r="Y5516">
        <v>0</v>
      </c>
      <c r="Z5516">
        <v>4.0895849385423126</v>
      </c>
      <c r="AA5516">
        <v>26.103338556855821</v>
      </c>
      <c r="AB5516">
        <v>126.28529763421002</v>
      </c>
      <c r="AC5516">
        <v>107.4732826469437</v>
      </c>
      <c r="AD5516">
        <v>23.749611151225864</v>
      </c>
      <c r="AE5516">
        <v>390.15964965030395</v>
      </c>
    </row>
    <row r="5517" spans="1:31" x14ac:dyDescent="0.3">
      <c r="A5517">
        <v>2517087</v>
      </c>
      <c r="B5517">
        <v>1</v>
      </c>
      <c r="C5517" t="s">
        <v>80</v>
      </c>
      <c r="D5517" t="s">
        <v>83</v>
      </c>
      <c r="E5517" t="s">
        <v>132</v>
      </c>
      <c r="F5517" t="s">
        <v>15838</v>
      </c>
      <c r="G5517" t="s">
        <v>143</v>
      </c>
      <c r="H5517" t="s">
        <v>135</v>
      </c>
      <c r="I5517" t="s">
        <v>136</v>
      </c>
      <c r="J5517" t="s">
        <v>137</v>
      </c>
      <c r="K5517" t="s">
        <v>144</v>
      </c>
      <c r="L5517" t="s">
        <v>15839</v>
      </c>
      <c r="M5517" t="s">
        <v>15840</v>
      </c>
      <c r="N5517">
        <v>0.16055555499999999</v>
      </c>
      <c r="O5517">
        <v>0</v>
      </c>
      <c r="P5517">
        <v>340</v>
      </c>
      <c r="Q5517">
        <v>0</v>
      </c>
      <c r="R5517">
        <v>0</v>
      </c>
      <c r="S5517">
        <v>0</v>
      </c>
      <c r="T5517">
        <v>20</v>
      </c>
      <c r="U5517">
        <v>0</v>
      </c>
      <c r="V5517">
        <v>0</v>
      </c>
      <c r="W5517">
        <v>0</v>
      </c>
      <c r="X5517">
        <v>9.9756790202253693</v>
      </c>
      <c r="Y5517">
        <v>0</v>
      </c>
      <c r="Z5517">
        <v>0</v>
      </c>
      <c r="AA5517">
        <v>0</v>
      </c>
      <c r="AB5517">
        <v>1.8268745733826224</v>
      </c>
      <c r="AC5517">
        <v>0</v>
      </c>
      <c r="AD5517">
        <v>0</v>
      </c>
      <c r="AE5517">
        <v>11.802553593607993</v>
      </c>
    </row>
    <row r="5518" spans="1:31" x14ac:dyDescent="0.3">
      <c r="A5518">
        <v>2517090</v>
      </c>
      <c r="B5518">
        <v>1</v>
      </c>
      <c r="C5518" t="s">
        <v>80</v>
      </c>
      <c r="D5518" t="s">
        <v>83</v>
      </c>
      <c r="E5518" t="s">
        <v>187</v>
      </c>
      <c r="F5518" t="s">
        <v>15841</v>
      </c>
      <c r="G5518" t="s">
        <v>143</v>
      </c>
      <c r="H5518" t="s">
        <v>135</v>
      </c>
      <c r="I5518" t="s">
        <v>136</v>
      </c>
      <c r="J5518" t="s">
        <v>137</v>
      </c>
      <c r="K5518" t="s">
        <v>144</v>
      </c>
      <c r="L5518" t="s">
        <v>15842</v>
      </c>
      <c r="M5518" t="s">
        <v>15843</v>
      </c>
      <c r="N5518">
        <v>0.66111111099999997</v>
      </c>
      <c r="O5518">
        <v>0</v>
      </c>
      <c r="P5518">
        <v>1</v>
      </c>
      <c r="Q5518">
        <v>0</v>
      </c>
      <c r="R5518">
        <v>0</v>
      </c>
      <c r="S5518">
        <v>6</v>
      </c>
      <c r="T5518">
        <v>20</v>
      </c>
      <c r="U5518">
        <v>4</v>
      </c>
      <c r="V5518">
        <v>5</v>
      </c>
      <c r="W5518">
        <v>0</v>
      </c>
      <c r="X5518">
        <v>0.56751842186116341</v>
      </c>
      <c r="Y5518">
        <v>0</v>
      </c>
      <c r="Z5518">
        <v>0</v>
      </c>
      <c r="AA5518">
        <v>13.032893548032803</v>
      </c>
      <c r="AB5518">
        <v>42.303097118941054</v>
      </c>
      <c r="AC5518">
        <v>10.979472895754135</v>
      </c>
      <c r="AD5518">
        <v>15.970196482298242</v>
      </c>
      <c r="AE5518">
        <v>82.853178466887385</v>
      </c>
    </row>
    <row r="5519" spans="1:31" x14ac:dyDescent="0.3">
      <c r="A5519">
        <v>2517093</v>
      </c>
      <c r="B5519">
        <v>1</v>
      </c>
      <c r="C5519" t="s">
        <v>80</v>
      </c>
      <c r="D5519" t="s">
        <v>86</v>
      </c>
      <c r="E5519" t="s">
        <v>132</v>
      </c>
      <c r="F5519" t="s">
        <v>15844</v>
      </c>
      <c r="G5519" t="s">
        <v>450</v>
      </c>
      <c r="H5519" t="s">
        <v>135</v>
      </c>
      <c r="I5519" t="s">
        <v>136</v>
      </c>
      <c r="J5519" t="s">
        <v>137</v>
      </c>
      <c r="K5519" t="s">
        <v>144</v>
      </c>
      <c r="L5519" t="s">
        <v>15845</v>
      </c>
      <c r="M5519" t="s">
        <v>15846</v>
      </c>
      <c r="N5519">
        <v>0.13611111100000001</v>
      </c>
      <c r="O5519">
        <v>0</v>
      </c>
      <c r="P5519">
        <v>332</v>
      </c>
      <c r="Q5519">
        <v>0</v>
      </c>
      <c r="R5519">
        <v>0</v>
      </c>
      <c r="S5519">
        <v>0</v>
      </c>
      <c r="T5519">
        <v>3</v>
      </c>
      <c r="U5519">
        <v>0</v>
      </c>
      <c r="V5519">
        <v>0</v>
      </c>
      <c r="W5519">
        <v>0</v>
      </c>
      <c r="X5519">
        <v>12.773949593351103</v>
      </c>
      <c r="Y5519">
        <v>0</v>
      </c>
      <c r="Z5519">
        <v>0</v>
      </c>
      <c r="AA5519">
        <v>0</v>
      </c>
      <c r="AB5519">
        <v>0.29258239111986106</v>
      </c>
      <c r="AC5519">
        <v>0</v>
      </c>
      <c r="AD5519">
        <v>0</v>
      </c>
      <c r="AE5519">
        <v>13.066531984470965</v>
      </c>
    </row>
    <row r="5520" spans="1:31" x14ac:dyDescent="0.3">
      <c r="A5520">
        <v>2517096</v>
      </c>
      <c r="B5520">
        <v>1</v>
      </c>
      <c r="C5520" t="s">
        <v>80</v>
      </c>
      <c r="D5520" t="s">
        <v>82</v>
      </c>
      <c r="E5520" t="s">
        <v>132</v>
      </c>
      <c r="F5520" t="s">
        <v>15847</v>
      </c>
      <c r="G5520" t="s">
        <v>450</v>
      </c>
      <c r="H5520" t="s">
        <v>135</v>
      </c>
      <c r="I5520" t="s">
        <v>136</v>
      </c>
      <c r="J5520" t="s">
        <v>137</v>
      </c>
      <c r="K5520" t="s">
        <v>144</v>
      </c>
      <c r="L5520" t="s">
        <v>15848</v>
      </c>
      <c r="M5520" t="s">
        <v>15849</v>
      </c>
      <c r="N5520">
        <v>0.39611111100000002</v>
      </c>
      <c r="O5520">
        <v>0</v>
      </c>
      <c r="P5520">
        <v>5</v>
      </c>
      <c r="Q5520">
        <v>0</v>
      </c>
      <c r="R5520">
        <v>0</v>
      </c>
      <c r="S5520">
        <v>0</v>
      </c>
      <c r="T5520">
        <v>27</v>
      </c>
      <c r="U5520">
        <v>0</v>
      </c>
      <c r="V5520">
        <v>1</v>
      </c>
      <c r="W5520">
        <v>0</v>
      </c>
      <c r="X5520">
        <v>0.70797470599053003</v>
      </c>
      <c r="Y5520">
        <v>0</v>
      </c>
      <c r="Z5520">
        <v>0</v>
      </c>
      <c r="AA5520">
        <v>0</v>
      </c>
      <c r="AB5520">
        <v>50.12671174785239</v>
      </c>
      <c r="AC5520">
        <v>0</v>
      </c>
      <c r="AD5520">
        <v>4.142929712363201</v>
      </c>
      <c r="AE5520">
        <v>54.977616166206118</v>
      </c>
    </row>
    <row r="5521" spans="1:31" x14ac:dyDescent="0.3">
      <c r="A5521">
        <v>2517098</v>
      </c>
      <c r="B5521">
        <v>1</v>
      </c>
      <c r="C5521" t="s">
        <v>81</v>
      </c>
      <c r="D5521" t="s">
        <v>121</v>
      </c>
      <c r="E5521" t="s">
        <v>141</v>
      </c>
      <c r="F5521" t="s">
        <v>15850</v>
      </c>
      <c r="G5521" t="s">
        <v>143</v>
      </c>
      <c r="H5521" t="s">
        <v>135</v>
      </c>
      <c r="I5521" t="s">
        <v>136</v>
      </c>
      <c r="J5521" t="s">
        <v>137</v>
      </c>
      <c r="K5521" t="s">
        <v>144</v>
      </c>
      <c r="L5521" t="s">
        <v>15851</v>
      </c>
      <c r="M5521" t="s">
        <v>15852</v>
      </c>
      <c r="N5521">
        <v>0.46916666600000001</v>
      </c>
      <c r="O5521">
        <v>0</v>
      </c>
      <c r="P5521">
        <v>1222</v>
      </c>
      <c r="Q5521">
        <v>1</v>
      </c>
      <c r="R5521">
        <v>57</v>
      </c>
      <c r="S5521">
        <v>5</v>
      </c>
      <c r="T5521">
        <v>73</v>
      </c>
      <c r="U5521">
        <v>0</v>
      </c>
      <c r="V5521">
        <v>0</v>
      </c>
      <c r="W5521">
        <v>0</v>
      </c>
      <c r="X5521">
        <v>48.796531634274508</v>
      </c>
      <c r="Y5521">
        <v>0</v>
      </c>
      <c r="Z5521">
        <v>1.6816412459774428</v>
      </c>
      <c r="AA5521">
        <v>2.2394996962653519</v>
      </c>
      <c r="AB5521">
        <v>13.672698881364655</v>
      </c>
      <c r="AC5521">
        <v>0</v>
      </c>
      <c r="AD5521">
        <v>0</v>
      </c>
      <c r="AE5521">
        <v>66.390371457881969</v>
      </c>
    </row>
    <row r="5522" spans="1:31" x14ac:dyDescent="0.3">
      <c r="A5522">
        <v>2517100</v>
      </c>
      <c r="B5522">
        <v>1</v>
      </c>
      <c r="C5522" t="s">
        <v>81</v>
      </c>
      <c r="D5522" t="s">
        <v>113</v>
      </c>
      <c r="E5522" t="s">
        <v>132</v>
      </c>
      <c r="F5522" t="s">
        <v>15853</v>
      </c>
      <c r="G5522" t="s">
        <v>143</v>
      </c>
      <c r="H5522" t="s">
        <v>135</v>
      </c>
      <c r="I5522" t="s">
        <v>136</v>
      </c>
      <c r="J5522" t="s">
        <v>137</v>
      </c>
      <c r="K5522" t="s">
        <v>144</v>
      </c>
      <c r="L5522" t="s">
        <v>15854</v>
      </c>
      <c r="M5522" t="s">
        <v>15855</v>
      </c>
      <c r="N5522">
        <v>0.94499999999999995</v>
      </c>
      <c r="O5522">
        <v>1</v>
      </c>
      <c r="P5522">
        <v>1542</v>
      </c>
      <c r="Q5522">
        <v>7</v>
      </c>
      <c r="R5522">
        <v>39</v>
      </c>
      <c r="S5522">
        <v>5</v>
      </c>
      <c r="T5522">
        <v>312</v>
      </c>
      <c r="U5522">
        <v>0</v>
      </c>
      <c r="V5522">
        <v>2</v>
      </c>
      <c r="W5522">
        <v>0.27347688991333335</v>
      </c>
      <c r="X5522">
        <v>232.79071564248733</v>
      </c>
      <c r="Y5522">
        <v>20.319724532706484</v>
      </c>
      <c r="Z5522">
        <v>51.932228155723017</v>
      </c>
      <c r="AA5522">
        <v>4.1796529363101582</v>
      </c>
      <c r="AB5522">
        <v>105.55934661067872</v>
      </c>
      <c r="AC5522">
        <v>0</v>
      </c>
      <c r="AD5522">
        <v>0.43127088878577002</v>
      </c>
      <c r="AE5522">
        <v>415.48641565660478</v>
      </c>
    </row>
    <row r="5523" spans="1:31" x14ac:dyDescent="0.3">
      <c r="A5523">
        <v>2517103</v>
      </c>
      <c r="B5523">
        <v>1</v>
      </c>
      <c r="C5523" t="s">
        <v>81</v>
      </c>
      <c r="D5523" t="s">
        <v>120</v>
      </c>
      <c r="E5523" t="s">
        <v>141</v>
      </c>
      <c r="F5523" t="s">
        <v>15856</v>
      </c>
      <c r="G5523" t="s">
        <v>143</v>
      </c>
      <c r="H5523" t="s">
        <v>135</v>
      </c>
      <c r="I5523" t="s">
        <v>277</v>
      </c>
      <c r="J5523" t="s">
        <v>137</v>
      </c>
      <c r="K5523" t="s">
        <v>144</v>
      </c>
      <c r="L5523" t="s">
        <v>15857</v>
      </c>
      <c r="M5523" t="s">
        <v>15858</v>
      </c>
      <c r="N5523">
        <v>1.6666666E-2</v>
      </c>
      <c r="O5523">
        <v>2</v>
      </c>
      <c r="P5523">
        <v>750</v>
      </c>
      <c r="Q5523">
        <v>116</v>
      </c>
      <c r="R5523">
        <v>89</v>
      </c>
      <c r="S5523">
        <v>13</v>
      </c>
      <c r="T5523">
        <v>84</v>
      </c>
      <c r="U5523">
        <v>1</v>
      </c>
      <c r="V5523">
        <v>0</v>
      </c>
      <c r="W5523">
        <v>2.1085299443899998E-2</v>
      </c>
      <c r="X5523">
        <v>1.562813889212703</v>
      </c>
      <c r="Y5523">
        <v>0.8458177802813498</v>
      </c>
      <c r="Z5523">
        <v>0.74233232049974984</v>
      </c>
      <c r="AA5523">
        <v>0.62690560810639995</v>
      </c>
      <c r="AB5523">
        <v>0.42046704033606686</v>
      </c>
      <c r="AC5523">
        <v>0.55474719080000001</v>
      </c>
      <c r="AD5523">
        <v>0</v>
      </c>
      <c r="AE5523">
        <v>4.7741691286801684</v>
      </c>
    </row>
    <row r="5524" spans="1:31" x14ac:dyDescent="0.3">
      <c r="A5524">
        <v>2517104</v>
      </c>
      <c r="B5524">
        <v>1</v>
      </c>
      <c r="C5524" t="s">
        <v>81</v>
      </c>
      <c r="D5524" t="s">
        <v>121</v>
      </c>
      <c r="E5524" t="s">
        <v>132</v>
      </c>
      <c r="F5524" t="s">
        <v>15859</v>
      </c>
      <c r="G5524" t="s">
        <v>333</v>
      </c>
      <c r="H5524" t="s">
        <v>135</v>
      </c>
      <c r="I5524" t="s">
        <v>136</v>
      </c>
      <c r="J5524" t="s">
        <v>137</v>
      </c>
      <c r="K5524" t="s">
        <v>144</v>
      </c>
      <c r="L5524" t="s">
        <v>15860</v>
      </c>
      <c r="M5524" t="s">
        <v>15861</v>
      </c>
      <c r="N5524">
        <v>0.82444444400000005</v>
      </c>
      <c r="O5524">
        <v>0</v>
      </c>
      <c r="P5524">
        <v>158</v>
      </c>
      <c r="Q5524">
        <v>1</v>
      </c>
      <c r="R5524">
        <v>24</v>
      </c>
      <c r="S5524">
        <v>0</v>
      </c>
      <c r="T5524">
        <v>6</v>
      </c>
      <c r="U5524">
        <v>0</v>
      </c>
      <c r="V5524">
        <v>0</v>
      </c>
      <c r="W5524">
        <v>0</v>
      </c>
      <c r="X5524">
        <v>11.684362382936964</v>
      </c>
      <c r="Y5524">
        <v>0.3529151615033333</v>
      </c>
      <c r="Z5524">
        <v>1.6412087075802366</v>
      </c>
      <c r="AA5524">
        <v>0</v>
      </c>
      <c r="AB5524">
        <v>0.78572563746016677</v>
      </c>
      <c r="AC5524">
        <v>0</v>
      </c>
      <c r="AD5524">
        <v>0</v>
      </c>
      <c r="AE5524">
        <v>14.464211889480701</v>
      </c>
    </row>
    <row r="5525" spans="1:31" x14ac:dyDescent="0.3">
      <c r="A5525">
        <v>2517105</v>
      </c>
      <c r="B5525">
        <v>1</v>
      </c>
      <c r="C5525" t="s">
        <v>81</v>
      </c>
      <c r="D5525" t="s">
        <v>120</v>
      </c>
      <c r="E5525" t="s">
        <v>132</v>
      </c>
      <c r="F5525" t="s">
        <v>15862</v>
      </c>
      <c r="G5525" t="s">
        <v>204</v>
      </c>
      <c r="H5525" t="s">
        <v>135</v>
      </c>
      <c r="I5525" t="s">
        <v>136</v>
      </c>
      <c r="J5525" t="s">
        <v>137</v>
      </c>
      <c r="K5525" t="s">
        <v>144</v>
      </c>
      <c r="L5525" t="s">
        <v>15863</v>
      </c>
      <c r="M5525" t="s">
        <v>15864</v>
      </c>
      <c r="N5525">
        <v>4.5538888880000004</v>
      </c>
      <c r="O5525">
        <v>0</v>
      </c>
      <c r="P5525">
        <v>0</v>
      </c>
      <c r="Q5525">
        <v>1</v>
      </c>
      <c r="R5525">
        <v>2</v>
      </c>
      <c r="S5525">
        <v>1</v>
      </c>
      <c r="T5525">
        <v>0</v>
      </c>
      <c r="U5525">
        <v>0</v>
      </c>
      <c r="V5525">
        <v>0</v>
      </c>
      <c r="W5525">
        <v>0</v>
      </c>
      <c r="X5525">
        <v>0</v>
      </c>
      <c r="Y5525">
        <v>0.26521664092581665</v>
      </c>
      <c r="Z5525">
        <v>6.7659083580582742</v>
      </c>
      <c r="AA5525">
        <v>13.910780222010482</v>
      </c>
      <c r="AB5525">
        <v>0</v>
      </c>
      <c r="AC5525">
        <v>0</v>
      </c>
      <c r="AD5525">
        <v>0</v>
      </c>
      <c r="AE5525">
        <v>20.941905220994574</v>
      </c>
    </row>
    <row r="5526" spans="1:31" x14ac:dyDescent="0.3">
      <c r="A5526">
        <v>2517107</v>
      </c>
      <c r="B5526">
        <v>1</v>
      </c>
      <c r="C5526" t="s">
        <v>81</v>
      </c>
      <c r="D5526" t="s">
        <v>112</v>
      </c>
      <c r="E5526" t="s">
        <v>167</v>
      </c>
      <c r="F5526" t="s">
        <v>15865</v>
      </c>
      <c r="G5526" t="s">
        <v>263</v>
      </c>
      <c r="H5526" t="s">
        <v>150</v>
      </c>
      <c r="I5526" t="s">
        <v>136</v>
      </c>
      <c r="J5526" t="s">
        <v>137</v>
      </c>
      <c r="K5526" t="s">
        <v>144</v>
      </c>
      <c r="L5526" t="s">
        <v>15866</v>
      </c>
      <c r="M5526" t="s">
        <v>15867</v>
      </c>
      <c r="N5526">
        <v>0.771666666</v>
      </c>
      <c r="O5526">
        <v>0</v>
      </c>
      <c r="P5526">
        <v>1</v>
      </c>
      <c r="Q5526">
        <v>0</v>
      </c>
      <c r="R5526">
        <v>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5.2021674620964999E-2</v>
      </c>
      <c r="Y5526">
        <v>0</v>
      </c>
      <c r="Z5526">
        <v>0</v>
      </c>
      <c r="AA5526">
        <v>0</v>
      </c>
      <c r="AB5526">
        <v>0</v>
      </c>
      <c r="AC5526">
        <v>0</v>
      </c>
      <c r="AD5526">
        <v>0</v>
      </c>
      <c r="AE5526">
        <v>5.2021674620964999E-2</v>
      </c>
    </row>
    <row r="5527" spans="1:31" x14ac:dyDescent="0.3">
      <c r="A5527">
        <v>2517108</v>
      </c>
      <c r="B5527">
        <v>1</v>
      </c>
      <c r="C5527" t="s">
        <v>80</v>
      </c>
      <c r="D5527" t="s">
        <v>94</v>
      </c>
      <c r="E5527" t="s">
        <v>141</v>
      </c>
      <c r="F5527" t="s">
        <v>8768</v>
      </c>
      <c r="G5527" t="s">
        <v>143</v>
      </c>
      <c r="H5527" t="s">
        <v>135</v>
      </c>
      <c r="I5527" t="s">
        <v>136</v>
      </c>
      <c r="J5527" t="s">
        <v>137</v>
      </c>
      <c r="K5527" t="s">
        <v>144</v>
      </c>
      <c r="L5527" t="s">
        <v>15868</v>
      </c>
      <c r="M5527" t="s">
        <v>15869</v>
      </c>
      <c r="N5527">
        <v>0.54749999999999999</v>
      </c>
      <c r="O5527">
        <v>0</v>
      </c>
      <c r="P5527">
        <v>809</v>
      </c>
      <c r="Q5527">
        <v>0</v>
      </c>
      <c r="R5527">
        <v>58</v>
      </c>
      <c r="S5527">
        <v>1</v>
      </c>
      <c r="T5527">
        <v>153</v>
      </c>
      <c r="U5527">
        <v>2</v>
      </c>
      <c r="V5527">
        <v>1</v>
      </c>
      <c r="W5527">
        <v>0</v>
      </c>
      <c r="X5527">
        <v>62.408289656239631</v>
      </c>
      <c r="Y5527">
        <v>0</v>
      </c>
      <c r="Z5527">
        <v>8.883362293652068</v>
      </c>
      <c r="AA5527">
        <v>1.4397904294417347</v>
      </c>
      <c r="AB5527">
        <v>31.125456482657103</v>
      </c>
      <c r="AC5527">
        <v>0.46161705236872497</v>
      </c>
      <c r="AD5527">
        <v>4.3600431048749994E-3</v>
      </c>
      <c r="AE5527">
        <v>104.32287595746413</v>
      </c>
    </row>
    <row r="5528" spans="1:31" x14ac:dyDescent="0.3">
      <c r="A5528">
        <v>2517109</v>
      </c>
      <c r="B5528">
        <v>1</v>
      </c>
      <c r="C5528" t="s">
        <v>80</v>
      </c>
      <c r="D5528" t="s">
        <v>95</v>
      </c>
      <c r="E5528" t="s">
        <v>275</v>
      </c>
      <c r="F5528" t="s">
        <v>15870</v>
      </c>
      <c r="G5528" t="s">
        <v>143</v>
      </c>
      <c r="H5528" t="s">
        <v>135</v>
      </c>
      <c r="I5528" t="s">
        <v>136</v>
      </c>
      <c r="J5528" t="s">
        <v>137</v>
      </c>
      <c r="K5528" t="s">
        <v>144</v>
      </c>
      <c r="L5528" t="s">
        <v>15871</v>
      </c>
      <c r="M5528" t="s">
        <v>15872</v>
      </c>
      <c r="N5528">
        <v>0.35916666600000002</v>
      </c>
      <c r="O5528">
        <v>1</v>
      </c>
      <c r="P5528">
        <v>35</v>
      </c>
      <c r="Q5528">
        <v>0</v>
      </c>
      <c r="R5528">
        <v>0</v>
      </c>
      <c r="S5528">
        <v>6</v>
      </c>
      <c r="T5528">
        <v>1</v>
      </c>
      <c r="U5528">
        <v>2</v>
      </c>
      <c r="V5528">
        <v>0</v>
      </c>
      <c r="W5528">
        <v>7.7106017146877495E-2</v>
      </c>
      <c r="X5528">
        <v>2.4677896996768975</v>
      </c>
      <c r="Y5528">
        <v>0</v>
      </c>
      <c r="Z5528">
        <v>0</v>
      </c>
      <c r="AA5528">
        <v>268.32034043848086</v>
      </c>
      <c r="AB5528">
        <v>0.32474194744500001</v>
      </c>
      <c r="AC5528">
        <v>21.306196467642629</v>
      </c>
      <c r="AD5528">
        <v>0</v>
      </c>
      <c r="AE5528">
        <v>292.49617457039221</v>
      </c>
    </row>
    <row r="5529" spans="1:31" x14ac:dyDescent="0.3">
      <c r="A5529">
        <v>2517111</v>
      </c>
      <c r="B5529">
        <v>1</v>
      </c>
      <c r="C5529" t="s">
        <v>80</v>
      </c>
      <c r="D5529" t="s">
        <v>83</v>
      </c>
      <c r="E5529" t="s">
        <v>207</v>
      </c>
      <c r="F5529" t="s">
        <v>15608</v>
      </c>
      <c r="G5529" t="s">
        <v>177</v>
      </c>
      <c r="H5529" t="s">
        <v>150</v>
      </c>
      <c r="I5529" t="s">
        <v>136</v>
      </c>
      <c r="J5529" t="s">
        <v>137</v>
      </c>
      <c r="K5529" t="s">
        <v>144</v>
      </c>
      <c r="L5529" t="s">
        <v>15873</v>
      </c>
      <c r="M5529" t="s">
        <v>15874</v>
      </c>
      <c r="N5529">
        <v>4.1436111110000002</v>
      </c>
      <c r="O5529">
        <v>0</v>
      </c>
      <c r="P5529">
        <v>62</v>
      </c>
      <c r="Q5529">
        <v>0</v>
      </c>
      <c r="R5529">
        <v>2</v>
      </c>
      <c r="S5529">
        <v>0</v>
      </c>
      <c r="T5529">
        <v>13</v>
      </c>
      <c r="U5529">
        <v>0</v>
      </c>
      <c r="V5529">
        <v>0</v>
      </c>
      <c r="W5529">
        <v>0</v>
      </c>
      <c r="X5529">
        <v>52.16460945026315</v>
      </c>
      <c r="Y5529">
        <v>0</v>
      </c>
      <c r="Z5529">
        <v>9.4798389837711294</v>
      </c>
      <c r="AA5529">
        <v>0</v>
      </c>
      <c r="AB5529">
        <v>112.75281433072539</v>
      </c>
      <c r="AC5529">
        <v>0</v>
      </c>
      <c r="AD5529">
        <v>0</v>
      </c>
      <c r="AE5529">
        <v>174.39726276475966</v>
      </c>
    </row>
    <row r="5530" spans="1:31" x14ac:dyDescent="0.3">
      <c r="A5530">
        <v>2517122</v>
      </c>
      <c r="B5530">
        <v>1</v>
      </c>
      <c r="C5530" t="s">
        <v>80</v>
      </c>
      <c r="D5530" t="s">
        <v>95</v>
      </c>
      <c r="E5530" t="s">
        <v>207</v>
      </c>
      <c r="F5530" t="s">
        <v>15653</v>
      </c>
      <c r="G5530" t="s">
        <v>161</v>
      </c>
      <c r="H5530" t="s">
        <v>150</v>
      </c>
      <c r="I5530" t="s">
        <v>136</v>
      </c>
      <c r="J5530" t="s">
        <v>137</v>
      </c>
      <c r="K5530" t="s">
        <v>144</v>
      </c>
      <c r="L5530" t="s">
        <v>15875</v>
      </c>
      <c r="M5530" t="s">
        <v>15876</v>
      </c>
      <c r="N5530">
        <v>0.79388888800000001</v>
      </c>
      <c r="O5530">
        <v>0</v>
      </c>
      <c r="P5530">
        <v>70</v>
      </c>
      <c r="Q5530">
        <v>0</v>
      </c>
      <c r="R5530">
        <v>0</v>
      </c>
      <c r="S5530">
        <v>0</v>
      </c>
      <c r="T5530">
        <v>7</v>
      </c>
      <c r="U5530">
        <v>0</v>
      </c>
      <c r="V5530">
        <v>1</v>
      </c>
      <c r="W5530">
        <v>0</v>
      </c>
      <c r="X5530">
        <v>13.584963952815293</v>
      </c>
      <c r="Y5530">
        <v>0</v>
      </c>
      <c r="Z5530">
        <v>0</v>
      </c>
      <c r="AA5530">
        <v>0</v>
      </c>
      <c r="AB5530">
        <v>17.192484538242397</v>
      </c>
      <c r="AC5530">
        <v>0</v>
      </c>
      <c r="AD5530">
        <v>1.442935054441125</v>
      </c>
      <c r="AE5530">
        <v>32.220383545498812</v>
      </c>
    </row>
    <row r="5531" spans="1:31" x14ac:dyDescent="0.3">
      <c r="A5531">
        <v>2517124</v>
      </c>
      <c r="B5531">
        <v>1</v>
      </c>
      <c r="C5531" t="s">
        <v>80</v>
      </c>
      <c r="D5531" t="s">
        <v>83</v>
      </c>
      <c r="E5531" t="s">
        <v>167</v>
      </c>
      <c r="F5531" t="s">
        <v>15877</v>
      </c>
      <c r="G5531" t="s">
        <v>263</v>
      </c>
      <c r="H5531" t="s">
        <v>150</v>
      </c>
      <c r="I5531" t="s">
        <v>136</v>
      </c>
      <c r="J5531" t="s">
        <v>137</v>
      </c>
      <c r="K5531" t="s">
        <v>144</v>
      </c>
      <c r="L5531" t="s">
        <v>15878</v>
      </c>
      <c r="M5531" t="s">
        <v>15879</v>
      </c>
      <c r="N5531">
        <v>5.2283333330000001</v>
      </c>
      <c r="O5531">
        <v>0</v>
      </c>
      <c r="P5531">
        <v>1</v>
      </c>
      <c r="Q5531">
        <v>0</v>
      </c>
      <c r="R5531">
        <v>0</v>
      </c>
      <c r="S5531">
        <v>0</v>
      </c>
      <c r="T5531">
        <v>1</v>
      </c>
      <c r="U5531">
        <v>0</v>
      </c>
      <c r="V5531">
        <v>0</v>
      </c>
      <c r="W5531">
        <v>0</v>
      </c>
      <c r="X5531">
        <v>1.9183090848785149</v>
      </c>
      <c r="Y5531">
        <v>0</v>
      </c>
      <c r="Z5531">
        <v>0</v>
      </c>
      <c r="AA5531">
        <v>0</v>
      </c>
      <c r="AB5531">
        <v>3.1396893651417703</v>
      </c>
      <c r="AC5531">
        <v>0</v>
      </c>
      <c r="AD5531">
        <v>0</v>
      </c>
      <c r="AE5531">
        <v>5.0579984500202855</v>
      </c>
    </row>
    <row r="5532" spans="1:31" x14ac:dyDescent="0.3">
      <c r="A5532">
        <v>2517130</v>
      </c>
      <c r="B5532">
        <v>1</v>
      </c>
      <c r="C5532" t="s">
        <v>80</v>
      </c>
      <c r="D5532" t="s">
        <v>106</v>
      </c>
      <c r="E5532" t="s">
        <v>159</v>
      </c>
      <c r="F5532" t="s">
        <v>15880</v>
      </c>
      <c r="G5532" t="s">
        <v>181</v>
      </c>
      <c r="H5532" t="s">
        <v>150</v>
      </c>
      <c r="I5532" t="s">
        <v>136</v>
      </c>
      <c r="J5532" t="s">
        <v>137</v>
      </c>
      <c r="K5532" t="s">
        <v>144</v>
      </c>
      <c r="L5532" t="s">
        <v>15881</v>
      </c>
      <c r="M5532" t="s">
        <v>15882</v>
      </c>
      <c r="N5532">
        <v>2.9525000000000001</v>
      </c>
      <c r="O5532">
        <v>0</v>
      </c>
      <c r="P5532">
        <v>1</v>
      </c>
      <c r="Q5532">
        <v>0</v>
      </c>
      <c r="R5532">
        <v>7</v>
      </c>
      <c r="S5532">
        <v>0</v>
      </c>
      <c r="T5532">
        <v>5</v>
      </c>
      <c r="U5532">
        <v>0</v>
      </c>
      <c r="V5532">
        <v>0</v>
      </c>
      <c r="W5532">
        <v>0</v>
      </c>
      <c r="X5532">
        <v>0.21102451603697081</v>
      </c>
      <c r="Y5532">
        <v>0</v>
      </c>
      <c r="Z5532">
        <v>6.1460195138133233</v>
      </c>
      <c r="AA5532">
        <v>0</v>
      </c>
      <c r="AB5532">
        <v>1.2108275761210603</v>
      </c>
      <c r="AC5532">
        <v>0</v>
      </c>
      <c r="AD5532">
        <v>0</v>
      </c>
      <c r="AE5532">
        <v>7.5678716059713542</v>
      </c>
    </row>
    <row r="5533" spans="1:31" x14ac:dyDescent="0.3">
      <c r="A5533">
        <v>2517134</v>
      </c>
      <c r="B5533">
        <v>1</v>
      </c>
      <c r="C5533" t="s">
        <v>81</v>
      </c>
      <c r="D5533" t="s">
        <v>127</v>
      </c>
      <c r="E5533" t="s">
        <v>132</v>
      </c>
      <c r="F5533" t="s">
        <v>15883</v>
      </c>
      <c r="G5533" t="s">
        <v>204</v>
      </c>
      <c r="H5533" t="s">
        <v>135</v>
      </c>
      <c r="I5533" t="s">
        <v>136</v>
      </c>
      <c r="J5533" t="s">
        <v>137</v>
      </c>
      <c r="K5533" t="s">
        <v>144</v>
      </c>
      <c r="L5533" t="s">
        <v>15884</v>
      </c>
      <c r="M5533" t="s">
        <v>15885</v>
      </c>
      <c r="N5533">
        <v>5.517222222</v>
      </c>
      <c r="O5533">
        <v>2</v>
      </c>
      <c r="P5533">
        <v>0</v>
      </c>
      <c r="Q5533">
        <v>42</v>
      </c>
      <c r="R5533">
        <v>0</v>
      </c>
      <c r="S5533">
        <v>5</v>
      </c>
      <c r="T5533">
        <v>0</v>
      </c>
      <c r="U5533">
        <v>1</v>
      </c>
      <c r="V5533">
        <v>0</v>
      </c>
      <c r="W5533">
        <v>2.963970250090576</v>
      </c>
      <c r="X5533">
        <v>0</v>
      </c>
      <c r="Y5533">
        <v>80.073318540607147</v>
      </c>
      <c r="Z5533">
        <v>0</v>
      </c>
      <c r="AA5533">
        <v>17.220702637082731</v>
      </c>
      <c r="AB5533">
        <v>0</v>
      </c>
      <c r="AC5533">
        <v>25.405128674526104</v>
      </c>
      <c r="AD5533">
        <v>0</v>
      </c>
      <c r="AE5533">
        <v>125.66312010230658</v>
      </c>
    </row>
    <row r="5534" spans="1:31" x14ac:dyDescent="0.3">
      <c r="A5534">
        <v>2517135</v>
      </c>
      <c r="B5534">
        <v>1</v>
      </c>
      <c r="C5534" t="s">
        <v>81</v>
      </c>
      <c r="D5534" t="s">
        <v>127</v>
      </c>
      <c r="E5534" t="s">
        <v>167</v>
      </c>
      <c r="F5534" t="s">
        <v>15886</v>
      </c>
      <c r="G5534" t="s">
        <v>263</v>
      </c>
      <c r="H5534" t="s">
        <v>150</v>
      </c>
      <c r="I5534" t="s">
        <v>136</v>
      </c>
      <c r="J5534" t="s">
        <v>137</v>
      </c>
      <c r="K5534" t="s">
        <v>144</v>
      </c>
      <c r="L5534" t="s">
        <v>15887</v>
      </c>
      <c r="M5534" t="s">
        <v>15888</v>
      </c>
      <c r="N5534">
        <v>1.925</v>
      </c>
      <c r="O5534">
        <v>0</v>
      </c>
      <c r="P5534">
        <v>1</v>
      </c>
      <c r="Q5534">
        <v>0</v>
      </c>
      <c r="R5534">
        <v>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0.23252092420724996</v>
      </c>
      <c r="Y5534">
        <v>0</v>
      </c>
      <c r="Z5534">
        <v>0</v>
      </c>
      <c r="AA5534">
        <v>0</v>
      </c>
      <c r="AB5534">
        <v>0</v>
      </c>
      <c r="AC5534">
        <v>0</v>
      </c>
      <c r="AD5534">
        <v>0</v>
      </c>
      <c r="AE5534">
        <v>0.23252092420724996</v>
      </c>
    </row>
    <row r="5535" spans="1:31" x14ac:dyDescent="0.3">
      <c r="A5535">
        <v>2517140</v>
      </c>
      <c r="B5535">
        <v>1</v>
      </c>
      <c r="C5535" t="s">
        <v>80</v>
      </c>
      <c r="D5535" t="s">
        <v>100</v>
      </c>
      <c r="E5535" t="s">
        <v>132</v>
      </c>
      <c r="F5535" t="s">
        <v>1055</v>
      </c>
      <c r="G5535" t="s">
        <v>143</v>
      </c>
      <c r="H5535" t="s">
        <v>135</v>
      </c>
      <c r="I5535" t="s">
        <v>136</v>
      </c>
      <c r="J5535" t="s">
        <v>137</v>
      </c>
      <c r="K5535" t="s">
        <v>144</v>
      </c>
      <c r="L5535" t="s">
        <v>15889</v>
      </c>
      <c r="M5535" t="s">
        <v>15890</v>
      </c>
      <c r="N5535">
        <v>1.3530555550000001</v>
      </c>
      <c r="O5535">
        <v>0</v>
      </c>
      <c r="P5535">
        <v>280</v>
      </c>
      <c r="Q5535">
        <v>0</v>
      </c>
      <c r="R5535">
        <v>14</v>
      </c>
      <c r="S5535">
        <v>0</v>
      </c>
      <c r="T5535">
        <v>24</v>
      </c>
      <c r="U5535">
        <v>0</v>
      </c>
      <c r="V5535">
        <v>0</v>
      </c>
      <c r="W5535">
        <v>0</v>
      </c>
      <c r="X5535">
        <v>87.108342049860141</v>
      </c>
      <c r="Y5535">
        <v>0</v>
      </c>
      <c r="Z5535">
        <v>8.6856118234137512</v>
      </c>
      <c r="AA5535">
        <v>0</v>
      </c>
      <c r="AB5535">
        <v>74.25683711861781</v>
      </c>
      <c r="AC5535">
        <v>0</v>
      </c>
      <c r="AD5535">
        <v>0</v>
      </c>
      <c r="AE5535">
        <v>170.05079099189169</v>
      </c>
    </row>
    <row r="5536" spans="1:31" x14ac:dyDescent="0.3">
      <c r="A5536">
        <v>2517148</v>
      </c>
      <c r="B5536">
        <v>1</v>
      </c>
      <c r="C5536" t="s">
        <v>80</v>
      </c>
      <c r="D5536" t="s">
        <v>90</v>
      </c>
      <c r="E5536" t="s">
        <v>159</v>
      </c>
      <c r="F5536" t="s">
        <v>15891</v>
      </c>
      <c r="G5536" t="s">
        <v>181</v>
      </c>
      <c r="H5536" t="s">
        <v>150</v>
      </c>
      <c r="I5536" t="s">
        <v>136</v>
      </c>
      <c r="J5536" t="s">
        <v>137</v>
      </c>
      <c r="K5536" t="s">
        <v>144</v>
      </c>
      <c r="L5536" t="s">
        <v>15892</v>
      </c>
      <c r="M5536" t="s">
        <v>15893</v>
      </c>
      <c r="N5536">
        <v>0.35833333299999998</v>
      </c>
      <c r="O5536">
        <v>0</v>
      </c>
      <c r="P5536">
        <v>567</v>
      </c>
      <c r="Q5536">
        <v>0</v>
      </c>
      <c r="R5536">
        <v>0</v>
      </c>
      <c r="S5536">
        <v>0</v>
      </c>
      <c r="T5536">
        <v>22</v>
      </c>
      <c r="U5536">
        <v>0</v>
      </c>
      <c r="V5536">
        <v>0</v>
      </c>
      <c r="W5536">
        <v>0</v>
      </c>
      <c r="X5536">
        <v>41.369389927360025</v>
      </c>
      <c r="Y5536">
        <v>0</v>
      </c>
      <c r="Z5536">
        <v>0</v>
      </c>
      <c r="AA5536">
        <v>0</v>
      </c>
      <c r="AB5536">
        <v>4.1337087452478425</v>
      </c>
      <c r="AC5536">
        <v>0</v>
      </c>
      <c r="AD5536">
        <v>0</v>
      </c>
      <c r="AE5536">
        <v>45.503098672607869</v>
      </c>
    </row>
    <row r="5537" spans="1:31" x14ac:dyDescent="0.3">
      <c r="A5537">
        <v>2517149</v>
      </c>
      <c r="B5537">
        <v>1</v>
      </c>
      <c r="C5537" t="s">
        <v>80</v>
      </c>
      <c r="D5537" t="s">
        <v>107</v>
      </c>
      <c r="E5537" t="s">
        <v>167</v>
      </c>
      <c r="F5537" t="s">
        <v>15894</v>
      </c>
      <c r="G5537" t="s">
        <v>169</v>
      </c>
      <c r="H5537" t="s">
        <v>150</v>
      </c>
      <c r="I5537" t="s">
        <v>136</v>
      </c>
      <c r="J5537" t="s">
        <v>137</v>
      </c>
      <c r="K5537" t="s">
        <v>144</v>
      </c>
      <c r="L5537" t="s">
        <v>15895</v>
      </c>
      <c r="M5537" t="s">
        <v>15896</v>
      </c>
      <c r="N5537">
        <v>1.6730555549999999</v>
      </c>
      <c r="O5537">
        <v>0</v>
      </c>
      <c r="P5537">
        <v>1</v>
      </c>
      <c r="Q5537">
        <v>0</v>
      </c>
      <c r="R5537">
        <v>0</v>
      </c>
      <c r="S5537">
        <v>0</v>
      </c>
      <c r="T5537">
        <v>0</v>
      </c>
      <c r="U5537">
        <v>0</v>
      </c>
      <c r="V5537">
        <v>0</v>
      </c>
      <c r="W5537">
        <v>0</v>
      </c>
      <c r="X5537">
        <v>3.2169269852500001E-2</v>
      </c>
      <c r="Y5537">
        <v>0</v>
      </c>
      <c r="Z5537">
        <v>0</v>
      </c>
      <c r="AA5537">
        <v>0</v>
      </c>
      <c r="AB5537">
        <v>0</v>
      </c>
      <c r="AC5537">
        <v>0</v>
      </c>
      <c r="AD5537">
        <v>0</v>
      </c>
      <c r="AE5537">
        <v>3.2169269852500001E-2</v>
      </c>
    </row>
    <row r="5538" spans="1:31" x14ac:dyDescent="0.3">
      <c r="A5538">
        <v>2517150</v>
      </c>
      <c r="B5538">
        <v>1</v>
      </c>
      <c r="C5538" t="s">
        <v>80</v>
      </c>
      <c r="D5538" t="s">
        <v>103</v>
      </c>
      <c r="E5538" t="s">
        <v>132</v>
      </c>
      <c r="F5538" t="s">
        <v>15897</v>
      </c>
      <c r="G5538" t="s">
        <v>204</v>
      </c>
      <c r="H5538" t="s">
        <v>135</v>
      </c>
      <c r="I5538" t="s">
        <v>136</v>
      </c>
      <c r="J5538" t="s">
        <v>137</v>
      </c>
      <c r="K5538" t="s">
        <v>144</v>
      </c>
      <c r="L5538" t="s">
        <v>15898</v>
      </c>
      <c r="M5538" t="s">
        <v>15899</v>
      </c>
      <c r="N5538">
        <v>1.3519444439999999</v>
      </c>
      <c r="O5538">
        <v>1</v>
      </c>
      <c r="P5538">
        <v>0</v>
      </c>
      <c r="Q5538">
        <v>1</v>
      </c>
      <c r="R5538">
        <v>0</v>
      </c>
      <c r="S5538">
        <v>1</v>
      </c>
      <c r="T5538">
        <v>0</v>
      </c>
      <c r="U5538">
        <v>0</v>
      </c>
      <c r="V5538">
        <v>0</v>
      </c>
      <c r="W5538">
        <v>0.39128786344539002</v>
      </c>
      <c r="X5538">
        <v>0</v>
      </c>
      <c r="Y5538">
        <v>0.38251903439038332</v>
      </c>
      <c r="Z5538">
        <v>0</v>
      </c>
      <c r="AA5538">
        <v>1.2024053998333333</v>
      </c>
      <c r="AB5538">
        <v>0</v>
      </c>
      <c r="AC5538">
        <v>0</v>
      </c>
      <c r="AD5538">
        <v>0</v>
      </c>
      <c r="AE5538">
        <v>1.9762122976691066</v>
      </c>
    </row>
    <row r="5539" spans="1:31" x14ac:dyDescent="0.3">
      <c r="A5539">
        <v>2517152</v>
      </c>
      <c r="B5539">
        <v>1</v>
      </c>
      <c r="C5539" t="s">
        <v>81</v>
      </c>
      <c r="D5539" t="s">
        <v>112</v>
      </c>
      <c r="E5539" t="s">
        <v>159</v>
      </c>
      <c r="F5539" t="s">
        <v>15900</v>
      </c>
      <c r="G5539" t="s">
        <v>181</v>
      </c>
      <c r="H5539" t="s">
        <v>150</v>
      </c>
      <c r="I5539" t="s">
        <v>136</v>
      </c>
      <c r="J5539" t="s">
        <v>137</v>
      </c>
      <c r="K5539" t="s">
        <v>144</v>
      </c>
      <c r="L5539" t="s">
        <v>15901</v>
      </c>
      <c r="M5539" t="s">
        <v>15902</v>
      </c>
      <c r="N5539">
        <v>0.56333333299999999</v>
      </c>
      <c r="O5539">
        <v>0</v>
      </c>
      <c r="P5539">
        <v>0</v>
      </c>
      <c r="Q5539">
        <v>0</v>
      </c>
      <c r="R5539">
        <v>1</v>
      </c>
      <c r="S5539">
        <v>0</v>
      </c>
      <c r="T5539">
        <v>32</v>
      </c>
      <c r="U5539">
        <v>0</v>
      </c>
      <c r="V5539">
        <v>0</v>
      </c>
      <c r="W5539">
        <v>0</v>
      </c>
      <c r="X5539">
        <v>0</v>
      </c>
      <c r="Y5539">
        <v>0</v>
      </c>
      <c r="Z5539">
        <v>0.18387601878217</v>
      </c>
      <c r="AA5539">
        <v>0</v>
      </c>
      <c r="AB5539">
        <v>8.343433908747242</v>
      </c>
      <c r="AC5539">
        <v>0</v>
      </c>
      <c r="AD5539">
        <v>0</v>
      </c>
      <c r="AE5539">
        <v>8.5273099275294122</v>
      </c>
    </row>
    <row r="5540" spans="1:31" x14ac:dyDescent="0.3">
      <c r="A5540">
        <v>2517159</v>
      </c>
      <c r="B5540">
        <v>1</v>
      </c>
      <c r="C5540" t="s">
        <v>80</v>
      </c>
      <c r="D5540" t="s">
        <v>94</v>
      </c>
      <c r="E5540" t="s">
        <v>132</v>
      </c>
      <c r="F5540" t="s">
        <v>15903</v>
      </c>
      <c r="G5540" t="s">
        <v>204</v>
      </c>
      <c r="H5540" t="s">
        <v>135</v>
      </c>
      <c r="I5540" t="s">
        <v>136</v>
      </c>
      <c r="J5540" t="s">
        <v>137</v>
      </c>
      <c r="K5540" t="s">
        <v>144</v>
      </c>
      <c r="L5540" t="s">
        <v>15904</v>
      </c>
      <c r="M5540" t="s">
        <v>15905</v>
      </c>
      <c r="N5540">
        <v>1.3747222219999999</v>
      </c>
      <c r="O5540">
        <v>0</v>
      </c>
      <c r="P5540">
        <v>0</v>
      </c>
      <c r="Q5540">
        <v>0</v>
      </c>
      <c r="R5540">
        <v>5</v>
      </c>
      <c r="S5540">
        <v>0</v>
      </c>
      <c r="T5540">
        <v>1</v>
      </c>
      <c r="U5540">
        <v>0</v>
      </c>
      <c r="V5540">
        <v>0</v>
      </c>
      <c r="W5540">
        <v>0</v>
      </c>
      <c r="X5540">
        <v>0</v>
      </c>
      <c r="Y5540">
        <v>0</v>
      </c>
      <c r="Z5540">
        <v>0.60723698853121333</v>
      </c>
      <c r="AA5540">
        <v>0</v>
      </c>
      <c r="AB5540">
        <v>3.3452129522916667E-3</v>
      </c>
      <c r="AC5540">
        <v>0</v>
      </c>
      <c r="AD5540">
        <v>0</v>
      </c>
      <c r="AE5540">
        <v>0.61058220148350495</v>
      </c>
    </row>
    <row r="5541" spans="1:31" x14ac:dyDescent="0.3">
      <c r="A5541">
        <v>2517161</v>
      </c>
      <c r="B5541">
        <v>1</v>
      </c>
      <c r="C5541" t="s">
        <v>80</v>
      </c>
      <c r="D5541" t="s">
        <v>95</v>
      </c>
      <c r="E5541" t="s">
        <v>275</v>
      </c>
      <c r="F5541" t="s">
        <v>15906</v>
      </c>
      <c r="G5541" t="s">
        <v>143</v>
      </c>
      <c r="H5541" t="s">
        <v>135</v>
      </c>
      <c r="I5541" t="s">
        <v>136</v>
      </c>
      <c r="J5541" t="s">
        <v>137</v>
      </c>
      <c r="K5541" t="s">
        <v>144</v>
      </c>
      <c r="L5541" t="s">
        <v>15907</v>
      </c>
      <c r="M5541" t="s">
        <v>15908</v>
      </c>
      <c r="N5541">
        <v>0.115555555</v>
      </c>
      <c r="O5541">
        <v>5</v>
      </c>
      <c r="P5541">
        <v>3073</v>
      </c>
      <c r="Q5541">
        <v>14</v>
      </c>
      <c r="R5541">
        <v>51</v>
      </c>
      <c r="S5541">
        <v>10</v>
      </c>
      <c r="T5541">
        <v>756</v>
      </c>
      <c r="U5541">
        <v>4</v>
      </c>
      <c r="V5541">
        <v>0</v>
      </c>
      <c r="W5541">
        <v>0.47548479675262223</v>
      </c>
      <c r="X5541">
        <v>66.241044482145838</v>
      </c>
      <c r="Y5541">
        <v>0.8399453734491733</v>
      </c>
      <c r="Z5541">
        <v>1.4303771841756805</v>
      </c>
      <c r="AA5541">
        <v>4.1843824409712003</v>
      </c>
      <c r="AB5541">
        <v>49.167825587648586</v>
      </c>
      <c r="AC5541">
        <v>7.1610422828235203</v>
      </c>
      <c r="AD5541">
        <v>0</v>
      </c>
      <c r="AE5541">
        <v>129.50010214796663</v>
      </c>
    </row>
    <row r="5542" spans="1:31" x14ac:dyDescent="0.3">
      <c r="A5542">
        <v>2517162</v>
      </c>
      <c r="B5542">
        <v>1</v>
      </c>
      <c r="C5542" t="s">
        <v>80</v>
      </c>
      <c r="D5542" t="s">
        <v>89</v>
      </c>
      <c r="E5542" t="s">
        <v>147</v>
      </c>
      <c r="F5542" t="s">
        <v>15804</v>
      </c>
      <c r="G5542" t="s">
        <v>177</v>
      </c>
      <c r="H5542" t="s">
        <v>150</v>
      </c>
      <c r="I5542" t="s">
        <v>136</v>
      </c>
      <c r="J5542" t="s">
        <v>137</v>
      </c>
      <c r="K5542" t="s">
        <v>144</v>
      </c>
      <c r="L5542" t="s">
        <v>15909</v>
      </c>
      <c r="M5542" t="s">
        <v>15910</v>
      </c>
      <c r="N5542">
        <v>1.764444444</v>
      </c>
      <c r="O5542">
        <v>0</v>
      </c>
      <c r="P5542">
        <v>33</v>
      </c>
      <c r="Q5542">
        <v>0</v>
      </c>
      <c r="R5542">
        <v>0</v>
      </c>
      <c r="S5542">
        <v>0</v>
      </c>
      <c r="T5542">
        <v>3</v>
      </c>
      <c r="U5542">
        <v>0</v>
      </c>
      <c r="V5542">
        <v>0</v>
      </c>
      <c r="W5542">
        <v>0</v>
      </c>
      <c r="X5542">
        <v>75.799439008279109</v>
      </c>
      <c r="Y5542">
        <v>0</v>
      </c>
      <c r="Z5542">
        <v>0</v>
      </c>
      <c r="AA5542">
        <v>0</v>
      </c>
      <c r="AB5542">
        <v>77.619525032023006</v>
      </c>
      <c r="AC5542">
        <v>0</v>
      </c>
      <c r="AD5542">
        <v>0</v>
      </c>
      <c r="AE5542">
        <v>153.41896404030211</v>
      </c>
    </row>
    <row r="5543" spans="1:31" x14ac:dyDescent="0.3">
      <c r="A5543">
        <v>2517163</v>
      </c>
      <c r="B5543">
        <v>1</v>
      </c>
      <c r="C5543" t="s">
        <v>80</v>
      </c>
      <c r="D5543" t="s">
        <v>97</v>
      </c>
      <c r="E5543" t="s">
        <v>167</v>
      </c>
      <c r="F5543" t="s">
        <v>15911</v>
      </c>
      <c r="G5543" t="s">
        <v>263</v>
      </c>
      <c r="H5543" t="s">
        <v>150</v>
      </c>
      <c r="I5543" t="s">
        <v>136</v>
      </c>
      <c r="J5543" t="s">
        <v>137</v>
      </c>
      <c r="K5543" t="s">
        <v>144</v>
      </c>
      <c r="L5543" t="s">
        <v>15912</v>
      </c>
      <c r="M5543" t="s">
        <v>15913</v>
      </c>
      <c r="N5543">
        <v>1.191944444</v>
      </c>
      <c r="O5543">
        <v>0</v>
      </c>
      <c r="P5543">
        <v>1</v>
      </c>
      <c r="Q5543">
        <v>0</v>
      </c>
      <c r="R5543">
        <v>0</v>
      </c>
      <c r="S5543">
        <v>0</v>
      </c>
      <c r="T5543">
        <v>0</v>
      </c>
      <c r="U5543">
        <v>0</v>
      </c>
      <c r="V5543">
        <v>0</v>
      </c>
      <c r="W5543">
        <v>0</v>
      </c>
      <c r="X5543">
        <v>0.49519836892312508</v>
      </c>
      <c r="Y5543">
        <v>0</v>
      </c>
      <c r="Z5543">
        <v>0</v>
      </c>
      <c r="AA5543">
        <v>0</v>
      </c>
      <c r="AB5543">
        <v>0</v>
      </c>
      <c r="AC5543">
        <v>0</v>
      </c>
      <c r="AD5543">
        <v>0</v>
      </c>
      <c r="AE5543">
        <v>0.49519836892312508</v>
      </c>
    </row>
    <row r="5544" spans="1:31" x14ac:dyDescent="0.3">
      <c r="A5544">
        <v>2517172</v>
      </c>
      <c r="B5544">
        <v>1</v>
      </c>
      <c r="C5544" t="s">
        <v>80</v>
      </c>
      <c r="D5544" t="s">
        <v>96</v>
      </c>
      <c r="E5544" t="s">
        <v>147</v>
      </c>
      <c r="F5544" t="s">
        <v>15914</v>
      </c>
      <c r="G5544" t="s">
        <v>177</v>
      </c>
      <c r="H5544" t="s">
        <v>150</v>
      </c>
      <c r="I5544" t="s">
        <v>136</v>
      </c>
      <c r="J5544" t="s">
        <v>137</v>
      </c>
      <c r="K5544" t="s">
        <v>144</v>
      </c>
      <c r="L5544" t="s">
        <v>15915</v>
      </c>
      <c r="M5544" t="s">
        <v>15916</v>
      </c>
      <c r="N5544">
        <v>0.86277777700000002</v>
      </c>
      <c r="O5544">
        <v>0</v>
      </c>
      <c r="P5544">
        <v>12</v>
      </c>
      <c r="Q5544">
        <v>0</v>
      </c>
      <c r="R5544">
        <v>0</v>
      </c>
      <c r="S5544">
        <v>0</v>
      </c>
      <c r="T5544">
        <v>0</v>
      </c>
      <c r="U5544">
        <v>0</v>
      </c>
      <c r="V5544">
        <v>0</v>
      </c>
      <c r="W5544">
        <v>0</v>
      </c>
      <c r="X5544">
        <v>1.2416253472806085</v>
      </c>
      <c r="Y5544">
        <v>0</v>
      </c>
      <c r="Z5544">
        <v>0</v>
      </c>
      <c r="AA5544">
        <v>0</v>
      </c>
      <c r="AB5544">
        <v>0</v>
      </c>
      <c r="AC5544">
        <v>0</v>
      </c>
      <c r="AD5544">
        <v>0</v>
      </c>
      <c r="AE5544">
        <v>1.2416253472806085</v>
      </c>
    </row>
    <row r="5545" spans="1:31" x14ac:dyDescent="0.3">
      <c r="A5545">
        <v>2517173</v>
      </c>
      <c r="B5545">
        <v>1</v>
      </c>
      <c r="C5545" t="s">
        <v>80</v>
      </c>
      <c r="D5545" t="s">
        <v>94</v>
      </c>
      <c r="E5545" t="s">
        <v>141</v>
      </c>
      <c r="F5545" t="s">
        <v>9971</v>
      </c>
      <c r="G5545" t="s">
        <v>143</v>
      </c>
      <c r="H5545" t="s">
        <v>135</v>
      </c>
      <c r="I5545" t="s">
        <v>136</v>
      </c>
      <c r="J5545" t="s">
        <v>137</v>
      </c>
      <c r="K5545" t="s">
        <v>144</v>
      </c>
      <c r="L5545" t="s">
        <v>15917</v>
      </c>
      <c r="M5545" t="s">
        <v>15918</v>
      </c>
      <c r="N5545">
        <v>2.5888888880000001</v>
      </c>
      <c r="O5545">
        <v>0</v>
      </c>
      <c r="P5545">
        <v>0</v>
      </c>
      <c r="Q5545">
        <v>1</v>
      </c>
      <c r="R5545">
        <v>117</v>
      </c>
      <c r="S5545">
        <v>0</v>
      </c>
      <c r="T5545">
        <v>5</v>
      </c>
      <c r="U5545">
        <v>0</v>
      </c>
      <c r="V5545">
        <v>0</v>
      </c>
      <c r="W5545">
        <v>0</v>
      </c>
      <c r="X5545">
        <v>0</v>
      </c>
      <c r="Y5545">
        <v>1.0358649146041665</v>
      </c>
      <c r="Z5545">
        <v>196.62237394686952</v>
      </c>
      <c r="AA5545">
        <v>0</v>
      </c>
      <c r="AB5545">
        <v>3.065607196096531</v>
      </c>
      <c r="AC5545">
        <v>0</v>
      </c>
      <c r="AD5545">
        <v>0</v>
      </c>
      <c r="AE5545">
        <v>200.7238460575702</v>
      </c>
    </row>
    <row r="5546" spans="1:31" x14ac:dyDescent="0.3">
      <c r="A5546">
        <v>2517174</v>
      </c>
      <c r="B5546">
        <v>1</v>
      </c>
      <c r="C5546" t="s">
        <v>81</v>
      </c>
      <c r="D5546" t="s">
        <v>121</v>
      </c>
      <c r="E5546" t="s">
        <v>207</v>
      </c>
      <c r="F5546" t="s">
        <v>15919</v>
      </c>
      <c r="G5546" t="s">
        <v>177</v>
      </c>
      <c r="H5546" t="s">
        <v>150</v>
      </c>
      <c r="I5546" t="s">
        <v>136</v>
      </c>
      <c r="J5546" t="s">
        <v>137</v>
      </c>
      <c r="K5546" t="s">
        <v>144</v>
      </c>
      <c r="L5546" t="s">
        <v>15920</v>
      </c>
      <c r="M5546" t="s">
        <v>15921</v>
      </c>
      <c r="N5546">
        <v>1.138055555</v>
      </c>
      <c r="O5546">
        <v>0</v>
      </c>
      <c r="P5546">
        <v>5</v>
      </c>
      <c r="Q5546">
        <v>0</v>
      </c>
      <c r="R5546">
        <v>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0.55056790973267999</v>
      </c>
      <c r="Y5546">
        <v>0</v>
      </c>
      <c r="Z5546">
        <v>0</v>
      </c>
      <c r="AA5546">
        <v>0</v>
      </c>
      <c r="AB5546">
        <v>0</v>
      </c>
      <c r="AC5546">
        <v>0</v>
      </c>
      <c r="AD5546">
        <v>0</v>
      </c>
      <c r="AE5546">
        <v>0.55056790973267999</v>
      </c>
    </row>
    <row r="5547" spans="1:31" x14ac:dyDescent="0.3">
      <c r="A5547">
        <v>2517177</v>
      </c>
      <c r="B5547">
        <v>1</v>
      </c>
      <c r="C5547" t="s">
        <v>81</v>
      </c>
      <c r="D5547" t="s">
        <v>118</v>
      </c>
      <c r="E5547" t="s">
        <v>159</v>
      </c>
      <c r="F5547" t="s">
        <v>15922</v>
      </c>
      <c r="G5547" t="s">
        <v>538</v>
      </c>
      <c r="H5547" t="s">
        <v>150</v>
      </c>
      <c r="I5547" t="s">
        <v>136</v>
      </c>
      <c r="J5547" t="s">
        <v>3</v>
      </c>
      <c r="K5547" t="s">
        <v>144</v>
      </c>
      <c r="L5547" t="s">
        <v>15923</v>
      </c>
      <c r="M5547" t="s">
        <v>15924</v>
      </c>
      <c r="N5547">
        <v>1.122777777</v>
      </c>
      <c r="O5547">
        <v>0</v>
      </c>
      <c r="P5547">
        <v>1</v>
      </c>
      <c r="Q5547">
        <v>0</v>
      </c>
      <c r="R5547">
        <v>8</v>
      </c>
      <c r="S5547">
        <v>0</v>
      </c>
      <c r="T5547">
        <v>0</v>
      </c>
      <c r="U5547">
        <v>0</v>
      </c>
      <c r="V5547">
        <v>0</v>
      </c>
      <c r="W5547">
        <v>0</v>
      </c>
      <c r="X5547">
        <v>9.9927084655475021E-2</v>
      </c>
      <c r="Y5547">
        <v>0</v>
      </c>
      <c r="Z5547">
        <v>0.54963777976121009</v>
      </c>
      <c r="AA5547">
        <v>0</v>
      </c>
      <c r="AB5547">
        <v>0</v>
      </c>
      <c r="AC5547">
        <v>0</v>
      </c>
      <c r="AD5547">
        <v>0</v>
      </c>
      <c r="AE5547">
        <v>0.64956486441668515</v>
      </c>
    </row>
    <row r="5548" spans="1:31" x14ac:dyDescent="0.3">
      <c r="A5548">
        <v>2517179</v>
      </c>
      <c r="B5548">
        <v>1</v>
      </c>
      <c r="C5548" t="s">
        <v>80</v>
      </c>
      <c r="D5548" t="s">
        <v>107</v>
      </c>
      <c r="E5548" t="s">
        <v>132</v>
      </c>
      <c r="F5548" t="s">
        <v>15925</v>
      </c>
      <c r="G5548" t="s">
        <v>204</v>
      </c>
      <c r="H5548" t="s">
        <v>135</v>
      </c>
      <c r="I5548" t="s">
        <v>136</v>
      </c>
      <c r="J5548" t="s">
        <v>137</v>
      </c>
      <c r="K5548" t="s">
        <v>144</v>
      </c>
      <c r="L5548" t="s">
        <v>15926</v>
      </c>
      <c r="M5548" t="s">
        <v>15927</v>
      </c>
      <c r="N5548">
        <v>1.256388888</v>
      </c>
      <c r="O5548">
        <v>0</v>
      </c>
      <c r="P5548">
        <v>61</v>
      </c>
      <c r="Q5548">
        <v>0</v>
      </c>
      <c r="R5548">
        <v>0</v>
      </c>
      <c r="S5548">
        <v>0</v>
      </c>
      <c r="T5548">
        <v>10</v>
      </c>
      <c r="U5548">
        <v>0</v>
      </c>
      <c r="V5548">
        <v>0</v>
      </c>
      <c r="W5548">
        <v>0</v>
      </c>
      <c r="X5548">
        <v>11.014864529169568</v>
      </c>
      <c r="Y5548">
        <v>0</v>
      </c>
      <c r="Z5548">
        <v>0</v>
      </c>
      <c r="AA5548">
        <v>0</v>
      </c>
      <c r="AB5548">
        <v>14.182440476449772</v>
      </c>
      <c r="AC5548">
        <v>0</v>
      </c>
      <c r="AD5548">
        <v>0</v>
      </c>
      <c r="AE5548">
        <v>25.197305005619342</v>
      </c>
    </row>
    <row r="5549" spans="1:31" x14ac:dyDescent="0.3">
      <c r="A5549">
        <v>2517180</v>
      </c>
      <c r="B5549">
        <v>1</v>
      </c>
      <c r="C5549" t="s">
        <v>80</v>
      </c>
      <c r="D5549" t="s">
        <v>82</v>
      </c>
      <c r="E5549" t="s">
        <v>167</v>
      </c>
      <c r="F5549" t="s">
        <v>15928</v>
      </c>
      <c r="G5549" t="s">
        <v>169</v>
      </c>
      <c r="H5549" t="s">
        <v>150</v>
      </c>
      <c r="I5549" t="s">
        <v>136</v>
      </c>
      <c r="J5549" t="s">
        <v>137</v>
      </c>
      <c r="K5549" t="s">
        <v>144</v>
      </c>
      <c r="L5549" t="s">
        <v>15929</v>
      </c>
      <c r="M5549" t="s">
        <v>15930</v>
      </c>
      <c r="N5549">
        <v>3.1372222220000001</v>
      </c>
      <c r="O5549">
        <v>0</v>
      </c>
      <c r="P5549">
        <v>9</v>
      </c>
      <c r="Q5549">
        <v>0</v>
      </c>
      <c r="R5549">
        <v>0</v>
      </c>
      <c r="S5549">
        <v>0</v>
      </c>
      <c r="T5549">
        <v>0</v>
      </c>
      <c r="U5549">
        <v>0</v>
      </c>
      <c r="V5549">
        <v>0</v>
      </c>
      <c r="W5549">
        <v>0</v>
      </c>
      <c r="X5549">
        <v>7.3356825095293283</v>
      </c>
      <c r="Y5549">
        <v>0</v>
      </c>
      <c r="Z5549">
        <v>0</v>
      </c>
      <c r="AA5549">
        <v>0</v>
      </c>
      <c r="AB5549">
        <v>0</v>
      </c>
      <c r="AC5549">
        <v>0</v>
      </c>
      <c r="AD5549">
        <v>0</v>
      </c>
      <c r="AE5549">
        <v>7.3356825095293283</v>
      </c>
    </row>
    <row r="5550" spans="1:31" x14ac:dyDescent="0.3">
      <c r="A5550">
        <v>2517187</v>
      </c>
      <c r="B5550">
        <v>1</v>
      </c>
      <c r="C5550" t="s">
        <v>80</v>
      </c>
      <c r="D5550" t="s">
        <v>95</v>
      </c>
      <c r="E5550" t="s">
        <v>167</v>
      </c>
      <c r="F5550" t="s">
        <v>15931</v>
      </c>
      <c r="G5550" t="s">
        <v>234</v>
      </c>
      <c r="H5550" t="s">
        <v>150</v>
      </c>
      <c r="I5550" t="s">
        <v>136</v>
      </c>
      <c r="J5550" t="s">
        <v>137</v>
      </c>
      <c r="K5550" t="s">
        <v>144</v>
      </c>
      <c r="L5550" t="s">
        <v>15932</v>
      </c>
      <c r="M5550" t="s">
        <v>15933</v>
      </c>
      <c r="N5550">
        <v>3.7427777770000001</v>
      </c>
      <c r="O5550">
        <v>0</v>
      </c>
      <c r="P5550">
        <v>0</v>
      </c>
      <c r="Q5550">
        <v>0</v>
      </c>
      <c r="R5550">
        <v>0</v>
      </c>
      <c r="S5550">
        <v>0</v>
      </c>
      <c r="T5550">
        <v>1</v>
      </c>
      <c r="U5550">
        <v>0</v>
      </c>
      <c r="V5550">
        <v>0</v>
      </c>
      <c r="W5550">
        <v>0</v>
      </c>
      <c r="X5550">
        <v>0</v>
      </c>
      <c r="Y5550">
        <v>0</v>
      </c>
      <c r="Z5550">
        <v>0</v>
      </c>
      <c r="AA5550">
        <v>0</v>
      </c>
      <c r="AB5550">
        <v>13.522768211722118</v>
      </c>
      <c r="AC5550">
        <v>0</v>
      </c>
      <c r="AD5550">
        <v>0</v>
      </c>
      <c r="AE5550">
        <v>13.522768211722118</v>
      </c>
    </row>
    <row r="5551" spans="1:31" x14ac:dyDescent="0.3">
      <c r="A5551">
        <v>2517189</v>
      </c>
      <c r="B5551">
        <v>1</v>
      </c>
      <c r="C5551" t="s">
        <v>80</v>
      </c>
      <c r="D5551" t="s">
        <v>83</v>
      </c>
      <c r="E5551" t="s">
        <v>167</v>
      </c>
      <c r="F5551" t="s">
        <v>15934</v>
      </c>
      <c r="G5551" t="s">
        <v>169</v>
      </c>
      <c r="H5551" t="s">
        <v>150</v>
      </c>
      <c r="I5551" t="s">
        <v>136</v>
      </c>
      <c r="J5551" t="s">
        <v>137</v>
      </c>
      <c r="K5551" t="s">
        <v>144</v>
      </c>
      <c r="L5551" t="s">
        <v>15935</v>
      </c>
      <c r="M5551" t="s">
        <v>15936</v>
      </c>
      <c r="N5551">
        <v>2.9638888880000001</v>
      </c>
      <c r="O5551">
        <v>0</v>
      </c>
      <c r="P5551">
        <v>13</v>
      </c>
      <c r="Q5551">
        <v>0</v>
      </c>
      <c r="R5551">
        <v>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13.556082156972236</v>
      </c>
      <c r="Y5551">
        <v>0</v>
      </c>
      <c r="Z5551">
        <v>0</v>
      </c>
      <c r="AA5551">
        <v>0</v>
      </c>
      <c r="AB5551">
        <v>0</v>
      </c>
      <c r="AC5551">
        <v>0</v>
      </c>
      <c r="AD5551">
        <v>0</v>
      </c>
      <c r="AE5551">
        <v>13.556082156972236</v>
      </c>
    </row>
    <row r="5552" spans="1:31" x14ac:dyDescent="0.3">
      <c r="A5552">
        <v>2517190</v>
      </c>
      <c r="B5552">
        <v>1</v>
      </c>
      <c r="C5552" t="s">
        <v>80</v>
      </c>
      <c r="D5552" t="s">
        <v>96</v>
      </c>
      <c r="E5552" t="s">
        <v>167</v>
      </c>
      <c r="F5552" t="s">
        <v>15937</v>
      </c>
      <c r="G5552" t="s">
        <v>234</v>
      </c>
      <c r="H5552" t="s">
        <v>150</v>
      </c>
      <c r="I5552" t="s">
        <v>136</v>
      </c>
      <c r="J5552" t="s">
        <v>137</v>
      </c>
      <c r="K5552" t="s">
        <v>144</v>
      </c>
      <c r="L5552" t="s">
        <v>15938</v>
      </c>
      <c r="M5552" t="s">
        <v>15939</v>
      </c>
      <c r="N5552">
        <v>1.423888888</v>
      </c>
      <c r="O5552">
        <v>0</v>
      </c>
      <c r="P5552">
        <v>1</v>
      </c>
      <c r="Q5552">
        <v>0</v>
      </c>
      <c r="R5552">
        <v>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2.0135673707441668E-2</v>
      </c>
      <c r="Y5552">
        <v>0</v>
      </c>
      <c r="Z5552">
        <v>0</v>
      </c>
      <c r="AA5552">
        <v>0</v>
      </c>
      <c r="AB5552">
        <v>0</v>
      </c>
      <c r="AC5552">
        <v>0</v>
      </c>
      <c r="AD5552">
        <v>0</v>
      </c>
      <c r="AE5552">
        <v>2.0135673707441668E-2</v>
      </c>
    </row>
    <row r="5553" spans="1:31" x14ac:dyDescent="0.3">
      <c r="A5553">
        <v>2517191</v>
      </c>
      <c r="B5553">
        <v>1</v>
      </c>
      <c r="C5553" t="s">
        <v>81</v>
      </c>
      <c r="D5553" t="s">
        <v>123</v>
      </c>
      <c r="E5553" t="s">
        <v>159</v>
      </c>
      <c r="F5553" t="s">
        <v>6181</v>
      </c>
      <c r="G5553" t="s">
        <v>181</v>
      </c>
      <c r="H5553" t="s">
        <v>150</v>
      </c>
      <c r="I5553" t="s">
        <v>136</v>
      </c>
      <c r="J5553" t="s">
        <v>137</v>
      </c>
      <c r="K5553" t="s">
        <v>144</v>
      </c>
      <c r="L5553" t="s">
        <v>15940</v>
      </c>
      <c r="M5553" t="s">
        <v>15941</v>
      </c>
      <c r="N5553">
        <v>0.83833333300000001</v>
      </c>
      <c r="O5553">
        <v>0</v>
      </c>
      <c r="P5553">
        <v>231</v>
      </c>
      <c r="Q5553">
        <v>0</v>
      </c>
      <c r="R5553">
        <v>11</v>
      </c>
      <c r="S5553">
        <v>0</v>
      </c>
      <c r="T5553">
        <v>17</v>
      </c>
      <c r="U5553">
        <v>0</v>
      </c>
      <c r="V5553">
        <v>0</v>
      </c>
      <c r="W5553">
        <v>0</v>
      </c>
      <c r="X5553">
        <v>40.762274590092737</v>
      </c>
      <c r="Y5553">
        <v>0</v>
      </c>
      <c r="Z5553">
        <v>1.6904726273370247</v>
      </c>
      <c r="AA5553">
        <v>0</v>
      </c>
      <c r="AB5553">
        <v>6.0617409476301143</v>
      </c>
      <c r="AC5553">
        <v>0</v>
      </c>
      <c r="AD5553">
        <v>0</v>
      </c>
      <c r="AE5553">
        <v>48.514488165059873</v>
      </c>
    </row>
    <row r="5554" spans="1:31" x14ac:dyDescent="0.3">
      <c r="A5554">
        <v>2517193</v>
      </c>
      <c r="B5554">
        <v>1</v>
      </c>
      <c r="C5554" t="s">
        <v>80</v>
      </c>
      <c r="D5554" t="s">
        <v>95</v>
      </c>
      <c r="E5554" t="s">
        <v>132</v>
      </c>
      <c r="F5554" t="s">
        <v>15942</v>
      </c>
      <c r="G5554" t="s">
        <v>204</v>
      </c>
      <c r="H5554" t="s">
        <v>135</v>
      </c>
      <c r="I5554" t="s">
        <v>136</v>
      </c>
      <c r="J5554" t="s">
        <v>137</v>
      </c>
      <c r="K5554" t="s">
        <v>144</v>
      </c>
      <c r="L5554" t="s">
        <v>15943</v>
      </c>
      <c r="M5554" t="s">
        <v>15944</v>
      </c>
      <c r="N5554">
        <v>1.0466666659999999</v>
      </c>
      <c r="O5554">
        <v>0</v>
      </c>
      <c r="P5554">
        <v>62</v>
      </c>
      <c r="Q5554">
        <v>0</v>
      </c>
      <c r="R5554">
        <v>0</v>
      </c>
      <c r="S5554">
        <v>3</v>
      </c>
      <c r="T5554">
        <v>5</v>
      </c>
      <c r="U5554">
        <v>0</v>
      </c>
      <c r="V5554">
        <v>0</v>
      </c>
      <c r="W5554">
        <v>0</v>
      </c>
      <c r="X5554">
        <v>8.8826468530056317</v>
      </c>
      <c r="Y5554">
        <v>0</v>
      </c>
      <c r="Z5554">
        <v>0</v>
      </c>
      <c r="AA5554">
        <v>0</v>
      </c>
      <c r="AB5554">
        <v>1.3387578759976833</v>
      </c>
      <c r="AC5554">
        <v>0</v>
      </c>
      <c r="AD5554">
        <v>0</v>
      </c>
      <c r="AE5554">
        <v>10.221404729003314</v>
      </c>
    </row>
    <row r="5555" spans="1:31" x14ac:dyDescent="0.3">
      <c r="A5555">
        <v>2517194</v>
      </c>
      <c r="B5555">
        <v>1</v>
      </c>
      <c r="C5555" t="s">
        <v>81</v>
      </c>
      <c r="D5555" t="s">
        <v>128</v>
      </c>
      <c r="E5555" t="s">
        <v>132</v>
      </c>
      <c r="F5555" t="s">
        <v>15945</v>
      </c>
      <c r="G5555" t="s">
        <v>143</v>
      </c>
      <c r="H5555" t="s">
        <v>135</v>
      </c>
      <c r="I5555" t="s">
        <v>136</v>
      </c>
      <c r="J5555" t="s">
        <v>137</v>
      </c>
      <c r="K5555" t="s">
        <v>144</v>
      </c>
      <c r="L5555" t="s">
        <v>15946</v>
      </c>
      <c r="M5555" t="s">
        <v>15947</v>
      </c>
      <c r="N5555">
        <v>0.397777777</v>
      </c>
      <c r="O5555">
        <v>0</v>
      </c>
      <c r="P5555">
        <v>1255</v>
      </c>
      <c r="Q5555">
        <v>0</v>
      </c>
      <c r="R5555">
        <v>0</v>
      </c>
      <c r="S5555">
        <v>1</v>
      </c>
      <c r="T5555">
        <v>40</v>
      </c>
      <c r="U5555">
        <v>0</v>
      </c>
      <c r="V5555">
        <v>0</v>
      </c>
      <c r="W5555">
        <v>0</v>
      </c>
      <c r="X5555">
        <v>85.682985685432044</v>
      </c>
      <c r="Y5555">
        <v>0</v>
      </c>
      <c r="Z5555">
        <v>0</v>
      </c>
      <c r="AA5555">
        <v>10.942352080235199</v>
      </c>
      <c r="AB5555">
        <v>10.242057803417307</v>
      </c>
      <c r="AC5555">
        <v>0</v>
      </c>
      <c r="AD5555">
        <v>0</v>
      </c>
      <c r="AE5555">
        <v>106.86739556908455</v>
      </c>
    </row>
    <row r="5556" spans="1:31" x14ac:dyDescent="0.3">
      <c r="A5556">
        <v>2517195</v>
      </c>
      <c r="B5556">
        <v>1</v>
      </c>
      <c r="C5556" t="s">
        <v>80</v>
      </c>
      <c r="D5556" t="s">
        <v>98</v>
      </c>
      <c r="E5556" t="s">
        <v>159</v>
      </c>
      <c r="F5556" t="s">
        <v>15948</v>
      </c>
      <c r="G5556" t="s">
        <v>181</v>
      </c>
      <c r="H5556" t="s">
        <v>150</v>
      </c>
      <c r="I5556" t="s">
        <v>136</v>
      </c>
      <c r="J5556" t="s">
        <v>137</v>
      </c>
      <c r="K5556" t="s">
        <v>144</v>
      </c>
      <c r="L5556" t="s">
        <v>15949</v>
      </c>
      <c r="M5556" t="s">
        <v>15950</v>
      </c>
      <c r="N5556">
        <v>6.443888888</v>
      </c>
      <c r="O5556">
        <v>0</v>
      </c>
      <c r="P5556">
        <v>0</v>
      </c>
      <c r="Q5556">
        <v>0</v>
      </c>
      <c r="R5556">
        <v>6</v>
      </c>
      <c r="S5556">
        <v>0</v>
      </c>
      <c r="T5556">
        <v>4</v>
      </c>
      <c r="U5556">
        <v>0</v>
      </c>
      <c r="V5556">
        <v>0</v>
      </c>
      <c r="W5556">
        <v>0</v>
      </c>
      <c r="X5556">
        <v>0</v>
      </c>
      <c r="Y5556">
        <v>0</v>
      </c>
      <c r="Z5556">
        <v>25.438508683879892</v>
      </c>
      <c r="AA5556">
        <v>0</v>
      </c>
      <c r="AB5556">
        <v>44.938957320490289</v>
      </c>
      <c r="AC5556">
        <v>0</v>
      </c>
      <c r="AD5556">
        <v>0</v>
      </c>
      <c r="AE5556">
        <v>70.377466004370177</v>
      </c>
    </row>
    <row r="5557" spans="1:31" x14ac:dyDescent="0.3">
      <c r="A5557">
        <v>2517199</v>
      </c>
      <c r="B5557">
        <v>1</v>
      </c>
      <c r="C5557" t="s">
        <v>81</v>
      </c>
      <c r="D5557" t="s">
        <v>118</v>
      </c>
      <c r="E5557" t="s">
        <v>132</v>
      </c>
      <c r="F5557" t="s">
        <v>14456</v>
      </c>
      <c r="G5557" t="s">
        <v>204</v>
      </c>
      <c r="H5557" t="s">
        <v>135</v>
      </c>
      <c r="I5557" t="s">
        <v>136</v>
      </c>
      <c r="J5557" t="s">
        <v>137</v>
      </c>
      <c r="K5557" t="s">
        <v>144</v>
      </c>
      <c r="L5557" t="s">
        <v>15951</v>
      </c>
      <c r="M5557" t="s">
        <v>15952</v>
      </c>
      <c r="N5557">
        <v>1.8975</v>
      </c>
      <c r="O5557">
        <v>0</v>
      </c>
      <c r="P5557">
        <v>0</v>
      </c>
      <c r="Q5557">
        <v>3</v>
      </c>
      <c r="R5557">
        <v>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0</v>
      </c>
      <c r="Y5557">
        <v>1.2920730756677103</v>
      </c>
      <c r="Z5557">
        <v>0</v>
      </c>
      <c r="AA5557">
        <v>0</v>
      </c>
      <c r="AB5557">
        <v>0</v>
      </c>
      <c r="AC5557">
        <v>0</v>
      </c>
      <c r="AD5557">
        <v>0</v>
      </c>
      <c r="AE5557">
        <v>1.2920730756677103</v>
      </c>
    </row>
    <row r="5558" spans="1:31" x14ac:dyDescent="0.3">
      <c r="A5558">
        <v>2517206</v>
      </c>
      <c r="B5558">
        <v>1</v>
      </c>
      <c r="C5558" t="s">
        <v>81</v>
      </c>
      <c r="D5558" t="s">
        <v>128</v>
      </c>
      <c r="E5558" t="s">
        <v>132</v>
      </c>
      <c r="F5558" t="s">
        <v>14029</v>
      </c>
      <c r="G5558" t="s">
        <v>143</v>
      </c>
      <c r="H5558" t="s">
        <v>135</v>
      </c>
      <c r="I5558" t="s">
        <v>136</v>
      </c>
      <c r="J5558" t="s">
        <v>137</v>
      </c>
      <c r="K5558" t="s">
        <v>144</v>
      </c>
      <c r="L5558" t="s">
        <v>15953</v>
      </c>
      <c r="M5558" t="s">
        <v>15954</v>
      </c>
      <c r="N5558">
        <v>1.249166666</v>
      </c>
      <c r="O5558">
        <v>0</v>
      </c>
      <c r="P5558">
        <v>2936</v>
      </c>
      <c r="Q5558">
        <v>0</v>
      </c>
      <c r="R5558">
        <v>7</v>
      </c>
      <c r="S5558">
        <v>1</v>
      </c>
      <c r="T5558">
        <v>162</v>
      </c>
      <c r="U5558">
        <v>0</v>
      </c>
      <c r="V5558">
        <v>0</v>
      </c>
      <c r="W5558">
        <v>0</v>
      </c>
      <c r="X5558">
        <v>837.46720950323515</v>
      </c>
      <c r="Y5558">
        <v>0</v>
      </c>
      <c r="Z5558">
        <v>1.2933702852782483</v>
      </c>
      <c r="AA5558">
        <v>1.5014485716542523</v>
      </c>
      <c r="AB5558">
        <v>91.564869016863369</v>
      </c>
      <c r="AC5558">
        <v>0</v>
      </c>
      <c r="AD5558">
        <v>0</v>
      </c>
      <c r="AE5558">
        <v>931.82689737703095</v>
      </c>
    </row>
    <row r="5559" spans="1:31" x14ac:dyDescent="0.3">
      <c r="A5559">
        <v>2517209</v>
      </c>
      <c r="B5559">
        <v>1</v>
      </c>
      <c r="C5559" t="s">
        <v>80</v>
      </c>
      <c r="D5559" t="s">
        <v>106</v>
      </c>
      <c r="E5559" t="s">
        <v>132</v>
      </c>
      <c r="F5559" t="s">
        <v>15955</v>
      </c>
      <c r="G5559" t="s">
        <v>333</v>
      </c>
      <c r="H5559" t="s">
        <v>135</v>
      </c>
      <c r="I5559" t="s">
        <v>136</v>
      </c>
      <c r="J5559" t="s">
        <v>137</v>
      </c>
      <c r="K5559" t="s">
        <v>144</v>
      </c>
      <c r="L5559" t="s">
        <v>15956</v>
      </c>
      <c r="M5559" t="s">
        <v>15957</v>
      </c>
      <c r="N5559">
        <v>0.81222222200000005</v>
      </c>
      <c r="O5559">
        <v>0</v>
      </c>
      <c r="P5559">
        <v>434</v>
      </c>
      <c r="Q5559">
        <v>0</v>
      </c>
      <c r="R5559">
        <v>9</v>
      </c>
      <c r="S5559">
        <v>1</v>
      </c>
      <c r="T5559">
        <v>50</v>
      </c>
      <c r="U5559">
        <v>0</v>
      </c>
      <c r="V5559">
        <v>0</v>
      </c>
      <c r="W5559">
        <v>0</v>
      </c>
      <c r="X5559">
        <v>46.718353812157375</v>
      </c>
      <c r="Y5559">
        <v>0</v>
      </c>
      <c r="Z5559">
        <v>2.6921947860677569</v>
      </c>
      <c r="AA5559">
        <v>0.13727929832499999</v>
      </c>
      <c r="AB5559">
        <v>11.992366808097005</v>
      </c>
      <c r="AC5559">
        <v>0</v>
      </c>
      <c r="AD5559">
        <v>0</v>
      </c>
      <c r="AE5559">
        <v>61.540194704647135</v>
      </c>
    </row>
    <row r="5560" spans="1:31" x14ac:dyDescent="0.3">
      <c r="A5560">
        <v>2517211</v>
      </c>
      <c r="B5560">
        <v>1</v>
      </c>
      <c r="C5560" t="s">
        <v>80</v>
      </c>
      <c r="D5560" t="s">
        <v>83</v>
      </c>
      <c r="E5560" t="s">
        <v>132</v>
      </c>
      <c r="F5560" t="s">
        <v>15958</v>
      </c>
      <c r="G5560" t="s">
        <v>450</v>
      </c>
      <c r="H5560" t="s">
        <v>135</v>
      </c>
      <c r="I5560" t="s">
        <v>136</v>
      </c>
      <c r="J5560" t="s">
        <v>137</v>
      </c>
      <c r="K5560" t="s">
        <v>144</v>
      </c>
      <c r="L5560" t="s">
        <v>15959</v>
      </c>
      <c r="M5560" t="s">
        <v>15960</v>
      </c>
      <c r="N5560">
        <v>0.51611111099999996</v>
      </c>
      <c r="O5560">
        <v>0</v>
      </c>
      <c r="P5560">
        <v>951</v>
      </c>
      <c r="Q5560">
        <v>0</v>
      </c>
      <c r="R5560">
        <v>0</v>
      </c>
      <c r="S5560">
        <v>0</v>
      </c>
      <c r="T5560">
        <v>98</v>
      </c>
      <c r="U5560">
        <v>0</v>
      </c>
      <c r="V5560">
        <v>0</v>
      </c>
      <c r="W5560">
        <v>0</v>
      </c>
      <c r="X5560">
        <v>126.1629310066197</v>
      </c>
      <c r="Y5560">
        <v>0</v>
      </c>
      <c r="Z5560">
        <v>0</v>
      </c>
      <c r="AA5560">
        <v>0</v>
      </c>
      <c r="AB5560">
        <v>20.829395675655203</v>
      </c>
      <c r="AC5560">
        <v>0</v>
      </c>
      <c r="AD5560">
        <v>0</v>
      </c>
      <c r="AE5560">
        <v>146.99232668227489</v>
      </c>
    </row>
    <row r="5561" spans="1:31" x14ac:dyDescent="0.3">
      <c r="A5561">
        <v>2517212</v>
      </c>
      <c r="B5561">
        <v>1</v>
      </c>
      <c r="C5561" t="s">
        <v>81</v>
      </c>
      <c r="D5561" t="s">
        <v>123</v>
      </c>
      <c r="E5561" t="s">
        <v>207</v>
      </c>
      <c r="F5561" t="s">
        <v>15961</v>
      </c>
      <c r="G5561" t="s">
        <v>177</v>
      </c>
      <c r="H5561" t="s">
        <v>150</v>
      </c>
      <c r="I5561" t="s">
        <v>136</v>
      </c>
      <c r="J5561" t="s">
        <v>137</v>
      </c>
      <c r="K5561" t="s">
        <v>144</v>
      </c>
      <c r="L5561" t="s">
        <v>15962</v>
      </c>
      <c r="M5561" t="s">
        <v>15963</v>
      </c>
      <c r="N5561">
        <v>1.1005555549999999</v>
      </c>
      <c r="O5561">
        <v>0</v>
      </c>
      <c r="P5561">
        <v>39</v>
      </c>
      <c r="Q5561">
        <v>0</v>
      </c>
      <c r="R5561">
        <v>12</v>
      </c>
      <c r="S5561">
        <v>0</v>
      </c>
      <c r="T5561">
        <v>3</v>
      </c>
      <c r="U5561">
        <v>0</v>
      </c>
      <c r="V5561">
        <v>0</v>
      </c>
      <c r="W5561">
        <v>0</v>
      </c>
      <c r="X5561">
        <v>6.5324413207753729</v>
      </c>
      <c r="Y5561">
        <v>0</v>
      </c>
      <c r="Z5561">
        <v>5.2675766016421681</v>
      </c>
      <c r="AA5561">
        <v>0</v>
      </c>
      <c r="AB5561">
        <v>1.1467619881455611</v>
      </c>
      <c r="AC5561">
        <v>0</v>
      </c>
      <c r="AD5561">
        <v>0</v>
      </c>
      <c r="AE5561">
        <v>12.946779910563103</v>
      </c>
    </row>
    <row r="5562" spans="1:31" x14ac:dyDescent="0.3">
      <c r="A5562">
        <v>2517233</v>
      </c>
      <c r="B5562">
        <v>1</v>
      </c>
      <c r="C5562" t="s">
        <v>80</v>
      </c>
      <c r="D5562" t="s">
        <v>100</v>
      </c>
      <c r="E5562" t="s">
        <v>207</v>
      </c>
      <c r="F5562" t="s">
        <v>15964</v>
      </c>
      <c r="G5562" t="s">
        <v>291</v>
      </c>
      <c r="H5562" t="s">
        <v>150</v>
      </c>
      <c r="I5562" t="s">
        <v>136</v>
      </c>
      <c r="J5562" t="s">
        <v>3</v>
      </c>
      <c r="K5562" t="s">
        <v>144</v>
      </c>
      <c r="L5562" t="s">
        <v>15965</v>
      </c>
      <c r="M5562" t="s">
        <v>15966</v>
      </c>
      <c r="N5562">
        <v>1.136111111</v>
      </c>
      <c r="O5562">
        <v>0</v>
      </c>
      <c r="P5562">
        <v>19</v>
      </c>
      <c r="Q5562">
        <v>0</v>
      </c>
      <c r="R5562">
        <v>2</v>
      </c>
      <c r="S5562">
        <v>0</v>
      </c>
      <c r="T5562">
        <v>6</v>
      </c>
      <c r="U5562">
        <v>0</v>
      </c>
      <c r="V5562">
        <v>1</v>
      </c>
      <c r="W5562">
        <v>0</v>
      </c>
      <c r="X5562">
        <v>6.0293467164053345</v>
      </c>
      <c r="Y5562">
        <v>0</v>
      </c>
      <c r="Z5562">
        <v>0.19169660675804001</v>
      </c>
      <c r="AA5562">
        <v>0</v>
      </c>
      <c r="AB5562">
        <v>3.5880617954871452</v>
      </c>
      <c r="AC5562">
        <v>0</v>
      </c>
      <c r="AD5562">
        <v>1.1957403102453141</v>
      </c>
      <c r="AE5562">
        <v>11.004845428895834</v>
      </c>
    </row>
    <row r="5563" spans="1:31" x14ac:dyDescent="0.3">
      <c r="A5563">
        <v>2517236</v>
      </c>
      <c r="B5563">
        <v>1</v>
      </c>
      <c r="C5563" t="s">
        <v>80</v>
      </c>
      <c r="D5563" t="s">
        <v>98</v>
      </c>
      <c r="E5563" t="s">
        <v>159</v>
      </c>
      <c r="F5563" t="s">
        <v>15967</v>
      </c>
      <c r="G5563" t="s">
        <v>181</v>
      </c>
      <c r="H5563" t="s">
        <v>150</v>
      </c>
      <c r="I5563" t="s">
        <v>136</v>
      </c>
      <c r="J5563" t="s">
        <v>137</v>
      </c>
      <c r="K5563" t="s">
        <v>144</v>
      </c>
      <c r="L5563" t="s">
        <v>15968</v>
      </c>
      <c r="M5563" t="s">
        <v>15969</v>
      </c>
      <c r="N5563">
        <v>0.841388888</v>
      </c>
      <c r="O5563">
        <v>0</v>
      </c>
      <c r="P5563">
        <v>80</v>
      </c>
      <c r="Q5563">
        <v>0</v>
      </c>
      <c r="R5563">
        <v>3</v>
      </c>
      <c r="S5563">
        <v>0</v>
      </c>
      <c r="T5563">
        <v>22</v>
      </c>
      <c r="U5563">
        <v>0</v>
      </c>
      <c r="V5563">
        <v>0</v>
      </c>
      <c r="W5563">
        <v>0</v>
      </c>
      <c r="X5563">
        <v>8.4430532489096048</v>
      </c>
      <c r="Y5563">
        <v>0</v>
      </c>
      <c r="Z5563">
        <v>0.3796471672878875</v>
      </c>
      <c r="AA5563">
        <v>0</v>
      </c>
      <c r="AB5563">
        <v>4.7828505322361492</v>
      </c>
      <c r="AC5563">
        <v>0</v>
      </c>
      <c r="AD5563">
        <v>0</v>
      </c>
      <c r="AE5563">
        <v>13.605550948433642</v>
      </c>
    </row>
    <row r="5564" spans="1:31" x14ac:dyDescent="0.3">
      <c r="A5564">
        <v>2517237</v>
      </c>
      <c r="B5564">
        <v>1</v>
      </c>
      <c r="C5564" t="s">
        <v>80</v>
      </c>
      <c r="D5564" t="s">
        <v>97</v>
      </c>
      <c r="E5564" t="s">
        <v>167</v>
      </c>
      <c r="F5564" t="s">
        <v>15970</v>
      </c>
      <c r="G5564" t="s">
        <v>234</v>
      </c>
      <c r="H5564" t="s">
        <v>150</v>
      </c>
      <c r="I5564" t="s">
        <v>136</v>
      </c>
      <c r="J5564" t="s">
        <v>137</v>
      </c>
      <c r="K5564" t="s">
        <v>144</v>
      </c>
      <c r="L5564" t="s">
        <v>15971</v>
      </c>
      <c r="M5564" t="s">
        <v>15972</v>
      </c>
      <c r="N5564">
        <v>1.075555555</v>
      </c>
      <c r="O5564">
        <v>0</v>
      </c>
      <c r="P5564">
        <v>1</v>
      </c>
      <c r="Q5564">
        <v>0</v>
      </c>
      <c r="R5564">
        <v>0</v>
      </c>
      <c r="S5564">
        <v>0</v>
      </c>
      <c r="T5564">
        <v>0</v>
      </c>
      <c r="U5564">
        <v>0</v>
      </c>
      <c r="V5564">
        <v>0</v>
      </c>
      <c r="W5564">
        <v>0</v>
      </c>
      <c r="X5564">
        <v>0.24636662491555555</v>
      </c>
      <c r="Y5564">
        <v>0</v>
      </c>
      <c r="Z5564">
        <v>0</v>
      </c>
      <c r="AA5564">
        <v>0</v>
      </c>
      <c r="AB5564">
        <v>0</v>
      </c>
      <c r="AC5564">
        <v>0</v>
      </c>
      <c r="AD5564">
        <v>0</v>
      </c>
      <c r="AE5564">
        <v>0.24636662491555555</v>
      </c>
    </row>
    <row r="5565" spans="1:31" x14ac:dyDescent="0.3">
      <c r="A5565">
        <v>2517241</v>
      </c>
      <c r="B5565">
        <v>1</v>
      </c>
      <c r="C5565" t="s">
        <v>80</v>
      </c>
      <c r="D5565" t="s">
        <v>108</v>
      </c>
      <c r="E5565" t="s">
        <v>167</v>
      </c>
      <c r="F5565" t="s">
        <v>15973</v>
      </c>
      <c r="G5565" t="s">
        <v>234</v>
      </c>
      <c r="H5565" t="s">
        <v>150</v>
      </c>
      <c r="I5565" t="s">
        <v>136</v>
      </c>
      <c r="J5565" t="s">
        <v>137</v>
      </c>
      <c r="K5565" t="s">
        <v>144</v>
      </c>
      <c r="L5565" t="s">
        <v>15974</v>
      </c>
      <c r="M5565" t="s">
        <v>15975</v>
      </c>
      <c r="N5565">
        <v>0.65583333300000002</v>
      </c>
      <c r="O5565">
        <v>0</v>
      </c>
      <c r="P5565">
        <v>3</v>
      </c>
      <c r="Q5565">
        <v>0</v>
      </c>
      <c r="R5565">
        <v>0</v>
      </c>
      <c r="S5565">
        <v>0</v>
      </c>
      <c r="T5565">
        <v>0</v>
      </c>
      <c r="U5565">
        <v>0</v>
      </c>
      <c r="V5565">
        <v>0</v>
      </c>
      <c r="W5565">
        <v>0</v>
      </c>
      <c r="X5565">
        <v>0.62029659534969006</v>
      </c>
      <c r="Y5565">
        <v>0</v>
      </c>
      <c r="Z5565">
        <v>0</v>
      </c>
      <c r="AA5565">
        <v>0</v>
      </c>
      <c r="AB5565">
        <v>0</v>
      </c>
      <c r="AC5565">
        <v>0</v>
      </c>
      <c r="AD5565">
        <v>0</v>
      </c>
      <c r="AE5565">
        <v>0.62029659534969006</v>
      </c>
    </row>
    <row r="5566" spans="1:31" x14ac:dyDescent="0.3">
      <c r="A5566">
        <v>2517243</v>
      </c>
      <c r="B5566">
        <v>1</v>
      </c>
      <c r="C5566" t="s">
        <v>80</v>
      </c>
      <c r="D5566" t="s">
        <v>97</v>
      </c>
      <c r="E5566" t="s">
        <v>167</v>
      </c>
      <c r="F5566" t="s">
        <v>15976</v>
      </c>
      <c r="G5566" t="s">
        <v>263</v>
      </c>
      <c r="H5566" t="s">
        <v>150</v>
      </c>
      <c r="I5566" t="s">
        <v>136</v>
      </c>
      <c r="J5566" t="s">
        <v>137</v>
      </c>
      <c r="K5566" t="s">
        <v>144</v>
      </c>
      <c r="L5566" t="s">
        <v>15977</v>
      </c>
      <c r="M5566" t="s">
        <v>15978</v>
      </c>
      <c r="N5566">
        <v>2.6363888879999999</v>
      </c>
      <c r="O5566">
        <v>0</v>
      </c>
      <c r="P5566">
        <v>1</v>
      </c>
      <c r="Q5566">
        <v>0</v>
      </c>
      <c r="R5566">
        <v>0</v>
      </c>
      <c r="S5566">
        <v>0</v>
      </c>
      <c r="T5566">
        <v>0</v>
      </c>
      <c r="U5566">
        <v>0</v>
      </c>
      <c r="V5566">
        <v>0</v>
      </c>
      <c r="W5566">
        <v>0</v>
      </c>
      <c r="X5566">
        <v>0</v>
      </c>
      <c r="Y5566">
        <v>0</v>
      </c>
      <c r="Z5566">
        <v>0</v>
      </c>
      <c r="AA5566">
        <v>0</v>
      </c>
      <c r="AB5566">
        <v>0</v>
      </c>
      <c r="AC5566">
        <v>0</v>
      </c>
      <c r="AD5566">
        <v>0</v>
      </c>
      <c r="AE5566">
        <v>0</v>
      </c>
    </row>
    <row r="5567" spans="1:31" x14ac:dyDescent="0.3">
      <c r="A5567">
        <v>2517246</v>
      </c>
      <c r="B5567">
        <v>1</v>
      </c>
      <c r="C5567" t="s">
        <v>80</v>
      </c>
      <c r="D5567" t="s">
        <v>89</v>
      </c>
      <c r="E5567" t="s">
        <v>147</v>
      </c>
      <c r="F5567" t="s">
        <v>15804</v>
      </c>
      <c r="G5567" t="s">
        <v>177</v>
      </c>
      <c r="H5567" t="s">
        <v>150</v>
      </c>
      <c r="I5567" t="s">
        <v>136</v>
      </c>
      <c r="J5567" t="s">
        <v>137</v>
      </c>
      <c r="K5567" t="s">
        <v>144</v>
      </c>
      <c r="L5567" t="s">
        <v>15979</v>
      </c>
      <c r="M5567" t="s">
        <v>15980</v>
      </c>
      <c r="N5567">
        <v>0.946944444</v>
      </c>
      <c r="O5567">
        <v>0</v>
      </c>
      <c r="P5567">
        <v>33</v>
      </c>
      <c r="Q5567">
        <v>0</v>
      </c>
      <c r="R5567">
        <v>0</v>
      </c>
      <c r="S5567">
        <v>0</v>
      </c>
      <c r="T5567">
        <v>3</v>
      </c>
      <c r="U5567">
        <v>0</v>
      </c>
      <c r="V5567">
        <v>0</v>
      </c>
      <c r="W5567">
        <v>0</v>
      </c>
      <c r="X5567">
        <v>48.594191299218416</v>
      </c>
      <c r="Y5567">
        <v>0</v>
      </c>
      <c r="Z5567">
        <v>0</v>
      </c>
      <c r="AA5567">
        <v>0</v>
      </c>
      <c r="AB5567">
        <v>37.037981227760895</v>
      </c>
      <c r="AC5567">
        <v>0</v>
      </c>
      <c r="AD5567">
        <v>0</v>
      </c>
      <c r="AE5567">
        <v>85.632172526979303</v>
      </c>
    </row>
    <row r="5568" spans="1:31" x14ac:dyDescent="0.3">
      <c r="A5568">
        <v>2517248</v>
      </c>
      <c r="B5568">
        <v>1</v>
      </c>
      <c r="C5568" t="s">
        <v>80</v>
      </c>
      <c r="D5568" t="s">
        <v>92</v>
      </c>
      <c r="E5568" t="s">
        <v>132</v>
      </c>
      <c r="F5568" t="s">
        <v>15981</v>
      </c>
      <c r="G5568" t="s">
        <v>143</v>
      </c>
      <c r="H5568" t="s">
        <v>135</v>
      </c>
      <c r="I5568" t="s">
        <v>136</v>
      </c>
      <c r="J5568" t="s">
        <v>137</v>
      </c>
      <c r="K5568" t="s">
        <v>144</v>
      </c>
      <c r="L5568" t="s">
        <v>15982</v>
      </c>
      <c r="M5568" t="s">
        <v>15983</v>
      </c>
      <c r="N5568">
        <v>0.41638888800000001</v>
      </c>
      <c r="O5568">
        <v>0</v>
      </c>
      <c r="P5568">
        <v>338</v>
      </c>
      <c r="Q5568">
        <v>0</v>
      </c>
      <c r="R5568">
        <v>0</v>
      </c>
      <c r="S5568">
        <v>7</v>
      </c>
      <c r="T5568">
        <v>33</v>
      </c>
      <c r="U5568">
        <v>1</v>
      </c>
      <c r="V5568">
        <v>0</v>
      </c>
      <c r="W5568">
        <v>0</v>
      </c>
      <c r="X5568">
        <v>68.357490300497972</v>
      </c>
      <c r="Y5568">
        <v>0</v>
      </c>
      <c r="Z5568">
        <v>0</v>
      </c>
      <c r="AA5568">
        <v>32.350069489922269</v>
      </c>
      <c r="AB5568">
        <v>20.647462323377635</v>
      </c>
      <c r="AC5568">
        <v>8.2070888044599999E-2</v>
      </c>
      <c r="AD5568">
        <v>0</v>
      </c>
      <c r="AE5568">
        <v>121.43709300184248</v>
      </c>
    </row>
    <row r="5569" spans="1:31" x14ac:dyDescent="0.3">
      <c r="A5569">
        <v>2517249</v>
      </c>
      <c r="B5569">
        <v>1</v>
      </c>
      <c r="C5569" t="s">
        <v>80</v>
      </c>
      <c r="D5569" t="s">
        <v>82</v>
      </c>
      <c r="E5569" t="s">
        <v>207</v>
      </c>
      <c r="F5569" t="s">
        <v>15984</v>
      </c>
      <c r="G5569" t="s">
        <v>1242</v>
      </c>
      <c r="H5569" t="s">
        <v>150</v>
      </c>
      <c r="I5569" t="s">
        <v>136</v>
      </c>
      <c r="J5569" t="s">
        <v>3</v>
      </c>
      <c r="K5569" t="s">
        <v>144</v>
      </c>
      <c r="L5569" t="s">
        <v>15985</v>
      </c>
      <c r="M5569" t="s">
        <v>15986</v>
      </c>
      <c r="N5569">
        <v>2.9280555549999998</v>
      </c>
      <c r="O5569">
        <v>0</v>
      </c>
      <c r="P5569">
        <v>0</v>
      </c>
      <c r="Q5569">
        <v>0</v>
      </c>
      <c r="R5569">
        <v>0</v>
      </c>
      <c r="S5569">
        <v>0</v>
      </c>
      <c r="T5569">
        <v>31</v>
      </c>
      <c r="U5569">
        <v>0</v>
      </c>
      <c r="V5569">
        <v>0</v>
      </c>
      <c r="W5569">
        <v>0</v>
      </c>
      <c r="X5569">
        <v>0</v>
      </c>
      <c r="Y5569">
        <v>0</v>
      </c>
      <c r="Z5569">
        <v>0</v>
      </c>
      <c r="AA5569">
        <v>0</v>
      </c>
      <c r="AB5569">
        <v>107.97627399128572</v>
      </c>
      <c r="AC5569">
        <v>0</v>
      </c>
      <c r="AD5569">
        <v>0</v>
      </c>
      <c r="AE5569">
        <v>107.97627399128572</v>
      </c>
    </row>
    <row r="5570" spans="1:31" x14ac:dyDescent="0.3">
      <c r="A5570">
        <v>2517250</v>
      </c>
      <c r="B5570">
        <v>1</v>
      </c>
      <c r="C5570" t="s">
        <v>81</v>
      </c>
      <c r="D5570" t="s">
        <v>127</v>
      </c>
      <c r="E5570" t="s">
        <v>187</v>
      </c>
      <c r="F5570" t="s">
        <v>2361</v>
      </c>
      <c r="G5570" t="s">
        <v>143</v>
      </c>
      <c r="H5570" t="s">
        <v>135</v>
      </c>
      <c r="I5570" t="s">
        <v>136</v>
      </c>
      <c r="J5570" t="s">
        <v>137</v>
      </c>
      <c r="K5570" t="s">
        <v>144</v>
      </c>
      <c r="L5570" t="s">
        <v>15987</v>
      </c>
      <c r="M5570" t="s">
        <v>15988</v>
      </c>
      <c r="N5570">
        <v>6.0277776999999998E-2</v>
      </c>
      <c r="O5570">
        <v>9</v>
      </c>
      <c r="P5570">
        <v>3</v>
      </c>
      <c r="Q5570">
        <v>284</v>
      </c>
      <c r="R5570">
        <v>43</v>
      </c>
      <c r="S5570">
        <v>17</v>
      </c>
      <c r="T5570">
        <v>2</v>
      </c>
      <c r="U5570">
        <v>0</v>
      </c>
      <c r="V5570">
        <v>0</v>
      </c>
      <c r="W5570">
        <v>0.24813113180488883</v>
      </c>
      <c r="X5570">
        <v>0.20193597354597334</v>
      </c>
      <c r="Y5570">
        <v>6.1450996130669022</v>
      </c>
      <c r="Z5570">
        <v>2.3852092547135939</v>
      </c>
      <c r="AA5570">
        <v>1.804346817319515</v>
      </c>
      <c r="AB5570">
        <v>7.7706216751473323E-2</v>
      </c>
      <c r="AC5570">
        <v>0</v>
      </c>
      <c r="AD5570">
        <v>0</v>
      </c>
      <c r="AE5570">
        <v>10.862429007202348</v>
      </c>
    </row>
    <row r="5571" spans="1:31" x14ac:dyDescent="0.3">
      <c r="A5571">
        <v>2517252</v>
      </c>
      <c r="B5571">
        <v>1</v>
      </c>
      <c r="C5571" t="s">
        <v>80</v>
      </c>
      <c r="D5571" t="s">
        <v>82</v>
      </c>
      <c r="E5571" t="s">
        <v>207</v>
      </c>
      <c r="F5571" t="s">
        <v>15989</v>
      </c>
      <c r="G5571" t="s">
        <v>161</v>
      </c>
      <c r="H5571" t="s">
        <v>150</v>
      </c>
      <c r="I5571" t="s">
        <v>136</v>
      </c>
      <c r="J5571" t="s">
        <v>137</v>
      </c>
      <c r="K5571" t="s">
        <v>144</v>
      </c>
      <c r="L5571" t="s">
        <v>15990</v>
      </c>
      <c r="M5571" t="s">
        <v>15991</v>
      </c>
      <c r="N5571">
        <v>2.5386111109999998</v>
      </c>
      <c r="O5571">
        <v>0</v>
      </c>
      <c r="P5571">
        <v>0</v>
      </c>
      <c r="Q5571">
        <v>0</v>
      </c>
      <c r="R5571">
        <v>0</v>
      </c>
      <c r="S5571">
        <v>0</v>
      </c>
      <c r="T5571">
        <v>41</v>
      </c>
      <c r="U5571">
        <v>0</v>
      </c>
      <c r="V5571">
        <v>0</v>
      </c>
      <c r="W5571">
        <v>0</v>
      </c>
      <c r="X5571">
        <v>0</v>
      </c>
      <c r="Y5571">
        <v>0</v>
      </c>
      <c r="Z5571">
        <v>0</v>
      </c>
      <c r="AA5571">
        <v>0</v>
      </c>
      <c r="AB5571">
        <v>58.41581018710685</v>
      </c>
      <c r="AC5571">
        <v>0</v>
      </c>
      <c r="AD5571">
        <v>0</v>
      </c>
      <c r="AE5571">
        <v>58.41581018710685</v>
      </c>
    </row>
    <row r="5572" spans="1:31" x14ac:dyDescent="0.3">
      <c r="A5572">
        <v>2517256</v>
      </c>
      <c r="B5572">
        <v>1</v>
      </c>
      <c r="C5572" t="s">
        <v>81</v>
      </c>
      <c r="D5572" t="s">
        <v>122</v>
      </c>
      <c r="E5572" t="s">
        <v>207</v>
      </c>
      <c r="F5572" t="s">
        <v>15992</v>
      </c>
      <c r="G5572" t="s">
        <v>177</v>
      </c>
      <c r="H5572" t="s">
        <v>150</v>
      </c>
      <c r="I5572" t="s">
        <v>136</v>
      </c>
      <c r="J5572" t="s">
        <v>137</v>
      </c>
      <c r="K5572" t="s">
        <v>144</v>
      </c>
      <c r="L5572" t="s">
        <v>15993</v>
      </c>
      <c r="M5572" t="s">
        <v>15994</v>
      </c>
      <c r="N5572">
        <v>0.94138888799999998</v>
      </c>
      <c r="O5572">
        <v>0</v>
      </c>
      <c r="P5572">
        <v>40</v>
      </c>
      <c r="Q5572">
        <v>0</v>
      </c>
      <c r="R5572">
        <v>0</v>
      </c>
      <c r="S5572">
        <v>0</v>
      </c>
      <c r="T5572">
        <v>4</v>
      </c>
      <c r="U5572">
        <v>0</v>
      </c>
      <c r="V5572">
        <v>0</v>
      </c>
      <c r="W5572">
        <v>0</v>
      </c>
      <c r="X5572">
        <v>3.0236312264400529</v>
      </c>
      <c r="Y5572">
        <v>0</v>
      </c>
      <c r="Z5572">
        <v>0</v>
      </c>
      <c r="AA5572">
        <v>0</v>
      </c>
      <c r="AB5572">
        <v>0.15408915941076667</v>
      </c>
      <c r="AC5572">
        <v>0</v>
      </c>
      <c r="AD5572">
        <v>0</v>
      </c>
      <c r="AE5572">
        <v>3.1777203858508196</v>
      </c>
    </row>
    <row r="5573" spans="1:31" x14ac:dyDescent="0.3">
      <c r="A5573">
        <v>2517260</v>
      </c>
      <c r="B5573">
        <v>1</v>
      </c>
      <c r="C5573" t="s">
        <v>80</v>
      </c>
      <c r="D5573" t="s">
        <v>88</v>
      </c>
      <c r="E5573" t="s">
        <v>147</v>
      </c>
      <c r="F5573" t="s">
        <v>15995</v>
      </c>
      <c r="G5573" t="s">
        <v>13671</v>
      </c>
      <c r="H5573" t="s">
        <v>150</v>
      </c>
      <c r="I5573" t="s">
        <v>136</v>
      </c>
      <c r="J5573" t="s">
        <v>137</v>
      </c>
      <c r="K5573" t="s">
        <v>144</v>
      </c>
      <c r="L5573" t="s">
        <v>15996</v>
      </c>
      <c r="M5573" t="s">
        <v>15997</v>
      </c>
      <c r="N5573">
        <v>1.9969444439999999</v>
      </c>
      <c r="O5573">
        <v>0</v>
      </c>
      <c r="P5573">
        <v>41</v>
      </c>
      <c r="Q5573">
        <v>0</v>
      </c>
      <c r="R5573">
        <v>0</v>
      </c>
      <c r="S5573">
        <v>0</v>
      </c>
      <c r="T5573">
        <v>2</v>
      </c>
      <c r="U5573">
        <v>0</v>
      </c>
      <c r="V5573">
        <v>0</v>
      </c>
      <c r="W5573">
        <v>0</v>
      </c>
      <c r="X5573">
        <v>14.713658797681639</v>
      </c>
      <c r="Y5573">
        <v>0</v>
      </c>
      <c r="Z5573">
        <v>0</v>
      </c>
      <c r="AA5573">
        <v>0</v>
      </c>
      <c r="AB5573">
        <v>1.6602729278906918</v>
      </c>
      <c r="AC5573">
        <v>0</v>
      </c>
      <c r="AD5573">
        <v>0</v>
      </c>
      <c r="AE5573">
        <v>16.37393172557233</v>
      </c>
    </row>
    <row r="5574" spans="1:31" x14ac:dyDescent="0.3">
      <c r="A5574">
        <v>2517263</v>
      </c>
      <c r="B5574">
        <v>1</v>
      </c>
      <c r="C5574" t="s">
        <v>81</v>
      </c>
      <c r="D5574" t="s">
        <v>122</v>
      </c>
      <c r="E5574" t="s">
        <v>159</v>
      </c>
      <c r="F5574" t="s">
        <v>15998</v>
      </c>
      <c r="G5574" t="s">
        <v>161</v>
      </c>
      <c r="H5574" t="s">
        <v>150</v>
      </c>
      <c r="I5574" t="s">
        <v>277</v>
      </c>
      <c r="J5574" t="s">
        <v>137</v>
      </c>
      <c r="K5574" t="s">
        <v>144</v>
      </c>
      <c r="L5574" t="s">
        <v>15999</v>
      </c>
      <c r="M5574" t="s">
        <v>16000</v>
      </c>
      <c r="N5574">
        <v>2.4166666E-2</v>
      </c>
      <c r="O5574">
        <v>0</v>
      </c>
      <c r="P5574">
        <v>86</v>
      </c>
      <c r="Q5574">
        <v>0</v>
      </c>
      <c r="R5574">
        <v>0</v>
      </c>
      <c r="S5574">
        <v>0</v>
      </c>
      <c r="T5574">
        <v>6</v>
      </c>
      <c r="U5574">
        <v>0</v>
      </c>
      <c r="V5574">
        <v>0</v>
      </c>
      <c r="W5574">
        <v>0</v>
      </c>
      <c r="X5574">
        <v>0.16095972158565833</v>
      </c>
      <c r="Y5574">
        <v>0</v>
      </c>
      <c r="Z5574">
        <v>0</v>
      </c>
      <c r="AA5574">
        <v>0</v>
      </c>
      <c r="AB5574">
        <v>2.546075509418667E-2</v>
      </c>
      <c r="AC5574">
        <v>0</v>
      </c>
      <c r="AD5574">
        <v>0</v>
      </c>
      <c r="AE5574">
        <v>0.18642047667984499</v>
      </c>
    </row>
    <row r="5575" spans="1:31" x14ac:dyDescent="0.3">
      <c r="A5575">
        <v>2517271</v>
      </c>
      <c r="B5575">
        <v>1</v>
      </c>
      <c r="C5575" t="s">
        <v>80</v>
      </c>
      <c r="D5575" t="s">
        <v>99</v>
      </c>
      <c r="E5575" t="s">
        <v>132</v>
      </c>
      <c r="F5575" t="s">
        <v>16001</v>
      </c>
      <c r="G5575" t="s">
        <v>295</v>
      </c>
      <c r="H5575" t="s">
        <v>135</v>
      </c>
      <c r="I5575" t="s">
        <v>136</v>
      </c>
      <c r="J5575" t="s">
        <v>137</v>
      </c>
      <c r="K5575" t="s">
        <v>144</v>
      </c>
      <c r="L5575" t="s">
        <v>16002</v>
      </c>
      <c r="M5575" t="s">
        <v>16003</v>
      </c>
      <c r="N5575">
        <v>0.45500000000000002</v>
      </c>
      <c r="O5575">
        <v>0</v>
      </c>
      <c r="P5575">
        <v>173</v>
      </c>
      <c r="Q5575">
        <v>0</v>
      </c>
      <c r="R5575">
        <v>0</v>
      </c>
      <c r="S5575">
        <v>0</v>
      </c>
      <c r="T5575">
        <v>3</v>
      </c>
      <c r="U5575">
        <v>0</v>
      </c>
      <c r="V5575">
        <v>0</v>
      </c>
      <c r="W5575">
        <v>0</v>
      </c>
      <c r="X5575">
        <v>9.6420699053315069</v>
      </c>
      <c r="Y5575">
        <v>0</v>
      </c>
      <c r="Z5575">
        <v>0</v>
      </c>
      <c r="AA5575">
        <v>0</v>
      </c>
      <c r="AB5575">
        <v>1.54270582587576</v>
      </c>
      <c r="AC5575">
        <v>0</v>
      </c>
      <c r="AD5575">
        <v>0</v>
      </c>
      <c r="AE5575">
        <v>11.184775731207267</v>
      </c>
    </row>
    <row r="5576" spans="1:31" x14ac:dyDescent="0.3">
      <c r="A5576">
        <v>2517275</v>
      </c>
      <c r="B5576">
        <v>1</v>
      </c>
      <c r="C5576" t="s">
        <v>80</v>
      </c>
      <c r="D5576" t="s">
        <v>108</v>
      </c>
      <c r="E5576" t="s">
        <v>167</v>
      </c>
      <c r="F5576" t="s">
        <v>15973</v>
      </c>
      <c r="G5576" t="s">
        <v>234</v>
      </c>
      <c r="H5576" t="s">
        <v>150</v>
      </c>
      <c r="I5576" t="s">
        <v>136</v>
      </c>
      <c r="J5576" t="s">
        <v>137</v>
      </c>
      <c r="K5576" t="s">
        <v>144</v>
      </c>
      <c r="L5576" t="s">
        <v>16004</v>
      </c>
      <c r="M5576" t="s">
        <v>16005</v>
      </c>
      <c r="N5576">
        <v>0.758611111</v>
      </c>
      <c r="O5576">
        <v>0</v>
      </c>
      <c r="P5576">
        <v>3</v>
      </c>
      <c r="Q5576">
        <v>0</v>
      </c>
      <c r="R5576">
        <v>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0.63439817721727998</v>
      </c>
      <c r="Y5576">
        <v>0</v>
      </c>
      <c r="Z5576">
        <v>0</v>
      </c>
      <c r="AA5576">
        <v>0</v>
      </c>
      <c r="AB5576">
        <v>0</v>
      </c>
      <c r="AC5576">
        <v>0</v>
      </c>
      <c r="AD5576">
        <v>0</v>
      </c>
      <c r="AE5576">
        <v>0.63439817721727998</v>
      </c>
    </row>
    <row r="5577" spans="1:31" x14ac:dyDescent="0.3">
      <c r="A5577">
        <v>2517281</v>
      </c>
      <c r="B5577">
        <v>1</v>
      </c>
      <c r="C5577" t="s">
        <v>80</v>
      </c>
      <c r="D5577" t="s">
        <v>82</v>
      </c>
      <c r="E5577" t="s">
        <v>147</v>
      </c>
      <c r="F5577" t="s">
        <v>16006</v>
      </c>
      <c r="G5577" t="s">
        <v>177</v>
      </c>
      <c r="H5577" t="s">
        <v>150</v>
      </c>
      <c r="I5577" t="s">
        <v>136</v>
      </c>
      <c r="J5577" t="s">
        <v>137</v>
      </c>
      <c r="K5577" t="s">
        <v>144</v>
      </c>
      <c r="L5577" t="s">
        <v>16007</v>
      </c>
      <c r="M5577" t="s">
        <v>16008</v>
      </c>
      <c r="N5577">
        <v>1.3444444440000001</v>
      </c>
      <c r="O5577">
        <v>0</v>
      </c>
      <c r="P5577">
        <v>1</v>
      </c>
      <c r="Q5577">
        <v>0</v>
      </c>
      <c r="R5577">
        <v>0</v>
      </c>
      <c r="S5577">
        <v>0</v>
      </c>
      <c r="T5577">
        <v>50</v>
      </c>
      <c r="U5577">
        <v>0</v>
      </c>
      <c r="V5577">
        <v>0</v>
      </c>
      <c r="W5577">
        <v>0</v>
      </c>
      <c r="X5577">
        <v>0.26538196717333334</v>
      </c>
      <c r="Y5577">
        <v>0</v>
      </c>
      <c r="Z5577">
        <v>0</v>
      </c>
      <c r="AA5577">
        <v>0</v>
      </c>
      <c r="AB5577">
        <v>17.621343576639536</v>
      </c>
      <c r="AC5577">
        <v>0</v>
      </c>
      <c r="AD5577">
        <v>0</v>
      </c>
      <c r="AE5577">
        <v>17.886725543812869</v>
      </c>
    </row>
    <row r="5578" spans="1:31" x14ac:dyDescent="0.3">
      <c r="A5578">
        <v>2517286</v>
      </c>
      <c r="B5578">
        <v>1</v>
      </c>
      <c r="C5578" t="s">
        <v>80</v>
      </c>
      <c r="D5578" t="s">
        <v>98</v>
      </c>
      <c r="E5578" t="s">
        <v>187</v>
      </c>
      <c r="F5578" t="s">
        <v>16009</v>
      </c>
      <c r="G5578" t="s">
        <v>143</v>
      </c>
      <c r="H5578" t="s">
        <v>135</v>
      </c>
      <c r="I5578" t="s">
        <v>136</v>
      </c>
      <c r="J5578" t="s">
        <v>137</v>
      </c>
      <c r="K5578" t="s">
        <v>144</v>
      </c>
      <c r="L5578" t="s">
        <v>16010</v>
      </c>
      <c r="M5578" t="s">
        <v>16011</v>
      </c>
      <c r="N5578">
        <v>1.740277777</v>
      </c>
      <c r="O5578">
        <v>0</v>
      </c>
      <c r="P5578">
        <v>294</v>
      </c>
      <c r="Q5578">
        <v>0</v>
      </c>
      <c r="R5578">
        <v>90</v>
      </c>
      <c r="S5578">
        <v>2</v>
      </c>
      <c r="T5578">
        <v>74</v>
      </c>
      <c r="U5578">
        <v>0</v>
      </c>
      <c r="V5578">
        <v>0</v>
      </c>
      <c r="W5578">
        <v>0</v>
      </c>
      <c r="X5578">
        <v>83.607563055756486</v>
      </c>
      <c r="Y5578">
        <v>0</v>
      </c>
      <c r="Z5578">
        <v>60.514664607143473</v>
      </c>
      <c r="AA5578">
        <v>8.7460260999965502</v>
      </c>
      <c r="AB5578">
        <v>58.958463198785523</v>
      </c>
      <c r="AC5578">
        <v>0</v>
      </c>
      <c r="AD5578">
        <v>0</v>
      </c>
      <c r="AE5578">
        <v>211.82671696168202</v>
      </c>
    </row>
    <row r="5579" spans="1:31" x14ac:dyDescent="0.3">
      <c r="A5579">
        <v>2517287</v>
      </c>
      <c r="B5579">
        <v>1</v>
      </c>
      <c r="C5579" t="s">
        <v>81</v>
      </c>
      <c r="D5579" t="s">
        <v>127</v>
      </c>
      <c r="E5579" t="s">
        <v>132</v>
      </c>
      <c r="F5579" t="s">
        <v>16012</v>
      </c>
      <c r="G5579" t="s">
        <v>143</v>
      </c>
      <c r="H5579" t="s">
        <v>135</v>
      </c>
      <c r="I5579" t="s">
        <v>136</v>
      </c>
      <c r="J5579" t="s">
        <v>137</v>
      </c>
      <c r="K5579" t="s">
        <v>144</v>
      </c>
      <c r="L5579" t="s">
        <v>16013</v>
      </c>
      <c r="M5579" t="s">
        <v>16014</v>
      </c>
      <c r="N5579">
        <v>1.183888888</v>
      </c>
      <c r="O5579">
        <v>0</v>
      </c>
      <c r="P5579">
        <v>885</v>
      </c>
      <c r="Q5579">
        <v>11</v>
      </c>
      <c r="R5579">
        <v>24</v>
      </c>
      <c r="S5579">
        <v>3</v>
      </c>
      <c r="T5579">
        <v>102</v>
      </c>
      <c r="U5579">
        <v>0</v>
      </c>
      <c r="V5579">
        <v>1</v>
      </c>
      <c r="W5579">
        <v>0</v>
      </c>
      <c r="X5579">
        <v>243.68073687872561</v>
      </c>
      <c r="Y5579">
        <v>1.386680405520013</v>
      </c>
      <c r="Z5579">
        <v>5.0724155205862642</v>
      </c>
      <c r="AA5579">
        <v>8.4909878494124591</v>
      </c>
      <c r="AB5579">
        <v>33.398706603280012</v>
      </c>
      <c r="AC5579">
        <v>0</v>
      </c>
      <c r="AD5579">
        <v>3.0291088425066004</v>
      </c>
      <c r="AE5579">
        <v>295.05863610003098</v>
      </c>
    </row>
    <row r="5580" spans="1:31" x14ac:dyDescent="0.3">
      <c r="A5580">
        <v>2517288</v>
      </c>
      <c r="B5580">
        <v>1</v>
      </c>
      <c r="C5580" t="s">
        <v>81</v>
      </c>
      <c r="D5580" t="s">
        <v>120</v>
      </c>
      <c r="E5580" t="s">
        <v>132</v>
      </c>
      <c r="F5580" t="s">
        <v>16015</v>
      </c>
      <c r="G5580" t="s">
        <v>143</v>
      </c>
      <c r="H5580" t="s">
        <v>135</v>
      </c>
      <c r="I5580" t="s">
        <v>136</v>
      </c>
      <c r="J5580" t="s">
        <v>137</v>
      </c>
      <c r="K5580" t="s">
        <v>144</v>
      </c>
      <c r="L5580" t="s">
        <v>16016</v>
      </c>
      <c r="M5580" t="s">
        <v>16017</v>
      </c>
      <c r="N5580">
        <v>0.56583333300000005</v>
      </c>
      <c r="O5580">
        <v>1</v>
      </c>
      <c r="P5580">
        <v>0</v>
      </c>
      <c r="Q5580">
        <v>43</v>
      </c>
      <c r="R5580">
        <v>5</v>
      </c>
      <c r="S5580">
        <v>1</v>
      </c>
      <c r="T5580">
        <v>1</v>
      </c>
      <c r="U5580">
        <v>0</v>
      </c>
      <c r="V5580">
        <v>0</v>
      </c>
      <c r="W5580">
        <v>9.8619471906666673E-2</v>
      </c>
      <c r="X5580">
        <v>0</v>
      </c>
      <c r="Y5580">
        <v>5.5513480937100184</v>
      </c>
      <c r="Z5580">
        <v>0.13843985677194751</v>
      </c>
      <c r="AA5580">
        <v>3.7547166857381993</v>
      </c>
      <c r="AB5580">
        <v>1.5696546537314997E-2</v>
      </c>
      <c r="AC5580">
        <v>0</v>
      </c>
      <c r="AD5580">
        <v>0</v>
      </c>
      <c r="AE5580">
        <v>9.5588206546641477</v>
      </c>
    </row>
    <row r="5581" spans="1:31" x14ac:dyDescent="0.3">
      <c r="A5581">
        <v>2517289</v>
      </c>
      <c r="B5581">
        <v>1</v>
      </c>
      <c r="C5581" t="s">
        <v>80</v>
      </c>
      <c r="D5581" t="s">
        <v>105</v>
      </c>
      <c r="E5581" t="s">
        <v>132</v>
      </c>
      <c r="F5581" t="s">
        <v>16018</v>
      </c>
      <c r="G5581" t="s">
        <v>143</v>
      </c>
      <c r="H5581" t="s">
        <v>135</v>
      </c>
      <c r="I5581" t="s">
        <v>136</v>
      </c>
      <c r="J5581" t="s">
        <v>137</v>
      </c>
      <c r="K5581" t="s">
        <v>144</v>
      </c>
      <c r="L5581" t="s">
        <v>16019</v>
      </c>
      <c r="M5581" t="s">
        <v>16020</v>
      </c>
      <c r="N5581">
        <v>0.11861111100000001</v>
      </c>
      <c r="O5581">
        <v>0</v>
      </c>
      <c r="P5581">
        <v>246</v>
      </c>
      <c r="Q5581">
        <v>0</v>
      </c>
      <c r="R5581">
        <v>0</v>
      </c>
      <c r="S5581">
        <v>0</v>
      </c>
      <c r="T5581">
        <v>11</v>
      </c>
      <c r="U5581">
        <v>0</v>
      </c>
      <c r="V5581">
        <v>0</v>
      </c>
      <c r="W5581">
        <v>0</v>
      </c>
      <c r="X5581">
        <v>4.5230168729579798</v>
      </c>
      <c r="Y5581">
        <v>0</v>
      </c>
      <c r="Z5581">
        <v>0</v>
      </c>
      <c r="AA5581">
        <v>0</v>
      </c>
      <c r="AB5581">
        <v>0.45472120630052665</v>
      </c>
      <c r="AC5581">
        <v>0</v>
      </c>
      <c r="AD5581">
        <v>0</v>
      </c>
      <c r="AE5581">
        <v>4.9777380792585069</v>
      </c>
    </row>
    <row r="5582" spans="1:31" x14ac:dyDescent="0.3">
      <c r="A5582">
        <v>2517291</v>
      </c>
      <c r="B5582">
        <v>1</v>
      </c>
      <c r="C5582" t="s">
        <v>80</v>
      </c>
      <c r="D5582" t="s">
        <v>94</v>
      </c>
      <c r="E5582" t="s">
        <v>141</v>
      </c>
      <c r="F5582" t="s">
        <v>16021</v>
      </c>
      <c r="G5582" t="s">
        <v>143</v>
      </c>
      <c r="H5582" t="s">
        <v>135</v>
      </c>
      <c r="I5582" t="s">
        <v>136</v>
      </c>
      <c r="J5582" t="s">
        <v>137</v>
      </c>
      <c r="K5582" t="s">
        <v>144</v>
      </c>
      <c r="L5582" t="s">
        <v>16022</v>
      </c>
      <c r="M5582" t="s">
        <v>16023</v>
      </c>
      <c r="N5582">
        <v>1.2413888879999999</v>
      </c>
      <c r="O5582">
        <v>0</v>
      </c>
      <c r="P5582">
        <v>3454</v>
      </c>
      <c r="Q5582">
        <v>100</v>
      </c>
      <c r="R5582">
        <v>672</v>
      </c>
      <c r="S5582">
        <v>17</v>
      </c>
      <c r="T5582">
        <v>457</v>
      </c>
      <c r="U5582">
        <v>8</v>
      </c>
      <c r="V5582">
        <v>1</v>
      </c>
      <c r="W5582">
        <v>0</v>
      </c>
      <c r="X5582">
        <v>509.20227029837082</v>
      </c>
      <c r="Y5582">
        <v>16.19530472130571</v>
      </c>
      <c r="Z5582">
        <v>213.75670324536685</v>
      </c>
      <c r="AA5582">
        <v>34.119886061262676</v>
      </c>
      <c r="AB5582">
        <v>168.45156955756349</v>
      </c>
      <c r="AC5582">
        <v>117.27238287846743</v>
      </c>
      <c r="AD5582">
        <v>9.4500487735783324E-3</v>
      </c>
      <c r="AE5582">
        <v>1059.0075668111106</v>
      </c>
    </row>
    <row r="5583" spans="1:31" x14ac:dyDescent="0.3">
      <c r="A5583">
        <v>2517294</v>
      </c>
      <c r="B5583">
        <v>1</v>
      </c>
      <c r="C5583" t="s">
        <v>81</v>
      </c>
      <c r="D5583" t="s">
        <v>125</v>
      </c>
      <c r="E5583" t="s">
        <v>132</v>
      </c>
      <c r="F5583" t="s">
        <v>16024</v>
      </c>
      <c r="G5583" t="s">
        <v>143</v>
      </c>
      <c r="H5583" t="s">
        <v>135</v>
      </c>
      <c r="I5583" t="s">
        <v>136</v>
      </c>
      <c r="J5583" t="s">
        <v>137</v>
      </c>
      <c r="K5583" t="s">
        <v>144</v>
      </c>
      <c r="L5583" t="s">
        <v>16025</v>
      </c>
      <c r="M5583" t="s">
        <v>16026</v>
      </c>
      <c r="N5583">
        <v>1.0047222220000001</v>
      </c>
      <c r="O5583">
        <v>0</v>
      </c>
      <c r="P5583">
        <v>2549</v>
      </c>
      <c r="Q5583">
        <v>0</v>
      </c>
      <c r="R5583">
        <v>6</v>
      </c>
      <c r="S5583">
        <v>2</v>
      </c>
      <c r="T5583">
        <v>448</v>
      </c>
      <c r="U5583">
        <v>0</v>
      </c>
      <c r="V5583">
        <v>0</v>
      </c>
      <c r="W5583">
        <v>0</v>
      </c>
      <c r="X5583">
        <v>307.4799331447694</v>
      </c>
      <c r="Y5583">
        <v>0</v>
      </c>
      <c r="Z5583">
        <v>0.40617619927487997</v>
      </c>
      <c r="AA5583">
        <v>1.6340267314676802</v>
      </c>
      <c r="AB5583">
        <v>125.20700853206637</v>
      </c>
      <c r="AC5583">
        <v>0</v>
      </c>
      <c r="AD5583">
        <v>0</v>
      </c>
      <c r="AE5583">
        <v>434.72714460757828</v>
      </c>
    </row>
    <row r="5584" spans="1:31" x14ac:dyDescent="0.3">
      <c r="A5584">
        <v>2517295</v>
      </c>
      <c r="B5584">
        <v>1</v>
      </c>
      <c r="C5584" t="s">
        <v>81</v>
      </c>
      <c r="D5584" t="s">
        <v>122</v>
      </c>
      <c r="E5584" t="s">
        <v>141</v>
      </c>
      <c r="F5584" t="s">
        <v>16027</v>
      </c>
      <c r="G5584" t="s">
        <v>143</v>
      </c>
      <c r="H5584" t="s">
        <v>135</v>
      </c>
      <c r="I5584" t="s">
        <v>136</v>
      </c>
      <c r="J5584" t="s">
        <v>137</v>
      </c>
      <c r="K5584" t="s">
        <v>144</v>
      </c>
      <c r="L5584" t="s">
        <v>16028</v>
      </c>
      <c r="M5584" t="s">
        <v>16029</v>
      </c>
      <c r="N5584">
        <v>0.628611111</v>
      </c>
      <c r="O5584">
        <v>1</v>
      </c>
      <c r="P5584">
        <v>276</v>
      </c>
      <c r="Q5584">
        <v>0</v>
      </c>
      <c r="R5584">
        <v>13</v>
      </c>
      <c r="S5584">
        <v>17</v>
      </c>
      <c r="T5584">
        <v>52</v>
      </c>
      <c r="U5584">
        <v>8</v>
      </c>
      <c r="V5584">
        <v>0</v>
      </c>
      <c r="W5584">
        <v>5.9763500500263335E-2</v>
      </c>
      <c r="X5584">
        <v>26.549292930912895</v>
      </c>
      <c r="Y5584">
        <v>0</v>
      </c>
      <c r="Z5584">
        <v>0.42997242871611008</v>
      </c>
      <c r="AA5584">
        <v>27.84353549466044</v>
      </c>
      <c r="AB5584">
        <v>23.90878779976499</v>
      </c>
      <c r="AC5584">
        <v>570.59695263250444</v>
      </c>
      <c r="AD5584">
        <v>0</v>
      </c>
      <c r="AE5584">
        <v>649.38830478705916</v>
      </c>
    </row>
    <row r="5585" spans="1:31" x14ac:dyDescent="0.3">
      <c r="A5585">
        <v>2517296</v>
      </c>
      <c r="B5585">
        <v>1</v>
      </c>
      <c r="C5585" t="s">
        <v>80</v>
      </c>
      <c r="D5585" t="s">
        <v>105</v>
      </c>
      <c r="E5585" t="s">
        <v>132</v>
      </c>
      <c r="F5585" t="s">
        <v>16030</v>
      </c>
      <c r="G5585" t="s">
        <v>143</v>
      </c>
      <c r="H5585" t="s">
        <v>135</v>
      </c>
      <c r="I5585" t="s">
        <v>136</v>
      </c>
      <c r="J5585" t="s">
        <v>137</v>
      </c>
      <c r="K5585" t="s">
        <v>144</v>
      </c>
      <c r="L5585" t="s">
        <v>16031</v>
      </c>
      <c r="M5585" t="s">
        <v>16032</v>
      </c>
      <c r="N5585">
        <v>1.9797222219999999</v>
      </c>
      <c r="O5585">
        <v>0</v>
      </c>
      <c r="P5585">
        <v>246</v>
      </c>
      <c r="Q5585">
        <v>0</v>
      </c>
      <c r="R5585">
        <v>0</v>
      </c>
      <c r="S5585">
        <v>0</v>
      </c>
      <c r="T5585">
        <v>11</v>
      </c>
      <c r="U5585">
        <v>0</v>
      </c>
      <c r="V5585">
        <v>0</v>
      </c>
      <c r="W5585">
        <v>0</v>
      </c>
      <c r="X5585">
        <v>77.963487414202206</v>
      </c>
      <c r="Y5585">
        <v>0</v>
      </c>
      <c r="Z5585">
        <v>0</v>
      </c>
      <c r="AA5585">
        <v>0</v>
      </c>
      <c r="AB5585">
        <v>8.1736489180529031</v>
      </c>
      <c r="AC5585">
        <v>0</v>
      </c>
      <c r="AD5585">
        <v>0</v>
      </c>
      <c r="AE5585">
        <v>86.13713633225511</v>
      </c>
    </row>
    <row r="5586" spans="1:31" x14ac:dyDescent="0.3">
      <c r="A5586">
        <v>2517297</v>
      </c>
      <c r="B5586">
        <v>1</v>
      </c>
      <c r="C5586" t="s">
        <v>80</v>
      </c>
      <c r="D5586" t="s">
        <v>100</v>
      </c>
      <c r="E5586" t="s">
        <v>167</v>
      </c>
      <c r="F5586" t="s">
        <v>14247</v>
      </c>
      <c r="G5586" t="s">
        <v>234</v>
      </c>
      <c r="H5586" t="s">
        <v>150</v>
      </c>
      <c r="I5586" t="s">
        <v>136</v>
      </c>
      <c r="J5586" t="s">
        <v>137</v>
      </c>
      <c r="K5586" t="s">
        <v>144</v>
      </c>
      <c r="L5586" t="s">
        <v>16033</v>
      </c>
      <c r="M5586" t="s">
        <v>16034</v>
      </c>
      <c r="N5586">
        <v>2.2491666659999998</v>
      </c>
      <c r="O5586">
        <v>0</v>
      </c>
      <c r="P5586">
        <v>7</v>
      </c>
      <c r="Q5586">
        <v>0</v>
      </c>
      <c r="R5586">
        <v>0</v>
      </c>
      <c r="S5586">
        <v>0</v>
      </c>
      <c r="T5586">
        <v>0</v>
      </c>
      <c r="U5586">
        <v>0</v>
      </c>
      <c r="V5586">
        <v>0</v>
      </c>
      <c r="W5586">
        <v>0</v>
      </c>
      <c r="X5586">
        <v>2.5556004197090032</v>
      </c>
      <c r="Y5586">
        <v>0</v>
      </c>
      <c r="Z5586">
        <v>0</v>
      </c>
      <c r="AA5586">
        <v>0</v>
      </c>
      <c r="AB5586">
        <v>0</v>
      </c>
      <c r="AC5586">
        <v>0</v>
      </c>
      <c r="AD5586">
        <v>0</v>
      </c>
      <c r="AE5586">
        <v>2.5556004197090032</v>
      </c>
    </row>
    <row r="5587" spans="1:31" x14ac:dyDescent="0.3">
      <c r="A5587">
        <v>2517299</v>
      </c>
      <c r="B5587">
        <v>1</v>
      </c>
      <c r="C5587" t="s">
        <v>80</v>
      </c>
      <c r="D5587" t="s">
        <v>105</v>
      </c>
      <c r="E5587" t="s">
        <v>141</v>
      </c>
      <c r="F5587" t="s">
        <v>16035</v>
      </c>
      <c r="G5587" t="s">
        <v>143</v>
      </c>
      <c r="H5587" t="s">
        <v>135</v>
      </c>
      <c r="I5587" t="s">
        <v>136</v>
      </c>
      <c r="J5587" t="s">
        <v>137</v>
      </c>
      <c r="K5587" t="s">
        <v>144</v>
      </c>
      <c r="L5587" t="s">
        <v>16036</v>
      </c>
      <c r="M5587" t="s">
        <v>16037</v>
      </c>
      <c r="N5587">
        <v>1.3661111109999999</v>
      </c>
      <c r="O5587">
        <v>0</v>
      </c>
      <c r="P5587">
        <v>2159</v>
      </c>
      <c r="Q5587">
        <v>0</v>
      </c>
      <c r="R5587">
        <v>0</v>
      </c>
      <c r="S5587">
        <v>1</v>
      </c>
      <c r="T5587">
        <v>71</v>
      </c>
      <c r="U5587">
        <v>0</v>
      </c>
      <c r="V5587">
        <v>0</v>
      </c>
      <c r="W5587">
        <v>0</v>
      </c>
      <c r="X5587">
        <v>553.57177085322132</v>
      </c>
      <c r="Y5587">
        <v>0</v>
      </c>
      <c r="Z5587">
        <v>0</v>
      </c>
      <c r="AA5587">
        <v>74.599575840296666</v>
      </c>
      <c r="AB5587">
        <v>71.466566810583004</v>
      </c>
      <c r="AC5587">
        <v>0</v>
      </c>
      <c r="AD5587">
        <v>0</v>
      </c>
      <c r="AE5587">
        <v>699.63791350410099</v>
      </c>
    </row>
    <row r="5588" spans="1:31" x14ac:dyDescent="0.3">
      <c r="A5588">
        <v>2517306</v>
      </c>
      <c r="B5588">
        <v>1</v>
      </c>
      <c r="C5588" t="s">
        <v>80</v>
      </c>
      <c r="D5588" t="s">
        <v>104</v>
      </c>
      <c r="E5588" t="s">
        <v>187</v>
      </c>
      <c r="F5588" t="s">
        <v>16038</v>
      </c>
      <c r="G5588" t="s">
        <v>143</v>
      </c>
      <c r="H5588" t="s">
        <v>135</v>
      </c>
      <c r="I5588" t="s">
        <v>136</v>
      </c>
      <c r="J5588" t="s">
        <v>137</v>
      </c>
      <c r="K5588" t="s">
        <v>144</v>
      </c>
      <c r="L5588" t="s">
        <v>16039</v>
      </c>
      <c r="M5588" t="s">
        <v>16040</v>
      </c>
      <c r="N5588">
        <v>1.0241666659999999</v>
      </c>
      <c r="O5588">
        <v>3</v>
      </c>
      <c r="P5588">
        <v>249</v>
      </c>
      <c r="Q5588">
        <v>21</v>
      </c>
      <c r="R5588">
        <v>306</v>
      </c>
      <c r="S5588">
        <v>57</v>
      </c>
      <c r="T5588">
        <v>99</v>
      </c>
      <c r="U5588">
        <v>20</v>
      </c>
      <c r="V5588">
        <v>0</v>
      </c>
      <c r="W5588">
        <v>14.310527302875474</v>
      </c>
      <c r="X5588">
        <v>94.435283297161021</v>
      </c>
      <c r="Y5588">
        <v>4.167687337180416</v>
      </c>
      <c r="Z5588">
        <v>62.173847801093906</v>
      </c>
      <c r="AA5588">
        <v>636.0202058932822</v>
      </c>
      <c r="AB5588">
        <v>57.470540612601454</v>
      </c>
      <c r="AC5588">
        <v>1293.8806263570521</v>
      </c>
      <c r="AD5588">
        <v>0</v>
      </c>
      <c r="AE5588">
        <v>2162.4587186012463</v>
      </c>
    </row>
    <row r="5589" spans="1:31" x14ac:dyDescent="0.3">
      <c r="A5589">
        <v>2517308</v>
      </c>
      <c r="B5589">
        <v>1</v>
      </c>
      <c r="C5589" t="s">
        <v>81</v>
      </c>
      <c r="D5589" t="s">
        <v>117</v>
      </c>
      <c r="E5589" t="s">
        <v>141</v>
      </c>
      <c r="F5589" t="s">
        <v>11075</v>
      </c>
      <c r="G5589" t="s">
        <v>143</v>
      </c>
      <c r="H5589" t="s">
        <v>135</v>
      </c>
      <c r="I5589" t="s">
        <v>136</v>
      </c>
      <c r="J5589" t="s">
        <v>137</v>
      </c>
      <c r="K5589" t="s">
        <v>144</v>
      </c>
      <c r="L5589" t="s">
        <v>16041</v>
      </c>
      <c r="M5589" t="s">
        <v>16042</v>
      </c>
      <c r="N5589">
        <v>0.20222222200000001</v>
      </c>
      <c r="O5589">
        <v>1</v>
      </c>
      <c r="P5589">
        <v>2446</v>
      </c>
      <c r="Q5589">
        <v>41</v>
      </c>
      <c r="R5589">
        <v>86</v>
      </c>
      <c r="S5589">
        <v>27</v>
      </c>
      <c r="T5589">
        <v>244</v>
      </c>
      <c r="U5589">
        <v>7</v>
      </c>
      <c r="V5589">
        <v>0</v>
      </c>
      <c r="W5589">
        <v>6.0820920226733327E-2</v>
      </c>
      <c r="X5589">
        <v>47.775283489186279</v>
      </c>
      <c r="Y5589">
        <v>26.714747289171154</v>
      </c>
      <c r="Z5589">
        <v>1.6802614973235002</v>
      </c>
      <c r="AA5589">
        <v>10.078812461566738</v>
      </c>
      <c r="AB5589">
        <v>15.132873529566929</v>
      </c>
      <c r="AC5589">
        <v>44.998590675584005</v>
      </c>
      <c r="AD5589">
        <v>0</v>
      </c>
      <c r="AE5589">
        <v>146.44138986262536</v>
      </c>
    </row>
    <row r="5590" spans="1:31" x14ac:dyDescent="0.3">
      <c r="A5590">
        <v>2517313</v>
      </c>
      <c r="B5590">
        <v>1</v>
      </c>
      <c r="C5590" t="s">
        <v>81</v>
      </c>
      <c r="D5590" t="s">
        <v>128</v>
      </c>
      <c r="E5590" t="s">
        <v>187</v>
      </c>
      <c r="F5590" t="s">
        <v>16043</v>
      </c>
      <c r="G5590" t="s">
        <v>143</v>
      </c>
      <c r="H5590" t="s">
        <v>135</v>
      </c>
      <c r="I5590" t="s">
        <v>136</v>
      </c>
      <c r="J5590" t="s">
        <v>137</v>
      </c>
      <c r="K5590" t="s">
        <v>144</v>
      </c>
      <c r="L5590" t="s">
        <v>16044</v>
      </c>
      <c r="M5590" t="s">
        <v>16045</v>
      </c>
      <c r="N5590">
        <v>1.957222222</v>
      </c>
      <c r="O5590">
        <v>6</v>
      </c>
      <c r="P5590">
        <v>594</v>
      </c>
      <c r="Q5590">
        <v>125</v>
      </c>
      <c r="R5590">
        <v>35</v>
      </c>
      <c r="S5590">
        <v>18</v>
      </c>
      <c r="T5590">
        <v>70</v>
      </c>
      <c r="U5590">
        <v>0</v>
      </c>
      <c r="V5590">
        <v>0</v>
      </c>
      <c r="W5590">
        <v>34.191901694081302</v>
      </c>
      <c r="X5590">
        <v>175.70436410471575</v>
      </c>
      <c r="Y5590">
        <v>93.952841322411103</v>
      </c>
      <c r="Z5590">
        <v>9.5458331536489922</v>
      </c>
      <c r="AA5590">
        <v>266.43968619671767</v>
      </c>
      <c r="AB5590">
        <v>51.434196170619394</v>
      </c>
      <c r="AC5590">
        <v>0</v>
      </c>
      <c r="AD5590">
        <v>0</v>
      </c>
      <c r="AE5590">
        <v>631.26882264219421</v>
      </c>
    </row>
    <row r="5591" spans="1:31" x14ac:dyDescent="0.3">
      <c r="A5591">
        <v>2517315</v>
      </c>
      <c r="B5591">
        <v>1</v>
      </c>
      <c r="C5591" t="s">
        <v>80</v>
      </c>
      <c r="D5591" t="s">
        <v>105</v>
      </c>
      <c r="E5591" t="s">
        <v>141</v>
      </c>
      <c r="F5591" t="s">
        <v>3706</v>
      </c>
      <c r="G5591" t="s">
        <v>143</v>
      </c>
      <c r="H5591" t="s">
        <v>135</v>
      </c>
      <c r="I5591" t="s">
        <v>136</v>
      </c>
      <c r="J5591" t="s">
        <v>137</v>
      </c>
      <c r="K5591" t="s">
        <v>144</v>
      </c>
      <c r="L5591" t="s">
        <v>16046</v>
      </c>
      <c r="M5591" t="s">
        <v>16047</v>
      </c>
      <c r="N5591">
        <v>0.92583333300000004</v>
      </c>
      <c r="O5591">
        <v>0</v>
      </c>
      <c r="P5591">
        <v>1557</v>
      </c>
      <c r="Q5591">
        <v>0</v>
      </c>
      <c r="R5591">
        <v>0</v>
      </c>
      <c r="S5591">
        <v>0</v>
      </c>
      <c r="T5591">
        <v>71</v>
      </c>
      <c r="U5591">
        <v>0</v>
      </c>
      <c r="V5591">
        <v>0</v>
      </c>
      <c r="W5591">
        <v>0</v>
      </c>
      <c r="X5591">
        <v>260.75886306013439</v>
      </c>
      <c r="Y5591">
        <v>0</v>
      </c>
      <c r="Z5591">
        <v>0</v>
      </c>
      <c r="AA5591">
        <v>0</v>
      </c>
      <c r="AB5591">
        <v>48.931921172884906</v>
      </c>
      <c r="AC5591">
        <v>0</v>
      </c>
      <c r="AD5591">
        <v>0</v>
      </c>
      <c r="AE5591">
        <v>309.69078423301931</v>
      </c>
    </row>
    <row r="5592" spans="1:31" x14ac:dyDescent="0.3">
      <c r="A5592">
        <v>2517324</v>
      </c>
      <c r="B5592">
        <v>1</v>
      </c>
      <c r="C5592" t="s">
        <v>81</v>
      </c>
      <c r="D5592" t="s">
        <v>128</v>
      </c>
      <c r="E5592" t="s">
        <v>187</v>
      </c>
      <c r="F5592" t="s">
        <v>16048</v>
      </c>
      <c r="G5592" t="s">
        <v>143</v>
      </c>
      <c r="H5592" t="s">
        <v>135</v>
      </c>
      <c r="I5592" t="s">
        <v>136</v>
      </c>
      <c r="J5592" t="s">
        <v>137</v>
      </c>
      <c r="K5592" t="s">
        <v>144</v>
      </c>
      <c r="L5592" t="s">
        <v>16049</v>
      </c>
      <c r="M5592" t="s">
        <v>16050</v>
      </c>
      <c r="N5592">
        <v>0.824722222</v>
      </c>
      <c r="O5592">
        <v>5</v>
      </c>
      <c r="P5592">
        <v>361</v>
      </c>
      <c r="Q5592">
        <v>2</v>
      </c>
      <c r="R5592">
        <v>15</v>
      </c>
      <c r="S5592">
        <v>14</v>
      </c>
      <c r="T5592">
        <v>13</v>
      </c>
      <c r="U5592">
        <v>0</v>
      </c>
      <c r="V5592">
        <v>0</v>
      </c>
      <c r="W5592">
        <v>0.6555930765099528</v>
      </c>
      <c r="X5592">
        <v>50.493976604587303</v>
      </c>
      <c r="Y5592">
        <v>1.0342094303350751</v>
      </c>
      <c r="Z5592">
        <v>0.86787727803631765</v>
      </c>
      <c r="AA5592">
        <v>39.766360902574554</v>
      </c>
      <c r="AB5592">
        <v>3.0389127774737834</v>
      </c>
      <c r="AC5592">
        <v>0</v>
      </c>
      <c r="AD5592">
        <v>0</v>
      </c>
      <c r="AE5592">
        <v>95.856930069516991</v>
      </c>
    </row>
    <row r="5593" spans="1:31" x14ac:dyDescent="0.3">
      <c r="A5593">
        <v>2517326</v>
      </c>
      <c r="B5593">
        <v>1</v>
      </c>
      <c r="C5593" t="s">
        <v>80</v>
      </c>
      <c r="D5593" t="s">
        <v>83</v>
      </c>
      <c r="E5593" t="s">
        <v>132</v>
      </c>
      <c r="F5593" t="s">
        <v>16051</v>
      </c>
      <c r="G5593" t="s">
        <v>204</v>
      </c>
      <c r="H5593" t="s">
        <v>135</v>
      </c>
      <c r="I5593" t="s">
        <v>136</v>
      </c>
      <c r="J5593" t="s">
        <v>137</v>
      </c>
      <c r="K5593" t="s">
        <v>144</v>
      </c>
      <c r="L5593" t="s">
        <v>16052</v>
      </c>
      <c r="M5593" t="s">
        <v>16053</v>
      </c>
      <c r="N5593">
        <v>2.2919444439999999</v>
      </c>
      <c r="O5593">
        <v>0</v>
      </c>
      <c r="P5593">
        <v>103</v>
      </c>
      <c r="Q5593">
        <v>0</v>
      </c>
      <c r="R5593">
        <v>2</v>
      </c>
      <c r="S5593">
        <v>0</v>
      </c>
      <c r="T5593">
        <v>11</v>
      </c>
      <c r="U5593">
        <v>0</v>
      </c>
      <c r="V5593">
        <v>0</v>
      </c>
      <c r="W5593">
        <v>0</v>
      </c>
      <c r="X5593">
        <v>46.617123452234658</v>
      </c>
      <c r="Y5593">
        <v>0</v>
      </c>
      <c r="Z5593">
        <v>0</v>
      </c>
      <c r="AA5593">
        <v>0</v>
      </c>
      <c r="AB5593">
        <v>11.223927523926948</v>
      </c>
      <c r="AC5593">
        <v>0</v>
      </c>
      <c r="AD5593">
        <v>0</v>
      </c>
      <c r="AE5593">
        <v>57.841050976161604</v>
      </c>
    </row>
    <row r="5594" spans="1:31" x14ac:dyDescent="0.3">
      <c r="A5594">
        <v>2517335</v>
      </c>
      <c r="B5594">
        <v>1</v>
      </c>
      <c r="C5594" t="s">
        <v>81</v>
      </c>
      <c r="D5594" t="s">
        <v>113</v>
      </c>
      <c r="E5594" t="s">
        <v>207</v>
      </c>
      <c r="F5594" t="s">
        <v>16054</v>
      </c>
      <c r="G5594" t="s">
        <v>177</v>
      </c>
      <c r="H5594" t="s">
        <v>150</v>
      </c>
      <c r="I5594" t="s">
        <v>136</v>
      </c>
      <c r="J5594" t="s">
        <v>137</v>
      </c>
      <c r="K5594" t="s">
        <v>144</v>
      </c>
      <c r="L5594" t="s">
        <v>16055</v>
      </c>
      <c r="M5594" t="s">
        <v>16056</v>
      </c>
      <c r="N5594">
        <v>3.4474999999999998</v>
      </c>
      <c r="O5594">
        <v>0</v>
      </c>
      <c r="P5594">
        <v>8</v>
      </c>
      <c r="Q5594">
        <v>0</v>
      </c>
      <c r="R5594">
        <v>7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4.847573129724255</v>
      </c>
      <c r="Y5594">
        <v>0</v>
      </c>
      <c r="Z5594">
        <v>7.0053459760086678</v>
      </c>
      <c r="AA5594">
        <v>0</v>
      </c>
      <c r="AB5594">
        <v>0</v>
      </c>
      <c r="AC5594">
        <v>0</v>
      </c>
      <c r="AD5594">
        <v>0</v>
      </c>
      <c r="AE5594">
        <v>11.852919105732923</v>
      </c>
    </row>
    <row r="5595" spans="1:31" x14ac:dyDescent="0.3">
      <c r="A5595">
        <v>2517341</v>
      </c>
      <c r="B5595">
        <v>1</v>
      </c>
      <c r="C5595" t="s">
        <v>80</v>
      </c>
      <c r="D5595" t="s">
        <v>103</v>
      </c>
      <c r="E5595" t="s">
        <v>167</v>
      </c>
      <c r="F5595" t="s">
        <v>16057</v>
      </c>
      <c r="G5595" t="s">
        <v>263</v>
      </c>
      <c r="H5595" t="s">
        <v>150</v>
      </c>
      <c r="I5595" t="s">
        <v>136</v>
      </c>
      <c r="J5595" t="s">
        <v>137</v>
      </c>
      <c r="K5595" t="s">
        <v>144</v>
      </c>
      <c r="L5595" t="s">
        <v>16058</v>
      </c>
      <c r="M5595" t="s">
        <v>16059</v>
      </c>
      <c r="N5595">
        <v>1.0863888880000001</v>
      </c>
      <c r="O5595">
        <v>0</v>
      </c>
      <c r="P5595">
        <v>3</v>
      </c>
      <c r="Q5595">
        <v>0</v>
      </c>
      <c r="R5595">
        <v>0</v>
      </c>
      <c r="S5595">
        <v>0</v>
      </c>
      <c r="T5595">
        <v>0</v>
      </c>
      <c r="U5595">
        <v>0</v>
      </c>
      <c r="V5595">
        <v>0</v>
      </c>
      <c r="W5595">
        <v>0</v>
      </c>
      <c r="X5595">
        <v>0.60765889312346177</v>
      </c>
      <c r="Y5595">
        <v>0</v>
      </c>
      <c r="Z5595">
        <v>0</v>
      </c>
      <c r="AA5595">
        <v>0</v>
      </c>
      <c r="AB5595">
        <v>0</v>
      </c>
      <c r="AC5595">
        <v>0</v>
      </c>
      <c r="AD5595">
        <v>0</v>
      </c>
      <c r="AE5595">
        <v>0.60765889312346177</v>
      </c>
    </row>
    <row r="5596" spans="1:31" x14ac:dyDescent="0.3">
      <c r="A5596">
        <v>2517342</v>
      </c>
      <c r="B5596">
        <v>1</v>
      </c>
      <c r="C5596" t="s">
        <v>81</v>
      </c>
      <c r="D5596" t="s">
        <v>115</v>
      </c>
      <c r="E5596" t="s">
        <v>207</v>
      </c>
      <c r="F5596" t="s">
        <v>16060</v>
      </c>
      <c r="G5596" t="s">
        <v>177</v>
      </c>
      <c r="H5596" t="s">
        <v>150</v>
      </c>
      <c r="I5596" t="s">
        <v>136</v>
      </c>
      <c r="J5596" t="s">
        <v>137</v>
      </c>
      <c r="K5596" t="s">
        <v>144</v>
      </c>
      <c r="L5596" t="s">
        <v>16061</v>
      </c>
      <c r="M5596" t="s">
        <v>16062</v>
      </c>
      <c r="N5596">
        <v>1.564444444</v>
      </c>
      <c r="O5596">
        <v>0</v>
      </c>
      <c r="P5596">
        <v>19</v>
      </c>
      <c r="Q5596">
        <v>0</v>
      </c>
      <c r="R5596">
        <v>2</v>
      </c>
      <c r="S5596">
        <v>0</v>
      </c>
      <c r="T5596">
        <v>2</v>
      </c>
      <c r="U5596">
        <v>0</v>
      </c>
      <c r="V5596">
        <v>0</v>
      </c>
      <c r="W5596">
        <v>0</v>
      </c>
      <c r="X5596">
        <v>1.7113136101832083</v>
      </c>
      <c r="Y5596">
        <v>0</v>
      </c>
      <c r="Z5596">
        <v>3.9180800374228338E-2</v>
      </c>
      <c r="AA5596">
        <v>0</v>
      </c>
      <c r="AB5596">
        <v>0.29831030721466667</v>
      </c>
      <c r="AC5596">
        <v>0</v>
      </c>
      <c r="AD5596">
        <v>0</v>
      </c>
      <c r="AE5596">
        <v>2.0488047177721036</v>
      </c>
    </row>
    <row r="5597" spans="1:31" x14ac:dyDescent="0.3">
      <c r="A5597">
        <v>2517344</v>
      </c>
      <c r="B5597">
        <v>1</v>
      </c>
      <c r="C5597" t="s">
        <v>80</v>
      </c>
      <c r="D5597" t="s">
        <v>96</v>
      </c>
      <c r="E5597" t="s">
        <v>167</v>
      </c>
      <c r="F5597" t="s">
        <v>16063</v>
      </c>
      <c r="G5597" t="s">
        <v>169</v>
      </c>
      <c r="H5597" t="s">
        <v>150</v>
      </c>
      <c r="I5597" t="s">
        <v>136</v>
      </c>
      <c r="J5597" t="s">
        <v>137</v>
      </c>
      <c r="K5597" t="s">
        <v>144</v>
      </c>
      <c r="L5597" t="s">
        <v>16064</v>
      </c>
      <c r="M5597" t="s">
        <v>16065</v>
      </c>
      <c r="N5597">
        <v>2.0519444440000001</v>
      </c>
      <c r="O5597">
        <v>0</v>
      </c>
      <c r="P5597">
        <v>4</v>
      </c>
      <c r="Q5597">
        <v>0</v>
      </c>
      <c r="R5597">
        <v>0</v>
      </c>
      <c r="S5597">
        <v>0</v>
      </c>
      <c r="T5597">
        <v>2</v>
      </c>
      <c r="U5597">
        <v>0</v>
      </c>
      <c r="V5597">
        <v>0</v>
      </c>
      <c r="W5597">
        <v>0</v>
      </c>
      <c r="X5597">
        <v>1.1929545902915399</v>
      </c>
      <c r="Y5597">
        <v>0</v>
      </c>
      <c r="Z5597">
        <v>0</v>
      </c>
      <c r="AA5597">
        <v>0</v>
      </c>
      <c r="AB5597">
        <v>2.1399701297654126</v>
      </c>
      <c r="AC5597">
        <v>0</v>
      </c>
      <c r="AD5597">
        <v>0</v>
      </c>
      <c r="AE5597">
        <v>3.3329247200569525</v>
      </c>
    </row>
    <row r="5598" spans="1:31" x14ac:dyDescent="0.3">
      <c r="A5598">
        <v>2517350</v>
      </c>
      <c r="B5598">
        <v>1</v>
      </c>
      <c r="C5598" t="s">
        <v>81</v>
      </c>
      <c r="D5598" t="s">
        <v>128</v>
      </c>
      <c r="E5598" t="s">
        <v>141</v>
      </c>
      <c r="F5598" t="s">
        <v>16066</v>
      </c>
      <c r="G5598" t="s">
        <v>143</v>
      </c>
      <c r="H5598" t="s">
        <v>135</v>
      </c>
      <c r="I5598" t="s">
        <v>136</v>
      </c>
      <c r="J5598" t="s">
        <v>137</v>
      </c>
      <c r="K5598" t="s">
        <v>144</v>
      </c>
      <c r="L5598" t="s">
        <v>16067</v>
      </c>
      <c r="M5598" t="s">
        <v>16068</v>
      </c>
      <c r="N5598">
        <v>0.85138888800000001</v>
      </c>
      <c r="O5598">
        <v>0</v>
      </c>
      <c r="P5598">
        <v>3</v>
      </c>
      <c r="Q5598">
        <v>0</v>
      </c>
      <c r="R5598">
        <v>0</v>
      </c>
      <c r="S5598">
        <v>0</v>
      </c>
      <c r="T5598">
        <v>354</v>
      </c>
      <c r="U5598">
        <v>0</v>
      </c>
      <c r="V5598">
        <v>17</v>
      </c>
      <c r="W5598">
        <v>0</v>
      </c>
      <c r="X5598">
        <v>0.44024780560378063</v>
      </c>
      <c r="Y5598">
        <v>0</v>
      </c>
      <c r="Z5598">
        <v>0</v>
      </c>
      <c r="AA5598">
        <v>0</v>
      </c>
      <c r="AB5598">
        <v>265.02636671260342</v>
      </c>
      <c r="AC5598">
        <v>0</v>
      </c>
      <c r="AD5598">
        <v>62.844933063101088</v>
      </c>
      <c r="AE5598">
        <v>328.31154758130833</v>
      </c>
    </row>
    <row r="5599" spans="1:31" x14ac:dyDescent="0.3">
      <c r="A5599">
        <v>2517357</v>
      </c>
      <c r="B5599">
        <v>1</v>
      </c>
      <c r="C5599" t="s">
        <v>81</v>
      </c>
      <c r="D5599" t="s">
        <v>120</v>
      </c>
      <c r="E5599" t="s">
        <v>132</v>
      </c>
      <c r="F5599" t="s">
        <v>16069</v>
      </c>
      <c r="G5599" t="s">
        <v>161</v>
      </c>
      <c r="H5599" t="s">
        <v>135</v>
      </c>
      <c r="I5599" t="s">
        <v>136</v>
      </c>
      <c r="J5599" t="s">
        <v>137</v>
      </c>
      <c r="K5599" t="s">
        <v>144</v>
      </c>
      <c r="L5599" t="s">
        <v>16070</v>
      </c>
      <c r="M5599" t="s">
        <v>16071</v>
      </c>
      <c r="N5599">
        <v>0.18777777700000001</v>
      </c>
      <c r="O5599">
        <v>0</v>
      </c>
      <c r="P5599">
        <v>0</v>
      </c>
      <c r="Q5599">
        <v>8</v>
      </c>
      <c r="R5599">
        <v>2</v>
      </c>
      <c r="S5599">
        <v>1</v>
      </c>
      <c r="T5599">
        <v>0</v>
      </c>
      <c r="U5599">
        <v>0</v>
      </c>
      <c r="V5599">
        <v>0</v>
      </c>
      <c r="W5599">
        <v>0</v>
      </c>
      <c r="X5599">
        <v>0</v>
      </c>
      <c r="Y5599">
        <v>0.18568904722367999</v>
      </c>
      <c r="Z5599">
        <v>0.29949008592893001</v>
      </c>
      <c r="AA5599">
        <v>0.58531243763373331</v>
      </c>
      <c r="AB5599">
        <v>0</v>
      </c>
      <c r="AC5599">
        <v>0</v>
      </c>
      <c r="AD5599">
        <v>0</v>
      </c>
      <c r="AE5599">
        <v>1.0704915707863432</v>
      </c>
    </row>
    <row r="5600" spans="1:31" x14ac:dyDescent="0.3">
      <c r="A5600">
        <v>2517358</v>
      </c>
      <c r="B5600">
        <v>1</v>
      </c>
      <c r="C5600" t="s">
        <v>80</v>
      </c>
      <c r="D5600" t="s">
        <v>82</v>
      </c>
      <c r="E5600" t="s">
        <v>167</v>
      </c>
      <c r="F5600" t="s">
        <v>15724</v>
      </c>
      <c r="G5600" t="s">
        <v>234</v>
      </c>
      <c r="H5600" t="s">
        <v>150</v>
      </c>
      <c r="I5600" t="s">
        <v>136</v>
      </c>
      <c r="J5600" t="s">
        <v>137</v>
      </c>
      <c r="K5600" t="s">
        <v>144</v>
      </c>
      <c r="L5600" t="s">
        <v>16072</v>
      </c>
      <c r="M5600" t="s">
        <v>16073</v>
      </c>
      <c r="N5600">
        <v>1.267222222</v>
      </c>
      <c r="O5600">
        <v>0</v>
      </c>
      <c r="P5600">
        <v>4</v>
      </c>
      <c r="Q5600">
        <v>0</v>
      </c>
      <c r="R5600">
        <v>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0.99706689205731003</v>
      </c>
      <c r="Y5600">
        <v>0</v>
      </c>
      <c r="Z5600">
        <v>0</v>
      </c>
      <c r="AA5600">
        <v>0</v>
      </c>
      <c r="AB5600">
        <v>0</v>
      </c>
      <c r="AC5600">
        <v>0</v>
      </c>
      <c r="AD5600">
        <v>0</v>
      </c>
      <c r="AE5600">
        <v>0.99706689205731003</v>
      </c>
    </row>
    <row r="5601" spans="1:31" x14ac:dyDescent="0.3">
      <c r="A5601">
        <v>2517359</v>
      </c>
      <c r="B5601">
        <v>1</v>
      </c>
      <c r="C5601" t="s">
        <v>80</v>
      </c>
      <c r="D5601" t="s">
        <v>92</v>
      </c>
      <c r="E5601" t="s">
        <v>167</v>
      </c>
      <c r="F5601" t="s">
        <v>16074</v>
      </c>
      <c r="G5601" t="s">
        <v>169</v>
      </c>
      <c r="H5601" t="s">
        <v>150</v>
      </c>
      <c r="I5601" t="s">
        <v>136</v>
      </c>
      <c r="J5601" t="s">
        <v>137</v>
      </c>
      <c r="K5601" t="s">
        <v>144</v>
      </c>
      <c r="L5601" t="s">
        <v>16075</v>
      </c>
      <c r="M5601" t="s">
        <v>16076</v>
      </c>
      <c r="N5601">
        <v>1.261666666</v>
      </c>
      <c r="O5601">
        <v>0</v>
      </c>
      <c r="P5601">
        <v>1</v>
      </c>
      <c r="Q5601">
        <v>0</v>
      </c>
      <c r="R5601">
        <v>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1.4564122344813336E-2</v>
      </c>
      <c r="Y5601">
        <v>0</v>
      </c>
      <c r="Z5601">
        <v>0</v>
      </c>
      <c r="AA5601">
        <v>0</v>
      </c>
      <c r="AB5601">
        <v>0</v>
      </c>
      <c r="AC5601">
        <v>0</v>
      </c>
      <c r="AD5601">
        <v>0</v>
      </c>
      <c r="AE5601">
        <v>1.4564122344813336E-2</v>
      </c>
    </row>
    <row r="5602" spans="1:31" x14ac:dyDescent="0.3">
      <c r="A5602">
        <v>2517364</v>
      </c>
      <c r="B5602">
        <v>1</v>
      </c>
      <c r="C5602" t="s">
        <v>81</v>
      </c>
      <c r="D5602" t="s">
        <v>112</v>
      </c>
      <c r="E5602" t="s">
        <v>159</v>
      </c>
      <c r="F5602" t="s">
        <v>15900</v>
      </c>
      <c r="G5602" t="s">
        <v>181</v>
      </c>
      <c r="H5602" t="s">
        <v>150</v>
      </c>
      <c r="I5602" t="s">
        <v>136</v>
      </c>
      <c r="J5602" t="s">
        <v>137</v>
      </c>
      <c r="K5602" t="s">
        <v>144</v>
      </c>
      <c r="L5602" t="s">
        <v>16077</v>
      </c>
      <c r="M5602" t="s">
        <v>16078</v>
      </c>
      <c r="N5602">
        <v>1.145277777</v>
      </c>
      <c r="O5602">
        <v>0</v>
      </c>
      <c r="P5602">
        <v>0</v>
      </c>
      <c r="Q5602">
        <v>0</v>
      </c>
      <c r="R5602">
        <v>1</v>
      </c>
      <c r="S5602">
        <v>0</v>
      </c>
      <c r="T5602">
        <v>32</v>
      </c>
      <c r="U5602">
        <v>0</v>
      </c>
      <c r="V5602">
        <v>0</v>
      </c>
      <c r="W5602">
        <v>0</v>
      </c>
      <c r="X5602">
        <v>0</v>
      </c>
      <c r="Y5602">
        <v>0</v>
      </c>
      <c r="Z5602">
        <v>0.41536982327276328</v>
      </c>
      <c r="AA5602">
        <v>0</v>
      </c>
      <c r="AB5602">
        <v>16.637522681367241</v>
      </c>
      <c r="AC5602">
        <v>0</v>
      </c>
      <c r="AD5602">
        <v>0</v>
      </c>
      <c r="AE5602">
        <v>17.052892504640003</v>
      </c>
    </row>
    <row r="5603" spans="1:31" x14ac:dyDescent="0.3">
      <c r="A5603">
        <v>2517367</v>
      </c>
      <c r="B5603">
        <v>1</v>
      </c>
      <c r="C5603" t="s">
        <v>80</v>
      </c>
      <c r="D5603" t="s">
        <v>93</v>
      </c>
      <c r="E5603" t="s">
        <v>207</v>
      </c>
      <c r="F5603" t="s">
        <v>16079</v>
      </c>
      <c r="G5603" t="s">
        <v>177</v>
      </c>
      <c r="H5603" t="s">
        <v>150</v>
      </c>
      <c r="I5603" t="s">
        <v>136</v>
      </c>
      <c r="J5603" t="s">
        <v>137</v>
      </c>
      <c r="K5603" t="s">
        <v>144</v>
      </c>
      <c r="L5603" t="s">
        <v>16080</v>
      </c>
      <c r="M5603" t="s">
        <v>16081</v>
      </c>
      <c r="N5603">
        <v>5.2324999999999999</v>
      </c>
      <c r="O5603">
        <v>0</v>
      </c>
      <c r="P5603">
        <v>0</v>
      </c>
      <c r="Q5603">
        <v>0</v>
      </c>
      <c r="R5603">
        <v>4</v>
      </c>
      <c r="S5603">
        <v>0</v>
      </c>
      <c r="T5603">
        <v>1</v>
      </c>
      <c r="U5603">
        <v>0</v>
      </c>
      <c r="V5603">
        <v>0</v>
      </c>
      <c r="W5603">
        <v>0</v>
      </c>
      <c r="X5603">
        <v>0</v>
      </c>
      <c r="Y5603">
        <v>0</v>
      </c>
      <c r="Z5603">
        <v>3.8138581383632095</v>
      </c>
      <c r="AA5603">
        <v>0</v>
      </c>
      <c r="AB5603">
        <v>16.501794491080396</v>
      </c>
      <c r="AC5603">
        <v>0</v>
      </c>
      <c r="AD5603">
        <v>0</v>
      </c>
      <c r="AE5603">
        <v>20.315652629443605</v>
      </c>
    </row>
    <row r="5604" spans="1:31" x14ac:dyDescent="0.3">
      <c r="A5604">
        <v>2517368</v>
      </c>
      <c r="B5604">
        <v>1</v>
      </c>
      <c r="C5604" t="s">
        <v>80</v>
      </c>
      <c r="D5604" t="s">
        <v>107</v>
      </c>
      <c r="E5604" t="s">
        <v>167</v>
      </c>
      <c r="F5604" t="s">
        <v>16082</v>
      </c>
      <c r="G5604" t="s">
        <v>234</v>
      </c>
      <c r="H5604" t="s">
        <v>150</v>
      </c>
      <c r="I5604" t="s">
        <v>136</v>
      </c>
      <c r="J5604" t="s">
        <v>137</v>
      </c>
      <c r="K5604" t="s">
        <v>144</v>
      </c>
      <c r="L5604" t="s">
        <v>16083</v>
      </c>
      <c r="M5604" t="s">
        <v>16084</v>
      </c>
      <c r="N5604">
        <v>1.092222222</v>
      </c>
      <c r="O5604">
        <v>0</v>
      </c>
      <c r="P5604">
        <v>3</v>
      </c>
      <c r="Q5604">
        <v>0</v>
      </c>
      <c r="R5604">
        <v>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0.51714073025406004</v>
      </c>
      <c r="Y5604">
        <v>0</v>
      </c>
      <c r="Z5604">
        <v>0</v>
      </c>
      <c r="AA5604">
        <v>0</v>
      </c>
      <c r="AB5604">
        <v>0</v>
      </c>
      <c r="AC5604">
        <v>0</v>
      </c>
      <c r="AD5604">
        <v>0</v>
      </c>
      <c r="AE5604">
        <v>0.51714073025406004</v>
      </c>
    </row>
    <row r="5605" spans="1:31" x14ac:dyDescent="0.3">
      <c r="A5605">
        <v>2517370</v>
      </c>
      <c r="B5605">
        <v>1</v>
      </c>
      <c r="C5605" t="s">
        <v>81</v>
      </c>
      <c r="D5605" t="s">
        <v>128</v>
      </c>
      <c r="E5605" t="s">
        <v>159</v>
      </c>
      <c r="F5605" t="s">
        <v>16085</v>
      </c>
      <c r="G5605" t="s">
        <v>181</v>
      </c>
      <c r="H5605" t="s">
        <v>150</v>
      </c>
      <c r="I5605" t="s">
        <v>136</v>
      </c>
      <c r="J5605" t="s">
        <v>137</v>
      </c>
      <c r="K5605" t="s">
        <v>144</v>
      </c>
      <c r="L5605" t="s">
        <v>16086</v>
      </c>
      <c r="M5605" t="s">
        <v>16087</v>
      </c>
      <c r="N5605">
        <v>3.2963888880000001</v>
      </c>
      <c r="O5605">
        <v>0</v>
      </c>
      <c r="P5605">
        <v>365</v>
      </c>
      <c r="Q5605">
        <v>0</v>
      </c>
      <c r="R5605">
        <v>1</v>
      </c>
      <c r="S5605">
        <v>0</v>
      </c>
      <c r="T5605">
        <v>8</v>
      </c>
      <c r="U5605">
        <v>0</v>
      </c>
      <c r="V5605">
        <v>0</v>
      </c>
      <c r="W5605">
        <v>0</v>
      </c>
      <c r="X5605">
        <v>260.50410275904341</v>
      </c>
      <c r="Y5605">
        <v>0</v>
      </c>
      <c r="Z5605">
        <v>1.3738360868808333</v>
      </c>
      <c r="AA5605">
        <v>0</v>
      </c>
      <c r="AB5605">
        <v>12.746194521867908</v>
      </c>
      <c r="AC5605">
        <v>0</v>
      </c>
      <c r="AD5605">
        <v>0</v>
      </c>
      <c r="AE5605">
        <v>274.62413336779213</v>
      </c>
    </row>
    <row r="5606" spans="1:31" x14ac:dyDescent="0.3">
      <c r="A5606">
        <v>2517371</v>
      </c>
      <c r="B5606">
        <v>1</v>
      </c>
      <c r="C5606" t="s">
        <v>81</v>
      </c>
      <c r="D5606" t="s">
        <v>119</v>
      </c>
      <c r="E5606" t="s">
        <v>132</v>
      </c>
      <c r="F5606" t="s">
        <v>16088</v>
      </c>
      <c r="G5606" t="s">
        <v>204</v>
      </c>
      <c r="H5606" t="s">
        <v>135</v>
      </c>
      <c r="I5606" t="s">
        <v>136</v>
      </c>
      <c r="J5606" t="s">
        <v>137</v>
      </c>
      <c r="K5606" t="s">
        <v>144</v>
      </c>
      <c r="L5606" t="s">
        <v>16089</v>
      </c>
      <c r="M5606" t="s">
        <v>16090</v>
      </c>
      <c r="N5606">
        <v>0.77444444400000001</v>
      </c>
      <c r="O5606">
        <v>0</v>
      </c>
      <c r="P5606">
        <v>14</v>
      </c>
      <c r="Q5606">
        <v>18</v>
      </c>
      <c r="R5606">
        <v>20</v>
      </c>
      <c r="S5606">
        <v>0</v>
      </c>
      <c r="T5606">
        <v>2</v>
      </c>
      <c r="U5606">
        <v>0</v>
      </c>
      <c r="V5606">
        <v>0</v>
      </c>
      <c r="W5606">
        <v>0</v>
      </c>
      <c r="X5606">
        <v>0.6054357224568494</v>
      </c>
      <c r="Y5606">
        <v>7.6431855506338957</v>
      </c>
      <c r="Z5606">
        <v>1.8628648522535545</v>
      </c>
      <c r="AA5606">
        <v>0</v>
      </c>
      <c r="AB5606">
        <v>1.58214488506</v>
      </c>
      <c r="AC5606">
        <v>0</v>
      </c>
      <c r="AD5606">
        <v>0</v>
      </c>
      <c r="AE5606">
        <v>11.6936310104043</v>
      </c>
    </row>
    <row r="5607" spans="1:31" x14ac:dyDescent="0.3">
      <c r="A5607">
        <v>2517374</v>
      </c>
      <c r="B5607">
        <v>1</v>
      </c>
      <c r="C5607" t="s">
        <v>80</v>
      </c>
      <c r="D5607" t="s">
        <v>82</v>
      </c>
      <c r="E5607" t="s">
        <v>275</v>
      </c>
      <c r="F5607" t="s">
        <v>16091</v>
      </c>
      <c r="G5607" t="s">
        <v>1242</v>
      </c>
      <c r="H5607" t="s">
        <v>135</v>
      </c>
      <c r="I5607" t="s">
        <v>136</v>
      </c>
      <c r="J5607" t="s">
        <v>3</v>
      </c>
      <c r="K5607" t="s">
        <v>144</v>
      </c>
      <c r="L5607" t="s">
        <v>16092</v>
      </c>
      <c r="M5607" t="s">
        <v>16093</v>
      </c>
      <c r="N5607">
        <v>1.08</v>
      </c>
      <c r="O5607">
        <v>0</v>
      </c>
      <c r="P5607">
        <v>0</v>
      </c>
      <c r="Q5607">
        <v>0</v>
      </c>
      <c r="R5607">
        <v>0</v>
      </c>
      <c r="S5607">
        <v>2</v>
      </c>
      <c r="T5607">
        <v>2</v>
      </c>
      <c r="U5607">
        <v>1</v>
      </c>
      <c r="V5607">
        <v>0</v>
      </c>
      <c r="W5607">
        <v>0</v>
      </c>
      <c r="X5607">
        <v>0</v>
      </c>
      <c r="Y5607">
        <v>0</v>
      </c>
      <c r="Z5607">
        <v>0</v>
      </c>
      <c r="AA5607">
        <v>15.570516875860399</v>
      </c>
      <c r="AB5607">
        <v>2.5807035193290001E-2</v>
      </c>
      <c r="AC5607">
        <v>12.7640040143616</v>
      </c>
      <c r="AD5607">
        <v>0</v>
      </c>
      <c r="AE5607">
        <v>28.360327925415291</v>
      </c>
    </row>
    <row r="5608" spans="1:31" x14ac:dyDescent="0.3">
      <c r="A5608">
        <v>2517379</v>
      </c>
      <c r="B5608">
        <v>1</v>
      </c>
      <c r="C5608" t="s">
        <v>80</v>
      </c>
      <c r="D5608" t="s">
        <v>83</v>
      </c>
      <c r="E5608" t="s">
        <v>187</v>
      </c>
      <c r="F5608" t="s">
        <v>3769</v>
      </c>
      <c r="G5608" t="s">
        <v>161</v>
      </c>
      <c r="H5608" t="s">
        <v>135</v>
      </c>
      <c r="I5608" t="s">
        <v>136</v>
      </c>
      <c r="J5608" t="s">
        <v>137</v>
      </c>
      <c r="K5608" t="s">
        <v>144</v>
      </c>
      <c r="L5608" t="s">
        <v>16094</v>
      </c>
      <c r="M5608" t="s">
        <v>16095</v>
      </c>
      <c r="N5608">
        <v>9.7222221999999997E-2</v>
      </c>
      <c r="O5608">
        <v>10</v>
      </c>
      <c r="P5608">
        <v>797</v>
      </c>
      <c r="Q5608">
        <v>13</v>
      </c>
      <c r="R5608">
        <v>52</v>
      </c>
      <c r="S5608">
        <v>33</v>
      </c>
      <c r="T5608">
        <v>68</v>
      </c>
      <c r="U5608">
        <v>1</v>
      </c>
      <c r="V5608">
        <v>0</v>
      </c>
      <c r="W5608">
        <v>1.4271077707468751</v>
      </c>
      <c r="X5608">
        <v>16.929737375900146</v>
      </c>
      <c r="Y5608">
        <v>0.94728102963900007</v>
      </c>
      <c r="Z5608">
        <v>0.86483527717212516</v>
      </c>
      <c r="AA5608">
        <v>10.219119504081732</v>
      </c>
      <c r="AB5608">
        <v>2.8870277067904997</v>
      </c>
      <c r="AC5608">
        <v>0.53997266430187507</v>
      </c>
      <c r="AD5608">
        <v>0</v>
      </c>
      <c r="AE5608">
        <v>33.81508132863226</v>
      </c>
    </row>
    <row r="5609" spans="1:31" x14ac:dyDescent="0.3">
      <c r="A5609">
        <v>2517387</v>
      </c>
      <c r="B5609">
        <v>1</v>
      </c>
      <c r="C5609" t="s">
        <v>80</v>
      </c>
      <c r="D5609" t="s">
        <v>103</v>
      </c>
      <c r="E5609" t="s">
        <v>167</v>
      </c>
      <c r="F5609" t="s">
        <v>16096</v>
      </c>
      <c r="G5609" t="s">
        <v>538</v>
      </c>
      <c r="H5609" t="s">
        <v>150</v>
      </c>
      <c r="I5609" t="s">
        <v>136</v>
      </c>
      <c r="J5609" t="s">
        <v>3</v>
      </c>
      <c r="K5609" t="s">
        <v>144</v>
      </c>
      <c r="L5609" t="s">
        <v>16097</v>
      </c>
      <c r="M5609" t="s">
        <v>16098</v>
      </c>
      <c r="N5609">
        <v>2.0150000000000001</v>
      </c>
      <c r="O5609">
        <v>0</v>
      </c>
      <c r="P5609">
        <v>1</v>
      </c>
      <c r="Q5609">
        <v>0</v>
      </c>
      <c r="R5609">
        <v>0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0.62896396134280264</v>
      </c>
      <c r="Y5609">
        <v>0</v>
      </c>
      <c r="Z5609">
        <v>0</v>
      </c>
      <c r="AA5609">
        <v>0</v>
      </c>
      <c r="AB5609">
        <v>0</v>
      </c>
      <c r="AC5609">
        <v>0</v>
      </c>
      <c r="AD5609">
        <v>0</v>
      </c>
      <c r="AE5609">
        <v>0.62896396134280264</v>
      </c>
    </row>
    <row r="5610" spans="1:31" x14ac:dyDescent="0.3">
      <c r="A5610">
        <v>2517389</v>
      </c>
      <c r="B5610">
        <v>1</v>
      </c>
      <c r="C5610" t="s">
        <v>81</v>
      </c>
      <c r="D5610" t="s">
        <v>112</v>
      </c>
      <c r="E5610" t="s">
        <v>167</v>
      </c>
      <c r="F5610" t="s">
        <v>16099</v>
      </c>
      <c r="G5610" t="s">
        <v>169</v>
      </c>
      <c r="H5610" t="s">
        <v>150</v>
      </c>
      <c r="I5610" t="s">
        <v>136</v>
      </c>
      <c r="J5610" t="s">
        <v>137</v>
      </c>
      <c r="K5610" t="s">
        <v>144</v>
      </c>
      <c r="L5610" t="s">
        <v>16100</v>
      </c>
      <c r="M5610" t="s">
        <v>16101</v>
      </c>
      <c r="N5610">
        <v>3.1025</v>
      </c>
      <c r="O5610">
        <v>0</v>
      </c>
      <c r="P5610">
        <v>11</v>
      </c>
      <c r="Q5610">
        <v>0</v>
      </c>
      <c r="R5610">
        <v>0</v>
      </c>
      <c r="S5610">
        <v>0</v>
      </c>
      <c r="T5610">
        <v>0</v>
      </c>
      <c r="U5610">
        <v>0</v>
      </c>
      <c r="V5610">
        <v>0</v>
      </c>
      <c r="W5610">
        <v>0</v>
      </c>
      <c r="X5610">
        <v>5.2207271912746105</v>
      </c>
      <c r="Y5610">
        <v>0</v>
      </c>
      <c r="Z5610">
        <v>0</v>
      </c>
      <c r="AA5610">
        <v>0</v>
      </c>
      <c r="AB5610">
        <v>0</v>
      </c>
      <c r="AC5610">
        <v>0</v>
      </c>
      <c r="AD5610">
        <v>0</v>
      </c>
      <c r="AE5610">
        <v>5.2207271912746105</v>
      </c>
    </row>
    <row r="5611" spans="1:31" x14ac:dyDescent="0.3">
      <c r="A5611">
        <v>2517390</v>
      </c>
      <c r="B5611">
        <v>1</v>
      </c>
      <c r="C5611" t="s">
        <v>81</v>
      </c>
      <c r="D5611" t="s">
        <v>120</v>
      </c>
      <c r="E5611" t="s">
        <v>187</v>
      </c>
      <c r="F5611" t="s">
        <v>16102</v>
      </c>
      <c r="G5611" t="s">
        <v>143</v>
      </c>
      <c r="H5611" t="s">
        <v>135</v>
      </c>
      <c r="I5611" t="s">
        <v>136</v>
      </c>
      <c r="J5611" t="s">
        <v>137</v>
      </c>
      <c r="K5611" t="s">
        <v>144</v>
      </c>
      <c r="L5611" t="s">
        <v>16103</v>
      </c>
      <c r="M5611" t="s">
        <v>16104</v>
      </c>
      <c r="N5611">
        <v>1.008611111</v>
      </c>
      <c r="O5611">
        <v>0</v>
      </c>
      <c r="P5611">
        <v>518</v>
      </c>
      <c r="Q5611">
        <v>32</v>
      </c>
      <c r="R5611">
        <v>54</v>
      </c>
      <c r="S5611">
        <v>4</v>
      </c>
      <c r="T5611">
        <v>29</v>
      </c>
      <c r="U5611">
        <v>0</v>
      </c>
      <c r="V5611">
        <v>1</v>
      </c>
      <c r="W5611">
        <v>0</v>
      </c>
      <c r="X5611">
        <v>98.161358891243111</v>
      </c>
      <c r="Y5611">
        <v>7.3624659889151998</v>
      </c>
      <c r="Z5611">
        <v>8.4135183440571151</v>
      </c>
      <c r="AA5611">
        <v>10.114078581908455</v>
      </c>
      <c r="AB5611">
        <v>16.17768390908746</v>
      </c>
      <c r="AC5611">
        <v>0</v>
      </c>
      <c r="AD5611">
        <v>1.8338951085845934</v>
      </c>
      <c r="AE5611">
        <v>142.06300082379593</v>
      </c>
    </row>
    <row r="5612" spans="1:31" x14ac:dyDescent="0.3">
      <c r="A5612">
        <v>2517394</v>
      </c>
      <c r="B5612">
        <v>1</v>
      </c>
      <c r="C5612" t="s">
        <v>80</v>
      </c>
      <c r="D5612" t="s">
        <v>104</v>
      </c>
      <c r="E5612" t="s">
        <v>141</v>
      </c>
      <c r="F5612" t="s">
        <v>1705</v>
      </c>
      <c r="G5612" t="s">
        <v>143</v>
      </c>
      <c r="H5612" t="s">
        <v>135</v>
      </c>
      <c r="I5612" t="s">
        <v>136</v>
      </c>
      <c r="J5612" t="s">
        <v>137</v>
      </c>
      <c r="K5612" t="s">
        <v>144</v>
      </c>
      <c r="L5612" t="s">
        <v>16105</v>
      </c>
      <c r="M5612" t="s">
        <v>16106</v>
      </c>
      <c r="N5612">
        <v>0.43833333299999999</v>
      </c>
      <c r="O5612">
        <v>1</v>
      </c>
      <c r="P5612">
        <v>470</v>
      </c>
      <c r="Q5612">
        <v>22</v>
      </c>
      <c r="R5612">
        <v>27</v>
      </c>
      <c r="S5612">
        <v>28</v>
      </c>
      <c r="T5612">
        <v>71</v>
      </c>
      <c r="U5612">
        <v>5</v>
      </c>
      <c r="V5612">
        <v>0</v>
      </c>
      <c r="W5612">
        <v>1.4219157003275702</v>
      </c>
      <c r="X5612">
        <v>42.545834981537439</v>
      </c>
      <c r="Y5612">
        <v>7.0073291870374117</v>
      </c>
      <c r="Z5612">
        <v>2.5388927736120208</v>
      </c>
      <c r="AA5612">
        <v>152.09552312089312</v>
      </c>
      <c r="AB5612">
        <v>21.931967926153597</v>
      </c>
      <c r="AC5612">
        <v>19.100850418638093</v>
      </c>
      <c r="AD5612">
        <v>0</v>
      </c>
      <c r="AE5612">
        <v>246.64231410819923</v>
      </c>
    </row>
    <row r="5613" spans="1:31" x14ac:dyDescent="0.3">
      <c r="A5613">
        <v>2517396</v>
      </c>
      <c r="B5613">
        <v>1</v>
      </c>
      <c r="C5613" t="s">
        <v>81</v>
      </c>
      <c r="D5613" t="s">
        <v>112</v>
      </c>
      <c r="E5613" t="s">
        <v>207</v>
      </c>
      <c r="F5613" t="s">
        <v>16107</v>
      </c>
      <c r="G5613" t="s">
        <v>177</v>
      </c>
      <c r="H5613" t="s">
        <v>150</v>
      </c>
      <c r="I5613" t="s">
        <v>136</v>
      </c>
      <c r="J5613" t="s">
        <v>137</v>
      </c>
      <c r="K5613" t="s">
        <v>144</v>
      </c>
      <c r="L5613" t="s">
        <v>16108</v>
      </c>
      <c r="M5613" t="s">
        <v>16109</v>
      </c>
      <c r="N5613">
        <v>1.0061111110000001</v>
      </c>
      <c r="O5613">
        <v>0</v>
      </c>
      <c r="P5613">
        <v>7</v>
      </c>
      <c r="Q5613">
        <v>0</v>
      </c>
      <c r="R5613">
        <v>4</v>
      </c>
      <c r="S5613">
        <v>0</v>
      </c>
      <c r="T5613">
        <v>0</v>
      </c>
      <c r="U5613">
        <v>0</v>
      </c>
      <c r="V5613">
        <v>0</v>
      </c>
      <c r="W5613">
        <v>0</v>
      </c>
      <c r="X5613">
        <v>2.5435596972455E-2</v>
      </c>
      <c r="Y5613">
        <v>0</v>
      </c>
      <c r="Z5613">
        <v>4.6421935793887502E-2</v>
      </c>
      <c r="AA5613">
        <v>0</v>
      </c>
      <c r="AB5613">
        <v>0</v>
      </c>
      <c r="AC5613">
        <v>0</v>
      </c>
      <c r="AD5613">
        <v>0</v>
      </c>
      <c r="AE5613">
        <v>7.1857532766342505E-2</v>
      </c>
    </row>
    <row r="5614" spans="1:31" x14ac:dyDescent="0.3">
      <c r="A5614">
        <v>2517398</v>
      </c>
      <c r="B5614">
        <v>1</v>
      </c>
      <c r="C5614" t="s">
        <v>80</v>
      </c>
      <c r="D5614" t="s">
        <v>82</v>
      </c>
      <c r="E5614" t="s">
        <v>167</v>
      </c>
      <c r="F5614" t="s">
        <v>15303</v>
      </c>
      <c r="G5614" t="s">
        <v>263</v>
      </c>
      <c r="H5614" t="s">
        <v>150</v>
      </c>
      <c r="I5614" t="s">
        <v>136</v>
      </c>
      <c r="J5614" t="s">
        <v>137</v>
      </c>
      <c r="K5614" t="s">
        <v>144</v>
      </c>
      <c r="L5614" t="s">
        <v>16110</v>
      </c>
      <c r="M5614" t="s">
        <v>16111</v>
      </c>
      <c r="N5614">
        <v>1.933611111</v>
      </c>
      <c r="O5614">
        <v>0</v>
      </c>
      <c r="P5614">
        <v>1</v>
      </c>
      <c r="Q5614">
        <v>0</v>
      </c>
      <c r="R5614">
        <v>0</v>
      </c>
      <c r="S5614">
        <v>0</v>
      </c>
      <c r="T5614">
        <v>0</v>
      </c>
      <c r="U5614">
        <v>0</v>
      </c>
      <c r="V5614">
        <v>0</v>
      </c>
      <c r="W5614">
        <v>0</v>
      </c>
      <c r="X5614">
        <v>1.1997010269975499</v>
      </c>
      <c r="Y5614">
        <v>0</v>
      </c>
      <c r="Z5614">
        <v>0</v>
      </c>
      <c r="AA5614">
        <v>0</v>
      </c>
      <c r="AB5614">
        <v>0</v>
      </c>
      <c r="AC5614">
        <v>0</v>
      </c>
      <c r="AD5614">
        <v>0</v>
      </c>
      <c r="AE5614">
        <v>1.1997010269975499</v>
      </c>
    </row>
    <row r="5615" spans="1:31" x14ac:dyDescent="0.3">
      <c r="A5615">
        <v>2517402</v>
      </c>
      <c r="B5615">
        <v>1</v>
      </c>
      <c r="C5615" t="s">
        <v>81</v>
      </c>
      <c r="D5615" t="s">
        <v>113</v>
      </c>
      <c r="E5615" t="s">
        <v>187</v>
      </c>
      <c r="F5615" t="s">
        <v>11205</v>
      </c>
      <c r="G5615" t="s">
        <v>143</v>
      </c>
      <c r="H5615" t="s">
        <v>135</v>
      </c>
      <c r="I5615" t="s">
        <v>136</v>
      </c>
      <c r="J5615" t="s">
        <v>137</v>
      </c>
      <c r="K5615" t="s">
        <v>144</v>
      </c>
      <c r="L5615" t="s">
        <v>16112</v>
      </c>
      <c r="M5615" t="s">
        <v>16104</v>
      </c>
      <c r="N5615">
        <v>0.52555555499999995</v>
      </c>
      <c r="O5615">
        <v>0</v>
      </c>
      <c r="P5615">
        <v>153</v>
      </c>
      <c r="Q5615">
        <v>4</v>
      </c>
      <c r="R5615">
        <v>55</v>
      </c>
      <c r="S5615">
        <v>0</v>
      </c>
      <c r="T5615">
        <v>9</v>
      </c>
      <c r="U5615">
        <v>0</v>
      </c>
      <c r="V5615">
        <v>0</v>
      </c>
      <c r="W5615">
        <v>0</v>
      </c>
      <c r="X5615">
        <v>11.085723976058564</v>
      </c>
      <c r="Y5615">
        <v>1.6949193330118135</v>
      </c>
      <c r="Z5615">
        <v>4.8972079126657864</v>
      </c>
      <c r="AA5615">
        <v>0</v>
      </c>
      <c r="AB5615">
        <v>3.9636064895820802</v>
      </c>
      <c r="AC5615">
        <v>0</v>
      </c>
      <c r="AD5615">
        <v>0</v>
      </c>
      <c r="AE5615">
        <v>21.641457711318242</v>
      </c>
    </row>
    <row r="5616" spans="1:31" x14ac:dyDescent="0.3">
      <c r="A5616">
        <v>2517410</v>
      </c>
      <c r="B5616">
        <v>1</v>
      </c>
      <c r="C5616" t="s">
        <v>80</v>
      </c>
      <c r="D5616" t="s">
        <v>90</v>
      </c>
      <c r="E5616" t="s">
        <v>167</v>
      </c>
      <c r="F5616" t="s">
        <v>16113</v>
      </c>
      <c r="G5616" t="s">
        <v>169</v>
      </c>
      <c r="H5616" t="s">
        <v>150</v>
      </c>
      <c r="I5616" t="s">
        <v>136</v>
      </c>
      <c r="J5616" t="s">
        <v>137</v>
      </c>
      <c r="K5616" t="s">
        <v>144</v>
      </c>
      <c r="L5616" t="s">
        <v>16114</v>
      </c>
      <c r="M5616" t="s">
        <v>16115</v>
      </c>
      <c r="N5616">
        <v>5.3063888879999999</v>
      </c>
      <c r="O5616">
        <v>0</v>
      </c>
      <c r="P5616">
        <v>6</v>
      </c>
      <c r="Q5616">
        <v>0</v>
      </c>
      <c r="R5616">
        <v>0</v>
      </c>
      <c r="S5616">
        <v>0</v>
      </c>
      <c r="T5616">
        <v>3</v>
      </c>
      <c r="U5616">
        <v>0</v>
      </c>
      <c r="V5616">
        <v>0</v>
      </c>
      <c r="W5616">
        <v>0</v>
      </c>
      <c r="X5616">
        <v>3.2226448311958262</v>
      </c>
      <c r="Y5616">
        <v>0</v>
      </c>
      <c r="Z5616">
        <v>0</v>
      </c>
      <c r="AA5616">
        <v>0</v>
      </c>
      <c r="AB5616">
        <v>15.325357869624039</v>
      </c>
      <c r="AC5616">
        <v>0</v>
      </c>
      <c r="AD5616">
        <v>0</v>
      </c>
      <c r="AE5616">
        <v>18.548002700819865</v>
      </c>
    </row>
    <row r="5617" spans="1:31" x14ac:dyDescent="0.3">
      <c r="A5617">
        <v>2517418</v>
      </c>
      <c r="B5617">
        <v>1</v>
      </c>
      <c r="C5617" t="s">
        <v>80</v>
      </c>
      <c r="D5617" t="s">
        <v>108</v>
      </c>
      <c r="E5617" t="s">
        <v>207</v>
      </c>
      <c r="F5617" t="s">
        <v>16116</v>
      </c>
      <c r="G5617" t="s">
        <v>177</v>
      </c>
      <c r="H5617" t="s">
        <v>150</v>
      </c>
      <c r="I5617" t="s">
        <v>136</v>
      </c>
      <c r="J5617" t="s">
        <v>137</v>
      </c>
      <c r="K5617" t="s">
        <v>144</v>
      </c>
      <c r="L5617" t="s">
        <v>16117</v>
      </c>
      <c r="M5617" t="s">
        <v>16118</v>
      </c>
      <c r="N5617">
        <v>1.27</v>
      </c>
      <c r="O5617">
        <v>0</v>
      </c>
      <c r="P5617">
        <v>9</v>
      </c>
      <c r="Q5617">
        <v>0</v>
      </c>
      <c r="R5617">
        <v>1</v>
      </c>
      <c r="S5617">
        <v>0</v>
      </c>
      <c r="T5617">
        <v>0</v>
      </c>
      <c r="U5617">
        <v>0</v>
      </c>
      <c r="V5617">
        <v>0</v>
      </c>
      <c r="W5617">
        <v>0</v>
      </c>
      <c r="X5617">
        <v>0.91817886912066993</v>
      </c>
      <c r="Y5617">
        <v>0</v>
      </c>
      <c r="Z5617">
        <v>7.0433356987800004E-3</v>
      </c>
      <c r="AA5617">
        <v>0</v>
      </c>
      <c r="AB5617">
        <v>0</v>
      </c>
      <c r="AC5617">
        <v>0</v>
      </c>
      <c r="AD5617">
        <v>0</v>
      </c>
      <c r="AE5617">
        <v>0.92522220481944994</v>
      </c>
    </row>
    <row r="5618" spans="1:31" x14ac:dyDescent="0.3">
      <c r="A5618">
        <v>2517427</v>
      </c>
      <c r="B5618">
        <v>1</v>
      </c>
      <c r="C5618" t="s">
        <v>81</v>
      </c>
      <c r="D5618" t="s">
        <v>118</v>
      </c>
      <c r="E5618" t="s">
        <v>275</v>
      </c>
      <c r="F5618" t="s">
        <v>1043</v>
      </c>
      <c r="G5618" t="s">
        <v>143</v>
      </c>
      <c r="H5618" t="s">
        <v>135</v>
      </c>
      <c r="I5618" t="s">
        <v>277</v>
      </c>
      <c r="J5618" t="s">
        <v>137</v>
      </c>
      <c r="K5618" t="s">
        <v>144</v>
      </c>
      <c r="L5618" t="s">
        <v>16119</v>
      </c>
      <c r="M5618" t="s">
        <v>16120</v>
      </c>
      <c r="N5618">
        <v>3.9722222000000001E-2</v>
      </c>
      <c r="O5618">
        <v>7</v>
      </c>
      <c r="P5618">
        <v>1133</v>
      </c>
      <c r="Q5618">
        <v>198</v>
      </c>
      <c r="R5618">
        <v>85</v>
      </c>
      <c r="S5618">
        <v>40</v>
      </c>
      <c r="T5618">
        <v>97</v>
      </c>
      <c r="U5618">
        <v>1</v>
      </c>
      <c r="V5618">
        <v>0</v>
      </c>
      <c r="W5618">
        <v>9.7359242123953332E-2</v>
      </c>
      <c r="X5618">
        <v>5.7246491168289353</v>
      </c>
      <c r="Y5618">
        <v>11.381077953502281</v>
      </c>
      <c r="Z5618">
        <v>0.85209579915102462</v>
      </c>
      <c r="AA5618">
        <v>2.1034255895145746</v>
      </c>
      <c r="AB5618">
        <v>1.4914809677485175</v>
      </c>
      <c r="AC5618">
        <v>8.9291646044791659E-2</v>
      </c>
      <c r="AD5618">
        <v>0</v>
      </c>
      <c r="AE5618">
        <v>21.739380314914079</v>
      </c>
    </row>
    <row r="5619" spans="1:31" x14ac:dyDescent="0.3">
      <c r="A5619">
        <v>2517430</v>
      </c>
      <c r="B5619">
        <v>1</v>
      </c>
      <c r="C5619" t="s">
        <v>80</v>
      </c>
      <c r="D5619" t="s">
        <v>82</v>
      </c>
      <c r="E5619" t="s">
        <v>159</v>
      </c>
      <c r="F5619" t="s">
        <v>16121</v>
      </c>
      <c r="G5619" t="s">
        <v>161</v>
      </c>
      <c r="H5619" t="s">
        <v>150</v>
      </c>
      <c r="I5619" t="s">
        <v>136</v>
      </c>
      <c r="J5619" t="s">
        <v>137</v>
      </c>
      <c r="K5619" t="s">
        <v>144</v>
      </c>
      <c r="L5619" t="s">
        <v>16122</v>
      </c>
      <c r="M5619" t="s">
        <v>16123</v>
      </c>
      <c r="N5619">
        <v>0.97638888800000001</v>
      </c>
      <c r="O5619">
        <v>0</v>
      </c>
      <c r="P5619">
        <v>440</v>
      </c>
      <c r="Q5619">
        <v>0</v>
      </c>
      <c r="R5619">
        <v>0</v>
      </c>
      <c r="S5619">
        <v>0</v>
      </c>
      <c r="T5619">
        <v>34</v>
      </c>
      <c r="U5619">
        <v>0</v>
      </c>
      <c r="V5619">
        <v>0</v>
      </c>
      <c r="W5619">
        <v>0</v>
      </c>
      <c r="X5619">
        <v>95.615431002240996</v>
      </c>
      <c r="Y5619">
        <v>0</v>
      </c>
      <c r="Z5619">
        <v>0</v>
      </c>
      <c r="AA5619">
        <v>0</v>
      </c>
      <c r="AB5619">
        <v>18.853488012450732</v>
      </c>
      <c r="AC5619">
        <v>0</v>
      </c>
      <c r="AD5619">
        <v>0</v>
      </c>
      <c r="AE5619">
        <v>114.46891901469172</v>
      </c>
    </row>
    <row r="5620" spans="1:31" x14ac:dyDescent="0.3">
      <c r="A5620">
        <v>2517431</v>
      </c>
      <c r="B5620">
        <v>1</v>
      </c>
      <c r="C5620" t="s">
        <v>80</v>
      </c>
      <c r="D5620" t="s">
        <v>95</v>
      </c>
      <c r="E5620" t="s">
        <v>207</v>
      </c>
      <c r="F5620" t="s">
        <v>16124</v>
      </c>
      <c r="G5620" t="s">
        <v>588</v>
      </c>
      <c r="H5620" t="s">
        <v>150</v>
      </c>
      <c r="I5620" t="s">
        <v>136</v>
      </c>
      <c r="J5620" t="s">
        <v>137</v>
      </c>
      <c r="K5620" t="s">
        <v>144</v>
      </c>
      <c r="L5620" t="s">
        <v>16125</v>
      </c>
      <c r="M5620" t="s">
        <v>16126</v>
      </c>
      <c r="N5620">
        <v>0.93583333300000004</v>
      </c>
      <c r="O5620">
        <v>0</v>
      </c>
      <c r="P5620">
        <v>3</v>
      </c>
      <c r="Q5620">
        <v>0</v>
      </c>
      <c r="R5620">
        <v>0</v>
      </c>
      <c r="S5620">
        <v>0</v>
      </c>
      <c r="T5620">
        <v>2</v>
      </c>
      <c r="U5620">
        <v>0</v>
      </c>
      <c r="V5620">
        <v>0</v>
      </c>
      <c r="W5620">
        <v>0</v>
      </c>
      <c r="X5620">
        <v>0.29726066913490001</v>
      </c>
      <c r="Y5620">
        <v>0</v>
      </c>
      <c r="Z5620">
        <v>0</v>
      </c>
      <c r="AA5620">
        <v>0</v>
      </c>
      <c r="AB5620">
        <v>1.4589027858705E-2</v>
      </c>
      <c r="AC5620">
        <v>0</v>
      </c>
      <c r="AD5620">
        <v>0</v>
      </c>
      <c r="AE5620">
        <v>0.31184969699360499</v>
      </c>
    </row>
    <row r="5621" spans="1:31" x14ac:dyDescent="0.3">
      <c r="A5621">
        <v>2517436</v>
      </c>
      <c r="B5621">
        <v>1</v>
      </c>
      <c r="C5621" t="s">
        <v>80</v>
      </c>
      <c r="D5621" t="s">
        <v>96</v>
      </c>
      <c r="E5621" t="s">
        <v>167</v>
      </c>
      <c r="F5621" t="s">
        <v>16127</v>
      </c>
      <c r="G5621" t="s">
        <v>234</v>
      </c>
      <c r="H5621" t="s">
        <v>150</v>
      </c>
      <c r="I5621" t="s">
        <v>136</v>
      </c>
      <c r="J5621" t="s">
        <v>137</v>
      </c>
      <c r="K5621" t="s">
        <v>144</v>
      </c>
      <c r="L5621" t="s">
        <v>16128</v>
      </c>
      <c r="M5621" t="s">
        <v>16129</v>
      </c>
      <c r="N5621">
        <v>1.2030555549999999</v>
      </c>
      <c r="O5621">
        <v>0</v>
      </c>
      <c r="P5621">
        <v>0</v>
      </c>
      <c r="Q5621">
        <v>0</v>
      </c>
      <c r="R5621">
        <v>0</v>
      </c>
      <c r="S5621">
        <v>0</v>
      </c>
      <c r="T5621">
        <v>1</v>
      </c>
      <c r="U5621">
        <v>0</v>
      </c>
      <c r="V5621">
        <v>0</v>
      </c>
      <c r="W5621">
        <v>0</v>
      </c>
      <c r="X5621">
        <v>0</v>
      </c>
      <c r="Y5621">
        <v>0</v>
      </c>
      <c r="Z5621">
        <v>0</v>
      </c>
      <c r="AA5621">
        <v>0</v>
      </c>
      <c r="AB5621">
        <v>1.2640675914466668</v>
      </c>
      <c r="AC5621">
        <v>0</v>
      </c>
      <c r="AD5621">
        <v>0</v>
      </c>
      <c r="AE5621">
        <v>1.2640675914466668</v>
      </c>
    </row>
    <row r="5622" spans="1:31" x14ac:dyDescent="0.3">
      <c r="A5622">
        <v>2517440</v>
      </c>
      <c r="B5622">
        <v>1</v>
      </c>
      <c r="C5622" t="s">
        <v>80</v>
      </c>
      <c r="D5622" t="s">
        <v>85</v>
      </c>
      <c r="E5622" t="s">
        <v>167</v>
      </c>
      <c r="F5622" t="s">
        <v>16130</v>
      </c>
      <c r="G5622" t="s">
        <v>234</v>
      </c>
      <c r="H5622" t="s">
        <v>150</v>
      </c>
      <c r="I5622" t="s">
        <v>136</v>
      </c>
      <c r="J5622" t="s">
        <v>137</v>
      </c>
      <c r="K5622" t="s">
        <v>144</v>
      </c>
      <c r="L5622" t="s">
        <v>16131</v>
      </c>
      <c r="M5622" t="s">
        <v>16132</v>
      </c>
      <c r="N5622">
        <v>1.359722222</v>
      </c>
      <c r="O5622">
        <v>0</v>
      </c>
      <c r="P5622">
        <v>9</v>
      </c>
      <c r="Q5622">
        <v>0</v>
      </c>
      <c r="R5622">
        <v>0</v>
      </c>
      <c r="S5622">
        <v>0</v>
      </c>
      <c r="T5622">
        <v>2</v>
      </c>
      <c r="U5622">
        <v>0</v>
      </c>
      <c r="V5622">
        <v>0</v>
      </c>
      <c r="W5622">
        <v>0</v>
      </c>
      <c r="X5622">
        <v>1.8661461862427704</v>
      </c>
      <c r="Y5622">
        <v>0</v>
      </c>
      <c r="Z5622">
        <v>0</v>
      </c>
      <c r="AA5622">
        <v>0</v>
      </c>
      <c r="AB5622">
        <v>2.8614950847722227</v>
      </c>
      <c r="AC5622">
        <v>0</v>
      </c>
      <c r="AD5622">
        <v>0</v>
      </c>
      <c r="AE5622">
        <v>4.7276412710149929</v>
      </c>
    </row>
    <row r="5623" spans="1:31" x14ac:dyDescent="0.3">
      <c r="A5623">
        <v>2517441</v>
      </c>
      <c r="B5623">
        <v>1</v>
      </c>
      <c r="C5623" t="s">
        <v>80</v>
      </c>
      <c r="D5623" t="s">
        <v>99</v>
      </c>
      <c r="E5623" t="s">
        <v>167</v>
      </c>
      <c r="F5623" t="s">
        <v>16133</v>
      </c>
      <c r="G5623" t="s">
        <v>234</v>
      </c>
      <c r="H5623" t="s">
        <v>150</v>
      </c>
      <c r="I5623" t="s">
        <v>136</v>
      </c>
      <c r="J5623" t="s">
        <v>137</v>
      </c>
      <c r="K5623" t="s">
        <v>144</v>
      </c>
      <c r="L5623" t="s">
        <v>16134</v>
      </c>
      <c r="M5623" t="s">
        <v>16135</v>
      </c>
      <c r="N5623">
        <v>1.0377777770000001</v>
      </c>
      <c r="O5623">
        <v>0</v>
      </c>
      <c r="P5623">
        <v>4</v>
      </c>
      <c r="Q5623">
        <v>0</v>
      </c>
      <c r="R5623">
        <v>0</v>
      </c>
      <c r="S5623">
        <v>0</v>
      </c>
      <c r="T5623">
        <v>0</v>
      </c>
      <c r="U5623">
        <v>0</v>
      </c>
      <c r="V5623">
        <v>0</v>
      </c>
      <c r="W5623">
        <v>0</v>
      </c>
      <c r="X5623">
        <v>0.86316582761236249</v>
      </c>
      <c r="Y5623">
        <v>0</v>
      </c>
      <c r="Z5623">
        <v>0</v>
      </c>
      <c r="AA5623">
        <v>0</v>
      </c>
      <c r="AB5623">
        <v>0</v>
      </c>
      <c r="AC5623">
        <v>0</v>
      </c>
      <c r="AD5623">
        <v>0</v>
      </c>
      <c r="AE5623">
        <v>0.86316582761236249</v>
      </c>
    </row>
    <row r="5624" spans="1:31" x14ac:dyDescent="0.3">
      <c r="A5624">
        <v>2517443</v>
      </c>
      <c r="B5624">
        <v>1</v>
      </c>
      <c r="C5624" t="s">
        <v>81</v>
      </c>
      <c r="D5624" t="s">
        <v>127</v>
      </c>
      <c r="E5624" t="s">
        <v>132</v>
      </c>
      <c r="F5624" t="s">
        <v>16136</v>
      </c>
      <c r="G5624" t="s">
        <v>143</v>
      </c>
      <c r="H5624" t="s">
        <v>135</v>
      </c>
      <c r="I5624" t="s">
        <v>136</v>
      </c>
      <c r="J5624" t="s">
        <v>137</v>
      </c>
      <c r="K5624" t="s">
        <v>144</v>
      </c>
      <c r="L5624" t="s">
        <v>16137</v>
      </c>
      <c r="M5624" t="s">
        <v>16138</v>
      </c>
      <c r="N5624">
        <v>0.74277777700000003</v>
      </c>
      <c r="O5624">
        <v>0</v>
      </c>
      <c r="P5624">
        <v>519</v>
      </c>
      <c r="Q5624">
        <v>8</v>
      </c>
      <c r="R5624">
        <v>26</v>
      </c>
      <c r="S5624">
        <v>4</v>
      </c>
      <c r="T5624">
        <v>97</v>
      </c>
      <c r="U5624">
        <v>7</v>
      </c>
      <c r="V5624">
        <v>1</v>
      </c>
      <c r="W5624">
        <v>0</v>
      </c>
      <c r="X5624">
        <v>83.940277306914865</v>
      </c>
      <c r="Y5624">
        <v>1.0647612107804116</v>
      </c>
      <c r="Z5624">
        <v>4.7486134437176526</v>
      </c>
      <c r="AA5624">
        <v>35.158537688864087</v>
      </c>
      <c r="AB5624">
        <v>27.482600316350556</v>
      </c>
      <c r="AC5624">
        <v>90.948198231906403</v>
      </c>
      <c r="AD5624">
        <v>0.26694162121755333</v>
      </c>
      <c r="AE5624">
        <v>243.60992981975153</v>
      </c>
    </row>
    <row r="5625" spans="1:31" x14ac:dyDescent="0.3">
      <c r="A5625">
        <v>2517445</v>
      </c>
      <c r="B5625">
        <v>1</v>
      </c>
      <c r="C5625" t="s">
        <v>81</v>
      </c>
      <c r="D5625" t="s">
        <v>128</v>
      </c>
      <c r="E5625" t="s">
        <v>167</v>
      </c>
      <c r="F5625" t="s">
        <v>16139</v>
      </c>
      <c r="G5625" t="s">
        <v>169</v>
      </c>
      <c r="H5625" t="s">
        <v>150</v>
      </c>
      <c r="I5625" t="s">
        <v>136</v>
      </c>
      <c r="J5625" t="s">
        <v>137</v>
      </c>
      <c r="K5625" t="s">
        <v>144</v>
      </c>
      <c r="L5625" t="s">
        <v>16140</v>
      </c>
      <c r="M5625" t="s">
        <v>16141</v>
      </c>
      <c r="N5625">
        <v>2.364166666</v>
      </c>
      <c r="O5625">
        <v>0</v>
      </c>
      <c r="P5625">
        <v>5</v>
      </c>
      <c r="Q5625">
        <v>0</v>
      </c>
      <c r="R5625">
        <v>0</v>
      </c>
      <c r="S5625">
        <v>0</v>
      </c>
      <c r="T5625">
        <v>1</v>
      </c>
      <c r="U5625">
        <v>0</v>
      </c>
      <c r="V5625">
        <v>0</v>
      </c>
      <c r="W5625">
        <v>0</v>
      </c>
      <c r="X5625">
        <v>1.6839635617622197</v>
      </c>
      <c r="Y5625">
        <v>0</v>
      </c>
      <c r="Z5625">
        <v>0</v>
      </c>
      <c r="AA5625">
        <v>0</v>
      </c>
      <c r="AB5625">
        <v>0.2330996841956075</v>
      </c>
      <c r="AC5625">
        <v>0</v>
      </c>
      <c r="AD5625">
        <v>0</v>
      </c>
      <c r="AE5625">
        <v>1.9170632459578272</v>
      </c>
    </row>
    <row r="5626" spans="1:31" x14ac:dyDescent="0.3">
      <c r="A5626">
        <v>2517446</v>
      </c>
      <c r="B5626">
        <v>1</v>
      </c>
      <c r="C5626" t="s">
        <v>81</v>
      </c>
      <c r="D5626" t="s">
        <v>113</v>
      </c>
      <c r="E5626" t="s">
        <v>207</v>
      </c>
      <c r="F5626" t="s">
        <v>16142</v>
      </c>
      <c r="G5626" t="s">
        <v>177</v>
      </c>
      <c r="H5626" t="s">
        <v>150</v>
      </c>
      <c r="I5626" t="s">
        <v>136</v>
      </c>
      <c r="J5626" t="s">
        <v>137</v>
      </c>
      <c r="K5626" t="s">
        <v>144</v>
      </c>
      <c r="L5626" t="s">
        <v>16143</v>
      </c>
      <c r="M5626" t="s">
        <v>16144</v>
      </c>
      <c r="N5626">
        <v>0.62944444399999999</v>
      </c>
      <c r="O5626">
        <v>0</v>
      </c>
      <c r="P5626">
        <v>11</v>
      </c>
      <c r="Q5626">
        <v>0</v>
      </c>
      <c r="R5626">
        <v>2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0.52011064172034005</v>
      </c>
      <c r="Y5626">
        <v>0</v>
      </c>
      <c r="Z5626">
        <v>7.9976184984483334E-2</v>
      </c>
      <c r="AA5626">
        <v>0</v>
      </c>
      <c r="AB5626">
        <v>0</v>
      </c>
      <c r="AC5626">
        <v>0</v>
      </c>
      <c r="AD5626">
        <v>0</v>
      </c>
      <c r="AE5626">
        <v>0.60008682670482338</v>
      </c>
    </row>
    <row r="5627" spans="1:31" x14ac:dyDescent="0.3">
      <c r="A5627">
        <v>2517448</v>
      </c>
      <c r="B5627">
        <v>1</v>
      </c>
      <c r="C5627" t="s">
        <v>81</v>
      </c>
      <c r="D5627" t="s">
        <v>118</v>
      </c>
      <c r="E5627" t="s">
        <v>132</v>
      </c>
      <c r="F5627" t="s">
        <v>16145</v>
      </c>
      <c r="G5627" t="s">
        <v>143</v>
      </c>
      <c r="H5627" t="s">
        <v>135</v>
      </c>
      <c r="I5627" t="s">
        <v>136</v>
      </c>
      <c r="J5627" t="s">
        <v>137</v>
      </c>
      <c r="K5627" t="s">
        <v>144</v>
      </c>
      <c r="L5627" t="s">
        <v>16146</v>
      </c>
      <c r="M5627" t="s">
        <v>16147</v>
      </c>
      <c r="N5627">
        <v>0.52277777700000005</v>
      </c>
      <c r="O5627">
        <v>0</v>
      </c>
      <c r="P5627">
        <v>242</v>
      </c>
      <c r="Q5627">
        <v>0</v>
      </c>
      <c r="R5627">
        <v>1</v>
      </c>
      <c r="S5627">
        <v>2</v>
      </c>
      <c r="T5627">
        <v>12</v>
      </c>
      <c r="U5627">
        <v>0</v>
      </c>
      <c r="V5627">
        <v>0</v>
      </c>
      <c r="W5627">
        <v>0</v>
      </c>
      <c r="X5627">
        <v>23.589955927994776</v>
      </c>
      <c r="Y5627">
        <v>0</v>
      </c>
      <c r="Z5627">
        <v>0.48273665954743167</v>
      </c>
      <c r="AA5627">
        <v>2.6645858876265569</v>
      </c>
      <c r="AB5627">
        <v>2.6105742096215314</v>
      </c>
      <c r="AC5627">
        <v>0</v>
      </c>
      <c r="AD5627">
        <v>0</v>
      </c>
      <c r="AE5627">
        <v>29.347852684790297</v>
      </c>
    </row>
    <row r="5628" spans="1:31" x14ac:dyDescent="0.3">
      <c r="A5628">
        <v>2517451</v>
      </c>
      <c r="B5628">
        <v>1</v>
      </c>
      <c r="C5628" t="s">
        <v>80</v>
      </c>
      <c r="D5628" t="s">
        <v>90</v>
      </c>
      <c r="E5628" t="s">
        <v>159</v>
      </c>
      <c r="F5628" t="s">
        <v>15891</v>
      </c>
      <c r="G5628" t="s">
        <v>181</v>
      </c>
      <c r="H5628" t="s">
        <v>150</v>
      </c>
      <c r="I5628" t="s">
        <v>136</v>
      </c>
      <c r="J5628" t="s">
        <v>137</v>
      </c>
      <c r="K5628" t="s">
        <v>144</v>
      </c>
      <c r="L5628" t="s">
        <v>16148</v>
      </c>
      <c r="M5628" t="s">
        <v>16149</v>
      </c>
      <c r="N5628">
        <v>0.66249999999999998</v>
      </c>
      <c r="O5628">
        <v>0</v>
      </c>
      <c r="P5628">
        <v>567</v>
      </c>
      <c r="Q5628">
        <v>0</v>
      </c>
      <c r="R5628">
        <v>0</v>
      </c>
      <c r="S5628">
        <v>0</v>
      </c>
      <c r="T5628">
        <v>22</v>
      </c>
      <c r="U5628">
        <v>0</v>
      </c>
      <c r="V5628">
        <v>0</v>
      </c>
      <c r="W5628">
        <v>0</v>
      </c>
      <c r="X5628">
        <v>79.21554458784739</v>
      </c>
      <c r="Y5628">
        <v>0</v>
      </c>
      <c r="Z5628">
        <v>0</v>
      </c>
      <c r="AA5628">
        <v>0</v>
      </c>
      <c r="AB5628">
        <v>7.6721961081741012</v>
      </c>
      <c r="AC5628">
        <v>0</v>
      </c>
      <c r="AD5628">
        <v>0</v>
      </c>
      <c r="AE5628">
        <v>86.887740696021496</v>
      </c>
    </row>
    <row r="5629" spans="1:31" x14ac:dyDescent="0.3">
      <c r="A5629">
        <v>2517452</v>
      </c>
      <c r="B5629">
        <v>1</v>
      </c>
      <c r="C5629" t="s">
        <v>80</v>
      </c>
      <c r="D5629" t="s">
        <v>100</v>
      </c>
      <c r="E5629" t="s">
        <v>167</v>
      </c>
      <c r="F5629" t="s">
        <v>16150</v>
      </c>
      <c r="G5629" t="s">
        <v>263</v>
      </c>
      <c r="H5629" t="s">
        <v>150</v>
      </c>
      <c r="I5629" t="s">
        <v>136</v>
      </c>
      <c r="J5629" t="s">
        <v>137</v>
      </c>
      <c r="K5629" t="s">
        <v>144</v>
      </c>
      <c r="L5629" t="s">
        <v>16151</v>
      </c>
      <c r="M5629" t="s">
        <v>16152</v>
      </c>
      <c r="N5629">
        <v>2.6127777769999998</v>
      </c>
      <c r="O5629">
        <v>0</v>
      </c>
      <c r="P5629">
        <v>1</v>
      </c>
      <c r="Q5629">
        <v>0</v>
      </c>
      <c r="R5629">
        <v>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3.0066598745640001E-2</v>
      </c>
      <c r="Y5629">
        <v>0</v>
      </c>
      <c r="Z5629">
        <v>0</v>
      </c>
      <c r="AA5629">
        <v>0</v>
      </c>
      <c r="AB5629">
        <v>0</v>
      </c>
      <c r="AC5629">
        <v>0</v>
      </c>
      <c r="AD5629">
        <v>0</v>
      </c>
      <c r="AE5629">
        <v>3.0066598745640001E-2</v>
      </c>
    </row>
    <row r="5630" spans="1:31" x14ac:dyDescent="0.3">
      <c r="A5630">
        <v>2517454</v>
      </c>
      <c r="B5630">
        <v>1</v>
      </c>
      <c r="C5630" t="s">
        <v>80</v>
      </c>
      <c r="D5630" t="s">
        <v>96</v>
      </c>
      <c r="E5630" t="s">
        <v>167</v>
      </c>
      <c r="F5630" t="s">
        <v>16153</v>
      </c>
      <c r="G5630" t="s">
        <v>169</v>
      </c>
      <c r="H5630" t="s">
        <v>150</v>
      </c>
      <c r="I5630" t="s">
        <v>136</v>
      </c>
      <c r="J5630" t="s">
        <v>137</v>
      </c>
      <c r="K5630" t="s">
        <v>144</v>
      </c>
      <c r="L5630" t="s">
        <v>16154</v>
      </c>
      <c r="M5630" t="s">
        <v>16155</v>
      </c>
      <c r="N5630">
        <v>5.4869444439999997</v>
      </c>
      <c r="O5630">
        <v>0</v>
      </c>
      <c r="P5630">
        <v>1</v>
      </c>
      <c r="Q5630">
        <v>0</v>
      </c>
      <c r="R5630">
        <v>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7.2621213171266644E-2</v>
      </c>
      <c r="Y5630">
        <v>0</v>
      </c>
      <c r="Z5630">
        <v>0</v>
      </c>
      <c r="AA5630">
        <v>0</v>
      </c>
      <c r="AB5630">
        <v>0</v>
      </c>
      <c r="AC5630">
        <v>0</v>
      </c>
      <c r="AD5630">
        <v>0</v>
      </c>
      <c r="AE5630">
        <v>7.2621213171266644E-2</v>
      </c>
    </row>
    <row r="5631" spans="1:31" x14ac:dyDescent="0.3">
      <c r="A5631">
        <v>2517456</v>
      </c>
      <c r="B5631">
        <v>1</v>
      </c>
      <c r="C5631" t="s">
        <v>80</v>
      </c>
      <c r="D5631" t="s">
        <v>96</v>
      </c>
      <c r="E5631" t="s">
        <v>167</v>
      </c>
      <c r="F5631" t="s">
        <v>16156</v>
      </c>
      <c r="G5631" t="s">
        <v>169</v>
      </c>
      <c r="H5631" t="s">
        <v>150</v>
      </c>
      <c r="I5631" t="s">
        <v>136</v>
      </c>
      <c r="J5631" t="s">
        <v>137</v>
      </c>
      <c r="K5631" t="s">
        <v>144</v>
      </c>
      <c r="L5631" t="s">
        <v>16157</v>
      </c>
      <c r="M5631" t="s">
        <v>16158</v>
      </c>
      <c r="N5631">
        <v>5.443888888</v>
      </c>
      <c r="O5631">
        <v>0</v>
      </c>
      <c r="P5631">
        <v>1</v>
      </c>
      <c r="Q5631">
        <v>0</v>
      </c>
      <c r="R5631">
        <v>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1.04717353554</v>
      </c>
      <c r="Y5631">
        <v>0</v>
      </c>
      <c r="Z5631">
        <v>0</v>
      </c>
      <c r="AA5631">
        <v>0</v>
      </c>
      <c r="AB5631">
        <v>0</v>
      </c>
      <c r="AC5631">
        <v>0</v>
      </c>
      <c r="AD5631">
        <v>0</v>
      </c>
      <c r="AE5631">
        <v>1.04717353554</v>
      </c>
    </row>
    <row r="5632" spans="1:31" x14ac:dyDescent="0.3">
      <c r="A5632">
        <v>2517458</v>
      </c>
      <c r="B5632">
        <v>1</v>
      </c>
      <c r="C5632" t="s">
        <v>81</v>
      </c>
      <c r="D5632" t="s">
        <v>115</v>
      </c>
      <c r="E5632" t="s">
        <v>167</v>
      </c>
      <c r="F5632" t="s">
        <v>16159</v>
      </c>
      <c r="G5632" t="s">
        <v>234</v>
      </c>
      <c r="H5632" t="s">
        <v>150</v>
      </c>
      <c r="I5632" t="s">
        <v>136</v>
      </c>
      <c r="J5632" t="s">
        <v>137</v>
      </c>
      <c r="K5632" t="s">
        <v>144</v>
      </c>
      <c r="L5632" t="s">
        <v>16160</v>
      </c>
      <c r="M5632" t="s">
        <v>16161</v>
      </c>
      <c r="N5632">
        <v>1.0991666659999999</v>
      </c>
      <c r="O5632">
        <v>0</v>
      </c>
      <c r="P5632">
        <v>1</v>
      </c>
      <c r="Q5632">
        <v>0</v>
      </c>
      <c r="R5632">
        <v>0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0.14433803910702001</v>
      </c>
      <c r="Y5632">
        <v>0</v>
      </c>
      <c r="Z5632">
        <v>0</v>
      </c>
      <c r="AA5632">
        <v>0</v>
      </c>
      <c r="AB5632">
        <v>0</v>
      </c>
      <c r="AC5632">
        <v>0</v>
      </c>
      <c r="AD5632">
        <v>0</v>
      </c>
      <c r="AE5632">
        <v>0.14433803910702001</v>
      </c>
    </row>
    <row r="5633" spans="1:31" x14ac:dyDescent="0.3">
      <c r="A5633">
        <v>2517459</v>
      </c>
      <c r="B5633">
        <v>1</v>
      </c>
      <c r="C5633" t="s">
        <v>80</v>
      </c>
      <c r="D5633" t="s">
        <v>97</v>
      </c>
      <c r="E5633" t="s">
        <v>167</v>
      </c>
      <c r="F5633" t="s">
        <v>16162</v>
      </c>
      <c r="G5633" t="s">
        <v>169</v>
      </c>
      <c r="H5633" t="s">
        <v>150</v>
      </c>
      <c r="I5633" t="s">
        <v>136</v>
      </c>
      <c r="J5633" t="s">
        <v>137</v>
      </c>
      <c r="K5633" t="s">
        <v>144</v>
      </c>
      <c r="L5633" t="s">
        <v>16163</v>
      </c>
      <c r="M5633" t="s">
        <v>16164</v>
      </c>
      <c r="N5633">
        <v>3.6155555549999998</v>
      </c>
      <c r="O5633">
        <v>0</v>
      </c>
      <c r="P5633">
        <v>1</v>
      </c>
      <c r="Q5633">
        <v>0</v>
      </c>
      <c r="R5633">
        <v>0</v>
      </c>
      <c r="S5633">
        <v>0</v>
      </c>
      <c r="T5633">
        <v>0</v>
      </c>
      <c r="U5633">
        <v>0</v>
      </c>
      <c r="V5633">
        <v>0</v>
      </c>
      <c r="W5633">
        <v>0</v>
      </c>
      <c r="X5633">
        <v>3.6688398013403729</v>
      </c>
      <c r="Y5633">
        <v>0</v>
      </c>
      <c r="Z5633">
        <v>0</v>
      </c>
      <c r="AA5633">
        <v>0</v>
      </c>
      <c r="AB5633">
        <v>0</v>
      </c>
      <c r="AC5633">
        <v>0</v>
      </c>
      <c r="AD5633">
        <v>0</v>
      </c>
      <c r="AE5633">
        <v>3.6688398013403729</v>
      </c>
    </row>
    <row r="5634" spans="1:31" x14ac:dyDescent="0.3">
      <c r="A5634">
        <v>2517460</v>
      </c>
      <c r="B5634">
        <v>1</v>
      </c>
      <c r="C5634" t="s">
        <v>81</v>
      </c>
      <c r="D5634" t="s">
        <v>128</v>
      </c>
      <c r="E5634" t="s">
        <v>187</v>
      </c>
      <c r="F5634" t="s">
        <v>16165</v>
      </c>
      <c r="G5634" t="s">
        <v>143</v>
      </c>
      <c r="H5634" t="s">
        <v>135</v>
      </c>
      <c r="I5634" t="s">
        <v>136</v>
      </c>
      <c r="J5634" t="s">
        <v>137</v>
      </c>
      <c r="K5634" t="s">
        <v>144</v>
      </c>
      <c r="L5634" t="s">
        <v>16166</v>
      </c>
      <c r="M5634" t="s">
        <v>16167</v>
      </c>
      <c r="N5634">
        <v>1.0694444439999999</v>
      </c>
      <c r="O5634">
        <v>0</v>
      </c>
      <c r="P5634">
        <v>0</v>
      </c>
      <c r="Q5634">
        <v>0</v>
      </c>
      <c r="R5634">
        <v>0</v>
      </c>
      <c r="S5634">
        <v>8</v>
      </c>
      <c r="T5634">
        <v>1</v>
      </c>
      <c r="U5634">
        <v>8</v>
      </c>
      <c r="V5634">
        <v>0</v>
      </c>
      <c r="W5634">
        <v>0</v>
      </c>
      <c r="X5634">
        <v>0</v>
      </c>
      <c r="Y5634">
        <v>0</v>
      </c>
      <c r="Z5634">
        <v>0</v>
      </c>
      <c r="AA5634">
        <v>49.561433785348605</v>
      </c>
      <c r="AB5634">
        <v>0.77832017440753332</v>
      </c>
      <c r="AC5634">
        <v>122.76409178221263</v>
      </c>
      <c r="AD5634">
        <v>0</v>
      </c>
      <c r="AE5634">
        <v>173.10384574196877</v>
      </c>
    </row>
    <row r="5635" spans="1:31" x14ac:dyDescent="0.3">
      <c r="A5635">
        <v>2517464</v>
      </c>
      <c r="B5635">
        <v>1</v>
      </c>
      <c r="C5635" t="s">
        <v>80</v>
      </c>
      <c r="D5635" t="s">
        <v>94</v>
      </c>
      <c r="E5635" t="s">
        <v>167</v>
      </c>
      <c r="F5635" t="s">
        <v>16168</v>
      </c>
      <c r="G5635" t="s">
        <v>169</v>
      </c>
      <c r="H5635" t="s">
        <v>150</v>
      </c>
      <c r="I5635" t="s">
        <v>136</v>
      </c>
      <c r="J5635" t="s">
        <v>137</v>
      </c>
      <c r="K5635" t="s">
        <v>144</v>
      </c>
      <c r="L5635" t="s">
        <v>16169</v>
      </c>
      <c r="M5635" t="s">
        <v>16170</v>
      </c>
      <c r="N5635">
        <v>3.4336111109999998</v>
      </c>
      <c r="O5635">
        <v>0</v>
      </c>
      <c r="P5635">
        <v>1</v>
      </c>
      <c r="Q5635">
        <v>0</v>
      </c>
      <c r="R5635">
        <v>0</v>
      </c>
      <c r="S5635">
        <v>0</v>
      </c>
      <c r="T5635">
        <v>1</v>
      </c>
      <c r="U5635">
        <v>0</v>
      </c>
      <c r="V5635">
        <v>0</v>
      </c>
      <c r="W5635">
        <v>0</v>
      </c>
      <c r="X5635">
        <v>0.55416333005550833</v>
      </c>
      <c r="Y5635">
        <v>0</v>
      </c>
      <c r="Z5635">
        <v>0</v>
      </c>
      <c r="AA5635">
        <v>0</v>
      </c>
      <c r="AB5635">
        <v>1.205113407579915</v>
      </c>
      <c r="AC5635">
        <v>0</v>
      </c>
      <c r="AD5635">
        <v>0</v>
      </c>
      <c r="AE5635">
        <v>1.7592767376354232</v>
      </c>
    </row>
    <row r="5636" spans="1:31" x14ac:dyDescent="0.3">
      <c r="A5636">
        <v>2517467</v>
      </c>
      <c r="B5636">
        <v>1</v>
      </c>
      <c r="C5636" t="s">
        <v>81</v>
      </c>
      <c r="D5636" t="s">
        <v>128</v>
      </c>
      <c r="E5636" t="s">
        <v>187</v>
      </c>
      <c r="F5636" t="s">
        <v>511</v>
      </c>
      <c r="G5636" t="s">
        <v>143</v>
      </c>
      <c r="H5636" t="s">
        <v>135</v>
      </c>
      <c r="I5636" t="s">
        <v>136</v>
      </c>
      <c r="J5636" t="s">
        <v>137</v>
      </c>
      <c r="K5636" t="s">
        <v>144</v>
      </c>
      <c r="L5636" t="s">
        <v>16171</v>
      </c>
      <c r="M5636" t="s">
        <v>16172</v>
      </c>
      <c r="N5636">
        <v>0.15916666600000001</v>
      </c>
      <c r="O5636">
        <v>1</v>
      </c>
      <c r="P5636">
        <v>605</v>
      </c>
      <c r="Q5636">
        <v>3</v>
      </c>
      <c r="R5636">
        <v>4</v>
      </c>
      <c r="S5636">
        <v>8</v>
      </c>
      <c r="T5636">
        <v>51</v>
      </c>
      <c r="U5636">
        <v>0</v>
      </c>
      <c r="V5636">
        <v>0</v>
      </c>
      <c r="W5636">
        <v>4.4424853877999999E-2</v>
      </c>
      <c r="X5636">
        <v>8.3420264089213152</v>
      </c>
      <c r="Y5636">
        <v>0.26032987143146002</v>
      </c>
      <c r="Z5636">
        <v>0.16997158231312001</v>
      </c>
      <c r="AA5636">
        <v>2.6751152448987523</v>
      </c>
      <c r="AB5636">
        <v>2.8018118480012557</v>
      </c>
      <c r="AC5636">
        <v>0</v>
      </c>
      <c r="AD5636">
        <v>0</v>
      </c>
      <c r="AE5636">
        <v>14.293679809443905</v>
      </c>
    </row>
    <row r="5637" spans="1:31" x14ac:dyDescent="0.3">
      <c r="A5637">
        <v>2517469</v>
      </c>
      <c r="B5637">
        <v>1</v>
      </c>
      <c r="C5637" t="s">
        <v>81</v>
      </c>
      <c r="D5637" t="s">
        <v>113</v>
      </c>
      <c r="E5637" t="s">
        <v>207</v>
      </c>
      <c r="F5637" t="s">
        <v>16173</v>
      </c>
      <c r="G5637" t="s">
        <v>177</v>
      </c>
      <c r="H5637" t="s">
        <v>150</v>
      </c>
      <c r="I5637" t="s">
        <v>136</v>
      </c>
      <c r="J5637" t="s">
        <v>137</v>
      </c>
      <c r="K5637" t="s">
        <v>144</v>
      </c>
      <c r="L5637" t="s">
        <v>16174</v>
      </c>
      <c r="M5637" t="s">
        <v>16175</v>
      </c>
      <c r="N5637">
        <v>0.51416666600000005</v>
      </c>
      <c r="O5637">
        <v>0</v>
      </c>
      <c r="P5637">
        <v>3</v>
      </c>
      <c r="Q5637">
        <v>0</v>
      </c>
      <c r="R5637">
        <v>0</v>
      </c>
      <c r="S5637">
        <v>0</v>
      </c>
      <c r="T5637">
        <v>1</v>
      </c>
      <c r="U5637">
        <v>0</v>
      </c>
      <c r="V5637">
        <v>0</v>
      </c>
      <c r="W5637">
        <v>0</v>
      </c>
      <c r="X5637">
        <v>2.4653334731175001E-3</v>
      </c>
      <c r="Y5637">
        <v>0</v>
      </c>
      <c r="Z5637">
        <v>0</v>
      </c>
      <c r="AA5637">
        <v>0</v>
      </c>
      <c r="AB5637">
        <v>4.7513998594499998E-4</v>
      </c>
      <c r="AC5637">
        <v>0</v>
      </c>
      <c r="AD5637">
        <v>0</v>
      </c>
      <c r="AE5637">
        <v>2.9404734590625001E-3</v>
      </c>
    </row>
    <row r="5638" spans="1:31" x14ac:dyDescent="0.3">
      <c r="A5638">
        <v>2517471</v>
      </c>
      <c r="B5638">
        <v>1</v>
      </c>
      <c r="C5638" t="s">
        <v>80</v>
      </c>
      <c r="D5638" t="s">
        <v>105</v>
      </c>
      <c r="E5638" t="s">
        <v>141</v>
      </c>
      <c r="F5638" t="s">
        <v>4212</v>
      </c>
      <c r="G5638" t="s">
        <v>143</v>
      </c>
      <c r="H5638" t="s">
        <v>135</v>
      </c>
      <c r="I5638" t="s">
        <v>136</v>
      </c>
      <c r="J5638" t="s">
        <v>137</v>
      </c>
      <c r="K5638" t="s">
        <v>144</v>
      </c>
      <c r="L5638" t="s">
        <v>16176</v>
      </c>
      <c r="M5638" t="s">
        <v>16177</v>
      </c>
      <c r="N5638">
        <v>0.69138888799999998</v>
      </c>
      <c r="O5638">
        <v>0</v>
      </c>
      <c r="P5638">
        <v>159</v>
      </c>
      <c r="Q5638">
        <v>0</v>
      </c>
      <c r="R5638">
        <v>12</v>
      </c>
      <c r="S5638">
        <v>8</v>
      </c>
      <c r="T5638">
        <v>28</v>
      </c>
      <c r="U5638">
        <v>6</v>
      </c>
      <c r="V5638">
        <v>1</v>
      </c>
      <c r="W5638">
        <v>0</v>
      </c>
      <c r="X5638">
        <v>21.211127916510172</v>
      </c>
      <c r="Y5638">
        <v>0</v>
      </c>
      <c r="Z5638">
        <v>1.2552374481066497</v>
      </c>
      <c r="AA5638">
        <v>14.726205397851613</v>
      </c>
      <c r="AB5638">
        <v>20.98186358564071</v>
      </c>
      <c r="AC5638">
        <v>83.072237106597143</v>
      </c>
      <c r="AD5638">
        <v>0.37957595188576754</v>
      </c>
      <c r="AE5638">
        <v>141.62624740659206</v>
      </c>
    </row>
    <row r="5639" spans="1:31" x14ac:dyDescent="0.3">
      <c r="A5639">
        <v>2517472</v>
      </c>
      <c r="B5639">
        <v>1</v>
      </c>
      <c r="C5639" t="s">
        <v>80</v>
      </c>
      <c r="D5639" t="s">
        <v>107</v>
      </c>
      <c r="E5639" t="s">
        <v>167</v>
      </c>
      <c r="F5639" t="s">
        <v>16178</v>
      </c>
      <c r="G5639" t="s">
        <v>169</v>
      </c>
      <c r="H5639" t="s">
        <v>150</v>
      </c>
      <c r="I5639" t="s">
        <v>136</v>
      </c>
      <c r="J5639" t="s">
        <v>137</v>
      </c>
      <c r="K5639" t="s">
        <v>144</v>
      </c>
      <c r="L5639" t="s">
        <v>16179</v>
      </c>
      <c r="M5639" t="s">
        <v>16180</v>
      </c>
      <c r="N5639">
        <v>2.6322222219999998</v>
      </c>
      <c r="O5639">
        <v>0</v>
      </c>
      <c r="P5639">
        <v>1</v>
      </c>
      <c r="Q5639">
        <v>0</v>
      </c>
      <c r="R5639">
        <v>0</v>
      </c>
      <c r="S5639">
        <v>0</v>
      </c>
      <c r="T5639">
        <v>0</v>
      </c>
      <c r="U5639">
        <v>0</v>
      </c>
      <c r="V5639">
        <v>0</v>
      </c>
      <c r="W5639">
        <v>0</v>
      </c>
      <c r="X5639">
        <v>5.9485565074133329E-2</v>
      </c>
      <c r="Y5639">
        <v>0</v>
      </c>
      <c r="Z5639">
        <v>0</v>
      </c>
      <c r="AA5639">
        <v>0</v>
      </c>
      <c r="AB5639">
        <v>0</v>
      </c>
      <c r="AC5639">
        <v>0</v>
      </c>
      <c r="AD5639">
        <v>0</v>
      </c>
      <c r="AE5639">
        <v>5.9485565074133329E-2</v>
      </c>
    </row>
    <row r="5640" spans="1:31" x14ac:dyDescent="0.3">
      <c r="A5640">
        <v>2517473</v>
      </c>
      <c r="B5640">
        <v>1</v>
      </c>
      <c r="C5640" t="s">
        <v>81</v>
      </c>
      <c r="D5640" t="s">
        <v>115</v>
      </c>
      <c r="E5640" t="s">
        <v>159</v>
      </c>
      <c r="F5640" t="s">
        <v>16181</v>
      </c>
      <c r="G5640" t="s">
        <v>5816</v>
      </c>
      <c r="H5640" t="s">
        <v>150</v>
      </c>
      <c r="I5640" t="s">
        <v>136</v>
      </c>
      <c r="J5640" t="s">
        <v>5</v>
      </c>
      <c r="K5640" t="s">
        <v>144</v>
      </c>
      <c r="L5640" t="s">
        <v>16182</v>
      </c>
      <c r="M5640" t="s">
        <v>16183</v>
      </c>
      <c r="N5640">
        <v>3.1661111110000002</v>
      </c>
      <c r="O5640">
        <v>0</v>
      </c>
      <c r="P5640">
        <v>96</v>
      </c>
      <c r="Q5640">
        <v>0</v>
      </c>
      <c r="R5640">
        <v>0</v>
      </c>
      <c r="S5640">
        <v>0</v>
      </c>
      <c r="T5640">
        <v>6</v>
      </c>
      <c r="U5640">
        <v>0</v>
      </c>
      <c r="V5640">
        <v>0</v>
      </c>
      <c r="W5640">
        <v>0</v>
      </c>
      <c r="X5640">
        <v>23.462725935607509</v>
      </c>
      <c r="Y5640">
        <v>0</v>
      </c>
      <c r="Z5640">
        <v>0</v>
      </c>
      <c r="AA5640">
        <v>0</v>
      </c>
      <c r="AB5640">
        <v>4.0323787905909381</v>
      </c>
      <c r="AC5640">
        <v>0</v>
      </c>
      <c r="AD5640">
        <v>0</v>
      </c>
      <c r="AE5640">
        <v>27.495104726198448</v>
      </c>
    </row>
    <row r="5641" spans="1:31" x14ac:dyDescent="0.3">
      <c r="A5641">
        <v>2517475</v>
      </c>
      <c r="B5641">
        <v>1</v>
      </c>
      <c r="C5641" t="s">
        <v>81</v>
      </c>
      <c r="D5641" t="s">
        <v>114</v>
      </c>
      <c r="E5641" t="s">
        <v>207</v>
      </c>
      <c r="F5641" t="s">
        <v>16184</v>
      </c>
      <c r="G5641" t="s">
        <v>177</v>
      </c>
      <c r="H5641" t="s">
        <v>150</v>
      </c>
      <c r="I5641" t="s">
        <v>136</v>
      </c>
      <c r="J5641" t="s">
        <v>137</v>
      </c>
      <c r="K5641" t="s">
        <v>144</v>
      </c>
      <c r="L5641" t="s">
        <v>16185</v>
      </c>
      <c r="M5641" t="s">
        <v>16186</v>
      </c>
      <c r="N5641">
        <v>0.70888888800000005</v>
      </c>
      <c r="O5641">
        <v>0</v>
      </c>
      <c r="P5641">
        <v>26</v>
      </c>
      <c r="Q5641">
        <v>0</v>
      </c>
      <c r="R5641">
        <v>0</v>
      </c>
      <c r="S5641">
        <v>0</v>
      </c>
      <c r="T5641">
        <v>1</v>
      </c>
      <c r="U5641">
        <v>0</v>
      </c>
      <c r="V5641">
        <v>0</v>
      </c>
      <c r="W5641">
        <v>0</v>
      </c>
      <c r="X5641">
        <v>1.0344583873026332</v>
      </c>
      <c r="Y5641">
        <v>0</v>
      </c>
      <c r="Z5641">
        <v>0</v>
      </c>
      <c r="AA5641">
        <v>0</v>
      </c>
      <c r="AB5641">
        <v>0</v>
      </c>
      <c r="AC5641">
        <v>0</v>
      </c>
      <c r="AD5641">
        <v>0</v>
      </c>
      <c r="AE5641">
        <v>1.0344583873026332</v>
      </c>
    </row>
    <row r="5642" spans="1:31" x14ac:dyDescent="0.3">
      <c r="A5642">
        <v>2517479</v>
      </c>
      <c r="B5642">
        <v>1</v>
      </c>
      <c r="C5642" t="s">
        <v>80</v>
      </c>
      <c r="D5642" t="s">
        <v>91</v>
      </c>
      <c r="E5642" t="s">
        <v>141</v>
      </c>
      <c r="F5642" t="s">
        <v>16187</v>
      </c>
      <c r="G5642" t="s">
        <v>143</v>
      </c>
      <c r="H5642" t="s">
        <v>135</v>
      </c>
      <c r="I5642" t="s">
        <v>136</v>
      </c>
      <c r="J5642" t="s">
        <v>137</v>
      </c>
      <c r="K5642" t="s">
        <v>144</v>
      </c>
      <c r="L5642" t="s">
        <v>16188</v>
      </c>
      <c r="M5642" t="s">
        <v>16189</v>
      </c>
      <c r="N5642">
        <v>0.37416666599999998</v>
      </c>
      <c r="O5642">
        <v>44</v>
      </c>
      <c r="P5642">
        <v>11270</v>
      </c>
      <c r="Q5642">
        <v>241</v>
      </c>
      <c r="R5642">
        <v>450</v>
      </c>
      <c r="S5642">
        <v>124</v>
      </c>
      <c r="T5642">
        <v>2063</v>
      </c>
      <c r="U5642">
        <v>8</v>
      </c>
      <c r="V5642">
        <v>8</v>
      </c>
      <c r="W5642">
        <v>18.65151650507476</v>
      </c>
      <c r="X5642">
        <v>785.47047102329259</v>
      </c>
      <c r="Y5642">
        <v>67.796150299907495</v>
      </c>
      <c r="Z5642">
        <v>37.250311639239492</v>
      </c>
      <c r="AA5642">
        <v>192.82454278165525</v>
      </c>
      <c r="AB5642">
        <v>489.97342867727031</v>
      </c>
      <c r="AC5642">
        <v>10.348881508171043</v>
      </c>
      <c r="AD5642">
        <v>5.5536261916543355</v>
      </c>
      <c r="AE5642">
        <v>1607.868928626265</v>
      </c>
    </row>
    <row r="5643" spans="1:31" x14ac:dyDescent="0.3">
      <c r="A5643">
        <v>2517480</v>
      </c>
      <c r="B5643">
        <v>1</v>
      </c>
      <c r="C5643" t="s">
        <v>81</v>
      </c>
      <c r="D5643" t="s">
        <v>113</v>
      </c>
      <c r="E5643" t="s">
        <v>167</v>
      </c>
      <c r="F5643" t="s">
        <v>16190</v>
      </c>
      <c r="G5643" t="s">
        <v>263</v>
      </c>
      <c r="H5643" t="s">
        <v>150</v>
      </c>
      <c r="I5643" t="s">
        <v>136</v>
      </c>
      <c r="J5643" t="s">
        <v>137</v>
      </c>
      <c r="K5643" t="s">
        <v>144</v>
      </c>
      <c r="L5643" t="s">
        <v>16191</v>
      </c>
      <c r="M5643" t="s">
        <v>16192</v>
      </c>
      <c r="N5643">
        <v>1.509166666</v>
      </c>
      <c r="O5643">
        <v>0</v>
      </c>
      <c r="P5643">
        <v>1</v>
      </c>
      <c r="Q5643">
        <v>0</v>
      </c>
      <c r="R5643">
        <v>0</v>
      </c>
      <c r="S5643">
        <v>0</v>
      </c>
      <c r="T5643">
        <v>0</v>
      </c>
      <c r="U5643">
        <v>0</v>
      </c>
      <c r="V5643">
        <v>0</v>
      </c>
      <c r="W5643">
        <v>0</v>
      </c>
      <c r="X5643">
        <v>0.10282032947414167</v>
      </c>
      <c r="Y5643">
        <v>0</v>
      </c>
      <c r="Z5643">
        <v>0</v>
      </c>
      <c r="AA5643">
        <v>0</v>
      </c>
      <c r="AB5643">
        <v>0</v>
      </c>
      <c r="AC5643">
        <v>0</v>
      </c>
      <c r="AD5643">
        <v>0</v>
      </c>
      <c r="AE5643">
        <v>0.10282032947414167</v>
      </c>
    </row>
    <row r="5644" spans="1:31" x14ac:dyDescent="0.3">
      <c r="A5644">
        <v>2517481</v>
      </c>
      <c r="B5644">
        <v>1</v>
      </c>
      <c r="C5644" t="s">
        <v>80</v>
      </c>
      <c r="D5644" t="s">
        <v>82</v>
      </c>
      <c r="E5644" t="s">
        <v>147</v>
      </c>
      <c r="F5644" t="s">
        <v>5836</v>
      </c>
      <c r="G5644" t="s">
        <v>177</v>
      </c>
      <c r="H5644" t="s">
        <v>150</v>
      </c>
      <c r="I5644" t="s">
        <v>136</v>
      </c>
      <c r="J5644" t="s">
        <v>137</v>
      </c>
      <c r="K5644" t="s">
        <v>144</v>
      </c>
      <c r="L5644" t="s">
        <v>16193</v>
      </c>
      <c r="M5644" t="s">
        <v>16194</v>
      </c>
      <c r="N5644">
        <v>1.8519444439999999</v>
      </c>
      <c r="O5644">
        <v>0</v>
      </c>
      <c r="P5644">
        <v>5</v>
      </c>
      <c r="Q5644">
        <v>0</v>
      </c>
      <c r="R5644">
        <v>0</v>
      </c>
      <c r="S5644">
        <v>0</v>
      </c>
      <c r="T5644">
        <v>89</v>
      </c>
      <c r="U5644">
        <v>0</v>
      </c>
      <c r="V5644">
        <v>0</v>
      </c>
      <c r="W5644">
        <v>0</v>
      </c>
      <c r="X5644">
        <v>5.4104095703974175E-2</v>
      </c>
      <c r="Y5644">
        <v>0</v>
      </c>
      <c r="Z5644">
        <v>0</v>
      </c>
      <c r="AA5644">
        <v>0</v>
      </c>
      <c r="AB5644">
        <v>67.399493919701897</v>
      </c>
      <c r="AC5644">
        <v>0</v>
      </c>
      <c r="AD5644">
        <v>0</v>
      </c>
      <c r="AE5644">
        <v>67.453598015405873</v>
      </c>
    </row>
    <row r="5645" spans="1:31" x14ac:dyDescent="0.3">
      <c r="A5645">
        <v>2517485</v>
      </c>
      <c r="B5645">
        <v>1</v>
      </c>
      <c r="C5645" t="s">
        <v>80</v>
      </c>
      <c r="D5645" t="s">
        <v>82</v>
      </c>
      <c r="E5645" t="s">
        <v>147</v>
      </c>
      <c r="F5645" t="s">
        <v>16006</v>
      </c>
      <c r="G5645" t="s">
        <v>149</v>
      </c>
      <c r="H5645" t="s">
        <v>150</v>
      </c>
      <c r="I5645" t="s">
        <v>136</v>
      </c>
      <c r="J5645" t="s">
        <v>137</v>
      </c>
      <c r="K5645" t="s">
        <v>144</v>
      </c>
      <c r="L5645" t="s">
        <v>16195</v>
      </c>
      <c r="M5645" t="s">
        <v>16196</v>
      </c>
      <c r="N5645">
        <v>4.056944444</v>
      </c>
      <c r="O5645">
        <v>0</v>
      </c>
      <c r="P5645">
        <v>1</v>
      </c>
      <c r="Q5645">
        <v>0</v>
      </c>
      <c r="R5645">
        <v>0</v>
      </c>
      <c r="S5645">
        <v>0</v>
      </c>
      <c r="T5645">
        <v>50</v>
      </c>
      <c r="U5645">
        <v>0</v>
      </c>
      <c r="V5645">
        <v>0</v>
      </c>
      <c r="W5645">
        <v>0</v>
      </c>
      <c r="X5645">
        <v>0.77867767371666663</v>
      </c>
      <c r="Y5645">
        <v>0</v>
      </c>
      <c r="Z5645">
        <v>0</v>
      </c>
      <c r="AA5645">
        <v>0</v>
      </c>
      <c r="AB5645">
        <v>76.507284863137954</v>
      </c>
      <c r="AC5645">
        <v>0</v>
      </c>
      <c r="AD5645">
        <v>0</v>
      </c>
      <c r="AE5645">
        <v>77.285962536854626</v>
      </c>
    </row>
    <row r="5646" spans="1:31" x14ac:dyDescent="0.3">
      <c r="A5646">
        <v>2517488</v>
      </c>
      <c r="B5646">
        <v>1</v>
      </c>
      <c r="C5646" t="s">
        <v>80</v>
      </c>
      <c r="D5646" t="s">
        <v>107</v>
      </c>
      <c r="E5646" t="s">
        <v>207</v>
      </c>
      <c r="F5646" t="s">
        <v>16197</v>
      </c>
      <c r="G5646" t="s">
        <v>161</v>
      </c>
      <c r="H5646" t="s">
        <v>150</v>
      </c>
      <c r="I5646" t="s">
        <v>136</v>
      </c>
      <c r="J5646" t="s">
        <v>137</v>
      </c>
      <c r="K5646" t="s">
        <v>144</v>
      </c>
      <c r="L5646" t="s">
        <v>16198</v>
      </c>
      <c r="M5646" t="s">
        <v>16199</v>
      </c>
      <c r="N5646">
        <v>0.80277777699999997</v>
      </c>
      <c r="O5646">
        <v>0</v>
      </c>
      <c r="P5646">
        <v>5</v>
      </c>
      <c r="Q5646">
        <v>0</v>
      </c>
      <c r="R5646">
        <v>0</v>
      </c>
      <c r="S5646">
        <v>0</v>
      </c>
      <c r="T5646">
        <v>1</v>
      </c>
      <c r="U5646">
        <v>0</v>
      </c>
      <c r="V5646">
        <v>0</v>
      </c>
      <c r="W5646">
        <v>0</v>
      </c>
      <c r="X5646">
        <v>1.0000054946627777</v>
      </c>
      <c r="Y5646">
        <v>0</v>
      </c>
      <c r="Z5646">
        <v>0</v>
      </c>
      <c r="AA5646">
        <v>0</v>
      </c>
      <c r="AB5646">
        <v>0.84596282856111094</v>
      </c>
      <c r="AC5646">
        <v>0</v>
      </c>
      <c r="AD5646">
        <v>0</v>
      </c>
      <c r="AE5646">
        <v>1.8459683232238886</v>
      </c>
    </row>
    <row r="5647" spans="1:31" x14ac:dyDescent="0.3">
      <c r="A5647">
        <v>2517491</v>
      </c>
      <c r="B5647">
        <v>1</v>
      </c>
      <c r="C5647" t="s">
        <v>80</v>
      </c>
      <c r="D5647" t="s">
        <v>91</v>
      </c>
      <c r="E5647" t="s">
        <v>141</v>
      </c>
      <c r="F5647" t="s">
        <v>13923</v>
      </c>
      <c r="G5647" t="s">
        <v>143</v>
      </c>
      <c r="H5647" t="s">
        <v>135</v>
      </c>
      <c r="I5647" t="s">
        <v>136</v>
      </c>
      <c r="J5647" t="s">
        <v>137</v>
      </c>
      <c r="K5647" t="s">
        <v>144</v>
      </c>
      <c r="L5647" t="s">
        <v>16200</v>
      </c>
      <c r="M5647" t="s">
        <v>16201</v>
      </c>
      <c r="N5647">
        <v>7.1944443999999996E-2</v>
      </c>
      <c r="O5647">
        <v>23</v>
      </c>
      <c r="P5647">
        <v>320</v>
      </c>
      <c r="Q5647">
        <v>88</v>
      </c>
      <c r="R5647">
        <v>381</v>
      </c>
      <c r="S5647">
        <v>63</v>
      </c>
      <c r="T5647">
        <v>351</v>
      </c>
      <c r="U5647">
        <v>3</v>
      </c>
      <c r="V5647">
        <v>0</v>
      </c>
      <c r="W5647">
        <v>2.6715847195740818</v>
      </c>
      <c r="X5647">
        <v>6.5063581862452402</v>
      </c>
      <c r="Y5647">
        <v>2.1844892960640752</v>
      </c>
      <c r="Z5647">
        <v>3.6275206679575192</v>
      </c>
      <c r="AA5647">
        <v>23.701943024014174</v>
      </c>
      <c r="AB5647">
        <v>21.274273471377064</v>
      </c>
      <c r="AC5647">
        <v>0.4900824984070401</v>
      </c>
      <c r="AD5647">
        <v>0</v>
      </c>
      <c r="AE5647">
        <v>60.456251863639196</v>
      </c>
    </row>
    <row r="5648" spans="1:31" x14ac:dyDescent="0.3">
      <c r="A5648">
        <v>2517494</v>
      </c>
      <c r="B5648">
        <v>1</v>
      </c>
      <c r="C5648" t="s">
        <v>81</v>
      </c>
      <c r="D5648" t="s">
        <v>114</v>
      </c>
      <c r="E5648" t="s">
        <v>167</v>
      </c>
      <c r="F5648" t="s">
        <v>16202</v>
      </c>
      <c r="G5648" t="s">
        <v>263</v>
      </c>
      <c r="H5648" t="s">
        <v>150</v>
      </c>
      <c r="I5648" t="s">
        <v>136</v>
      </c>
      <c r="J5648" t="s">
        <v>137</v>
      </c>
      <c r="K5648" t="s">
        <v>144</v>
      </c>
      <c r="L5648" t="s">
        <v>16203</v>
      </c>
      <c r="M5648" t="s">
        <v>16204</v>
      </c>
      <c r="N5648">
        <v>1.6850000000000001</v>
      </c>
      <c r="O5648">
        <v>0</v>
      </c>
      <c r="P5648">
        <v>1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0.39819461070366002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0.39819461070366002</v>
      </c>
    </row>
    <row r="5649" spans="1:31" x14ac:dyDescent="0.3">
      <c r="A5649">
        <v>2517495</v>
      </c>
      <c r="B5649">
        <v>1</v>
      </c>
      <c r="C5649" t="s">
        <v>80</v>
      </c>
      <c r="D5649" t="s">
        <v>91</v>
      </c>
      <c r="E5649" t="s">
        <v>141</v>
      </c>
      <c r="F5649" t="s">
        <v>5716</v>
      </c>
      <c r="G5649" t="s">
        <v>143</v>
      </c>
      <c r="H5649" t="s">
        <v>135</v>
      </c>
      <c r="I5649" t="s">
        <v>136</v>
      </c>
      <c r="J5649" t="s">
        <v>137</v>
      </c>
      <c r="K5649" t="s">
        <v>144</v>
      </c>
      <c r="L5649" t="s">
        <v>16205</v>
      </c>
      <c r="M5649" t="s">
        <v>16206</v>
      </c>
      <c r="N5649">
        <v>0.46111111100000002</v>
      </c>
      <c r="O5649">
        <v>39</v>
      </c>
      <c r="P5649">
        <v>6773</v>
      </c>
      <c r="Q5649">
        <v>83</v>
      </c>
      <c r="R5649">
        <v>212</v>
      </c>
      <c r="S5649">
        <v>66</v>
      </c>
      <c r="T5649">
        <v>1543</v>
      </c>
      <c r="U5649">
        <v>6</v>
      </c>
      <c r="V5649">
        <v>7</v>
      </c>
      <c r="W5649">
        <v>20.824810635083328</v>
      </c>
      <c r="X5649">
        <v>598.75730499711028</v>
      </c>
      <c r="Y5649">
        <v>11.957344701857522</v>
      </c>
      <c r="Z5649">
        <v>11.381625294728073</v>
      </c>
      <c r="AA5649">
        <v>150.74661862115352</v>
      </c>
      <c r="AB5649">
        <v>437.67048790446751</v>
      </c>
      <c r="AC5649">
        <v>12.401177087188401</v>
      </c>
      <c r="AD5649">
        <v>6.800370700424649</v>
      </c>
      <c r="AE5649">
        <v>1250.5397399420133</v>
      </c>
    </row>
    <row r="5650" spans="1:31" x14ac:dyDescent="0.3">
      <c r="A5650">
        <v>2517496</v>
      </c>
      <c r="B5650">
        <v>1</v>
      </c>
      <c r="C5650" t="s">
        <v>80</v>
      </c>
      <c r="D5650" t="s">
        <v>91</v>
      </c>
      <c r="E5650" t="s">
        <v>141</v>
      </c>
      <c r="F5650" t="s">
        <v>16207</v>
      </c>
      <c r="G5650" t="s">
        <v>143</v>
      </c>
      <c r="H5650" t="s">
        <v>135</v>
      </c>
      <c r="I5650" t="s">
        <v>136</v>
      </c>
      <c r="J5650" t="s">
        <v>137</v>
      </c>
      <c r="K5650" t="s">
        <v>144</v>
      </c>
      <c r="L5650" t="s">
        <v>16208</v>
      </c>
      <c r="M5650" t="s">
        <v>16209</v>
      </c>
      <c r="N5650">
        <v>1.2275</v>
      </c>
      <c r="O5650">
        <v>0</v>
      </c>
      <c r="P5650">
        <v>2925</v>
      </c>
      <c r="Q5650">
        <v>0</v>
      </c>
      <c r="R5650">
        <v>21</v>
      </c>
      <c r="S5650">
        <v>1</v>
      </c>
      <c r="T5650">
        <v>238</v>
      </c>
      <c r="U5650">
        <v>0</v>
      </c>
      <c r="V5650">
        <v>1</v>
      </c>
      <c r="W5650">
        <v>0</v>
      </c>
      <c r="X5650">
        <v>673.51545377575235</v>
      </c>
      <c r="Y5650">
        <v>0</v>
      </c>
      <c r="Z5650">
        <v>1.6866922366628097</v>
      </c>
      <c r="AA5650">
        <v>1.1080234629099999</v>
      </c>
      <c r="AB5650">
        <v>250.83381022928324</v>
      </c>
      <c r="AC5650">
        <v>0</v>
      </c>
      <c r="AD5650">
        <v>0.1178375654880225</v>
      </c>
      <c r="AE5650">
        <v>927.26181727009634</v>
      </c>
    </row>
    <row r="5651" spans="1:31" x14ac:dyDescent="0.3">
      <c r="A5651">
        <v>2517497</v>
      </c>
      <c r="B5651">
        <v>1</v>
      </c>
      <c r="C5651" t="s">
        <v>80</v>
      </c>
      <c r="D5651" t="s">
        <v>100</v>
      </c>
      <c r="E5651" t="s">
        <v>275</v>
      </c>
      <c r="F5651" t="s">
        <v>7705</v>
      </c>
      <c r="G5651" t="s">
        <v>143</v>
      </c>
      <c r="H5651" t="s">
        <v>135</v>
      </c>
      <c r="I5651" t="s">
        <v>277</v>
      </c>
      <c r="J5651" t="s">
        <v>137</v>
      </c>
      <c r="K5651" t="s">
        <v>144</v>
      </c>
      <c r="L5651" t="s">
        <v>16210</v>
      </c>
      <c r="M5651" t="s">
        <v>16211</v>
      </c>
      <c r="N5651">
        <v>0.05</v>
      </c>
      <c r="O5651">
        <v>6</v>
      </c>
      <c r="P5651">
        <v>13577</v>
      </c>
      <c r="Q5651">
        <v>5</v>
      </c>
      <c r="R5651">
        <v>307</v>
      </c>
      <c r="S5651">
        <v>27</v>
      </c>
      <c r="T5651">
        <v>1101</v>
      </c>
      <c r="U5651">
        <v>2</v>
      </c>
      <c r="V5651">
        <v>3</v>
      </c>
      <c r="W5651">
        <v>3.1978488435407999</v>
      </c>
      <c r="X5651">
        <v>97.580086624549125</v>
      </c>
      <c r="Y5651">
        <v>0.29816932388100004</v>
      </c>
      <c r="Z5651">
        <v>2.1411111622860002</v>
      </c>
      <c r="AA5651">
        <v>12.011763654491704</v>
      </c>
      <c r="AB5651">
        <v>30.837033875820087</v>
      </c>
      <c r="AC5651">
        <v>1.6994375347360002</v>
      </c>
      <c r="AD5651">
        <v>1.4554525903795501</v>
      </c>
      <c r="AE5651">
        <v>149.22090360968426</v>
      </c>
    </row>
    <row r="5652" spans="1:31" x14ac:dyDescent="0.3">
      <c r="A5652">
        <v>2517499</v>
      </c>
      <c r="B5652">
        <v>1</v>
      </c>
      <c r="C5652" t="s">
        <v>81</v>
      </c>
      <c r="D5652" t="s">
        <v>113</v>
      </c>
      <c r="E5652" t="s">
        <v>207</v>
      </c>
      <c r="F5652" t="s">
        <v>16212</v>
      </c>
      <c r="G5652" t="s">
        <v>177</v>
      </c>
      <c r="H5652" t="s">
        <v>150</v>
      </c>
      <c r="I5652" t="s">
        <v>136</v>
      </c>
      <c r="J5652" t="s">
        <v>137</v>
      </c>
      <c r="K5652" t="s">
        <v>144</v>
      </c>
      <c r="L5652" t="s">
        <v>16213</v>
      </c>
      <c r="M5652" t="s">
        <v>16214</v>
      </c>
      <c r="N5652">
        <v>2.292777777</v>
      </c>
      <c r="O5652">
        <v>0</v>
      </c>
      <c r="P5652">
        <v>57</v>
      </c>
      <c r="Q5652">
        <v>0</v>
      </c>
      <c r="R5652">
        <v>1</v>
      </c>
      <c r="S5652">
        <v>0</v>
      </c>
      <c r="T5652">
        <v>3</v>
      </c>
      <c r="U5652">
        <v>0</v>
      </c>
      <c r="V5652">
        <v>0</v>
      </c>
      <c r="W5652">
        <v>0</v>
      </c>
      <c r="X5652">
        <v>7.9766365992181889</v>
      </c>
      <c r="Y5652">
        <v>0</v>
      </c>
      <c r="Z5652">
        <v>0</v>
      </c>
      <c r="AA5652">
        <v>0</v>
      </c>
      <c r="AB5652">
        <v>0.25656259305383589</v>
      </c>
      <c r="AC5652">
        <v>0</v>
      </c>
      <c r="AD5652">
        <v>0</v>
      </c>
      <c r="AE5652">
        <v>8.2331991922720249</v>
      </c>
    </row>
    <row r="5653" spans="1:31" x14ac:dyDescent="0.3">
      <c r="A5653">
        <v>2517500</v>
      </c>
      <c r="B5653">
        <v>1</v>
      </c>
      <c r="C5653" t="s">
        <v>81</v>
      </c>
      <c r="D5653" t="s">
        <v>120</v>
      </c>
      <c r="E5653" t="s">
        <v>187</v>
      </c>
      <c r="F5653" t="s">
        <v>16215</v>
      </c>
      <c r="G5653" t="s">
        <v>143</v>
      </c>
      <c r="H5653" t="s">
        <v>135</v>
      </c>
      <c r="I5653" t="s">
        <v>136</v>
      </c>
      <c r="J5653" t="s">
        <v>137</v>
      </c>
      <c r="K5653" t="s">
        <v>144</v>
      </c>
      <c r="L5653" t="s">
        <v>16216</v>
      </c>
      <c r="M5653" t="s">
        <v>16217</v>
      </c>
      <c r="N5653">
        <v>1.1475</v>
      </c>
      <c r="O5653">
        <v>0</v>
      </c>
      <c r="P5653">
        <v>307</v>
      </c>
      <c r="Q5653">
        <v>3</v>
      </c>
      <c r="R5653">
        <v>26</v>
      </c>
      <c r="S5653">
        <v>0</v>
      </c>
      <c r="T5653">
        <v>30</v>
      </c>
      <c r="U5653">
        <v>0</v>
      </c>
      <c r="V5653">
        <v>0</v>
      </c>
      <c r="W5653">
        <v>0</v>
      </c>
      <c r="X5653">
        <v>47.028458859347815</v>
      </c>
      <c r="Y5653">
        <v>1.2309125618612899</v>
      </c>
      <c r="Z5653">
        <v>5.7333592499639758</v>
      </c>
      <c r="AA5653">
        <v>0</v>
      </c>
      <c r="AB5653">
        <v>13.577687560921879</v>
      </c>
      <c r="AC5653">
        <v>0</v>
      </c>
      <c r="AD5653">
        <v>0</v>
      </c>
      <c r="AE5653">
        <v>67.570418232094951</v>
      </c>
    </row>
    <row r="5654" spans="1:31" x14ac:dyDescent="0.3">
      <c r="A5654">
        <v>2517504</v>
      </c>
      <c r="B5654">
        <v>1</v>
      </c>
      <c r="C5654" t="s">
        <v>80</v>
      </c>
      <c r="D5654" t="s">
        <v>83</v>
      </c>
      <c r="E5654" t="s">
        <v>167</v>
      </c>
      <c r="F5654" t="s">
        <v>16218</v>
      </c>
      <c r="G5654" t="s">
        <v>234</v>
      </c>
      <c r="H5654" t="s">
        <v>150</v>
      </c>
      <c r="I5654" t="s">
        <v>136</v>
      </c>
      <c r="J5654" t="s">
        <v>137</v>
      </c>
      <c r="K5654" t="s">
        <v>144</v>
      </c>
      <c r="L5654" t="s">
        <v>16219</v>
      </c>
      <c r="M5654" t="s">
        <v>16220</v>
      </c>
      <c r="N5654">
        <v>3.113611111</v>
      </c>
      <c r="O5654">
        <v>0</v>
      </c>
      <c r="P5654">
        <v>0</v>
      </c>
      <c r="Q5654">
        <v>0</v>
      </c>
      <c r="R5654">
        <v>0</v>
      </c>
      <c r="S5654">
        <v>0</v>
      </c>
      <c r="T5654">
        <v>40</v>
      </c>
      <c r="U5654">
        <v>0</v>
      </c>
      <c r="V5654">
        <v>0</v>
      </c>
      <c r="W5654">
        <v>0</v>
      </c>
      <c r="X5654">
        <v>0</v>
      </c>
      <c r="Y5654">
        <v>0</v>
      </c>
      <c r="Z5654">
        <v>0</v>
      </c>
      <c r="AA5654">
        <v>0</v>
      </c>
      <c r="AB5654">
        <v>52.105217969804194</v>
      </c>
      <c r="AC5654">
        <v>0</v>
      </c>
      <c r="AD5654">
        <v>0</v>
      </c>
      <c r="AE5654">
        <v>52.105217969804194</v>
      </c>
    </row>
    <row r="5655" spans="1:31" x14ac:dyDescent="0.3">
      <c r="A5655">
        <v>2517505</v>
      </c>
      <c r="B5655">
        <v>1</v>
      </c>
      <c r="C5655" t="s">
        <v>80</v>
      </c>
      <c r="D5655" t="s">
        <v>91</v>
      </c>
      <c r="E5655" t="s">
        <v>132</v>
      </c>
      <c r="F5655" t="s">
        <v>16221</v>
      </c>
      <c r="G5655" t="s">
        <v>143</v>
      </c>
      <c r="H5655" t="s">
        <v>135</v>
      </c>
      <c r="I5655" t="s">
        <v>136</v>
      </c>
      <c r="J5655" t="s">
        <v>137</v>
      </c>
      <c r="K5655" t="s">
        <v>144</v>
      </c>
      <c r="L5655" t="s">
        <v>16222</v>
      </c>
      <c r="M5655" t="s">
        <v>16223</v>
      </c>
      <c r="N5655">
        <v>0.88500000000000001</v>
      </c>
      <c r="O5655">
        <v>0</v>
      </c>
      <c r="P5655">
        <v>2166</v>
      </c>
      <c r="Q5655">
        <v>0</v>
      </c>
      <c r="R5655">
        <v>1</v>
      </c>
      <c r="S5655">
        <v>0</v>
      </c>
      <c r="T5655">
        <v>72</v>
      </c>
      <c r="U5655">
        <v>0</v>
      </c>
      <c r="V5655">
        <v>0</v>
      </c>
      <c r="W5655">
        <v>0</v>
      </c>
      <c r="X5655">
        <v>356.57637915368491</v>
      </c>
      <c r="Y5655">
        <v>0</v>
      </c>
      <c r="Z5655">
        <v>4.3405921700939994E-2</v>
      </c>
      <c r="AA5655">
        <v>0</v>
      </c>
      <c r="AB5655">
        <v>81.171748399564819</v>
      </c>
      <c r="AC5655">
        <v>0</v>
      </c>
      <c r="AD5655">
        <v>0</v>
      </c>
      <c r="AE5655">
        <v>437.79153347495065</v>
      </c>
    </row>
    <row r="5656" spans="1:31" x14ac:dyDescent="0.3">
      <c r="A5656">
        <v>2517508</v>
      </c>
      <c r="B5656">
        <v>1</v>
      </c>
      <c r="C5656" t="s">
        <v>81</v>
      </c>
      <c r="D5656" t="s">
        <v>118</v>
      </c>
      <c r="E5656" t="s">
        <v>187</v>
      </c>
      <c r="F5656" t="s">
        <v>16224</v>
      </c>
      <c r="G5656" t="s">
        <v>143</v>
      </c>
      <c r="H5656" t="s">
        <v>135</v>
      </c>
      <c r="I5656" t="s">
        <v>277</v>
      </c>
      <c r="J5656" t="s">
        <v>137</v>
      </c>
      <c r="K5656" t="s">
        <v>144</v>
      </c>
      <c r="L5656" t="s">
        <v>16225</v>
      </c>
      <c r="M5656" t="s">
        <v>16226</v>
      </c>
      <c r="N5656">
        <v>1.6666666E-2</v>
      </c>
      <c r="O5656">
        <v>0</v>
      </c>
      <c r="P5656">
        <v>363</v>
      </c>
      <c r="Q5656">
        <v>2</v>
      </c>
      <c r="R5656">
        <v>77</v>
      </c>
      <c r="S5656">
        <v>0</v>
      </c>
      <c r="T5656">
        <v>15</v>
      </c>
      <c r="U5656">
        <v>0</v>
      </c>
      <c r="V5656">
        <v>0</v>
      </c>
      <c r="W5656">
        <v>0</v>
      </c>
      <c r="X5656">
        <v>0.42275487967020009</v>
      </c>
      <c r="Y5656">
        <v>1.432425208865E-2</v>
      </c>
      <c r="Z5656">
        <v>0.16421796067680003</v>
      </c>
      <c r="AA5656">
        <v>0</v>
      </c>
      <c r="AB5656">
        <v>6.7420250438333329E-2</v>
      </c>
      <c r="AC5656">
        <v>0</v>
      </c>
      <c r="AD5656">
        <v>0</v>
      </c>
      <c r="AE5656">
        <v>0.66871734287398343</v>
      </c>
    </row>
    <row r="5657" spans="1:31" x14ac:dyDescent="0.3">
      <c r="A5657">
        <v>2517512</v>
      </c>
      <c r="B5657">
        <v>1</v>
      </c>
      <c r="C5657" t="s">
        <v>81</v>
      </c>
      <c r="D5657" t="s">
        <v>128</v>
      </c>
      <c r="E5657" t="s">
        <v>132</v>
      </c>
      <c r="F5657" t="s">
        <v>16227</v>
      </c>
      <c r="G5657" t="s">
        <v>204</v>
      </c>
      <c r="H5657" t="s">
        <v>135</v>
      </c>
      <c r="I5657" t="s">
        <v>136</v>
      </c>
      <c r="J5657" t="s">
        <v>137</v>
      </c>
      <c r="K5657" t="s">
        <v>144</v>
      </c>
      <c r="L5657" t="s">
        <v>16228</v>
      </c>
      <c r="M5657" t="s">
        <v>16229</v>
      </c>
      <c r="N5657">
        <v>3.1019444439999999</v>
      </c>
      <c r="O5657">
        <v>0</v>
      </c>
      <c r="P5657">
        <v>4</v>
      </c>
      <c r="Q5657">
        <v>0</v>
      </c>
      <c r="R5657">
        <v>8</v>
      </c>
      <c r="S5657">
        <v>0</v>
      </c>
      <c r="T5657">
        <v>3</v>
      </c>
      <c r="U5657">
        <v>0</v>
      </c>
      <c r="V5657">
        <v>0</v>
      </c>
      <c r="W5657">
        <v>0</v>
      </c>
      <c r="X5657">
        <v>1.8538228148693603</v>
      </c>
      <c r="Y5657">
        <v>0</v>
      </c>
      <c r="Z5657">
        <v>15.509396315608287</v>
      </c>
      <c r="AA5657">
        <v>0</v>
      </c>
      <c r="AB5657">
        <v>18.584647763825586</v>
      </c>
      <c r="AC5657">
        <v>0</v>
      </c>
      <c r="AD5657">
        <v>0</v>
      </c>
      <c r="AE5657">
        <v>35.947866894303232</v>
      </c>
    </row>
    <row r="5658" spans="1:31" x14ac:dyDescent="0.3">
      <c r="A5658">
        <v>2517514</v>
      </c>
      <c r="B5658">
        <v>1</v>
      </c>
      <c r="C5658" t="s">
        <v>80</v>
      </c>
      <c r="D5658" t="s">
        <v>95</v>
      </c>
      <c r="E5658" t="s">
        <v>187</v>
      </c>
      <c r="F5658" t="s">
        <v>13116</v>
      </c>
      <c r="G5658" t="s">
        <v>143</v>
      </c>
      <c r="H5658" t="s">
        <v>135</v>
      </c>
      <c r="I5658" t="s">
        <v>136</v>
      </c>
      <c r="J5658" t="s">
        <v>137</v>
      </c>
      <c r="K5658" t="s">
        <v>144</v>
      </c>
      <c r="L5658" t="s">
        <v>16230</v>
      </c>
      <c r="M5658" t="s">
        <v>16231</v>
      </c>
      <c r="N5658">
        <v>0.770277777</v>
      </c>
      <c r="O5658">
        <v>0</v>
      </c>
      <c r="P5658">
        <v>0</v>
      </c>
      <c r="Q5658">
        <v>0</v>
      </c>
      <c r="R5658">
        <v>0</v>
      </c>
      <c r="S5658">
        <v>17</v>
      </c>
      <c r="T5658">
        <v>0</v>
      </c>
      <c r="U5658">
        <v>0</v>
      </c>
      <c r="V5658">
        <v>0</v>
      </c>
      <c r="W5658">
        <v>0</v>
      </c>
      <c r="X5658">
        <v>0</v>
      </c>
      <c r="Y5658">
        <v>0</v>
      </c>
      <c r="Z5658">
        <v>0</v>
      </c>
      <c r="AA5658">
        <v>59.645544678820244</v>
      </c>
      <c r="AB5658">
        <v>0</v>
      </c>
      <c r="AC5658">
        <v>0</v>
      </c>
      <c r="AD5658">
        <v>0</v>
      </c>
      <c r="AE5658">
        <v>59.645544678820244</v>
      </c>
    </row>
    <row r="5659" spans="1:31" x14ac:dyDescent="0.3">
      <c r="A5659">
        <v>2517515</v>
      </c>
      <c r="B5659">
        <v>1</v>
      </c>
      <c r="C5659" t="s">
        <v>80</v>
      </c>
      <c r="D5659" t="s">
        <v>87</v>
      </c>
      <c r="E5659" t="s">
        <v>141</v>
      </c>
      <c r="F5659" t="s">
        <v>16232</v>
      </c>
      <c r="G5659" t="s">
        <v>143</v>
      </c>
      <c r="H5659" t="s">
        <v>135</v>
      </c>
      <c r="I5659" t="s">
        <v>136</v>
      </c>
      <c r="J5659" t="s">
        <v>137</v>
      </c>
      <c r="K5659" t="s">
        <v>144</v>
      </c>
      <c r="L5659" t="s">
        <v>16233</v>
      </c>
      <c r="M5659" t="s">
        <v>16234</v>
      </c>
      <c r="N5659">
        <v>0.38638888799999999</v>
      </c>
      <c r="O5659">
        <v>0</v>
      </c>
      <c r="P5659">
        <v>2056</v>
      </c>
      <c r="Q5659">
        <v>0</v>
      </c>
      <c r="R5659">
        <v>2</v>
      </c>
      <c r="S5659">
        <v>9</v>
      </c>
      <c r="T5659">
        <v>89</v>
      </c>
      <c r="U5659">
        <v>0</v>
      </c>
      <c r="V5659">
        <v>0</v>
      </c>
      <c r="W5659">
        <v>0</v>
      </c>
      <c r="X5659">
        <v>182.61551737017049</v>
      </c>
      <c r="Y5659">
        <v>0</v>
      </c>
      <c r="Z5659">
        <v>0.15314580333000002</v>
      </c>
      <c r="AA5659">
        <v>20.429792976140277</v>
      </c>
      <c r="AB5659">
        <v>38.196050604919598</v>
      </c>
      <c r="AC5659">
        <v>0</v>
      </c>
      <c r="AD5659">
        <v>0</v>
      </c>
      <c r="AE5659">
        <v>241.39450675456038</v>
      </c>
    </row>
    <row r="5660" spans="1:31" x14ac:dyDescent="0.3">
      <c r="A5660">
        <v>2517517</v>
      </c>
      <c r="B5660">
        <v>1</v>
      </c>
      <c r="C5660" t="s">
        <v>80</v>
      </c>
      <c r="D5660" t="s">
        <v>91</v>
      </c>
      <c r="E5660" t="s">
        <v>141</v>
      </c>
      <c r="F5660" t="s">
        <v>16207</v>
      </c>
      <c r="G5660" t="s">
        <v>143</v>
      </c>
      <c r="H5660" t="s">
        <v>135</v>
      </c>
      <c r="I5660" t="s">
        <v>136</v>
      </c>
      <c r="J5660" t="s">
        <v>137</v>
      </c>
      <c r="K5660" t="s">
        <v>144</v>
      </c>
      <c r="L5660" t="s">
        <v>16235</v>
      </c>
      <c r="M5660" t="s">
        <v>16236</v>
      </c>
      <c r="N5660">
        <v>8.6944443999999996E-2</v>
      </c>
      <c r="O5660">
        <v>0</v>
      </c>
      <c r="P5660">
        <v>455</v>
      </c>
      <c r="Q5660">
        <v>0</v>
      </c>
      <c r="R5660">
        <v>16</v>
      </c>
      <c r="S5660">
        <v>1</v>
      </c>
      <c r="T5660">
        <v>88</v>
      </c>
      <c r="U5660">
        <v>0</v>
      </c>
      <c r="V5660">
        <v>0</v>
      </c>
      <c r="W5660">
        <v>0</v>
      </c>
      <c r="X5660">
        <v>7.3462523479037563</v>
      </c>
      <c r="Y5660">
        <v>0</v>
      </c>
      <c r="Z5660">
        <v>8.3013555363360012E-2</v>
      </c>
      <c r="AA5660">
        <v>7.7676669553333341E-2</v>
      </c>
      <c r="AB5660">
        <v>4.0023664675730037</v>
      </c>
      <c r="AC5660">
        <v>0</v>
      </c>
      <c r="AD5660">
        <v>0</v>
      </c>
      <c r="AE5660">
        <v>11.509309040393454</v>
      </c>
    </row>
    <row r="5661" spans="1:31" x14ac:dyDescent="0.3">
      <c r="A5661">
        <v>2517519</v>
      </c>
      <c r="B5661">
        <v>1</v>
      </c>
      <c r="C5661" t="s">
        <v>80</v>
      </c>
      <c r="D5661" t="s">
        <v>105</v>
      </c>
      <c r="E5661" t="s">
        <v>141</v>
      </c>
      <c r="F5661" t="s">
        <v>16237</v>
      </c>
      <c r="G5661" t="s">
        <v>143</v>
      </c>
      <c r="H5661" t="s">
        <v>135</v>
      </c>
      <c r="I5661" t="s">
        <v>136</v>
      </c>
      <c r="J5661" t="s">
        <v>137</v>
      </c>
      <c r="K5661" t="s">
        <v>144</v>
      </c>
      <c r="L5661" t="s">
        <v>16238</v>
      </c>
      <c r="M5661" t="s">
        <v>16239</v>
      </c>
      <c r="N5661">
        <v>5.1666666E-2</v>
      </c>
      <c r="O5661">
        <v>0</v>
      </c>
      <c r="P5661">
        <v>82</v>
      </c>
      <c r="Q5661">
        <v>1</v>
      </c>
      <c r="R5661">
        <v>0</v>
      </c>
      <c r="S5661">
        <v>4</v>
      </c>
      <c r="T5661">
        <v>2</v>
      </c>
      <c r="U5661">
        <v>1</v>
      </c>
      <c r="V5661">
        <v>0</v>
      </c>
      <c r="W5661">
        <v>0</v>
      </c>
      <c r="X5661">
        <v>0.97717754309714033</v>
      </c>
      <c r="Y5661">
        <v>0.11819035779079999</v>
      </c>
      <c r="Z5661">
        <v>0</v>
      </c>
      <c r="AA5661">
        <v>11.385184590005641</v>
      </c>
      <c r="AB5661">
        <v>5.9386634059176664E-2</v>
      </c>
      <c r="AC5661">
        <v>16.430119504507875</v>
      </c>
      <c r="AD5661">
        <v>0</v>
      </c>
      <c r="AE5661">
        <v>28.970058629460631</v>
      </c>
    </row>
    <row r="5662" spans="1:31" x14ac:dyDescent="0.3">
      <c r="A5662">
        <v>2517522</v>
      </c>
      <c r="B5662">
        <v>1</v>
      </c>
      <c r="C5662" t="s">
        <v>80</v>
      </c>
      <c r="D5662" t="s">
        <v>107</v>
      </c>
      <c r="E5662" t="s">
        <v>207</v>
      </c>
      <c r="F5662" t="s">
        <v>16197</v>
      </c>
      <c r="G5662" t="s">
        <v>177</v>
      </c>
      <c r="H5662" t="s">
        <v>150</v>
      </c>
      <c r="I5662" t="s">
        <v>136</v>
      </c>
      <c r="J5662" t="s">
        <v>137</v>
      </c>
      <c r="K5662" t="s">
        <v>144</v>
      </c>
      <c r="L5662" t="s">
        <v>16240</v>
      </c>
      <c r="M5662" t="s">
        <v>16241</v>
      </c>
      <c r="N5662">
        <v>0.86305555499999997</v>
      </c>
      <c r="O5662">
        <v>0</v>
      </c>
      <c r="P5662">
        <v>5</v>
      </c>
      <c r="Q5662">
        <v>0</v>
      </c>
      <c r="R5662">
        <v>0</v>
      </c>
      <c r="S5662">
        <v>0</v>
      </c>
      <c r="T5662">
        <v>1</v>
      </c>
      <c r="U5662">
        <v>0</v>
      </c>
      <c r="V5662">
        <v>0</v>
      </c>
      <c r="W5662">
        <v>0</v>
      </c>
      <c r="X5662">
        <v>1.0668522195329555</v>
      </c>
      <c r="Y5662">
        <v>0</v>
      </c>
      <c r="Z5662">
        <v>0</v>
      </c>
      <c r="AA5662">
        <v>0</v>
      </c>
      <c r="AB5662">
        <v>0.89810467469388888</v>
      </c>
      <c r="AC5662">
        <v>0</v>
      </c>
      <c r="AD5662">
        <v>0</v>
      </c>
      <c r="AE5662">
        <v>1.9649568942268445</v>
      </c>
    </row>
    <row r="5663" spans="1:31" x14ac:dyDescent="0.3">
      <c r="A5663">
        <v>2517523</v>
      </c>
      <c r="B5663">
        <v>1</v>
      </c>
      <c r="C5663" t="s">
        <v>80</v>
      </c>
      <c r="D5663" t="s">
        <v>91</v>
      </c>
      <c r="E5663" t="s">
        <v>132</v>
      </c>
      <c r="F5663" t="s">
        <v>16242</v>
      </c>
      <c r="G5663" t="s">
        <v>674</v>
      </c>
      <c r="H5663" t="s">
        <v>135</v>
      </c>
      <c r="I5663" t="s">
        <v>136</v>
      </c>
      <c r="J5663" t="s">
        <v>137</v>
      </c>
      <c r="K5663" t="s">
        <v>144</v>
      </c>
      <c r="L5663" t="s">
        <v>16243</v>
      </c>
      <c r="M5663" t="s">
        <v>16244</v>
      </c>
      <c r="N5663">
        <v>2.4047222220000002</v>
      </c>
      <c r="O5663">
        <v>0</v>
      </c>
      <c r="P5663">
        <v>304</v>
      </c>
      <c r="Q5663">
        <v>0</v>
      </c>
      <c r="R5663">
        <v>4</v>
      </c>
      <c r="S5663">
        <v>0</v>
      </c>
      <c r="T5663">
        <v>78</v>
      </c>
      <c r="U5663">
        <v>0</v>
      </c>
      <c r="V5663">
        <v>1</v>
      </c>
      <c r="W5663">
        <v>0</v>
      </c>
      <c r="X5663">
        <v>136.53625250457853</v>
      </c>
      <c r="Y5663">
        <v>0</v>
      </c>
      <c r="Z5663">
        <v>0.83500274696440502</v>
      </c>
      <c r="AA5663">
        <v>0</v>
      </c>
      <c r="AB5663">
        <v>155.72674289851963</v>
      </c>
      <c r="AC5663">
        <v>0</v>
      </c>
      <c r="AD5663">
        <v>0.20530757593391336</v>
      </c>
      <c r="AE5663">
        <v>293.30330572599644</v>
      </c>
    </row>
    <row r="5664" spans="1:31" x14ac:dyDescent="0.3">
      <c r="A5664">
        <v>2517524</v>
      </c>
      <c r="B5664">
        <v>1</v>
      </c>
      <c r="C5664" t="s">
        <v>80</v>
      </c>
      <c r="D5664" t="s">
        <v>106</v>
      </c>
      <c r="E5664" t="s">
        <v>159</v>
      </c>
      <c r="F5664" t="s">
        <v>4230</v>
      </c>
      <c r="G5664" t="s">
        <v>161</v>
      </c>
      <c r="H5664" t="s">
        <v>150</v>
      </c>
      <c r="I5664" t="s">
        <v>136</v>
      </c>
      <c r="J5664" t="s">
        <v>137</v>
      </c>
      <c r="K5664" t="s">
        <v>144</v>
      </c>
      <c r="L5664" t="s">
        <v>16245</v>
      </c>
      <c r="M5664" t="s">
        <v>16246</v>
      </c>
      <c r="N5664">
        <v>1.826944444</v>
      </c>
      <c r="O5664">
        <v>0</v>
      </c>
      <c r="P5664">
        <v>271</v>
      </c>
      <c r="Q5664">
        <v>0</v>
      </c>
      <c r="R5664">
        <v>4</v>
      </c>
      <c r="S5664">
        <v>0</v>
      </c>
      <c r="T5664">
        <v>24</v>
      </c>
      <c r="U5664">
        <v>0</v>
      </c>
      <c r="V5664">
        <v>0</v>
      </c>
      <c r="W5664">
        <v>0</v>
      </c>
      <c r="X5664">
        <v>75.664225531788418</v>
      </c>
      <c r="Y5664">
        <v>0</v>
      </c>
      <c r="Z5664">
        <v>0.83481650885288583</v>
      </c>
      <c r="AA5664">
        <v>0</v>
      </c>
      <c r="AB5664">
        <v>37.244652527842689</v>
      </c>
      <c r="AC5664">
        <v>0</v>
      </c>
      <c r="AD5664">
        <v>0</v>
      </c>
      <c r="AE5664">
        <v>113.74369456848399</v>
      </c>
    </row>
    <row r="5665" spans="1:31" x14ac:dyDescent="0.3">
      <c r="A5665">
        <v>2517525</v>
      </c>
      <c r="B5665">
        <v>1</v>
      </c>
      <c r="C5665" t="s">
        <v>81</v>
      </c>
      <c r="D5665" t="s">
        <v>123</v>
      </c>
      <c r="E5665" t="s">
        <v>132</v>
      </c>
      <c r="F5665" t="s">
        <v>16247</v>
      </c>
      <c r="G5665" t="s">
        <v>143</v>
      </c>
      <c r="H5665" t="s">
        <v>135</v>
      </c>
      <c r="I5665" t="s">
        <v>136</v>
      </c>
      <c r="J5665" t="s">
        <v>137</v>
      </c>
      <c r="K5665" t="s">
        <v>144</v>
      </c>
      <c r="L5665" t="s">
        <v>16248</v>
      </c>
      <c r="M5665" t="s">
        <v>16249</v>
      </c>
      <c r="N5665">
        <v>0.73</v>
      </c>
      <c r="O5665">
        <v>0</v>
      </c>
      <c r="P5665">
        <v>10</v>
      </c>
      <c r="Q5665">
        <v>0</v>
      </c>
      <c r="R5665">
        <v>29</v>
      </c>
      <c r="S5665">
        <v>13</v>
      </c>
      <c r="T5665">
        <v>197</v>
      </c>
      <c r="U5665">
        <v>13</v>
      </c>
      <c r="V5665">
        <v>7</v>
      </c>
      <c r="W5665">
        <v>0</v>
      </c>
      <c r="X5665">
        <v>1.3465489350913695</v>
      </c>
      <c r="Y5665">
        <v>0</v>
      </c>
      <c r="Z5665">
        <v>4.7742468327479344</v>
      </c>
      <c r="AA5665">
        <v>65.427784387803158</v>
      </c>
      <c r="AB5665">
        <v>108.60075698781455</v>
      </c>
      <c r="AC5665">
        <v>394.2653487394486</v>
      </c>
      <c r="AD5665">
        <v>19.169911849220426</v>
      </c>
      <c r="AE5665">
        <v>593.58459773212599</v>
      </c>
    </row>
    <row r="5666" spans="1:31" x14ac:dyDescent="0.3">
      <c r="A5666">
        <v>2517526</v>
      </c>
      <c r="B5666">
        <v>1</v>
      </c>
      <c r="C5666" t="s">
        <v>80</v>
      </c>
      <c r="D5666" t="s">
        <v>101</v>
      </c>
      <c r="E5666" t="s">
        <v>132</v>
      </c>
      <c r="F5666" t="s">
        <v>16250</v>
      </c>
      <c r="G5666" t="s">
        <v>204</v>
      </c>
      <c r="H5666" t="s">
        <v>135</v>
      </c>
      <c r="I5666" t="s">
        <v>136</v>
      </c>
      <c r="J5666" t="s">
        <v>137</v>
      </c>
      <c r="K5666" t="s">
        <v>144</v>
      </c>
      <c r="L5666" t="s">
        <v>16251</v>
      </c>
      <c r="M5666" t="s">
        <v>16252</v>
      </c>
      <c r="N5666">
        <v>1.003055555</v>
      </c>
      <c r="O5666">
        <v>0</v>
      </c>
      <c r="P5666">
        <v>5</v>
      </c>
      <c r="Q5666">
        <v>0</v>
      </c>
      <c r="R5666">
        <v>5</v>
      </c>
      <c r="S5666">
        <v>0</v>
      </c>
      <c r="T5666">
        <v>1</v>
      </c>
      <c r="U5666">
        <v>0</v>
      </c>
      <c r="V5666">
        <v>0</v>
      </c>
      <c r="W5666">
        <v>0</v>
      </c>
      <c r="X5666">
        <v>3.0883211760527685</v>
      </c>
      <c r="Y5666">
        <v>0</v>
      </c>
      <c r="Z5666">
        <v>0.76620255937844661</v>
      </c>
      <c r="AA5666">
        <v>0</v>
      </c>
      <c r="AB5666">
        <v>1.0369449490688889</v>
      </c>
      <c r="AC5666">
        <v>0</v>
      </c>
      <c r="AD5666">
        <v>0</v>
      </c>
      <c r="AE5666">
        <v>4.8914686845001043</v>
      </c>
    </row>
    <row r="5667" spans="1:31" x14ac:dyDescent="0.3">
      <c r="A5667">
        <v>2517527</v>
      </c>
      <c r="B5667">
        <v>1</v>
      </c>
      <c r="C5667" t="s">
        <v>81</v>
      </c>
      <c r="D5667" t="s">
        <v>128</v>
      </c>
      <c r="E5667" t="s">
        <v>187</v>
      </c>
      <c r="F5667" t="s">
        <v>4096</v>
      </c>
      <c r="G5667" t="s">
        <v>204</v>
      </c>
      <c r="H5667" t="s">
        <v>135</v>
      </c>
      <c r="I5667" t="s">
        <v>136</v>
      </c>
      <c r="J5667" t="s">
        <v>137</v>
      </c>
      <c r="K5667" t="s">
        <v>144</v>
      </c>
      <c r="L5667" t="s">
        <v>16253</v>
      </c>
      <c r="M5667" t="s">
        <v>16254</v>
      </c>
      <c r="N5667">
        <v>3.5563888879999999</v>
      </c>
      <c r="O5667">
        <v>6</v>
      </c>
      <c r="P5667">
        <v>603</v>
      </c>
      <c r="Q5667">
        <v>99</v>
      </c>
      <c r="R5667">
        <v>29</v>
      </c>
      <c r="S5667">
        <v>6</v>
      </c>
      <c r="T5667">
        <v>64</v>
      </c>
      <c r="U5667">
        <v>0</v>
      </c>
      <c r="V5667">
        <v>0</v>
      </c>
      <c r="W5667">
        <v>8.7329262899104698</v>
      </c>
      <c r="X5667">
        <v>335.34434652031143</v>
      </c>
      <c r="Y5667">
        <v>108.81813025086649</v>
      </c>
      <c r="Z5667">
        <v>13.600572839405261</v>
      </c>
      <c r="AA5667">
        <v>57.547477945948501</v>
      </c>
      <c r="AB5667">
        <v>81.935388451293008</v>
      </c>
      <c r="AC5667">
        <v>0</v>
      </c>
      <c r="AD5667">
        <v>0</v>
      </c>
      <c r="AE5667">
        <v>605.97884229773513</v>
      </c>
    </row>
    <row r="5668" spans="1:31" x14ac:dyDescent="0.3">
      <c r="A5668">
        <v>2517529</v>
      </c>
      <c r="B5668">
        <v>1</v>
      </c>
      <c r="C5668" t="s">
        <v>80</v>
      </c>
      <c r="D5668" t="s">
        <v>94</v>
      </c>
      <c r="E5668" t="s">
        <v>159</v>
      </c>
      <c r="F5668" t="s">
        <v>16255</v>
      </c>
      <c r="G5668" t="s">
        <v>161</v>
      </c>
      <c r="H5668" t="s">
        <v>150</v>
      </c>
      <c r="I5668" t="s">
        <v>136</v>
      </c>
      <c r="J5668" t="s">
        <v>137</v>
      </c>
      <c r="K5668" t="s">
        <v>144</v>
      </c>
      <c r="L5668" t="s">
        <v>16256</v>
      </c>
      <c r="M5668" t="s">
        <v>16257</v>
      </c>
      <c r="N5668">
        <v>0.77722222200000002</v>
      </c>
      <c r="O5668">
        <v>0</v>
      </c>
      <c r="P5668">
        <v>436</v>
      </c>
      <c r="Q5668">
        <v>0</v>
      </c>
      <c r="R5668">
        <v>0</v>
      </c>
      <c r="S5668">
        <v>0</v>
      </c>
      <c r="T5668">
        <v>12</v>
      </c>
      <c r="U5668">
        <v>0</v>
      </c>
      <c r="V5668">
        <v>0</v>
      </c>
      <c r="W5668">
        <v>0</v>
      </c>
      <c r="X5668">
        <v>55.453764855375439</v>
      </c>
      <c r="Y5668">
        <v>0</v>
      </c>
      <c r="Z5668">
        <v>0</v>
      </c>
      <c r="AA5668">
        <v>0</v>
      </c>
      <c r="AB5668">
        <v>3.2063931574890003</v>
      </c>
      <c r="AC5668">
        <v>0</v>
      </c>
      <c r="AD5668">
        <v>0</v>
      </c>
      <c r="AE5668">
        <v>58.660158012864443</v>
      </c>
    </row>
    <row r="5669" spans="1:31" x14ac:dyDescent="0.3">
      <c r="A5669">
        <v>2517531</v>
      </c>
      <c r="B5669">
        <v>1</v>
      </c>
      <c r="C5669" t="s">
        <v>80</v>
      </c>
      <c r="D5669" t="s">
        <v>105</v>
      </c>
      <c r="E5669" t="s">
        <v>167</v>
      </c>
      <c r="F5669" t="s">
        <v>16258</v>
      </c>
      <c r="G5669" t="s">
        <v>169</v>
      </c>
      <c r="H5669" t="s">
        <v>150</v>
      </c>
      <c r="I5669" t="s">
        <v>136</v>
      </c>
      <c r="J5669" t="s">
        <v>137</v>
      </c>
      <c r="K5669" t="s">
        <v>144</v>
      </c>
      <c r="L5669" t="s">
        <v>16259</v>
      </c>
      <c r="M5669" t="s">
        <v>16260</v>
      </c>
      <c r="N5669">
        <v>3.3624999999999998</v>
      </c>
      <c r="O5669">
        <v>0</v>
      </c>
      <c r="P5669">
        <v>2</v>
      </c>
      <c r="Q5669">
        <v>0</v>
      </c>
      <c r="R5669">
        <v>0</v>
      </c>
      <c r="S5669">
        <v>0</v>
      </c>
      <c r="T5669">
        <v>1</v>
      </c>
      <c r="U5669">
        <v>0</v>
      </c>
      <c r="V5669">
        <v>0</v>
      </c>
      <c r="W5669">
        <v>0</v>
      </c>
      <c r="X5669">
        <v>0.95341365361422015</v>
      </c>
      <c r="Y5669">
        <v>0</v>
      </c>
      <c r="Z5669">
        <v>0</v>
      </c>
      <c r="AA5669">
        <v>0</v>
      </c>
      <c r="AB5669">
        <v>3.4698018731750002</v>
      </c>
      <c r="AC5669">
        <v>0</v>
      </c>
      <c r="AD5669">
        <v>0</v>
      </c>
      <c r="AE5669">
        <v>4.4232155267892201</v>
      </c>
    </row>
    <row r="5670" spans="1:31" x14ac:dyDescent="0.3">
      <c r="A5670">
        <v>2517534</v>
      </c>
      <c r="B5670">
        <v>1</v>
      </c>
      <c r="C5670" t="s">
        <v>80</v>
      </c>
      <c r="D5670" t="s">
        <v>106</v>
      </c>
      <c r="E5670" t="s">
        <v>159</v>
      </c>
      <c r="F5670" t="s">
        <v>16261</v>
      </c>
      <c r="G5670" t="s">
        <v>181</v>
      </c>
      <c r="H5670" t="s">
        <v>150</v>
      </c>
      <c r="I5670" t="s">
        <v>136</v>
      </c>
      <c r="J5670" t="s">
        <v>137</v>
      </c>
      <c r="K5670" t="s">
        <v>144</v>
      </c>
      <c r="L5670" t="s">
        <v>16262</v>
      </c>
      <c r="M5670" t="s">
        <v>16263</v>
      </c>
      <c r="N5670">
        <v>3.4197222219999999</v>
      </c>
      <c r="O5670">
        <v>0</v>
      </c>
      <c r="P5670">
        <v>0</v>
      </c>
      <c r="Q5670">
        <v>0</v>
      </c>
      <c r="R5670">
        <v>7</v>
      </c>
      <c r="S5670">
        <v>0</v>
      </c>
      <c r="T5670">
        <v>1</v>
      </c>
      <c r="U5670">
        <v>0</v>
      </c>
      <c r="V5670">
        <v>0</v>
      </c>
      <c r="W5670">
        <v>0</v>
      </c>
      <c r="X5670">
        <v>0</v>
      </c>
      <c r="Y5670">
        <v>0</v>
      </c>
      <c r="Z5670">
        <v>8.4836430684081261</v>
      </c>
      <c r="AA5670">
        <v>0</v>
      </c>
      <c r="AB5670">
        <v>2.7410129630405171</v>
      </c>
      <c r="AC5670">
        <v>0</v>
      </c>
      <c r="AD5670">
        <v>0</v>
      </c>
      <c r="AE5670">
        <v>11.224656031448642</v>
      </c>
    </row>
    <row r="5671" spans="1:31" x14ac:dyDescent="0.3">
      <c r="A5671">
        <v>2517537</v>
      </c>
      <c r="B5671">
        <v>1</v>
      </c>
      <c r="C5671" t="s">
        <v>80</v>
      </c>
      <c r="D5671" t="s">
        <v>90</v>
      </c>
      <c r="E5671" t="s">
        <v>167</v>
      </c>
      <c r="F5671" t="s">
        <v>16264</v>
      </c>
      <c r="G5671" t="s">
        <v>169</v>
      </c>
      <c r="H5671" t="s">
        <v>150</v>
      </c>
      <c r="I5671" t="s">
        <v>136</v>
      </c>
      <c r="J5671" t="s">
        <v>137</v>
      </c>
      <c r="K5671" t="s">
        <v>144</v>
      </c>
      <c r="L5671" t="s">
        <v>16265</v>
      </c>
      <c r="M5671" t="s">
        <v>16266</v>
      </c>
      <c r="N5671">
        <v>4.9794444440000003</v>
      </c>
      <c r="O5671">
        <v>0</v>
      </c>
      <c r="P5671">
        <v>3</v>
      </c>
      <c r="Q5671">
        <v>0</v>
      </c>
      <c r="R5671">
        <v>0</v>
      </c>
      <c r="S5671">
        <v>0</v>
      </c>
      <c r="T5671">
        <v>1</v>
      </c>
      <c r="U5671">
        <v>0</v>
      </c>
      <c r="V5671">
        <v>0</v>
      </c>
      <c r="W5671">
        <v>0</v>
      </c>
      <c r="X5671">
        <v>2.6005583716910965</v>
      </c>
      <c r="Y5671">
        <v>0</v>
      </c>
      <c r="Z5671">
        <v>0</v>
      </c>
      <c r="AA5671">
        <v>0</v>
      </c>
      <c r="AB5671">
        <v>4.9987325334177788</v>
      </c>
      <c r="AC5671">
        <v>0</v>
      </c>
      <c r="AD5671">
        <v>0</v>
      </c>
      <c r="AE5671">
        <v>7.5992909051088748</v>
      </c>
    </row>
    <row r="5672" spans="1:31" x14ac:dyDescent="0.3">
      <c r="A5672">
        <v>2517539</v>
      </c>
      <c r="B5672">
        <v>1</v>
      </c>
      <c r="C5672" t="s">
        <v>80</v>
      </c>
      <c r="D5672" t="s">
        <v>95</v>
      </c>
      <c r="E5672" t="s">
        <v>132</v>
      </c>
      <c r="F5672" t="s">
        <v>16267</v>
      </c>
      <c r="G5672" t="s">
        <v>204</v>
      </c>
      <c r="H5672" t="s">
        <v>135</v>
      </c>
      <c r="I5672" t="s">
        <v>136</v>
      </c>
      <c r="J5672" t="s">
        <v>137</v>
      </c>
      <c r="K5672" t="s">
        <v>144</v>
      </c>
      <c r="L5672" t="s">
        <v>16268</v>
      </c>
      <c r="M5672" t="s">
        <v>16269</v>
      </c>
      <c r="N5672">
        <v>0.830555555</v>
      </c>
      <c r="O5672">
        <v>0</v>
      </c>
      <c r="P5672">
        <v>0</v>
      </c>
      <c r="Q5672">
        <v>0</v>
      </c>
      <c r="R5672">
        <v>0</v>
      </c>
      <c r="S5672">
        <v>2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10.650183170080201</v>
      </c>
      <c r="AB5672">
        <v>0</v>
      </c>
      <c r="AC5672">
        <v>0</v>
      </c>
      <c r="AD5672">
        <v>0</v>
      </c>
      <c r="AE5672">
        <v>10.650183170080201</v>
      </c>
    </row>
    <row r="5673" spans="1:31" x14ac:dyDescent="0.3">
      <c r="A5673">
        <v>2517558</v>
      </c>
      <c r="B5673">
        <v>1</v>
      </c>
      <c r="C5673" t="s">
        <v>80</v>
      </c>
      <c r="D5673" t="s">
        <v>99</v>
      </c>
      <c r="E5673" t="s">
        <v>207</v>
      </c>
      <c r="F5673" t="s">
        <v>16270</v>
      </c>
      <c r="G5673" t="s">
        <v>177</v>
      </c>
      <c r="H5673" t="s">
        <v>150</v>
      </c>
      <c r="I5673" t="s">
        <v>136</v>
      </c>
      <c r="J5673" t="s">
        <v>137</v>
      </c>
      <c r="K5673" t="s">
        <v>144</v>
      </c>
      <c r="L5673" t="s">
        <v>16271</v>
      </c>
      <c r="M5673" t="s">
        <v>16272</v>
      </c>
      <c r="N5673">
        <v>2.2952777769999999</v>
      </c>
      <c r="O5673">
        <v>0</v>
      </c>
      <c r="P5673">
        <v>9</v>
      </c>
      <c r="Q5673">
        <v>0</v>
      </c>
      <c r="R5673">
        <v>0</v>
      </c>
      <c r="S5673">
        <v>0</v>
      </c>
      <c r="T5673">
        <v>1</v>
      </c>
      <c r="U5673">
        <v>0</v>
      </c>
      <c r="V5673">
        <v>0</v>
      </c>
      <c r="W5673">
        <v>0</v>
      </c>
      <c r="X5673">
        <v>3.7593921486375081</v>
      </c>
      <c r="Y5673">
        <v>0</v>
      </c>
      <c r="Z5673">
        <v>0</v>
      </c>
      <c r="AA5673">
        <v>0</v>
      </c>
      <c r="AB5673">
        <v>0.17412952628067502</v>
      </c>
      <c r="AC5673">
        <v>0</v>
      </c>
      <c r="AD5673">
        <v>0</v>
      </c>
      <c r="AE5673">
        <v>3.9335216749181834</v>
      </c>
    </row>
    <row r="5674" spans="1:31" x14ac:dyDescent="0.3">
      <c r="A5674">
        <v>2517561</v>
      </c>
      <c r="B5674">
        <v>1</v>
      </c>
      <c r="C5674" t="s">
        <v>80</v>
      </c>
      <c r="D5674" t="s">
        <v>98</v>
      </c>
      <c r="E5674" t="s">
        <v>187</v>
      </c>
      <c r="F5674" t="s">
        <v>8116</v>
      </c>
      <c r="G5674" t="s">
        <v>143</v>
      </c>
      <c r="H5674" t="s">
        <v>135</v>
      </c>
      <c r="I5674" t="s">
        <v>136</v>
      </c>
      <c r="J5674" t="s">
        <v>137</v>
      </c>
      <c r="K5674" t="s">
        <v>144</v>
      </c>
      <c r="L5674" t="s">
        <v>16273</v>
      </c>
      <c r="M5674" t="s">
        <v>16274</v>
      </c>
      <c r="N5674">
        <v>0.66805555500000002</v>
      </c>
      <c r="O5674">
        <v>0</v>
      </c>
      <c r="P5674">
        <v>79</v>
      </c>
      <c r="Q5674">
        <v>0</v>
      </c>
      <c r="R5674">
        <v>25</v>
      </c>
      <c r="S5674">
        <v>0</v>
      </c>
      <c r="T5674">
        <v>15</v>
      </c>
      <c r="U5674">
        <v>0</v>
      </c>
      <c r="V5674">
        <v>0</v>
      </c>
      <c r="W5674">
        <v>0</v>
      </c>
      <c r="X5674">
        <v>9.8119409128232036</v>
      </c>
      <c r="Y5674">
        <v>0</v>
      </c>
      <c r="Z5674">
        <v>4.9604070729467447</v>
      </c>
      <c r="AA5674">
        <v>0</v>
      </c>
      <c r="AB5674">
        <v>5.3375823052603844</v>
      </c>
      <c r="AC5674">
        <v>0</v>
      </c>
      <c r="AD5674">
        <v>0</v>
      </c>
      <c r="AE5674">
        <v>20.109930291030331</v>
      </c>
    </row>
    <row r="5675" spans="1:31" x14ac:dyDescent="0.3">
      <c r="A5675">
        <v>2517563</v>
      </c>
      <c r="B5675">
        <v>1</v>
      </c>
      <c r="C5675" t="s">
        <v>80</v>
      </c>
      <c r="D5675" t="s">
        <v>82</v>
      </c>
      <c r="E5675" t="s">
        <v>207</v>
      </c>
      <c r="F5675" t="s">
        <v>16275</v>
      </c>
      <c r="G5675" t="s">
        <v>177</v>
      </c>
      <c r="H5675" t="s">
        <v>150</v>
      </c>
      <c r="I5675" t="s">
        <v>136</v>
      </c>
      <c r="J5675" t="s">
        <v>137</v>
      </c>
      <c r="K5675" t="s">
        <v>144</v>
      </c>
      <c r="L5675" t="s">
        <v>16276</v>
      </c>
      <c r="M5675" t="s">
        <v>16277</v>
      </c>
      <c r="N5675">
        <v>0.93277777699999997</v>
      </c>
      <c r="O5675">
        <v>0</v>
      </c>
      <c r="P5675">
        <v>90</v>
      </c>
      <c r="Q5675">
        <v>0</v>
      </c>
      <c r="R5675">
        <v>0</v>
      </c>
      <c r="S5675">
        <v>0</v>
      </c>
      <c r="T5675">
        <v>10</v>
      </c>
      <c r="U5675">
        <v>0</v>
      </c>
      <c r="V5675">
        <v>0</v>
      </c>
      <c r="W5675">
        <v>0</v>
      </c>
      <c r="X5675">
        <v>19.034843406627665</v>
      </c>
      <c r="Y5675">
        <v>0</v>
      </c>
      <c r="Z5675">
        <v>0</v>
      </c>
      <c r="AA5675">
        <v>0</v>
      </c>
      <c r="AB5675">
        <v>1.7315937280910065</v>
      </c>
      <c r="AC5675">
        <v>0</v>
      </c>
      <c r="AD5675">
        <v>0</v>
      </c>
      <c r="AE5675">
        <v>20.766437134718672</v>
      </c>
    </row>
    <row r="5676" spans="1:31" x14ac:dyDescent="0.3">
      <c r="A5676">
        <v>2517566</v>
      </c>
      <c r="B5676">
        <v>1</v>
      </c>
      <c r="C5676" t="s">
        <v>80</v>
      </c>
      <c r="D5676" t="s">
        <v>82</v>
      </c>
      <c r="E5676" t="s">
        <v>147</v>
      </c>
      <c r="F5676" t="s">
        <v>16278</v>
      </c>
      <c r="G5676" t="s">
        <v>161</v>
      </c>
      <c r="H5676" t="s">
        <v>150</v>
      </c>
      <c r="I5676" t="s">
        <v>136</v>
      </c>
      <c r="J5676" t="s">
        <v>137</v>
      </c>
      <c r="K5676" t="s">
        <v>144</v>
      </c>
      <c r="L5676" t="s">
        <v>16279</v>
      </c>
      <c r="M5676" t="s">
        <v>16280</v>
      </c>
      <c r="N5676">
        <v>1.7494444440000001</v>
      </c>
      <c r="O5676">
        <v>0</v>
      </c>
      <c r="P5676">
        <v>1</v>
      </c>
      <c r="Q5676">
        <v>0</v>
      </c>
      <c r="R5676">
        <v>0</v>
      </c>
      <c r="S5676">
        <v>0</v>
      </c>
      <c r="T5676">
        <v>44</v>
      </c>
      <c r="U5676">
        <v>0</v>
      </c>
      <c r="V5676">
        <v>0</v>
      </c>
      <c r="W5676">
        <v>0</v>
      </c>
      <c r="X5676">
        <v>0.36278580229111113</v>
      </c>
      <c r="Y5676">
        <v>0</v>
      </c>
      <c r="Z5676">
        <v>0</v>
      </c>
      <c r="AA5676">
        <v>0</v>
      </c>
      <c r="AB5676">
        <v>33.385726451809177</v>
      </c>
      <c r="AC5676">
        <v>0</v>
      </c>
      <c r="AD5676">
        <v>0</v>
      </c>
      <c r="AE5676">
        <v>33.748512254100291</v>
      </c>
    </row>
    <row r="5677" spans="1:31" x14ac:dyDescent="0.3">
      <c r="A5677">
        <v>2517570</v>
      </c>
      <c r="B5677">
        <v>1</v>
      </c>
      <c r="C5677" t="s">
        <v>81</v>
      </c>
      <c r="D5677" t="s">
        <v>128</v>
      </c>
      <c r="E5677" t="s">
        <v>167</v>
      </c>
      <c r="F5677" t="s">
        <v>16281</v>
      </c>
      <c r="G5677" t="s">
        <v>234</v>
      </c>
      <c r="H5677" t="s">
        <v>150</v>
      </c>
      <c r="I5677" t="s">
        <v>136</v>
      </c>
      <c r="J5677" t="s">
        <v>137</v>
      </c>
      <c r="K5677" t="s">
        <v>144</v>
      </c>
      <c r="L5677" t="s">
        <v>16282</v>
      </c>
      <c r="M5677" t="s">
        <v>16283</v>
      </c>
      <c r="N5677">
        <v>0.37055555499999998</v>
      </c>
      <c r="O5677">
        <v>0</v>
      </c>
      <c r="P5677">
        <v>11</v>
      </c>
      <c r="Q5677">
        <v>0</v>
      </c>
      <c r="R5677">
        <v>0</v>
      </c>
      <c r="S5677">
        <v>0</v>
      </c>
      <c r="T5677">
        <v>6</v>
      </c>
      <c r="U5677">
        <v>0</v>
      </c>
      <c r="V5677">
        <v>0</v>
      </c>
      <c r="W5677">
        <v>0</v>
      </c>
      <c r="X5677">
        <v>0.78512483603119443</v>
      </c>
      <c r="Y5677">
        <v>0</v>
      </c>
      <c r="Z5677">
        <v>0</v>
      </c>
      <c r="AA5677">
        <v>0</v>
      </c>
      <c r="AB5677">
        <v>1.0956379385829895</v>
      </c>
      <c r="AC5677">
        <v>0</v>
      </c>
      <c r="AD5677">
        <v>0</v>
      </c>
      <c r="AE5677">
        <v>1.880762774614184</v>
      </c>
    </row>
    <row r="5678" spans="1:31" x14ac:dyDescent="0.3">
      <c r="A5678">
        <v>2517573</v>
      </c>
      <c r="B5678">
        <v>1</v>
      </c>
      <c r="C5678" t="s">
        <v>80</v>
      </c>
      <c r="D5678" t="s">
        <v>110</v>
      </c>
      <c r="E5678" t="s">
        <v>167</v>
      </c>
      <c r="F5678" t="s">
        <v>16284</v>
      </c>
      <c r="G5678" t="s">
        <v>263</v>
      </c>
      <c r="H5678" t="s">
        <v>150</v>
      </c>
      <c r="I5678" t="s">
        <v>136</v>
      </c>
      <c r="J5678" t="s">
        <v>137</v>
      </c>
      <c r="K5678" t="s">
        <v>144</v>
      </c>
      <c r="L5678" t="s">
        <v>16285</v>
      </c>
      <c r="M5678" t="s">
        <v>16286</v>
      </c>
      <c r="N5678">
        <v>1.574166666</v>
      </c>
      <c r="O5678">
        <v>0</v>
      </c>
      <c r="P5678">
        <v>1</v>
      </c>
      <c r="Q5678">
        <v>0</v>
      </c>
      <c r="R5678">
        <v>0</v>
      </c>
      <c r="S5678">
        <v>0</v>
      </c>
      <c r="T5678">
        <v>0</v>
      </c>
      <c r="U5678">
        <v>0</v>
      </c>
      <c r="V5678">
        <v>0</v>
      </c>
      <c r="W5678">
        <v>0</v>
      </c>
      <c r="X5678">
        <v>0.31434033189836003</v>
      </c>
      <c r="Y5678">
        <v>0</v>
      </c>
      <c r="Z5678">
        <v>0</v>
      </c>
      <c r="AA5678">
        <v>0</v>
      </c>
      <c r="AB5678">
        <v>0</v>
      </c>
      <c r="AC5678">
        <v>0</v>
      </c>
      <c r="AD5678">
        <v>0</v>
      </c>
      <c r="AE5678">
        <v>0.31434033189836003</v>
      </c>
    </row>
    <row r="5679" spans="1:31" x14ac:dyDescent="0.3">
      <c r="A5679">
        <v>2517578</v>
      </c>
      <c r="B5679">
        <v>1</v>
      </c>
      <c r="C5679" t="s">
        <v>81</v>
      </c>
      <c r="D5679" t="s">
        <v>115</v>
      </c>
      <c r="E5679" t="s">
        <v>132</v>
      </c>
      <c r="F5679" t="s">
        <v>16287</v>
      </c>
      <c r="G5679" t="s">
        <v>204</v>
      </c>
      <c r="H5679" t="s">
        <v>135</v>
      </c>
      <c r="I5679" t="s">
        <v>136</v>
      </c>
      <c r="J5679" t="s">
        <v>137</v>
      </c>
      <c r="K5679" t="s">
        <v>144</v>
      </c>
      <c r="L5679" t="s">
        <v>16288</v>
      </c>
      <c r="M5679" t="s">
        <v>16289</v>
      </c>
      <c r="N5679">
        <v>0.93916666599999998</v>
      </c>
      <c r="O5679">
        <v>0</v>
      </c>
      <c r="P5679">
        <v>56</v>
      </c>
      <c r="Q5679">
        <v>0</v>
      </c>
      <c r="R5679">
        <v>1</v>
      </c>
      <c r="S5679">
        <v>0</v>
      </c>
      <c r="T5679">
        <v>3</v>
      </c>
      <c r="U5679">
        <v>0</v>
      </c>
      <c r="V5679">
        <v>0</v>
      </c>
      <c r="W5679">
        <v>0</v>
      </c>
      <c r="X5679">
        <v>5.2721571485574028</v>
      </c>
      <c r="Y5679">
        <v>0</v>
      </c>
      <c r="Z5679">
        <v>4.9744880461023336E-2</v>
      </c>
      <c r="AA5679">
        <v>0</v>
      </c>
      <c r="AB5679">
        <v>0.56316050886982338</v>
      </c>
      <c r="AC5679">
        <v>0</v>
      </c>
      <c r="AD5679">
        <v>0</v>
      </c>
      <c r="AE5679">
        <v>5.88506253788825</v>
      </c>
    </row>
    <row r="5680" spans="1:31" x14ac:dyDescent="0.3">
      <c r="A5680">
        <v>2517582</v>
      </c>
      <c r="B5680">
        <v>1</v>
      </c>
      <c r="C5680" t="s">
        <v>80</v>
      </c>
      <c r="D5680" t="s">
        <v>100</v>
      </c>
      <c r="E5680" t="s">
        <v>207</v>
      </c>
      <c r="F5680" t="s">
        <v>15964</v>
      </c>
      <c r="G5680" t="s">
        <v>177</v>
      </c>
      <c r="H5680" t="s">
        <v>150</v>
      </c>
      <c r="I5680" t="s">
        <v>136</v>
      </c>
      <c r="J5680" t="s">
        <v>137</v>
      </c>
      <c r="K5680" t="s">
        <v>144</v>
      </c>
      <c r="L5680" t="s">
        <v>16290</v>
      </c>
      <c r="M5680" t="s">
        <v>16291</v>
      </c>
      <c r="N5680">
        <v>1.1086111110000001</v>
      </c>
      <c r="O5680">
        <v>0</v>
      </c>
      <c r="P5680">
        <v>19</v>
      </c>
      <c r="Q5680">
        <v>0</v>
      </c>
      <c r="R5680">
        <v>2</v>
      </c>
      <c r="S5680">
        <v>0</v>
      </c>
      <c r="T5680">
        <v>6</v>
      </c>
      <c r="U5680">
        <v>0</v>
      </c>
      <c r="V5680">
        <v>1</v>
      </c>
      <c r="W5680">
        <v>0</v>
      </c>
      <c r="X5680">
        <v>5.5918281464188881</v>
      </c>
      <c r="Y5680">
        <v>0</v>
      </c>
      <c r="Z5680">
        <v>0.18893357819665499</v>
      </c>
      <c r="AA5680">
        <v>0</v>
      </c>
      <c r="AB5680">
        <v>3.5492784772297803</v>
      </c>
      <c r="AC5680">
        <v>0</v>
      </c>
      <c r="AD5680">
        <v>1.1624727883044468</v>
      </c>
      <c r="AE5680">
        <v>10.49251299014977</v>
      </c>
    </row>
    <row r="5681" spans="1:31" x14ac:dyDescent="0.3">
      <c r="A5681">
        <v>2517586</v>
      </c>
      <c r="B5681">
        <v>1</v>
      </c>
      <c r="C5681" t="s">
        <v>81</v>
      </c>
      <c r="D5681" t="s">
        <v>123</v>
      </c>
      <c r="E5681" t="s">
        <v>207</v>
      </c>
      <c r="F5681" t="s">
        <v>16292</v>
      </c>
      <c r="G5681" t="s">
        <v>177</v>
      </c>
      <c r="H5681" t="s">
        <v>150</v>
      </c>
      <c r="I5681" t="s">
        <v>136</v>
      </c>
      <c r="J5681" t="s">
        <v>137</v>
      </c>
      <c r="K5681" t="s">
        <v>144</v>
      </c>
      <c r="L5681" t="s">
        <v>16293</v>
      </c>
      <c r="M5681" t="s">
        <v>16294</v>
      </c>
      <c r="N5681">
        <v>2.2497222219999999</v>
      </c>
      <c r="O5681">
        <v>0</v>
      </c>
      <c r="P5681">
        <v>1</v>
      </c>
      <c r="Q5681">
        <v>0</v>
      </c>
      <c r="R5681">
        <v>5</v>
      </c>
      <c r="S5681">
        <v>0</v>
      </c>
      <c r="T5681">
        <v>0</v>
      </c>
      <c r="U5681">
        <v>0</v>
      </c>
      <c r="V5681">
        <v>0</v>
      </c>
      <c r="W5681">
        <v>0</v>
      </c>
      <c r="X5681">
        <v>0</v>
      </c>
      <c r="Y5681">
        <v>0</v>
      </c>
      <c r="Z5681">
        <v>1.1507766177034564</v>
      </c>
      <c r="AA5681">
        <v>0</v>
      </c>
      <c r="AB5681">
        <v>0</v>
      </c>
      <c r="AC5681">
        <v>0</v>
      </c>
      <c r="AD5681">
        <v>0</v>
      </c>
      <c r="AE5681">
        <v>1.1507766177034564</v>
      </c>
    </row>
    <row r="5682" spans="1:31" x14ac:dyDescent="0.3">
      <c r="A5682">
        <v>2517589</v>
      </c>
      <c r="B5682">
        <v>1</v>
      </c>
      <c r="C5682" t="s">
        <v>80</v>
      </c>
      <c r="D5682" t="s">
        <v>107</v>
      </c>
      <c r="E5682" t="s">
        <v>167</v>
      </c>
      <c r="F5682" t="s">
        <v>16295</v>
      </c>
      <c r="G5682" t="s">
        <v>169</v>
      </c>
      <c r="H5682" t="s">
        <v>150</v>
      </c>
      <c r="I5682" t="s">
        <v>136</v>
      </c>
      <c r="J5682" t="s">
        <v>137</v>
      </c>
      <c r="K5682" t="s">
        <v>144</v>
      </c>
      <c r="L5682" t="s">
        <v>16296</v>
      </c>
      <c r="M5682" t="s">
        <v>16297</v>
      </c>
      <c r="N5682">
        <v>2.2891666659999999</v>
      </c>
      <c r="O5682">
        <v>0</v>
      </c>
      <c r="P5682">
        <v>1</v>
      </c>
      <c r="Q5682">
        <v>0</v>
      </c>
      <c r="R5682">
        <v>0</v>
      </c>
      <c r="S5682">
        <v>0</v>
      </c>
      <c r="T5682">
        <v>0</v>
      </c>
      <c r="U5682">
        <v>0</v>
      </c>
      <c r="V5682">
        <v>0</v>
      </c>
      <c r="W5682">
        <v>0</v>
      </c>
      <c r="X5682">
        <v>0.98274464244276849</v>
      </c>
      <c r="Y5682">
        <v>0</v>
      </c>
      <c r="Z5682">
        <v>0</v>
      </c>
      <c r="AA5682">
        <v>0</v>
      </c>
      <c r="AB5682">
        <v>0</v>
      </c>
      <c r="AC5682">
        <v>0</v>
      </c>
      <c r="AD5682">
        <v>0</v>
      </c>
      <c r="AE5682">
        <v>0.98274464244276849</v>
      </c>
    </row>
    <row r="5683" spans="1:31" x14ac:dyDescent="0.3">
      <c r="A5683">
        <v>2517591</v>
      </c>
      <c r="B5683">
        <v>1</v>
      </c>
      <c r="C5683" t="s">
        <v>81</v>
      </c>
      <c r="D5683" t="s">
        <v>118</v>
      </c>
      <c r="E5683" t="s">
        <v>207</v>
      </c>
      <c r="F5683" t="s">
        <v>16298</v>
      </c>
      <c r="G5683" t="s">
        <v>177</v>
      </c>
      <c r="H5683" t="s">
        <v>150</v>
      </c>
      <c r="I5683" t="s">
        <v>136</v>
      </c>
      <c r="J5683" t="s">
        <v>137</v>
      </c>
      <c r="K5683" t="s">
        <v>144</v>
      </c>
      <c r="L5683" t="s">
        <v>16299</v>
      </c>
      <c r="M5683" t="s">
        <v>16300</v>
      </c>
      <c r="N5683">
        <v>0.82722222199999995</v>
      </c>
      <c r="O5683">
        <v>0</v>
      </c>
      <c r="P5683">
        <v>44</v>
      </c>
      <c r="Q5683">
        <v>0</v>
      </c>
      <c r="R5683">
        <v>12</v>
      </c>
      <c r="S5683">
        <v>0</v>
      </c>
      <c r="T5683">
        <v>1</v>
      </c>
      <c r="U5683">
        <v>0</v>
      </c>
      <c r="V5683">
        <v>0</v>
      </c>
      <c r="W5683">
        <v>0</v>
      </c>
      <c r="X5683">
        <v>6.7669470512054453</v>
      </c>
      <c r="Y5683">
        <v>0</v>
      </c>
      <c r="Z5683">
        <v>2.9941874832259217</v>
      </c>
      <c r="AA5683">
        <v>0</v>
      </c>
      <c r="AB5683">
        <v>0.39060905572325666</v>
      </c>
      <c r="AC5683">
        <v>0</v>
      </c>
      <c r="AD5683">
        <v>0</v>
      </c>
      <c r="AE5683">
        <v>10.151743590154624</v>
      </c>
    </row>
    <row r="5684" spans="1:31" x14ac:dyDescent="0.3">
      <c r="A5684">
        <v>2517592</v>
      </c>
      <c r="B5684">
        <v>1</v>
      </c>
      <c r="C5684" t="s">
        <v>80</v>
      </c>
      <c r="D5684" t="s">
        <v>95</v>
      </c>
      <c r="E5684" t="s">
        <v>207</v>
      </c>
      <c r="F5684" t="s">
        <v>16301</v>
      </c>
      <c r="G5684" t="s">
        <v>161</v>
      </c>
      <c r="H5684" t="s">
        <v>150</v>
      </c>
      <c r="I5684" t="s">
        <v>136</v>
      </c>
      <c r="J5684" t="s">
        <v>137</v>
      </c>
      <c r="K5684" t="s">
        <v>144</v>
      </c>
      <c r="L5684" t="s">
        <v>16302</v>
      </c>
      <c r="M5684" t="s">
        <v>16303</v>
      </c>
      <c r="N5684">
        <v>0.95111111100000001</v>
      </c>
      <c r="O5684">
        <v>0</v>
      </c>
      <c r="P5684">
        <v>58</v>
      </c>
      <c r="Q5684">
        <v>0</v>
      </c>
      <c r="R5684">
        <v>0</v>
      </c>
      <c r="S5684">
        <v>0</v>
      </c>
      <c r="T5684">
        <v>1</v>
      </c>
      <c r="U5684">
        <v>0</v>
      </c>
      <c r="V5684">
        <v>0</v>
      </c>
      <c r="W5684">
        <v>0</v>
      </c>
      <c r="X5684">
        <v>10.501572846417909</v>
      </c>
      <c r="Y5684">
        <v>0</v>
      </c>
      <c r="Z5684">
        <v>0</v>
      </c>
      <c r="AA5684">
        <v>0</v>
      </c>
      <c r="AB5684">
        <v>0.53348630688791998</v>
      </c>
      <c r="AC5684">
        <v>0</v>
      </c>
      <c r="AD5684">
        <v>0</v>
      </c>
      <c r="AE5684">
        <v>11.035059153305829</v>
      </c>
    </row>
    <row r="5685" spans="1:31" x14ac:dyDescent="0.3">
      <c r="A5685">
        <v>2517596</v>
      </c>
      <c r="B5685">
        <v>1</v>
      </c>
      <c r="C5685" t="s">
        <v>80</v>
      </c>
      <c r="D5685" t="s">
        <v>111</v>
      </c>
      <c r="E5685" t="s">
        <v>132</v>
      </c>
      <c r="F5685" t="s">
        <v>16304</v>
      </c>
      <c r="G5685" t="s">
        <v>1809</v>
      </c>
      <c r="H5685" t="s">
        <v>135</v>
      </c>
      <c r="I5685" t="s">
        <v>136</v>
      </c>
      <c r="J5685" t="s">
        <v>137</v>
      </c>
      <c r="K5685" t="s">
        <v>144</v>
      </c>
      <c r="L5685" t="s">
        <v>16305</v>
      </c>
      <c r="M5685" t="s">
        <v>16306</v>
      </c>
      <c r="N5685">
        <v>1.423611111</v>
      </c>
      <c r="O5685">
        <v>0</v>
      </c>
      <c r="P5685">
        <v>204</v>
      </c>
      <c r="Q5685">
        <v>0</v>
      </c>
      <c r="R5685">
        <v>0</v>
      </c>
      <c r="S5685">
        <v>0</v>
      </c>
      <c r="T5685">
        <v>17</v>
      </c>
      <c r="U5685">
        <v>0</v>
      </c>
      <c r="V5685">
        <v>0</v>
      </c>
      <c r="W5685">
        <v>0</v>
      </c>
      <c r="X5685">
        <v>81.672368478802809</v>
      </c>
      <c r="Y5685">
        <v>0</v>
      </c>
      <c r="Z5685">
        <v>0</v>
      </c>
      <c r="AA5685">
        <v>0</v>
      </c>
      <c r="AB5685">
        <v>10.639506851951838</v>
      </c>
      <c r="AC5685">
        <v>0</v>
      </c>
      <c r="AD5685">
        <v>0</v>
      </c>
      <c r="AE5685">
        <v>92.311875330754646</v>
      </c>
    </row>
    <row r="5686" spans="1:31" x14ac:dyDescent="0.3">
      <c r="A5686">
        <v>2517598</v>
      </c>
      <c r="B5686">
        <v>1</v>
      </c>
      <c r="C5686" t="s">
        <v>81</v>
      </c>
      <c r="D5686" t="s">
        <v>114</v>
      </c>
      <c r="E5686" t="s">
        <v>167</v>
      </c>
      <c r="F5686" t="s">
        <v>16307</v>
      </c>
      <c r="G5686" t="s">
        <v>263</v>
      </c>
      <c r="H5686" t="s">
        <v>150</v>
      </c>
      <c r="I5686" t="s">
        <v>136</v>
      </c>
      <c r="J5686" t="s">
        <v>137</v>
      </c>
      <c r="K5686" t="s">
        <v>144</v>
      </c>
      <c r="L5686" t="s">
        <v>16308</v>
      </c>
      <c r="M5686" t="s">
        <v>16309</v>
      </c>
      <c r="N5686">
        <v>0.451944444</v>
      </c>
      <c r="O5686">
        <v>0</v>
      </c>
      <c r="P5686">
        <v>1</v>
      </c>
      <c r="Q5686">
        <v>0</v>
      </c>
      <c r="R5686">
        <v>0</v>
      </c>
      <c r="S5686">
        <v>0</v>
      </c>
      <c r="T5686">
        <v>0</v>
      </c>
      <c r="U5686">
        <v>0</v>
      </c>
      <c r="V5686">
        <v>0</v>
      </c>
      <c r="W5686">
        <v>0</v>
      </c>
      <c r="X5686">
        <v>0</v>
      </c>
      <c r="Y5686">
        <v>0</v>
      </c>
      <c r="Z5686">
        <v>0</v>
      </c>
      <c r="AA5686">
        <v>0</v>
      </c>
      <c r="AB5686">
        <v>0</v>
      </c>
      <c r="AC5686">
        <v>0</v>
      </c>
      <c r="AD5686">
        <v>0</v>
      </c>
      <c r="AE5686">
        <v>0</v>
      </c>
    </row>
    <row r="5687" spans="1:31" x14ac:dyDescent="0.3">
      <c r="A5687">
        <v>2517600</v>
      </c>
      <c r="B5687">
        <v>1</v>
      </c>
      <c r="C5687" t="s">
        <v>81</v>
      </c>
      <c r="D5687" t="s">
        <v>115</v>
      </c>
      <c r="E5687" t="s">
        <v>132</v>
      </c>
      <c r="F5687" t="s">
        <v>4741</v>
      </c>
      <c r="G5687" t="s">
        <v>204</v>
      </c>
      <c r="H5687" t="s">
        <v>135</v>
      </c>
      <c r="I5687" t="s">
        <v>136</v>
      </c>
      <c r="J5687" t="s">
        <v>137</v>
      </c>
      <c r="K5687" t="s">
        <v>144</v>
      </c>
      <c r="L5687" t="s">
        <v>16310</v>
      </c>
      <c r="M5687" t="s">
        <v>16311</v>
      </c>
      <c r="N5687">
        <v>1.2116666659999999</v>
      </c>
      <c r="O5687">
        <v>0</v>
      </c>
      <c r="P5687">
        <v>83</v>
      </c>
      <c r="Q5687">
        <v>0</v>
      </c>
      <c r="R5687">
        <v>1</v>
      </c>
      <c r="S5687">
        <v>0</v>
      </c>
      <c r="T5687">
        <v>7</v>
      </c>
      <c r="U5687">
        <v>0</v>
      </c>
      <c r="V5687">
        <v>0</v>
      </c>
      <c r="W5687">
        <v>0</v>
      </c>
      <c r="X5687">
        <v>12.055047448929075</v>
      </c>
      <c r="Y5687">
        <v>0</v>
      </c>
      <c r="Z5687">
        <v>1.4257520578E-3</v>
      </c>
      <c r="AA5687">
        <v>0</v>
      </c>
      <c r="AB5687">
        <v>2.473419324278217</v>
      </c>
      <c r="AC5687">
        <v>0</v>
      </c>
      <c r="AD5687">
        <v>0</v>
      </c>
      <c r="AE5687">
        <v>14.529892525265092</v>
      </c>
    </row>
    <row r="5688" spans="1:31" x14ac:dyDescent="0.3">
      <c r="A5688">
        <v>2517601</v>
      </c>
      <c r="B5688">
        <v>1</v>
      </c>
      <c r="C5688" t="s">
        <v>80</v>
      </c>
      <c r="D5688" t="s">
        <v>82</v>
      </c>
      <c r="E5688" t="s">
        <v>207</v>
      </c>
      <c r="F5688" t="s">
        <v>16275</v>
      </c>
      <c r="G5688" t="s">
        <v>177</v>
      </c>
      <c r="H5688" t="s">
        <v>150</v>
      </c>
      <c r="I5688" t="s">
        <v>136</v>
      </c>
      <c r="J5688" t="s">
        <v>137</v>
      </c>
      <c r="K5688" t="s">
        <v>144</v>
      </c>
      <c r="L5688" t="s">
        <v>16312</v>
      </c>
      <c r="M5688" t="s">
        <v>16313</v>
      </c>
      <c r="N5688">
        <v>0.80777777699999997</v>
      </c>
      <c r="O5688">
        <v>0</v>
      </c>
      <c r="P5688">
        <v>90</v>
      </c>
      <c r="Q5688">
        <v>0</v>
      </c>
      <c r="R5688">
        <v>0</v>
      </c>
      <c r="S5688">
        <v>0</v>
      </c>
      <c r="T5688">
        <v>10</v>
      </c>
      <c r="U5688">
        <v>0</v>
      </c>
      <c r="V5688">
        <v>0</v>
      </c>
      <c r="W5688">
        <v>0</v>
      </c>
      <c r="X5688">
        <v>19.175323501145559</v>
      </c>
      <c r="Y5688">
        <v>0</v>
      </c>
      <c r="Z5688">
        <v>0</v>
      </c>
      <c r="AA5688">
        <v>0</v>
      </c>
      <c r="AB5688">
        <v>1.491889640918286</v>
      </c>
      <c r="AC5688">
        <v>0</v>
      </c>
      <c r="AD5688">
        <v>0</v>
      </c>
      <c r="AE5688">
        <v>20.667213142063844</v>
      </c>
    </row>
    <row r="5689" spans="1:31" x14ac:dyDescent="0.3">
      <c r="A5689">
        <v>2517603</v>
      </c>
      <c r="B5689">
        <v>1</v>
      </c>
      <c r="C5689" t="s">
        <v>81</v>
      </c>
      <c r="D5689" t="s">
        <v>121</v>
      </c>
      <c r="E5689" t="s">
        <v>167</v>
      </c>
      <c r="F5689" t="s">
        <v>16314</v>
      </c>
      <c r="G5689" t="s">
        <v>263</v>
      </c>
      <c r="H5689" t="s">
        <v>150</v>
      </c>
      <c r="I5689" t="s">
        <v>136</v>
      </c>
      <c r="J5689" t="s">
        <v>137</v>
      </c>
      <c r="K5689" t="s">
        <v>144</v>
      </c>
      <c r="L5689" t="s">
        <v>16315</v>
      </c>
      <c r="M5689" t="s">
        <v>16316</v>
      </c>
      <c r="N5689">
        <v>1.1783333330000001</v>
      </c>
      <c r="O5689">
        <v>0</v>
      </c>
      <c r="P5689">
        <v>1</v>
      </c>
      <c r="Q5689">
        <v>0</v>
      </c>
      <c r="R5689">
        <v>0</v>
      </c>
      <c r="S5689">
        <v>0</v>
      </c>
      <c r="T5689">
        <v>0</v>
      </c>
      <c r="U5689">
        <v>0</v>
      </c>
      <c r="V5689">
        <v>0</v>
      </c>
      <c r="W5689">
        <v>0</v>
      </c>
      <c r="X5689">
        <v>5.5998129901168328E-2</v>
      </c>
      <c r="Y5689">
        <v>0</v>
      </c>
      <c r="Z5689">
        <v>0</v>
      </c>
      <c r="AA5689">
        <v>0</v>
      </c>
      <c r="AB5689">
        <v>0</v>
      </c>
      <c r="AC5689">
        <v>0</v>
      </c>
      <c r="AD5689">
        <v>0</v>
      </c>
      <c r="AE5689">
        <v>5.5998129901168328E-2</v>
      </c>
    </row>
    <row r="5690" spans="1:31" x14ac:dyDescent="0.3">
      <c r="A5690">
        <v>2517607</v>
      </c>
      <c r="B5690">
        <v>1</v>
      </c>
      <c r="C5690" t="s">
        <v>81</v>
      </c>
      <c r="D5690" t="s">
        <v>126</v>
      </c>
      <c r="E5690" t="s">
        <v>167</v>
      </c>
      <c r="F5690" t="s">
        <v>16317</v>
      </c>
      <c r="G5690" t="s">
        <v>234</v>
      </c>
      <c r="H5690" t="s">
        <v>150</v>
      </c>
      <c r="I5690" t="s">
        <v>136</v>
      </c>
      <c r="J5690" t="s">
        <v>137</v>
      </c>
      <c r="K5690" t="s">
        <v>144</v>
      </c>
      <c r="L5690" t="s">
        <v>16318</v>
      </c>
      <c r="M5690" t="s">
        <v>16319</v>
      </c>
      <c r="N5690">
        <v>0.498611111</v>
      </c>
      <c r="O5690">
        <v>0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0</v>
      </c>
      <c r="Y5690">
        <v>0</v>
      </c>
      <c r="Z5690">
        <v>3.9720371197500002E-3</v>
      </c>
      <c r="AA5690">
        <v>0</v>
      </c>
      <c r="AB5690">
        <v>0</v>
      </c>
      <c r="AC5690">
        <v>0</v>
      </c>
      <c r="AD5690">
        <v>0</v>
      </c>
      <c r="AE5690">
        <v>3.9720371197500002E-3</v>
      </c>
    </row>
    <row r="5691" spans="1:31" x14ac:dyDescent="0.3">
      <c r="A5691">
        <v>2517608</v>
      </c>
      <c r="B5691">
        <v>1</v>
      </c>
      <c r="C5691" t="s">
        <v>80</v>
      </c>
      <c r="D5691" t="s">
        <v>107</v>
      </c>
      <c r="E5691" t="s">
        <v>167</v>
      </c>
      <c r="F5691" t="s">
        <v>16320</v>
      </c>
      <c r="G5691" t="s">
        <v>169</v>
      </c>
      <c r="H5691" t="s">
        <v>150</v>
      </c>
      <c r="I5691" t="s">
        <v>136</v>
      </c>
      <c r="J5691" t="s">
        <v>137</v>
      </c>
      <c r="K5691" t="s">
        <v>144</v>
      </c>
      <c r="L5691" t="s">
        <v>16321</v>
      </c>
      <c r="M5691" t="s">
        <v>16322</v>
      </c>
      <c r="N5691">
        <v>2.662222222</v>
      </c>
      <c r="O5691">
        <v>0</v>
      </c>
      <c r="P5691">
        <v>1</v>
      </c>
      <c r="Q5691">
        <v>0</v>
      </c>
      <c r="R5691">
        <v>0</v>
      </c>
      <c r="S5691">
        <v>0</v>
      </c>
      <c r="T5691">
        <v>0</v>
      </c>
      <c r="U5691">
        <v>0</v>
      </c>
      <c r="V5691">
        <v>0</v>
      </c>
      <c r="W5691">
        <v>0</v>
      </c>
      <c r="X5691">
        <v>2.1577522729156667E-2</v>
      </c>
      <c r="Y5691">
        <v>0</v>
      </c>
      <c r="Z5691">
        <v>0</v>
      </c>
      <c r="AA5691">
        <v>0</v>
      </c>
      <c r="AB5691">
        <v>0</v>
      </c>
      <c r="AC5691">
        <v>0</v>
      </c>
      <c r="AD5691">
        <v>0</v>
      </c>
      <c r="AE5691">
        <v>2.1577522729156667E-2</v>
      </c>
    </row>
    <row r="5692" spans="1:31" x14ac:dyDescent="0.3">
      <c r="A5692">
        <v>2517609</v>
      </c>
      <c r="B5692">
        <v>1</v>
      </c>
      <c r="C5692" t="s">
        <v>81</v>
      </c>
      <c r="D5692" t="s">
        <v>115</v>
      </c>
      <c r="E5692" t="s">
        <v>132</v>
      </c>
      <c r="F5692" t="s">
        <v>7234</v>
      </c>
      <c r="G5692" t="s">
        <v>333</v>
      </c>
      <c r="H5692" t="s">
        <v>135</v>
      </c>
      <c r="I5692" t="s">
        <v>136</v>
      </c>
      <c r="J5692" t="s">
        <v>137</v>
      </c>
      <c r="K5692" t="s">
        <v>144</v>
      </c>
      <c r="L5692" t="s">
        <v>16323</v>
      </c>
      <c r="M5692" t="s">
        <v>16324</v>
      </c>
      <c r="N5692">
        <v>2.4394444439999998</v>
      </c>
      <c r="O5692">
        <v>0</v>
      </c>
      <c r="P5692">
        <v>314</v>
      </c>
      <c r="Q5692">
        <v>0</v>
      </c>
      <c r="R5692">
        <v>11</v>
      </c>
      <c r="S5692">
        <v>0</v>
      </c>
      <c r="T5692">
        <v>17</v>
      </c>
      <c r="U5692">
        <v>0</v>
      </c>
      <c r="V5692">
        <v>0</v>
      </c>
      <c r="W5692">
        <v>0</v>
      </c>
      <c r="X5692">
        <v>72.042243291232282</v>
      </c>
      <c r="Y5692">
        <v>0</v>
      </c>
      <c r="Z5692">
        <v>6.4767862830619318</v>
      </c>
      <c r="AA5692">
        <v>0</v>
      </c>
      <c r="AB5692">
        <v>8.7643534400579366</v>
      </c>
      <c r="AC5692">
        <v>0</v>
      </c>
      <c r="AD5692">
        <v>0</v>
      </c>
      <c r="AE5692">
        <v>87.28338301435214</v>
      </c>
    </row>
    <row r="5693" spans="1:31" x14ac:dyDescent="0.3">
      <c r="A5693">
        <v>2517610</v>
      </c>
      <c r="B5693">
        <v>1</v>
      </c>
      <c r="C5693" t="s">
        <v>80</v>
      </c>
      <c r="D5693" t="s">
        <v>97</v>
      </c>
      <c r="E5693" t="s">
        <v>167</v>
      </c>
      <c r="F5693" t="s">
        <v>16325</v>
      </c>
      <c r="G5693" t="s">
        <v>234</v>
      </c>
      <c r="H5693" t="s">
        <v>150</v>
      </c>
      <c r="I5693" t="s">
        <v>136</v>
      </c>
      <c r="J5693" t="s">
        <v>137</v>
      </c>
      <c r="K5693" t="s">
        <v>144</v>
      </c>
      <c r="L5693" t="s">
        <v>16326</v>
      </c>
      <c r="M5693" t="s">
        <v>16327</v>
      </c>
      <c r="N5693">
        <v>0.75333333300000005</v>
      </c>
      <c r="O5693">
        <v>0</v>
      </c>
      <c r="P5693">
        <v>1</v>
      </c>
      <c r="Q5693">
        <v>0</v>
      </c>
      <c r="R5693">
        <v>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7.4582937345503995</v>
      </c>
      <c r="Y5693">
        <v>0</v>
      </c>
      <c r="Z5693">
        <v>0</v>
      </c>
      <c r="AA5693">
        <v>0</v>
      </c>
      <c r="AB5693">
        <v>0</v>
      </c>
      <c r="AC5693">
        <v>0</v>
      </c>
      <c r="AD5693">
        <v>0</v>
      </c>
      <c r="AE5693">
        <v>7.4582937345503995</v>
      </c>
    </row>
    <row r="5694" spans="1:31" x14ac:dyDescent="0.3">
      <c r="A5694">
        <v>2517611</v>
      </c>
      <c r="B5694">
        <v>1</v>
      </c>
      <c r="C5694" t="s">
        <v>81</v>
      </c>
      <c r="D5694" t="s">
        <v>113</v>
      </c>
      <c r="E5694" t="s">
        <v>141</v>
      </c>
      <c r="F5694" t="s">
        <v>15550</v>
      </c>
      <c r="G5694" t="s">
        <v>143</v>
      </c>
      <c r="H5694" t="s">
        <v>135</v>
      </c>
      <c r="I5694" t="s">
        <v>136</v>
      </c>
      <c r="J5694" t="s">
        <v>137</v>
      </c>
      <c r="K5694" t="s">
        <v>144</v>
      </c>
      <c r="L5694" t="s">
        <v>16328</v>
      </c>
      <c r="M5694" t="s">
        <v>16329</v>
      </c>
      <c r="N5694">
        <v>4.7247222219999996</v>
      </c>
      <c r="O5694">
        <v>1</v>
      </c>
      <c r="P5694">
        <v>413</v>
      </c>
      <c r="Q5694">
        <v>46</v>
      </c>
      <c r="R5694">
        <v>318</v>
      </c>
      <c r="S5694">
        <v>11</v>
      </c>
      <c r="T5694">
        <v>44</v>
      </c>
      <c r="U5694">
        <v>1</v>
      </c>
      <c r="V5694">
        <v>0</v>
      </c>
      <c r="W5694">
        <v>1.409059367968889</v>
      </c>
      <c r="X5694">
        <v>338.25716006690618</v>
      </c>
      <c r="Y5694">
        <v>97.991185590205916</v>
      </c>
      <c r="Z5694">
        <v>264.45446136240827</v>
      </c>
      <c r="AA5694">
        <v>177.096294831243</v>
      </c>
      <c r="AB5694">
        <v>75.552698671723022</v>
      </c>
      <c r="AC5694">
        <v>27.623913476684734</v>
      </c>
      <c r="AD5694">
        <v>0</v>
      </c>
      <c r="AE5694">
        <v>982.38477336714004</v>
      </c>
    </row>
    <row r="5695" spans="1:31" x14ac:dyDescent="0.3">
      <c r="A5695">
        <v>2517614</v>
      </c>
      <c r="B5695">
        <v>1</v>
      </c>
      <c r="C5695" t="s">
        <v>81</v>
      </c>
      <c r="D5695" t="s">
        <v>113</v>
      </c>
      <c r="E5695" t="s">
        <v>187</v>
      </c>
      <c r="F5695" t="s">
        <v>16330</v>
      </c>
      <c r="G5695" t="s">
        <v>143</v>
      </c>
      <c r="H5695" t="s">
        <v>135</v>
      </c>
      <c r="I5695" t="s">
        <v>136</v>
      </c>
      <c r="J5695" t="s">
        <v>137</v>
      </c>
      <c r="K5695" t="s">
        <v>144</v>
      </c>
      <c r="L5695" t="s">
        <v>16331</v>
      </c>
      <c r="M5695" t="s">
        <v>16332</v>
      </c>
      <c r="N5695">
        <v>0.1</v>
      </c>
      <c r="O5695">
        <v>1</v>
      </c>
      <c r="P5695">
        <v>2560</v>
      </c>
      <c r="Q5695">
        <v>21</v>
      </c>
      <c r="R5695">
        <v>598</v>
      </c>
      <c r="S5695">
        <v>20</v>
      </c>
      <c r="T5695">
        <v>181</v>
      </c>
      <c r="U5695">
        <v>0</v>
      </c>
      <c r="V5695">
        <v>0</v>
      </c>
      <c r="W5695">
        <v>8.1964742545200003E-2</v>
      </c>
      <c r="X5695">
        <v>42.559149450262204</v>
      </c>
      <c r="Y5695">
        <v>1.7037523816542</v>
      </c>
      <c r="Z5695">
        <v>9.0744583288558989</v>
      </c>
      <c r="AA5695">
        <v>5.4798341866368006</v>
      </c>
      <c r="AB5695">
        <v>7.2057921130879974</v>
      </c>
      <c r="AC5695">
        <v>0</v>
      </c>
      <c r="AD5695">
        <v>0</v>
      </c>
      <c r="AE5695">
        <v>66.104951203042305</v>
      </c>
    </row>
    <row r="5696" spans="1:31" x14ac:dyDescent="0.3">
      <c r="A5696">
        <v>2517615</v>
      </c>
      <c r="B5696">
        <v>1</v>
      </c>
      <c r="C5696" t="s">
        <v>80</v>
      </c>
      <c r="D5696" t="s">
        <v>90</v>
      </c>
      <c r="E5696" t="s">
        <v>207</v>
      </c>
      <c r="F5696" t="s">
        <v>16333</v>
      </c>
      <c r="G5696" t="s">
        <v>161</v>
      </c>
      <c r="H5696" t="s">
        <v>150</v>
      </c>
      <c r="I5696" t="s">
        <v>136</v>
      </c>
      <c r="J5696" t="s">
        <v>137</v>
      </c>
      <c r="K5696" t="s">
        <v>144</v>
      </c>
      <c r="L5696" t="s">
        <v>16334</v>
      </c>
      <c r="M5696" t="s">
        <v>16335</v>
      </c>
      <c r="N5696">
        <v>1.2575000000000001</v>
      </c>
      <c r="O5696">
        <v>0</v>
      </c>
      <c r="P5696">
        <v>289</v>
      </c>
      <c r="Q5696">
        <v>0</v>
      </c>
      <c r="R5696">
        <v>0</v>
      </c>
      <c r="S5696">
        <v>0</v>
      </c>
      <c r="T5696">
        <v>8</v>
      </c>
      <c r="U5696">
        <v>0</v>
      </c>
      <c r="V5696">
        <v>0</v>
      </c>
      <c r="W5696">
        <v>0</v>
      </c>
      <c r="X5696">
        <v>81.915568170033126</v>
      </c>
      <c r="Y5696">
        <v>0</v>
      </c>
      <c r="Z5696">
        <v>0</v>
      </c>
      <c r="AA5696">
        <v>0</v>
      </c>
      <c r="AB5696">
        <v>2.4027704940032115</v>
      </c>
      <c r="AC5696">
        <v>0</v>
      </c>
      <c r="AD5696">
        <v>0</v>
      </c>
      <c r="AE5696">
        <v>84.318338664036332</v>
      </c>
    </row>
    <row r="5697" spans="1:31" x14ac:dyDescent="0.3">
      <c r="A5697">
        <v>2517624</v>
      </c>
      <c r="B5697">
        <v>1</v>
      </c>
      <c r="C5697" t="s">
        <v>81</v>
      </c>
      <c r="D5697" t="s">
        <v>118</v>
      </c>
      <c r="E5697" t="s">
        <v>167</v>
      </c>
      <c r="F5697" t="s">
        <v>16336</v>
      </c>
      <c r="G5697" t="s">
        <v>263</v>
      </c>
      <c r="H5697" t="s">
        <v>150</v>
      </c>
      <c r="I5697" t="s">
        <v>136</v>
      </c>
      <c r="J5697" t="s">
        <v>137</v>
      </c>
      <c r="K5697" t="s">
        <v>144</v>
      </c>
      <c r="L5697" t="s">
        <v>16337</v>
      </c>
      <c r="M5697" t="s">
        <v>16338</v>
      </c>
      <c r="N5697">
        <v>0.94722222199999995</v>
      </c>
      <c r="O5697">
        <v>0</v>
      </c>
      <c r="P5697">
        <v>1</v>
      </c>
      <c r="Q5697">
        <v>0</v>
      </c>
      <c r="R5697">
        <v>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2.6941584577822004</v>
      </c>
      <c r="Y5697">
        <v>0</v>
      </c>
      <c r="Z5697">
        <v>0</v>
      </c>
      <c r="AA5697">
        <v>0</v>
      </c>
      <c r="AB5697">
        <v>0</v>
      </c>
      <c r="AC5697">
        <v>0</v>
      </c>
      <c r="AD5697">
        <v>0</v>
      </c>
      <c r="AE5697">
        <v>2.6941584577822004</v>
      </c>
    </row>
    <row r="5698" spans="1:31" x14ac:dyDescent="0.3">
      <c r="A5698">
        <v>2517625</v>
      </c>
      <c r="B5698">
        <v>1</v>
      </c>
      <c r="C5698" t="s">
        <v>80</v>
      </c>
      <c r="D5698" t="s">
        <v>99</v>
      </c>
      <c r="E5698" t="s">
        <v>132</v>
      </c>
      <c r="F5698" t="s">
        <v>16339</v>
      </c>
      <c r="G5698" t="s">
        <v>3081</v>
      </c>
      <c r="H5698" t="s">
        <v>135</v>
      </c>
      <c r="I5698" t="s">
        <v>136</v>
      </c>
      <c r="J5698" t="s">
        <v>137</v>
      </c>
      <c r="K5698" t="s">
        <v>144</v>
      </c>
      <c r="L5698" t="s">
        <v>16340</v>
      </c>
      <c r="M5698" t="s">
        <v>16341</v>
      </c>
      <c r="N5698">
        <v>2.438055555</v>
      </c>
      <c r="O5698">
        <v>0</v>
      </c>
      <c r="P5698">
        <v>25</v>
      </c>
      <c r="Q5698">
        <v>0</v>
      </c>
      <c r="R5698">
        <v>1</v>
      </c>
      <c r="S5698">
        <v>0</v>
      </c>
      <c r="T5698">
        <v>8</v>
      </c>
      <c r="U5698">
        <v>0</v>
      </c>
      <c r="V5698">
        <v>0</v>
      </c>
      <c r="W5698">
        <v>0</v>
      </c>
      <c r="X5698">
        <v>37.540624483843899</v>
      </c>
      <c r="Y5698">
        <v>0</v>
      </c>
      <c r="Z5698">
        <v>2.1220971805366671E-3</v>
      </c>
      <c r="AA5698">
        <v>0</v>
      </c>
      <c r="AB5698">
        <v>5.8669536176955548</v>
      </c>
      <c r="AC5698">
        <v>0</v>
      </c>
      <c r="AD5698">
        <v>0</v>
      </c>
      <c r="AE5698">
        <v>43.409700198719996</v>
      </c>
    </row>
    <row r="5699" spans="1:31" x14ac:dyDescent="0.3">
      <c r="A5699">
        <v>2517626</v>
      </c>
      <c r="B5699">
        <v>1</v>
      </c>
      <c r="C5699" t="s">
        <v>80</v>
      </c>
      <c r="D5699" t="s">
        <v>82</v>
      </c>
      <c r="E5699" t="s">
        <v>147</v>
      </c>
      <c r="F5699" t="s">
        <v>1241</v>
      </c>
      <c r="G5699" t="s">
        <v>1242</v>
      </c>
      <c r="H5699" t="s">
        <v>150</v>
      </c>
      <c r="I5699" t="s">
        <v>136</v>
      </c>
      <c r="J5699" t="s">
        <v>3</v>
      </c>
      <c r="K5699" t="s">
        <v>144</v>
      </c>
      <c r="L5699" t="s">
        <v>16342</v>
      </c>
      <c r="M5699" t="s">
        <v>16343</v>
      </c>
      <c r="N5699">
        <v>1.321666666</v>
      </c>
      <c r="O5699">
        <v>0</v>
      </c>
      <c r="P5699">
        <v>3</v>
      </c>
      <c r="Q5699">
        <v>0</v>
      </c>
      <c r="R5699">
        <v>0</v>
      </c>
      <c r="S5699">
        <v>0</v>
      </c>
      <c r="T5699">
        <v>5</v>
      </c>
      <c r="U5699">
        <v>0</v>
      </c>
      <c r="V5699">
        <v>0</v>
      </c>
      <c r="W5699">
        <v>0</v>
      </c>
      <c r="X5699">
        <v>0.78220233101659997</v>
      </c>
      <c r="Y5699">
        <v>0</v>
      </c>
      <c r="Z5699">
        <v>0</v>
      </c>
      <c r="AA5699">
        <v>0</v>
      </c>
      <c r="AB5699">
        <v>15.934548526880501</v>
      </c>
      <c r="AC5699">
        <v>0</v>
      </c>
      <c r="AD5699">
        <v>0</v>
      </c>
      <c r="AE5699">
        <v>16.7167508578971</v>
      </c>
    </row>
    <row r="5700" spans="1:31" x14ac:dyDescent="0.3">
      <c r="A5700">
        <v>2517630</v>
      </c>
      <c r="B5700">
        <v>1</v>
      </c>
      <c r="C5700" t="s">
        <v>81</v>
      </c>
      <c r="D5700" t="s">
        <v>113</v>
      </c>
      <c r="E5700" t="s">
        <v>207</v>
      </c>
      <c r="F5700" t="s">
        <v>16344</v>
      </c>
      <c r="G5700" t="s">
        <v>413</v>
      </c>
      <c r="H5700" t="s">
        <v>150</v>
      </c>
      <c r="I5700" t="s">
        <v>136</v>
      </c>
      <c r="J5700" t="s">
        <v>137</v>
      </c>
      <c r="K5700" t="s">
        <v>144</v>
      </c>
      <c r="L5700" t="s">
        <v>16345</v>
      </c>
      <c r="M5700" t="s">
        <v>16346</v>
      </c>
      <c r="N5700">
        <v>1.3138888879999999</v>
      </c>
      <c r="O5700">
        <v>0</v>
      </c>
      <c r="P5700">
        <v>12</v>
      </c>
      <c r="Q5700">
        <v>0</v>
      </c>
      <c r="R5700">
        <v>2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2.2405236302876452</v>
      </c>
      <c r="Y5700">
        <v>0</v>
      </c>
      <c r="Z5700">
        <v>4.740957232049501E-2</v>
      </c>
      <c r="AA5700">
        <v>0</v>
      </c>
      <c r="AB5700">
        <v>0</v>
      </c>
      <c r="AC5700">
        <v>0</v>
      </c>
      <c r="AD5700">
        <v>0</v>
      </c>
      <c r="AE5700">
        <v>2.2879332026081403</v>
      </c>
    </row>
    <row r="5701" spans="1:31" x14ac:dyDescent="0.3">
      <c r="A5701">
        <v>2517632</v>
      </c>
      <c r="B5701">
        <v>1</v>
      </c>
      <c r="C5701" t="s">
        <v>80</v>
      </c>
      <c r="D5701" t="s">
        <v>97</v>
      </c>
      <c r="E5701" t="s">
        <v>141</v>
      </c>
      <c r="F5701" t="s">
        <v>3721</v>
      </c>
      <c r="G5701" t="s">
        <v>3081</v>
      </c>
      <c r="H5701" t="s">
        <v>135</v>
      </c>
      <c r="I5701" t="s">
        <v>136</v>
      </c>
      <c r="J5701" t="s">
        <v>137</v>
      </c>
      <c r="K5701" t="s">
        <v>144</v>
      </c>
      <c r="L5701" t="s">
        <v>16347</v>
      </c>
      <c r="M5701" t="s">
        <v>16348</v>
      </c>
      <c r="N5701">
        <v>0.60111111100000003</v>
      </c>
      <c r="O5701">
        <v>1</v>
      </c>
      <c r="P5701">
        <v>218</v>
      </c>
      <c r="Q5701">
        <v>0</v>
      </c>
      <c r="R5701">
        <v>3</v>
      </c>
      <c r="S5701">
        <v>6</v>
      </c>
      <c r="T5701">
        <v>26</v>
      </c>
      <c r="U5701">
        <v>0</v>
      </c>
      <c r="V5701">
        <v>0</v>
      </c>
      <c r="W5701">
        <v>7.8340153739464737</v>
      </c>
      <c r="X5701">
        <v>32.096362355399663</v>
      </c>
      <c r="Y5701">
        <v>0</v>
      </c>
      <c r="Z5701">
        <v>0.13005378078096003</v>
      </c>
      <c r="AA5701">
        <v>100.96004517430535</v>
      </c>
      <c r="AB5701">
        <v>3.8530705965638674</v>
      </c>
      <c r="AC5701">
        <v>0</v>
      </c>
      <c r="AD5701">
        <v>0</v>
      </c>
      <c r="AE5701">
        <v>144.87354728099632</v>
      </c>
    </row>
    <row r="5702" spans="1:31" x14ac:dyDescent="0.3">
      <c r="A5702">
        <v>2517633</v>
      </c>
      <c r="B5702">
        <v>1</v>
      </c>
      <c r="C5702" t="s">
        <v>81</v>
      </c>
      <c r="D5702" t="s">
        <v>120</v>
      </c>
      <c r="E5702" t="s">
        <v>207</v>
      </c>
      <c r="F5702" t="s">
        <v>16349</v>
      </c>
      <c r="G5702" t="s">
        <v>177</v>
      </c>
      <c r="H5702" t="s">
        <v>150</v>
      </c>
      <c r="I5702" t="s">
        <v>136</v>
      </c>
      <c r="J5702" t="s">
        <v>137</v>
      </c>
      <c r="K5702" t="s">
        <v>144</v>
      </c>
      <c r="L5702" t="s">
        <v>16350</v>
      </c>
      <c r="M5702" t="s">
        <v>16351</v>
      </c>
      <c r="N5702">
        <v>0.94499999999999995</v>
      </c>
      <c r="O5702">
        <v>0</v>
      </c>
      <c r="P5702">
        <v>3</v>
      </c>
      <c r="Q5702">
        <v>0</v>
      </c>
      <c r="R5702">
        <v>1</v>
      </c>
      <c r="S5702">
        <v>0</v>
      </c>
      <c r="T5702">
        <v>3</v>
      </c>
      <c r="U5702">
        <v>0</v>
      </c>
      <c r="V5702">
        <v>1</v>
      </c>
      <c r="W5702">
        <v>0</v>
      </c>
      <c r="X5702">
        <v>0.43215075556471116</v>
      </c>
      <c r="Y5702">
        <v>0</v>
      </c>
      <c r="Z5702">
        <v>0.20244918222092834</v>
      </c>
      <c r="AA5702">
        <v>0</v>
      </c>
      <c r="AB5702">
        <v>1.4754770562106445</v>
      </c>
      <c r="AC5702">
        <v>0</v>
      </c>
      <c r="AD5702">
        <v>0.17021662312698335</v>
      </c>
      <c r="AE5702">
        <v>2.2802936171232671</v>
      </c>
    </row>
    <row r="5703" spans="1:31" x14ac:dyDescent="0.3">
      <c r="A5703">
        <v>2517638</v>
      </c>
      <c r="B5703">
        <v>1</v>
      </c>
      <c r="C5703" t="s">
        <v>80</v>
      </c>
      <c r="D5703" t="s">
        <v>99</v>
      </c>
      <c r="E5703" t="s">
        <v>132</v>
      </c>
      <c r="F5703" t="s">
        <v>16352</v>
      </c>
      <c r="G5703" t="s">
        <v>143</v>
      </c>
      <c r="H5703" t="s">
        <v>135</v>
      </c>
      <c r="I5703" t="s">
        <v>136</v>
      </c>
      <c r="J5703" t="s">
        <v>137</v>
      </c>
      <c r="K5703" t="s">
        <v>144</v>
      </c>
      <c r="L5703" t="s">
        <v>16353</v>
      </c>
      <c r="M5703" t="s">
        <v>16354</v>
      </c>
      <c r="N5703">
        <v>3.6627777770000001</v>
      </c>
      <c r="O5703">
        <v>0</v>
      </c>
      <c r="P5703">
        <v>1133</v>
      </c>
      <c r="Q5703">
        <v>0</v>
      </c>
      <c r="R5703">
        <v>1</v>
      </c>
      <c r="S5703">
        <v>4</v>
      </c>
      <c r="T5703">
        <v>164</v>
      </c>
      <c r="U5703">
        <v>0</v>
      </c>
      <c r="V5703">
        <v>0</v>
      </c>
      <c r="W5703">
        <v>0</v>
      </c>
      <c r="X5703">
        <v>928.5445217874327</v>
      </c>
      <c r="Y5703">
        <v>0</v>
      </c>
      <c r="Z5703">
        <v>2.9855189312795002E-2</v>
      </c>
      <c r="AA5703">
        <v>42.968537577968469</v>
      </c>
      <c r="AB5703">
        <v>301.65311848519912</v>
      </c>
      <c r="AC5703">
        <v>0</v>
      </c>
      <c r="AD5703">
        <v>0</v>
      </c>
      <c r="AE5703">
        <v>1273.1960330399131</v>
      </c>
    </row>
    <row r="5704" spans="1:31" x14ac:dyDescent="0.3">
      <c r="A5704">
        <v>2517642</v>
      </c>
      <c r="B5704">
        <v>1</v>
      </c>
      <c r="C5704" t="s">
        <v>80</v>
      </c>
      <c r="D5704" t="s">
        <v>90</v>
      </c>
      <c r="E5704" t="s">
        <v>167</v>
      </c>
      <c r="F5704" t="s">
        <v>16355</v>
      </c>
      <c r="G5704" t="s">
        <v>263</v>
      </c>
      <c r="H5704" t="s">
        <v>150</v>
      </c>
      <c r="I5704" t="s">
        <v>136</v>
      </c>
      <c r="J5704" t="s">
        <v>137</v>
      </c>
      <c r="K5704" t="s">
        <v>144</v>
      </c>
      <c r="L5704" t="s">
        <v>16356</v>
      </c>
      <c r="M5704" t="s">
        <v>16357</v>
      </c>
      <c r="N5704">
        <v>1.130833333</v>
      </c>
      <c r="O5704">
        <v>0</v>
      </c>
      <c r="P5704">
        <v>3</v>
      </c>
      <c r="Q5704">
        <v>0</v>
      </c>
      <c r="R5704">
        <v>0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0.80292871001092991</v>
      </c>
      <c r="Y5704">
        <v>0</v>
      </c>
      <c r="Z5704">
        <v>0</v>
      </c>
      <c r="AA5704">
        <v>0</v>
      </c>
      <c r="AB5704">
        <v>0</v>
      </c>
      <c r="AC5704">
        <v>0</v>
      </c>
      <c r="AD5704">
        <v>0</v>
      </c>
      <c r="AE5704">
        <v>0.80292871001092991</v>
      </c>
    </row>
    <row r="5705" spans="1:31" x14ac:dyDescent="0.3">
      <c r="A5705">
        <v>2517644</v>
      </c>
      <c r="B5705">
        <v>1</v>
      </c>
      <c r="C5705" t="s">
        <v>81</v>
      </c>
      <c r="D5705" t="s">
        <v>113</v>
      </c>
      <c r="E5705" t="s">
        <v>159</v>
      </c>
      <c r="F5705" t="s">
        <v>16358</v>
      </c>
      <c r="G5705" t="s">
        <v>5816</v>
      </c>
      <c r="H5705" t="s">
        <v>150</v>
      </c>
      <c r="I5705" t="s">
        <v>136</v>
      </c>
      <c r="J5705" t="s">
        <v>5</v>
      </c>
      <c r="K5705" t="s">
        <v>144</v>
      </c>
      <c r="L5705" t="s">
        <v>16359</v>
      </c>
      <c r="M5705" t="s">
        <v>16360</v>
      </c>
      <c r="N5705">
        <v>1.0963888879999999</v>
      </c>
      <c r="O5705">
        <v>0</v>
      </c>
      <c r="P5705">
        <v>103</v>
      </c>
      <c r="Q5705">
        <v>0</v>
      </c>
      <c r="R5705">
        <v>7</v>
      </c>
      <c r="S5705">
        <v>0</v>
      </c>
      <c r="T5705">
        <v>9</v>
      </c>
      <c r="U5705">
        <v>0</v>
      </c>
      <c r="V5705">
        <v>0</v>
      </c>
      <c r="W5705">
        <v>0</v>
      </c>
      <c r="X5705">
        <v>13.667186731649354</v>
      </c>
      <c r="Y5705">
        <v>0</v>
      </c>
      <c r="Z5705">
        <v>1.1053911705211139</v>
      </c>
      <c r="AA5705">
        <v>0</v>
      </c>
      <c r="AB5705">
        <v>0.63745142869605498</v>
      </c>
      <c r="AC5705">
        <v>0</v>
      </c>
      <c r="AD5705">
        <v>0</v>
      </c>
      <c r="AE5705">
        <v>15.410029330866523</v>
      </c>
    </row>
    <row r="5706" spans="1:31" x14ac:dyDescent="0.3">
      <c r="A5706">
        <v>2517647</v>
      </c>
      <c r="B5706">
        <v>1</v>
      </c>
      <c r="C5706" t="s">
        <v>80</v>
      </c>
      <c r="D5706" t="s">
        <v>99</v>
      </c>
      <c r="E5706" t="s">
        <v>132</v>
      </c>
      <c r="F5706" t="s">
        <v>16361</v>
      </c>
      <c r="G5706" t="s">
        <v>674</v>
      </c>
      <c r="H5706" t="s">
        <v>135</v>
      </c>
      <c r="I5706" t="s">
        <v>136</v>
      </c>
      <c r="J5706" t="s">
        <v>137</v>
      </c>
      <c r="K5706" t="s">
        <v>144</v>
      </c>
      <c r="L5706" t="s">
        <v>16362</v>
      </c>
      <c r="M5706" t="s">
        <v>16363</v>
      </c>
      <c r="N5706">
        <v>1.2866666659999999</v>
      </c>
      <c r="O5706">
        <v>0</v>
      </c>
      <c r="P5706">
        <v>155</v>
      </c>
      <c r="Q5706">
        <v>0</v>
      </c>
      <c r="R5706">
        <v>0</v>
      </c>
      <c r="S5706">
        <v>1</v>
      </c>
      <c r="T5706">
        <v>10</v>
      </c>
      <c r="U5706">
        <v>0</v>
      </c>
      <c r="V5706">
        <v>0</v>
      </c>
      <c r="W5706">
        <v>0</v>
      </c>
      <c r="X5706">
        <v>34.055574399930215</v>
      </c>
      <c r="Y5706">
        <v>0</v>
      </c>
      <c r="Z5706">
        <v>0</v>
      </c>
      <c r="AA5706">
        <v>0</v>
      </c>
      <c r="AB5706">
        <v>10.939305327948972</v>
      </c>
      <c r="AC5706">
        <v>0</v>
      </c>
      <c r="AD5706">
        <v>0</v>
      </c>
      <c r="AE5706">
        <v>44.994879727879187</v>
      </c>
    </row>
    <row r="5707" spans="1:31" x14ac:dyDescent="0.3">
      <c r="A5707">
        <v>2517649</v>
      </c>
      <c r="B5707">
        <v>1</v>
      </c>
      <c r="C5707" t="s">
        <v>80</v>
      </c>
      <c r="D5707" t="s">
        <v>93</v>
      </c>
      <c r="E5707" t="s">
        <v>141</v>
      </c>
      <c r="F5707" t="s">
        <v>16364</v>
      </c>
      <c r="G5707" t="s">
        <v>143</v>
      </c>
      <c r="H5707" t="s">
        <v>135</v>
      </c>
      <c r="I5707" t="s">
        <v>136</v>
      </c>
      <c r="J5707" t="s">
        <v>137</v>
      </c>
      <c r="K5707" t="s">
        <v>144</v>
      </c>
      <c r="L5707" t="s">
        <v>16365</v>
      </c>
      <c r="M5707" t="s">
        <v>16366</v>
      </c>
      <c r="N5707">
        <v>1.0525</v>
      </c>
      <c r="O5707">
        <v>0</v>
      </c>
      <c r="P5707">
        <v>149</v>
      </c>
      <c r="Q5707">
        <v>0</v>
      </c>
      <c r="R5707">
        <v>76</v>
      </c>
      <c r="S5707">
        <v>1</v>
      </c>
      <c r="T5707">
        <v>39</v>
      </c>
      <c r="U5707">
        <v>0</v>
      </c>
      <c r="V5707">
        <v>0</v>
      </c>
      <c r="W5707">
        <v>0</v>
      </c>
      <c r="X5707">
        <v>38.437510302206611</v>
      </c>
      <c r="Y5707">
        <v>0</v>
      </c>
      <c r="Z5707">
        <v>39.469568707032337</v>
      </c>
      <c r="AA5707">
        <v>0.41074791537819</v>
      </c>
      <c r="AB5707">
        <v>12.372570734896414</v>
      </c>
      <c r="AC5707">
        <v>0</v>
      </c>
      <c r="AD5707">
        <v>0</v>
      </c>
      <c r="AE5707">
        <v>90.69039765951355</v>
      </c>
    </row>
    <row r="5708" spans="1:31" x14ac:dyDescent="0.3">
      <c r="A5708">
        <v>2517651</v>
      </c>
      <c r="B5708">
        <v>1</v>
      </c>
      <c r="C5708" t="s">
        <v>81</v>
      </c>
      <c r="D5708" t="s">
        <v>123</v>
      </c>
      <c r="E5708" t="s">
        <v>207</v>
      </c>
      <c r="F5708" t="s">
        <v>16367</v>
      </c>
      <c r="G5708" t="s">
        <v>177</v>
      </c>
      <c r="H5708" t="s">
        <v>150</v>
      </c>
      <c r="I5708" t="s">
        <v>136</v>
      </c>
      <c r="J5708" t="s">
        <v>137</v>
      </c>
      <c r="K5708" t="s">
        <v>144</v>
      </c>
      <c r="L5708" t="s">
        <v>16368</v>
      </c>
      <c r="M5708" t="s">
        <v>16369</v>
      </c>
      <c r="N5708">
        <v>1.737777777</v>
      </c>
      <c r="O5708">
        <v>0</v>
      </c>
      <c r="P5708">
        <v>0</v>
      </c>
      <c r="Q5708">
        <v>0</v>
      </c>
      <c r="R5708">
        <v>0</v>
      </c>
      <c r="S5708">
        <v>0</v>
      </c>
      <c r="T5708">
        <v>7</v>
      </c>
      <c r="U5708">
        <v>0</v>
      </c>
      <c r="V5708">
        <v>0</v>
      </c>
      <c r="W5708">
        <v>0</v>
      </c>
      <c r="X5708">
        <v>0</v>
      </c>
      <c r="Y5708">
        <v>0</v>
      </c>
      <c r="Z5708">
        <v>0</v>
      </c>
      <c r="AA5708">
        <v>0</v>
      </c>
      <c r="AB5708">
        <v>29.758666434073326</v>
      </c>
      <c r="AC5708">
        <v>0</v>
      </c>
      <c r="AD5708">
        <v>0</v>
      </c>
      <c r="AE5708">
        <v>29.758666434073326</v>
      </c>
    </row>
    <row r="5709" spans="1:31" x14ac:dyDescent="0.3">
      <c r="A5709">
        <v>2517652</v>
      </c>
      <c r="B5709">
        <v>1</v>
      </c>
      <c r="C5709" t="s">
        <v>80</v>
      </c>
      <c r="D5709" t="s">
        <v>84</v>
      </c>
      <c r="E5709" t="s">
        <v>159</v>
      </c>
      <c r="F5709" t="s">
        <v>16370</v>
      </c>
      <c r="G5709" t="s">
        <v>1242</v>
      </c>
      <c r="H5709" t="s">
        <v>150</v>
      </c>
      <c r="I5709" t="s">
        <v>136</v>
      </c>
      <c r="J5709" t="s">
        <v>3</v>
      </c>
      <c r="K5709" t="s">
        <v>144</v>
      </c>
      <c r="L5709" t="s">
        <v>16371</v>
      </c>
      <c r="M5709" t="s">
        <v>16372</v>
      </c>
      <c r="N5709">
        <v>6.352222222</v>
      </c>
      <c r="O5709">
        <v>0</v>
      </c>
      <c r="P5709">
        <v>20</v>
      </c>
      <c r="Q5709">
        <v>0</v>
      </c>
      <c r="R5709">
        <v>0</v>
      </c>
      <c r="S5709">
        <v>0</v>
      </c>
      <c r="T5709">
        <v>9</v>
      </c>
      <c r="U5709">
        <v>0</v>
      </c>
      <c r="V5709">
        <v>0</v>
      </c>
      <c r="W5709">
        <v>0</v>
      </c>
      <c r="X5709">
        <v>30.085859507564969</v>
      </c>
      <c r="Y5709">
        <v>0</v>
      </c>
      <c r="Z5709">
        <v>0</v>
      </c>
      <c r="AA5709">
        <v>0</v>
      </c>
      <c r="AB5709">
        <v>85.690401662259958</v>
      </c>
      <c r="AC5709">
        <v>0</v>
      </c>
      <c r="AD5709">
        <v>0</v>
      </c>
      <c r="AE5709">
        <v>115.77626116982492</v>
      </c>
    </row>
    <row r="5710" spans="1:31" x14ac:dyDescent="0.3">
      <c r="A5710">
        <v>2517653</v>
      </c>
      <c r="B5710">
        <v>1</v>
      </c>
      <c r="C5710" t="s">
        <v>81</v>
      </c>
      <c r="D5710" t="s">
        <v>117</v>
      </c>
      <c r="E5710" t="s">
        <v>132</v>
      </c>
      <c r="F5710" t="s">
        <v>16373</v>
      </c>
      <c r="G5710" t="s">
        <v>1708</v>
      </c>
      <c r="H5710" t="s">
        <v>135</v>
      </c>
      <c r="I5710" t="s">
        <v>136</v>
      </c>
      <c r="J5710" t="s">
        <v>137</v>
      </c>
      <c r="K5710" t="s">
        <v>144</v>
      </c>
      <c r="L5710" t="s">
        <v>16374</v>
      </c>
      <c r="M5710" t="s">
        <v>16375</v>
      </c>
      <c r="N5710">
        <v>1.3208333329999999</v>
      </c>
      <c r="O5710">
        <v>0</v>
      </c>
      <c r="P5710">
        <v>10</v>
      </c>
      <c r="Q5710">
        <v>0</v>
      </c>
      <c r="R5710">
        <v>32</v>
      </c>
      <c r="S5710">
        <v>0</v>
      </c>
      <c r="T5710">
        <v>0</v>
      </c>
      <c r="U5710">
        <v>0</v>
      </c>
      <c r="V5710">
        <v>0</v>
      </c>
      <c r="W5710">
        <v>0</v>
      </c>
      <c r="X5710">
        <v>2.1132268175813982</v>
      </c>
      <c r="Y5710">
        <v>0</v>
      </c>
      <c r="Z5710">
        <v>6.3850234769392573</v>
      </c>
      <c r="AA5710">
        <v>0</v>
      </c>
      <c r="AB5710">
        <v>0</v>
      </c>
      <c r="AC5710">
        <v>0</v>
      </c>
      <c r="AD5710">
        <v>0</v>
      </c>
      <c r="AE5710">
        <v>8.4982502945206555</v>
      </c>
    </row>
    <row r="5711" spans="1:31" x14ac:dyDescent="0.3">
      <c r="A5711">
        <v>2517654</v>
      </c>
      <c r="B5711">
        <v>1</v>
      </c>
      <c r="C5711" t="s">
        <v>81</v>
      </c>
      <c r="D5711" t="s">
        <v>117</v>
      </c>
      <c r="E5711" t="s">
        <v>132</v>
      </c>
      <c r="F5711" t="s">
        <v>16376</v>
      </c>
      <c r="G5711" t="s">
        <v>143</v>
      </c>
      <c r="H5711" t="s">
        <v>135</v>
      </c>
      <c r="I5711" t="s">
        <v>277</v>
      </c>
      <c r="J5711" t="s">
        <v>137</v>
      </c>
      <c r="K5711" t="s">
        <v>144</v>
      </c>
      <c r="L5711" t="s">
        <v>16377</v>
      </c>
      <c r="M5711" t="s">
        <v>16378</v>
      </c>
      <c r="N5711">
        <v>3.3888887999999999E-2</v>
      </c>
      <c r="O5711">
        <v>0</v>
      </c>
      <c r="P5711">
        <v>439</v>
      </c>
      <c r="Q5711">
        <v>35</v>
      </c>
      <c r="R5711">
        <v>47</v>
      </c>
      <c r="S5711">
        <v>14</v>
      </c>
      <c r="T5711">
        <v>31</v>
      </c>
      <c r="U5711">
        <v>0</v>
      </c>
      <c r="V5711">
        <v>0</v>
      </c>
      <c r="W5711">
        <v>0</v>
      </c>
      <c r="X5711">
        <v>1.4062802859383168</v>
      </c>
      <c r="Y5711">
        <v>0.60831569577685818</v>
      </c>
      <c r="Z5711">
        <v>0.16580909209685338</v>
      </c>
      <c r="AA5711">
        <v>2.3457224464960009</v>
      </c>
      <c r="AB5711">
        <v>0.49039239300465337</v>
      </c>
      <c r="AC5711">
        <v>0</v>
      </c>
      <c r="AD5711">
        <v>0</v>
      </c>
      <c r="AE5711">
        <v>5.016519913312683</v>
      </c>
    </row>
    <row r="5712" spans="1:31" x14ac:dyDescent="0.3">
      <c r="A5712">
        <v>2517656</v>
      </c>
      <c r="B5712">
        <v>1</v>
      </c>
      <c r="C5712" t="s">
        <v>81</v>
      </c>
      <c r="D5712" t="s">
        <v>126</v>
      </c>
      <c r="E5712" t="s">
        <v>159</v>
      </c>
      <c r="F5712" t="s">
        <v>16379</v>
      </c>
      <c r="G5712" t="s">
        <v>181</v>
      </c>
      <c r="H5712" t="s">
        <v>150</v>
      </c>
      <c r="I5712" t="s">
        <v>136</v>
      </c>
      <c r="J5712" t="s">
        <v>137</v>
      </c>
      <c r="K5712" t="s">
        <v>144</v>
      </c>
      <c r="L5712" t="s">
        <v>16380</v>
      </c>
      <c r="M5712" t="s">
        <v>16381</v>
      </c>
      <c r="N5712">
        <v>1.1913888880000001</v>
      </c>
      <c r="O5712">
        <v>0</v>
      </c>
      <c r="P5712">
        <v>51</v>
      </c>
      <c r="Q5712">
        <v>0</v>
      </c>
      <c r="R5712">
        <v>0</v>
      </c>
      <c r="S5712">
        <v>0</v>
      </c>
      <c r="T5712">
        <v>2</v>
      </c>
      <c r="U5712">
        <v>0</v>
      </c>
      <c r="V5712">
        <v>0</v>
      </c>
      <c r="W5712">
        <v>0</v>
      </c>
      <c r="X5712">
        <v>6.0782693932395198</v>
      </c>
      <c r="Y5712">
        <v>0</v>
      </c>
      <c r="Z5712">
        <v>0</v>
      </c>
      <c r="AA5712">
        <v>0</v>
      </c>
      <c r="AB5712">
        <v>1.6745878527579999E-2</v>
      </c>
      <c r="AC5712">
        <v>0</v>
      </c>
      <c r="AD5712">
        <v>0</v>
      </c>
      <c r="AE5712">
        <v>6.0950152717670996</v>
      </c>
    </row>
    <row r="5713" spans="1:31" x14ac:dyDescent="0.3">
      <c r="A5713">
        <v>2517660</v>
      </c>
      <c r="B5713">
        <v>1</v>
      </c>
      <c r="C5713" t="s">
        <v>81</v>
      </c>
      <c r="D5713" t="s">
        <v>115</v>
      </c>
      <c r="E5713" t="s">
        <v>132</v>
      </c>
      <c r="F5713" t="s">
        <v>16382</v>
      </c>
      <c r="G5713" t="s">
        <v>333</v>
      </c>
      <c r="H5713" t="s">
        <v>135</v>
      </c>
      <c r="I5713" t="s">
        <v>136</v>
      </c>
      <c r="J5713" t="s">
        <v>137</v>
      </c>
      <c r="K5713" t="s">
        <v>144</v>
      </c>
      <c r="L5713" t="s">
        <v>16383</v>
      </c>
      <c r="M5713" t="s">
        <v>16384</v>
      </c>
      <c r="N5713">
        <v>1.2283333329999999</v>
      </c>
      <c r="O5713">
        <v>0</v>
      </c>
      <c r="P5713">
        <v>199</v>
      </c>
      <c r="Q5713">
        <v>0</v>
      </c>
      <c r="R5713">
        <v>1</v>
      </c>
      <c r="S5713">
        <v>0</v>
      </c>
      <c r="T5713">
        <v>20</v>
      </c>
      <c r="U5713">
        <v>0</v>
      </c>
      <c r="V5713">
        <v>0</v>
      </c>
      <c r="W5713">
        <v>0</v>
      </c>
      <c r="X5713">
        <v>24.728082369801104</v>
      </c>
      <c r="Y5713">
        <v>0</v>
      </c>
      <c r="Z5713">
        <v>1.0889302921215E-2</v>
      </c>
      <c r="AA5713">
        <v>0</v>
      </c>
      <c r="AB5713">
        <v>3.8781632482215307</v>
      </c>
      <c r="AC5713">
        <v>0</v>
      </c>
      <c r="AD5713">
        <v>0</v>
      </c>
      <c r="AE5713">
        <v>28.617134920943847</v>
      </c>
    </row>
    <row r="5714" spans="1:31" x14ac:dyDescent="0.3">
      <c r="A5714">
        <v>2517661</v>
      </c>
      <c r="B5714">
        <v>1</v>
      </c>
      <c r="C5714" t="s">
        <v>81</v>
      </c>
      <c r="D5714" t="s">
        <v>122</v>
      </c>
      <c r="E5714" t="s">
        <v>141</v>
      </c>
      <c r="F5714" t="s">
        <v>1052</v>
      </c>
      <c r="G5714" t="s">
        <v>143</v>
      </c>
      <c r="H5714" t="s">
        <v>135</v>
      </c>
      <c r="I5714" t="s">
        <v>136</v>
      </c>
      <c r="J5714" t="s">
        <v>137</v>
      </c>
      <c r="K5714" t="s">
        <v>144</v>
      </c>
      <c r="L5714" t="s">
        <v>16385</v>
      </c>
      <c r="M5714" t="s">
        <v>16386</v>
      </c>
      <c r="N5714">
        <v>0.19527777700000001</v>
      </c>
      <c r="O5714">
        <v>0</v>
      </c>
      <c r="P5714">
        <v>4769</v>
      </c>
      <c r="Q5714">
        <v>0</v>
      </c>
      <c r="R5714">
        <v>41</v>
      </c>
      <c r="S5714">
        <v>2</v>
      </c>
      <c r="T5714">
        <v>203</v>
      </c>
      <c r="U5714">
        <v>0</v>
      </c>
      <c r="V5714">
        <v>0</v>
      </c>
      <c r="W5714">
        <v>0</v>
      </c>
      <c r="X5714">
        <v>149.58410027327758</v>
      </c>
      <c r="Y5714">
        <v>0</v>
      </c>
      <c r="Z5714">
        <v>0.79714836196996253</v>
      </c>
      <c r="AA5714">
        <v>1.7255364301103111</v>
      </c>
      <c r="AB5714">
        <v>14.793632725659874</v>
      </c>
      <c r="AC5714">
        <v>0</v>
      </c>
      <c r="AD5714">
        <v>0</v>
      </c>
      <c r="AE5714">
        <v>166.90041779101773</v>
      </c>
    </row>
    <row r="5715" spans="1:31" x14ac:dyDescent="0.3">
      <c r="A5715">
        <v>2517662</v>
      </c>
      <c r="B5715">
        <v>1</v>
      </c>
      <c r="C5715" t="s">
        <v>81</v>
      </c>
      <c r="D5715" t="s">
        <v>113</v>
      </c>
      <c r="E5715" t="s">
        <v>187</v>
      </c>
      <c r="F5715" t="s">
        <v>16387</v>
      </c>
      <c r="G5715" t="s">
        <v>143</v>
      </c>
      <c r="H5715" t="s">
        <v>135</v>
      </c>
      <c r="I5715" t="s">
        <v>136</v>
      </c>
      <c r="J5715" t="s">
        <v>137</v>
      </c>
      <c r="K5715" t="s">
        <v>144</v>
      </c>
      <c r="L5715" t="s">
        <v>16388</v>
      </c>
      <c r="M5715" t="s">
        <v>16389</v>
      </c>
      <c r="N5715">
        <v>0.821944444</v>
      </c>
      <c r="O5715">
        <v>0</v>
      </c>
      <c r="P5715">
        <v>242</v>
      </c>
      <c r="Q5715">
        <v>25</v>
      </c>
      <c r="R5715">
        <v>62</v>
      </c>
      <c r="S5715">
        <v>0</v>
      </c>
      <c r="T5715">
        <v>12</v>
      </c>
      <c r="U5715">
        <v>0</v>
      </c>
      <c r="V5715">
        <v>0</v>
      </c>
      <c r="W5715">
        <v>0</v>
      </c>
      <c r="X5715">
        <v>36.649922328428559</v>
      </c>
      <c r="Y5715">
        <v>39.770819573477709</v>
      </c>
      <c r="Z5715">
        <v>32.065865622203567</v>
      </c>
      <c r="AA5715">
        <v>0</v>
      </c>
      <c r="AB5715">
        <v>2.5264785263631269</v>
      </c>
      <c r="AC5715">
        <v>0</v>
      </c>
      <c r="AD5715">
        <v>0</v>
      </c>
      <c r="AE5715">
        <v>111.01308605047296</v>
      </c>
    </row>
    <row r="5716" spans="1:31" x14ac:dyDescent="0.3">
      <c r="A5716">
        <v>2517670</v>
      </c>
      <c r="B5716">
        <v>1</v>
      </c>
      <c r="C5716" t="s">
        <v>81</v>
      </c>
      <c r="D5716" t="s">
        <v>112</v>
      </c>
      <c r="E5716" t="s">
        <v>132</v>
      </c>
      <c r="F5716" t="s">
        <v>16390</v>
      </c>
      <c r="G5716" t="s">
        <v>333</v>
      </c>
      <c r="H5716" t="s">
        <v>135</v>
      </c>
      <c r="I5716" t="s">
        <v>136</v>
      </c>
      <c r="J5716" t="s">
        <v>137</v>
      </c>
      <c r="K5716" t="s">
        <v>144</v>
      </c>
      <c r="L5716" t="s">
        <v>16391</v>
      </c>
      <c r="M5716" t="s">
        <v>16392</v>
      </c>
      <c r="N5716">
        <v>0.91222222200000003</v>
      </c>
      <c r="O5716">
        <v>0</v>
      </c>
      <c r="P5716">
        <v>104</v>
      </c>
      <c r="Q5716">
        <v>0</v>
      </c>
      <c r="R5716">
        <v>0</v>
      </c>
      <c r="S5716">
        <v>0</v>
      </c>
      <c r="T5716">
        <v>8</v>
      </c>
      <c r="U5716">
        <v>0</v>
      </c>
      <c r="V5716">
        <v>0</v>
      </c>
      <c r="W5716">
        <v>0</v>
      </c>
      <c r="X5716">
        <v>7.0193868411211948</v>
      </c>
      <c r="Y5716">
        <v>0</v>
      </c>
      <c r="Z5716">
        <v>0</v>
      </c>
      <c r="AA5716">
        <v>0</v>
      </c>
      <c r="AB5716">
        <v>1.0066983987805265</v>
      </c>
      <c r="AC5716">
        <v>0</v>
      </c>
      <c r="AD5716">
        <v>0</v>
      </c>
      <c r="AE5716">
        <v>8.0260852399017217</v>
      </c>
    </row>
    <row r="5717" spans="1:31" x14ac:dyDescent="0.3">
      <c r="A5717">
        <v>2517673</v>
      </c>
      <c r="B5717">
        <v>1</v>
      </c>
      <c r="C5717" t="s">
        <v>81</v>
      </c>
      <c r="D5717" t="s">
        <v>120</v>
      </c>
      <c r="E5717" t="s">
        <v>187</v>
      </c>
      <c r="F5717" t="s">
        <v>3550</v>
      </c>
      <c r="G5717" t="s">
        <v>143</v>
      </c>
      <c r="H5717" t="s">
        <v>135</v>
      </c>
      <c r="I5717" t="s">
        <v>136</v>
      </c>
      <c r="J5717" t="s">
        <v>137</v>
      </c>
      <c r="K5717" t="s">
        <v>144</v>
      </c>
      <c r="L5717" t="s">
        <v>16393</v>
      </c>
      <c r="M5717" t="s">
        <v>16394</v>
      </c>
      <c r="N5717">
        <v>0.56138888799999997</v>
      </c>
      <c r="O5717">
        <v>0</v>
      </c>
      <c r="P5717">
        <v>0</v>
      </c>
      <c r="Q5717">
        <v>56</v>
      </c>
      <c r="R5717">
        <v>36</v>
      </c>
      <c r="S5717">
        <v>1</v>
      </c>
      <c r="T5717">
        <v>2</v>
      </c>
      <c r="U5717">
        <v>1</v>
      </c>
      <c r="V5717">
        <v>0</v>
      </c>
      <c r="W5717">
        <v>0</v>
      </c>
      <c r="X5717">
        <v>0</v>
      </c>
      <c r="Y5717">
        <v>21.299754540273092</v>
      </c>
      <c r="Z5717">
        <v>9.4231592595357281</v>
      </c>
      <c r="AA5717">
        <v>2.7105067401670357</v>
      </c>
      <c r="AB5717">
        <v>0.58596540615581194</v>
      </c>
      <c r="AC5717">
        <v>22.08429507822105</v>
      </c>
      <c r="AD5717">
        <v>0</v>
      </c>
      <c r="AE5717">
        <v>56.103681024352724</v>
      </c>
    </row>
    <row r="5718" spans="1:31" x14ac:dyDescent="0.3">
      <c r="A5718">
        <v>2517674</v>
      </c>
      <c r="B5718">
        <v>1</v>
      </c>
      <c r="C5718" t="s">
        <v>80</v>
      </c>
      <c r="D5718" t="s">
        <v>104</v>
      </c>
      <c r="E5718" t="s">
        <v>141</v>
      </c>
      <c r="F5718" t="s">
        <v>7445</v>
      </c>
      <c r="G5718" t="s">
        <v>143</v>
      </c>
      <c r="H5718" t="s">
        <v>135</v>
      </c>
      <c r="I5718" t="s">
        <v>136</v>
      </c>
      <c r="J5718" t="s">
        <v>137</v>
      </c>
      <c r="K5718" t="s">
        <v>144</v>
      </c>
      <c r="L5718" t="s">
        <v>16395</v>
      </c>
      <c r="M5718" t="s">
        <v>16396</v>
      </c>
      <c r="N5718">
        <v>1.290277777</v>
      </c>
      <c r="O5718">
        <v>1</v>
      </c>
      <c r="P5718">
        <v>8</v>
      </c>
      <c r="Q5718">
        <v>20</v>
      </c>
      <c r="R5718">
        <v>49</v>
      </c>
      <c r="S5718">
        <v>12</v>
      </c>
      <c r="T5718">
        <v>9</v>
      </c>
      <c r="U5718">
        <v>7</v>
      </c>
      <c r="V5718">
        <v>0</v>
      </c>
      <c r="W5718">
        <v>0.3827233105903125</v>
      </c>
      <c r="X5718">
        <v>1.9668712457508559</v>
      </c>
      <c r="Y5718">
        <v>97.172298826710986</v>
      </c>
      <c r="Z5718">
        <v>7.4052159942700433</v>
      </c>
      <c r="AA5718">
        <v>88.29159917498518</v>
      </c>
      <c r="AB5718">
        <v>8.9767617748969535</v>
      </c>
      <c r="AC5718">
        <v>462.20534848946676</v>
      </c>
      <c r="AD5718">
        <v>0</v>
      </c>
      <c r="AE5718">
        <v>666.40081881667106</v>
      </c>
    </row>
    <row r="5719" spans="1:31" x14ac:dyDescent="0.3">
      <c r="A5719">
        <v>2517676</v>
      </c>
      <c r="B5719">
        <v>1</v>
      </c>
      <c r="C5719" t="s">
        <v>80</v>
      </c>
      <c r="D5719" t="s">
        <v>105</v>
      </c>
      <c r="E5719" t="s">
        <v>207</v>
      </c>
      <c r="F5719" t="s">
        <v>3950</v>
      </c>
      <c r="G5719" t="s">
        <v>177</v>
      </c>
      <c r="H5719" t="s">
        <v>150</v>
      </c>
      <c r="I5719" t="s">
        <v>136</v>
      </c>
      <c r="J5719" t="s">
        <v>137</v>
      </c>
      <c r="K5719" t="s">
        <v>144</v>
      </c>
      <c r="L5719" t="s">
        <v>16397</v>
      </c>
      <c r="M5719" t="s">
        <v>16398</v>
      </c>
      <c r="N5719">
        <v>1.143333333</v>
      </c>
      <c r="O5719">
        <v>0</v>
      </c>
      <c r="P5719">
        <v>23</v>
      </c>
      <c r="Q5719">
        <v>0</v>
      </c>
      <c r="R5719">
        <v>17</v>
      </c>
      <c r="S5719">
        <v>0</v>
      </c>
      <c r="T5719">
        <v>3</v>
      </c>
      <c r="U5719">
        <v>0</v>
      </c>
      <c r="V5719">
        <v>0</v>
      </c>
      <c r="W5719">
        <v>0</v>
      </c>
      <c r="X5719">
        <v>5.2534099301384876</v>
      </c>
      <c r="Y5719">
        <v>0</v>
      </c>
      <c r="Z5719">
        <v>1.7182944850480653</v>
      </c>
      <c r="AA5719">
        <v>0</v>
      </c>
      <c r="AB5719">
        <v>1.08081304038174</v>
      </c>
      <c r="AC5719">
        <v>0</v>
      </c>
      <c r="AD5719">
        <v>0</v>
      </c>
      <c r="AE5719">
        <v>8.0525174555682923</v>
      </c>
    </row>
    <row r="5720" spans="1:31" x14ac:dyDescent="0.3">
      <c r="A5720">
        <v>2517682</v>
      </c>
      <c r="B5720">
        <v>1</v>
      </c>
      <c r="C5720" t="s">
        <v>81</v>
      </c>
      <c r="D5720" t="s">
        <v>127</v>
      </c>
      <c r="E5720" t="s">
        <v>187</v>
      </c>
      <c r="F5720" t="s">
        <v>14398</v>
      </c>
      <c r="G5720" t="s">
        <v>134</v>
      </c>
      <c r="H5720" t="s">
        <v>135</v>
      </c>
      <c r="I5720" t="s">
        <v>136</v>
      </c>
      <c r="J5720" t="s">
        <v>137</v>
      </c>
      <c r="K5720" t="s">
        <v>138</v>
      </c>
      <c r="L5720" t="s">
        <v>16399</v>
      </c>
      <c r="M5720" t="s">
        <v>16400</v>
      </c>
      <c r="N5720">
        <v>3.6036111110000002</v>
      </c>
      <c r="O5720">
        <v>4</v>
      </c>
      <c r="P5720">
        <v>77</v>
      </c>
      <c r="Q5720">
        <v>100</v>
      </c>
      <c r="R5720">
        <v>92</v>
      </c>
      <c r="S5720">
        <v>2</v>
      </c>
      <c r="T5720">
        <v>9</v>
      </c>
      <c r="U5720">
        <v>0</v>
      </c>
      <c r="V5720">
        <v>0</v>
      </c>
      <c r="W5720">
        <v>1.4765829110489084</v>
      </c>
      <c r="X5720">
        <v>38.05754398113735</v>
      </c>
      <c r="Y5720">
        <v>91.941703738967831</v>
      </c>
      <c r="Z5720">
        <v>81.985148334782068</v>
      </c>
      <c r="AA5720">
        <v>17.868595811071952</v>
      </c>
      <c r="AB5720">
        <v>15.745812612798982</v>
      </c>
      <c r="AC5720">
        <v>0</v>
      </c>
      <c r="AD5720">
        <v>0</v>
      </c>
      <c r="AE5720">
        <v>247.07538738980705</v>
      </c>
    </row>
    <row r="5721" spans="1:31" x14ac:dyDescent="0.3">
      <c r="A5721">
        <v>2517688</v>
      </c>
      <c r="B5721">
        <v>1</v>
      </c>
      <c r="C5721" t="s">
        <v>80</v>
      </c>
      <c r="D5721" t="s">
        <v>106</v>
      </c>
      <c r="E5721" t="s">
        <v>159</v>
      </c>
      <c r="F5721" t="s">
        <v>16401</v>
      </c>
      <c r="G5721" t="s">
        <v>181</v>
      </c>
      <c r="H5721" t="s">
        <v>150</v>
      </c>
      <c r="I5721" t="s">
        <v>136</v>
      </c>
      <c r="J5721" t="s">
        <v>137</v>
      </c>
      <c r="K5721" t="s">
        <v>144</v>
      </c>
      <c r="L5721" t="s">
        <v>16402</v>
      </c>
      <c r="M5721" t="s">
        <v>16403</v>
      </c>
      <c r="N5721">
        <v>3.477222222</v>
      </c>
      <c r="O5721">
        <v>0</v>
      </c>
      <c r="P5721">
        <v>0</v>
      </c>
      <c r="Q5721">
        <v>0</v>
      </c>
      <c r="R5721">
        <v>7</v>
      </c>
      <c r="S5721">
        <v>0</v>
      </c>
      <c r="T5721">
        <v>1</v>
      </c>
      <c r="U5721">
        <v>0</v>
      </c>
      <c r="V5721">
        <v>0</v>
      </c>
      <c r="W5721">
        <v>0</v>
      </c>
      <c r="X5721">
        <v>0</v>
      </c>
      <c r="Y5721">
        <v>0</v>
      </c>
      <c r="Z5721">
        <v>18.077512458820248</v>
      </c>
      <c r="AA5721">
        <v>0</v>
      </c>
      <c r="AB5721">
        <v>25.714815405360085</v>
      </c>
      <c r="AC5721">
        <v>0</v>
      </c>
      <c r="AD5721">
        <v>0</v>
      </c>
      <c r="AE5721">
        <v>43.792327864180336</v>
      </c>
    </row>
    <row r="5722" spans="1:31" x14ac:dyDescent="0.3">
      <c r="A5722">
        <v>2517690</v>
      </c>
      <c r="B5722">
        <v>1</v>
      </c>
      <c r="C5722" t="s">
        <v>81</v>
      </c>
      <c r="D5722" t="s">
        <v>112</v>
      </c>
      <c r="E5722" t="s">
        <v>141</v>
      </c>
      <c r="F5722" t="s">
        <v>16404</v>
      </c>
      <c r="G5722" t="s">
        <v>295</v>
      </c>
      <c r="H5722" t="s">
        <v>135</v>
      </c>
      <c r="I5722" t="s">
        <v>136</v>
      </c>
      <c r="J5722" t="s">
        <v>137</v>
      </c>
      <c r="K5722" t="s">
        <v>138</v>
      </c>
      <c r="L5722" t="s">
        <v>16405</v>
      </c>
      <c r="M5722" t="s">
        <v>16406</v>
      </c>
      <c r="N5722">
        <v>0.28000000000000003</v>
      </c>
      <c r="O5722">
        <v>0</v>
      </c>
      <c r="P5722">
        <v>423</v>
      </c>
      <c r="Q5722">
        <v>25</v>
      </c>
      <c r="R5722">
        <v>43</v>
      </c>
      <c r="S5722">
        <v>3</v>
      </c>
      <c r="T5722">
        <v>57</v>
      </c>
      <c r="U5722">
        <v>0</v>
      </c>
      <c r="V5722">
        <v>0</v>
      </c>
      <c r="W5722">
        <v>0</v>
      </c>
      <c r="X5722">
        <v>18.609140690180986</v>
      </c>
      <c r="Y5722">
        <v>1.9429340961520125</v>
      </c>
      <c r="Z5722">
        <v>3.5646350543053833</v>
      </c>
      <c r="AA5722">
        <v>0.28713442009502615</v>
      </c>
      <c r="AB5722">
        <v>4.8091285172393263</v>
      </c>
      <c r="AC5722">
        <v>0</v>
      </c>
      <c r="AD5722">
        <v>0</v>
      </c>
      <c r="AE5722">
        <v>29.212972777972734</v>
      </c>
    </row>
    <row r="5723" spans="1:31" x14ac:dyDescent="0.3">
      <c r="A5723">
        <v>2517697</v>
      </c>
      <c r="B5723">
        <v>1</v>
      </c>
      <c r="C5723" t="s">
        <v>81</v>
      </c>
      <c r="D5723" t="s">
        <v>120</v>
      </c>
      <c r="E5723" t="s">
        <v>141</v>
      </c>
      <c r="F5723" t="s">
        <v>142</v>
      </c>
      <c r="G5723" t="s">
        <v>143</v>
      </c>
      <c r="H5723" t="s">
        <v>135</v>
      </c>
      <c r="I5723" t="s">
        <v>136</v>
      </c>
      <c r="J5723" t="s">
        <v>137</v>
      </c>
      <c r="K5723" t="s">
        <v>144</v>
      </c>
      <c r="L5723" t="s">
        <v>16407</v>
      </c>
      <c r="M5723" t="s">
        <v>16408</v>
      </c>
      <c r="N5723">
        <v>0.766666666</v>
      </c>
      <c r="O5723">
        <v>2</v>
      </c>
      <c r="P5723">
        <v>1072</v>
      </c>
      <c r="Q5723">
        <v>94</v>
      </c>
      <c r="R5723">
        <v>54</v>
      </c>
      <c r="S5723">
        <v>24</v>
      </c>
      <c r="T5723">
        <v>58</v>
      </c>
      <c r="U5723">
        <v>2</v>
      </c>
      <c r="V5723">
        <v>0</v>
      </c>
      <c r="W5723">
        <v>0.29679711126700004</v>
      </c>
      <c r="X5723">
        <v>108.49100121730716</v>
      </c>
      <c r="Y5723">
        <v>21.068163520689602</v>
      </c>
      <c r="Z5723">
        <v>4.0986458254461002</v>
      </c>
      <c r="AA5723">
        <v>53.370861073113829</v>
      </c>
      <c r="AB5723">
        <v>15.538166511648603</v>
      </c>
      <c r="AC5723">
        <v>13.003737740595001</v>
      </c>
      <c r="AD5723">
        <v>0</v>
      </c>
      <c r="AE5723">
        <v>215.86737300006732</v>
      </c>
    </row>
    <row r="5724" spans="1:31" x14ac:dyDescent="0.3">
      <c r="A5724">
        <v>2517698</v>
      </c>
      <c r="B5724">
        <v>1</v>
      </c>
      <c r="C5724" t="s">
        <v>80</v>
      </c>
      <c r="D5724" t="s">
        <v>100</v>
      </c>
      <c r="E5724" t="s">
        <v>141</v>
      </c>
      <c r="F5724" t="s">
        <v>7714</v>
      </c>
      <c r="G5724" t="s">
        <v>1270</v>
      </c>
      <c r="H5724" t="s">
        <v>135</v>
      </c>
      <c r="I5724" t="s">
        <v>136</v>
      </c>
      <c r="J5724" t="s">
        <v>137</v>
      </c>
      <c r="K5724" t="s">
        <v>144</v>
      </c>
      <c r="L5724" t="s">
        <v>16409</v>
      </c>
      <c r="M5724" t="s">
        <v>16410</v>
      </c>
      <c r="N5724">
        <v>4.0191666660000003</v>
      </c>
      <c r="O5724">
        <v>0</v>
      </c>
      <c r="P5724">
        <v>691</v>
      </c>
      <c r="Q5724">
        <v>0</v>
      </c>
      <c r="R5724">
        <v>3</v>
      </c>
      <c r="S5724">
        <v>0</v>
      </c>
      <c r="T5724">
        <v>59</v>
      </c>
      <c r="U5724">
        <v>0</v>
      </c>
      <c r="V5724">
        <v>0</v>
      </c>
      <c r="W5724">
        <v>0</v>
      </c>
      <c r="X5724">
        <v>370.23982511477379</v>
      </c>
      <c r="Y5724">
        <v>0</v>
      </c>
      <c r="Z5724">
        <v>3.880946870025225</v>
      </c>
      <c r="AA5724">
        <v>0</v>
      </c>
      <c r="AB5724">
        <v>139.59783020071305</v>
      </c>
      <c r="AC5724">
        <v>0</v>
      </c>
      <c r="AD5724">
        <v>0</v>
      </c>
      <c r="AE5724">
        <v>513.71860218551205</v>
      </c>
    </row>
    <row r="5725" spans="1:31" x14ac:dyDescent="0.3">
      <c r="A5725">
        <v>2517699</v>
      </c>
      <c r="B5725">
        <v>1</v>
      </c>
      <c r="C5725" t="s">
        <v>81</v>
      </c>
      <c r="D5725" t="s">
        <v>112</v>
      </c>
      <c r="E5725" t="s">
        <v>159</v>
      </c>
      <c r="F5725" t="s">
        <v>16411</v>
      </c>
      <c r="G5725" t="s">
        <v>134</v>
      </c>
      <c r="H5725" t="s">
        <v>150</v>
      </c>
      <c r="I5725" t="s">
        <v>136</v>
      </c>
      <c r="J5725" t="s">
        <v>137</v>
      </c>
      <c r="K5725" t="s">
        <v>138</v>
      </c>
      <c r="L5725" t="s">
        <v>16412</v>
      </c>
      <c r="M5725" t="s">
        <v>16413</v>
      </c>
      <c r="N5725">
        <v>1.4175</v>
      </c>
      <c r="O5725">
        <v>0</v>
      </c>
      <c r="P5725">
        <v>165</v>
      </c>
      <c r="Q5725">
        <v>0</v>
      </c>
      <c r="R5725">
        <v>0</v>
      </c>
      <c r="S5725">
        <v>0</v>
      </c>
      <c r="T5725">
        <v>14</v>
      </c>
      <c r="U5725">
        <v>0</v>
      </c>
      <c r="V5725">
        <v>0</v>
      </c>
      <c r="W5725">
        <v>0</v>
      </c>
      <c r="X5725">
        <v>35.358008313685346</v>
      </c>
      <c r="Y5725">
        <v>0</v>
      </c>
      <c r="Z5725">
        <v>0</v>
      </c>
      <c r="AA5725">
        <v>0</v>
      </c>
      <c r="AB5725">
        <v>4.3244644934776142</v>
      </c>
      <c r="AC5725">
        <v>0</v>
      </c>
      <c r="AD5725">
        <v>0</v>
      </c>
      <c r="AE5725">
        <v>39.682472807162959</v>
      </c>
    </row>
    <row r="5726" spans="1:31" x14ac:dyDescent="0.3">
      <c r="A5726">
        <v>2517700</v>
      </c>
      <c r="B5726">
        <v>1</v>
      </c>
      <c r="C5726" t="s">
        <v>81</v>
      </c>
      <c r="D5726" t="s">
        <v>116</v>
      </c>
      <c r="E5726" t="s">
        <v>159</v>
      </c>
      <c r="F5726" t="s">
        <v>16414</v>
      </c>
      <c r="G5726" t="s">
        <v>181</v>
      </c>
      <c r="H5726" t="s">
        <v>150</v>
      </c>
      <c r="I5726" t="s">
        <v>136</v>
      </c>
      <c r="J5726" t="s">
        <v>137</v>
      </c>
      <c r="K5726" t="s">
        <v>144</v>
      </c>
      <c r="L5726" t="s">
        <v>16415</v>
      </c>
      <c r="M5726" t="s">
        <v>16416</v>
      </c>
      <c r="N5726">
        <v>1.329722222</v>
      </c>
      <c r="O5726">
        <v>0</v>
      </c>
      <c r="P5726">
        <v>154</v>
      </c>
      <c r="Q5726">
        <v>0</v>
      </c>
      <c r="R5726">
        <v>0</v>
      </c>
      <c r="S5726">
        <v>0</v>
      </c>
      <c r="T5726">
        <v>27</v>
      </c>
      <c r="U5726">
        <v>0</v>
      </c>
      <c r="V5726">
        <v>0</v>
      </c>
      <c r="W5726">
        <v>0</v>
      </c>
      <c r="X5726">
        <v>34.04111397123345</v>
      </c>
      <c r="Y5726">
        <v>0</v>
      </c>
      <c r="Z5726">
        <v>0</v>
      </c>
      <c r="AA5726">
        <v>0</v>
      </c>
      <c r="AB5726">
        <v>8.273475125589</v>
      </c>
      <c r="AC5726">
        <v>0</v>
      </c>
      <c r="AD5726">
        <v>0</v>
      </c>
      <c r="AE5726">
        <v>42.314589096822452</v>
      </c>
    </row>
    <row r="5727" spans="1:31" x14ac:dyDescent="0.3">
      <c r="A5727">
        <v>2517702</v>
      </c>
      <c r="B5727">
        <v>1</v>
      </c>
      <c r="C5727" t="s">
        <v>81</v>
      </c>
      <c r="D5727" t="s">
        <v>127</v>
      </c>
      <c r="E5727" t="s">
        <v>187</v>
      </c>
      <c r="F5727" t="s">
        <v>16417</v>
      </c>
      <c r="G5727" t="s">
        <v>143</v>
      </c>
      <c r="H5727" t="s">
        <v>135</v>
      </c>
      <c r="I5727" t="s">
        <v>136</v>
      </c>
      <c r="J5727" t="s">
        <v>137</v>
      </c>
      <c r="K5727" t="s">
        <v>144</v>
      </c>
      <c r="L5727" t="s">
        <v>16418</v>
      </c>
      <c r="M5727" t="s">
        <v>16419</v>
      </c>
      <c r="N5727">
        <v>1.166666666</v>
      </c>
      <c r="O5727">
        <v>2</v>
      </c>
      <c r="P5727">
        <v>1416</v>
      </c>
      <c r="Q5727">
        <v>29</v>
      </c>
      <c r="R5727">
        <v>83</v>
      </c>
      <c r="S5727">
        <v>13</v>
      </c>
      <c r="T5727">
        <v>115</v>
      </c>
      <c r="U5727">
        <v>1</v>
      </c>
      <c r="V5727">
        <v>0</v>
      </c>
      <c r="W5727">
        <v>0.55947689296180003</v>
      </c>
      <c r="X5727">
        <v>206.60349676361798</v>
      </c>
      <c r="Y5727">
        <v>19.6314048142758</v>
      </c>
      <c r="Z5727">
        <v>8.7247889420911999</v>
      </c>
      <c r="AA5727">
        <v>28.029345849392669</v>
      </c>
      <c r="AB5727">
        <v>47.968761782668238</v>
      </c>
      <c r="AC5727">
        <v>0.46063051251030002</v>
      </c>
      <c r="AD5727">
        <v>0</v>
      </c>
      <c r="AE5727">
        <v>311.97790555751806</v>
      </c>
    </row>
    <row r="5728" spans="1:31" x14ac:dyDescent="0.3">
      <c r="A5728">
        <v>2517703</v>
      </c>
      <c r="B5728">
        <v>1</v>
      </c>
      <c r="C5728" t="s">
        <v>80</v>
      </c>
      <c r="D5728" t="s">
        <v>95</v>
      </c>
      <c r="E5728" t="s">
        <v>207</v>
      </c>
      <c r="F5728" t="s">
        <v>3145</v>
      </c>
      <c r="G5728" t="s">
        <v>161</v>
      </c>
      <c r="H5728" t="s">
        <v>150</v>
      </c>
      <c r="I5728" t="s">
        <v>136</v>
      </c>
      <c r="J5728" t="s">
        <v>137</v>
      </c>
      <c r="K5728" t="s">
        <v>144</v>
      </c>
      <c r="L5728" t="s">
        <v>16420</v>
      </c>
      <c r="M5728" t="s">
        <v>16421</v>
      </c>
      <c r="N5728">
        <v>1.6775</v>
      </c>
      <c r="O5728">
        <v>0</v>
      </c>
      <c r="P5728">
        <v>17</v>
      </c>
      <c r="Q5728">
        <v>0</v>
      </c>
      <c r="R5728">
        <v>0</v>
      </c>
      <c r="S5728">
        <v>0</v>
      </c>
      <c r="T5728">
        <v>1</v>
      </c>
      <c r="U5728">
        <v>0</v>
      </c>
      <c r="V5728">
        <v>0</v>
      </c>
      <c r="W5728">
        <v>0</v>
      </c>
      <c r="X5728">
        <v>5.2442998805394145</v>
      </c>
      <c r="Y5728">
        <v>0</v>
      </c>
      <c r="Z5728">
        <v>0</v>
      </c>
      <c r="AA5728">
        <v>0</v>
      </c>
      <c r="AB5728">
        <v>0</v>
      </c>
      <c r="AC5728">
        <v>0</v>
      </c>
      <c r="AD5728">
        <v>0</v>
      </c>
      <c r="AE5728">
        <v>5.2442998805394145</v>
      </c>
    </row>
    <row r="5729" spans="1:31" x14ac:dyDescent="0.3">
      <c r="A5729">
        <v>2517705</v>
      </c>
      <c r="B5729">
        <v>1</v>
      </c>
      <c r="C5729" t="s">
        <v>80</v>
      </c>
      <c r="D5729" t="s">
        <v>100</v>
      </c>
      <c r="E5729" t="s">
        <v>141</v>
      </c>
      <c r="F5729" t="s">
        <v>16422</v>
      </c>
      <c r="G5729" t="s">
        <v>143</v>
      </c>
      <c r="H5729" t="s">
        <v>135</v>
      </c>
      <c r="I5729" t="s">
        <v>136</v>
      </c>
      <c r="J5729" t="s">
        <v>137</v>
      </c>
      <c r="K5729" t="s">
        <v>144</v>
      </c>
      <c r="L5729" t="s">
        <v>16423</v>
      </c>
      <c r="M5729" t="s">
        <v>16424</v>
      </c>
      <c r="N5729">
        <v>0.105277777</v>
      </c>
      <c r="O5729">
        <v>4</v>
      </c>
      <c r="P5729">
        <v>1665</v>
      </c>
      <c r="Q5729">
        <v>4</v>
      </c>
      <c r="R5729">
        <v>104</v>
      </c>
      <c r="S5729">
        <v>9</v>
      </c>
      <c r="T5729">
        <v>78</v>
      </c>
      <c r="U5729">
        <v>0</v>
      </c>
      <c r="V5729">
        <v>0</v>
      </c>
      <c r="W5729">
        <v>6.0521910307371458</v>
      </c>
      <c r="X5729">
        <v>20.696942994612353</v>
      </c>
      <c r="Y5729">
        <v>0.38490211108486672</v>
      </c>
      <c r="Z5729">
        <v>1.7998986192718984</v>
      </c>
      <c r="AA5729">
        <v>14.536900413674786</v>
      </c>
      <c r="AB5729">
        <v>4.6935757751325031</v>
      </c>
      <c r="AC5729">
        <v>0</v>
      </c>
      <c r="AD5729">
        <v>0</v>
      </c>
      <c r="AE5729">
        <v>48.164410944513548</v>
      </c>
    </row>
    <row r="5730" spans="1:31" x14ac:dyDescent="0.3">
      <c r="A5730">
        <v>2517709</v>
      </c>
      <c r="B5730">
        <v>1</v>
      </c>
      <c r="C5730" t="s">
        <v>80</v>
      </c>
      <c r="D5730" t="s">
        <v>82</v>
      </c>
      <c r="E5730" t="s">
        <v>167</v>
      </c>
      <c r="F5730" t="s">
        <v>9480</v>
      </c>
      <c r="G5730" t="s">
        <v>234</v>
      </c>
      <c r="H5730" t="s">
        <v>150</v>
      </c>
      <c r="I5730" t="s">
        <v>136</v>
      </c>
      <c r="J5730" t="s">
        <v>137</v>
      </c>
      <c r="K5730" t="s">
        <v>144</v>
      </c>
      <c r="L5730" t="s">
        <v>16425</v>
      </c>
      <c r="M5730" t="s">
        <v>16426</v>
      </c>
      <c r="N5730">
        <v>1.0277777770000001</v>
      </c>
      <c r="O5730">
        <v>0</v>
      </c>
      <c r="P5730">
        <v>17</v>
      </c>
      <c r="Q5730">
        <v>0</v>
      </c>
      <c r="R5730">
        <v>0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5.2491104239319579</v>
      </c>
      <c r="Y5730">
        <v>0</v>
      </c>
      <c r="Z5730">
        <v>0</v>
      </c>
      <c r="AA5730">
        <v>0</v>
      </c>
      <c r="AB5730">
        <v>0</v>
      </c>
      <c r="AC5730">
        <v>0</v>
      </c>
      <c r="AD5730">
        <v>0</v>
      </c>
      <c r="AE5730">
        <v>5.2491104239319579</v>
      </c>
    </row>
    <row r="5731" spans="1:31" x14ac:dyDescent="0.3">
      <c r="A5731">
        <v>2517710</v>
      </c>
      <c r="B5731">
        <v>1</v>
      </c>
      <c r="C5731" t="s">
        <v>80</v>
      </c>
      <c r="D5731" t="s">
        <v>101</v>
      </c>
      <c r="E5731" t="s">
        <v>132</v>
      </c>
      <c r="F5731" t="s">
        <v>16427</v>
      </c>
      <c r="G5731" t="s">
        <v>143</v>
      </c>
      <c r="H5731" t="s">
        <v>135</v>
      </c>
      <c r="I5731" t="s">
        <v>136</v>
      </c>
      <c r="J5731" t="s">
        <v>137</v>
      </c>
      <c r="K5731" t="s">
        <v>144</v>
      </c>
      <c r="L5731" t="s">
        <v>16428</v>
      </c>
      <c r="M5731" t="s">
        <v>16429</v>
      </c>
      <c r="N5731">
        <v>2.900833333</v>
      </c>
      <c r="O5731">
        <v>0</v>
      </c>
      <c r="P5731">
        <v>63</v>
      </c>
      <c r="Q5731">
        <v>0</v>
      </c>
      <c r="R5731">
        <v>23</v>
      </c>
      <c r="S5731">
        <v>0</v>
      </c>
      <c r="T5731">
        <v>11</v>
      </c>
      <c r="U5731">
        <v>0</v>
      </c>
      <c r="V5731">
        <v>0</v>
      </c>
      <c r="W5731">
        <v>0</v>
      </c>
      <c r="X5731">
        <v>55.372241358574222</v>
      </c>
      <c r="Y5731">
        <v>0</v>
      </c>
      <c r="Z5731">
        <v>4.2070387199274677</v>
      </c>
      <c r="AA5731">
        <v>0</v>
      </c>
      <c r="AB5731">
        <v>31.012887683998777</v>
      </c>
      <c r="AC5731">
        <v>0</v>
      </c>
      <c r="AD5731">
        <v>0</v>
      </c>
      <c r="AE5731">
        <v>90.592167762500466</v>
      </c>
    </row>
    <row r="5732" spans="1:31" x14ac:dyDescent="0.3">
      <c r="A5732">
        <v>2517716</v>
      </c>
      <c r="B5732">
        <v>1</v>
      </c>
      <c r="C5732" t="s">
        <v>80</v>
      </c>
      <c r="D5732" t="s">
        <v>83</v>
      </c>
      <c r="E5732" t="s">
        <v>187</v>
      </c>
      <c r="F5732" t="s">
        <v>6574</v>
      </c>
      <c r="G5732" t="s">
        <v>143</v>
      </c>
      <c r="H5732" t="s">
        <v>135</v>
      </c>
      <c r="I5732" t="s">
        <v>136</v>
      </c>
      <c r="J5732" t="s">
        <v>137</v>
      </c>
      <c r="K5732" t="s">
        <v>144</v>
      </c>
      <c r="L5732" t="s">
        <v>16430</v>
      </c>
      <c r="M5732" t="s">
        <v>16431</v>
      </c>
      <c r="N5732">
        <v>0.27916666600000001</v>
      </c>
      <c r="O5732">
        <v>0</v>
      </c>
      <c r="P5732">
        <v>0</v>
      </c>
      <c r="Q5732">
        <v>0</v>
      </c>
      <c r="R5732">
        <v>0</v>
      </c>
      <c r="S5732">
        <v>4</v>
      </c>
      <c r="T5732">
        <v>0</v>
      </c>
      <c r="U5732">
        <v>5</v>
      </c>
      <c r="V5732">
        <v>0</v>
      </c>
      <c r="W5732">
        <v>0</v>
      </c>
      <c r="X5732">
        <v>0</v>
      </c>
      <c r="Y5732">
        <v>0</v>
      </c>
      <c r="Z5732">
        <v>0</v>
      </c>
      <c r="AA5732">
        <v>7.2737941201758582</v>
      </c>
      <c r="AB5732">
        <v>0</v>
      </c>
      <c r="AC5732">
        <v>21.378046992523874</v>
      </c>
      <c r="AD5732">
        <v>0</v>
      </c>
      <c r="AE5732">
        <v>28.651841112699731</v>
      </c>
    </row>
    <row r="5733" spans="1:31" x14ac:dyDescent="0.3">
      <c r="A5733">
        <v>2517717</v>
      </c>
      <c r="B5733">
        <v>1</v>
      </c>
      <c r="C5733" t="s">
        <v>80</v>
      </c>
      <c r="D5733" t="s">
        <v>104</v>
      </c>
      <c r="E5733" t="s">
        <v>141</v>
      </c>
      <c r="F5733" t="s">
        <v>7445</v>
      </c>
      <c r="G5733" t="s">
        <v>204</v>
      </c>
      <c r="H5733" t="s">
        <v>135</v>
      </c>
      <c r="I5733" t="s">
        <v>136</v>
      </c>
      <c r="J5733" t="s">
        <v>137</v>
      </c>
      <c r="K5733" t="s">
        <v>144</v>
      </c>
      <c r="L5733" t="s">
        <v>16432</v>
      </c>
      <c r="M5733" t="s">
        <v>16433</v>
      </c>
      <c r="N5733">
        <v>3.4666666660000001</v>
      </c>
      <c r="O5733">
        <v>1</v>
      </c>
      <c r="P5733">
        <v>8</v>
      </c>
      <c r="Q5733">
        <v>20</v>
      </c>
      <c r="R5733">
        <v>49</v>
      </c>
      <c r="S5733">
        <v>12</v>
      </c>
      <c r="T5733">
        <v>9</v>
      </c>
      <c r="U5733">
        <v>7</v>
      </c>
      <c r="V5733">
        <v>0</v>
      </c>
      <c r="W5733">
        <v>1.0389715848516667</v>
      </c>
      <c r="X5733">
        <v>5.2777207572339542</v>
      </c>
      <c r="Y5733">
        <v>260.19406371357456</v>
      </c>
      <c r="Z5733">
        <v>20.784662217675496</v>
      </c>
      <c r="AA5733">
        <v>245.63142270516377</v>
      </c>
      <c r="AB5733">
        <v>26.81621601422475</v>
      </c>
      <c r="AC5733">
        <v>1246.0167232936058</v>
      </c>
      <c r="AD5733">
        <v>0</v>
      </c>
      <c r="AE5733">
        <v>1805.7597802863299</v>
      </c>
    </row>
    <row r="5734" spans="1:31" x14ac:dyDescent="0.3">
      <c r="A5734">
        <v>2517718</v>
      </c>
      <c r="B5734">
        <v>1</v>
      </c>
      <c r="C5734" t="s">
        <v>81</v>
      </c>
      <c r="D5734" t="s">
        <v>116</v>
      </c>
      <c r="E5734" t="s">
        <v>187</v>
      </c>
      <c r="F5734" t="s">
        <v>16434</v>
      </c>
      <c r="G5734" t="s">
        <v>143</v>
      </c>
      <c r="H5734" t="s">
        <v>135</v>
      </c>
      <c r="I5734" t="s">
        <v>136</v>
      </c>
      <c r="J5734" t="s">
        <v>137</v>
      </c>
      <c r="K5734" t="s">
        <v>144</v>
      </c>
      <c r="L5734" t="s">
        <v>16435</v>
      </c>
      <c r="M5734" t="s">
        <v>16436</v>
      </c>
      <c r="N5734">
        <v>0.89500000000000002</v>
      </c>
      <c r="O5734">
        <v>0</v>
      </c>
      <c r="P5734">
        <v>1458</v>
      </c>
      <c r="Q5734">
        <v>1</v>
      </c>
      <c r="R5734">
        <v>81</v>
      </c>
      <c r="S5734">
        <v>5</v>
      </c>
      <c r="T5734">
        <v>223</v>
      </c>
      <c r="U5734">
        <v>0</v>
      </c>
      <c r="V5734">
        <v>0</v>
      </c>
      <c r="W5734">
        <v>0</v>
      </c>
      <c r="X5734">
        <v>154.61859717785552</v>
      </c>
      <c r="Y5734">
        <v>2.4385754285746954</v>
      </c>
      <c r="Z5734">
        <v>4.4095145962889708</v>
      </c>
      <c r="AA5734">
        <v>32.083693956823836</v>
      </c>
      <c r="AB5734">
        <v>51.979539248004826</v>
      </c>
      <c r="AC5734">
        <v>0</v>
      </c>
      <c r="AD5734">
        <v>0</v>
      </c>
      <c r="AE5734">
        <v>245.52992040754782</v>
      </c>
    </row>
    <row r="5735" spans="1:31" x14ac:dyDescent="0.3">
      <c r="A5735">
        <v>2517720</v>
      </c>
      <c r="B5735">
        <v>1</v>
      </c>
      <c r="C5735" t="s">
        <v>80</v>
      </c>
      <c r="D5735" t="s">
        <v>96</v>
      </c>
      <c r="E5735" t="s">
        <v>167</v>
      </c>
      <c r="F5735" t="s">
        <v>16437</v>
      </c>
      <c r="G5735" t="s">
        <v>263</v>
      </c>
      <c r="H5735" t="s">
        <v>150</v>
      </c>
      <c r="I5735" t="s">
        <v>136</v>
      </c>
      <c r="J5735" t="s">
        <v>137</v>
      </c>
      <c r="K5735" t="s">
        <v>144</v>
      </c>
      <c r="L5735" t="s">
        <v>16438</v>
      </c>
      <c r="M5735" t="s">
        <v>16439</v>
      </c>
      <c r="N5735">
        <v>1.5838888879999999</v>
      </c>
      <c r="O5735">
        <v>0</v>
      </c>
      <c r="P5735">
        <v>1</v>
      </c>
      <c r="Q5735">
        <v>0</v>
      </c>
      <c r="R5735">
        <v>0</v>
      </c>
      <c r="S5735">
        <v>0</v>
      </c>
      <c r="T5735">
        <v>0</v>
      </c>
      <c r="U5735">
        <v>0</v>
      </c>
      <c r="V5735">
        <v>0</v>
      </c>
      <c r="W5735">
        <v>0</v>
      </c>
      <c r="X5735">
        <v>0.4056386713428875</v>
      </c>
      <c r="Y5735">
        <v>0</v>
      </c>
      <c r="Z5735">
        <v>0</v>
      </c>
      <c r="AA5735">
        <v>0</v>
      </c>
      <c r="AB5735">
        <v>0</v>
      </c>
      <c r="AC5735">
        <v>0</v>
      </c>
      <c r="AD5735">
        <v>0</v>
      </c>
      <c r="AE5735">
        <v>0.4056386713428875</v>
      </c>
    </row>
    <row r="5736" spans="1:31" x14ac:dyDescent="0.3">
      <c r="A5736">
        <v>2517722</v>
      </c>
      <c r="B5736">
        <v>1</v>
      </c>
      <c r="C5736" t="s">
        <v>80</v>
      </c>
      <c r="D5736" t="s">
        <v>98</v>
      </c>
      <c r="E5736" t="s">
        <v>207</v>
      </c>
      <c r="F5736" t="s">
        <v>16440</v>
      </c>
      <c r="G5736" t="s">
        <v>177</v>
      </c>
      <c r="H5736" t="s">
        <v>150</v>
      </c>
      <c r="I5736" t="s">
        <v>136</v>
      </c>
      <c r="J5736" t="s">
        <v>137</v>
      </c>
      <c r="K5736" t="s">
        <v>144</v>
      </c>
      <c r="L5736" t="s">
        <v>16441</v>
      </c>
      <c r="M5736" t="s">
        <v>16442</v>
      </c>
      <c r="N5736">
        <v>2.5869444439999998</v>
      </c>
      <c r="O5736">
        <v>0</v>
      </c>
      <c r="P5736">
        <v>30</v>
      </c>
      <c r="Q5736">
        <v>0</v>
      </c>
      <c r="R5736">
        <v>3</v>
      </c>
      <c r="S5736">
        <v>0</v>
      </c>
      <c r="T5736">
        <v>3</v>
      </c>
      <c r="U5736">
        <v>0</v>
      </c>
      <c r="V5736">
        <v>0</v>
      </c>
      <c r="W5736">
        <v>0</v>
      </c>
      <c r="X5736">
        <v>21.851663216042638</v>
      </c>
      <c r="Y5736">
        <v>0</v>
      </c>
      <c r="Z5736">
        <v>2.3831956711416797</v>
      </c>
      <c r="AA5736">
        <v>0</v>
      </c>
      <c r="AB5736">
        <v>3.4004590147372848</v>
      </c>
      <c r="AC5736">
        <v>0</v>
      </c>
      <c r="AD5736">
        <v>0</v>
      </c>
      <c r="AE5736">
        <v>27.635317901921603</v>
      </c>
    </row>
    <row r="5737" spans="1:31" x14ac:dyDescent="0.3">
      <c r="A5737">
        <v>2517726</v>
      </c>
      <c r="B5737">
        <v>1</v>
      </c>
      <c r="C5737" t="s">
        <v>80</v>
      </c>
      <c r="D5737" t="s">
        <v>101</v>
      </c>
      <c r="E5737" t="s">
        <v>132</v>
      </c>
      <c r="F5737" t="s">
        <v>16443</v>
      </c>
      <c r="G5737" t="s">
        <v>143</v>
      </c>
      <c r="H5737" t="s">
        <v>135</v>
      </c>
      <c r="I5737" t="s">
        <v>136</v>
      </c>
      <c r="J5737" t="s">
        <v>137</v>
      </c>
      <c r="K5737" t="s">
        <v>144</v>
      </c>
      <c r="L5737" t="s">
        <v>16444</v>
      </c>
      <c r="M5737" t="s">
        <v>16445</v>
      </c>
      <c r="N5737">
        <v>1.5972222220000001</v>
      </c>
      <c r="O5737">
        <v>0</v>
      </c>
      <c r="P5737">
        <v>2110</v>
      </c>
      <c r="Q5737">
        <v>0</v>
      </c>
      <c r="R5737">
        <v>1</v>
      </c>
      <c r="S5737">
        <v>1</v>
      </c>
      <c r="T5737">
        <v>307</v>
      </c>
      <c r="U5737">
        <v>0</v>
      </c>
      <c r="V5737">
        <v>0</v>
      </c>
      <c r="W5737">
        <v>0</v>
      </c>
      <c r="X5737">
        <v>452.6779660189523</v>
      </c>
      <c r="Y5737">
        <v>0</v>
      </c>
      <c r="Z5737">
        <v>0</v>
      </c>
      <c r="AA5737">
        <v>12.71624851569149</v>
      </c>
      <c r="AB5737">
        <v>348.71148387829368</v>
      </c>
      <c r="AC5737">
        <v>0</v>
      </c>
      <c r="AD5737">
        <v>0</v>
      </c>
      <c r="AE5737">
        <v>814.1056984129375</v>
      </c>
    </row>
    <row r="5738" spans="1:31" x14ac:dyDescent="0.3">
      <c r="A5738">
        <v>2517730</v>
      </c>
      <c r="B5738">
        <v>1</v>
      </c>
      <c r="C5738" t="s">
        <v>80</v>
      </c>
      <c r="D5738" t="s">
        <v>82</v>
      </c>
      <c r="E5738" t="s">
        <v>207</v>
      </c>
      <c r="F5738" t="s">
        <v>13363</v>
      </c>
      <c r="G5738" t="s">
        <v>1242</v>
      </c>
      <c r="H5738" t="s">
        <v>150</v>
      </c>
      <c r="I5738" t="s">
        <v>136</v>
      </c>
      <c r="J5738" t="s">
        <v>3</v>
      </c>
      <c r="K5738" t="s">
        <v>144</v>
      </c>
      <c r="L5738" t="s">
        <v>16446</v>
      </c>
      <c r="M5738" t="s">
        <v>16447</v>
      </c>
      <c r="N5738">
        <v>1.570277777</v>
      </c>
      <c r="O5738">
        <v>0</v>
      </c>
      <c r="P5738">
        <v>13</v>
      </c>
      <c r="Q5738">
        <v>0</v>
      </c>
      <c r="R5738">
        <v>0</v>
      </c>
      <c r="S5738">
        <v>0</v>
      </c>
      <c r="T5738">
        <v>1</v>
      </c>
      <c r="U5738">
        <v>0</v>
      </c>
      <c r="V5738">
        <v>0</v>
      </c>
      <c r="W5738">
        <v>0</v>
      </c>
      <c r="X5738">
        <v>3.3284787428318139</v>
      </c>
      <c r="Y5738">
        <v>0</v>
      </c>
      <c r="Z5738">
        <v>0</v>
      </c>
      <c r="AA5738">
        <v>0</v>
      </c>
      <c r="AB5738">
        <v>7.9036049175833338E-3</v>
      </c>
      <c r="AC5738">
        <v>0</v>
      </c>
      <c r="AD5738">
        <v>0</v>
      </c>
      <c r="AE5738">
        <v>3.3363823477493972</v>
      </c>
    </row>
    <row r="5739" spans="1:31" x14ac:dyDescent="0.3">
      <c r="A5739">
        <v>2517731</v>
      </c>
      <c r="B5739">
        <v>1</v>
      </c>
      <c r="C5739" t="s">
        <v>80</v>
      </c>
      <c r="D5739" t="s">
        <v>101</v>
      </c>
      <c r="E5739" t="s">
        <v>187</v>
      </c>
      <c r="F5739" t="s">
        <v>3336</v>
      </c>
      <c r="G5739" t="s">
        <v>143</v>
      </c>
      <c r="H5739" t="s">
        <v>135</v>
      </c>
      <c r="I5739" t="s">
        <v>136</v>
      </c>
      <c r="J5739" t="s">
        <v>137</v>
      </c>
      <c r="K5739" t="s">
        <v>144</v>
      </c>
      <c r="L5739" t="s">
        <v>16448</v>
      </c>
      <c r="M5739" t="s">
        <v>16449</v>
      </c>
      <c r="N5739">
        <v>1.1072222220000001</v>
      </c>
      <c r="O5739">
        <v>0</v>
      </c>
      <c r="P5739">
        <v>2441</v>
      </c>
      <c r="Q5739">
        <v>0</v>
      </c>
      <c r="R5739">
        <v>16</v>
      </c>
      <c r="S5739">
        <v>1</v>
      </c>
      <c r="T5739">
        <v>212</v>
      </c>
      <c r="U5739">
        <v>0</v>
      </c>
      <c r="V5739">
        <v>0</v>
      </c>
      <c r="W5739">
        <v>0</v>
      </c>
      <c r="X5739">
        <v>828.62007620249665</v>
      </c>
      <c r="Y5739">
        <v>0</v>
      </c>
      <c r="Z5739">
        <v>3.0852880240141758</v>
      </c>
      <c r="AA5739">
        <v>0.22445852692797166</v>
      </c>
      <c r="AB5739">
        <v>198.57898646627373</v>
      </c>
      <c r="AC5739">
        <v>0</v>
      </c>
      <c r="AD5739">
        <v>0</v>
      </c>
      <c r="AE5739">
        <v>1030.5088092197125</v>
      </c>
    </row>
    <row r="5740" spans="1:31" x14ac:dyDescent="0.3">
      <c r="A5740">
        <v>2517732</v>
      </c>
      <c r="B5740">
        <v>1</v>
      </c>
      <c r="C5740" t="s">
        <v>81</v>
      </c>
      <c r="D5740" t="s">
        <v>118</v>
      </c>
      <c r="E5740" t="s">
        <v>167</v>
      </c>
      <c r="F5740" t="s">
        <v>16450</v>
      </c>
      <c r="G5740" t="s">
        <v>169</v>
      </c>
      <c r="H5740" t="s">
        <v>150</v>
      </c>
      <c r="I5740" t="s">
        <v>136</v>
      </c>
      <c r="J5740" t="s">
        <v>137</v>
      </c>
      <c r="K5740" t="s">
        <v>144</v>
      </c>
      <c r="L5740" t="s">
        <v>16451</v>
      </c>
      <c r="M5740" t="s">
        <v>16452</v>
      </c>
      <c r="N5740">
        <v>7.79</v>
      </c>
      <c r="O5740">
        <v>0</v>
      </c>
      <c r="P5740">
        <v>6</v>
      </c>
      <c r="Q5740">
        <v>0</v>
      </c>
      <c r="R5740">
        <v>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7.2406886679069995</v>
      </c>
      <c r="Y5740">
        <v>0</v>
      </c>
      <c r="Z5740">
        <v>0</v>
      </c>
      <c r="AA5740">
        <v>0</v>
      </c>
      <c r="AB5740">
        <v>0</v>
      </c>
      <c r="AC5740">
        <v>0</v>
      </c>
      <c r="AD5740">
        <v>0</v>
      </c>
      <c r="AE5740">
        <v>7.2406886679069995</v>
      </c>
    </row>
    <row r="5741" spans="1:31" x14ac:dyDescent="0.3">
      <c r="A5741">
        <v>2517734</v>
      </c>
      <c r="B5741">
        <v>1</v>
      </c>
      <c r="C5741" t="s">
        <v>80</v>
      </c>
      <c r="D5741" t="s">
        <v>84</v>
      </c>
      <c r="E5741" t="s">
        <v>167</v>
      </c>
      <c r="F5741" t="s">
        <v>16453</v>
      </c>
      <c r="G5741" t="s">
        <v>263</v>
      </c>
      <c r="H5741" t="s">
        <v>150</v>
      </c>
      <c r="I5741" t="s">
        <v>136</v>
      </c>
      <c r="J5741" t="s">
        <v>137</v>
      </c>
      <c r="K5741" t="s">
        <v>144</v>
      </c>
      <c r="L5741" t="s">
        <v>16454</v>
      </c>
      <c r="M5741" t="s">
        <v>16455</v>
      </c>
      <c r="N5741">
        <v>4.8397222219999998</v>
      </c>
      <c r="O5741">
        <v>0</v>
      </c>
      <c r="P5741">
        <v>2</v>
      </c>
      <c r="Q5741">
        <v>0</v>
      </c>
      <c r="R5741">
        <v>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1.3627211433483988</v>
      </c>
      <c r="Y5741">
        <v>0</v>
      </c>
      <c r="Z5741">
        <v>0</v>
      </c>
      <c r="AA5741">
        <v>0</v>
      </c>
      <c r="AB5741">
        <v>0</v>
      </c>
      <c r="AC5741">
        <v>0</v>
      </c>
      <c r="AD5741">
        <v>0</v>
      </c>
      <c r="AE5741">
        <v>1.3627211433483988</v>
      </c>
    </row>
    <row r="5742" spans="1:31" x14ac:dyDescent="0.3">
      <c r="A5742">
        <v>2517741</v>
      </c>
      <c r="B5742">
        <v>1</v>
      </c>
      <c r="C5742" t="s">
        <v>80</v>
      </c>
      <c r="D5742" t="s">
        <v>93</v>
      </c>
      <c r="E5742" t="s">
        <v>147</v>
      </c>
      <c r="F5742" t="s">
        <v>16456</v>
      </c>
      <c r="G5742" t="s">
        <v>177</v>
      </c>
      <c r="H5742" t="s">
        <v>150</v>
      </c>
      <c r="I5742" t="s">
        <v>136</v>
      </c>
      <c r="J5742" t="s">
        <v>137</v>
      </c>
      <c r="K5742" t="s">
        <v>144</v>
      </c>
      <c r="L5742" t="s">
        <v>16457</v>
      </c>
      <c r="M5742" t="s">
        <v>16458</v>
      </c>
      <c r="N5742">
        <v>0.73944444399999998</v>
      </c>
      <c r="O5742">
        <v>0</v>
      </c>
      <c r="P5742">
        <v>0</v>
      </c>
      <c r="Q5742">
        <v>0</v>
      </c>
      <c r="R5742">
        <v>0</v>
      </c>
      <c r="S5742">
        <v>0</v>
      </c>
      <c r="T5742">
        <v>1</v>
      </c>
      <c r="U5742">
        <v>0</v>
      </c>
      <c r="V5742">
        <v>0</v>
      </c>
      <c r="W5742">
        <v>0</v>
      </c>
      <c r="X5742">
        <v>0</v>
      </c>
      <c r="Y5742">
        <v>0</v>
      </c>
      <c r="Z5742">
        <v>0</v>
      </c>
      <c r="AA5742">
        <v>0</v>
      </c>
      <c r="AB5742">
        <v>0.77367366162611106</v>
      </c>
      <c r="AC5742">
        <v>0</v>
      </c>
      <c r="AD5742">
        <v>0</v>
      </c>
      <c r="AE5742">
        <v>0.77367366162611106</v>
      </c>
    </row>
    <row r="5743" spans="1:31" x14ac:dyDescent="0.3">
      <c r="A5743">
        <v>2517744</v>
      </c>
      <c r="B5743">
        <v>1</v>
      </c>
      <c r="C5743" t="s">
        <v>81</v>
      </c>
      <c r="D5743" t="s">
        <v>112</v>
      </c>
      <c r="E5743" t="s">
        <v>207</v>
      </c>
      <c r="F5743" t="s">
        <v>16459</v>
      </c>
      <c r="G5743" t="s">
        <v>177</v>
      </c>
      <c r="H5743" t="s">
        <v>150</v>
      </c>
      <c r="I5743" t="s">
        <v>136</v>
      </c>
      <c r="J5743" t="s">
        <v>137</v>
      </c>
      <c r="K5743" t="s">
        <v>144</v>
      </c>
      <c r="L5743" t="s">
        <v>16460</v>
      </c>
      <c r="M5743" t="s">
        <v>16461</v>
      </c>
      <c r="N5743">
        <v>5.55</v>
      </c>
      <c r="O5743">
        <v>0</v>
      </c>
      <c r="P5743">
        <v>1</v>
      </c>
      <c r="Q5743">
        <v>0</v>
      </c>
      <c r="R5743">
        <v>2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0</v>
      </c>
      <c r="Y5743">
        <v>0</v>
      </c>
      <c r="Z5743">
        <v>0</v>
      </c>
      <c r="AA5743">
        <v>0</v>
      </c>
      <c r="AB5743">
        <v>0</v>
      </c>
      <c r="AC5743">
        <v>0</v>
      </c>
      <c r="AD5743">
        <v>0</v>
      </c>
      <c r="AE5743">
        <v>0</v>
      </c>
    </row>
    <row r="5744" spans="1:31" x14ac:dyDescent="0.3">
      <c r="A5744">
        <v>2517745</v>
      </c>
      <c r="B5744">
        <v>1</v>
      </c>
      <c r="C5744" t="s">
        <v>81</v>
      </c>
      <c r="D5744" t="s">
        <v>112</v>
      </c>
      <c r="E5744" t="s">
        <v>159</v>
      </c>
      <c r="F5744" t="s">
        <v>16462</v>
      </c>
      <c r="G5744" t="s">
        <v>134</v>
      </c>
      <c r="H5744" t="s">
        <v>150</v>
      </c>
      <c r="I5744" t="s">
        <v>136</v>
      </c>
      <c r="J5744" t="s">
        <v>137</v>
      </c>
      <c r="K5744" t="s">
        <v>138</v>
      </c>
      <c r="L5744" t="s">
        <v>16463</v>
      </c>
      <c r="M5744" t="s">
        <v>16464</v>
      </c>
      <c r="N5744">
        <v>1.996388888</v>
      </c>
      <c r="O5744">
        <v>0</v>
      </c>
      <c r="P5744">
        <v>130</v>
      </c>
      <c r="Q5744">
        <v>0</v>
      </c>
      <c r="R5744">
        <v>14</v>
      </c>
      <c r="S5744">
        <v>0</v>
      </c>
      <c r="T5744">
        <v>36</v>
      </c>
      <c r="U5744">
        <v>0</v>
      </c>
      <c r="V5744">
        <v>0</v>
      </c>
      <c r="W5744">
        <v>0</v>
      </c>
      <c r="X5744">
        <v>37.984778301243466</v>
      </c>
      <c r="Y5744">
        <v>0</v>
      </c>
      <c r="Z5744">
        <v>1.4940494542261804</v>
      </c>
      <c r="AA5744">
        <v>0</v>
      </c>
      <c r="AB5744">
        <v>8.8205960191337862</v>
      </c>
      <c r="AC5744">
        <v>0</v>
      </c>
      <c r="AD5744">
        <v>0</v>
      </c>
      <c r="AE5744">
        <v>48.299423774603433</v>
      </c>
    </row>
    <row r="5745" spans="1:31" x14ac:dyDescent="0.3">
      <c r="A5745">
        <v>2517749</v>
      </c>
      <c r="B5745">
        <v>1</v>
      </c>
      <c r="C5745" t="s">
        <v>80</v>
      </c>
      <c r="D5745" t="s">
        <v>106</v>
      </c>
      <c r="E5745" t="s">
        <v>132</v>
      </c>
      <c r="F5745" t="s">
        <v>16465</v>
      </c>
      <c r="G5745" t="s">
        <v>143</v>
      </c>
      <c r="H5745" t="s">
        <v>135</v>
      </c>
      <c r="I5745" t="s">
        <v>277</v>
      </c>
      <c r="J5745" t="s">
        <v>137</v>
      </c>
      <c r="K5745" t="s">
        <v>144</v>
      </c>
      <c r="L5745" t="s">
        <v>16466</v>
      </c>
      <c r="M5745" t="s">
        <v>16467</v>
      </c>
      <c r="N5745">
        <v>3.8333332999999997E-2</v>
      </c>
      <c r="O5745">
        <v>0</v>
      </c>
      <c r="P5745">
        <v>266</v>
      </c>
      <c r="Q5745">
        <v>1</v>
      </c>
      <c r="R5745">
        <v>42</v>
      </c>
      <c r="S5745">
        <v>1</v>
      </c>
      <c r="T5745">
        <v>47</v>
      </c>
      <c r="U5745">
        <v>0</v>
      </c>
      <c r="V5745">
        <v>0</v>
      </c>
      <c r="W5745">
        <v>0</v>
      </c>
      <c r="X5745">
        <v>1.2560567268245488</v>
      </c>
      <c r="Y5745">
        <v>1.5912803837775002E-2</v>
      </c>
      <c r="Z5745">
        <v>0.46331470908420996</v>
      </c>
      <c r="AA5745">
        <v>1.9209294114970696</v>
      </c>
      <c r="AB5745">
        <v>1.0410649650614532</v>
      </c>
      <c r="AC5745">
        <v>0</v>
      </c>
      <c r="AD5745">
        <v>0</v>
      </c>
      <c r="AE5745">
        <v>4.6972786163050566</v>
      </c>
    </row>
    <row r="5746" spans="1:31" x14ac:dyDescent="0.3">
      <c r="A5746">
        <v>2517751</v>
      </c>
      <c r="B5746">
        <v>1</v>
      </c>
      <c r="C5746" t="s">
        <v>81</v>
      </c>
      <c r="D5746" t="s">
        <v>114</v>
      </c>
      <c r="E5746" t="s">
        <v>141</v>
      </c>
      <c r="F5746" t="s">
        <v>11770</v>
      </c>
      <c r="G5746" t="s">
        <v>143</v>
      </c>
      <c r="H5746" t="s">
        <v>135</v>
      </c>
      <c r="I5746" t="s">
        <v>136</v>
      </c>
      <c r="J5746" t="s">
        <v>137</v>
      </c>
      <c r="K5746" t="s">
        <v>144</v>
      </c>
      <c r="L5746" t="s">
        <v>16468</v>
      </c>
      <c r="M5746" t="s">
        <v>16469</v>
      </c>
      <c r="N5746">
        <v>0.18083333300000001</v>
      </c>
      <c r="O5746">
        <v>0</v>
      </c>
      <c r="P5746">
        <v>4861</v>
      </c>
      <c r="Q5746">
        <v>0</v>
      </c>
      <c r="R5746">
        <v>70</v>
      </c>
      <c r="S5746">
        <v>1</v>
      </c>
      <c r="T5746">
        <v>1129</v>
      </c>
      <c r="U5746">
        <v>0</v>
      </c>
      <c r="V5746">
        <v>7</v>
      </c>
      <c r="W5746">
        <v>0</v>
      </c>
      <c r="X5746">
        <v>119.75295378423563</v>
      </c>
      <c r="Y5746">
        <v>0</v>
      </c>
      <c r="Z5746">
        <v>0.87200234038601232</v>
      </c>
      <c r="AA5746">
        <v>4.0441576800601027</v>
      </c>
      <c r="AB5746">
        <v>98.61446803430951</v>
      </c>
      <c r="AC5746">
        <v>0</v>
      </c>
      <c r="AD5746">
        <v>12.719538463480697</v>
      </c>
      <c r="AE5746">
        <v>236.00312030247196</v>
      </c>
    </row>
    <row r="5747" spans="1:31" x14ac:dyDescent="0.3">
      <c r="A5747">
        <v>2517760</v>
      </c>
      <c r="B5747">
        <v>1</v>
      </c>
      <c r="C5747" t="s">
        <v>81</v>
      </c>
      <c r="D5747" t="s">
        <v>115</v>
      </c>
      <c r="E5747" t="s">
        <v>207</v>
      </c>
      <c r="F5747" t="s">
        <v>16470</v>
      </c>
      <c r="G5747" t="s">
        <v>177</v>
      </c>
      <c r="H5747" t="s">
        <v>150</v>
      </c>
      <c r="I5747" t="s">
        <v>136</v>
      </c>
      <c r="J5747" t="s">
        <v>137</v>
      </c>
      <c r="K5747" t="s">
        <v>144</v>
      </c>
      <c r="L5747" t="s">
        <v>16471</v>
      </c>
      <c r="M5747" t="s">
        <v>16472</v>
      </c>
      <c r="N5747">
        <v>0.90638888799999995</v>
      </c>
      <c r="O5747">
        <v>0</v>
      </c>
      <c r="P5747">
        <v>3</v>
      </c>
      <c r="Q5747">
        <v>0</v>
      </c>
      <c r="R5747">
        <v>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2.7273333366933336E-3</v>
      </c>
      <c r="Y5747">
        <v>0</v>
      </c>
      <c r="Z5747">
        <v>0</v>
      </c>
      <c r="AA5747">
        <v>0</v>
      </c>
      <c r="AB5747">
        <v>0</v>
      </c>
      <c r="AC5747">
        <v>0</v>
      </c>
      <c r="AD5747">
        <v>0</v>
      </c>
      <c r="AE5747">
        <v>2.7273333366933336E-3</v>
      </c>
    </row>
    <row r="5748" spans="1:31" x14ac:dyDescent="0.3">
      <c r="A5748">
        <v>2517762</v>
      </c>
      <c r="B5748">
        <v>1</v>
      </c>
      <c r="C5748" t="s">
        <v>80</v>
      </c>
      <c r="D5748" t="s">
        <v>106</v>
      </c>
      <c r="E5748" t="s">
        <v>187</v>
      </c>
      <c r="F5748" t="s">
        <v>5719</v>
      </c>
      <c r="G5748" t="s">
        <v>143</v>
      </c>
      <c r="H5748" t="s">
        <v>135</v>
      </c>
      <c r="I5748" t="s">
        <v>136</v>
      </c>
      <c r="J5748" t="s">
        <v>137</v>
      </c>
      <c r="K5748" t="s">
        <v>144</v>
      </c>
      <c r="L5748" t="s">
        <v>16473</v>
      </c>
      <c r="M5748" t="s">
        <v>16474</v>
      </c>
      <c r="N5748">
        <v>1.770277777</v>
      </c>
      <c r="O5748">
        <v>0</v>
      </c>
      <c r="P5748">
        <v>266</v>
      </c>
      <c r="Q5748">
        <v>54</v>
      </c>
      <c r="R5748">
        <v>50</v>
      </c>
      <c r="S5748">
        <v>6</v>
      </c>
      <c r="T5748">
        <v>47</v>
      </c>
      <c r="U5748">
        <v>1</v>
      </c>
      <c r="V5748">
        <v>0</v>
      </c>
      <c r="W5748">
        <v>0</v>
      </c>
      <c r="X5748">
        <v>57.208089860958111</v>
      </c>
      <c r="Y5748">
        <v>85.954313697655223</v>
      </c>
      <c r="Z5748">
        <v>27.65643992691006</v>
      </c>
      <c r="AA5748">
        <v>94.070880860991437</v>
      </c>
      <c r="AB5748">
        <v>48.482842165394899</v>
      </c>
      <c r="AC5748">
        <v>6.085321168150621</v>
      </c>
      <c r="AD5748">
        <v>0</v>
      </c>
      <c r="AE5748">
        <v>319.45788768006037</v>
      </c>
    </row>
    <row r="5749" spans="1:31" x14ac:dyDescent="0.3">
      <c r="A5749">
        <v>2517763</v>
      </c>
      <c r="B5749">
        <v>1</v>
      </c>
      <c r="C5749" t="s">
        <v>81</v>
      </c>
      <c r="D5749" t="s">
        <v>115</v>
      </c>
      <c r="E5749" t="s">
        <v>187</v>
      </c>
      <c r="F5749" t="s">
        <v>852</v>
      </c>
      <c r="G5749" t="s">
        <v>143</v>
      </c>
      <c r="H5749" t="s">
        <v>135</v>
      </c>
      <c r="I5749" t="s">
        <v>136</v>
      </c>
      <c r="J5749" t="s">
        <v>137</v>
      </c>
      <c r="K5749" t="s">
        <v>144</v>
      </c>
      <c r="L5749" t="s">
        <v>16475</v>
      </c>
      <c r="M5749" t="s">
        <v>16476</v>
      </c>
      <c r="N5749">
        <v>0.15833333299999999</v>
      </c>
      <c r="O5749">
        <v>0</v>
      </c>
      <c r="P5749">
        <v>1185</v>
      </c>
      <c r="Q5749">
        <v>3</v>
      </c>
      <c r="R5749">
        <v>141</v>
      </c>
      <c r="S5749">
        <v>7</v>
      </c>
      <c r="T5749">
        <v>77</v>
      </c>
      <c r="U5749">
        <v>0</v>
      </c>
      <c r="V5749">
        <v>0</v>
      </c>
      <c r="W5749">
        <v>0</v>
      </c>
      <c r="X5749">
        <v>13.205238612464234</v>
      </c>
      <c r="Y5749">
        <v>0.28857611580659998</v>
      </c>
      <c r="Z5749">
        <v>1.7436168333496</v>
      </c>
      <c r="AA5749">
        <v>1.1207460606255668</v>
      </c>
      <c r="AB5749">
        <v>2.7752666914846258</v>
      </c>
      <c r="AC5749">
        <v>0</v>
      </c>
      <c r="AD5749">
        <v>0</v>
      </c>
      <c r="AE5749">
        <v>19.133444313730624</v>
      </c>
    </row>
    <row r="5750" spans="1:31" x14ac:dyDescent="0.3">
      <c r="A5750">
        <v>2517764</v>
      </c>
      <c r="B5750">
        <v>1</v>
      </c>
      <c r="C5750" t="s">
        <v>81</v>
      </c>
      <c r="D5750" t="s">
        <v>115</v>
      </c>
      <c r="E5750" t="s">
        <v>187</v>
      </c>
      <c r="F5750" t="s">
        <v>10516</v>
      </c>
      <c r="G5750" t="s">
        <v>143</v>
      </c>
      <c r="H5750" t="s">
        <v>135</v>
      </c>
      <c r="I5750" t="s">
        <v>277</v>
      </c>
      <c r="J5750" t="s">
        <v>137</v>
      </c>
      <c r="K5750" t="s">
        <v>144</v>
      </c>
      <c r="L5750" t="s">
        <v>16477</v>
      </c>
      <c r="M5750" t="s">
        <v>16478</v>
      </c>
      <c r="N5750">
        <v>3.4166665999999998E-2</v>
      </c>
      <c r="O5750">
        <v>0</v>
      </c>
      <c r="P5750">
        <v>479</v>
      </c>
      <c r="Q5750">
        <v>3</v>
      </c>
      <c r="R5750">
        <v>20</v>
      </c>
      <c r="S5750">
        <v>4</v>
      </c>
      <c r="T5750">
        <v>37</v>
      </c>
      <c r="U5750">
        <v>0</v>
      </c>
      <c r="V5750">
        <v>0</v>
      </c>
      <c r="W5750">
        <v>0</v>
      </c>
      <c r="X5750">
        <v>1.0034727980849549</v>
      </c>
      <c r="Y5750">
        <v>1.5984686489482501E-2</v>
      </c>
      <c r="Z5750">
        <v>4.0261094037760001E-2</v>
      </c>
      <c r="AA5750">
        <v>0.55610323431774489</v>
      </c>
      <c r="AB5750">
        <v>0.28464259257236252</v>
      </c>
      <c r="AC5750">
        <v>0</v>
      </c>
      <c r="AD5750">
        <v>0</v>
      </c>
      <c r="AE5750">
        <v>1.900464405502305</v>
      </c>
    </row>
    <row r="5751" spans="1:31" x14ac:dyDescent="0.3">
      <c r="A5751">
        <v>2517766</v>
      </c>
      <c r="B5751">
        <v>1</v>
      </c>
      <c r="C5751" t="s">
        <v>81</v>
      </c>
      <c r="D5751" t="s">
        <v>121</v>
      </c>
      <c r="E5751" t="s">
        <v>187</v>
      </c>
      <c r="F5751" t="s">
        <v>16479</v>
      </c>
      <c r="G5751" t="s">
        <v>143</v>
      </c>
      <c r="H5751" t="s">
        <v>135</v>
      </c>
      <c r="I5751" t="s">
        <v>136</v>
      </c>
      <c r="J5751" t="s">
        <v>137</v>
      </c>
      <c r="K5751" t="s">
        <v>144</v>
      </c>
      <c r="L5751" t="s">
        <v>16480</v>
      </c>
      <c r="M5751" t="s">
        <v>16481</v>
      </c>
      <c r="N5751">
        <v>0.3775</v>
      </c>
      <c r="O5751">
        <v>0</v>
      </c>
      <c r="P5751">
        <v>375</v>
      </c>
      <c r="Q5751">
        <v>1</v>
      </c>
      <c r="R5751">
        <v>36</v>
      </c>
      <c r="S5751">
        <v>1</v>
      </c>
      <c r="T5751">
        <v>31</v>
      </c>
      <c r="U5751">
        <v>0</v>
      </c>
      <c r="V5751">
        <v>0</v>
      </c>
      <c r="W5751">
        <v>0</v>
      </c>
      <c r="X5751">
        <v>11.458051102260432</v>
      </c>
      <c r="Y5751">
        <v>0.44337141786879752</v>
      </c>
      <c r="Z5751">
        <v>0.70112863049265262</v>
      </c>
      <c r="AA5751">
        <v>0.34716695239000006</v>
      </c>
      <c r="AB5751">
        <v>6.2955754755406508</v>
      </c>
      <c r="AC5751">
        <v>0</v>
      </c>
      <c r="AD5751">
        <v>0</v>
      </c>
      <c r="AE5751">
        <v>19.245293578552534</v>
      </c>
    </row>
    <row r="5752" spans="1:31" x14ac:dyDescent="0.3">
      <c r="A5752">
        <v>2517769</v>
      </c>
      <c r="B5752">
        <v>1</v>
      </c>
      <c r="C5752" t="s">
        <v>80</v>
      </c>
      <c r="D5752" t="s">
        <v>101</v>
      </c>
      <c r="E5752" t="s">
        <v>132</v>
      </c>
      <c r="F5752" t="s">
        <v>16482</v>
      </c>
      <c r="G5752" t="s">
        <v>143</v>
      </c>
      <c r="H5752" t="s">
        <v>135</v>
      </c>
      <c r="I5752" t="s">
        <v>136</v>
      </c>
      <c r="J5752" t="s">
        <v>137</v>
      </c>
      <c r="K5752" t="s">
        <v>144</v>
      </c>
      <c r="L5752" t="s">
        <v>16483</v>
      </c>
      <c r="M5752" t="s">
        <v>16484</v>
      </c>
      <c r="N5752">
        <v>0.78388888800000001</v>
      </c>
      <c r="O5752">
        <v>0</v>
      </c>
      <c r="P5752">
        <v>330</v>
      </c>
      <c r="Q5752">
        <v>0</v>
      </c>
      <c r="R5752">
        <v>0</v>
      </c>
      <c r="S5752">
        <v>1</v>
      </c>
      <c r="T5752">
        <v>16</v>
      </c>
      <c r="U5752">
        <v>0</v>
      </c>
      <c r="V5752">
        <v>0</v>
      </c>
      <c r="W5752">
        <v>0</v>
      </c>
      <c r="X5752">
        <v>27.581501283756964</v>
      </c>
      <c r="Y5752">
        <v>0</v>
      </c>
      <c r="Z5752">
        <v>0</v>
      </c>
      <c r="AA5752">
        <v>6.2025758188921447</v>
      </c>
      <c r="AB5752">
        <v>24.683517445814502</v>
      </c>
      <c r="AC5752">
        <v>0</v>
      </c>
      <c r="AD5752">
        <v>0</v>
      </c>
      <c r="AE5752">
        <v>58.467594548463609</v>
      </c>
    </row>
    <row r="5753" spans="1:31" x14ac:dyDescent="0.3">
      <c r="A5753">
        <v>2517775</v>
      </c>
      <c r="B5753">
        <v>1</v>
      </c>
      <c r="C5753" t="s">
        <v>80</v>
      </c>
      <c r="D5753" t="s">
        <v>100</v>
      </c>
      <c r="E5753" t="s">
        <v>207</v>
      </c>
      <c r="F5753" t="s">
        <v>1511</v>
      </c>
      <c r="G5753" t="s">
        <v>981</v>
      </c>
      <c r="H5753" t="s">
        <v>150</v>
      </c>
      <c r="I5753" t="s">
        <v>136</v>
      </c>
      <c r="J5753" t="s">
        <v>137</v>
      </c>
      <c r="K5753" t="s">
        <v>144</v>
      </c>
      <c r="L5753" t="s">
        <v>16485</v>
      </c>
      <c r="M5753" t="s">
        <v>16486</v>
      </c>
      <c r="N5753">
        <v>4.3872222220000001</v>
      </c>
      <c r="O5753">
        <v>0</v>
      </c>
      <c r="P5753">
        <v>153</v>
      </c>
      <c r="Q5753">
        <v>0</v>
      </c>
      <c r="R5753">
        <v>2</v>
      </c>
      <c r="S5753">
        <v>0</v>
      </c>
      <c r="T5753">
        <v>4</v>
      </c>
      <c r="U5753">
        <v>0</v>
      </c>
      <c r="V5753">
        <v>0</v>
      </c>
      <c r="W5753">
        <v>0</v>
      </c>
      <c r="X5753">
        <v>114.24383627928309</v>
      </c>
      <c r="Y5753">
        <v>0</v>
      </c>
      <c r="Z5753">
        <v>1.184283130329804</v>
      </c>
      <c r="AA5753">
        <v>0</v>
      </c>
      <c r="AB5753">
        <v>11.527223684812395</v>
      </c>
      <c r="AC5753">
        <v>0</v>
      </c>
      <c r="AD5753">
        <v>0</v>
      </c>
      <c r="AE5753">
        <v>126.95534309442529</v>
      </c>
    </row>
    <row r="5754" spans="1:31" x14ac:dyDescent="0.3">
      <c r="A5754">
        <v>2517780</v>
      </c>
      <c r="B5754">
        <v>1</v>
      </c>
      <c r="C5754" t="s">
        <v>80</v>
      </c>
      <c r="D5754" t="s">
        <v>106</v>
      </c>
      <c r="E5754" t="s">
        <v>187</v>
      </c>
      <c r="F5754" t="s">
        <v>6518</v>
      </c>
      <c r="G5754" t="s">
        <v>143</v>
      </c>
      <c r="H5754" t="s">
        <v>135</v>
      </c>
      <c r="I5754" t="s">
        <v>136</v>
      </c>
      <c r="J5754" t="s">
        <v>137</v>
      </c>
      <c r="K5754" t="s">
        <v>144</v>
      </c>
      <c r="L5754" t="s">
        <v>16487</v>
      </c>
      <c r="M5754" t="s">
        <v>16488</v>
      </c>
      <c r="N5754">
        <v>2.301388888</v>
      </c>
      <c r="O5754">
        <v>0</v>
      </c>
      <c r="P5754">
        <v>676</v>
      </c>
      <c r="Q5754">
        <v>2</v>
      </c>
      <c r="R5754">
        <v>28</v>
      </c>
      <c r="S5754">
        <v>3</v>
      </c>
      <c r="T5754">
        <v>76</v>
      </c>
      <c r="U5754">
        <v>0</v>
      </c>
      <c r="V5754">
        <v>0</v>
      </c>
      <c r="W5754">
        <v>0</v>
      </c>
      <c r="X5754">
        <v>152.26015940306965</v>
      </c>
      <c r="Y5754">
        <v>0.38916381564167751</v>
      </c>
      <c r="Z5754">
        <v>11.232912298796357</v>
      </c>
      <c r="AA5754">
        <v>15.723866686910409</v>
      </c>
      <c r="AB5754">
        <v>72.048508917171077</v>
      </c>
      <c r="AC5754">
        <v>0</v>
      </c>
      <c r="AD5754">
        <v>0</v>
      </c>
      <c r="AE5754">
        <v>251.65461112158914</v>
      </c>
    </row>
    <row r="5755" spans="1:31" x14ac:dyDescent="0.3">
      <c r="A5755">
        <v>2517781</v>
      </c>
      <c r="B5755">
        <v>1</v>
      </c>
      <c r="C5755" t="s">
        <v>81</v>
      </c>
      <c r="D5755" t="s">
        <v>115</v>
      </c>
      <c r="E5755" t="s">
        <v>187</v>
      </c>
      <c r="F5755" t="s">
        <v>852</v>
      </c>
      <c r="G5755" t="s">
        <v>143</v>
      </c>
      <c r="H5755" t="s">
        <v>135</v>
      </c>
      <c r="I5755" t="s">
        <v>136</v>
      </c>
      <c r="J5755" t="s">
        <v>137</v>
      </c>
      <c r="K5755" t="s">
        <v>144</v>
      </c>
      <c r="L5755" t="s">
        <v>16489</v>
      </c>
      <c r="M5755" t="s">
        <v>16490</v>
      </c>
      <c r="N5755">
        <v>0.90333333299999996</v>
      </c>
      <c r="O5755">
        <v>0</v>
      </c>
      <c r="P5755">
        <v>1185</v>
      </c>
      <c r="Q5755">
        <v>3</v>
      </c>
      <c r="R5755">
        <v>141</v>
      </c>
      <c r="S5755">
        <v>7</v>
      </c>
      <c r="T5755">
        <v>77</v>
      </c>
      <c r="U5755">
        <v>0</v>
      </c>
      <c r="V5755">
        <v>0</v>
      </c>
      <c r="W5755">
        <v>0</v>
      </c>
      <c r="X5755">
        <v>74.069490285031023</v>
      </c>
      <c r="Y5755">
        <v>1.66130451341136</v>
      </c>
      <c r="Z5755">
        <v>9.9476867905465571</v>
      </c>
      <c r="AA5755">
        <v>6.3206122571910726</v>
      </c>
      <c r="AB5755">
        <v>15.835595310475858</v>
      </c>
      <c r="AC5755">
        <v>0</v>
      </c>
      <c r="AD5755">
        <v>0</v>
      </c>
      <c r="AE5755">
        <v>107.83468915665587</v>
      </c>
    </row>
    <row r="5756" spans="1:31" x14ac:dyDescent="0.3">
      <c r="A5756">
        <v>2517782</v>
      </c>
      <c r="B5756">
        <v>1</v>
      </c>
      <c r="C5756" t="s">
        <v>80</v>
      </c>
      <c r="D5756" t="s">
        <v>103</v>
      </c>
      <c r="E5756" t="s">
        <v>167</v>
      </c>
      <c r="F5756" t="s">
        <v>16491</v>
      </c>
      <c r="G5756" t="s">
        <v>263</v>
      </c>
      <c r="H5756" t="s">
        <v>150</v>
      </c>
      <c r="I5756" t="s">
        <v>136</v>
      </c>
      <c r="J5756" t="s">
        <v>137</v>
      </c>
      <c r="K5756" t="s">
        <v>144</v>
      </c>
      <c r="L5756" t="s">
        <v>16492</v>
      </c>
      <c r="M5756" t="s">
        <v>16493</v>
      </c>
      <c r="N5756">
        <v>1.1972222219999999</v>
      </c>
      <c r="O5756">
        <v>0</v>
      </c>
      <c r="P5756">
        <v>0</v>
      </c>
      <c r="Q5756">
        <v>0</v>
      </c>
      <c r="R5756">
        <v>0</v>
      </c>
      <c r="S5756">
        <v>0</v>
      </c>
      <c r="T5756">
        <v>1</v>
      </c>
      <c r="U5756">
        <v>0</v>
      </c>
      <c r="V5756">
        <v>0</v>
      </c>
      <c r="W5756">
        <v>0</v>
      </c>
      <c r="X5756">
        <v>0</v>
      </c>
      <c r="Y5756">
        <v>0</v>
      </c>
      <c r="Z5756">
        <v>0</v>
      </c>
      <c r="AA5756">
        <v>0</v>
      </c>
      <c r="AB5756">
        <v>1.2622293071088888</v>
      </c>
      <c r="AC5756">
        <v>0</v>
      </c>
      <c r="AD5756">
        <v>0</v>
      </c>
      <c r="AE5756">
        <v>1.2622293071088888</v>
      </c>
    </row>
    <row r="5757" spans="1:31" x14ac:dyDescent="0.3">
      <c r="A5757">
        <v>2517783</v>
      </c>
      <c r="B5757">
        <v>1</v>
      </c>
      <c r="C5757" t="s">
        <v>81</v>
      </c>
      <c r="D5757" t="s">
        <v>118</v>
      </c>
      <c r="E5757" t="s">
        <v>132</v>
      </c>
      <c r="F5757" t="s">
        <v>2941</v>
      </c>
      <c r="G5757" t="s">
        <v>204</v>
      </c>
      <c r="H5757" t="s">
        <v>135</v>
      </c>
      <c r="I5757" t="s">
        <v>136</v>
      </c>
      <c r="J5757" t="s">
        <v>137</v>
      </c>
      <c r="K5757" t="s">
        <v>144</v>
      </c>
      <c r="L5757" t="s">
        <v>16494</v>
      </c>
      <c r="M5757" t="s">
        <v>16495</v>
      </c>
      <c r="N5757">
        <v>1.0225</v>
      </c>
      <c r="O5757">
        <v>13</v>
      </c>
      <c r="P5757">
        <v>3</v>
      </c>
      <c r="Q5757">
        <v>62</v>
      </c>
      <c r="R5757">
        <v>18</v>
      </c>
      <c r="S5757">
        <v>7</v>
      </c>
      <c r="T5757">
        <v>2</v>
      </c>
      <c r="U5757">
        <v>0</v>
      </c>
      <c r="V5757">
        <v>0</v>
      </c>
      <c r="W5757">
        <v>1.4388905906075591</v>
      </c>
      <c r="X5757">
        <v>0.43136377918426666</v>
      </c>
      <c r="Y5757">
        <v>30.577446930198672</v>
      </c>
      <c r="Z5757">
        <v>2.8378491653822797</v>
      </c>
      <c r="AA5757">
        <v>19.697520988867424</v>
      </c>
      <c r="AB5757">
        <v>5.2237157218000009E-4</v>
      </c>
      <c r="AC5757">
        <v>0</v>
      </c>
      <c r="AD5757">
        <v>0</v>
      </c>
      <c r="AE5757">
        <v>54.983593825812385</v>
      </c>
    </row>
    <row r="5758" spans="1:31" x14ac:dyDescent="0.3">
      <c r="A5758">
        <v>2517784</v>
      </c>
      <c r="B5758">
        <v>1</v>
      </c>
      <c r="C5758" t="s">
        <v>81</v>
      </c>
      <c r="D5758" t="s">
        <v>115</v>
      </c>
      <c r="E5758" t="s">
        <v>132</v>
      </c>
      <c r="F5758" t="s">
        <v>16496</v>
      </c>
      <c r="G5758" t="s">
        <v>333</v>
      </c>
      <c r="H5758" t="s">
        <v>135</v>
      </c>
      <c r="I5758" t="s">
        <v>136</v>
      </c>
      <c r="J5758" t="s">
        <v>137</v>
      </c>
      <c r="K5758" t="s">
        <v>144</v>
      </c>
      <c r="L5758" t="s">
        <v>16497</v>
      </c>
      <c r="M5758" t="s">
        <v>16498</v>
      </c>
      <c r="N5758">
        <v>1.8625</v>
      </c>
      <c r="O5758">
        <v>0</v>
      </c>
      <c r="P5758">
        <v>50</v>
      </c>
      <c r="Q5758">
        <v>0</v>
      </c>
      <c r="R5758">
        <v>1</v>
      </c>
      <c r="S5758">
        <v>0</v>
      </c>
      <c r="T5758">
        <v>2</v>
      </c>
      <c r="U5758">
        <v>0</v>
      </c>
      <c r="V5758">
        <v>0</v>
      </c>
      <c r="W5758">
        <v>0</v>
      </c>
      <c r="X5758">
        <v>4.5074137782294033</v>
      </c>
      <c r="Y5758">
        <v>0</v>
      </c>
      <c r="Z5758">
        <v>7.4337841552275005E-2</v>
      </c>
      <c r="AA5758">
        <v>0</v>
      </c>
      <c r="AB5758">
        <v>2.0073942245691248</v>
      </c>
      <c r="AC5758">
        <v>0</v>
      </c>
      <c r="AD5758">
        <v>0</v>
      </c>
      <c r="AE5758">
        <v>6.5891458443508029</v>
      </c>
    </row>
    <row r="5759" spans="1:31" x14ac:dyDescent="0.3">
      <c r="A5759">
        <v>2517785</v>
      </c>
      <c r="B5759">
        <v>1</v>
      </c>
      <c r="C5759" t="s">
        <v>80</v>
      </c>
      <c r="D5759" t="s">
        <v>101</v>
      </c>
      <c r="E5759" t="s">
        <v>132</v>
      </c>
      <c r="F5759" t="s">
        <v>11378</v>
      </c>
      <c r="G5759" t="s">
        <v>3081</v>
      </c>
      <c r="H5759" t="s">
        <v>135</v>
      </c>
      <c r="I5759" t="s">
        <v>136</v>
      </c>
      <c r="J5759" t="s">
        <v>137</v>
      </c>
      <c r="K5759" t="s">
        <v>144</v>
      </c>
      <c r="L5759" t="s">
        <v>16499</v>
      </c>
      <c r="M5759" t="s">
        <v>16500</v>
      </c>
      <c r="N5759">
        <v>1.000555555</v>
      </c>
      <c r="O5759">
        <v>7</v>
      </c>
      <c r="P5759">
        <v>240</v>
      </c>
      <c r="Q5759">
        <v>2</v>
      </c>
      <c r="R5759">
        <v>63</v>
      </c>
      <c r="S5759">
        <v>20</v>
      </c>
      <c r="T5759">
        <v>58</v>
      </c>
      <c r="U5759">
        <v>0</v>
      </c>
      <c r="V5759">
        <v>0</v>
      </c>
      <c r="W5759">
        <v>2.0078261325569455</v>
      </c>
      <c r="X5759">
        <v>63.39364875256048</v>
      </c>
      <c r="Y5759">
        <v>0.91272941836960331</v>
      </c>
      <c r="Z5759">
        <v>9.5837182380738284</v>
      </c>
      <c r="AA5759">
        <v>71.340888473166586</v>
      </c>
      <c r="AB5759">
        <v>94.407252015579274</v>
      </c>
      <c r="AC5759">
        <v>0</v>
      </c>
      <c r="AD5759">
        <v>0</v>
      </c>
      <c r="AE5759">
        <v>241.64606303030672</v>
      </c>
    </row>
    <row r="5760" spans="1:31" x14ac:dyDescent="0.3">
      <c r="A5760">
        <v>2517791</v>
      </c>
      <c r="B5760">
        <v>1</v>
      </c>
      <c r="C5760" t="s">
        <v>80</v>
      </c>
      <c r="D5760" t="s">
        <v>93</v>
      </c>
      <c r="E5760" t="s">
        <v>167</v>
      </c>
      <c r="F5760" t="s">
        <v>16501</v>
      </c>
      <c r="G5760" t="s">
        <v>169</v>
      </c>
      <c r="H5760" t="s">
        <v>150</v>
      </c>
      <c r="I5760" t="s">
        <v>136</v>
      </c>
      <c r="J5760" t="s">
        <v>137</v>
      </c>
      <c r="K5760" t="s">
        <v>144</v>
      </c>
      <c r="L5760" t="s">
        <v>16502</v>
      </c>
      <c r="M5760" t="s">
        <v>16503</v>
      </c>
      <c r="N5760">
        <v>5.6133333329999999</v>
      </c>
      <c r="O5760">
        <v>0</v>
      </c>
      <c r="P5760">
        <v>1</v>
      </c>
      <c r="Q5760">
        <v>0</v>
      </c>
      <c r="R5760">
        <v>0</v>
      </c>
      <c r="S5760">
        <v>0</v>
      </c>
      <c r="T5760">
        <v>1</v>
      </c>
      <c r="U5760">
        <v>0</v>
      </c>
      <c r="V5760">
        <v>0</v>
      </c>
      <c r="W5760">
        <v>0</v>
      </c>
      <c r="X5760">
        <v>0</v>
      </c>
      <c r="Y5760">
        <v>0</v>
      </c>
      <c r="Z5760">
        <v>0</v>
      </c>
      <c r="AA5760">
        <v>0</v>
      </c>
      <c r="AB5760">
        <v>0.5049664897774</v>
      </c>
      <c r="AC5760">
        <v>0</v>
      </c>
      <c r="AD5760">
        <v>0</v>
      </c>
      <c r="AE5760">
        <v>0.5049664897774</v>
      </c>
    </row>
    <row r="5761" spans="1:31" x14ac:dyDescent="0.3">
      <c r="A5761">
        <v>2517793</v>
      </c>
      <c r="B5761">
        <v>1</v>
      </c>
      <c r="C5761" t="s">
        <v>81</v>
      </c>
      <c r="D5761" t="s">
        <v>126</v>
      </c>
      <c r="E5761" t="s">
        <v>132</v>
      </c>
      <c r="F5761" t="s">
        <v>16504</v>
      </c>
      <c r="G5761" t="s">
        <v>1446</v>
      </c>
      <c r="H5761" t="s">
        <v>135</v>
      </c>
      <c r="I5761" t="s">
        <v>136</v>
      </c>
      <c r="J5761" t="s">
        <v>137</v>
      </c>
      <c r="K5761" t="s">
        <v>144</v>
      </c>
      <c r="L5761" t="s">
        <v>16505</v>
      </c>
      <c r="M5761" t="s">
        <v>16506</v>
      </c>
      <c r="N5761">
        <v>2.139444444</v>
      </c>
      <c r="O5761">
        <v>0</v>
      </c>
      <c r="P5761">
        <v>46</v>
      </c>
      <c r="Q5761">
        <v>0</v>
      </c>
      <c r="R5761">
        <v>13</v>
      </c>
      <c r="S5761">
        <v>0</v>
      </c>
      <c r="T5761">
        <v>5</v>
      </c>
      <c r="U5761">
        <v>0</v>
      </c>
      <c r="V5761">
        <v>0</v>
      </c>
      <c r="W5761">
        <v>0</v>
      </c>
      <c r="X5761">
        <v>9.0490660063359094</v>
      </c>
      <c r="Y5761">
        <v>0</v>
      </c>
      <c r="Z5761">
        <v>2.1659556892228982</v>
      </c>
      <c r="AA5761">
        <v>0</v>
      </c>
      <c r="AB5761">
        <v>3.5890061518385394</v>
      </c>
      <c r="AC5761">
        <v>0</v>
      </c>
      <c r="AD5761">
        <v>0</v>
      </c>
      <c r="AE5761">
        <v>14.804027847397347</v>
      </c>
    </row>
    <row r="5762" spans="1:31" x14ac:dyDescent="0.3">
      <c r="A5762">
        <v>2517795</v>
      </c>
      <c r="B5762">
        <v>1</v>
      </c>
      <c r="C5762" t="s">
        <v>81</v>
      </c>
      <c r="D5762" t="s">
        <v>112</v>
      </c>
      <c r="E5762" t="s">
        <v>159</v>
      </c>
      <c r="F5762" t="s">
        <v>16507</v>
      </c>
      <c r="G5762" t="s">
        <v>134</v>
      </c>
      <c r="H5762" t="s">
        <v>150</v>
      </c>
      <c r="I5762" t="s">
        <v>136</v>
      </c>
      <c r="J5762" t="s">
        <v>137</v>
      </c>
      <c r="K5762" t="s">
        <v>138</v>
      </c>
      <c r="L5762" t="s">
        <v>16508</v>
      </c>
      <c r="M5762" t="s">
        <v>16509</v>
      </c>
      <c r="N5762">
        <v>1.0663888880000001</v>
      </c>
      <c r="O5762">
        <v>0</v>
      </c>
      <c r="P5762">
        <v>233</v>
      </c>
      <c r="Q5762">
        <v>0</v>
      </c>
      <c r="R5762">
        <v>26</v>
      </c>
      <c r="S5762">
        <v>0</v>
      </c>
      <c r="T5762">
        <v>55</v>
      </c>
      <c r="U5762">
        <v>0</v>
      </c>
      <c r="V5762">
        <v>0</v>
      </c>
      <c r="W5762">
        <v>0</v>
      </c>
      <c r="X5762">
        <v>32.034901463369671</v>
      </c>
      <c r="Y5762">
        <v>0</v>
      </c>
      <c r="Z5762">
        <v>2.7457537613817848</v>
      </c>
      <c r="AA5762">
        <v>0</v>
      </c>
      <c r="AB5762">
        <v>30.702358953129306</v>
      </c>
      <c r="AC5762">
        <v>0</v>
      </c>
      <c r="AD5762">
        <v>0</v>
      </c>
      <c r="AE5762">
        <v>65.483014177880762</v>
      </c>
    </row>
    <row r="5763" spans="1:31" x14ac:dyDescent="0.3">
      <c r="A5763">
        <v>2517797</v>
      </c>
      <c r="B5763">
        <v>1</v>
      </c>
      <c r="C5763" t="s">
        <v>81</v>
      </c>
      <c r="D5763" t="s">
        <v>120</v>
      </c>
      <c r="E5763" t="s">
        <v>141</v>
      </c>
      <c r="F5763" t="s">
        <v>16510</v>
      </c>
      <c r="G5763" t="s">
        <v>143</v>
      </c>
      <c r="H5763" t="s">
        <v>135</v>
      </c>
      <c r="I5763" t="s">
        <v>136</v>
      </c>
      <c r="J5763" t="s">
        <v>137</v>
      </c>
      <c r="K5763" t="s">
        <v>144</v>
      </c>
      <c r="L5763" t="s">
        <v>16511</v>
      </c>
      <c r="M5763" t="s">
        <v>16512</v>
      </c>
      <c r="N5763">
        <v>1.47</v>
      </c>
      <c r="O5763">
        <v>2</v>
      </c>
      <c r="P5763">
        <v>750</v>
      </c>
      <c r="Q5763">
        <v>116</v>
      </c>
      <c r="R5763">
        <v>89</v>
      </c>
      <c r="S5763">
        <v>13</v>
      </c>
      <c r="T5763">
        <v>84</v>
      </c>
      <c r="U5763">
        <v>1</v>
      </c>
      <c r="V5763">
        <v>0</v>
      </c>
      <c r="W5763">
        <v>1.681536862074688</v>
      </c>
      <c r="X5763">
        <v>133.94400614805829</v>
      </c>
      <c r="Y5763">
        <v>74.278653784088178</v>
      </c>
      <c r="Z5763">
        <v>63.409220740339599</v>
      </c>
      <c r="AA5763">
        <v>54.056690613841724</v>
      </c>
      <c r="AB5763">
        <v>37.048925022239203</v>
      </c>
      <c r="AC5763">
        <v>47.844570449985554</v>
      </c>
      <c r="AD5763">
        <v>0</v>
      </c>
      <c r="AE5763">
        <v>412.26360362062724</v>
      </c>
    </row>
    <row r="5764" spans="1:31" x14ac:dyDescent="0.3">
      <c r="A5764">
        <v>2517805</v>
      </c>
      <c r="B5764">
        <v>1</v>
      </c>
      <c r="C5764" t="s">
        <v>81</v>
      </c>
      <c r="D5764" t="s">
        <v>126</v>
      </c>
      <c r="E5764" t="s">
        <v>132</v>
      </c>
      <c r="F5764" t="s">
        <v>16513</v>
      </c>
      <c r="G5764" t="s">
        <v>143</v>
      </c>
      <c r="H5764" t="s">
        <v>135</v>
      </c>
      <c r="I5764" t="s">
        <v>277</v>
      </c>
      <c r="J5764" t="s">
        <v>137</v>
      </c>
      <c r="K5764" t="s">
        <v>144</v>
      </c>
      <c r="L5764" t="s">
        <v>16514</v>
      </c>
      <c r="M5764" t="s">
        <v>16515</v>
      </c>
      <c r="N5764">
        <v>1.1111111E-2</v>
      </c>
      <c r="O5764">
        <v>2</v>
      </c>
      <c r="P5764">
        <v>281</v>
      </c>
      <c r="Q5764">
        <v>35</v>
      </c>
      <c r="R5764">
        <v>125</v>
      </c>
      <c r="S5764">
        <v>11</v>
      </c>
      <c r="T5764">
        <v>25</v>
      </c>
      <c r="U5764">
        <v>0</v>
      </c>
      <c r="V5764">
        <v>0</v>
      </c>
      <c r="W5764">
        <v>8.0976605251000013E-3</v>
      </c>
      <c r="X5764">
        <v>0.30017449391953344</v>
      </c>
      <c r="Y5764">
        <v>1.1887519810505336</v>
      </c>
      <c r="Z5764">
        <v>0.20172629264646666</v>
      </c>
      <c r="AA5764">
        <v>0.17963301504064452</v>
      </c>
      <c r="AB5764">
        <v>0.25479656549083335</v>
      </c>
      <c r="AC5764">
        <v>0</v>
      </c>
      <c r="AD5764">
        <v>0</v>
      </c>
      <c r="AE5764">
        <v>2.1331800086731114</v>
      </c>
    </row>
    <row r="5765" spans="1:31" x14ac:dyDescent="0.3">
      <c r="A5765">
        <v>2517806</v>
      </c>
      <c r="B5765">
        <v>1</v>
      </c>
      <c r="C5765" t="s">
        <v>80</v>
      </c>
      <c r="D5765" t="s">
        <v>100</v>
      </c>
      <c r="E5765" t="s">
        <v>132</v>
      </c>
      <c r="F5765" t="s">
        <v>16516</v>
      </c>
      <c r="G5765" t="s">
        <v>143</v>
      </c>
      <c r="H5765" t="s">
        <v>135</v>
      </c>
      <c r="I5765" t="s">
        <v>136</v>
      </c>
      <c r="J5765" t="s">
        <v>137</v>
      </c>
      <c r="K5765" t="s">
        <v>144</v>
      </c>
      <c r="L5765" t="s">
        <v>16517</v>
      </c>
      <c r="M5765" t="s">
        <v>16518</v>
      </c>
      <c r="N5765">
        <v>2.2083333330000001</v>
      </c>
      <c r="O5765">
        <v>0</v>
      </c>
      <c r="P5765">
        <v>0</v>
      </c>
      <c r="Q5765">
        <v>0</v>
      </c>
      <c r="R5765">
        <v>0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0</v>
      </c>
      <c r="Y5765">
        <v>0</v>
      </c>
      <c r="Z5765">
        <v>0</v>
      </c>
      <c r="AA5765">
        <v>0</v>
      </c>
      <c r="AB5765">
        <v>0</v>
      </c>
      <c r="AC5765">
        <v>118.20206776376644</v>
      </c>
      <c r="AD5765">
        <v>0</v>
      </c>
      <c r="AE5765">
        <v>118.20206776376644</v>
      </c>
    </row>
    <row r="5766" spans="1:31" x14ac:dyDescent="0.3">
      <c r="A5766">
        <v>2517808</v>
      </c>
      <c r="B5766">
        <v>1</v>
      </c>
      <c r="C5766" t="s">
        <v>80</v>
      </c>
      <c r="D5766" t="s">
        <v>108</v>
      </c>
      <c r="E5766" t="s">
        <v>187</v>
      </c>
      <c r="F5766" t="s">
        <v>16519</v>
      </c>
      <c r="G5766" t="s">
        <v>143</v>
      </c>
      <c r="H5766" t="s">
        <v>135</v>
      </c>
      <c r="I5766" t="s">
        <v>136</v>
      </c>
      <c r="J5766" t="s">
        <v>137</v>
      </c>
      <c r="K5766" t="s">
        <v>144</v>
      </c>
      <c r="L5766" t="s">
        <v>16520</v>
      </c>
      <c r="M5766" t="s">
        <v>16521</v>
      </c>
      <c r="N5766">
        <v>0.59750000000000003</v>
      </c>
      <c r="O5766">
        <v>0</v>
      </c>
      <c r="P5766">
        <v>564</v>
      </c>
      <c r="Q5766">
        <v>1</v>
      </c>
      <c r="R5766">
        <v>83</v>
      </c>
      <c r="S5766">
        <v>2</v>
      </c>
      <c r="T5766">
        <v>98</v>
      </c>
      <c r="U5766">
        <v>0</v>
      </c>
      <c r="V5766">
        <v>0</v>
      </c>
      <c r="W5766">
        <v>0</v>
      </c>
      <c r="X5766">
        <v>36.411407957847764</v>
      </c>
      <c r="Y5766">
        <v>0.25373303195333335</v>
      </c>
      <c r="Z5766">
        <v>6.0275061235491387</v>
      </c>
      <c r="AA5766">
        <v>2.2224080407302234</v>
      </c>
      <c r="AB5766">
        <v>39.473960603268644</v>
      </c>
      <c r="AC5766">
        <v>0</v>
      </c>
      <c r="AD5766">
        <v>0</v>
      </c>
      <c r="AE5766">
        <v>84.3890157573491</v>
      </c>
    </row>
    <row r="5767" spans="1:31" x14ac:dyDescent="0.3">
      <c r="A5767">
        <v>2517819</v>
      </c>
      <c r="B5767">
        <v>1</v>
      </c>
      <c r="C5767" t="s">
        <v>80</v>
      </c>
      <c r="D5767" t="s">
        <v>103</v>
      </c>
      <c r="E5767" t="s">
        <v>167</v>
      </c>
      <c r="F5767" t="s">
        <v>16522</v>
      </c>
      <c r="G5767" t="s">
        <v>234</v>
      </c>
      <c r="H5767" t="s">
        <v>150</v>
      </c>
      <c r="I5767" t="s">
        <v>136</v>
      </c>
      <c r="J5767" t="s">
        <v>137</v>
      </c>
      <c r="K5767" t="s">
        <v>144</v>
      </c>
      <c r="L5767" t="s">
        <v>16523</v>
      </c>
      <c r="M5767" t="s">
        <v>16524</v>
      </c>
      <c r="N5767">
        <v>0.66138888799999995</v>
      </c>
      <c r="O5767">
        <v>0</v>
      </c>
      <c r="P5767">
        <v>2</v>
      </c>
      <c r="Q5767">
        <v>0</v>
      </c>
      <c r="R5767">
        <v>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0.43928377942845009</v>
      </c>
      <c r="Y5767">
        <v>0</v>
      </c>
      <c r="Z5767">
        <v>0</v>
      </c>
      <c r="AA5767">
        <v>0</v>
      </c>
      <c r="AB5767">
        <v>0</v>
      </c>
      <c r="AC5767">
        <v>0</v>
      </c>
      <c r="AD5767">
        <v>0</v>
      </c>
      <c r="AE5767">
        <v>0.43928377942845009</v>
      </c>
    </row>
    <row r="5768" spans="1:31" x14ac:dyDescent="0.3">
      <c r="A5768">
        <v>2517820</v>
      </c>
      <c r="B5768">
        <v>1</v>
      </c>
      <c r="C5768" t="s">
        <v>81</v>
      </c>
      <c r="D5768" t="s">
        <v>117</v>
      </c>
      <c r="E5768" t="s">
        <v>147</v>
      </c>
      <c r="F5768" t="s">
        <v>16525</v>
      </c>
      <c r="G5768" t="s">
        <v>149</v>
      </c>
      <c r="H5768" t="s">
        <v>150</v>
      </c>
      <c r="I5768" t="s">
        <v>136</v>
      </c>
      <c r="J5768" t="s">
        <v>137</v>
      </c>
      <c r="K5768" t="s">
        <v>144</v>
      </c>
      <c r="L5768" t="s">
        <v>16526</v>
      </c>
      <c r="M5768" t="s">
        <v>16527</v>
      </c>
      <c r="N5768">
        <v>0.586388888</v>
      </c>
      <c r="O5768">
        <v>0</v>
      </c>
      <c r="P5768">
        <v>95</v>
      </c>
      <c r="Q5768">
        <v>0</v>
      </c>
      <c r="R5768">
        <v>0</v>
      </c>
      <c r="S5768">
        <v>0</v>
      </c>
      <c r="T5768">
        <v>1</v>
      </c>
      <c r="U5768">
        <v>0</v>
      </c>
      <c r="V5768">
        <v>0</v>
      </c>
      <c r="W5768">
        <v>0</v>
      </c>
      <c r="X5768">
        <v>10.596765033997386</v>
      </c>
      <c r="Y5768">
        <v>0</v>
      </c>
      <c r="Z5768">
        <v>0</v>
      </c>
      <c r="AA5768">
        <v>0</v>
      </c>
      <c r="AB5768">
        <v>9.9732647883283315E-2</v>
      </c>
      <c r="AC5768">
        <v>0</v>
      </c>
      <c r="AD5768">
        <v>0</v>
      </c>
      <c r="AE5768">
        <v>10.696497681880668</v>
      </c>
    </row>
    <row r="5769" spans="1:31" x14ac:dyDescent="0.3">
      <c r="A5769">
        <v>2517821</v>
      </c>
      <c r="B5769">
        <v>1</v>
      </c>
      <c r="C5769" t="s">
        <v>80</v>
      </c>
      <c r="D5769" t="s">
        <v>101</v>
      </c>
      <c r="E5769" t="s">
        <v>167</v>
      </c>
      <c r="F5769" t="s">
        <v>13657</v>
      </c>
      <c r="G5769" t="s">
        <v>169</v>
      </c>
      <c r="H5769" t="s">
        <v>150</v>
      </c>
      <c r="I5769" t="s">
        <v>136</v>
      </c>
      <c r="J5769" t="s">
        <v>137</v>
      </c>
      <c r="K5769" t="s">
        <v>144</v>
      </c>
      <c r="L5769" t="s">
        <v>16528</v>
      </c>
      <c r="M5769" t="s">
        <v>16529</v>
      </c>
      <c r="N5769">
        <v>4.1791666660000004</v>
      </c>
      <c r="O5769">
        <v>0</v>
      </c>
      <c r="P5769">
        <v>10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5.8026942715590533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5.8026942715590533</v>
      </c>
    </row>
    <row r="5770" spans="1:31" x14ac:dyDescent="0.3">
      <c r="A5770">
        <v>2517822</v>
      </c>
      <c r="B5770">
        <v>1</v>
      </c>
      <c r="C5770" t="s">
        <v>80</v>
      </c>
      <c r="D5770" t="s">
        <v>106</v>
      </c>
      <c r="E5770" t="s">
        <v>187</v>
      </c>
      <c r="F5770" t="s">
        <v>16530</v>
      </c>
      <c r="G5770" t="s">
        <v>308</v>
      </c>
      <c r="H5770" t="s">
        <v>135</v>
      </c>
      <c r="I5770" t="s">
        <v>136</v>
      </c>
      <c r="J5770" t="s">
        <v>137</v>
      </c>
      <c r="K5770" t="s">
        <v>144</v>
      </c>
      <c r="L5770" t="s">
        <v>16531</v>
      </c>
      <c r="M5770" t="s">
        <v>16532</v>
      </c>
      <c r="N5770">
        <v>7.8458333329999999</v>
      </c>
      <c r="O5770">
        <v>0</v>
      </c>
      <c r="P5770">
        <v>192</v>
      </c>
      <c r="Q5770">
        <v>0</v>
      </c>
      <c r="R5770">
        <v>1</v>
      </c>
      <c r="S5770">
        <v>0</v>
      </c>
      <c r="T5770">
        <v>18</v>
      </c>
      <c r="U5770">
        <v>0</v>
      </c>
      <c r="V5770">
        <v>0</v>
      </c>
      <c r="W5770">
        <v>0</v>
      </c>
      <c r="X5770">
        <v>168.21240387080104</v>
      </c>
      <c r="Y5770">
        <v>0</v>
      </c>
      <c r="Z5770">
        <v>0.57905931355995</v>
      </c>
      <c r="AA5770">
        <v>0</v>
      </c>
      <c r="AB5770">
        <v>107.44791780696542</v>
      </c>
      <c r="AC5770">
        <v>0</v>
      </c>
      <c r="AD5770">
        <v>0</v>
      </c>
      <c r="AE5770">
        <v>276.23938099132641</v>
      </c>
    </row>
    <row r="5771" spans="1:31" x14ac:dyDescent="0.3">
      <c r="A5771">
        <v>2517825</v>
      </c>
      <c r="B5771">
        <v>1</v>
      </c>
      <c r="C5771" t="s">
        <v>81</v>
      </c>
      <c r="D5771" t="s">
        <v>117</v>
      </c>
      <c r="E5771" t="s">
        <v>207</v>
      </c>
      <c r="F5771" t="s">
        <v>16533</v>
      </c>
      <c r="G5771" t="s">
        <v>177</v>
      </c>
      <c r="H5771" t="s">
        <v>150</v>
      </c>
      <c r="I5771" t="s">
        <v>136</v>
      </c>
      <c r="J5771" t="s">
        <v>137</v>
      </c>
      <c r="K5771" t="s">
        <v>144</v>
      </c>
      <c r="L5771" t="s">
        <v>16534</v>
      </c>
      <c r="M5771" t="s">
        <v>16535</v>
      </c>
      <c r="N5771">
        <v>4.1233333329999997</v>
      </c>
      <c r="O5771">
        <v>0</v>
      </c>
      <c r="P5771">
        <v>24</v>
      </c>
      <c r="Q5771">
        <v>0</v>
      </c>
      <c r="R5771">
        <v>1</v>
      </c>
      <c r="S5771">
        <v>0</v>
      </c>
      <c r="T5771">
        <v>1</v>
      </c>
      <c r="U5771">
        <v>0</v>
      </c>
      <c r="V5771">
        <v>0</v>
      </c>
      <c r="W5771">
        <v>0</v>
      </c>
      <c r="X5771">
        <v>8.8635417149571989</v>
      </c>
      <c r="Y5771">
        <v>0</v>
      </c>
      <c r="Z5771">
        <v>0.11532322800483001</v>
      </c>
      <c r="AA5771">
        <v>0</v>
      </c>
      <c r="AB5771">
        <v>0.14339277149332003</v>
      </c>
      <c r="AC5771">
        <v>0</v>
      </c>
      <c r="AD5771">
        <v>0</v>
      </c>
      <c r="AE5771">
        <v>9.1222577144553476</v>
      </c>
    </row>
    <row r="5772" spans="1:31" x14ac:dyDescent="0.3">
      <c r="A5772">
        <v>2517826</v>
      </c>
      <c r="B5772">
        <v>1</v>
      </c>
      <c r="C5772" t="s">
        <v>80</v>
      </c>
      <c r="D5772" t="s">
        <v>98</v>
      </c>
      <c r="E5772" t="s">
        <v>141</v>
      </c>
      <c r="F5772" t="s">
        <v>16536</v>
      </c>
      <c r="G5772" t="s">
        <v>143</v>
      </c>
      <c r="H5772" t="s">
        <v>135</v>
      </c>
      <c r="I5772" t="s">
        <v>136</v>
      </c>
      <c r="J5772" t="s">
        <v>137</v>
      </c>
      <c r="K5772" t="s">
        <v>144</v>
      </c>
      <c r="L5772" t="s">
        <v>16537</v>
      </c>
      <c r="M5772" t="s">
        <v>16538</v>
      </c>
      <c r="N5772">
        <v>0.116388888</v>
      </c>
      <c r="O5772">
        <v>2</v>
      </c>
      <c r="P5772">
        <v>2510</v>
      </c>
      <c r="Q5772">
        <v>111</v>
      </c>
      <c r="R5772">
        <v>483</v>
      </c>
      <c r="S5772">
        <v>49</v>
      </c>
      <c r="T5772">
        <v>630</v>
      </c>
      <c r="U5772">
        <v>4</v>
      </c>
      <c r="V5772">
        <v>0</v>
      </c>
      <c r="W5772">
        <v>3.7485710422920003E-2</v>
      </c>
      <c r="X5772">
        <v>59.658662981995732</v>
      </c>
      <c r="Y5772">
        <v>13.695393787666704</v>
      </c>
      <c r="Z5772">
        <v>18.721136691023606</v>
      </c>
      <c r="AA5772">
        <v>22.916311636366579</v>
      </c>
      <c r="AB5772">
        <v>41.76972968731917</v>
      </c>
      <c r="AC5772">
        <v>2.1858733129859091</v>
      </c>
      <c r="AD5772">
        <v>0</v>
      </c>
      <c r="AE5772">
        <v>158.98459380778061</v>
      </c>
    </row>
    <row r="5773" spans="1:31" x14ac:dyDescent="0.3">
      <c r="A5773">
        <v>2517828</v>
      </c>
      <c r="B5773">
        <v>1</v>
      </c>
      <c r="C5773" t="s">
        <v>81</v>
      </c>
      <c r="D5773" t="s">
        <v>127</v>
      </c>
      <c r="E5773" t="s">
        <v>132</v>
      </c>
      <c r="F5773" t="s">
        <v>16539</v>
      </c>
      <c r="G5773" t="s">
        <v>143</v>
      </c>
      <c r="H5773" t="s">
        <v>135</v>
      </c>
      <c r="I5773" t="s">
        <v>136</v>
      </c>
      <c r="J5773" t="s">
        <v>137</v>
      </c>
      <c r="K5773" t="s">
        <v>144</v>
      </c>
      <c r="L5773" t="s">
        <v>16540</v>
      </c>
      <c r="M5773" t="s">
        <v>16541</v>
      </c>
      <c r="N5773">
        <v>1.7111111109999999</v>
      </c>
      <c r="O5773">
        <v>0</v>
      </c>
      <c r="P5773">
        <v>384</v>
      </c>
      <c r="Q5773">
        <v>8</v>
      </c>
      <c r="R5773">
        <v>18</v>
      </c>
      <c r="S5773">
        <v>4</v>
      </c>
      <c r="T5773">
        <v>93</v>
      </c>
      <c r="U5773">
        <v>7</v>
      </c>
      <c r="V5773">
        <v>1</v>
      </c>
      <c r="W5773">
        <v>0</v>
      </c>
      <c r="X5773">
        <v>129.48111863998824</v>
      </c>
      <c r="Y5773">
        <v>2.3568037842299416</v>
      </c>
      <c r="Z5773">
        <v>5.7249852321467696</v>
      </c>
      <c r="AA5773">
        <v>78.28143640552058</v>
      </c>
      <c r="AB5773">
        <v>59.877436576873954</v>
      </c>
      <c r="AC5773">
        <v>197.45211697381913</v>
      </c>
      <c r="AD5773">
        <v>0.54530683266315672</v>
      </c>
      <c r="AE5773">
        <v>473.7192044452417</v>
      </c>
    </row>
    <row r="5774" spans="1:31" x14ac:dyDescent="0.3">
      <c r="A5774">
        <v>2517831</v>
      </c>
      <c r="B5774">
        <v>1</v>
      </c>
      <c r="C5774" t="s">
        <v>81</v>
      </c>
      <c r="D5774" t="s">
        <v>112</v>
      </c>
      <c r="E5774" t="s">
        <v>132</v>
      </c>
      <c r="F5774" t="s">
        <v>16542</v>
      </c>
      <c r="G5774" t="s">
        <v>134</v>
      </c>
      <c r="H5774" t="s">
        <v>135</v>
      </c>
      <c r="I5774" t="s">
        <v>136</v>
      </c>
      <c r="J5774" t="s">
        <v>137</v>
      </c>
      <c r="K5774" t="s">
        <v>138</v>
      </c>
      <c r="L5774" t="s">
        <v>16543</v>
      </c>
      <c r="M5774" t="s">
        <v>16544</v>
      </c>
      <c r="N5774">
        <v>0.48805555499999997</v>
      </c>
      <c r="O5774">
        <v>0</v>
      </c>
      <c r="P5774">
        <v>84</v>
      </c>
      <c r="Q5774">
        <v>0</v>
      </c>
      <c r="R5774">
        <v>43</v>
      </c>
      <c r="S5774">
        <v>0</v>
      </c>
      <c r="T5774">
        <v>8</v>
      </c>
      <c r="U5774">
        <v>0</v>
      </c>
      <c r="V5774">
        <v>0</v>
      </c>
      <c r="W5774">
        <v>0</v>
      </c>
      <c r="X5774">
        <v>5.0387252381779142</v>
      </c>
      <c r="Y5774">
        <v>0</v>
      </c>
      <c r="Z5774">
        <v>2.4984199666290379</v>
      </c>
      <c r="AA5774">
        <v>0</v>
      </c>
      <c r="AB5774">
        <v>1.6526199413539882</v>
      </c>
      <c r="AC5774">
        <v>0</v>
      </c>
      <c r="AD5774">
        <v>0</v>
      </c>
      <c r="AE5774">
        <v>9.1897651461609406</v>
      </c>
    </row>
    <row r="5775" spans="1:31" x14ac:dyDescent="0.3">
      <c r="A5775">
        <v>2517832</v>
      </c>
      <c r="B5775">
        <v>1</v>
      </c>
      <c r="C5775" t="s">
        <v>80</v>
      </c>
      <c r="D5775" t="s">
        <v>105</v>
      </c>
      <c r="E5775" t="s">
        <v>187</v>
      </c>
      <c r="F5775" t="s">
        <v>16545</v>
      </c>
      <c r="G5775" t="s">
        <v>143</v>
      </c>
      <c r="H5775" t="s">
        <v>135</v>
      </c>
      <c r="I5775" t="s">
        <v>136</v>
      </c>
      <c r="J5775" t="s">
        <v>137</v>
      </c>
      <c r="K5775" t="s">
        <v>144</v>
      </c>
      <c r="L5775" t="s">
        <v>16546</v>
      </c>
      <c r="M5775" t="s">
        <v>16547</v>
      </c>
      <c r="N5775">
        <v>6.25E-2</v>
      </c>
      <c r="O5775">
        <v>0</v>
      </c>
      <c r="P5775">
        <v>0</v>
      </c>
      <c r="Q5775">
        <v>0</v>
      </c>
      <c r="R5775">
        <v>0</v>
      </c>
      <c r="S5775">
        <v>5</v>
      </c>
      <c r="T5775">
        <v>0</v>
      </c>
      <c r="U5775">
        <v>0</v>
      </c>
      <c r="V5775">
        <v>0</v>
      </c>
      <c r="W5775">
        <v>0</v>
      </c>
      <c r="X5775">
        <v>0</v>
      </c>
      <c r="Y5775">
        <v>0</v>
      </c>
      <c r="Z5775">
        <v>0</v>
      </c>
      <c r="AA5775">
        <v>0</v>
      </c>
      <c r="AB5775">
        <v>0</v>
      </c>
      <c r="AC5775">
        <v>0</v>
      </c>
      <c r="AD5775">
        <v>0</v>
      </c>
      <c r="AE5775">
        <v>0</v>
      </c>
    </row>
    <row r="5776" spans="1:31" x14ac:dyDescent="0.3">
      <c r="A5776">
        <v>2517833</v>
      </c>
      <c r="B5776">
        <v>1</v>
      </c>
      <c r="C5776" t="s">
        <v>81</v>
      </c>
      <c r="D5776" t="s">
        <v>112</v>
      </c>
      <c r="E5776" t="s">
        <v>167</v>
      </c>
      <c r="F5776" t="s">
        <v>16548</v>
      </c>
      <c r="G5776" t="s">
        <v>263</v>
      </c>
      <c r="H5776" t="s">
        <v>150</v>
      </c>
      <c r="I5776" t="s">
        <v>136</v>
      </c>
      <c r="J5776" t="s">
        <v>137</v>
      </c>
      <c r="K5776" t="s">
        <v>144</v>
      </c>
      <c r="L5776" t="s">
        <v>16549</v>
      </c>
      <c r="M5776" t="s">
        <v>16550</v>
      </c>
      <c r="N5776">
        <v>1.0686111110000001</v>
      </c>
      <c r="O5776">
        <v>0</v>
      </c>
      <c r="P5776">
        <v>0</v>
      </c>
      <c r="Q5776">
        <v>0</v>
      </c>
      <c r="R5776">
        <v>0</v>
      </c>
      <c r="S5776">
        <v>0</v>
      </c>
      <c r="T5776">
        <v>1</v>
      </c>
      <c r="U5776">
        <v>0</v>
      </c>
      <c r="V5776">
        <v>0</v>
      </c>
      <c r="W5776">
        <v>0</v>
      </c>
      <c r="X5776">
        <v>0</v>
      </c>
      <c r="Y5776">
        <v>0</v>
      </c>
      <c r="Z5776">
        <v>0</v>
      </c>
      <c r="AA5776">
        <v>0</v>
      </c>
      <c r="AB5776">
        <v>0.56156381798658672</v>
      </c>
      <c r="AC5776">
        <v>0</v>
      </c>
      <c r="AD5776">
        <v>0</v>
      </c>
      <c r="AE5776">
        <v>0.56156381798658672</v>
      </c>
    </row>
    <row r="5777" spans="1:31" x14ac:dyDescent="0.3">
      <c r="A5777">
        <v>2517834</v>
      </c>
      <c r="B5777">
        <v>1</v>
      </c>
      <c r="C5777" t="s">
        <v>80</v>
      </c>
      <c r="D5777" t="s">
        <v>97</v>
      </c>
      <c r="E5777" t="s">
        <v>187</v>
      </c>
      <c r="F5777" t="s">
        <v>3445</v>
      </c>
      <c r="G5777" t="s">
        <v>204</v>
      </c>
      <c r="H5777" t="s">
        <v>135</v>
      </c>
      <c r="I5777" t="s">
        <v>136</v>
      </c>
      <c r="J5777" t="s">
        <v>137</v>
      </c>
      <c r="K5777" t="s">
        <v>144</v>
      </c>
      <c r="L5777" t="s">
        <v>16551</v>
      </c>
      <c r="M5777" t="s">
        <v>16552</v>
      </c>
      <c r="N5777">
        <v>1.7961111110000001</v>
      </c>
      <c r="O5777">
        <v>12</v>
      </c>
      <c r="P5777">
        <v>697</v>
      </c>
      <c r="Q5777">
        <v>9</v>
      </c>
      <c r="R5777">
        <v>99</v>
      </c>
      <c r="S5777">
        <v>14</v>
      </c>
      <c r="T5777">
        <v>139</v>
      </c>
      <c r="U5777">
        <v>2</v>
      </c>
      <c r="V5777">
        <v>1</v>
      </c>
      <c r="W5777">
        <v>60.663524359943089</v>
      </c>
      <c r="X5777">
        <v>339.28591374751585</v>
      </c>
      <c r="Y5777">
        <v>6.0619960903770771</v>
      </c>
      <c r="Z5777">
        <v>32.006337744482714</v>
      </c>
      <c r="AA5777">
        <v>85.471985987924739</v>
      </c>
      <c r="AB5777">
        <v>143.25953432951576</v>
      </c>
      <c r="AC5777">
        <v>173.54681605446319</v>
      </c>
      <c r="AD5777">
        <v>3.0763271490078754</v>
      </c>
      <c r="AE5777">
        <v>843.37243546323032</v>
      </c>
    </row>
    <row r="5778" spans="1:31" x14ac:dyDescent="0.3">
      <c r="A5778">
        <v>2517849</v>
      </c>
      <c r="B5778">
        <v>1</v>
      </c>
      <c r="C5778" t="s">
        <v>81</v>
      </c>
      <c r="D5778" t="s">
        <v>123</v>
      </c>
      <c r="E5778" t="s">
        <v>159</v>
      </c>
      <c r="F5778" t="s">
        <v>16553</v>
      </c>
      <c r="G5778" t="s">
        <v>181</v>
      </c>
      <c r="H5778" t="s">
        <v>150</v>
      </c>
      <c r="I5778" t="s">
        <v>136</v>
      </c>
      <c r="J5778" t="s">
        <v>137</v>
      </c>
      <c r="K5778" t="s">
        <v>144</v>
      </c>
      <c r="L5778" t="s">
        <v>16554</v>
      </c>
      <c r="M5778" t="s">
        <v>16555</v>
      </c>
      <c r="N5778">
        <v>1.6477777769999999</v>
      </c>
      <c r="O5778">
        <v>0</v>
      </c>
      <c r="P5778">
        <v>0</v>
      </c>
      <c r="Q5778">
        <v>0</v>
      </c>
      <c r="R5778">
        <v>2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0</v>
      </c>
      <c r="Y5778">
        <v>0</v>
      </c>
      <c r="Z5778">
        <v>0.97703177325516077</v>
      </c>
      <c r="AA5778">
        <v>0</v>
      </c>
      <c r="AB5778">
        <v>0</v>
      </c>
      <c r="AC5778">
        <v>0</v>
      </c>
      <c r="AD5778">
        <v>0</v>
      </c>
      <c r="AE5778">
        <v>0.97703177325516077</v>
      </c>
    </row>
    <row r="5779" spans="1:31" x14ac:dyDescent="0.3">
      <c r="A5779">
        <v>2517857</v>
      </c>
      <c r="B5779">
        <v>1</v>
      </c>
      <c r="C5779" t="s">
        <v>80</v>
      </c>
      <c r="D5779" t="s">
        <v>97</v>
      </c>
      <c r="E5779" t="s">
        <v>207</v>
      </c>
      <c r="F5779" t="s">
        <v>16556</v>
      </c>
      <c r="G5779" t="s">
        <v>413</v>
      </c>
      <c r="H5779" t="s">
        <v>150</v>
      </c>
      <c r="I5779" t="s">
        <v>136</v>
      </c>
      <c r="J5779" t="s">
        <v>137</v>
      </c>
      <c r="K5779" t="s">
        <v>144</v>
      </c>
      <c r="L5779" t="s">
        <v>16557</v>
      </c>
      <c r="M5779" t="s">
        <v>16558</v>
      </c>
      <c r="N5779">
        <v>2.9027777769999998</v>
      </c>
      <c r="O5779">
        <v>0</v>
      </c>
      <c r="P5779">
        <v>18</v>
      </c>
      <c r="Q5779">
        <v>0</v>
      </c>
      <c r="R5779">
        <v>14</v>
      </c>
      <c r="S5779">
        <v>0</v>
      </c>
      <c r="T5779">
        <v>6</v>
      </c>
      <c r="U5779">
        <v>0</v>
      </c>
      <c r="V5779">
        <v>0</v>
      </c>
      <c r="W5779">
        <v>0</v>
      </c>
      <c r="X5779">
        <v>23.260450862873316</v>
      </c>
      <c r="Y5779">
        <v>0</v>
      </c>
      <c r="Z5779">
        <v>1.6721856045933503</v>
      </c>
      <c r="AA5779">
        <v>0</v>
      </c>
      <c r="AB5779">
        <v>29.151380113369303</v>
      </c>
      <c r="AC5779">
        <v>0</v>
      </c>
      <c r="AD5779">
        <v>0</v>
      </c>
      <c r="AE5779">
        <v>54.084016580835964</v>
      </c>
    </row>
    <row r="5780" spans="1:31" x14ac:dyDescent="0.3">
      <c r="A5780">
        <v>2517861</v>
      </c>
      <c r="B5780">
        <v>1</v>
      </c>
      <c r="C5780" t="s">
        <v>80</v>
      </c>
      <c r="D5780" t="s">
        <v>83</v>
      </c>
      <c r="E5780" t="s">
        <v>207</v>
      </c>
      <c r="F5780" t="s">
        <v>16559</v>
      </c>
      <c r="G5780" t="s">
        <v>538</v>
      </c>
      <c r="H5780" t="s">
        <v>150</v>
      </c>
      <c r="I5780" t="s">
        <v>136</v>
      </c>
      <c r="J5780" t="s">
        <v>3</v>
      </c>
      <c r="K5780" t="s">
        <v>144</v>
      </c>
      <c r="L5780" t="s">
        <v>16560</v>
      </c>
      <c r="M5780" t="s">
        <v>16561</v>
      </c>
      <c r="N5780">
        <v>3.6997222220000001</v>
      </c>
      <c r="O5780">
        <v>0</v>
      </c>
      <c r="P5780">
        <v>138</v>
      </c>
      <c r="Q5780">
        <v>0</v>
      </c>
      <c r="R5780">
        <v>0</v>
      </c>
      <c r="S5780">
        <v>0</v>
      </c>
      <c r="T5780">
        <v>29</v>
      </c>
      <c r="U5780">
        <v>0</v>
      </c>
      <c r="V5780">
        <v>0</v>
      </c>
      <c r="W5780">
        <v>0</v>
      </c>
      <c r="X5780">
        <v>147.75197067849433</v>
      </c>
      <c r="Y5780">
        <v>0</v>
      </c>
      <c r="Z5780">
        <v>0</v>
      </c>
      <c r="AA5780">
        <v>0</v>
      </c>
      <c r="AB5780">
        <v>45.176177826258645</v>
      </c>
      <c r="AC5780">
        <v>0</v>
      </c>
      <c r="AD5780">
        <v>0</v>
      </c>
      <c r="AE5780">
        <v>192.92814850475298</v>
      </c>
    </row>
    <row r="5781" spans="1:31" x14ac:dyDescent="0.3">
      <c r="A5781">
        <v>2517862</v>
      </c>
      <c r="B5781">
        <v>1</v>
      </c>
      <c r="C5781" t="s">
        <v>80</v>
      </c>
      <c r="D5781" t="s">
        <v>90</v>
      </c>
      <c r="E5781" t="s">
        <v>207</v>
      </c>
      <c r="F5781" t="s">
        <v>16562</v>
      </c>
      <c r="G5781" t="s">
        <v>700</v>
      </c>
      <c r="H5781" t="s">
        <v>150</v>
      </c>
      <c r="I5781" t="s">
        <v>136</v>
      </c>
      <c r="J5781" t="s">
        <v>137</v>
      </c>
      <c r="K5781" t="s">
        <v>144</v>
      </c>
      <c r="L5781" t="s">
        <v>16563</v>
      </c>
      <c r="M5781" t="s">
        <v>16564</v>
      </c>
      <c r="N5781">
        <v>3.6286111110000001</v>
      </c>
      <c r="O5781">
        <v>0</v>
      </c>
      <c r="P5781">
        <v>119</v>
      </c>
      <c r="Q5781">
        <v>0</v>
      </c>
      <c r="R5781">
        <v>0</v>
      </c>
      <c r="S5781">
        <v>0</v>
      </c>
      <c r="T5781">
        <v>1</v>
      </c>
      <c r="U5781">
        <v>0</v>
      </c>
      <c r="V5781">
        <v>0</v>
      </c>
      <c r="W5781">
        <v>0</v>
      </c>
      <c r="X5781">
        <v>139.42523501858804</v>
      </c>
      <c r="Y5781">
        <v>0</v>
      </c>
      <c r="Z5781">
        <v>0</v>
      </c>
      <c r="AA5781">
        <v>0</v>
      </c>
      <c r="AB5781">
        <v>1.1244306154544459</v>
      </c>
      <c r="AC5781">
        <v>0</v>
      </c>
      <c r="AD5781">
        <v>0</v>
      </c>
      <c r="AE5781">
        <v>140.5496656340425</v>
      </c>
    </row>
    <row r="5782" spans="1:31" x14ac:dyDescent="0.3">
      <c r="A5782">
        <v>2517864</v>
      </c>
      <c r="B5782">
        <v>1</v>
      </c>
      <c r="C5782" t="s">
        <v>81</v>
      </c>
      <c r="D5782" t="s">
        <v>118</v>
      </c>
      <c r="E5782" t="s">
        <v>159</v>
      </c>
      <c r="F5782" t="s">
        <v>16565</v>
      </c>
      <c r="G5782" t="s">
        <v>181</v>
      </c>
      <c r="H5782" t="s">
        <v>150</v>
      </c>
      <c r="I5782" t="s">
        <v>136</v>
      </c>
      <c r="J5782" t="s">
        <v>137</v>
      </c>
      <c r="K5782" t="s">
        <v>144</v>
      </c>
      <c r="L5782" t="s">
        <v>16566</v>
      </c>
      <c r="M5782" t="s">
        <v>16567</v>
      </c>
      <c r="N5782">
        <v>0.82750000000000001</v>
      </c>
      <c r="O5782">
        <v>0</v>
      </c>
      <c r="P5782">
        <v>334</v>
      </c>
      <c r="Q5782">
        <v>0</v>
      </c>
      <c r="R5782">
        <v>17</v>
      </c>
      <c r="S5782">
        <v>0</v>
      </c>
      <c r="T5782">
        <v>7</v>
      </c>
      <c r="U5782">
        <v>0</v>
      </c>
      <c r="V5782">
        <v>0</v>
      </c>
      <c r="W5782">
        <v>0</v>
      </c>
      <c r="X5782">
        <v>42.508790936749499</v>
      </c>
      <c r="Y5782">
        <v>0</v>
      </c>
      <c r="Z5782">
        <v>3.5914278623800353</v>
      </c>
      <c r="AA5782">
        <v>0</v>
      </c>
      <c r="AB5782">
        <v>10.951553471157</v>
      </c>
      <c r="AC5782">
        <v>0</v>
      </c>
      <c r="AD5782">
        <v>0</v>
      </c>
      <c r="AE5782">
        <v>57.051772270286534</v>
      </c>
    </row>
    <row r="5783" spans="1:31" x14ac:dyDescent="0.3">
      <c r="A5783">
        <v>2517865</v>
      </c>
      <c r="B5783">
        <v>1</v>
      </c>
      <c r="C5783" t="s">
        <v>80</v>
      </c>
      <c r="D5783" t="s">
        <v>82</v>
      </c>
      <c r="E5783" t="s">
        <v>167</v>
      </c>
      <c r="F5783" t="s">
        <v>16568</v>
      </c>
      <c r="G5783" t="s">
        <v>234</v>
      </c>
      <c r="H5783" t="s">
        <v>150</v>
      </c>
      <c r="I5783" t="s">
        <v>136</v>
      </c>
      <c r="J5783" t="s">
        <v>137</v>
      </c>
      <c r="K5783" t="s">
        <v>144</v>
      </c>
      <c r="L5783" t="s">
        <v>16569</v>
      </c>
      <c r="M5783" t="s">
        <v>16570</v>
      </c>
      <c r="N5783">
        <v>1.1144444440000001</v>
      </c>
      <c r="O5783">
        <v>0</v>
      </c>
      <c r="P5783">
        <v>0</v>
      </c>
      <c r="Q5783">
        <v>0</v>
      </c>
      <c r="R5783">
        <v>0</v>
      </c>
      <c r="S5783">
        <v>0</v>
      </c>
      <c r="T5783">
        <v>3</v>
      </c>
      <c r="U5783">
        <v>0</v>
      </c>
      <c r="V5783">
        <v>0</v>
      </c>
      <c r="W5783">
        <v>0</v>
      </c>
      <c r="X5783">
        <v>0</v>
      </c>
      <c r="Y5783">
        <v>0</v>
      </c>
      <c r="Z5783">
        <v>0</v>
      </c>
      <c r="AA5783">
        <v>0</v>
      </c>
      <c r="AB5783">
        <v>3.6468880908666668</v>
      </c>
      <c r="AC5783">
        <v>0</v>
      </c>
      <c r="AD5783">
        <v>0</v>
      </c>
      <c r="AE5783">
        <v>3.6468880908666668</v>
      </c>
    </row>
    <row r="5784" spans="1:31" x14ac:dyDescent="0.3">
      <c r="A5784">
        <v>2517868</v>
      </c>
      <c r="B5784">
        <v>1</v>
      </c>
      <c r="C5784" t="s">
        <v>80</v>
      </c>
      <c r="D5784" t="s">
        <v>106</v>
      </c>
      <c r="E5784" t="s">
        <v>187</v>
      </c>
      <c r="F5784" t="s">
        <v>16571</v>
      </c>
      <c r="G5784" t="s">
        <v>143</v>
      </c>
      <c r="H5784" t="s">
        <v>135</v>
      </c>
      <c r="I5784" t="s">
        <v>136</v>
      </c>
      <c r="J5784" t="s">
        <v>137</v>
      </c>
      <c r="K5784" t="s">
        <v>144</v>
      </c>
      <c r="L5784" t="s">
        <v>16572</v>
      </c>
      <c r="M5784" t="s">
        <v>16573</v>
      </c>
      <c r="N5784">
        <v>2.2033333329999998</v>
      </c>
      <c r="O5784">
        <v>0</v>
      </c>
      <c r="P5784">
        <v>669</v>
      </c>
      <c r="Q5784">
        <v>0</v>
      </c>
      <c r="R5784">
        <v>64</v>
      </c>
      <c r="S5784">
        <v>1</v>
      </c>
      <c r="T5784">
        <v>102</v>
      </c>
      <c r="U5784">
        <v>0</v>
      </c>
      <c r="V5784">
        <v>0</v>
      </c>
      <c r="W5784">
        <v>0</v>
      </c>
      <c r="X5784">
        <v>138.42136397868836</v>
      </c>
      <c r="Y5784">
        <v>0</v>
      </c>
      <c r="Z5784">
        <v>25.96881143407883</v>
      </c>
      <c r="AA5784">
        <v>1.960954200022778</v>
      </c>
      <c r="AB5784">
        <v>81.671595841112975</v>
      </c>
      <c r="AC5784">
        <v>0</v>
      </c>
      <c r="AD5784">
        <v>0</v>
      </c>
      <c r="AE5784">
        <v>248.02272545390292</v>
      </c>
    </row>
    <row r="5785" spans="1:31" x14ac:dyDescent="0.3">
      <c r="A5785">
        <v>2517869</v>
      </c>
      <c r="B5785">
        <v>1</v>
      </c>
      <c r="C5785" t="s">
        <v>81</v>
      </c>
      <c r="D5785" t="s">
        <v>125</v>
      </c>
      <c r="E5785" t="s">
        <v>159</v>
      </c>
      <c r="F5785" t="s">
        <v>16574</v>
      </c>
      <c r="G5785" t="s">
        <v>181</v>
      </c>
      <c r="H5785" t="s">
        <v>150</v>
      </c>
      <c r="I5785" t="s">
        <v>136</v>
      </c>
      <c r="J5785" t="s">
        <v>137</v>
      </c>
      <c r="K5785" t="s">
        <v>144</v>
      </c>
      <c r="L5785" t="s">
        <v>16575</v>
      </c>
      <c r="M5785" t="s">
        <v>16576</v>
      </c>
      <c r="N5785">
        <v>2.2949999999999999</v>
      </c>
      <c r="O5785">
        <v>0</v>
      </c>
      <c r="P5785">
        <v>176</v>
      </c>
      <c r="Q5785">
        <v>0</v>
      </c>
      <c r="R5785">
        <v>0</v>
      </c>
      <c r="S5785">
        <v>0</v>
      </c>
      <c r="T5785">
        <v>11</v>
      </c>
      <c r="U5785">
        <v>0</v>
      </c>
      <c r="V5785">
        <v>0</v>
      </c>
      <c r="W5785">
        <v>0</v>
      </c>
      <c r="X5785">
        <v>55.827658639832286</v>
      </c>
      <c r="Y5785">
        <v>0</v>
      </c>
      <c r="Z5785">
        <v>0</v>
      </c>
      <c r="AA5785">
        <v>0</v>
      </c>
      <c r="AB5785">
        <v>3.7884008184307922</v>
      </c>
      <c r="AC5785">
        <v>0</v>
      </c>
      <c r="AD5785">
        <v>0</v>
      </c>
      <c r="AE5785">
        <v>59.616059458263081</v>
      </c>
    </row>
    <row r="5786" spans="1:31" x14ac:dyDescent="0.3">
      <c r="A5786">
        <v>2517871</v>
      </c>
      <c r="B5786">
        <v>1</v>
      </c>
      <c r="C5786" t="s">
        <v>81</v>
      </c>
      <c r="D5786" t="s">
        <v>127</v>
      </c>
      <c r="E5786" t="s">
        <v>187</v>
      </c>
      <c r="F5786" t="s">
        <v>6460</v>
      </c>
      <c r="G5786" t="s">
        <v>143</v>
      </c>
      <c r="H5786" t="s">
        <v>135</v>
      </c>
      <c r="I5786" t="s">
        <v>136</v>
      </c>
      <c r="J5786" t="s">
        <v>137</v>
      </c>
      <c r="K5786" t="s">
        <v>144</v>
      </c>
      <c r="L5786" t="s">
        <v>16577</v>
      </c>
      <c r="M5786" t="s">
        <v>16578</v>
      </c>
      <c r="N5786">
        <v>1.424722222</v>
      </c>
      <c r="O5786">
        <v>5</v>
      </c>
      <c r="P5786">
        <v>12</v>
      </c>
      <c r="Q5786">
        <v>183</v>
      </c>
      <c r="R5786">
        <v>121</v>
      </c>
      <c r="S5786">
        <v>16</v>
      </c>
      <c r="T5786">
        <v>8</v>
      </c>
      <c r="U5786">
        <v>0</v>
      </c>
      <c r="V5786">
        <v>0</v>
      </c>
      <c r="W5786">
        <v>3.0108691893076109</v>
      </c>
      <c r="X5786">
        <v>0.65263075055324749</v>
      </c>
      <c r="Y5786">
        <v>56.465763181546905</v>
      </c>
      <c r="Z5786">
        <v>42.948290214863903</v>
      </c>
      <c r="AA5786">
        <v>14.822911470365003</v>
      </c>
      <c r="AB5786">
        <v>7.013191044329413</v>
      </c>
      <c r="AC5786">
        <v>0</v>
      </c>
      <c r="AD5786">
        <v>0</v>
      </c>
      <c r="AE5786">
        <v>124.91365585096608</v>
      </c>
    </row>
    <row r="5787" spans="1:31" x14ac:dyDescent="0.3">
      <c r="A5787">
        <v>2517872</v>
      </c>
      <c r="B5787">
        <v>1</v>
      </c>
      <c r="C5787" t="s">
        <v>80</v>
      </c>
      <c r="D5787" t="s">
        <v>84</v>
      </c>
      <c r="E5787" t="s">
        <v>187</v>
      </c>
      <c r="F5787" t="s">
        <v>5256</v>
      </c>
      <c r="G5787" t="s">
        <v>143</v>
      </c>
      <c r="H5787" t="s">
        <v>135</v>
      </c>
      <c r="I5787" t="s">
        <v>136</v>
      </c>
      <c r="J5787" t="s">
        <v>137</v>
      </c>
      <c r="K5787" t="s">
        <v>144</v>
      </c>
      <c r="L5787" t="s">
        <v>16579</v>
      </c>
      <c r="M5787" t="s">
        <v>16580</v>
      </c>
      <c r="N5787">
        <v>0.17361111100000001</v>
      </c>
      <c r="O5787">
        <v>1</v>
      </c>
      <c r="P5787">
        <v>545</v>
      </c>
      <c r="Q5787">
        <v>0</v>
      </c>
      <c r="R5787">
        <v>19</v>
      </c>
      <c r="S5787">
        <v>29</v>
      </c>
      <c r="T5787">
        <v>521</v>
      </c>
      <c r="U5787">
        <v>5</v>
      </c>
      <c r="V5787">
        <v>7</v>
      </c>
      <c r="W5787">
        <v>0</v>
      </c>
      <c r="X5787">
        <v>35.937477351328276</v>
      </c>
      <c r="Y5787">
        <v>0</v>
      </c>
      <c r="Z5787">
        <v>0.94300240669010427</v>
      </c>
      <c r="AA5787">
        <v>19.725159364960419</v>
      </c>
      <c r="AB5787">
        <v>102.64334797955543</v>
      </c>
      <c r="AC5787">
        <v>19.972977244904513</v>
      </c>
      <c r="AD5787">
        <v>4.7979788830350705</v>
      </c>
      <c r="AE5787">
        <v>184.01994323047379</v>
      </c>
    </row>
    <row r="5788" spans="1:31" x14ac:dyDescent="0.3">
      <c r="A5788">
        <v>2517874</v>
      </c>
      <c r="B5788">
        <v>1</v>
      </c>
      <c r="C5788" t="s">
        <v>80</v>
      </c>
      <c r="D5788" t="s">
        <v>83</v>
      </c>
      <c r="E5788" t="s">
        <v>159</v>
      </c>
      <c r="F5788" t="s">
        <v>16581</v>
      </c>
      <c r="G5788" t="s">
        <v>161</v>
      </c>
      <c r="H5788" t="s">
        <v>150</v>
      </c>
      <c r="I5788" t="s">
        <v>136</v>
      </c>
      <c r="J5788" t="s">
        <v>137</v>
      </c>
      <c r="K5788" t="s">
        <v>144</v>
      </c>
      <c r="L5788" t="s">
        <v>16582</v>
      </c>
      <c r="M5788" t="s">
        <v>16583</v>
      </c>
      <c r="N5788">
        <v>0.395277777</v>
      </c>
      <c r="O5788">
        <v>0</v>
      </c>
      <c r="P5788">
        <v>119</v>
      </c>
      <c r="Q5788">
        <v>0</v>
      </c>
      <c r="R5788">
        <v>0</v>
      </c>
      <c r="S5788">
        <v>0</v>
      </c>
      <c r="T5788">
        <v>87</v>
      </c>
      <c r="U5788">
        <v>0</v>
      </c>
      <c r="V5788">
        <v>5</v>
      </c>
      <c r="W5788">
        <v>0</v>
      </c>
      <c r="X5788">
        <v>11.060912685778922</v>
      </c>
      <c r="Y5788">
        <v>0</v>
      </c>
      <c r="Z5788">
        <v>0</v>
      </c>
      <c r="AA5788">
        <v>0</v>
      </c>
      <c r="AB5788">
        <v>27.369868023708214</v>
      </c>
      <c r="AC5788">
        <v>0</v>
      </c>
      <c r="AD5788">
        <v>3.2540729626996923</v>
      </c>
      <c r="AE5788">
        <v>41.684853672186833</v>
      </c>
    </row>
    <row r="5789" spans="1:31" x14ac:dyDescent="0.3">
      <c r="A5789">
        <v>2517877</v>
      </c>
      <c r="B5789">
        <v>1</v>
      </c>
      <c r="C5789" t="s">
        <v>80</v>
      </c>
      <c r="D5789" t="s">
        <v>98</v>
      </c>
      <c r="E5789" t="s">
        <v>159</v>
      </c>
      <c r="F5789" t="s">
        <v>16584</v>
      </c>
      <c r="G5789" t="s">
        <v>181</v>
      </c>
      <c r="H5789" t="s">
        <v>150</v>
      </c>
      <c r="I5789" t="s">
        <v>136</v>
      </c>
      <c r="J5789" t="s">
        <v>137</v>
      </c>
      <c r="K5789" t="s">
        <v>144</v>
      </c>
      <c r="L5789" t="s">
        <v>16585</v>
      </c>
      <c r="M5789" t="s">
        <v>16586</v>
      </c>
      <c r="N5789">
        <v>1.6555555550000001</v>
      </c>
      <c r="O5789">
        <v>0</v>
      </c>
      <c r="P5789">
        <v>47</v>
      </c>
      <c r="Q5789">
        <v>0</v>
      </c>
      <c r="R5789">
        <v>10</v>
      </c>
      <c r="S5789">
        <v>0</v>
      </c>
      <c r="T5789">
        <v>16</v>
      </c>
      <c r="U5789">
        <v>0</v>
      </c>
      <c r="V5789">
        <v>0</v>
      </c>
      <c r="W5789">
        <v>0</v>
      </c>
      <c r="X5789">
        <v>11.848668075760868</v>
      </c>
      <c r="Y5789">
        <v>0</v>
      </c>
      <c r="Z5789">
        <v>10.362610210096499</v>
      </c>
      <c r="AA5789">
        <v>0</v>
      </c>
      <c r="AB5789">
        <v>7.3912733125800711</v>
      </c>
      <c r="AC5789">
        <v>0</v>
      </c>
      <c r="AD5789">
        <v>0</v>
      </c>
      <c r="AE5789">
        <v>29.60255159843744</v>
      </c>
    </row>
    <row r="5790" spans="1:31" x14ac:dyDescent="0.3">
      <c r="A5790">
        <v>2517883</v>
      </c>
      <c r="B5790">
        <v>1</v>
      </c>
      <c r="C5790" t="s">
        <v>80</v>
      </c>
      <c r="D5790" t="s">
        <v>107</v>
      </c>
      <c r="E5790" t="s">
        <v>132</v>
      </c>
      <c r="F5790" t="s">
        <v>16587</v>
      </c>
      <c r="G5790" t="s">
        <v>204</v>
      </c>
      <c r="H5790" t="s">
        <v>135</v>
      </c>
      <c r="I5790" t="s">
        <v>136</v>
      </c>
      <c r="J5790" t="s">
        <v>137</v>
      </c>
      <c r="K5790" t="s">
        <v>144</v>
      </c>
      <c r="L5790" t="s">
        <v>16588</v>
      </c>
      <c r="M5790" t="s">
        <v>16589</v>
      </c>
      <c r="N5790">
        <v>1.6588888879999999</v>
      </c>
      <c r="O5790">
        <v>0</v>
      </c>
      <c r="P5790">
        <v>0</v>
      </c>
      <c r="Q5790">
        <v>0</v>
      </c>
      <c r="R5790">
        <v>0</v>
      </c>
      <c r="S5790">
        <v>1</v>
      </c>
      <c r="T5790">
        <v>0</v>
      </c>
      <c r="U5790">
        <v>0</v>
      </c>
      <c r="V5790">
        <v>0</v>
      </c>
      <c r="W5790">
        <v>0</v>
      </c>
      <c r="X5790">
        <v>0</v>
      </c>
      <c r="Y5790">
        <v>0</v>
      </c>
      <c r="Z5790">
        <v>0</v>
      </c>
      <c r="AA5790">
        <v>16.0781775379712</v>
      </c>
      <c r="AB5790">
        <v>0</v>
      </c>
      <c r="AC5790">
        <v>0</v>
      </c>
      <c r="AD5790">
        <v>0</v>
      </c>
      <c r="AE5790">
        <v>16.0781775379712</v>
      </c>
    </row>
    <row r="5791" spans="1:31" x14ac:dyDescent="0.3">
      <c r="A5791">
        <v>2517888</v>
      </c>
      <c r="B5791">
        <v>1</v>
      </c>
      <c r="C5791" t="s">
        <v>80</v>
      </c>
      <c r="D5791" t="s">
        <v>83</v>
      </c>
      <c r="E5791" t="s">
        <v>207</v>
      </c>
      <c r="F5791" t="s">
        <v>16590</v>
      </c>
      <c r="G5791" t="s">
        <v>177</v>
      </c>
      <c r="H5791" t="s">
        <v>150</v>
      </c>
      <c r="I5791" t="s">
        <v>136</v>
      </c>
      <c r="J5791" t="s">
        <v>137</v>
      </c>
      <c r="K5791" t="s">
        <v>144</v>
      </c>
      <c r="L5791" t="s">
        <v>16591</v>
      </c>
      <c r="M5791" t="s">
        <v>16592</v>
      </c>
      <c r="N5791">
        <v>1.3686111110000001</v>
      </c>
      <c r="O5791">
        <v>0</v>
      </c>
      <c r="P5791">
        <v>117</v>
      </c>
      <c r="Q5791">
        <v>0</v>
      </c>
      <c r="R5791">
        <v>0</v>
      </c>
      <c r="S5791">
        <v>0</v>
      </c>
      <c r="T5791">
        <v>1</v>
      </c>
      <c r="U5791">
        <v>0</v>
      </c>
      <c r="V5791">
        <v>0</v>
      </c>
      <c r="W5791">
        <v>0</v>
      </c>
      <c r="X5791">
        <v>41.550532954314299</v>
      </c>
      <c r="Y5791">
        <v>0</v>
      </c>
      <c r="Z5791">
        <v>0</v>
      </c>
      <c r="AA5791">
        <v>0</v>
      </c>
      <c r="AB5791">
        <v>0</v>
      </c>
      <c r="AC5791">
        <v>0</v>
      </c>
      <c r="AD5791">
        <v>0</v>
      </c>
      <c r="AE5791">
        <v>41.550532954314299</v>
      </c>
    </row>
    <row r="5792" spans="1:31" x14ac:dyDescent="0.3">
      <c r="A5792">
        <v>2517890</v>
      </c>
      <c r="B5792">
        <v>1</v>
      </c>
      <c r="C5792" t="s">
        <v>80</v>
      </c>
      <c r="D5792" t="s">
        <v>90</v>
      </c>
      <c r="E5792" t="s">
        <v>207</v>
      </c>
      <c r="F5792" t="s">
        <v>4315</v>
      </c>
      <c r="G5792" t="s">
        <v>413</v>
      </c>
      <c r="H5792" t="s">
        <v>150</v>
      </c>
      <c r="I5792" t="s">
        <v>136</v>
      </c>
      <c r="J5792" t="s">
        <v>137</v>
      </c>
      <c r="K5792" t="s">
        <v>144</v>
      </c>
      <c r="L5792" t="s">
        <v>16593</v>
      </c>
      <c r="M5792" t="s">
        <v>16594</v>
      </c>
      <c r="N5792">
        <v>0.634444444</v>
      </c>
      <c r="O5792">
        <v>0</v>
      </c>
      <c r="P5792">
        <v>60</v>
      </c>
      <c r="Q5792">
        <v>0</v>
      </c>
      <c r="R5792">
        <v>0</v>
      </c>
      <c r="S5792">
        <v>0</v>
      </c>
      <c r="T5792">
        <v>6</v>
      </c>
      <c r="U5792">
        <v>0</v>
      </c>
      <c r="V5792">
        <v>0</v>
      </c>
      <c r="W5792">
        <v>0</v>
      </c>
      <c r="X5792">
        <v>8.3533352637664482</v>
      </c>
      <c r="Y5792">
        <v>0</v>
      </c>
      <c r="Z5792">
        <v>0</v>
      </c>
      <c r="AA5792">
        <v>0</v>
      </c>
      <c r="AB5792">
        <v>3.6258493130927101</v>
      </c>
      <c r="AC5792">
        <v>0</v>
      </c>
      <c r="AD5792">
        <v>0</v>
      </c>
      <c r="AE5792">
        <v>11.979184576859158</v>
      </c>
    </row>
    <row r="5793" spans="1:31" x14ac:dyDescent="0.3">
      <c r="A5793">
        <v>2517893</v>
      </c>
      <c r="B5793">
        <v>1</v>
      </c>
      <c r="C5793" t="s">
        <v>80</v>
      </c>
      <c r="D5793" t="s">
        <v>97</v>
      </c>
      <c r="E5793" t="s">
        <v>207</v>
      </c>
      <c r="F5793" t="s">
        <v>16595</v>
      </c>
      <c r="G5793" t="s">
        <v>413</v>
      </c>
      <c r="H5793" t="s">
        <v>150</v>
      </c>
      <c r="I5793" t="s">
        <v>136</v>
      </c>
      <c r="J5793" t="s">
        <v>137</v>
      </c>
      <c r="K5793" t="s">
        <v>144</v>
      </c>
      <c r="L5793" t="s">
        <v>16596</v>
      </c>
      <c r="M5793" t="s">
        <v>16597</v>
      </c>
      <c r="N5793">
        <v>1.173888888</v>
      </c>
      <c r="O5793">
        <v>0</v>
      </c>
      <c r="P5793">
        <v>41</v>
      </c>
      <c r="Q5793">
        <v>0</v>
      </c>
      <c r="R5793">
        <v>3</v>
      </c>
      <c r="S5793">
        <v>0</v>
      </c>
      <c r="T5793">
        <v>7</v>
      </c>
      <c r="U5793">
        <v>0</v>
      </c>
      <c r="V5793">
        <v>0</v>
      </c>
      <c r="W5793">
        <v>0</v>
      </c>
      <c r="X5793">
        <v>8.3264462321591353</v>
      </c>
      <c r="Y5793">
        <v>0</v>
      </c>
      <c r="Z5793">
        <v>0.57366401057189997</v>
      </c>
      <c r="AA5793">
        <v>0</v>
      </c>
      <c r="AB5793">
        <v>2.9974245540124267</v>
      </c>
      <c r="AC5793">
        <v>0</v>
      </c>
      <c r="AD5793">
        <v>0</v>
      </c>
      <c r="AE5793">
        <v>11.897534796743461</v>
      </c>
    </row>
    <row r="5794" spans="1:31" x14ac:dyDescent="0.3">
      <c r="A5794">
        <v>2517895</v>
      </c>
      <c r="B5794">
        <v>1</v>
      </c>
      <c r="C5794" t="s">
        <v>81</v>
      </c>
      <c r="D5794" t="s">
        <v>115</v>
      </c>
      <c r="E5794" t="s">
        <v>132</v>
      </c>
      <c r="F5794" t="s">
        <v>16598</v>
      </c>
      <c r="G5794" t="s">
        <v>1270</v>
      </c>
      <c r="H5794" t="s">
        <v>135</v>
      </c>
      <c r="I5794" t="s">
        <v>136</v>
      </c>
      <c r="J5794" t="s">
        <v>137</v>
      </c>
      <c r="K5794" t="s">
        <v>144</v>
      </c>
      <c r="L5794" t="s">
        <v>16599</v>
      </c>
      <c r="M5794" t="s">
        <v>16600</v>
      </c>
      <c r="N5794">
        <v>6.8341666659999998</v>
      </c>
      <c r="O5794">
        <v>0</v>
      </c>
      <c r="P5794">
        <v>23</v>
      </c>
      <c r="Q5794">
        <v>0</v>
      </c>
      <c r="R5794">
        <v>3</v>
      </c>
      <c r="S5794">
        <v>0</v>
      </c>
      <c r="T5794">
        <v>1</v>
      </c>
      <c r="U5794">
        <v>0</v>
      </c>
      <c r="V5794">
        <v>0</v>
      </c>
      <c r="W5794">
        <v>0</v>
      </c>
      <c r="X5794">
        <v>10.067080557108081</v>
      </c>
      <c r="Y5794">
        <v>0</v>
      </c>
      <c r="Z5794">
        <v>5.5090549274375</v>
      </c>
      <c r="AA5794">
        <v>0</v>
      </c>
      <c r="AB5794">
        <v>0</v>
      </c>
      <c r="AC5794">
        <v>0</v>
      </c>
      <c r="AD5794">
        <v>0</v>
      </c>
      <c r="AE5794">
        <v>15.576135484545581</v>
      </c>
    </row>
    <row r="5795" spans="1:31" x14ac:dyDescent="0.3">
      <c r="A5795">
        <v>2517898</v>
      </c>
      <c r="B5795">
        <v>1</v>
      </c>
      <c r="C5795" t="s">
        <v>81</v>
      </c>
      <c r="D5795" t="s">
        <v>124</v>
      </c>
      <c r="E5795" t="s">
        <v>132</v>
      </c>
      <c r="F5795" t="s">
        <v>16601</v>
      </c>
      <c r="G5795" t="s">
        <v>204</v>
      </c>
      <c r="H5795" t="s">
        <v>135</v>
      </c>
      <c r="I5795" t="s">
        <v>136</v>
      </c>
      <c r="J5795" t="s">
        <v>137</v>
      </c>
      <c r="K5795" t="s">
        <v>144</v>
      </c>
      <c r="L5795" t="s">
        <v>16602</v>
      </c>
      <c r="M5795" t="s">
        <v>16603</v>
      </c>
      <c r="N5795">
        <v>2.5730555549999998</v>
      </c>
      <c r="O5795">
        <v>0</v>
      </c>
      <c r="P5795">
        <v>211</v>
      </c>
      <c r="Q5795">
        <v>0</v>
      </c>
      <c r="R5795">
        <v>10</v>
      </c>
      <c r="S5795">
        <v>0</v>
      </c>
      <c r="T5795">
        <v>12</v>
      </c>
      <c r="U5795">
        <v>0</v>
      </c>
      <c r="V5795">
        <v>0</v>
      </c>
      <c r="W5795">
        <v>0</v>
      </c>
      <c r="X5795">
        <v>72.063240062089065</v>
      </c>
      <c r="Y5795">
        <v>0</v>
      </c>
      <c r="Z5795">
        <v>3.9100731145662913</v>
      </c>
      <c r="AA5795">
        <v>0</v>
      </c>
      <c r="AB5795">
        <v>9.1735311460523334</v>
      </c>
      <c r="AC5795">
        <v>0</v>
      </c>
      <c r="AD5795">
        <v>0</v>
      </c>
      <c r="AE5795">
        <v>85.146844322707693</v>
      </c>
    </row>
    <row r="5796" spans="1:31" x14ac:dyDescent="0.3">
      <c r="A5796">
        <v>2517900</v>
      </c>
      <c r="B5796">
        <v>1</v>
      </c>
      <c r="C5796" t="s">
        <v>81</v>
      </c>
      <c r="D5796" t="s">
        <v>115</v>
      </c>
      <c r="E5796" t="s">
        <v>167</v>
      </c>
      <c r="F5796" t="s">
        <v>16604</v>
      </c>
      <c r="G5796" t="s">
        <v>234</v>
      </c>
      <c r="H5796" t="s">
        <v>150</v>
      </c>
      <c r="I5796" t="s">
        <v>136</v>
      </c>
      <c r="J5796" t="s">
        <v>137</v>
      </c>
      <c r="K5796" t="s">
        <v>144</v>
      </c>
      <c r="L5796" t="s">
        <v>16605</v>
      </c>
      <c r="M5796" t="s">
        <v>16606</v>
      </c>
      <c r="N5796">
        <v>0.88749999999999996</v>
      </c>
      <c r="O5796">
        <v>0</v>
      </c>
      <c r="P5796">
        <v>9</v>
      </c>
      <c r="Q5796">
        <v>0</v>
      </c>
      <c r="R5796">
        <v>0</v>
      </c>
      <c r="S5796">
        <v>0</v>
      </c>
      <c r="T5796">
        <v>1</v>
      </c>
      <c r="U5796">
        <v>0</v>
      </c>
      <c r="V5796">
        <v>0</v>
      </c>
      <c r="W5796">
        <v>0</v>
      </c>
      <c r="X5796">
        <v>1.3138972153647335</v>
      </c>
      <c r="Y5796">
        <v>0</v>
      </c>
      <c r="Z5796">
        <v>0</v>
      </c>
      <c r="AA5796">
        <v>0</v>
      </c>
      <c r="AB5796">
        <v>0.25230005619400753</v>
      </c>
      <c r="AC5796">
        <v>0</v>
      </c>
      <c r="AD5796">
        <v>0</v>
      </c>
      <c r="AE5796">
        <v>1.5661972715587411</v>
      </c>
    </row>
    <row r="5797" spans="1:31" x14ac:dyDescent="0.3">
      <c r="A5797">
        <v>2517901</v>
      </c>
      <c r="B5797">
        <v>1</v>
      </c>
      <c r="C5797" t="s">
        <v>80</v>
      </c>
      <c r="D5797" t="s">
        <v>97</v>
      </c>
      <c r="E5797" t="s">
        <v>167</v>
      </c>
      <c r="F5797" t="s">
        <v>16607</v>
      </c>
      <c r="G5797" t="s">
        <v>263</v>
      </c>
      <c r="H5797" t="s">
        <v>150</v>
      </c>
      <c r="I5797" t="s">
        <v>136</v>
      </c>
      <c r="J5797" t="s">
        <v>137</v>
      </c>
      <c r="K5797" t="s">
        <v>144</v>
      </c>
      <c r="L5797" t="s">
        <v>16608</v>
      </c>
      <c r="M5797" t="s">
        <v>16609</v>
      </c>
      <c r="N5797">
        <v>1.091111111</v>
      </c>
      <c r="O5797">
        <v>0</v>
      </c>
      <c r="P5797">
        <v>1</v>
      </c>
      <c r="Q5797">
        <v>0</v>
      </c>
      <c r="R5797">
        <v>0</v>
      </c>
      <c r="S5797">
        <v>0</v>
      </c>
      <c r="T5797">
        <v>0</v>
      </c>
      <c r="U5797">
        <v>0</v>
      </c>
      <c r="V5797">
        <v>0</v>
      </c>
      <c r="W5797">
        <v>0</v>
      </c>
      <c r="X5797">
        <v>5.3712526168875011E-3</v>
      </c>
      <c r="Y5797">
        <v>0</v>
      </c>
      <c r="Z5797">
        <v>0</v>
      </c>
      <c r="AA5797">
        <v>0</v>
      </c>
      <c r="AB5797">
        <v>0</v>
      </c>
      <c r="AC5797">
        <v>0</v>
      </c>
      <c r="AD5797">
        <v>0</v>
      </c>
      <c r="AE5797">
        <v>5.3712526168875011E-3</v>
      </c>
    </row>
    <row r="5798" spans="1:31" x14ac:dyDescent="0.3">
      <c r="A5798">
        <v>2517915</v>
      </c>
      <c r="B5798">
        <v>1</v>
      </c>
      <c r="C5798" t="s">
        <v>80</v>
      </c>
      <c r="D5798" t="s">
        <v>83</v>
      </c>
      <c r="E5798" t="s">
        <v>159</v>
      </c>
      <c r="F5798" t="s">
        <v>16581</v>
      </c>
      <c r="G5798" t="s">
        <v>161</v>
      </c>
      <c r="H5798" t="s">
        <v>150</v>
      </c>
      <c r="I5798" t="s">
        <v>136</v>
      </c>
      <c r="J5798" t="s">
        <v>137</v>
      </c>
      <c r="K5798" t="s">
        <v>144</v>
      </c>
      <c r="L5798" t="s">
        <v>16610</v>
      </c>
      <c r="M5798" t="s">
        <v>16611</v>
      </c>
      <c r="N5798">
        <v>0.61027777699999997</v>
      </c>
      <c r="O5798">
        <v>0</v>
      </c>
      <c r="P5798">
        <v>257</v>
      </c>
      <c r="Q5798">
        <v>0</v>
      </c>
      <c r="R5798">
        <v>0</v>
      </c>
      <c r="S5798">
        <v>0</v>
      </c>
      <c r="T5798">
        <v>116</v>
      </c>
      <c r="U5798">
        <v>0</v>
      </c>
      <c r="V5798">
        <v>5</v>
      </c>
      <c r="W5798">
        <v>0</v>
      </c>
      <c r="X5798">
        <v>47.74700675349208</v>
      </c>
      <c r="Y5798">
        <v>0</v>
      </c>
      <c r="Z5798">
        <v>0</v>
      </c>
      <c r="AA5798">
        <v>0</v>
      </c>
      <c r="AB5798">
        <v>48.326551049389231</v>
      </c>
      <c r="AC5798">
        <v>0</v>
      </c>
      <c r="AD5798">
        <v>4.8996211401964747</v>
      </c>
      <c r="AE5798">
        <v>100.97317894307778</v>
      </c>
    </row>
    <row r="5799" spans="1:31" x14ac:dyDescent="0.3">
      <c r="A5799">
        <v>2517917</v>
      </c>
      <c r="B5799">
        <v>1</v>
      </c>
      <c r="C5799" t="s">
        <v>81</v>
      </c>
      <c r="D5799" t="s">
        <v>122</v>
      </c>
      <c r="E5799" t="s">
        <v>141</v>
      </c>
      <c r="F5799" t="s">
        <v>9936</v>
      </c>
      <c r="G5799" t="s">
        <v>143</v>
      </c>
      <c r="H5799" t="s">
        <v>135</v>
      </c>
      <c r="I5799" t="s">
        <v>136</v>
      </c>
      <c r="J5799" t="s">
        <v>137</v>
      </c>
      <c r="K5799" t="s">
        <v>144</v>
      </c>
      <c r="L5799" t="s">
        <v>16612</v>
      </c>
      <c r="M5799" t="s">
        <v>16613</v>
      </c>
      <c r="N5799">
        <v>0.76416666600000005</v>
      </c>
      <c r="O5799">
        <v>0</v>
      </c>
      <c r="P5799">
        <v>16526</v>
      </c>
      <c r="Q5799">
        <v>0</v>
      </c>
      <c r="R5799">
        <v>25</v>
      </c>
      <c r="S5799">
        <v>11</v>
      </c>
      <c r="T5799">
        <v>1166</v>
      </c>
      <c r="U5799">
        <v>0</v>
      </c>
      <c r="V5799">
        <v>2</v>
      </c>
      <c r="W5799">
        <v>0</v>
      </c>
      <c r="X5799">
        <v>2770.9986893067321</v>
      </c>
      <c r="Y5799">
        <v>0</v>
      </c>
      <c r="Z5799">
        <v>3.4067191765066327</v>
      </c>
      <c r="AA5799">
        <v>49.418974959447382</v>
      </c>
      <c r="AB5799">
        <v>521.07031979238411</v>
      </c>
      <c r="AC5799">
        <v>0</v>
      </c>
      <c r="AD5799">
        <v>2.5417379999337699</v>
      </c>
      <c r="AE5799">
        <v>3347.4364412350042</v>
      </c>
    </row>
    <row r="5800" spans="1:31" x14ac:dyDescent="0.3">
      <c r="A5800">
        <v>2517923</v>
      </c>
      <c r="B5800">
        <v>1</v>
      </c>
      <c r="C5800" t="s">
        <v>80</v>
      </c>
      <c r="D5800" t="s">
        <v>95</v>
      </c>
      <c r="E5800" t="s">
        <v>167</v>
      </c>
      <c r="F5800" t="s">
        <v>16614</v>
      </c>
      <c r="G5800" t="s">
        <v>234</v>
      </c>
      <c r="H5800" t="s">
        <v>150</v>
      </c>
      <c r="I5800" t="s">
        <v>136</v>
      </c>
      <c r="J5800" t="s">
        <v>137</v>
      </c>
      <c r="K5800" t="s">
        <v>144</v>
      </c>
      <c r="L5800" t="s">
        <v>16615</v>
      </c>
      <c r="M5800" t="s">
        <v>16616</v>
      </c>
      <c r="N5800">
        <v>1.0786111110000001</v>
      </c>
      <c r="O5800">
        <v>0</v>
      </c>
      <c r="P5800">
        <v>11</v>
      </c>
      <c r="Q5800">
        <v>0</v>
      </c>
      <c r="R5800">
        <v>0</v>
      </c>
      <c r="S5800">
        <v>0</v>
      </c>
      <c r="T5800">
        <v>4</v>
      </c>
      <c r="U5800">
        <v>0</v>
      </c>
      <c r="V5800">
        <v>0</v>
      </c>
      <c r="W5800">
        <v>0</v>
      </c>
      <c r="X5800">
        <v>3.3044036224452298</v>
      </c>
      <c r="Y5800">
        <v>0</v>
      </c>
      <c r="Z5800">
        <v>0</v>
      </c>
      <c r="AA5800">
        <v>0</v>
      </c>
      <c r="AB5800">
        <v>0.30028258070143332</v>
      </c>
      <c r="AC5800">
        <v>0</v>
      </c>
      <c r="AD5800">
        <v>0</v>
      </c>
      <c r="AE5800">
        <v>3.6046862031466631</v>
      </c>
    </row>
    <row r="5801" spans="1:31" x14ac:dyDescent="0.3">
      <c r="A5801">
        <v>2517962</v>
      </c>
      <c r="B5801">
        <v>1</v>
      </c>
      <c r="C5801" t="s">
        <v>81</v>
      </c>
      <c r="D5801" t="s">
        <v>112</v>
      </c>
      <c r="E5801" t="s">
        <v>187</v>
      </c>
      <c r="F5801" t="s">
        <v>16617</v>
      </c>
      <c r="G5801" t="s">
        <v>161</v>
      </c>
      <c r="H5801" t="s">
        <v>135</v>
      </c>
      <c r="I5801" t="s">
        <v>136</v>
      </c>
      <c r="J5801" t="s">
        <v>137</v>
      </c>
      <c r="K5801" t="s">
        <v>144</v>
      </c>
      <c r="L5801" t="s">
        <v>16618</v>
      </c>
      <c r="M5801" t="s">
        <v>16619</v>
      </c>
      <c r="N5801">
        <v>0.3725</v>
      </c>
      <c r="O5801">
        <v>0</v>
      </c>
      <c r="P5801">
        <v>31</v>
      </c>
      <c r="Q5801">
        <v>2</v>
      </c>
      <c r="R5801">
        <v>13</v>
      </c>
      <c r="S5801">
        <v>0</v>
      </c>
      <c r="T5801">
        <v>1</v>
      </c>
      <c r="U5801">
        <v>0</v>
      </c>
      <c r="V5801">
        <v>0</v>
      </c>
      <c r="W5801">
        <v>0</v>
      </c>
      <c r="X5801">
        <v>1.8235225148514325</v>
      </c>
      <c r="Y5801">
        <v>3.1460238706960051</v>
      </c>
      <c r="Z5801">
        <v>0.63636675121138497</v>
      </c>
      <c r="AA5801">
        <v>0</v>
      </c>
      <c r="AB5801">
        <v>2.89602941547E-2</v>
      </c>
      <c r="AC5801">
        <v>0</v>
      </c>
      <c r="AD5801">
        <v>0</v>
      </c>
      <c r="AE5801">
        <v>5.6348734309135233</v>
      </c>
    </row>
    <row r="5802" spans="1:31" x14ac:dyDescent="0.3">
      <c r="A5802">
        <v>2517966</v>
      </c>
      <c r="B5802">
        <v>1</v>
      </c>
      <c r="C5802" t="s">
        <v>81</v>
      </c>
      <c r="D5802" t="s">
        <v>122</v>
      </c>
      <c r="E5802" t="s">
        <v>141</v>
      </c>
      <c r="F5802" t="s">
        <v>16620</v>
      </c>
      <c r="G5802" t="s">
        <v>143</v>
      </c>
      <c r="H5802" t="s">
        <v>135</v>
      </c>
      <c r="I5802" t="s">
        <v>136</v>
      </c>
      <c r="J5802" t="s">
        <v>137</v>
      </c>
      <c r="K5802" t="s">
        <v>144</v>
      </c>
      <c r="L5802" t="s">
        <v>16621</v>
      </c>
      <c r="M5802" t="s">
        <v>16622</v>
      </c>
      <c r="N5802">
        <v>1.1683333330000001</v>
      </c>
      <c r="O5802">
        <v>0</v>
      </c>
      <c r="P5802">
        <v>1492</v>
      </c>
      <c r="Q5802">
        <v>0</v>
      </c>
      <c r="R5802">
        <v>12</v>
      </c>
      <c r="S5802">
        <v>0</v>
      </c>
      <c r="T5802">
        <v>72</v>
      </c>
      <c r="U5802">
        <v>0</v>
      </c>
      <c r="V5802">
        <v>0</v>
      </c>
      <c r="W5802">
        <v>0</v>
      </c>
      <c r="X5802">
        <v>350.96929099441178</v>
      </c>
      <c r="Y5802">
        <v>0</v>
      </c>
      <c r="Z5802">
        <v>2.0027694493237651</v>
      </c>
      <c r="AA5802">
        <v>0</v>
      </c>
      <c r="AB5802">
        <v>58.497099560422392</v>
      </c>
      <c r="AC5802">
        <v>0</v>
      </c>
      <c r="AD5802">
        <v>0</v>
      </c>
      <c r="AE5802">
        <v>411.46916000415791</v>
      </c>
    </row>
    <row r="5803" spans="1:31" x14ac:dyDescent="0.3">
      <c r="A5803">
        <v>2517968</v>
      </c>
      <c r="B5803">
        <v>1</v>
      </c>
      <c r="C5803" t="s">
        <v>80</v>
      </c>
      <c r="D5803" t="s">
        <v>98</v>
      </c>
      <c r="E5803" t="s">
        <v>207</v>
      </c>
      <c r="F5803" t="s">
        <v>16623</v>
      </c>
      <c r="G5803" t="s">
        <v>177</v>
      </c>
      <c r="H5803" t="s">
        <v>150</v>
      </c>
      <c r="I5803" t="s">
        <v>136</v>
      </c>
      <c r="J5803" t="s">
        <v>137</v>
      </c>
      <c r="K5803" t="s">
        <v>144</v>
      </c>
      <c r="L5803" t="s">
        <v>16624</v>
      </c>
      <c r="M5803" t="s">
        <v>16625</v>
      </c>
      <c r="N5803">
        <v>1.4397222220000001</v>
      </c>
      <c r="O5803">
        <v>0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0</v>
      </c>
      <c r="V5803">
        <v>0</v>
      </c>
      <c r="W5803">
        <v>0</v>
      </c>
      <c r="X5803">
        <v>0</v>
      </c>
      <c r="Y5803">
        <v>0</v>
      </c>
      <c r="Z5803">
        <v>0.90874319801040004</v>
      </c>
      <c r="AA5803">
        <v>0</v>
      </c>
      <c r="AB5803">
        <v>0</v>
      </c>
      <c r="AC5803">
        <v>0</v>
      </c>
      <c r="AD5803">
        <v>0</v>
      </c>
      <c r="AE5803">
        <v>0.90874319801040004</v>
      </c>
    </row>
    <row r="5804" spans="1:31" x14ac:dyDescent="0.3">
      <c r="A5804">
        <v>2517969</v>
      </c>
      <c r="B5804">
        <v>1</v>
      </c>
      <c r="C5804" t="s">
        <v>81</v>
      </c>
      <c r="D5804" t="s">
        <v>120</v>
      </c>
      <c r="E5804" t="s">
        <v>132</v>
      </c>
      <c r="F5804" t="s">
        <v>11445</v>
      </c>
      <c r="G5804" t="s">
        <v>333</v>
      </c>
      <c r="H5804" t="s">
        <v>135</v>
      </c>
      <c r="I5804" t="s">
        <v>136</v>
      </c>
      <c r="J5804" t="s">
        <v>137</v>
      </c>
      <c r="K5804" t="s">
        <v>144</v>
      </c>
      <c r="L5804" t="s">
        <v>16626</v>
      </c>
      <c r="M5804" t="s">
        <v>16627</v>
      </c>
      <c r="N5804">
        <v>1.0022222220000001</v>
      </c>
      <c r="O5804">
        <v>1</v>
      </c>
      <c r="P5804">
        <v>362</v>
      </c>
      <c r="Q5804">
        <v>13</v>
      </c>
      <c r="R5804">
        <v>18</v>
      </c>
      <c r="S5804">
        <v>3</v>
      </c>
      <c r="T5804">
        <v>17</v>
      </c>
      <c r="U5804">
        <v>0</v>
      </c>
      <c r="V5804">
        <v>0</v>
      </c>
      <c r="W5804">
        <v>7.374891297998333E-2</v>
      </c>
      <c r="X5804">
        <v>57.151768469517052</v>
      </c>
      <c r="Y5804">
        <v>5.8159510589434813</v>
      </c>
      <c r="Z5804">
        <v>0.32372952841833325</v>
      </c>
      <c r="AA5804">
        <v>16.090977315014097</v>
      </c>
      <c r="AB5804">
        <v>4.6742102801473333</v>
      </c>
      <c r="AC5804">
        <v>0</v>
      </c>
      <c r="AD5804">
        <v>0</v>
      </c>
      <c r="AE5804">
        <v>84.130385565020291</v>
      </c>
    </row>
    <row r="5805" spans="1:31" x14ac:dyDescent="0.3">
      <c r="A5805">
        <v>2517973</v>
      </c>
      <c r="B5805">
        <v>1</v>
      </c>
      <c r="C5805" t="s">
        <v>80</v>
      </c>
      <c r="D5805" t="s">
        <v>84</v>
      </c>
      <c r="E5805" t="s">
        <v>167</v>
      </c>
      <c r="F5805" t="s">
        <v>16628</v>
      </c>
      <c r="G5805" t="s">
        <v>263</v>
      </c>
      <c r="H5805" t="s">
        <v>150</v>
      </c>
      <c r="I5805" t="s">
        <v>136</v>
      </c>
      <c r="J5805" t="s">
        <v>137</v>
      </c>
      <c r="K5805" t="s">
        <v>144</v>
      </c>
      <c r="L5805" t="s">
        <v>16629</v>
      </c>
      <c r="M5805" t="s">
        <v>16630</v>
      </c>
      <c r="N5805">
        <v>1.7852777769999999</v>
      </c>
      <c r="O5805">
        <v>0</v>
      </c>
      <c r="P5805">
        <v>1</v>
      </c>
      <c r="Q5805">
        <v>0</v>
      </c>
      <c r="R5805">
        <v>0</v>
      </c>
      <c r="S5805">
        <v>0</v>
      </c>
      <c r="T5805">
        <v>0</v>
      </c>
      <c r="U5805">
        <v>0</v>
      </c>
      <c r="V5805">
        <v>0</v>
      </c>
      <c r="W5805">
        <v>0</v>
      </c>
      <c r="X5805">
        <v>1.5746261149824068</v>
      </c>
      <c r="Y5805">
        <v>0</v>
      </c>
      <c r="Z5805">
        <v>0</v>
      </c>
      <c r="AA5805">
        <v>0</v>
      </c>
      <c r="AB5805">
        <v>0</v>
      </c>
      <c r="AC5805">
        <v>0</v>
      </c>
      <c r="AD5805">
        <v>0</v>
      </c>
      <c r="AE5805">
        <v>1.5746261149824068</v>
      </c>
    </row>
    <row r="5806" spans="1:31" x14ac:dyDescent="0.3">
      <c r="A5806">
        <v>2517975</v>
      </c>
      <c r="B5806">
        <v>1</v>
      </c>
      <c r="C5806" t="s">
        <v>81</v>
      </c>
      <c r="D5806" t="s">
        <v>115</v>
      </c>
      <c r="E5806" t="s">
        <v>207</v>
      </c>
      <c r="F5806" t="s">
        <v>16631</v>
      </c>
      <c r="G5806" t="s">
        <v>177</v>
      </c>
      <c r="H5806" t="s">
        <v>150</v>
      </c>
      <c r="I5806" t="s">
        <v>136</v>
      </c>
      <c r="J5806" t="s">
        <v>137</v>
      </c>
      <c r="K5806" t="s">
        <v>144</v>
      </c>
      <c r="L5806" t="s">
        <v>16632</v>
      </c>
      <c r="M5806" t="s">
        <v>16633</v>
      </c>
      <c r="N5806">
        <v>3.2116666660000002</v>
      </c>
      <c r="O5806">
        <v>0</v>
      </c>
      <c r="P5806">
        <v>9</v>
      </c>
      <c r="Q5806">
        <v>0</v>
      </c>
      <c r="R5806">
        <v>1</v>
      </c>
      <c r="S5806">
        <v>0</v>
      </c>
      <c r="T5806">
        <v>1</v>
      </c>
      <c r="U5806">
        <v>0</v>
      </c>
      <c r="V5806">
        <v>0</v>
      </c>
      <c r="W5806">
        <v>0</v>
      </c>
      <c r="X5806">
        <v>3.8163155604146577</v>
      </c>
      <c r="Y5806">
        <v>0</v>
      </c>
      <c r="Z5806">
        <v>0.23732296870802666</v>
      </c>
      <c r="AA5806">
        <v>0</v>
      </c>
      <c r="AB5806">
        <v>8.1467672498575006E-2</v>
      </c>
      <c r="AC5806">
        <v>0</v>
      </c>
      <c r="AD5806">
        <v>0</v>
      </c>
      <c r="AE5806">
        <v>4.1351062016212596</v>
      </c>
    </row>
    <row r="5807" spans="1:31" x14ac:dyDescent="0.3">
      <c r="A5807">
        <v>2517978</v>
      </c>
      <c r="B5807">
        <v>1</v>
      </c>
      <c r="C5807" t="s">
        <v>80</v>
      </c>
      <c r="D5807" t="s">
        <v>108</v>
      </c>
      <c r="E5807" t="s">
        <v>187</v>
      </c>
      <c r="F5807" t="s">
        <v>16634</v>
      </c>
      <c r="G5807" t="s">
        <v>143</v>
      </c>
      <c r="H5807" t="s">
        <v>135</v>
      </c>
      <c r="I5807" t="s">
        <v>136</v>
      </c>
      <c r="J5807" t="s">
        <v>137</v>
      </c>
      <c r="K5807" t="s">
        <v>144</v>
      </c>
      <c r="L5807" t="s">
        <v>16635</v>
      </c>
      <c r="M5807" t="s">
        <v>16636</v>
      </c>
      <c r="N5807">
        <v>2.9288888879999999</v>
      </c>
      <c r="O5807">
        <v>0</v>
      </c>
      <c r="P5807">
        <v>564</v>
      </c>
      <c r="Q5807">
        <v>1</v>
      </c>
      <c r="R5807">
        <v>83</v>
      </c>
      <c r="S5807">
        <v>2</v>
      </c>
      <c r="T5807">
        <v>98</v>
      </c>
      <c r="U5807">
        <v>0</v>
      </c>
      <c r="V5807">
        <v>0</v>
      </c>
      <c r="W5807">
        <v>0</v>
      </c>
      <c r="X5807">
        <v>201.86366904932552</v>
      </c>
      <c r="Y5807">
        <v>1.3278501094049999</v>
      </c>
      <c r="Z5807">
        <v>29.65793146432198</v>
      </c>
      <c r="AA5807">
        <v>11.864743267241144</v>
      </c>
      <c r="AB5807">
        <v>155.18282572243061</v>
      </c>
      <c r="AC5807">
        <v>0</v>
      </c>
      <c r="AD5807">
        <v>0</v>
      </c>
      <c r="AE5807">
        <v>399.89701961272431</v>
      </c>
    </row>
    <row r="5808" spans="1:31" x14ac:dyDescent="0.3">
      <c r="A5808">
        <v>2547092</v>
      </c>
      <c r="B5808">
        <v>1</v>
      </c>
      <c r="C5808" t="s">
        <v>81</v>
      </c>
      <c r="D5808" t="s">
        <v>114</v>
      </c>
      <c r="E5808" t="s">
        <v>132</v>
      </c>
      <c r="F5808" t="s">
        <v>16637</v>
      </c>
      <c r="G5808" t="s">
        <v>143</v>
      </c>
      <c r="H5808" t="s">
        <v>135</v>
      </c>
      <c r="I5808" t="s">
        <v>136</v>
      </c>
      <c r="J5808" t="s">
        <v>137</v>
      </c>
      <c r="K5808" t="s">
        <v>144</v>
      </c>
      <c r="L5808" t="s">
        <v>16638</v>
      </c>
      <c r="M5808" t="s">
        <v>16639</v>
      </c>
      <c r="N5808">
        <v>0.35</v>
      </c>
      <c r="O5808">
        <v>0</v>
      </c>
      <c r="P5808">
        <v>3945</v>
      </c>
      <c r="Q5808">
        <v>0</v>
      </c>
      <c r="R5808">
        <v>30</v>
      </c>
      <c r="S5808">
        <v>3</v>
      </c>
      <c r="T5808">
        <v>580</v>
      </c>
      <c r="U5808">
        <v>1</v>
      </c>
      <c r="V5808">
        <v>12</v>
      </c>
      <c r="W5808">
        <v>0</v>
      </c>
      <c r="X5808">
        <v>179.79394757898433</v>
      </c>
      <c r="Y5808">
        <v>0</v>
      </c>
      <c r="Z5808">
        <v>1.2992072670147505</v>
      </c>
      <c r="AA5808">
        <v>37.948775796039499</v>
      </c>
      <c r="AB5808">
        <v>76.674038594124895</v>
      </c>
      <c r="AC5808">
        <v>11.481683583033332</v>
      </c>
      <c r="AD5808">
        <v>35.999676270463965</v>
      </c>
      <c r="AE5808">
        <v>343.19732908966074</v>
      </c>
    </row>
    <row r="5809" spans="1:31" x14ac:dyDescent="0.3">
      <c r="A5809">
        <v>2518377</v>
      </c>
      <c r="B5809">
        <v>1</v>
      </c>
      <c r="C5809" t="s">
        <v>80</v>
      </c>
      <c r="D5809" t="s">
        <v>104</v>
      </c>
      <c r="E5809" t="s">
        <v>141</v>
      </c>
      <c r="F5809" t="s">
        <v>868</v>
      </c>
      <c r="G5809" t="s">
        <v>143</v>
      </c>
      <c r="H5809" t="s">
        <v>135</v>
      </c>
      <c r="I5809" t="s">
        <v>136</v>
      </c>
      <c r="J5809" t="s">
        <v>137</v>
      </c>
      <c r="K5809" t="s">
        <v>144</v>
      </c>
      <c r="L5809" t="s">
        <v>16640</v>
      </c>
      <c r="M5809" t="s">
        <v>16641</v>
      </c>
      <c r="N5809">
        <v>1.9708333330000001</v>
      </c>
      <c r="O5809">
        <v>21</v>
      </c>
      <c r="P5809">
        <v>156</v>
      </c>
      <c r="Q5809">
        <v>145</v>
      </c>
      <c r="R5809">
        <v>317</v>
      </c>
      <c r="S5809">
        <v>48</v>
      </c>
      <c r="T5809">
        <v>94</v>
      </c>
      <c r="U5809">
        <v>16</v>
      </c>
      <c r="V5809">
        <v>0</v>
      </c>
      <c r="W5809">
        <v>10.292089560054656</v>
      </c>
      <c r="X5809">
        <v>54.023519393198811</v>
      </c>
      <c r="Y5809">
        <v>270.9527717395855</v>
      </c>
      <c r="Z5809">
        <v>278.18746942565917</v>
      </c>
      <c r="AA5809">
        <v>559.01270535383105</v>
      </c>
      <c r="AB5809">
        <v>81.821746847455742</v>
      </c>
      <c r="AC5809">
        <v>3542.686409573214</v>
      </c>
      <c r="AD5809">
        <v>0</v>
      </c>
      <c r="AE5809">
        <v>4796.9767118929985</v>
      </c>
    </row>
    <row r="5810" spans="1:31" x14ac:dyDescent="0.3">
      <c r="A5810">
        <v>2518383</v>
      </c>
      <c r="B5810">
        <v>1</v>
      </c>
      <c r="C5810" t="s">
        <v>80</v>
      </c>
      <c r="D5810" t="s">
        <v>82</v>
      </c>
      <c r="E5810" t="s">
        <v>207</v>
      </c>
      <c r="F5810" t="s">
        <v>1547</v>
      </c>
      <c r="G5810" t="s">
        <v>177</v>
      </c>
      <c r="H5810" t="s">
        <v>150</v>
      </c>
      <c r="I5810" t="s">
        <v>136</v>
      </c>
      <c r="J5810" t="s">
        <v>137</v>
      </c>
      <c r="K5810" t="s">
        <v>144</v>
      </c>
      <c r="L5810" t="s">
        <v>16642</v>
      </c>
      <c r="M5810" t="s">
        <v>16643</v>
      </c>
      <c r="N5810">
        <v>0.99194444400000004</v>
      </c>
      <c r="O5810">
        <v>0</v>
      </c>
      <c r="P5810">
        <v>134</v>
      </c>
      <c r="Q5810">
        <v>0</v>
      </c>
      <c r="R5810">
        <v>0</v>
      </c>
      <c r="S5810">
        <v>0</v>
      </c>
      <c r="T5810">
        <v>1</v>
      </c>
      <c r="U5810">
        <v>0</v>
      </c>
      <c r="V5810">
        <v>0</v>
      </c>
      <c r="W5810">
        <v>0</v>
      </c>
      <c r="X5810">
        <v>24.941888361512248</v>
      </c>
      <c r="Y5810">
        <v>0</v>
      </c>
      <c r="Z5810">
        <v>0</v>
      </c>
      <c r="AA5810">
        <v>0</v>
      </c>
      <c r="AB5810">
        <v>0</v>
      </c>
      <c r="AC5810">
        <v>0</v>
      </c>
      <c r="AD5810">
        <v>0</v>
      </c>
      <c r="AE5810">
        <v>24.941888361512248</v>
      </c>
    </row>
    <row r="5811" spans="1:31" x14ac:dyDescent="0.3">
      <c r="A5811">
        <v>2517982</v>
      </c>
      <c r="B5811">
        <v>1</v>
      </c>
      <c r="C5811" t="s">
        <v>80</v>
      </c>
      <c r="D5811" t="s">
        <v>111</v>
      </c>
      <c r="E5811" t="s">
        <v>132</v>
      </c>
      <c r="F5811" t="s">
        <v>16644</v>
      </c>
      <c r="G5811" t="s">
        <v>295</v>
      </c>
      <c r="H5811" t="s">
        <v>135</v>
      </c>
      <c r="I5811" t="s">
        <v>277</v>
      </c>
      <c r="J5811" t="s">
        <v>137</v>
      </c>
      <c r="K5811" t="s">
        <v>138</v>
      </c>
      <c r="L5811" t="s">
        <v>16645</v>
      </c>
      <c r="M5811" t="s">
        <v>16646</v>
      </c>
      <c r="N5811">
        <v>1.7222221999999999E-2</v>
      </c>
      <c r="O5811">
        <v>0</v>
      </c>
      <c r="P5811">
        <v>14</v>
      </c>
      <c r="Q5811">
        <v>0</v>
      </c>
      <c r="R5811">
        <v>15</v>
      </c>
      <c r="S5811">
        <v>0</v>
      </c>
      <c r="T5811">
        <v>14</v>
      </c>
      <c r="U5811">
        <v>0</v>
      </c>
      <c r="V5811">
        <v>0</v>
      </c>
      <c r="W5811">
        <v>0</v>
      </c>
      <c r="X5811">
        <v>4.4251656042773334E-2</v>
      </c>
      <c r="Y5811">
        <v>0</v>
      </c>
      <c r="Z5811">
        <v>4.8699998848386661E-2</v>
      </c>
      <c r="AA5811">
        <v>0</v>
      </c>
      <c r="AB5811">
        <v>0.16826556097569667</v>
      </c>
      <c r="AC5811">
        <v>0</v>
      </c>
      <c r="AD5811">
        <v>0</v>
      </c>
      <c r="AE5811">
        <v>0.26121721586685664</v>
      </c>
    </row>
    <row r="5812" spans="1:31" x14ac:dyDescent="0.3">
      <c r="A5812">
        <v>2518314</v>
      </c>
      <c r="B5812">
        <v>1</v>
      </c>
      <c r="C5812" t="s">
        <v>80</v>
      </c>
      <c r="D5812" t="s">
        <v>104</v>
      </c>
      <c r="E5812" t="s">
        <v>187</v>
      </c>
      <c r="F5812" t="s">
        <v>16647</v>
      </c>
      <c r="G5812" t="s">
        <v>143</v>
      </c>
      <c r="H5812" t="s">
        <v>135</v>
      </c>
      <c r="I5812" t="s">
        <v>136</v>
      </c>
      <c r="J5812" t="s">
        <v>137</v>
      </c>
      <c r="K5812" t="s">
        <v>144</v>
      </c>
      <c r="L5812" t="s">
        <v>16648</v>
      </c>
      <c r="M5812" t="s">
        <v>16649</v>
      </c>
      <c r="N5812">
        <v>2.071388888</v>
      </c>
      <c r="O5812">
        <v>0</v>
      </c>
      <c r="P5812">
        <v>142</v>
      </c>
      <c r="Q5812">
        <v>0</v>
      </c>
      <c r="R5812">
        <v>15</v>
      </c>
      <c r="S5812">
        <v>0</v>
      </c>
      <c r="T5812">
        <v>24</v>
      </c>
      <c r="U5812">
        <v>0</v>
      </c>
      <c r="V5812">
        <v>0</v>
      </c>
      <c r="W5812">
        <v>0</v>
      </c>
      <c r="X5812">
        <v>112.09059736733204</v>
      </c>
      <c r="Y5812">
        <v>0</v>
      </c>
      <c r="Z5812">
        <v>7.2685487620096039</v>
      </c>
      <c r="AA5812">
        <v>0</v>
      </c>
      <c r="AB5812">
        <v>49.315767855177278</v>
      </c>
      <c r="AC5812">
        <v>0</v>
      </c>
      <c r="AD5812">
        <v>0</v>
      </c>
      <c r="AE5812">
        <v>168.67491398451892</v>
      </c>
    </row>
    <row r="5813" spans="1:31" x14ac:dyDescent="0.3">
      <c r="A5813">
        <v>2518423</v>
      </c>
      <c r="B5813">
        <v>1</v>
      </c>
      <c r="C5813" t="s">
        <v>80</v>
      </c>
      <c r="D5813" t="s">
        <v>95</v>
      </c>
      <c r="E5813" t="s">
        <v>167</v>
      </c>
      <c r="F5813" t="s">
        <v>16650</v>
      </c>
      <c r="G5813" t="s">
        <v>169</v>
      </c>
      <c r="H5813" t="s">
        <v>150</v>
      </c>
      <c r="I5813" t="s">
        <v>136</v>
      </c>
      <c r="J5813" t="s">
        <v>137</v>
      </c>
      <c r="K5813" t="s">
        <v>144</v>
      </c>
      <c r="L5813" t="s">
        <v>16651</v>
      </c>
      <c r="M5813" t="s">
        <v>16652</v>
      </c>
      <c r="N5813">
        <v>0.47305555500000002</v>
      </c>
      <c r="O5813">
        <v>0</v>
      </c>
      <c r="P5813">
        <v>30</v>
      </c>
      <c r="Q5813">
        <v>0</v>
      </c>
      <c r="R5813">
        <v>0</v>
      </c>
      <c r="S5813">
        <v>0</v>
      </c>
      <c r="T5813">
        <v>1</v>
      </c>
      <c r="U5813">
        <v>0</v>
      </c>
      <c r="V5813">
        <v>0</v>
      </c>
      <c r="W5813">
        <v>0</v>
      </c>
      <c r="X5813">
        <v>3.1444604035202515</v>
      </c>
      <c r="Y5813">
        <v>0</v>
      </c>
      <c r="Z5813">
        <v>0</v>
      </c>
      <c r="AA5813">
        <v>0</v>
      </c>
      <c r="AB5813">
        <v>0</v>
      </c>
      <c r="AC5813">
        <v>0</v>
      </c>
      <c r="AD5813">
        <v>0</v>
      </c>
      <c r="AE5813">
        <v>3.1444604035202515</v>
      </c>
    </row>
    <row r="5814" spans="1:31" x14ac:dyDescent="0.3">
      <c r="A5814">
        <v>2518128</v>
      </c>
      <c r="B5814">
        <v>1</v>
      </c>
      <c r="C5814" t="s">
        <v>80</v>
      </c>
      <c r="D5814" t="s">
        <v>104</v>
      </c>
      <c r="E5814" t="s">
        <v>159</v>
      </c>
      <c r="F5814" t="s">
        <v>16653</v>
      </c>
      <c r="G5814" t="s">
        <v>161</v>
      </c>
      <c r="H5814" t="s">
        <v>150</v>
      </c>
      <c r="I5814" t="s">
        <v>136</v>
      </c>
      <c r="J5814" t="s">
        <v>137</v>
      </c>
      <c r="K5814" t="s">
        <v>144</v>
      </c>
      <c r="L5814" t="s">
        <v>16654</v>
      </c>
      <c r="M5814" t="s">
        <v>16655</v>
      </c>
      <c r="N5814">
        <v>2.6780555549999998</v>
      </c>
      <c r="O5814">
        <v>0</v>
      </c>
      <c r="P5814">
        <v>4</v>
      </c>
      <c r="Q5814">
        <v>0</v>
      </c>
      <c r="R5814">
        <v>52</v>
      </c>
      <c r="S5814">
        <v>0</v>
      </c>
      <c r="T5814">
        <v>9</v>
      </c>
      <c r="U5814">
        <v>0</v>
      </c>
      <c r="V5814">
        <v>0</v>
      </c>
      <c r="W5814">
        <v>0</v>
      </c>
      <c r="X5814">
        <v>4.6640593924249423</v>
      </c>
      <c r="Y5814">
        <v>0</v>
      </c>
      <c r="Z5814">
        <v>23.996285308775278</v>
      </c>
      <c r="AA5814">
        <v>0</v>
      </c>
      <c r="AB5814">
        <v>24.364884745754921</v>
      </c>
      <c r="AC5814">
        <v>0</v>
      </c>
      <c r="AD5814">
        <v>0</v>
      </c>
      <c r="AE5814">
        <v>53.025229446955137</v>
      </c>
    </row>
    <row r="5815" spans="1:31" x14ac:dyDescent="0.3">
      <c r="A5815">
        <v>2517985</v>
      </c>
      <c r="B5815">
        <v>1</v>
      </c>
      <c r="C5815" t="s">
        <v>80</v>
      </c>
      <c r="D5815" t="s">
        <v>106</v>
      </c>
      <c r="E5815" t="s">
        <v>275</v>
      </c>
      <c r="F5815" t="s">
        <v>16656</v>
      </c>
      <c r="G5815" t="s">
        <v>295</v>
      </c>
      <c r="H5815" t="s">
        <v>1921</v>
      </c>
      <c r="I5815" t="s">
        <v>136</v>
      </c>
      <c r="J5815" t="s">
        <v>137</v>
      </c>
      <c r="K5815" t="s">
        <v>138</v>
      </c>
      <c r="L5815" t="s">
        <v>16657</v>
      </c>
      <c r="M5815" t="s">
        <v>16658</v>
      </c>
      <c r="N5815">
        <v>7.9722221999999995E-2</v>
      </c>
      <c r="O5815">
        <v>7</v>
      </c>
      <c r="P5815">
        <v>25071</v>
      </c>
      <c r="Q5815">
        <v>107</v>
      </c>
      <c r="R5815">
        <v>2699</v>
      </c>
      <c r="S5815">
        <v>139</v>
      </c>
      <c r="T5815">
        <v>6150</v>
      </c>
      <c r="U5815">
        <v>13</v>
      </c>
      <c r="V5815">
        <v>0</v>
      </c>
      <c r="W5815">
        <v>0.38205117272725281</v>
      </c>
      <c r="X5815">
        <v>382.39653439568633</v>
      </c>
      <c r="Y5815">
        <v>10.189434477778745</v>
      </c>
      <c r="Z5815">
        <v>62.876605990636278</v>
      </c>
      <c r="AA5815">
        <v>61.483998165417873</v>
      </c>
      <c r="AB5815">
        <v>209.07436020407104</v>
      </c>
      <c r="AC5815">
        <v>67.690294196429619</v>
      </c>
      <c r="AD5815">
        <v>0</v>
      </c>
      <c r="AE5815">
        <v>794.09327860274709</v>
      </c>
    </row>
    <row r="5816" spans="1:31" x14ac:dyDescent="0.3">
      <c r="A5816">
        <v>2518440</v>
      </c>
      <c r="B5816">
        <v>1</v>
      </c>
      <c r="C5816" t="s">
        <v>81</v>
      </c>
      <c r="D5816" t="s">
        <v>112</v>
      </c>
      <c r="E5816" t="s">
        <v>159</v>
      </c>
      <c r="F5816" t="s">
        <v>13835</v>
      </c>
      <c r="G5816" t="s">
        <v>2007</v>
      </c>
      <c r="H5816" t="s">
        <v>150</v>
      </c>
      <c r="I5816" t="s">
        <v>136</v>
      </c>
      <c r="J5816" t="s">
        <v>137</v>
      </c>
      <c r="K5816" t="s">
        <v>144</v>
      </c>
      <c r="L5816" t="s">
        <v>16659</v>
      </c>
      <c r="M5816" t="s">
        <v>16660</v>
      </c>
      <c r="N5816">
        <v>3.4666666660000001</v>
      </c>
      <c r="O5816">
        <v>0</v>
      </c>
      <c r="P5816">
        <v>127</v>
      </c>
      <c r="Q5816">
        <v>0</v>
      </c>
      <c r="R5816">
        <v>0</v>
      </c>
      <c r="S5816">
        <v>0</v>
      </c>
      <c r="T5816">
        <v>6</v>
      </c>
      <c r="U5816">
        <v>0</v>
      </c>
      <c r="V5816">
        <v>0</v>
      </c>
      <c r="W5816">
        <v>0</v>
      </c>
      <c r="X5816">
        <v>34.319318947305753</v>
      </c>
      <c r="Y5816">
        <v>0</v>
      </c>
      <c r="Z5816">
        <v>0</v>
      </c>
      <c r="AA5816">
        <v>0</v>
      </c>
      <c r="AB5816">
        <v>9.28857371050157</v>
      </c>
      <c r="AC5816">
        <v>0</v>
      </c>
      <c r="AD5816">
        <v>0</v>
      </c>
      <c r="AE5816">
        <v>43.607892657807326</v>
      </c>
    </row>
    <row r="5817" spans="1:31" x14ac:dyDescent="0.3">
      <c r="A5817">
        <v>2518460</v>
      </c>
      <c r="B5817">
        <v>1</v>
      </c>
      <c r="C5817" t="s">
        <v>80</v>
      </c>
      <c r="D5817" t="s">
        <v>104</v>
      </c>
      <c r="E5817" t="s">
        <v>167</v>
      </c>
      <c r="F5817" t="s">
        <v>16661</v>
      </c>
      <c r="G5817" t="s">
        <v>169</v>
      </c>
      <c r="H5817" t="s">
        <v>150</v>
      </c>
      <c r="I5817" t="s">
        <v>136</v>
      </c>
      <c r="J5817" t="s">
        <v>137</v>
      </c>
      <c r="K5817" t="s">
        <v>144</v>
      </c>
      <c r="L5817" t="s">
        <v>16662</v>
      </c>
      <c r="M5817" t="s">
        <v>16663</v>
      </c>
      <c r="N5817">
        <v>2.0550000000000002</v>
      </c>
      <c r="O5817">
        <v>0</v>
      </c>
      <c r="P5817">
        <v>7</v>
      </c>
      <c r="Q5817">
        <v>0</v>
      </c>
      <c r="R5817">
        <v>0</v>
      </c>
      <c r="S5817">
        <v>0</v>
      </c>
      <c r="T5817">
        <v>1</v>
      </c>
      <c r="U5817">
        <v>0</v>
      </c>
      <c r="V5817">
        <v>0</v>
      </c>
      <c r="W5817">
        <v>0</v>
      </c>
      <c r="X5817">
        <v>3.9160591686120236</v>
      </c>
      <c r="Y5817">
        <v>0</v>
      </c>
      <c r="Z5817">
        <v>0</v>
      </c>
      <c r="AA5817">
        <v>0</v>
      </c>
      <c r="AB5817">
        <v>0.14621281532639335</v>
      </c>
      <c r="AC5817">
        <v>0</v>
      </c>
      <c r="AD5817">
        <v>0</v>
      </c>
      <c r="AE5817">
        <v>4.0622719839384169</v>
      </c>
    </row>
    <row r="5818" spans="1:31" x14ac:dyDescent="0.3">
      <c r="A5818">
        <v>2518005</v>
      </c>
      <c r="B5818">
        <v>1</v>
      </c>
      <c r="C5818" t="s">
        <v>80</v>
      </c>
      <c r="D5818" t="s">
        <v>107</v>
      </c>
      <c r="E5818" t="s">
        <v>167</v>
      </c>
      <c r="F5818" t="s">
        <v>16664</v>
      </c>
      <c r="G5818" t="s">
        <v>234</v>
      </c>
      <c r="H5818" t="s">
        <v>150</v>
      </c>
      <c r="I5818" t="s">
        <v>136</v>
      </c>
      <c r="J5818" t="s">
        <v>137</v>
      </c>
      <c r="K5818" t="s">
        <v>144</v>
      </c>
      <c r="L5818" t="s">
        <v>16665</v>
      </c>
      <c r="M5818" t="s">
        <v>16666</v>
      </c>
      <c r="N5818">
        <v>3.0338888879999999</v>
      </c>
      <c r="O5818">
        <v>0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0</v>
      </c>
      <c r="Y5818">
        <v>0</v>
      </c>
      <c r="Z5818">
        <v>9.1902344040000004E-4</v>
      </c>
      <c r="AA5818">
        <v>0</v>
      </c>
      <c r="AB5818">
        <v>0</v>
      </c>
      <c r="AC5818">
        <v>0</v>
      </c>
      <c r="AD5818">
        <v>0</v>
      </c>
      <c r="AE5818">
        <v>9.1902344040000004E-4</v>
      </c>
    </row>
    <row r="5819" spans="1:31" x14ac:dyDescent="0.3">
      <c r="A5819">
        <v>2518254</v>
      </c>
      <c r="B5819">
        <v>1</v>
      </c>
      <c r="C5819" t="s">
        <v>80</v>
      </c>
      <c r="D5819" t="s">
        <v>107</v>
      </c>
      <c r="E5819" t="s">
        <v>159</v>
      </c>
      <c r="F5819" t="s">
        <v>16667</v>
      </c>
      <c r="G5819" t="s">
        <v>134</v>
      </c>
      <c r="H5819" t="s">
        <v>150</v>
      </c>
      <c r="I5819" t="s">
        <v>136</v>
      </c>
      <c r="J5819" t="s">
        <v>137</v>
      </c>
      <c r="K5819" t="s">
        <v>138</v>
      </c>
      <c r="L5819" t="s">
        <v>16668</v>
      </c>
      <c r="M5819" t="s">
        <v>16669</v>
      </c>
      <c r="N5819">
        <v>0.87833333300000005</v>
      </c>
      <c r="O5819">
        <v>0</v>
      </c>
      <c r="P5819">
        <v>89</v>
      </c>
      <c r="Q5819">
        <v>0</v>
      </c>
      <c r="R5819">
        <v>1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10.658178327467699</v>
      </c>
      <c r="Y5819">
        <v>0</v>
      </c>
      <c r="Z5819">
        <v>0.15740481856001501</v>
      </c>
      <c r="AA5819">
        <v>0</v>
      </c>
      <c r="AB5819">
        <v>0</v>
      </c>
      <c r="AC5819">
        <v>0</v>
      </c>
      <c r="AD5819">
        <v>0</v>
      </c>
      <c r="AE5819">
        <v>10.815583146027715</v>
      </c>
    </row>
    <row r="5820" spans="1:31" x14ac:dyDescent="0.3">
      <c r="A5820">
        <v>2518111</v>
      </c>
      <c r="B5820">
        <v>1</v>
      </c>
      <c r="C5820" t="s">
        <v>80</v>
      </c>
      <c r="D5820" t="s">
        <v>101</v>
      </c>
      <c r="E5820" t="s">
        <v>141</v>
      </c>
      <c r="F5820" t="s">
        <v>16670</v>
      </c>
      <c r="G5820" t="s">
        <v>161</v>
      </c>
      <c r="H5820" t="s">
        <v>135</v>
      </c>
      <c r="I5820" t="s">
        <v>136</v>
      </c>
      <c r="J5820" t="s">
        <v>137</v>
      </c>
      <c r="K5820" t="s">
        <v>144</v>
      </c>
      <c r="L5820" t="s">
        <v>16671</v>
      </c>
      <c r="M5820" t="s">
        <v>16672</v>
      </c>
      <c r="N5820">
        <v>0.95861111099999996</v>
      </c>
      <c r="O5820">
        <v>0</v>
      </c>
      <c r="P5820">
        <v>0</v>
      </c>
      <c r="Q5820">
        <v>0</v>
      </c>
      <c r="R5820">
        <v>0</v>
      </c>
      <c r="S5820">
        <v>6</v>
      </c>
      <c r="T5820">
        <v>0</v>
      </c>
      <c r="U5820">
        <v>0</v>
      </c>
      <c r="V5820">
        <v>0</v>
      </c>
      <c r="W5820">
        <v>0</v>
      </c>
      <c r="X5820">
        <v>0</v>
      </c>
      <c r="Y5820">
        <v>0</v>
      </c>
      <c r="Z5820">
        <v>0</v>
      </c>
      <c r="AA5820">
        <v>0</v>
      </c>
      <c r="AB5820">
        <v>0</v>
      </c>
      <c r="AC5820">
        <v>0</v>
      </c>
      <c r="AD5820">
        <v>0</v>
      </c>
      <c r="AE5820">
        <v>0</v>
      </c>
    </row>
    <row r="5821" spans="1:31" x14ac:dyDescent="0.3">
      <c r="A5821">
        <v>2518297</v>
      </c>
      <c r="B5821">
        <v>1</v>
      </c>
      <c r="C5821" t="s">
        <v>80</v>
      </c>
      <c r="D5821" t="s">
        <v>83</v>
      </c>
      <c r="E5821" t="s">
        <v>167</v>
      </c>
      <c r="F5821" t="s">
        <v>15934</v>
      </c>
      <c r="G5821" t="s">
        <v>263</v>
      </c>
      <c r="H5821" t="s">
        <v>150</v>
      </c>
      <c r="I5821" t="s">
        <v>136</v>
      </c>
      <c r="J5821" t="s">
        <v>137</v>
      </c>
      <c r="K5821" t="s">
        <v>144</v>
      </c>
      <c r="L5821" t="s">
        <v>16673</v>
      </c>
      <c r="M5821" t="s">
        <v>16674</v>
      </c>
      <c r="N5821">
        <v>1.573055555</v>
      </c>
      <c r="O5821">
        <v>0</v>
      </c>
      <c r="P5821">
        <v>13</v>
      </c>
      <c r="Q5821">
        <v>0</v>
      </c>
      <c r="R5821">
        <v>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7.7460857437733583</v>
      </c>
      <c r="Y5821">
        <v>0</v>
      </c>
      <c r="Z5821">
        <v>0</v>
      </c>
      <c r="AA5821">
        <v>0</v>
      </c>
      <c r="AB5821">
        <v>0</v>
      </c>
      <c r="AC5821">
        <v>0</v>
      </c>
      <c r="AD5821">
        <v>0</v>
      </c>
      <c r="AE5821">
        <v>7.7460857437733583</v>
      </c>
    </row>
    <row r="5822" spans="1:31" x14ac:dyDescent="0.3">
      <c r="A5822">
        <v>2518397</v>
      </c>
      <c r="B5822">
        <v>1</v>
      </c>
      <c r="C5822" t="s">
        <v>81</v>
      </c>
      <c r="D5822" t="s">
        <v>118</v>
      </c>
      <c r="E5822" t="s">
        <v>167</v>
      </c>
      <c r="F5822" t="s">
        <v>16675</v>
      </c>
      <c r="G5822" t="s">
        <v>263</v>
      </c>
      <c r="H5822" t="s">
        <v>150</v>
      </c>
      <c r="I5822" t="s">
        <v>136</v>
      </c>
      <c r="J5822" t="s">
        <v>137</v>
      </c>
      <c r="K5822" t="s">
        <v>144</v>
      </c>
      <c r="L5822" t="s">
        <v>16676</v>
      </c>
      <c r="M5822" t="s">
        <v>16677</v>
      </c>
      <c r="N5822">
        <v>2.1233333330000002</v>
      </c>
      <c r="O5822">
        <v>0</v>
      </c>
      <c r="P5822">
        <v>0</v>
      </c>
      <c r="Q5822">
        <v>0</v>
      </c>
      <c r="R5822">
        <v>4</v>
      </c>
      <c r="S5822">
        <v>0</v>
      </c>
      <c r="T5822">
        <v>0</v>
      </c>
      <c r="U5822">
        <v>0</v>
      </c>
      <c r="V5822">
        <v>1</v>
      </c>
      <c r="W5822">
        <v>0</v>
      </c>
      <c r="X5822">
        <v>0</v>
      </c>
      <c r="Y5822">
        <v>0</v>
      </c>
      <c r="Z5822">
        <v>8.2900381245258306</v>
      </c>
      <c r="AA5822">
        <v>0</v>
      </c>
      <c r="AB5822">
        <v>0</v>
      </c>
      <c r="AC5822">
        <v>0</v>
      </c>
      <c r="AD5822">
        <v>0.94621766820139008</v>
      </c>
      <c r="AE5822">
        <v>9.2362557927272206</v>
      </c>
    </row>
    <row r="5823" spans="1:31" x14ac:dyDescent="0.3">
      <c r="A5823">
        <v>2518380</v>
      </c>
      <c r="B5823">
        <v>1</v>
      </c>
      <c r="C5823" t="s">
        <v>80</v>
      </c>
      <c r="D5823" t="s">
        <v>84</v>
      </c>
      <c r="E5823" t="s">
        <v>167</v>
      </c>
      <c r="F5823" t="s">
        <v>16678</v>
      </c>
      <c r="G5823" t="s">
        <v>169</v>
      </c>
      <c r="H5823" t="s">
        <v>150</v>
      </c>
      <c r="I5823" t="s">
        <v>136</v>
      </c>
      <c r="J5823" t="s">
        <v>137</v>
      </c>
      <c r="K5823" t="s">
        <v>144</v>
      </c>
      <c r="L5823" t="s">
        <v>16679</v>
      </c>
      <c r="M5823" t="s">
        <v>16680</v>
      </c>
      <c r="N5823">
        <v>5.7694444440000003</v>
      </c>
      <c r="O5823">
        <v>0</v>
      </c>
      <c r="P5823">
        <v>2</v>
      </c>
      <c r="Q5823">
        <v>0</v>
      </c>
      <c r="R5823">
        <v>0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1.7032262469192085</v>
      </c>
      <c r="Y5823">
        <v>0</v>
      </c>
      <c r="Z5823">
        <v>0</v>
      </c>
      <c r="AA5823">
        <v>0</v>
      </c>
      <c r="AB5823">
        <v>0</v>
      </c>
      <c r="AC5823">
        <v>0</v>
      </c>
      <c r="AD5823">
        <v>0</v>
      </c>
      <c r="AE5823">
        <v>1.7032262469192085</v>
      </c>
    </row>
    <row r="5824" spans="1:31" x14ac:dyDescent="0.3">
      <c r="A5824">
        <v>2518257</v>
      </c>
      <c r="B5824">
        <v>1</v>
      </c>
      <c r="C5824" t="s">
        <v>80</v>
      </c>
      <c r="D5824" t="s">
        <v>89</v>
      </c>
      <c r="E5824" t="s">
        <v>167</v>
      </c>
      <c r="F5824" t="s">
        <v>16681</v>
      </c>
      <c r="G5824" t="s">
        <v>263</v>
      </c>
      <c r="H5824" t="s">
        <v>150</v>
      </c>
      <c r="I5824" t="s">
        <v>136</v>
      </c>
      <c r="J5824" t="s">
        <v>137</v>
      </c>
      <c r="K5824" t="s">
        <v>144</v>
      </c>
      <c r="L5824" t="s">
        <v>16682</v>
      </c>
      <c r="M5824" t="s">
        <v>16683</v>
      </c>
      <c r="N5824">
        <v>0.73333333300000003</v>
      </c>
      <c r="O5824">
        <v>0</v>
      </c>
      <c r="P5824">
        <v>0</v>
      </c>
      <c r="Q5824">
        <v>0</v>
      </c>
      <c r="R5824">
        <v>0</v>
      </c>
      <c r="S5824">
        <v>0</v>
      </c>
      <c r="T5824">
        <v>1</v>
      </c>
      <c r="U5824">
        <v>0</v>
      </c>
      <c r="V5824">
        <v>0</v>
      </c>
      <c r="W5824">
        <v>0</v>
      </c>
      <c r="X5824">
        <v>0</v>
      </c>
      <c r="Y5824">
        <v>0</v>
      </c>
      <c r="Z5824">
        <v>0</v>
      </c>
      <c r="AA5824">
        <v>0</v>
      </c>
      <c r="AB5824">
        <v>0.53419948306386666</v>
      </c>
      <c r="AC5824">
        <v>0</v>
      </c>
      <c r="AD5824">
        <v>0</v>
      </c>
      <c r="AE5824">
        <v>0.53419948306386666</v>
      </c>
    </row>
    <row r="5825" spans="1:31" x14ac:dyDescent="0.3">
      <c r="A5825">
        <v>2518234</v>
      </c>
      <c r="B5825">
        <v>1</v>
      </c>
      <c r="C5825" t="s">
        <v>80</v>
      </c>
      <c r="D5825" t="s">
        <v>90</v>
      </c>
      <c r="E5825" t="s">
        <v>167</v>
      </c>
      <c r="F5825" t="s">
        <v>16684</v>
      </c>
      <c r="G5825" t="s">
        <v>169</v>
      </c>
      <c r="H5825" t="s">
        <v>150</v>
      </c>
      <c r="I5825" t="s">
        <v>136</v>
      </c>
      <c r="J5825" t="s">
        <v>137</v>
      </c>
      <c r="K5825" t="s">
        <v>144</v>
      </c>
      <c r="L5825" t="s">
        <v>16685</v>
      </c>
      <c r="M5825" t="s">
        <v>16686</v>
      </c>
      <c r="N5825">
        <v>1.2150000000000001</v>
      </c>
      <c r="O5825">
        <v>0</v>
      </c>
      <c r="P5825">
        <v>30</v>
      </c>
      <c r="Q5825">
        <v>0</v>
      </c>
      <c r="R5825">
        <v>0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9.8125451163329558</v>
      </c>
      <c r="Y5825">
        <v>0</v>
      </c>
      <c r="Z5825">
        <v>0</v>
      </c>
      <c r="AA5825">
        <v>0</v>
      </c>
      <c r="AB5825">
        <v>0</v>
      </c>
      <c r="AC5825">
        <v>0</v>
      </c>
      <c r="AD5825">
        <v>0</v>
      </c>
      <c r="AE5825">
        <v>9.8125451163329558</v>
      </c>
    </row>
    <row r="5826" spans="1:31" x14ac:dyDescent="0.3">
      <c r="A5826">
        <v>2518211</v>
      </c>
      <c r="B5826">
        <v>1</v>
      </c>
      <c r="C5826" t="s">
        <v>80</v>
      </c>
      <c r="D5826" t="s">
        <v>85</v>
      </c>
      <c r="E5826" t="s">
        <v>167</v>
      </c>
      <c r="F5826" t="s">
        <v>16687</v>
      </c>
      <c r="G5826" t="s">
        <v>234</v>
      </c>
      <c r="H5826" t="s">
        <v>150</v>
      </c>
      <c r="I5826" t="s">
        <v>136</v>
      </c>
      <c r="J5826" t="s">
        <v>137</v>
      </c>
      <c r="K5826" t="s">
        <v>144</v>
      </c>
      <c r="L5826" t="s">
        <v>16688</v>
      </c>
      <c r="M5826" t="s">
        <v>16689</v>
      </c>
      <c r="N5826">
        <v>0.98805555499999997</v>
      </c>
      <c r="O5826">
        <v>0</v>
      </c>
      <c r="P5826">
        <v>9</v>
      </c>
      <c r="Q5826">
        <v>0</v>
      </c>
      <c r="R5826">
        <v>0</v>
      </c>
      <c r="S5826">
        <v>0</v>
      </c>
      <c r="T5826">
        <v>2</v>
      </c>
      <c r="U5826">
        <v>0</v>
      </c>
      <c r="V5826">
        <v>0</v>
      </c>
      <c r="W5826">
        <v>0</v>
      </c>
      <c r="X5826">
        <v>4.3115147643173097</v>
      </c>
      <c r="Y5826">
        <v>0</v>
      </c>
      <c r="Z5826">
        <v>0</v>
      </c>
      <c r="AA5826">
        <v>0</v>
      </c>
      <c r="AB5826">
        <v>3.3895290805550928</v>
      </c>
      <c r="AC5826">
        <v>0</v>
      </c>
      <c r="AD5826">
        <v>0</v>
      </c>
      <c r="AE5826">
        <v>7.7010438448724026</v>
      </c>
    </row>
    <row r="5827" spans="1:31" x14ac:dyDescent="0.3">
      <c r="A5827">
        <v>2518065</v>
      </c>
      <c r="B5827">
        <v>1</v>
      </c>
      <c r="C5827" t="s">
        <v>80</v>
      </c>
      <c r="D5827" t="s">
        <v>94</v>
      </c>
      <c r="E5827" t="s">
        <v>187</v>
      </c>
      <c r="F5827" t="s">
        <v>5609</v>
      </c>
      <c r="G5827" t="s">
        <v>204</v>
      </c>
      <c r="H5827" t="s">
        <v>135</v>
      </c>
      <c r="I5827" t="s">
        <v>136</v>
      </c>
      <c r="J5827" t="s">
        <v>137</v>
      </c>
      <c r="K5827" t="s">
        <v>144</v>
      </c>
      <c r="L5827" t="s">
        <v>16690</v>
      </c>
      <c r="M5827" t="s">
        <v>16691</v>
      </c>
      <c r="N5827">
        <v>0.93166666600000003</v>
      </c>
      <c r="O5827">
        <v>0</v>
      </c>
      <c r="P5827">
        <v>233</v>
      </c>
      <c r="Q5827">
        <v>2</v>
      </c>
      <c r="R5827">
        <v>63</v>
      </c>
      <c r="S5827">
        <v>4</v>
      </c>
      <c r="T5827">
        <v>31</v>
      </c>
      <c r="U5827">
        <v>1</v>
      </c>
      <c r="V5827">
        <v>0</v>
      </c>
      <c r="W5827">
        <v>0</v>
      </c>
      <c r="X5827">
        <v>33.79470516008751</v>
      </c>
      <c r="Y5827">
        <v>2.7267897338372302</v>
      </c>
      <c r="Z5827">
        <v>41.281782915249138</v>
      </c>
      <c r="AA5827">
        <v>3.7177177139370374</v>
      </c>
      <c r="AB5827">
        <v>12.835985383998185</v>
      </c>
      <c r="AC5827">
        <v>4.3976060411845568</v>
      </c>
      <c r="AD5827">
        <v>0</v>
      </c>
      <c r="AE5827">
        <v>98.75458694829365</v>
      </c>
    </row>
    <row r="5828" spans="1:31" x14ac:dyDescent="0.3">
      <c r="A5828">
        <v>2518171</v>
      </c>
      <c r="B5828">
        <v>1</v>
      </c>
      <c r="C5828" t="s">
        <v>80</v>
      </c>
      <c r="D5828" t="s">
        <v>89</v>
      </c>
      <c r="E5828" t="s">
        <v>167</v>
      </c>
      <c r="F5828" t="s">
        <v>16692</v>
      </c>
      <c r="G5828" t="s">
        <v>234</v>
      </c>
      <c r="H5828" t="s">
        <v>150</v>
      </c>
      <c r="I5828" t="s">
        <v>136</v>
      </c>
      <c r="J5828" t="s">
        <v>137</v>
      </c>
      <c r="K5828" t="s">
        <v>144</v>
      </c>
      <c r="L5828" t="s">
        <v>16693</v>
      </c>
      <c r="M5828" t="s">
        <v>16694</v>
      </c>
      <c r="N5828">
        <v>2.3161111110000001</v>
      </c>
      <c r="O5828">
        <v>0</v>
      </c>
      <c r="P5828">
        <v>1</v>
      </c>
      <c r="Q5828">
        <v>0</v>
      </c>
      <c r="R5828">
        <v>0</v>
      </c>
      <c r="S5828">
        <v>0</v>
      </c>
      <c r="T5828">
        <v>0</v>
      </c>
      <c r="U5828">
        <v>0</v>
      </c>
      <c r="V5828">
        <v>0</v>
      </c>
      <c r="W5828">
        <v>0</v>
      </c>
      <c r="X5828">
        <v>0.34328118287244752</v>
      </c>
      <c r="Y5828">
        <v>0</v>
      </c>
      <c r="Z5828">
        <v>0</v>
      </c>
      <c r="AA5828">
        <v>0</v>
      </c>
      <c r="AB5828">
        <v>0</v>
      </c>
      <c r="AC5828">
        <v>0</v>
      </c>
      <c r="AD5828">
        <v>0</v>
      </c>
      <c r="AE5828">
        <v>0.34328118287244752</v>
      </c>
    </row>
    <row r="5829" spans="1:31" x14ac:dyDescent="0.3">
      <c r="A5829">
        <v>2518466</v>
      </c>
      <c r="B5829">
        <v>1</v>
      </c>
      <c r="C5829" t="s">
        <v>80</v>
      </c>
      <c r="D5829" t="s">
        <v>110</v>
      </c>
      <c r="E5829" t="s">
        <v>167</v>
      </c>
      <c r="F5829" t="s">
        <v>16695</v>
      </c>
      <c r="G5829" t="s">
        <v>169</v>
      </c>
      <c r="H5829" t="s">
        <v>150</v>
      </c>
      <c r="I5829" t="s">
        <v>136</v>
      </c>
      <c r="J5829" t="s">
        <v>137</v>
      </c>
      <c r="K5829" t="s">
        <v>144</v>
      </c>
      <c r="L5829" t="s">
        <v>16696</v>
      </c>
      <c r="M5829" t="s">
        <v>16697</v>
      </c>
      <c r="N5829">
        <v>7.62</v>
      </c>
      <c r="O5829">
        <v>0</v>
      </c>
      <c r="P5829">
        <v>0</v>
      </c>
      <c r="Q5829">
        <v>0</v>
      </c>
      <c r="R5829">
        <v>0</v>
      </c>
      <c r="S5829">
        <v>0</v>
      </c>
      <c r="T5829">
        <v>3</v>
      </c>
      <c r="U5829">
        <v>0</v>
      </c>
      <c r="V5829">
        <v>0</v>
      </c>
      <c r="W5829">
        <v>0</v>
      </c>
      <c r="X5829">
        <v>0</v>
      </c>
      <c r="Y5829">
        <v>0</v>
      </c>
      <c r="Z5829">
        <v>0</v>
      </c>
      <c r="AA5829">
        <v>0</v>
      </c>
      <c r="AB5829">
        <v>101.38709342612401</v>
      </c>
      <c r="AC5829">
        <v>0</v>
      </c>
      <c r="AD5829">
        <v>0</v>
      </c>
      <c r="AE5829">
        <v>101.38709342612401</v>
      </c>
    </row>
    <row r="5830" spans="1:31" x14ac:dyDescent="0.3">
      <c r="A5830">
        <v>2518486</v>
      </c>
      <c r="B5830">
        <v>1</v>
      </c>
      <c r="C5830" t="s">
        <v>80</v>
      </c>
      <c r="D5830" t="s">
        <v>92</v>
      </c>
      <c r="E5830" t="s">
        <v>167</v>
      </c>
      <c r="F5830" t="s">
        <v>16698</v>
      </c>
      <c r="G5830" t="s">
        <v>263</v>
      </c>
      <c r="H5830" t="s">
        <v>150</v>
      </c>
      <c r="I5830" t="s">
        <v>136</v>
      </c>
      <c r="J5830" t="s">
        <v>137</v>
      </c>
      <c r="K5830" t="s">
        <v>144</v>
      </c>
      <c r="L5830" t="s">
        <v>16699</v>
      </c>
      <c r="M5830" t="s">
        <v>16700</v>
      </c>
      <c r="N5830">
        <v>1.4402777769999999</v>
      </c>
      <c r="O5830">
        <v>0</v>
      </c>
      <c r="P5830">
        <v>1</v>
      </c>
      <c r="Q5830">
        <v>0</v>
      </c>
      <c r="R5830">
        <v>0</v>
      </c>
      <c r="S5830">
        <v>0</v>
      </c>
      <c r="T5830">
        <v>0</v>
      </c>
      <c r="U5830">
        <v>0</v>
      </c>
      <c r="V5830">
        <v>0</v>
      </c>
      <c r="W5830">
        <v>0</v>
      </c>
      <c r="X5830">
        <v>0.34640520089444449</v>
      </c>
      <c r="Y5830">
        <v>0</v>
      </c>
      <c r="Z5830">
        <v>0</v>
      </c>
      <c r="AA5830">
        <v>0</v>
      </c>
      <c r="AB5830">
        <v>0</v>
      </c>
      <c r="AC5830">
        <v>0</v>
      </c>
      <c r="AD5830">
        <v>0</v>
      </c>
      <c r="AE5830">
        <v>0.34640520089444449</v>
      </c>
    </row>
    <row r="5831" spans="1:31" x14ac:dyDescent="0.3">
      <c r="A5831">
        <v>2518108</v>
      </c>
      <c r="B5831">
        <v>1</v>
      </c>
      <c r="C5831" t="s">
        <v>81</v>
      </c>
      <c r="D5831" t="s">
        <v>112</v>
      </c>
      <c r="E5831" t="s">
        <v>167</v>
      </c>
      <c r="F5831" t="s">
        <v>16701</v>
      </c>
      <c r="G5831" t="s">
        <v>263</v>
      </c>
      <c r="H5831" t="s">
        <v>150</v>
      </c>
      <c r="I5831" t="s">
        <v>136</v>
      </c>
      <c r="J5831" t="s">
        <v>137</v>
      </c>
      <c r="K5831" t="s">
        <v>144</v>
      </c>
      <c r="L5831" t="s">
        <v>16702</v>
      </c>
      <c r="M5831" t="s">
        <v>16703</v>
      </c>
      <c r="N5831">
        <v>1.44</v>
      </c>
      <c r="O5831">
        <v>0</v>
      </c>
      <c r="P5831">
        <v>1</v>
      </c>
      <c r="Q5831">
        <v>0</v>
      </c>
      <c r="R5831">
        <v>1</v>
      </c>
      <c r="S5831">
        <v>0</v>
      </c>
      <c r="T5831">
        <v>0</v>
      </c>
      <c r="U5831">
        <v>0</v>
      </c>
      <c r="V5831">
        <v>0</v>
      </c>
      <c r="W5831">
        <v>0</v>
      </c>
      <c r="X5831">
        <v>3.8933708146666668E-3</v>
      </c>
      <c r="Y5831">
        <v>0</v>
      </c>
      <c r="Z5831">
        <v>5.2900753072875001E-3</v>
      </c>
      <c r="AA5831">
        <v>0</v>
      </c>
      <c r="AB5831">
        <v>0</v>
      </c>
      <c r="AC5831">
        <v>0</v>
      </c>
      <c r="AD5831">
        <v>0</v>
      </c>
      <c r="AE5831">
        <v>9.1834461219541669E-3</v>
      </c>
    </row>
    <row r="5832" spans="1:31" x14ac:dyDescent="0.3">
      <c r="A5832">
        <v>2518337</v>
      </c>
      <c r="B5832">
        <v>1</v>
      </c>
      <c r="C5832" t="s">
        <v>80</v>
      </c>
      <c r="D5832" t="s">
        <v>85</v>
      </c>
      <c r="E5832" t="s">
        <v>167</v>
      </c>
      <c r="F5832" t="s">
        <v>16704</v>
      </c>
      <c r="G5832" t="s">
        <v>263</v>
      </c>
      <c r="H5832" t="s">
        <v>150</v>
      </c>
      <c r="I5832" t="s">
        <v>136</v>
      </c>
      <c r="J5832" t="s">
        <v>137</v>
      </c>
      <c r="K5832" t="s">
        <v>144</v>
      </c>
      <c r="L5832" t="s">
        <v>16705</v>
      </c>
      <c r="M5832" t="s">
        <v>16706</v>
      </c>
      <c r="N5832">
        <v>0.92833333299999998</v>
      </c>
      <c r="O5832">
        <v>0</v>
      </c>
      <c r="P5832">
        <v>14</v>
      </c>
      <c r="Q5832">
        <v>0</v>
      </c>
      <c r="R5832">
        <v>0</v>
      </c>
      <c r="S5832">
        <v>0</v>
      </c>
      <c r="T5832">
        <v>0</v>
      </c>
      <c r="U5832">
        <v>0</v>
      </c>
      <c r="V5832">
        <v>0</v>
      </c>
      <c r="W5832">
        <v>0</v>
      </c>
      <c r="X5832">
        <v>3.4516532286256476</v>
      </c>
      <c r="Y5832">
        <v>0</v>
      </c>
      <c r="Z5832">
        <v>0</v>
      </c>
      <c r="AA5832">
        <v>0</v>
      </c>
      <c r="AB5832">
        <v>0</v>
      </c>
      <c r="AC5832">
        <v>0</v>
      </c>
      <c r="AD5832">
        <v>0</v>
      </c>
      <c r="AE5832">
        <v>3.4516532286256476</v>
      </c>
    </row>
    <row r="5833" spans="1:31" x14ac:dyDescent="0.3">
      <c r="A5833">
        <v>2518194</v>
      </c>
      <c r="B5833">
        <v>1</v>
      </c>
      <c r="C5833" t="s">
        <v>80</v>
      </c>
      <c r="D5833" t="s">
        <v>83</v>
      </c>
      <c r="E5833" t="s">
        <v>187</v>
      </c>
      <c r="F5833" t="s">
        <v>16707</v>
      </c>
      <c r="G5833" t="s">
        <v>143</v>
      </c>
      <c r="H5833" t="s">
        <v>135</v>
      </c>
      <c r="I5833" t="s">
        <v>136</v>
      </c>
      <c r="J5833" t="s">
        <v>137</v>
      </c>
      <c r="K5833" t="s">
        <v>144</v>
      </c>
      <c r="L5833" t="s">
        <v>16708</v>
      </c>
      <c r="M5833" t="s">
        <v>16709</v>
      </c>
      <c r="N5833">
        <v>0.89583333300000001</v>
      </c>
      <c r="O5833">
        <v>2</v>
      </c>
      <c r="P5833">
        <v>938</v>
      </c>
      <c r="Q5833">
        <v>4</v>
      </c>
      <c r="R5833">
        <v>2</v>
      </c>
      <c r="S5833">
        <v>12</v>
      </c>
      <c r="T5833">
        <v>83</v>
      </c>
      <c r="U5833">
        <v>5</v>
      </c>
      <c r="V5833">
        <v>0</v>
      </c>
      <c r="W5833">
        <v>0.30817574573325002</v>
      </c>
      <c r="X5833">
        <v>314.4374675849985</v>
      </c>
      <c r="Y5833">
        <v>2.2225194043986374</v>
      </c>
      <c r="Z5833">
        <v>1.9498208099999997E-2</v>
      </c>
      <c r="AA5833">
        <v>67.608853796861936</v>
      </c>
      <c r="AB5833">
        <v>104.52820913028918</v>
      </c>
      <c r="AC5833">
        <v>297.68583255935351</v>
      </c>
      <c r="AD5833">
        <v>0</v>
      </c>
      <c r="AE5833">
        <v>786.81055642973502</v>
      </c>
    </row>
    <row r="5834" spans="1:31" x14ac:dyDescent="0.3">
      <c r="A5834">
        <v>2518008</v>
      </c>
      <c r="B5834">
        <v>1</v>
      </c>
      <c r="C5834" t="s">
        <v>80</v>
      </c>
      <c r="D5834" t="s">
        <v>106</v>
      </c>
      <c r="E5834" t="s">
        <v>187</v>
      </c>
      <c r="F5834" t="s">
        <v>16710</v>
      </c>
      <c r="G5834" t="s">
        <v>143</v>
      </c>
      <c r="H5834" t="s">
        <v>135</v>
      </c>
      <c r="I5834" t="s">
        <v>136</v>
      </c>
      <c r="J5834" t="s">
        <v>137</v>
      </c>
      <c r="K5834" t="s">
        <v>144</v>
      </c>
      <c r="L5834" t="s">
        <v>16711</v>
      </c>
      <c r="M5834" t="s">
        <v>16712</v>
      </c>
      <c r="N5834">
        <v>2.1211111109999998</v>
      </c>
      <c r="O5834">
        <v>2</v>
      </c>
      <c r="P5834">
        <v>747</v>
      </c>
      <c r="Q5834">
        <v>88</v>
      </c>
      <c r="R5834">
        <v>136</v>
      </c>
      <c r="S5834">
        <v>9</v>
      </c>
      <c r="T5834">
        <v>106</v>
      </c>
      <c r="U5834">
        <v>1</v>
      </c>
      <c r="V5834">
        <v>0</v>
      </c>
      <c r="W5834">
        <v>0.72690011616600003</v>
      </c>
      <c r="X5834">
        <v>260.55550480103079</v>
      </c>
      <c r="Y5834">
        <v>216.74849651953249</v>
      </c>
      <c r="Z5834">
        <v>203.24026719325036</v>
      </c>
      <c r="AA5834">
        <v>57.242416257962795</v>
      </c>
      <c r="AB5834">
        <v>134.61776173333561</v>
      </c>
      <c r="AC5834">
        <v>2.3832627697092903</v>
      </c>
      <c r="AD5834">
        <v>0</v>
      </c>
      <c r="AE5834">
        <v>875.51460939098729</v>
      </c>
    </row>
    <row r="5835" spans="1:31" x14ac:dyDescent="0.3">
      <c r="A5835">
        <v>2518002</v>
      </c>
      <c r="B5835">
        <v>1</v>
      </c>
      <c r="C5835" t="s">
        <v>80</v>
      </c>
      <c r="D5835" t="s">
        <v>82</v>
      </c>
      <c r="E5835" t="s">
        <v>207</v>
      </c>
      <c r="F5835" t="s">
        <v>16713</v>
      </c>
      <c r="G5835" t="s">
        <v>1242</v>
      </c>
      <c r="H5835" t="s">
        <v>150</v>
      </c>
      <c r="I5835" t="s">
        <v>136</v>
      </c>
      <c r="J5835" t="s">
        <v>3</v>
      </c>
      <c r="K5835" t="s">
        <v>144</v>
      </c>
      <c r="L5835" t="s">
        <v>16714</v>
      </c>
      <c r="M5835" t="s">
        <v>16715</v>
      </c>
      <c r="N5835">
        <v>3.5016666660000002</v>
      </c>
      <c r="O5835">
        <v>0</v>
      </c>
      <c r="P5835">
        <v>37</v>
      </c>
      <c r="Q5835">
        <v>0</v>
      </c>
      <c r="R5835">
        <v>0</v>
      </c>
      <c r="S5835">
        <v>0</v>
      </c>
      <c r="T5835">
        <v>26</v>
      </c>
      <c r="U5835">
        <v>0</v>
      </c>
      <c r="V5835">
        <v>0</v>
      </c>
      <c r="W5835">
        <v>0</v>
      </c>
      <c r="X5835">
        <v>36.816471423347416</v>
      </c>
      <c r="Y5835">
        <v>0</v>
      </c>
      <c r="Z5835">
        <v>0</v>
      </c>
      <c r="AA5835">
        <v>0</v>
      </c>
      <c r="AB5835">
        <v>58.710052793252146</v>
      </c>
      <c r="AC5835">
        <v>0</v>
      </c>
      <c r="AD5835">
        <v>0</v>
      </c>
      <c r="AE5835">
        <v>95.526524216599569</v>
      </c>
    </row>
    <row r="5836" spans="1:31" x14ac:dyDescent="0.3">
      <c r="A5836">
        <v>2518400</v>
      </c>
      <c r="B5836">
        <v>1</v>
      </c>
      <c r="C5836" t="s">
        <v>80</v>
      </c>
      <c r="D5836" t="s">
        <v>93</v>
      </c>
      <c r="E5836" t="s">
        <v>167</v>
      </c>
      <c r="F5836" t="s">
        <v>16716</v>
      </c>
      <c r="G5836" t="s">
        <v>234</v>
      </c>
      <c r="H5836" t="s">
        <v>150</v>
      </c>
      <c r="I5836" t="s">
        <v>136</v>
      </c>
      <c r="J5836" t="s">
        <v>137</v>
      </c>
      <c r="K5836" t="s">
        <v>144</v>
      </c>
      <c r="L5836" t="s">
        <v>16717</v>
      </c>
      <c r="M5836" t="s">
        <v>16718</v>
      </c>
      <c r="N5836">
        <v>0.34777777700000001</v>
      </c>
      <c r="O5836">
        <v>0</v>
      </c>
      <c r="P5836">
        <v>9</v>
      </c>
      <c r="Q5836">
        <v>0</v>
      </c>
      <c r="R5836">
        <v>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0.84123017256549926</v>
      </c>
      <c r="Y5836">
        <v>0</v>
      </c>
      <c r="Z5836">
        <v>0</v>
      </c>
      <c r="AA5836">
        <v>0</v>
      </c>
      <c r="AB5836">
        <v>0</v>
      </c>
      <c r="AC5836">
        <v>0</v>
      </c>
      <c r="AD5836">
        <v>0</v>
      </c>
      <c r="AE5836">
        <v>0.84123017256549926</v>
      </c>
    </row>
    <row r="5837" spans="1:31" x14ac:dyDescent="0.3">
      <c r="A5837">
        <v>2518120</v>
      </c>
      <c r="B5837">
        <v>1</v>
      </c>
      <c r="C5837" t="s">
        <v>81</v>
      </c>
      <c r="D5837" t="s">
        <v>114</v>
      </c>
      <c r="E5837" t="s">
        <v>132</v>
      </c>
      <c r="F5837" t="s">
        <v>16719</v>
      </c>
      <c r="G5837" t="s">
        <v>134</v>
      </c>
      <c r="H5837" t="s">
        <v>135</v>
      </c>
      <c r="I5837" t="s">
        <v>136</v>
      </c>
      <c r="J5837" t="s">
        <v>137</v>
      </c>
      <c r="K5837" t="s">
        <v>138</v>
      </c>
      <c r="L5837" t="s">
        <v>16720</v>
      </c>
      <c r="M5837" t="s">
        <v>16721</v>
      </c>
      <c r="N5837">
        <v>1.945277777</v>
      </c>
      <c r="O5837">
        <v>0</v>
      </c>
      <c r="P5837">
        <v>68</v>
      </c>
      <c r="Q5837">
        <v>1</v>
      </c>
      <c r="R5837">
        <v>11</v>
      </c>
      <c r="S5837">
        <v>1</v>
      </c>
      <c r="T5837">
        <v>9</v>
      </c>
      <c r="U5837">
        <v>0</v>
      </c>
      <c r="V5837">
        <v>0</v>
      </c>
      <c r="W5837">
        <v>0</v>
      </c>
      <c r="X5837">
        <v>15.103748983039713</v>
      </c>
      <c r="Y5837">
        <v>1.251978880665555</v>
      </c>
      <c r="Z5837">
        <v>30.59311514194945</v>
      </c>
      <c r="AA5837">
        <v>3.2485451776961112</v>
      </c>
      <c r="AB5837">
        <v>27.504358904101345</v>
      </c>
      <c r="AC5837">
        <v>0</v>
      </c>
      <c r="AD5837">
        <v>0</v>
      </c>
      <c r="AE5837">
        <v>77.701747087452176</v>
      </c>
    </row>
    <row r="5838" spans="1:31" x14ac:dyDescent="0.3">
      <c r="A5838">
        <v>2518452</v>
      </c>
      <c r="B5838">
        <v>1</v>
      </c>
      <c r="C5838" t="s">
        <v>81</v>
      </c>
      <c r="D5838" t="s">
        <v>119</v>
      </c>
      <c r="E5838" t="s">
        <v>207</v>
      </c>
      <c r="F5838" t="s">
        <v>16722</v>
      </c>
      <c r="G5838" t="s">
        <v>177</v>
      </c>
      <c r="H5838" t="s">
        <v>150</v>
      </c>
      <c r="I5838" t="s">
        <v>136</v>
      </c>
      <c r="J5838" t="s">
        <v>137</v>
      </c>
      <c r="K5838" t="s">
        <v>144</v>
      </c>
      <c r="L5838" t="s">
        <v>16723</v>
      </c>
      <c r="M5838" t="s">
        <v>16724</v>
      </c>
      <c r="N5838">
        <v>0.68694444399999999</v>
      </c>
      <c r="O5838">
        <v>0</v>
      </c>
      <c r="P5838">
        <v>10</v>
      </c>
      <c r="Q5838">
        <v>0</v>
      </c>
      <c r="R5838">
        <v>3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0.71142489206672666</v>
      </c>
      <c r="Y5838">
        <v>0</v>
      </c>
      <c r="Z5838">
        <v>0.17373925331105</v>
      </c>
      <c r="AA5838">
        <v>0</v>
      </c>
      <c r="AB5838">
        <v>0</v>
      </c>
      <c r="AC5838">
        <v>0</v>
      </c>
      <c r="AD5838">
        <v>0</v>
      </c>
      <c r="AE5838">
        <v>0.88516414537777666</v>
      </c>
    </row>
    <row r="5839" spans="1:31" x14ac:dyDescent="0.3">
      <c r="A5839">
        <v>2518429</v>
      </c>
      <c r="B5839">
        <v>1</v>
      </c>
      <c r="C5839" t="s">
        <v>80</v>
      </c>
      <c r="D5839" t="s">
        <v>95</v>
      </c>
      <c r="E5839" t="s">
        <v>167</v>
      </c>
      <c r="F5839" t="s">
        <v>16725</v>
      </c>
      <c r="G5839" t="s">
        <v>234</v>
      </c>
      <c r="H5839" t="s">
        <v>150</v>
      </c>
      <c r="I5839" t="s">
        <v>136</v>
      </c>
      <c r="J5839" t="s">
        <v>137</v>
      </c>
      <c r="K5839" t="s">
        <v>144</v>
      </c>
      <c r="L5839" t="s">
        <v>16726</v>
      </c>
      <c r="M5839" t="s">
        <v>16727</v>
      </c>
      <c r="N5839">
        <v>2.2827777770000002</v>
      </c>
      <c r="O5839">
        <v>0</v>
      </c>
      <c r="P5839">
        <v>7</v>
      </c>
      <c r="Q5839">
        <v>0</v>
      </c>
      <c r="R5839">
        <v>0</v>
      </c>
      <c r="S5839">
        <v>0</v>
      </c>
      <c r="T5839">
        <v>2</v>
      </c>
      <c r="U5839">
        <v>0</v>
      </c>
      <c r="V5839">
        <v>0</v>
      </c>
      <c r="W5839">
        <v>0</v>
      </c>
      <c r="X5839">
        <v>4.0764676129309922</v>
      </c>
      <c r="Y5839">
        <v>0</v>
      </c>
      <c r="Z5839">
        <v>0</v>
      </c>
      <c r="AA5839">
        <v>0</v>
      </c>
      <c r="AB5839">
        <v>0.12663983743322998</v>
      </c>
      <c r="AC5839">
        <v>0</v>
      </c>
      <c r="AD5839">
        <v>0</v>
      </c>
      <c r="AE5839">
        <v>4.2031074503642225</v>
      </c>
    </row>
    <row r="5840" spans="1:31" x14ac:dyDescent="0.3">
      <c r="A5840">
        <v>2518137</v>
      </c>
      <c r="B5840">
        <v>1</v>
      </c>
      <c r="C5840" t="s">
        <v>80</v>
      </c>
      <c r="D5840" t="s">
        <v>100</v>
      </c>
      <c r="E5840" t="s">
        <v>141</v>
      </c>
      <c r="F5840" t="s">
        <v>2929</v>
      </c>
      <c r="G5840" t="s">
        <v>143</v>
      </c>
      <c r="H5840" t="s">
        <v>135</v>
      </c>
      <c r="I5840" t="s">
        <v>136</v>
      </c>
      <c r="J5840" t="s">
        <v>137</v>
      </c>
      <c r="K5840" t="s">
        <v>144</v>
      </c>
      <c r="L5840" t="s">
        <v>16728</v>
      </c>
      <c r="M5840" t="s">
        <v>16729</v>
      </c>
      <c r="N5840">
        <v>0.37944444399999999</v>
      </c>
      <c r="O5840">
        <v>10</v>
      </c>
      <c r="P5840">
        <v>5099</v>
      </c>
      <c r="Q5840">
        <v>4</v>
      </c>
      <c r="R5840">
        <v>102</v>
      </c>
      <c r="S5840">
        <v>13</v>
      </c>
      <c r="T5840">
        <v>323</v>
      </c>
      <c r="U5840">
        <v>4</v>
      </c>
      <c r="V5840">
        <v>1</v>
      </c>
      <c r="W5840">
        <v>8.942052273428315</v>
      </c>
      <c r="X5840">
        <v>331.84704588021975</v>
      </c>
      <c r="Y5840">
        <v>4.6717599059141994</v>
      </c>
      <c r="Z5840">
        <v>5.7089467295860734</v>
      </c>
      <c r="AA5840">
        <v>23.962808999283165</v>
      </c>
      <c r="AB5840">
        <v>80.444217991974085</v>
      </c>
      <c r="AC5840">
        <v>139.49170185783436</v>
      </c>
      <c r="AD5840">
        <v>0</v>
      </c>
      <c r="AE5840">
        <v>595.06853363823984</v>
      </c>
    </row>
    <row r="5841" spans="1:31" x14ac:dyDescent="0.3">
      <c r="A5841">
        <v>2518034</v>
      </c>
      <c r="B5841">
        <v>1</v>
      </c>
      <c r="C5841" t="s">
        <v>80</v>
      </c>
      <c r="D5841" t="s">
        <v>90</v>
      </c>
      <c r="E5841" t="s">
        <v>275</v>
      </c>
      <c r="F5841" t="s">
        <v>16730</v>
      </c>
      <c r="G5841" t="s">
        <v>143</v>
      </c>
      <c r="H5841" t="s">
        <v>135</v>
      </c>
      <c r="I5841" t="s">
        <v>136</v>
      </c>
      <c r="J5841" t="s">
        <v>137</v>
      </c>
      <c r="K5841" t="s">
        <v>144</v>
      </c>
      <c r="L5841" t="s">
        <v>16731</v>
      </c>
      <c r="M5841" t="s">
        <v>16732</v>
      </c>
      <c r="N5841">
        <v>0.57638888799999999</v>
      </c>
      <c r="O5841">
        <v>0</v>
      </c>
      <c r="P5841">
        <v>1630</v>
      </c>
      <c r="Q5841">
        <v>0</v>
      </c>
      <c r="R5841">
        <v>0</v>
      </c>
      <c r="S5841">
        <v>0</v>
      </c>
      <c r="T5841">
        <v>37</v>
      </c>
      <c r="U5841">
        <v>0</v>
      </c>
      <c r="V5841">
        <v>0</v>
      </c>
      <c r="W5841">
        <v>0</v>
      </c>
      <c r="X5841">
        <v>241.61003644376763</v>
      </c>
      <c r="Y5841">
        <v>0</v>
      </c>
      <c r="Z5841">
        <v>0</v>
      </c>
      <c r="AA5841">
        <v>0</v>
      </c>
      <c r="AB5841">
        <v>18.131802795039018</v>
      </c>
      <c r="AC5841">
        <v>0</v>
      </c>
      <c r="AD5841">
        <v>0</v>
      </c>
      <c r="AE5841">
        <v>259.74183923880662</v>
      </c>
    </row>
    <row r="5842" spans="1:31" x14ac:dyDescent="0.3">
      <c r="A5842">
        <v>2517991</v>
      </c>
      <c r="B5842">
        <v>1</v>
      </c>
      <c r="C5842" t="s">
        <v>80</v>
      </c>
      <c r="D5842" t="s">
        <v>108</v>
      </c>
      <c r="E5842" t="s">
        <v>132</v>
      </c>
      <c r="F5842" t="s">
        <v>16733</v>
      </c>
      <c r="G5842" t="s">
        <v>204</v>
      </c>
      <c r="H5842" t="s">
        <v>135</v>
      </c>
      <c r="I5842" t="s">
        <v>136</v>
      </c>
      <c r="J5842" t="s">
        <v>137</v>
      </c>
      <c r="K5842" t="s">
        <v>144</v>
      </c>
      <c r="L5842" t="s">
        <v>16734</v>
      </c>
      <c r="M5842" t="s">
        <v>16735</v>
      </c>
      <c r="N5842">
        <v>1.260277777</v>
      </c>
      <c r="O5842">
        <v>0</v>
      </c>
      <c r="P5842">
        <v>29</v>
      </c>
      <c r="Q5842">
        <v>0</v>
      </c>
      <c r="R5842">
        <v>5</v>
      </c>
      <c r="S5842">
        <v>0</v>
      </c>
      <c r="T5842">
        <v>5</v>
      </c>
      <c r="U5842">
        <v>0</v>
      </c>
      <c r="V5842">
        <v>0</v>
      </c>
      <c r="W5842">
        <v>0</v>
      </c>
      <c r="X5842">
        <v>5.3221140859393801</v>
      </c>
      <c r="Y5842">
        <v>0</v>
      </c>
      <c r="Z5842">
        <v>0.41127663514692503</v>
      </c>
      <c r="AA5842">
        <v>0</v>
      </c>
      <c r="AB5842">
        <v>0.90796074953709338</v>
      </c>
      <c r="AC5842">
        <v>0</v>
      </c>
      <c r="AD5842">
        <v>0</v>
      </c>
      <c r="AE5842">
        <v>6.6413514706233983</v>
      </c>
    </row>
    <row r="5843" spans="1:31" x14ac:dyDescent="0.3">
      <c r="A5843">
        <v>2518346</v>
      </c>
      <c r="B5843">
        <v>1</v>
      </c>
      <c r="C5843" t="s">
        <v>81</v>
      </c>
      <c r="D5843" t="s">
        <v>118</v>
      </c>
      <c r="E5843" t="s">
        <v>132</v>
      </c>
      <c r="F5843" t="s">
        <v>9563</v>
      </c>
      <c r="G5843" t="s">
        <v>204</v>
      </c>
      <c r="H5843" t="s">
        <v>135</v>
      </c>
      <c r="I5843" t="s">
        <v>136</v>
      </c>
      <c r="J5843" t="s">
        <v>137</v>
      </c>
      <c r="K5843" t="s">
        <v>144</v>
      </c>
      <c r="L5843" t="s">
        <v>16736</v>
      </c>
      <c r="M5843" t="s">
        <v>16737</v>
      </c>
      <c r="N5843">
        <v>1.507222222</v>
      </c>
      <c r="O5843">
        <v>0</v>
      </c>
      <c r="P5843">
        <v>471</v>
      </c>
      <c r="Q5843">
        <v>0</v>
      </c>
      <c r="R5843">
        <v>9</v>
      </c>
      <c r="S5843">
        <v>0</v>
      </c>
      <c r="T5843">
        <v>38</v>
      </c>
      <c r="U5843">
        <v>0</v>
      </c>
      <c r="V5843">
        <v>0</v>
      </c>
      <c r="W5843">
        <v>0</v>
      </c>
      <c r="X5843">
        <v>135.55358524523726</v>
      </c>
      <c r="Y5843">
        <v>0</v>
      </c>
      <c r="Z5843">
        <v>13.642436426982366</v>
      </c>
      <c r="AA5843">
        <v>0</v>
      </c>
      <c r="AB5843">
        <v>30.213461438200046</v>
      </c>
      <c r="AC5843">
        <v>0</v>
      </c>
      <c r="AD5843">
        <v>0</v>
      </c>
      <c r="AE5843">
        <v>179.40948311041967</v>
      </c>
    </row>
    <row r="5844" spans="1:31" x14ac:dyDescent="0.3">
      <c r="A5844">
        <v>2518097</v>
      </c>
      <c r="B5844">
        <v>1</v>
      </c>
      <c r="C5844" t="s">
        <v>80</v>
      </c>
      <c r="D5844" t="s">
        <v>88</v>
      </c>
      <c r="E5844" t="s">
        <v>187</v>
      </c>
      <c r="F5844" t="s">
        <v>16738</v>
      </c>
      <c r="G5844" t="s">
        <v>143</v>
      </c>
      <c r="H5844" t="s">
        <v>135</v>
      </c>
      <c r="I5844" t="s">
        <v>136</v>
      </c>
      <c r="J5844" t="s">
        <v>137</v>
      </c>
      <c r="K5844" t="s">
        <v>144</v>
      </c>
      <c r="L5844" t="s">
        <v>16739</v>
      </c>
      <c r="M5844" t="s">
        <v>16740</v>
      </c>
      <c r="N5844">
        <v>0.21833333299999999</v>
      </c>
      <c r="O5844">
        <v>0</v>
      </c>
      <c r="P5844">
        <v>0</v>
      </c>
      <c r="Q5844">
        <v>0</v>
      </c>
      <c r="R5844">
        <v>0</v>
      </c>
      <c r="S5844">
        <v>9</v>
      </c>
      <c r="T5844">
        <v>9</v>
      </c>
      <c r="U5844">
        <v>6</v>
      </c>
      <c r="V5844">
        <v>2</v>
      </c>
      <c r="W5844">
        <v>0</v>
      </c>
      <c r="X5844">
        <v>0</v>
      </c>
      <c r="Y5844">
        <v>0</v>
      </c>
      <c r="Z5844">
        <v>0</v>
      </c>
      <c r="AA5844">
        <v>40.477365088989245</v>
      </c>
      <c r="AB5844">
        <v>25.043682471964448</v>
      </c>
      <c r="AC5844">
        <v>150.76746420309254</v>
      </c>
      <c r="AD5844">
        <v>14.495652079147749</v>
      </c>
      <c r="AE5844">
        <v>230.78416384319399</v>
      </c>
    </row>
    <row r="5845" spans="1:31" x14ac:dyDescent="0.3">
      <c r="A5845">
        <v>2518197</v>
      </c>
      <c r="B5845">
        <v>1</v>
      </c>
      <c r="C5845" t="s">
        <v>80</v>
      </c>
      <c r="D5845" t="s">
        <v>96</v>
      </c>
      <c r="E5845" t="s">
        <v>167</v>
      </c>
      <c r="F5845" t="s">
        <v>16741</v>
      </c>
      <c r="G5845" t="s">
        <v>169</v>
      </c>
      <c r="H5845" t="s">
        <v>150</v>
      </c>
      <c r="I5845" t="s">
        <v>136</v>
      </c>
      <c r="J5845" t="s">
        <v>137</v>
      </c>
      <c r="K5845" t="s">
        <v>144</v>
      </c>
      <c r="L5845" t="s">
        <v>16742</v>
      </c>
      <c r="M5845" t="s">
        <v>16743</v>
      </c>
      <c r="N5845">
        <v>1.734444444</v>
      </c>
      <c r="O5845">
        <v>0</v>
      </c>
      <c r="P5845">
        <v>0</v>
      </c>
      <c r="Q5845">
        <v>0</v>
      </c>
      <c r="R5845">
        <v>0</v>
      </c>
      <c r="S5845">
        <v>0</v>
      </c>
      <c r="T5845">
        <v>2</v>
      </c>
      <c r="U5845">
        <v>0</v>
      </c>
      <c r="V5845">
        <v>0</v>
      </c>
      <c r="W5845">
        <v>0</v>
      </c>
      <c r="X5845">
        <v>0</v>
      </c>
      <c r="Y5845">
        <v>0</v>
      </c>
      <c r="Z5845">
        <v>0</v>
      </c>
      <c r="AA5845">
        <v>0</v>
      </c>
      <c r="AB5845">
        <v>0.28126364277379751</v>
      </c>
      <c r="AC5845">
        <v>0</v>
      </c>
      <c r="AD5845">
        <v>0</v>
      </c>
      <c r="AE5845">
        <v>0.28126364277379751</v>
      </c>
    </row>
    <row r="5846" spans="1:31" x14ac:dyDescent="0.3">
      <c r="A5846">
        <v>2518203</v>
      </c>
      <c r="B5846">
        <v>1</v>
      </c>
      <c r="C5846" t="s">
        <v>81</v>
      </c>
      <c r="D5846" t="s">
        <v>121</v>
      </c>
      <c r="E5846" t="s">
        <v>132</v>
      </c>
      <c r="F5846" t="s">
        <v>15859</v>
      </c>
      <c r="G5846" t="s">
        <v>204</v>
      </c>
      <c r="H5846" t="s">
        <v>135</v>
      </c>
      <c r="I5846" t="s">
        <v>136</v>
      </c>
      <c r="J5846" t="s">
        <v>137</v>
      </c>
      <c r="K5846" t="s">
        <v>144</v>
      </c>
      <c r="L5846" t="s">
        <v>16744</v>
      </c>
      <c r="M5846" t="s">
        <v>16745</v>
      </c>
      <c r="N5846">
        <v>0.48499999999999999</v>
      </c>
      <c r="O5846">
        <v>0</v>
      </c>
      <c r="P5846">
        <v>158</v>
      </c>
      <c r="Q5846">
        <v>1</v>
      </c>
      <c r="R5846">
        <v>24</v>
      </c>
      <c r="S5846">
        <v>0</v>
      </c>
      <c r="T5846">
        <v>6</v>
      </c>
      <c r="U5846">
        <v>0</v>
      </c>
      <c r="V5846">
        <v>0</v>
      </c>
      <c r="W5846">
        <v>0</v>
      </c>
      <c r="X5846">
        <v>8.2328483038953255</v>
      </c>
      <c r="Y5846">
        <v>0.32884707753833337</v>
      </c>
      <c r="Z5846">
        <v>1.7369618650756506</v>
      </c>
      <c r="AA5846">
        <v>0</v>
      </c>
      <c r="AB5846">
        <v>0.72073088901847493</v>
      </c>
      <c r="AC5846">
        <v>0</v>
      </c>
      <c r="AD5846">
        <v>0</v>
      </c>
      <c r="AE5846">
        <v>11.019388135527784</v>
      </c>
    </row>
    <row r="5847" spans="1:31" x14ac:dyDescent="0.3">
      <c r="A5847">
        <v>2518054</v>
      </c>
      <c r="B5847">
        <v>1</v>
      </c>
      <c r="C5847" t="s">
        <v>81</v>
      </c>
      <c r="D5847" t="s">
        <v>112</v>
      </c>
      <c r="E5847" t="s">
        <v>159</v>
      </c>
      <c r="F5847" t="s">
        <v>16746</v>
      </c>
      <c r="G5847" t="s">
        <v>134</v>
      </c>
      <c r="H5847" t="s">
        <v>150</v>
      </c>
      <c r="I5847" t="s">
        <v>136</v>
      </c>
      <c r="J5847" t="s">
        <v>137</v>
      </c>
      <c r="K5847" t="s">
        <v>138</v>
      </c>
      <c r="L5847" t="s">
        <v>16747</v>
      </c>
      <c r="M5847" t="s">
        <v>16748</v>
      </c>
      <c r="N5847">
        <v>1.170555555</v>
      </c>
      <c r="O5847">
        <v>0</v>
      </c>
      <c r="P5847">
        <v>38</v>
      </c>
      <c r="Q5847">
        <v>0</v>
      </c>
      <c r="R5847">
        <v>8</v>
      </c>
      <c r="S5847">
        <v>0</v>
      </c>
      <c r="T5847">
        <v>2</v>
      </c>
      <c r="U5847">
        <v>0</v>
      </c>
      <c r="V5847">
        <v>0</v>
      </c>
      <c r="W5847">
        <v>0</v>
      </c>
      <c r="X5847">
        <v>6.2409081831993118</v>
      </c>
      <c r="Y5847">
        <v>0</v>
      </c>
      <c r="Z5847">
        <v>0.12841086215709999</v>
      </c>
      <c r="AA5847">
        <v>0</v>
      </c>
      <c r="AB5847">
        <v>5.072257838755917E-2</v>
      </c>
      <c r="AC5847">
        <v>0</v>
      </c>
      <c r="AD5847">
        <v>0</v>
      </c>
      <c r="AE5847">
        <v>6.4200416237439715</v>
      </c>
    </row>
    <row r="5848" spans="1:31" x14ac:dyDescent="0.3">
      <c r="A5848">
        <v>2518446</v>
      </c>
      <c r="B5848">
        <v>1</v>
      </c>
      <c r="C5848" t="s">
        <v>81</v>
      </c>
      <c r="D5848" t="s">
        <v>127</v>
      </c>
      <c r="E5848" t="s">
        <v>187</v>
      </c>
      <c r="F5848" t="s">
        <v>754</v>
      </c>
      <c r="G5848" t="s">
        <v>143</v>
      </c>
      <c r="H5848" t="s">
        <v>135</v>
      </c>
      <c r="I5848" t="s">
        <v>136</v>
      </c>
      <c r="J5848" t="s">
        <v>137</v>
      </c>
      <c r="K5848" t="s">
        <v>144</v>
      </c>
      <c r="L5848" t="s">
        <v>16749</v>
      </c>
      <c r="M5848" t="s">
        <v>16750</v>
      </c>
      <c r="N5848">
        <v>2.5583333330000002</v>
      </c>
      <c r="O5848">
        <v>5</v>
      </c>
      <c r="P5848">
        <v>12</v>
      </c>
      <c r="Q5848">
        <v>183</v>
      </c>
      <c r="R5848">
        <v>121</v>
      </c>
      <c r="S5848">
        <v>16</v>
      </c>
      <c r="T5848">
        <v>8</v>
      </c>
      <c r="U5848">
        <v>0</v>
      </c>
      <c r="V5848">
        <v>0</v>
      </c>
      <c r="W5848">
        <v>5.6443352549259487</v>
      </c>
      <c r="X5848">
        <v>1.6128557139407764</v>
      </c>
      <c r="Y5848">
        <v>153.58009343699757</v>
      </c>
      <c r="Z5848">
        <v>118.59451729422645</v>
      </c>
      <c r="AA5848">
        <v>36.77943019287089</v>
      </c>
      <c r="AB5848">
        <v>15.808312939452426</v>
      </c>
      <c r="AC5848">
        <v>0</v>
      </c>
      <c r="AD5848">
        <v>0</v>
      </c>
      <c r="AE5848">
        <v>332.01954483241411</v>
      </c>
    </row>
    <row r="5849" spans="1:31" x14ac:dyDescent="0.3">
      <c r="A5849">
        <v>2518140</v>
      </c>
      <c r="B5849">
        <v>1</v>
      </c>
      <c r="C5849" t="s">
        <v>80</v>
      </c>
      <c r="D5849" t="s">
        <v>107</v>
      </c>
      <c r="E5849" t="s">
        <v>159</v>
      </c>
      <c r="F5849" t="s">
        <v>16751</v>
      </c>
      <c r="G5849" t="s">
        <v>134</v>
      </c>
      <c r="H5849" t="s">
        <v>150</v>
      </c>
      <c r="I5849" t="s">
        <v>136</v>
      </c>
      <c r="J5849" t="s">
        <v>137</v>
      </c>
      <c r="K5849" t="s">
        <v>138</v>
      </c>
      <c r="L5849" t="s">
        <v>16752</v>
      </c>
      <c r="M5849" t="s">
        <v>16753</v>
      </c>
      <c r="N5849">
        <v>0.37944444399999999</v>
      </c>
      <c r="O5849">
        <v>0</v>
      </c>
      <c r="P5849">
        <v>335</v>
      </c>
      <c r="Q5849">
        <v>0</v>
      </c>
      <c r="R5849">
        <v>0</v>
      </c>
      <c r="S5849">
        <v>0</v>
      </c>
      <c r="T5849">
        <v>14</v>
      </c>
      <c r="U5849">
        <v>0</v>
      </c>
      <c r="V5849">
        <v>0</v>
      </c>
      <c r="W5849">
        <v>0</v>
      </c>
      <c r="X5849">
        <v>35.023657459880283</v>
      </c>
      <c r="Y5849">
        <v>0</v>
      </c>
      <c r="Z5849">
        <v>0</v>
      </c>
      <c r="AA5849">
        <v>0</v>
      </c>
      <c r="AB5849">
        <v>14.165844127641988</v>
      </c>
      <c r="AC5849">
        <v>0</v>
      </c>
      <c r="AD5849">
        <v>0</v>
      </c>
      <c r="AE5849">
        <v>49.189501587522273</v>
      </c>
    </row>
    <row r="5850" spans="1:31" x14ac:dyDescent="0.3">
      <c r="A5850">
        <v>2518223</v>
      </c>
      <c r="B5850">
        <v>1</v>
      </c>
      <c r="C5850" t="s">
        <v>80</v>
      </c>
      <c r="D5850" t="s">
        <v>86</v>
      </c>
      <c r="E5850" t="s">
        <v>147</v>
      </c>
      <c r="F5850" t="s">
        <v>16754</v>
      </c>
      <c r="G5850" t="s">
        <v>161</v>
      </c>
      <c r="H5850" t="s">
        <v>150</v>
      </c>
      <c r="I5850" t="s">
        <v>136</v>
      </c>
      <c r="J5850" t="s">
        <v>137</v>
      </c>
      <c r="K5850" t="s">
        <v>144</v>
      </c>
      <c r="L5850" t="s">
        <v>16755</v>
      </c>
      <c r="M5850" t="s">
        <v>16756</v>
      </c>
      <c r="N5850">
        <v>0.63638888800000004</v>
      </c>
      <c r="O5850">
        <v>0</v>
      </c>
      <c r="P5850">
        <v>59</v>
      </c>
      <c r="Q5850">
        <v>0</v>
      </c>
      <c r="R5850">
        <v>0</v>
      </c>
      <c r="S5850">
        <v>0</v>
      </c>
      <c r="T5850">
        <v>11</v>
      </c>
      <c r="U5850">
        <v>0</v>
      </c>
      <c r="V5850">
        <v>0</v>
      </c>
      <c r="W5850">
        <v>0</v>
      </c>
      <c r="X5850">
        <v>6.5983020321988146</v>
      </c>
      <c r="Y5850">
        <v>0</v>
      </c>
      <c r="Z5850">
        <v>0</v>
      </c>
      <c r="AA5850">
        <v>0</v>
      </c>
      <c r="AB5850">
        <v>0.47781156897071003</v>
      </c>
      <c r="AC5850">
        <v>0</v>
      </c>
      <c r="AD5850">
        <v>0</v>
      </c>
      <c r="AE5850">
        <v>7.0761136011695243</v>
      </c>
    </row>
    <row r="5851" spans="1:31" x14ac:dyDescent="0.3">
      <c r="A5851">
        <v>2518472</v>
      </c>
      <c r="B5851">
        <v>1</v>
      </c>
      <c r="C5851" t="s">
        <v>80</v>
      </c>
      <c r="D5851" t="s">
        <v>93</v>
      </c>
      <c r="E5851" t="s">
        <v>187</v>
      </c>
      <c r="F5851" t="s">
        <v>16757</v>
      </c>
      <c r="G5851" t="s">
        <v>204</v>
      </c>
      <c r="H5851" t="s">
        <v>135</v>
      </c>
      <c r="I5851" t="s">
        <v>136</v>
      </c>
      <c r="J5851" t="s">
        <v>137</v>
      </c>
      <c r="K5851" t="s">
        <v>144</v>
      </c>
      <c r="L5851" t="s">
        <v>16758</v>
      </c>
      <c r="M5851" t="s">
        <v>16759</v>
      </c>
      <c r="N5851">
        <v>1.0900000000000001</v>
      </c>
      <c r="O5851">
        <v>0</v>
      </c>
      <c r="P5851">
        <v>12</v>
      </c>
      <c r="Q5851">
        <v>0</v>
      </c>
      <c r="R5851">
        <v>22</v>
      </c>
      <c r="S5851">
        <v>0</v>
      </c>
      <c r="T5851">
        <v>12</v>
      </c>
      <c r="U5851">
        <v>0</v>
      </c>
      <c r="V5851">
        <v>0</v>
      </c>
      <c r="W5851">
        <v>0</v>
      </c>
      <c r="X5851">
        <v>3.7227357061976973</v>
      </c>
      <c r="Y5851">
        <v>0</v>
      </c>
      <c r="Z5851">
        <v>22.268707633243231</v>
      </c>
      <c r="AA5851">
        <v>0</v>
      </c>
      <c r="AB5851">
        <v>31.571993240021278</v>
      </c>
      <c r="AC5851">
        <v>0</v>
      </c>
      <c r="AD5851">
        <v>0</v>
      </c>
      <c r="AE5851">
        <v>57.563436579462206</v>
      </c>
    </row>
    <row r="5852" spans="1:31" x14ac:dyDescent="0.3">
      <c r="A5852">
        <v>2517988</v>
      </c>
      <c r="B5852">
        <v>1</v>
      </c>
      <c r="C5852" t="s">
        <v>80</v>
      </c>
      <c r="D5852" t="s">
        <v>97</v>
      </c>
      <c r="E5852" t="s">
        <v>275</v>
      </c>
      <c r="F5852" t="s">
        <v>16760</v>
      </c>
      <c r="G5852" t="s">
        <v>295</v>
      </c>
      <c r="H5852" t="s">
        <v>135</v>
      </c>
      <c r="I5852" t="s">
        <v>136</v>
      </c>
      <c r="J5852" t="s">
        <v>137</v>
      </c>
      <c r="K5852" t="s">
        <v>138</v>
      </c>
      <c r="L5852" t="s">
        <v>16761</v>
      </c>
      <c r="M5852" t="s">
        <v>16762</v>
      </c>
      <c r="N5852">
        <v>0.25277777699999998</v>
      </c>
      <c r="O5852">
        <v>26</v>
      </c>
      <c r="P5852">
        <v>15690</v>
      </c>
      <c r="Q5852">
        <v>7</v>
      </c>
      <c r="R5852">
        <v>933</v>
      </c>
      <c r="S5852">
        <v>61</v>
      </c>
      <c r="T5852">
        <v>2405</v>
      </c>
      <c r="U5852">
        <v>5</v>
      </c>
      <c r="V5852">
        <v>5</v>
      </c>
      <c r="W5852">
        <v>101.38649473194008</v>
      </c>
      <c r="X5852">
        <v>1410.300664370078</v>
      </c>
      <c r="Y5852">
        <v>2.0552764510004997</v>
      </c>
      <c r="Z5852">
        <v>56.217542623592401</v>
      </c>
      <c r="AA5852">
        <v>263.39111624851478</v>
      </c>
      <c r="AB5852">
        <v>382.11315607857728</v>
      </c>
      <c r="AC5852">
        <v>15.299676465200402</v>
      </c>
      <c r="AD5852">
        <v>1.4631299234734001</v>
      </c>
      <c r="AE5852">
        <v>2232.2270568923764</v>
      </c>
    </row>
    <row r="5853" spans="1:31" x14ac:dyDescent="0.3">
      <c r="A5853">
        <v>2518363</v>
      </c>
      <c r="B5853">
        <v>1</v>
      </c>
      <c r="C5853" t="s">
        <v>81</v>
      </c>
      <c r="D5853" t="s">
        <v>112</v>
      </c>
      <c r="E5853" t="s">
        <v>141</v>
      </c>
      <c r="F5853" t="s">
        <v>11688</v>
      </c>
      <c r="G5853" t="s">
        <v>143</v>
      </c>
      <c r="H5853" t="s">
        <v>135</v>
      </c>
      <c r="I5853" t="s">
        <v>136</v>
      </c>
      <c r="J5853" t="s">
        <v>137</v>
      </c>
      <c r="K5853" t="s">
        <v>144</v>
      </c>
      <c r="L5853" t="s">
        <v>16763</v>
      </c>
      <c r="M5853" t="s">
        <v>16764</v>
      </c>
      <c r="N5853">
        <v>0.324722222</v>
      </c>
      <c r="O5853">
        <v>0</v>
      </c>
      <c r="P5853">
        <v>3</v>
      </c>
      <c r="Q5853">
        <v>13</v>
      </c>
      <c r="R5853">
        <v>71</v>
      </c>
      <c r="S5853">
        <v>6</v>
      </c>
      <c r="T5853">
        <v>6</v>
      </c>
      <c r="U5853">
        <v>0</v>
      </c>
      <c r="V5853">
        <v>0</v>
      </c>
      <c r="W5853">
        <v>0</v>
      </c>
      <c r="X5853">
        <v>0.49168113301501259</v>
      </c>
      <c r="Y5853">
        <v>164.44654121712205</v>
      </c>
      <c r="Z5853">
        <v>16.527436963295305</v>
      </c>
      <c r="AA5853">
        <v>9.8750599667063401</v>
      </c>
      <c r="AB5853">
        <v>2.2858774855374855</v>
      </c>
      <c r="AC5853">
        <v>0</v>
      </c>
      <c r="AD5853">
        <v>0</v>
      </c>
      <c r="AE5853">
        <v>193.62659676567623</v>
      </c>
    </row>
    <row r="5854" spans="1:31" x14ac:dyDescent="0.3">
      <c r="A5854">
        <v>2518037</v>
      </c>
      <c r="B5854">
        <v>1</v>
      </c>
      <c r="C5854" t="s">
        <v>80</v>
      </c>
      <c r="D5854" t="s">
        <v>82</v>
      </c>
      <c r="E5854" t="s">
        <v>207</v>
      </c>
      <c r="F5854" t="s">
        <v>16765</v>
      </c>
      <c r="G5854" t="s">
        <v>1242</v>
      </c>
      <c r="H5854" t="s">
        <v>150</v>
      </c>
      <c r="I5854" t="s">
        <v>136</v>
      </c>
      <c r="J5854" t="s">
        <v>3</v>
      </c>
      <c r="K5854" t="s">
        <v>144</v>
      </c>
      <c r="L5854" t="s">
        <v>16766</v>
      </c>
      <c r="M5854" t="s">
        <v>16767</v>
      </c>
      <c r="N5854">
        <v>2.8738888880000002</v>
      </c>
      <c r="O5854">
        <v>0</v>
      </c>
      <c r="P5854">
        <v>9</v>
      </c>
      <c r="Q5854">
        <v>0</v>
      </c>
      <c r="R5854">
        <v>0</v>
      </c>
      <c r="S5854">
        <v>0</v>
      </c>
      <c r="T5854">
        <v>21</v>
      </c>
      <c r="U5854">
        <v>0</v>
      </c>
      <c r="V5854">
        <v>0</v>
      </c>
      <c r="W5854">
        <v>0</v>
      </c>
      <c r="X5854">
        <v>10.206110709999081</v>
      </c>
      <c r="Y5854">
        <v>0</v>
      </c>
      <c r="Z5854">
        <v>0</v>
      </c>
      <c r="AA5854">
        <v>0</v>
      </c>
      <c r="AB5854">
        <v>45.105899353245832</v>
      </c>
      <c r="AC5854">
        <v>0</v>
      </c>
      <c r="AD5854">
        <v>0</v>
      </c>
      <c r="AE5854">
        <v>55.312010063244912</v>
      </c>
    </row>
    <row r="5855" spans="1:31" x14ac:dyDescent="0.3">
      <c r="A5855">
        <v>2518386</v>
      </c>
      <c r="B5855">
        <v>1</v>
      </c>
      <c r="C5855" t="s">
        <v>80</v>
      </c>
      <c r="D5855" t="s">
        <v>83</v>
      </c>
      <c r="E5855" t="s">
        <v>132</v>
      </c>
      <c r="F5855" t="s">
        <v>16768</v>
      </c>
      <c r="G5855" t="s">
        <v>1270</v>
      </c>
      <c r="H5855" t="s">
        <v>135</v>
      </c>
      <c r="I5855" t="s">
        <v>136</v>
      </c>
      <c r="J5855" t="s">
        <v>137</v>
      </c>
      <c r="K5855" t="s">
        <v>144</v>
      </c>
      <c r="L5855" t="s">
        <v>16769</v>
      </c>
      <c r="M5855" t="s">
        <v>16770</v>
      </c>
      <c r="N5855">
        <v>4.9308333329999998</v>
      </c>
      <c r="O5855">
        <v>0</v>
      </c>
      <c r="P5855">
        <v>328</v>
      </c>
      <c r="Q5855">
        <v>0</v>
      </c>
      <c r="R5855">
        <v>0</v>
      </c>
      <c r="S5855">
        <v>0</v>
      </c>
      <c r="T5855">
        <v>22</v>
      </c>
      <c r="U5855">
        <v>0</v>
      </c>
      <c r="V5855">
        <v>0</v>
      </c>
      <c r="W5855">
        <v>0</v>
      </c>
      <c r="X5855">
        <v>642.36244374681303</v>
      </c>
      <c r="Y5855">
        <v>0</v>
      </c>
      <c r="Z5855">
        <v>0</v>
      </c>
      <c r="AA5855">
        <v>0</v>
      </c>
      <c r="AB5855">
        <v>48.23772702287711</v>
      </c>
      <c r="AC5855">
        <v>0</v>
      </c>
      <c r="AD5855">
        <v>0</v>
      </c>
      <c r="AE5855">
        <v>690.60017076969018</v>
      </c>
    </row>
    <row r="5856" spans="1:31" x14ac:dyDescent="0.3">
      <c r="A5856">
        <v>2517994</v>
      </c>
      <c r="B5856">
        <v>1</v>
      </c>
      <c r="C5856" t="s">
        <v>80</v>
      </c>
      <c r="D5856" t="s">
        <v>108</v>
      </c>
      <c r="E5856" t="s">
        <v>132</v>
      </c>
      <c r="F5856" t="s">
        <v>16733</v>
      </c>
      <c r="G5856" t="s">
        <v>674</v>
      </c>
      <c r="H5856" t="s">
        <v>135</v>
      </c>
      <c r="I5856" t="s">
        <v>136</v>
      </c>
      <c r="J5856" t="s">
        <v>137</v>
      </c>
      <c r="K5856" t="s">
        <v>144</v>
      </c>
      <c r="L5856" t="s">
        <v>16771</v>
      </c>
      <c r="M5856" t="s">
        <v>16772</v>
      </c>
      <c r="N5856">
        <v>7.938055555</v>
      </c>
      <c r="O5856">
        <v>0</v>
      </c>
      <c r="P5856">
        <v>29</v>
      </c>
      <c r="Q5856">
        <v>0</v>
      </c>
      <c r="R5856">
        <v>5</v>
      </c>
      <c r="S5856">
        <v>0</v>
      </c>
      <c r="T5856">
        <v>5</v>
      </c>
      <c r="U5856">
        <v>0</v>
      </c>
      <c r="V5856">
        <v>0</v>
      </c>
      <c r="W5856">
        <v>0</v>
      </c>
      <c r="X5856">
        <v>35.953710304808524</v>
      </c>
      <c r="Y5856">
        <v>0</v>
      </c>
      <c r="Z5856">
        <v>4.1790022351727432</v>
      </c>
      <c r="AA5856">
        <v>0</v>
      </c>
      <c r="AB5856">
        <v>9.8910584750736259</v>
      </c>
      <c r="AC5856">
        <v>0</v>
      </c>
      <c r="AD5856">
        <v>0</v>
      </c>
      <c r="AE5856">
        <v>50.023771015054898</v>
      </c>
    </row>
    <row r="5857" spans="1:31" x14ac:dyDescent="0.3">
      <c r="A5857">
        <v>2518157</v>
      </c>
      <c r="B5857">
        <v>1</v>
      </c>
      <c r="C5857" t="s">
        <v>80</v>
      </c>
      <c r="D5857" t="s">
        <v>83</v>
      </c>
      <c r="E5857" t="s">
        <v>132</v>
      </c>
      <c r="F5857" t="s">
        <v>16773</v>
      </c>
      <c r="G5857" t="s">
        <v>143</v>
      </c>
      <c r="H5857" t="s">
        <v>135</v>
      </c>
      <c r="I5857" t="s">
        <v>136</v>
      </c>
      <c r="J5857" t="s">
        <v>137</v>
      </c>
      <c r="K5857" t="s">
        <v>144</v>
      </c>
      <c r="L5857" t="s">
        <v>16774</v>
      </c>
      <c r="M5857" t="s">
        <v>16775</v>
      </c>
      <c r="N5857">
        <v>0.40194444400000001</v>
      </c>
      <c r="O5857">
        <v>0</v>
      </c>
      <c r="P5857">
        <v>58</v>
      </c>
      <c r="Q5857">
        <v>0</v>
      </c>
      <c r="R5857">
        <v>0</v>
      </c>
      <c r="S5857">
        <v>0</v>
      </c>
      <c r="T5857">
        <v>0</v>
      </c>
      <c r="U5857">
        <v>0</v>
      </c>
      <c r="V5857">
        <v>0</v>
      </c>
      <c r="W5857">
        <v>0</v>
      </c>
      <c r="X5857">
        <v>7.5502467760367473</v>
      </c>
      <c r="Y5857">
        <v>0</v>
      </c>
      <c r="Z5857">
        <v>0</v>
      </c>
      <c r="AA5857">
        <v>0</v>
      </c>
      <c r="AB5857">
        <v>0</v>
      </c>
      <c r="AC5857">
        <v>0</v>
      </c>
      <c r="AD5857">
        <v>0</v>
      </c>
      <c r="AE5857">
        <v>7.5502467760367473</v>
      </c>
    </row>
    <row r="5858" spans="1:31" x14ac:dyDescent="0.3">
      <c r="A5858">
        <v>2518051</v>
      </c>
      <c r="B5858">
        <v>1</v>
      </c>
      <c r="C5858" t="s">
        <v>81</v>
      </c>
      <c r="D5858" t="s">
        <v>121</v>
      </c>
      <c r="E5858" t="s">
        <v>132</v>
      </c>
      <c r="F5858" t="s">
        <v>16776</v>
      </c>
      <c r="G5858" t="s">
        <v>204</v>
      </c>
      <c r="H5858" t="s">
        <v>135</v>
      </c>
      <c r="I5858" t="s">
        <v>136</v>
      </c>
      <c r="J5858" t="s">
        <v>137</v>
      </c>
      <c r="K5858" t="s">
        <v>144</v>
      </c>
      <c r="L5858" t="s">
        <v>16777</v>
      </c>
      <c r="M5858" t="s">
        <v>16778</v>
      </c>
      <c r="N5858">
        <v>2.0975000000000001</v>
      </c>
      <c r="O5858">
        <v>0</v>
      </c>
      <c r="P5858">
        <v>159</v>
      </c>
      <c r="Q5858">
        <v>0</v>
      </c>
      <c r="R5858">
        <v>9</v>
      </c>
      <c r="S5858">
        <v>3</v>
      </c>
      <c r="T5858">
        <v>3</v>
      </c>
      <c r="U5858">
        <v>0</v>
      </c>
      <c r="V5858">
        <v>0</v>
      </c>
      <c r="W5858">
        <v>0</v>
      </c>
      <c r="X5858">
        <v>45.563853437138164</v>
      </c>
      <c r="Y5858">
        <v>0</v>
      </c>
      <c r="Z5858">
        <v>2.4423864882876423</v>
      </c>
      <c r="AA5858">
        <v>21.124933869971294</v>
      </c>
      <c r="AB5858">
        <v>3.3936838924244608</v>
      </c>
      <c r="AC5858">
        <v>0</v>
      </c>
      <c r="AD5858">
        <v>0</v>
      </c>
      <c r="AE5858">
        <v>72.524857687821566</v>
      </c>
    </row>
    <row r="5859" spans="1:31" x14ac:dyDescent="0.3">
      <c r="A5859">
        <v>2518143</v>
      </c>
      <c r="B5859">
        <v>1</v>
      </c>
      <c r="C5859" t="s">
        <v>80</v>
      </c>
      <c r="D5859" t="s">
        <v>95</v>
      </c>
      <c r="E5859" t="s">
        <v>187</v>
      </c>
      <c r="F5859" t="s">
        <v>13635</v>
      </c>
      <c r="G5859" t="s">
        <v>204</v>
      </c>
      <c r="H5859" t="s">
        <v>135</v>
      </c>
      <c r="I5859" t="s">
        <v>136</v>
      </c>
      <c r="J5859" t="s">
        <v>137</v>
      </c>
      <c r="K5859" t="s">
        <v>144</v>
      </c>
      <c r="L5859" t="s">
        <v>16779</v>
      </c>
      <c r="M5859" t="s">
        <v>16780</v>
      </c>
      <c r="N5859">
        <v>2.3691666659999999</v>
      </c>
      <c r="O5859">
        <v>0</v>
      </c>
      <c r="P5859">
        <v>0</v>
      </c>
      <c r="Q5859">
        <v>0</v>
      </c>
      <c r="R5859">
        <v>0</v>
      </c>
      <c r="S5859">
        <v>2</v>
      </c>
      <c r="T5859">
        <v>0</v>
      </c>
      <c r="U5859">
        <v>1</v>
      </c>
      <c r="V5859">
        <v>0</v>
      </c>
      <c r="W5859">
        <v>0</v>
      </c>
      <c r="X5859">
        <v>0</v>
      </c>
      <c r="Y5859">
        <v>0</v>
      </c>
      <c r="Z5859">
        <v>0</v>
      </c>
      <c r="AA5859">
        <v>57.865796483400217</v>
      </c>
      <c r="AB5859">
        <v>0</v>
      </c>
      <c r="AC5859">
        <v>261.54496551969333</v>
      </c>
      <c r="AD5859">
        <v>0</v>
      </c>
      <c r="AE5859">
        <v>319.41076200309357</v>
      </c>
    </row>
    <row r="5860" spans="1:31" x14ac:dyDescent="0.3">
      <c r="A5860">
        <v>2518020</v>
      </c>
      <c r="B5860">
        <v>1</v>
      </c>
      <c r="C5860" t="s">
        <v>81</v>
      </c>
      <c r="D5860" t="s">
        <v>118</v>
      </c>
      <c r="E5860" t="s">
        <v>132</v>
      </c>
      <c r="F5860" t="s">
        <v>16781</v>
      </c>
      <c r="G5860" t="s">
        <v>204</v>
      </c>
      <c r="H5860" t="s">
        <v>135</v>
      </c>
      <c r="I5860" t="s">
        <v>136</v>
      </c>
      <c r="J5860" t="s">
        <v>137</v>
      </c>
      <c r="K5860" t="s">
        <v>144</v>
      </c>
      <c r="L5860" t="s">
        <v>16782</v>
      </c>
      <c r="M5860" t="s">
        <v>16783</v>
      </c>
      <c r="N5860">
        <v>2.1747222220000002</v>
      </c>
      <c r="O5860">
        <v>0</v>
      </c>
      <c r="P5860">
        <v>152</v>
      </c>
      <c r="Q5860">
        <v>14</v>
      </c>
      <c r="R5860">
        <v>12</v>
      </c>
      <c r="S5860">
        <v>0</v>
      </c>
      <c r="T5860">
        <v>5</v>
      </c>
      <c r="U5860">
        <v>0</v>
      </c>
      <c r="V5860">
        <v>0</v>
      </c>
      <c r="W5860">
        <v>0</v>
      </c>
      <c r="X5860">
        <v>38.493868984010319</v>
      </c>
      <c r="Y5860">
        <v>16.012578898835169</v>
      </c>
      <c r="Z5860">
        <v>16.130993875063069</v>
      </c>
      <c r="AA5860">
        <v>0</v>
      </c>
      <c r="AB5860">
        <v>5.4682289694141435</v>
      </c>
      <c r="AC5860">
        <v>0</v>
      </c>
      <c r="AD5860">
        <v>0</v>
      </c>
      <c r="AE5860">
        <v>76.105670727322703</v>
      </c>
    </row>
    <row r="5861" spans="1:31" x14ac:dyDescent="0.3">
      <c r="A5861">
        <v>2518183</v>
      </c>
      <c r="B5861">
        <v>1</v>
      </c>
      <c r="C5861" t="s">
        <v>80</v>
      </c>
      <c r="D5861" t="s">
        <v>94</v>
      </c>
      <c r="E5861" t="s">
        <v>141</v>
      </c>
      <c r="F5861" t="s">
        <v>1058</v>
      </c>
      <c r="G5861" t="s">
        <v>143</v>
      </c>
      <c r="H5861" t="s">
        <v>135</v>
      </c>
      <c r="I5861" t="s">
        <v>136</v>
      </c>
      <c r="J5861" t="s">
        <v>137</v>
      </c>
      <c r="K5861" t="s">
        <v>144</v>
      </c>
      <c r="L5861" t="s">
        <v>16784</v>
      </c>
      <c r="M5861" t="s">
        <v>16785</v>
      </c>
      <c r="N5861">
        <v>0.56416666599999998</v>
      </c>
      <c r="O5861">
        <v>0</v>
      </c>
      <c r="P5861">
        <v>3453</v>
      </c>
      <c r="Q5861">
        <v>100</v>
      </c>
      <c r="R5861">
        <v>670</v>
      </c>
      <c r="S5861">
        <v>17</v>
      </c>
      <c r="T5861">
        <v>458</v>
      </c>
      <c r="U5861">
        <v>8</v>
      </c>
      <c r="V5861">
        <v>1</v>
      </c>
      <c r="W5861">
        <v>0</v>
      </c>
      <c r="X5861">
        <v>304.52074869090785</v>
      </c>
      <c r="Y5861">
        <v>14.003597272906433</v>
      </c>
      <c r="Z5861">
        <v>175.89353726985362</v>
      </c>
      <c r="AA5861">
        <v>32.09067430084</v>
      </c>
      <c r="AB5861">
        <v>169.77478106765366</v>
      </c>
      <c r="AC5861">
        <v>293.88463946183373</v>
      </c>
      <c r="AD5861">
        <v>3.1173722524115002E-2</v>
      </c>
      <c r="AE5861">
        <v>990.19915178651934</v>
      </c>
    </row>
    <row r="5862" spans="1:31" x14ac:dyDescent="0.3">
      <c r="A5862">
        <v>2518375</v>
      </c>
      <c r="B5862">
        <v>1</v>
      </c>
      <c r="C5862" t="s">
        <v>80</v>
      </c>
      <c r="D5862" t="s">
        <v>90</v>
      </c>
      <c r="E5862" t="s">
        <v>147</v>
      </c>
      <c r="F5862" t="s">
        <v>16786</v>
      </c>
      <c r="G5862" t="s">
        <v>161</v>
      </c>
      <c r="H5862" t="s">
        <v>150</v>
      </c>
      <c r="I5862" t="s">
        <v>136</v>
      </c>
      <c r="J5862" t="s">
        <v>137</v>
      </c>
      <c r="K5862" t="s">
        <v>144</v>
      </c>
      <c r="L5862" t="s">
        <v>16787</v>
      </c>
      <c r="M5862" t="s">
        <v>16788</v>
      </c>
      <c r="N5862">
        <v>1.701944444</v>
      </c>
      <c r="O5862">
        <v>0</v>
      </c>
      <c r="P5862">
        <v>50</v>
      </c>
      <c r="Q5862">
        <v>0</v>
      </c>
      <c r="R5862">
        <v>0</v>
      </c>
      <c r="S5862">
        <v>0</v>
      </c>
      <c r="T5862">
        <v>7</v>
      </c>
      <c r="U5862">
        <v>0</v>
      </c>
      <c r="V5862">
        <v>0</v>
      </c>
      <c r="W5862">
        <v>0</v>
      </c>
      <c r="X5862">
        <v>23.66935974180187</v>
      </c>
      <c r="Y5862">
        <v>0</v>
      </c>
      <c r="Z5862">
        <v>0</v>
      </c>
      <c r="AA5862">
        <v>0</v>
      </c>
      <c r="AB5862">
        <v>10.641660826469563</v>
      </c>
      <c r="AC5862">
        <v>0</v>
      </c>
      <c r="AD5862">
        <v>0</v>
      </c>
      <c r="AE5862">
        <v>34.311020568271431</v>
      </c>
    </row>
    <row r="5863" spans="1:31" x14ac:dyDescent="0.3">
      <c r="A5863">
        <v>2518126</v>
      </c>
      <c r="B5863">
        <v>1</v>
      </c>
      <c r="C5863" t="s">
        <v>80</v>
      </c>
      <c r="D5863" t="s">
        <v>107</v>
      </c>
      <c r="E5863" t="s">
        <v>141</v>
      </c>
      <c r="F5863" t="s">
        <v>7401</v>
      </c>
      <c r="G5863" t="s">
        <v>143</v>
      </c>
      <c r="H5863" t="s">
        <v>135</v>
      </c>
      <c r="I5863" t="s">
        <v>136</v>
      </c>
      <c r="J5863" t="s">
        <v>137</v>
      </c>
      <c r="K5863" t="s">
        <v>144</v>
      </c>
      <c r="L5863" t="s">
        <v>16789</v>
      </c>
      <c r="M5863" t="s">
        <v>16790</v>
      </c>
      <c r="N5863">
        <v>0.105277777</v>
      </c>
      <c r="O5863">
        <v>0</v>
      </c>
      <c r="P5863">
        <v>338</v>
      </c>
      <c r="Q5863">
        <v>15</v>
      </c>
      <c r="R5863">
        <v>23</v>
      </c>
      <c r="S5863">
        <v>3</v>
      </c>
      <c r="T5863">
        <v>86</v>
      </c>
      <c r="U5863">
        <v>1</v>
      </c>
      <c r="V5863">
        <v>0</v>
      </c>
      <c r="W5863">
        <v>0</v>
      </c>
      <c r="X5863">
        <v>5.6755767670108641</v>
      </c>
      <c r="Y5863">
        <v>1.52210343947905</v>
      </c>
      <c r="Z5863">
        <v>0.52891829900274756</v>
      </c>
      <c r="AA5863">
        <v>2.5904398043519321</v>
      </c>
      <c r="AB5863">
        <v>8.1426183061904709</v>
      </c>
      <c r="AC5863">
        <v>17.840853669864874</v>
      </c>
      <c r="AD5863">
        <v>0</v>
      </c>
      <c r="AE5863">
        <v>36.300510285899939</v>
      </c>
    </row>
    <row r="5864" spans="1:31" x14ac:dyDescent="0.3">
      <c r="A5864">
        <v>2518438</v>
      </c>
      <c r="B5864">
        <v>1</v>
      </c>
      <c r="C5864" t="s">
        <v>80</v>
      </c>
      <c r="D5864" t="s">
        <v>83</v>
      </c>
      <c r="E5864" t="s">
        <v>167</v>
      </c>
      <c r="F5864" t="s">
        <v>16791</v>
      </c>
      <c r="G5864" t="s">
        <v>263</v>
      </c>
      <c r="H5864" t="s">
        <v>150</v>
      </c>
      <c r="I5864" t="s">
        <v>136</v>
      </c>
      <c r="J5864" t="s">
        <v>137</v>
      </c>
      <c r="K5864" t="s">
        <v>144</v>
      </c>
      <c r="L5864" t="s">
        <v>16792</v>
      </c>
      <c r="M5864" t="s">
        <v>16793</v>
      </c>
      <c r="N5864">
        <v>2.7413888879999999</v>
      </c>
      <c r="O5864">
        <v>0</v>
      </c>
      <c r="P5864">
        <v>0</v>
      </c>
      <c r="Q5864">
        <v>0</v>
      </c>
      <c r="R5864">
        <v>0</v>
      </c>
      <c r="S5864">
        <v>0</v>
      </c>
      <c r="T5864">
        <v>1</v>
      </c>
      <c r="U5864">
        <v>0</v>
      </c>
      <c r="V5864">
        <v>0</v>
      </c>
      <c r="W5864">
        <v>0</v>
      </c>
      <c r="X5864">
        <v>0</v>
      </c>
      <c r="Y5864">
        <v>0</v>
      </c>
      <c r="Z5864">
        <v>0</v>
      </c>
      <c r="AA5864">
        <v>0</v>
      </c>
      <c r="AB5864">
        <v>10.944161056496366</v>
      </c>
      <c r="AC5864">
        <v>0</v>
      </c>
      <c r="AD5864">
        <v>0</v>
      </c>
      <c r="AE5864">
        <v>10.944161056496366</v>
      </c>
    </row>
    <row r="5865" spans="1:31" x14ac:dyDescent="0.3">
      <c r="A5865">
        <v>2518060</v>
      </c>
      <c r="B5865">
        <v>1</v>
      </c>
      <c r="C5865" t="s">
        <v>81</v>
      </c>
      <c r="D5865" t="s">
        <v>125</v>
      </c>
      <c r="E5865" t="s">
        <v>132</v>
      </c>
      <c r="F5865" t="s">
        <v>16794</v>
      </c>
      <c r="G5865" t="s">
        <v>143</v>
      </c>
      <c r="H5865" t="s">
        <v>135</v>
      </c>
      <c r="I5865" t="s">
        <v>136</v>
      </c>
      <c r="J5865" t="s">
        <v>137</v>
      </c>
      <c r="K5865" t="s">
        <v>144</v>
      </c>
      <c r="L5865" t="s">
        <v>16795</v>
      </c>
      <c r="M5865" t="s">
        <v>16796</v>
      </c>
      <c r="N5865">
        <v>0.29388888800000001</v>
      </c>
      <c r="O5865">
        <v>0</v>
      </c>
      <c r="P5865">
        <v>293</v>
      </c>
      <c r="Q5865">
        <v>0</v>
      </c>
      <c r="R5865">
        <v>3</v>
      </c>
      <c r="S5865">
        <v>0</v>
      </c>
      <c r="T5865">
        <v>17</v>
      </c>
      <c r="U5865">
        <v>0</v>
      </c>
      <c r="V5865">
        <v>0</v>
      </c>
      <c r="W5865">
        <v>0</v>
      </c>
      <c r="X5865">
        <v>15.565383908501454</v>
      </c>
      <c r="Y5865">
        <v>0</v>
      </c>
      <c r="Z5865">
        <v>0.35139308375513328</v>
      </c>
      <c r="AA5865">
        <v>0</v>
      </c>
      <c r="AB5865">
        <v>3.2469634604579434</v>
      </c>
      <c r="AC5865">
        <v>0</v>
      </c>
      <c r="AD5865">
        <v>0</v>
      </c>
      <c r="AE5865">
        <v>19.163740452714531</v>
      </c>
    </row>
    <row r="5866" spans="1:31" x14ac:dyDescent="0.3">
      <c r="A5866">
        <v>2518415</v>
      </c>
      <c r="B5866">
        <v>1</v>
      </c>
      <c r="C5866" t="s">
        <v>80</v>
      </c>
      <c r="D5866" t="s">
        <v>94</v>
      </c>
      <c r="E5866" t="s">
        <v>207</v>
      </c>
      <c r="F5866" t="s">
        <v>16797</v>
      </c>
      <c r="G5866" t="s">
        <v>161</v>
      </c>
      <c r="H5866" t="s">
        <v>150</v>
      </c>
      <c r="I5866" t="s">
        <v>136</v>
      </c>
      <c r="J5866" t="s">
        <v>137</v>
      </c>
      <c r="K5866" t="s">
        <v>144</v>
      </c>
      <c r="L5866" t="s">
        <v>16798</v>
      </c>
      <c r="M5866" t="s">
        <v>16799</v>
      </c>
      <c r="N5866">
        <v>0.49249999999999999</v>
      </c>
      <c r="O5866">
        <v>0</v>
      </c>
      <c r="P5866">
        <v>44</v>
      </c>
      <c r="Q5866">
        <v>0</v>
      </c>
      <c r="R5866">
        <v>1</v>
      </c>
      <c r="S5866">
        <v>0</v>
      </c>
      <c r="T5866">
        <v>5</v>
      </c>
      <c r="U5866">
        <v>0</v>
      </c>
      <c r="V5866">
        <v>0</v>
      </c>
      <c r="W5866">
        <v>0</v>
      </c>
      <c r="X5866">
        <v>3.5902875173704651</v>
      </c>
      <c r="Y5866">
        <v>0</v>
      </c>
      <c r="Z5866">
        <v>0.16937493999299999</v>
      </c>
      <c r="AA5866">
        <v>0</v>
      </c>
      <c r="AB5866">
        <v>1.095677401998965</v>
      </c>
      <c r="AC5866">
        <v>0</v>
      </c>
      <c r="AD5866">
        <v>0</v>
      </c>
      <c r="AE5866">
        <v>4.85533985936243</v>
      </c>
    </row>
    <row r="5867" spans="1:31" x14ac:dyDescent="0.3">
      <c r="A5867">
        <v>2518040</v>
      </c>
      <c r="B5867">
        <v>1</v>
      </c>
      <c r="C5867" t="s">
        <v>80</v>
      </c>
      <c r="D5867" t="s">
        <v>82</v>
      </c>
      <c r="E5867" t="s">
        <v>159</v>
      </c>
      <c r="F5867" t="s">
        <v>9192</v>
      </c>
      <c r="G5867" t="s">
        <v>161</v>
      </c>
      <c r="H5867" t="s">
        <v>150</v>
      </c>
      <c r="I5867" t="s">
        <v>136</v>
      </c>
      <c r="J5867" t="s">
        <v>137</v>
      </c>
      <c r="K5867" t="s">
        <v>144</v>
      </c>
      <c r="L5867" t="s">
        <v>16800</v>
      </c>
      <c r="M5867" t="s">
        <v>16801</v>
      </c>
      <c r="N5867">
        <v>1.5011111109999999</v>
      </c>
      <c r="O5867">
        <v>0</v>
      </c>
      <c r="P5867">
        <v>236</v>
      </c>
      <c r="Q5867">
        <v>0</v>
      </c>
      <c r="R5867">
        <v>0</v>
      </c>
      <c r="S5867">
        <v>0</v>
      </c>
      <c r="T5867">
        <v>138</v>
      </c>
      <c r="U5867">
        <v>0</v>
      </c>
      <c r="V5867">
        <v>0</v>
      </c>
      <c r="W5867">
        <v>0</v>
      </c>
      <c r="X5867">
        <v>97.310344063183237</v>
      </c>
      <c r="Y5867">
        <v>0</v>
      </c>
      <c r="Z5867">
        <v>0</v>
      </c>
      <c r="AA5867">
        <v>0</v>
      </c>
      <c r="AB5867">
        <v>201.71268948814583</v>
      </c>
      <c r="AC5867">
        <v>0</v>
      </c>
      <c r="AD5867">
        <v>0</v>
      </c>
      <c r="AE5867">
        <v>299.02303355132904</v>
      </c>
    </row>
    <row r="5868" spans="1:31" x14ac:dyDescent="0.3">
      <c r="A5868">
        <v>2518003</v>
      </c>
      <c r="B5868">
        <v>1</v>
      </c>
      <c r="C5868" t="s">
        <v>80</v>
      </c>
      <c r="D5868" t="s">
        <v>104</v>
      </c>
      <c r="E5868" t="s">
        <v>159</v>
      </c>
      <c r="F5868" t="s">
        <v>1529</v>
      </c>
      <c r="G5868" t="s">
        <v>1242</v>
      </c>
      <c r="H5868" t="s">
        <v>150</v>
      </c>
      <c r="I5868" t="s">
        <v>136</v>
      </c>
      <c r="J5868" t="s">
        <v>3</v>
      </c>
      <c r="K5868" t="s">
        <v>144</v>
      </c>
      <c r="L5868" t="s">
        <v>16802</v>
      </c>
      <c r="M5868" t="s">
        <v>16803</v>
      </c>
      <c r="N5868">
        <v>3.8305555550000001</v>
      </c>
      <c r="O5868">
        <v>0</v>
      </c>
      <c r="P5868">
        <v>214</v>
      </c>
      <c r="Q5868">
        <v>0</v>
      </c>
      <c r="R5868">
        <v>6</v>
      </c>
      <c r="S5868">
        <v>0</v>
      </c>
      <c r="T5868">
        <v>9</v>
      </c>
      <c r="U5868">
        <v>0</v>
      </c>
      <c r="V5868">
        <v>0</v>
      </c>
      <c r="W5868">
        <v>0</v>
      </c>
      <c r="X5868">
        <v>192.41579319051124</v>
      </c>
      <c r="Y5868">
        <v>0</v>
      </c>
      <c r="Z5868">
        <v>1.0079673452975428</v>
      </c>
      <c r="AA5868">
        <v>0</v>
      </c>
      <c r="AB5868">
        <v>90.992170570221887</v>
      </c>
      <c r="AC5868">
        <v>0</v>
      </c>
      <c r="AD5868">
        <v>0</v>
      </c>
      <c r="AE5868">
        <v>284.41593110603065</v>
      </c>
    </row>
    <row r="5869" spans="1:31" x14ac:dyDescent="0.3">
      <c r="A5869">
        <v>2518023</v>
      </c>
      <c r="B5869">
        <v>1</v>
      </c>
      <c r="C5869" t="s">
        <v>81</v>
      </c>
      <c r="D5869" t="s">
        <v>118</v>
      </c>
      <c r="E5869" t="s">
        <v>132</v>
      </c>
      <c r="F5869" t="s">
        <v>9119</v>
      </c>
      <c r="G5869" t="s">
        <v>204</v>
      </c>
      <c r="H5869" t="s">
        <v>135</v>
      </c>
      <c r="I5869" t="s">
        <v>136</v>
      </c>
      <c r="J5869" t="s">
        <v>137</v>
      </c>
      <c r="K5869" t="s">
        <v>144</v>
      </c>
      <c r="L5869" t="s">
        <v>16804</v>
      </c>
      <c r="M5869" t="s">
        <v>16805</v>
      </c>
      <c r="N5869">
        <v>3.4877777769999998</v>
      </c>
      <c r="O5869">
        <v>0</v>
      </c>
      <c r="P5869">
        <v>0</v>
      </c>
      <c r="Q5869">
        <v>1</v>
      </c>
      <c r="R5869">
        <v>0</v>
      </c>
      <c r="S5869">
        <v>2</v>
      </c>
      <c r="T5869">
        <v>0</v>
      </c>
      <c r="U5869">
        <v>0</v>
      </c>
      <c r="V5869">
        <v>0</v>
      </c>
      <c r="W5869">
        <v>0</v>
      </c>
      <c r="X5869">
        <v>0</v>
      </c>
      <c r="Y5869">
        <v>29.376742539425067</v>
      </c>
      <c r="Z5869">
        <v>0</v>
      </c>
      <c r="AA5869">
        <v>268.04779069309171</v>
      </c>
      <c r="AB5869">
        <v>0</v>
      </c>
      <c r="AC5869">
        <v>0</v>
      </c>
      <c r="AD5869">
        <v>0</v>
      </c>
      <c r="AE5869">
        <v>297.42453323251675</v>
      </c>
    </row>
    <row r="5870" spans="1:31" x14ac:dyDescent="0.3">
      <c r="A5870">
        <v>2518000</v>
      </c>
      <c r="B5870">
        <v>1</v>
      </c>
      <c r="C5870" t="s">
        <v>81</v>
      </c>
      <c r="D5870" t="s">
        <v>121</v>
      </c>
      <c r="E5870" t="s">
        <v>132</v>
      </c>
      <c r="F5870" t="s">
        <v>13782</v>
      </c>
      <c r="G5870" t="s">
        <v>143</v>
      </c>
      <c r="H5870" t="s">
        <v>135</v>
      </c>
      <c r="I5870" t="s">
        <v>136</v>
      </c>
      <c r="J5870" t="s">
        <v>137</v>
      </c>
      <c r="K5870" t="s">
        <v>144</v>
      </c>
      <c r="L5870" t="s">
        <v>16806</v>
      </c>
      <c r="M5870" t="s">
        <v>16807</v>
      </c>
      <c r="N5870">
        <v>1.737777777</v>
      </c>
      <c r="O5870">
        <v>0</v>
      </c>
      <c r="P5870">
        <v>370</v>
      </c>
      <c r="Q5870">
        <v>0</v>
      </c>
      <c r="R5870">
        <v>14</v>
      </c>
      <c r="S5870">
        <v>4</v>
      </c>
      <c r="T5870">
        <v>116</v>
      </c>
      <c r="U5870">
        <v>0</v>
      </c>
      <c r="V5870">
        <v>0</v>
      </c>
      <c r="W5870">
        <v>0</v>
      </c>
      <c r="X5870">
        <v>83.582432458746879</v>
      </c>
      <c r="Y5870">
        <v>0</v>
      </c>
      <c r="Z5870">
        <v>2.8116167188664551</v>
      </c>
      <c r="AA5870">
        <v>24.5608007265091</v>
      </c>
      <c r="AB5870">
        <v>38.151366931480666</v>
      </c>
      <c r="AC5870">
        <v>0</v>
      </c>
      <c r="AD5870">
        <v>0</v>
      </c>
      <c r="AE5870">
        <v>149.10621683560311</v>
      </c>
    </row>
    <row r="5871" spans="1:31" x14ac:dyDescent="0.3">
      <c r="A5871">
        <v>2518332</v>
      </c>
      <c r="B5871">
        <v>1</v>
      </c>
      <c r="C5871" t="s">
        <v>81</v>
      </c>
      <c r="D5871" t="s">
        <v>123</v>
      </c>
      <c r="E5871" t="s">
        <v>167</v>
      </c>
      <c r="F5871" t="s">
        <v>16808</v>
      </c>
      <c r="G5871" t="s">
        <v>234</v>
      </c>
      <c r="H5871" t="s">
        <v>150</v>
      </c>
      <c r="I5871" t="s">
        <v>136</v>
      </c>
      <c r="J5871" t="s">
        <v>137</v>
      </c>
      <c r="K5871" t="s">
        <v>144</v>
      </c>
      <c r="L5871" t="s">
        <v>16809</v>
      </c>
      <c r="M5871" t="s">
        <v>16810</v>
      </c>
      <c r="N5871">
        <v>0.84083333299999996</v>
      </c>
      <c r="O5871">
        <v>0</v>
      </c>
      <c r="P5871">
        <v>6</v>
      </c>
      <c r="Q5871">
        <v>0</v>
      </c>
      <c r="R5871">
        <v>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1.0542009713647418</v>
      </c>
      <c r="Y5871">
        <v>0</v>
      </c>
      <c r="Z5871">
        <v>0</v>
      </c>
      <c r="AA5871">
        <v>0</v>
      </c>
      <c r="AB5871">
        <v>0</v>
      </c>
      <c r="AC5871">
        <v>0</v>
      </c>
      <c r="AD5871">
        <v>0</v>
      </c>
      <c r="AE5871">
        <v>1.0542009713647418</v>
      </c>
    </row>
    <row r="5872" spans="1:31" x14ac:dyDescent="0.3">
      <c r="A5872">
        <v>2518209</v>
      </c>
      <c r="B5872">
        <v>1</v>
      </c>
      <c r="C5872" t="s">
        <v>80</v>
      </c>
      <c r="D5872" t="s">
        <v>104</v>
      </c>
      <c r="E5872" t="s">
        <v>159</v>
      </c>
      <c r="F5872" t="s">
        <v>16811</v>
      </c>
      <c r="G5872" t="s">
        <v>5484</v>
      </c>
      <c r="H5872" t="s">
        <v>150</v>
      </c>
      <c r="I5872" t="s">
        <v>136</v>
      </c>
      <c r="J5872" t="s">
        <v>137</v>
      </c>
      <c r="K5872" t="s">
        <v>144</v>
      </c>
      <c r="L5872" t="s">
        <v>16812</v>
      </c>
      <c r="M5872" t="s">
        <v>16813</v>
      </c>
      <c r="N5872">
        <v>3.4049999999999998</v>
      </c>
      <c r="O5872">
        <v>0</v>
      </c>
      <c r="P5872">
        <v>1</v>
      </c>
      <c r="Q5872">
        <v>0</v>
      </c>
      <c r="R5872">
        <v>2</v>
      </c>
      <c r="S5872">
        <v>0</v>
      </c>
      <c r="T5872">
        <v>5</v>
      </c>
      <c r="U5872">
        <v>0</v>
      </c>
      <c r="V5872">
        <v>0</v>
      </c>
      <c r="W5872">
        <v>0</v>
      </c>
      <c r="X5872">
        <v>0</v>
      </c>
      <c r="Y5872">
        <v>0</v>
      </c>
      <c r="Z5872">
        <v>7.4162556262768282</v>
      </c>
      <c r="AA5872">
        <v>0</v>
      </c>
      <c r="AB5872">
        <v>6.2556854723919662</v>
      </c>
      <c r="AC5872">
        <v>0</v>
      </c>
      <c r="AD5872">
        <v>0</v>
      </c>
      <c r="AE5872">
        <v>13.671941098668794</v>
      </c>
    </row>
    <row r="5873" spans="1:31" x14ac:dyDescent="0.3">
      <c r="A5873">
        <v>2518017</v>
      </c>
      <c r="B5873">
        <v>1</v>
      </c>
      <c r="C5873" t="s">
        <v>81</v>
      </c>
      <c r="D5873" t="s">
        <v>123</v>
      </c>
      <c r="E5873" t="s">
        <v>141</v>
      </c>
      <c r="F5873" t="s">
        <v>16814</v>
      </c>
      <c r="G5873" t="s">
        <v>143</v>
      </c>
      <c r="H5873" t="s">
        <v>135</v>
      </c>
      <c r="I5873" t="s">
        <v>136</v>
      </c>
      <c r="J5873" t="s">
        <v>137</v>
      </c>
      <c r="K5873" t="s">
        <v>144</v>
      </c>
      <c r="L5873" t="s">
        <v>16815</v>
      </c>
      <c r="M5873" t="s">
        <v>16816</v>
      </c>
      <c r="N5873">
        <v>1.275555555</v>
      </c>
      <c r="O5873">
        <v>0</v>
      </c>
      <c r="P5873">
        <v>0</v>
      </c>
      <c r="Q5873">
        <v>0</v>
      </c>
      <c r="R5873">
        <v>0</v>
      </c>
      <c r="S5873">
        <v>0</v>
      </c>
      <c r="T5873">
        <v>0</v>
      </c>
      <c r="U5873">
        <v>3</v>
      </c>
      <c r="V5873">
        <v>0</v>
      </c>
      <c r="W5873">
        <v>0</v>
      </c>
      <c r="X5873">
        <v>0</v>
      </c>
      <c r="Y5873">
        <v>0</v>
      </c>
      <c r="Z5873">
        <v>0</v>
      </c>
      <c r="AA5873">
        <v>0</v>
      </c>
      <c r="AB5873">
        <v>0</v>
      </c>
      <c r="AC5873">
        <v>639.15116914479995</v>
      </c>
      <c r="AD5873">
        <v>0</v>
      </c>
      <c r="AE5873">
        <v>639.15116914479995</v>
      </c>
    </row>
    <row r="5874" spans="1:31" x14ac:dyDescent="0.3">
      <c r="A5874">
        <v>2518123</v>
      </c>
      <c r="B5874">
        <v>1</v>
      </c>
      <c r="C5874" t="s">
        <v>80</v>
      </c>
      <c r="D5874" t="s">
        <v>108</v>
      </c>
      <c r="E5874" t="s">
        <v>207</v>
      </c>
      <c r="F5874" t="s">
        <v>16817</v>
      </c>
      <c r="G5874" t="s">
        <v>134</v>
      </c>
      <c r="H5874" t="s">
        <v>150</v>
      </c>
      <c r="I5874" t="s">
        <v>136</v>
      </c>
      <c r="J5874" t="s">
        <v>137</v>
      </c>
      <c r="K5874" t="s">
        <v>138</v>
      </c>
      <c r="L5874" t="s">
        <v>16818</v>
      </c>
      <c r="M5874" t="s">
        <v>16819</v>
      </c>
      <c r="N5874">
        <v>6.4749999999999996</v>
      </c>
      <c r="O5874">
        <v>0</v>
      </c>
      <c r="P5874">
        <v>22</v>
      </c>
      <c r="Q5874">
        <v>0</v>
      </c>
      <c r="R5874">
        <v>7</v>
      </c>
      <c r="S5874">
        <v>0</v>
      </c>
      <c r="T5874">
        <v>2</v>
      </c>
      <c r="U5874">
        <v>0</v>
      </c>
      <c r="V5874">
        <v>0</v>
      </c>
      <c r="W5874">
        <v>0</v>
      </c>
      <c r="X5874">
        <v>20.964084153227805</v>
      </c>
      <c r="Y5874">
        <v>0</v>
      </c>
      <c r="Z5874">
        <v>2.3746732325426665</v>
      </c>
      <c r="AA5874">
        <v>0</v>
      </c>
      <c r="AB5874">
        <v>21.232156369595554</v>
      </c>
      <c r="AC5874">
        <v>0</v>
      </c>
      <c r="AD5874">
        <v>0</v>
      </c>
      <c r="AE5874">
        <v>44.570913755366021</v>
      </c>
    </row>
    <row r="5875" spans="1:31" x14ac:dyDescent="0.3">
      <c r="A5875">
        <v>2518478</v>
      </c>
      <c r="B5875">
        <v>1</v>
      </c>
      <c r="C5875" t="s">
        <v>80</v>
      </c>
      <c r="D5875" t="s">
        <v>106</v>
      </c>
      <c r="E5875" t="s">
        <v>159</v>
      </c>
      <c r="F5875" t="s">
        <v>16820</v>
      </c>
      <c r="G5875" t="s">
        <v>181</v>
      </c>
      <c r="H5875" t="s">
        <v>150</v>
      </c>
      <c r="I5875" t="s">
        <v>136</v>
      </c>
      <c r="J5875" t="s">
        <v>137</v>
      </c>
      <c r="K5875" t="s">
        <v>144</v>
      </c>
      <c r="L5875" t="s">
        <v>16821</v>
      </c>
      <c r="M5875" t="s">
        <v>16822</v>
      </c>
      <c r="N5875">
        <v>1.4427777770000001</v>
      </c>
      <c r="O5875">
        <v>0</v>
      </c>
      <c r="P5875">
        <v>99</v>
      </c>
      <c r="Q5875">
        <v>0</v>
      </c>
      <c r="R5875">
        <v>0</v>
      </c>
      <c r="S5875">
        <v>0</v>
      </c>
      <c r="T5875">
        <v>23</v>
      </c>
      <c r="U5875">
        <v>0</v>
      </c>
      <c r="V5875">
        <v>0</v>
      </c>
      <c r="W5875">
        <v>0</v>
      </c>
      <c r="X5875">
        <v>26.898805423519356</v>
      </c>
      <c r="Y5875">
        <v>0</v>
      </c>
      <c r="Z5875">
        <v>0</v>
      </c>
      <c r="AA5875">
        <v>0</v>
      </c>
      <c r="AB5875">
        <v>6.1288809129355908</v>
      </c>
      <c r="AC5875">
        <v>0</v>
      </c>
      <c r="AD5875">
        <v>0</v>
      </c>
      <c r="AE5875">
        <v>33.027686336454948</v>
      </c>
    </row>
    <row r="5876" spans="1:31" x14ac:dyDescent="0.3">
      <c r="A5876">
        <v>2518269</v>
      </c>
      <c r="B5876">
        <v>1</v>
      </c>
      <c r="C5876" t="s">
        <v>80</v>
      </c>
      <c r="D5876" t="s">
        <v>95</v>
      </c>
      <c r="E5876" t="s">
        <v>207</v>
      </c>
      <c r="F5876" t="s">
        <v>2841</v>
      </c>
      <c r="G5876" t="s">
        <v>161</v>
      </c>
      <c r="H5876" t="s">
        <v>150</v>
      </c>
      <c r="I5876" t="s">
        <v>136</v>
      </c>
      <c r="J5876" t="s">
        <v>137</v>
      </c>
      <c r="K5876" t="s">
        <v>144</v>
      </c>
      <c r="L5876" t="s">
        <v>16823</v>
      </c>
      <c r="M5876" t="s">
        <v>16824</v>
      </c>
      <c r="N5876">
        <v>1.068333333</v>
      </c>
      <c r="O5876">
        <v>0</v>
      </c>
      <c r="P5876">
        <v>5</v>
      </c>
      <c r="Q5876">
        <v>0</v>
      </c>
      <c r="R5876">
        <v>8</v>
      </c>
      <c r="S5876">
        <v>0</v>
      </c>
      <c r="T5876">
        <v>2</v>
      </c>
      <c r="U5876">
        <v>0</v>
      </c>
      <c r="V5876">
        <v>0</v>
      </c>
      <c r="W5876">
        <v>0</v>
      </c>
      <c r="X5876">
        <v>0.66780715978337091</v>
      </c>
      <c r="Y5876">
        <v>0</v>
      </c>
      <c r="Z5876">
        <v>4.5193816154920654</v>
      </c>
      <c r="AA5876">
        <v>0</v>
      </c>
      <c r="AB5876">
        <v>0.93553966869131244</v>
      </c>
      <c r="AC5876">
        <v>0</v>
      </c>
      <c r="AD5876">
        <v>0</v>
      </c>
      <c r="AE5876">
        <v>6.1227284439667491</v>
      </c>
    </row>
    <row r="5877" spans="1:31" x14ac:dyDescent="0.3">
      <c r="A5877">
        <v>2518372</v>
      </c>
      <c r="B5877">
        <v>1</v>
      </c>
      <c r="C5877" t="s">
        <v>81</v>
      </c>
      <c r="D5877" t="s">
        <v>118</v>
      </c>
      <c r="E5877" t="s">
        <v>132</v>
      </c>
      <c r="F5877" t="s">
        <v>16825</v>
      </c>
      <c r="G5877" t="s">
        <v>204</v>
      </c>
      <c r="H5877" t="s">
        <v>135</v>
      </c>
      <c r="I5877" t="s">
        <v>136</v>
      </c>
      <c r="J5877" t="s">
        <v>137</v>
      </c>
      <c r="K5877" t="s">
        <v>144</v>
      </c>
      <c r="L5877" t="s">
        <v>16826</v>
      </c>
      <c r="M5877" t="s">
        <v>16827</v>
      </c>
      <c r="N5877">
        <v>1.510277777</v>
      </c>
      <c r="O5877">
        <v>0</v>
      </c>
      <c r="P5877">
        <v>0</v>
      </c>
      <c r="Q5877">
        <v>6</v>
      </c>
      <c r="R5877">
        <v>0</v>
      </c>
      <c r="S5877">
        <v>0</v>
      </c>
      <c r="T5877">
        <v>0</v>
      </c>
      <c r="U5877">
        <v>0</v>
      </c>
      <c r="V5877">
        <v>0</v>
      </c>
      <c r="W5877">
        <v>0</v>
      </c>
      <c r="X5877">
        <v>0</v>
      </c>
      <c r="Y5877">
        <v>10.121013225878034</v>
      </c>
      <c r="Z5877">
        <v>0</v>
      </c>
      <c r="AA5877">
        <v>0</v>
      </c>
      <c r="AB5877">
        <v>0</v>
      </c>
      <c r="AC5877">
        <v>0</v>
      </c>
      <c r="AD5877">
        <v>0</v>
      </c>
      <c r="AE5877">
        <v>10.121013225878034</v>
      </c>
    </row>
    <row r="5878" spans="1:31" x14ac:dyDescent="0.3">
      <c r="A5878">
        <v>2518106</v>
      </c>
      <c r="B5878">
        <v>1</v>
      </c>
      <c r="C5878" t="s">
        <v>80</v>
      </c>
      <c r="D5878" t="s">
        <v>107</v>
      </c>
      <c r="E5878" t="s">
        <v>159</v>
      </c>
      <c r="F5878" t="s">
        <v>16828</v>
      </c>
      <c r="G5878" t="s">
        <v>134</v>
      </c>
      <c r="H5878" t="s">
        <v>150</v>
      </c>
      <c r="I5878" t="s">
        <v>136</v>
      </c>
      <c r="J5878" t="s">
        <v>137</v>
      </c>
      <c r="K5878" t="s">
        <v>138</v>
      </c>
      <c r="L5878" t="s">
        <v>16829</v>
      </c>
      <c r="M5878" t="s">
        <v>16830</v>
      </c>
      <c r="N5878">
        <v>2.6983333329999999</v>
      </c>
      <c r="O5878">
        <v>0</v>
      </c>
      <c r="P5878">
        <v>389</v>
      </c>
      <c r="Q5878">
        <v>0</v>
      </c>
      <c r="R5878">
        <v>0</v>
      </c>
      <c r="S5878">
        <v>0</v>
      </c>
      <c r="T5878">
        <v>10</v>
      </c>
      <c r="U5878">
        <v>0</v>
      </c>
      <c r="V5878">
        <v>0</v>
      </c>
      <c r="W5878">
        <v>0</v>
      </c>
      <c r="X5878">
        <v>237.8081108696862</v>
      </c>
      <c r="Y5878">
        <v>0</v>
      </c>
      <c r="Z5878">
        <v>0</v>
      </c>
      <c r="AA5878">
        <v>0</v>
      </c>
      <c r="AB5878">
        <v>38.227254690896338</v>
      </c>
      <c r="AC5878">
        <v>0</v>
      </c>
      <c r="AD5878">
        <v>0</v>
      </c>
      <c r="AE5878">
        <v>276.03536556058253</v>
      </c>
    </row>
    <row r="5879" spans="1:31" x14ac:dyDescent="0.3">
      <c r="A5879">
        <v>2518461</v>
      </c>
      <c r="B5879">
        <v>1</v>
      </c>
      <c r="C5879" t="s">
        <v>80</v>
      </c>
      <c r="D5879" t="s">
        <v>93</v>
      </c>
      <c r="E5879" t="s">
        <v>141</v>
      </c>
      <c r="F5879" t="s">
        <v>16831</v>
      </c>
      <c r="G5879" t="s">
        <v>143</v>
      </c>
      <c r="H5879" t="s">
        <v>135</v>
      </c>
      <c r="I5879" t="s">
        <v>136</v>
      </c>
      <c r="J5879" t="s">
        <v>137</v>
      </c>
      <c r="K5879" t="s">
        <v>144</v>
      </c>
      <c r="L5879" t="s">
        <v>16832</v>
      </c>
      <c r="M5879" t="s">
        <v>16833</v>
      </c>
      <c r="N5879">
        <v>0.74027777699999997</v>
      </c>
      <c r="O5879">
        <v>6</v>
      </c>
      <c r="P5879">
        <v>4692</v>
      </c>
      <c r="Q5879">
        <v>167</v>
      </c>
      <c r="R5879">
        <v>1051</v>
      </c>
      <c r="S5879">
        <v>40</v>
      </c>
      <c r="T5879">
        <v>1102</v>
      </c>
      <c r="U5879">
        <v>6</v>
      </c>
      <c r="V5879">
        <v>1</v>
      </c>
      <c r="W5879">
        <v>8.3877352617854264</v>
      </c>
      <c r="X5879">
        <v>640.16962727701389</v>
      </c>
      <c r="Y5879">
        <v>368.22251836652873</v>
      </c>
      <c r="Z5879">
        <v>419.08086738687831</v>
      </c>
      <c r="AA5879">
        <v>158.88142150712616</v>
      </c>
      <c r="AB5879">
        <v>406.86163863492635</v>
      </c>
      <c r="AC5879">
        <v>100.73843337980661</v>
      </c>
      <c r="AD5879">
        <v>0.6130464887274667</v>
      </c>
      <c r="AE5879">
        <v>2102.9552883027927</v>
      </c>
    </row>
    <row r="5880" spans="1:31" x14ac:dyDescent="0.3">
      <c r="A5880">
        <v>2518392</v>
      </c>
      <c r="B5880">
        <v>1</v>
      </c>
      <c r="C5880" t="s">
        <v>81</v>
      </c>
      <c r="D5880" t="s">
        <v>121</v>
      </c>
      <c r="E5880" t="s">
        <v>207</v>
      </c>
      <c r="F5880" t="s">
        <v>16834</v>
      </c>
      <c r="G5880" t="s">
        <v>177</v>
      </c>
      <c r="H5880" t="s">
        <v>150</v>
      </c>
      <c r="I5880" t="s">
        <v>136</v>
      </c>
      <c r="J5880" t="s">
        <v>137</v>
      </c>
      <c r="K5880" t="s">
        <v>144</v>
      </c>
      <c r="L5880" t="s">
        <v>16835</v>
      </c>
      <c r="M5880" t="s">
        <v>16836</v>
      </c>
      <c r="N5880">
        <v>1.799722222</v>
      </c>
      <c r="O5880">
        <v>0</v>
      </c>
      <c r="P5880">
        <v>11</v>
      </c>
      <c r="Q5880">
        <v>0</v>
      </c>
      <c r="R5880">
        <v>0</v>
      </c>
      <c r="S5880">
        <v>0</v>
      </c>
      <c r="T5880">
        <v>0</v>
      </c>
      <c r="U5880">
        <v>0</v>
      </c>
      <c r="V5880">
        <v>0</v>
      </c>
      <c r="W5880">
        <v>0</v>
      </c>
      <c r="X5880">
        <v>2.9156273745748935</v>
      </c>
      <c r="Y5880">
        <v>0</v>
      </c>
      <c r="Z5880">
        <v>0</v>
      </c>
      <c r="AA5880">
        <v>0</v>
      </c>
      <c r="AB5880">
        <v>0</v>
      </c>
      <c r="AC5880">
        <v>0</v>
      </c>
      <c r="AD5880">
        <v>0</v>
      </c>
      <c r="AE5880">
        <v>2.9156273745748935</v>
      </c>
    </row>
    <row r="5881" spans="1:31" x14ac:dyDescent="0.3">
      <c r="A5881">
        <v>2518435</v>
      </c>
      <c r="B5881">
        <v>1</v>
      </c>
      <c r="C5881" t="s">
        <v>81</v>
      </c>
      <c r="D5881" t="s">
        <v>113</v>
      </c>
      <c r="E5881" t="s">
        <v>207</v>
      </c>
      <c r="F5881" t="s">
        <v>16837</v>
      </c>
      <c r="G5881" t="s">
        <v>161</v>
      </c>
      <c r="H5881" t="s">
        <v>150</v>
      </c>
      <c r="I5881" t="s">
        <v>136</v>
      </c>
      <c r="J5881" t="s">
        <v>137</v>
      </c>
      <c r="K5881" t="s">
        <v>144</v>
      </c>
      <c r="L5881" t="s">
        <v>16838</v>
      </c>
      <c r="M5881" t="s">
        <v>16839</v>
      </c>
      <c r="N5881">
        <v>0.67555555499999997</v>
      </c>
      <c r="O5881">
        <v>0</v>
      </c>
      <c r="P5881">
        <v>53</v>
      </c>
      <c r="Q5881">
        <v>0</v>
      </c>
      <c r="R5881">
        <v>0</v>
      </c>
      <c r="S5881">
        <v>0</v>
      </c>
      <c r="T5881">
        <v>2</v>
      </c>
      <c r="U5881">
        <v>0</v>
      </c>
      <c r="V5881">
        <v>0</v>
      </c>
      <c r="W5881">
        <v>0</v>
      </c>
      <c r="X5881">
        <v>8.5847938900102392</v>
      </c>
      <c r="Y5881">
        <v>0</v>
      </c>
      <c r="Z5881">
        <v>0</v>
      </c>
      <c r="AA5881">
        <v>0</v>
      </c>
      <c r="AB5881">
        <v>0.91905812137813336</v>
      </c>
      <c r="AC5881">
        <v>0</v>
      </c>
      <c r="AD5881">
        <v>0</v>
      </c>
      <c r="AE5881">
        <v>9.5038520113883731</v>
      </c>
    </row>
    <row r="5882" spans="1:31" x14ac:dyDescent="0.3">
      <c r="A5882">
        <v>2518398</v>
      </c>
      <c r="B5882">
        <v>1</v>
      </c>
      <c r="C5882" t="s">
        <v>81</v>
      </c>
      <c r="D5882" t="s">
        <v>115</v>
      </c>
      <c r="E5882" t="s">
        <v>132</v>
      </c>
      <c r="F5882" t="s">
        <v>16840</v>
      </c>
      <c r="G5882" t="s">
        <v>450</v>
      </c>
      <c r="H5882" t="s">
        <v>135</v>
      </c>
      <c r="I5882" t="s">
        <v>136</v>
      </c>
      <c r="J5882" t="s">
        <v>137</v>
      </c>
      <c r="K5882" t="s">
        <v>144</v>
      </c>
      <c r="L5882" t="s">
        <v>16841</v>
      </c>
      <c r="M5882" t="s">
        <v>16842</v>
      </c>
      <c r="N5882">
        <v>0.41555555500000002</v>
      </c>
      <c r="O5882">
        <v>0</v>
      </c>
      <c r="P5882">
        <v>35</v>
      </c>
      <c r="Q5882">
        <v>0</v>
      </c>
      <c r="R5882">
        <v>6</v>
      </c>
      <c r="S5882">
        <v>0</v>
      </c>
      <c r="T5882">
        <v>1</v>
      </c>
      <c r="U5882">
        <v>0</v>
      </c>
      <c r="V5882">
        <v>0</v>
      </c>
      <c r="W5882">
        <v>0</v>
      </c>
      <c r="X5882">
        <v>1.1718980114187552</v>
      </c>
      <c r="Y5882">
        <v>0</v>
      </c>
      <c r="Z5882">
        <v>0.37060921949567505</v>
      </c>
      <c r="AA5882">
        <v>0</v>
      </c>
      <c r="AB5882">
        <v>0.62121146096500002</v>
      </c>
      <c r="AC5882">
        <v>0</v>
      </c>
      <c r="AD5882">
        <v>0</v>
      </c>
      <c r="AE5882">
        <v>2.1637186918794304</v>
      </c>
    </row>
    <row r="5883" spans="1:31" x14ac:dyDescent="0.3">
      <c r="A5883">
        <v>2518066</v>
      </c>
      <c r="B5883">
        <v>1</v>
      </c>
      <c r="C5883" t="s">
        <v>81</v>
      </c>
      <c r="D5883" t="s">
        <v>114</v>
      </c>
      <c r="E5883" t="s">
        <v>132</v>
      </c>
      <c r="F5883" t="s">
        <v>16843</v>
      </c>
      <c r="G5883" t="s">
        <v>204</v>
      </c>
      <c r="H5883" t="s">
        <v>135</v>
      </c>
      <c r="I5883" t="s">
        <v>136</v>
      </c>
      <c r="J5883" t="s">
        <v>137</v>
      </c>
      <c r="K5883" t="s">
        <v>144</v>
      </c>
      <c r="L5883" t="s">
        <v>16844</v>
      </c>
      <c r="M5883" t="s">
        <v>16845</v>
      </c>
      <c r="N5883">
        <v>1.5436111109999999</v>
      </c>
      <c r="O5883">
        <v>0</v>
      </c>
      <c r="P5883">
        <v>23</v>
      </c>
      <c r="Q5883">
        <v>0</v>
      </c>
      <c r="R5883">
        <v>2</v>
      </c>
      <c r="S5883">
        <v>0</v>
      </c>
      <c r="T5883">
        <v>1</v>
      </c>
      <c r="U5883">
        <v>0</v>
      </c>
      <c r="V5883">
        <v>0</v>
      </c>
      <c r="W5883">
        <v>0</v>
      </c>
      <c r="X5883">
        <v>4.8248941282598841</v>
      </c>
      <c r="Y5883">
        <v>0</v>
      </c>
      <c r="Z5883">
        <v>1.1436900732392867</v>
      </c>
      <c r="AA5883">
        <v>0</v>
      </c>
      <c r="AB5883">
        <v>0.21903324940408336</v>
      </c>
      <c r="AC5883">
        <v>0</v>
      </c>
      <c r="AD5883">
        <v>0</v>
      </c>
      <c r="AE5883">
        <v>6.1876174509032547</v>
      </c>
    </row>
    <row r="5884" spans="1:31" x14ac:dyDescent="0.3">
      <c r="A5884">
        <v>2518212</v>
      </c>
      <c r="B5884">
        <v>1</v>
      </c>
      <c r="C5884" t="s">
        <v>80</v>
      </c>
      <c r="D5884" t="s">
        <v>106</v>
      </c>
      <c r="E5884" t="s">
        <v>132</v>
      </c>
      <c r="F5884" t="s">
        <v>16846</v>
      </c>
      <c r="G5884" t="s">
        <v>204</v>
      </c>
      <c r="H5884" t="s">
        <v>135</v>
      </c>
      <c r="I5884" t="s">
        <v>136</v>
      </c>
      <c r="J5884" t="s">
        <v>137</v>
      </c>
      <c r="K5884" t="s">
        <v>144</v>
      </c>
      <c r="L5884" t="s">
        <v>16847</v>
      </c>
      <c r="M5884" t="s">
        <v>16848</v>
      </c>
      <c r="N5884">
        <v>1.5777777770000001</v>
      </c>
      <c r="O5884">
        <v>0</v>
      </c>
      <c r="P5884">
        <v>0</v>
      </c>
      <c r="Q5884">
        <v>0</v>
      </c>
      <c r="R5884">
        <v>0</v>
      </c>
      <c r="S5884">
        <v>1</v>
      </c>
      <c r="T5884">
        <v>0</v>
      </c>
      <c r="U5884">
        <v>2</v>
      </c>
      <c r="V5884">
        <v>0</v>
      </c>
      <c r="W5884">
        <v>0</v>
      </c>
      <c r="X5884">
        <v>0</v>
      </c>
      <c r="Y5884">
        <v>0</v>
      </c>
      <c r="Z5884">
        <v>0</v>
      </c>
      <c r="AA5884">
        <v>37.634171512927004</v>
      </c>
      <c r="AB5884">
        <v>0</v>
      </c>
      <c r="AC5884">
        <v>410.74853432225331</v>
      </c>
      <c r="AD5884">
        <v>0</v>
      </c>
      <c r="AE5884">
        <v>448.38270583518033</v>
      </c>
    </row>
    <row r="5885" spans="1:31" x14ac:dyDescent="0.3">
      <c r="A5885">
        <v>2518089</v>
      </c>
      <c r="B5885">
        <v>1</v>
      </c>
      <c r="C5885" t="s">
        <v>80</v>
      </c>
      <c r="D5885" t="s">
        <v>107</v>
      </c>
      <c r="E5885" t="s">
        <v>159</v>
      </c>
      <c r="F5885" t="s">
        <v>16849</v>
      </c>
      <c r="G5885" t="s">
        <v>134</v>
      </c>
      <c r="H5885" t="s">
        <v>150</v>
      </c>
      <c r="I5885" t="s">
        <v>136</v>
      </c>
      <c r="J5885" t="s">
        <v>137</v>
      </c>
      <c r="K5885" t="s">
        <v>138</v>
      </c>
      <c r="L5885" t="s">
        <v>16850</v>
      </c>
      <c r="M5885" t="s">
        <v>16851</v>
      </c>
      <c r="N5885">
        <v>0.72361111099999997</v>
      </c>
      <c r="O5885">
        <v>0</v>
      </c>
      <c r="P5885">
        <v>974</v>
      </c>
      <c r="Q5885">
        <v>0</v>
      </c>
      <c r="R5885">
        <v>0</v>
      </c>
      <c r="S5885">
        <v>0</v>
      </c>
      <c r="T5885">
        <v>14</v>
      </c>
      <c r="U5885">
        <v>0</v>
      </c>
      <c r="V5885">
        <v>0</v>
      </c>
      <c r="W5885">
        <v>0</v>
      </c>
      <c r="X5885">
        <v>123.0552445176647</v>
      </c>
      <c r="Y5885">
        <v>0</v>
      </c>
      <c r="Z5885">
        <v>0</v>
      </c>
      <c r="AA5885">
        <v>0</v>
      </c>
      <c r="AB5885">
        <v>22.716027168574403</v>
      </c>
      <c r="AC5885">
        <v>0</v>
      </c>
      <c r="AD5885">
        <v>0</v>
      </c>
      <c r="AE5885">
        <v>145.77127168623912</v>
      </c>
    </row>
    <row r="5886" spans="1:31" x14ac:dyDescent="0.3">
      <c r="A5886">
        <v>2518135</v>
      </c>
      <c r="B5886">
        <v>1</v>
      </c>
      <c r="C5886" t="s">
        <v>80</v>
      </c>
      <c r="D5886" t="s">
        <v>84</v>
      </c>
      <c r="E5886" t="s">
        <v>207</v>
      </c>
      <c r="F5886" t="s">
        <v>16852</v>
      </c>
      <c r="G5886" t="s">
        <v>538</v>
      </c>
      <c r="H5886" t="s">
        <v>150</v>
      </c>
      <c r="I5886" t="s">
        <v>136</v>
      </c>
      <c r="J5886" t="s">
        <v>3</v>
      </c>
      <c r="K5886" t="s">
        <v>144</v>
      </c>
      <c r="L5886" t="s">
        <v>16853</v>
      </c>
      <c r="M5886" t="s">
        <v>16854</v>
      </c>
      <c r="N5886">
        <v>1.2127777769999999</v>
      </c>
      <c r="O5886">
        <v>0</v>
      </c>
      <c r="P5886">
        <v>3</v>
      </c>
      <c r="Q5886">
        <v>0</v>
      </c>
      <c r="R5886">
        <v>0</v>
      </c>
      <c r="S5886">
        <v>0</v>
      </c>
      <c r="T5886">
        <v>49</v>
      </c>
      <c r="U5886">
        <v>0</v>
      </c>
      <c r="V5886">
        <v>0</v>
      </c>
      <c r="W5886">
        <v>0</v>
      </c>
      <c r="X5886">
        <v>1.0938732540181602</v>
      </c>
      <c r="Y5886">
        <v>0</v>
      </c>
      <c r="Z5886">
        <v>0</v>
      </c>
      <c r="AA5886">
        <v>0</v>
      </c>
      <c r="AB5886">
        <v>27.675406561706868</v>
      </c>
      <c r="AC5886">
        <v>0</v>
      </c>
      <c r="AD5886">
        <v>0</v>
      </c>
      <c r="AE5886">
        <v>28.769279815725028</v>
      </c>
    </row>
    <row r="5887" spans="1:31" x14ac:dyDescent="0.3">
      <c r="A5887">
        <v>2518172</v>
      </c>
      <c r="B5887">
        <v>1</v>
      </c>
      <c r="C5887" t="s">
        <v>81</v>
      </c>
      <c r="D5887" t="s">
        <v>118</v>
      </c>
      <c r="E5887" t="s">
        <v>167</v>
      </c>
      <c r="F5887" t="s">
        <v>16855</v>
      </c>
      <c r="G5887" t="s">
        <v>263</v>
      </c>
      <c r="H5887" t="s">
        <v>150</v>
      </c>
      <c r="I5887" t="s">
        <v>136</v>
      </c>
      <c r="J5887" t="s">
        <v>137</v>
      </c>
      <c r="K5887" t="s">
        <v>144</v>
      </c>
      <c r="L5887" t="s">
        <v>16856</v>
      </c>
      <c r="M5887" t="s">
        <v>16857</v>
      </c>
      <c r="N5887">
        <v>1.1325000000000001</v>
      </c>
      <c r="O5887">
        <v>0</v>
      </c>
      <c r="P5887">
        <v>1</v>
      </c>
      <c r="Q5887">
        <v>0</v>
      </c>
      <c r="R5887">
        <v>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0.50390618682463917</v>
      </c>
      <c r="Y5887">
        <v>0</v>
      </c>
      <c r="Z5887">
        <v>0</v>
      </c>
      <c r="AA5887">
        <v>0</v>
      </c>
      <c r="AB5887">
        <v>0</v>
      </c>
      <c r="AC5887">
        <v>0</v>
      </c>
      <c r="AD5887">
        <v>0</v>
      </c>
      <c r="AE5887">
        <v>0.50390618682463917</v>
      </c>
    </row>
    <row r="5888" spans="1:31" x14ac:dyDescent="0.3">
      <c r="A5888">
        <v>2518218</v>
      </c>
      <c r="B5888">
        <v>1</v>
      </c>
      <c r="C5888" t="s">
        <v>80</v>
      </c>
      <c r="D5888" t="s">
        <v>106</v>
      </c>
      <c r="E5888" t="s">
        <v>159</v>
      </c>
      <c r="F5888" t="s">
        <v>16858</v>
      </c>
      <c r="G5888" t="s">
        <v>161</v>
      </c>
      <c r="H5888" t="s">
        <v>150</v>
      </c>
      <c r="I5888" t="s">
        <v>136</v>
      </c>
      <c r="J5888" t="s">
        <v>137</v>
      </c>
      <c r="K5888" t="s">
        <v>144</v>
      </c>
      <c r="L5888" t="s">
        <v>16859</v>
      </c>
      <c r="M5888" t="s">
        <v>16860</v>
      </c>
      <c r="N5888">
        <v>5.4302777769999997</v>
      </c>
      <c r="O5888">
        <v>0</v>
      </c>
      <c r="P5888">
        <v>0</v>
      </c>
      <c r="Q5888">
        <v>0</v>
      </c>
      <c r="R5888">
        <v>29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0</v>
      </c>
      <c r="Y5888">
        <v>0</v>
      </c>
      <c r="Z5888">
        <v>323.62659105756285</v>
      </c>
      <c r="AA5888">
        <v>0</v>
      </c>
      <c r="AB5888">
        <v>0</v>
      </c>
      <c r="AC5888">
        <v>0</v>
      </c>
      <c r="AD5888">
        <v>0</v>
      </c>
      <c r="AE5888">
        <v>323.62659105756285</v>
      </c>
    </row>
    <row r="5889" spans="1:31" x14ac:dyDescent="0.3">
      <c r="A5889">
        <v>2518132</v>
      </c>
      <c r="B5889">
        <v>1</v>
      </c>
      <c r="C5889" t="s">
        <v>81</v>
      </c>
      <c r="D5889" t="s">
        <v>113</v>
      </c>
      <c r="E5889" t="s">
        <v>187</v>
      </c>
      <c r="F5889" t="s">
        <v>16861</v>
      </c>
      <c r="G5889" t="s">
        <v>173</v>
      </c>
      <c r="H5889" t="s">
        <v>135</v>
      </c>
      <c r="I5889" t="s">
        <v>136</v>
      </c>
      <c r="J5889" t="s">
        <v>137</v>
      </c>
      <c r="K5889" t="s">
        <v>138</v>
      </c>
      <c r="L5889" t="s">
        <v>16862</v>
      </c>
      <c r="M5889" t="s">
        <v>16863</v>
      </c>
      <c r="N5889">
        <v>1.3363888880000001</v>
      </c>
      <c r="O5889">
        <v>1</v>
      </c>
      <c r="P5889">
        <v>231</v>
      </c>
      <c r="Q5889">
        <v>93</v>
      </c>
      <c r="R5889">
        <v>189</v>
      </c>
      <c r="S5889">
        <v>9</v>
      </c>
      <c r="T5889">
        <v>15</v>
      </c>
      <c r="U5889">
        <v>0</v>
      </c>
      <c r="V5889">
        <v>0</v>
      </c>
      <c r="W5889">
        <v>7.1608670193193336E-2</v>
      </c>
      <c r="X5889">
        <v>37.007810948969187</v>
      </c>
      <c r="Y5889">
        <v>135.74624311122625</v>
      </c>
      <c r="Z5889">
        <v>356.1149585122796</v>
      </c>
      <c r="AA5889">
        <v>11.920444164797825</v>
      </c>
      <c r="AB5889">
        <v>18.801644314871485</v>
      </c>
      <c r="AC5889">
        <v>0</v>
      </c>
      <c r="AD5889">
        <v>0</v>
      </c>
      <c r="AE5889">
        <v>559.66270972233747</v>
      </c>
    </row>
    <row r="5890" spans="1:31" x14ac:dyDescent="0.3">
      <c r="A5890">
        <v>2518464</v>
      </c>
      <c r="B5890">
        <v>1</v>
      </c>
      <c r="C5890" t="s">
        <v>80</v>
      </c>
      <c r="D5890" t="s">
        <v>83</v>
      </c>
      <c r="E5890" t="s">
        <v>187</v>
      </c>
      <c r="F5890" t="s">
        <v>16864</v>
      </c>
      <c r="G5890" t="s">
        <v>143</v>
      </c>
      <c r="H5890" t="s">
        <v>135</v>
      </c>
      <c r="I5890" t="s">
        <v>136</v>
      </c>
      <c r="J5890" t="s">
        <v>137</v>
      </c>
      <c r="K5890" t="s">
        <v>144</v>
      </c>
      <c r="L5890" t="s">
        <v>16865</v>
      </c>
      <c r="M5890" t="s">
        <v>16866</v>
      </c>
      <c r="N5890">
        <v>1.2836111109999999</v>
      </c>
      <c r="O5890">
        <v>0</v>
      </c>
      <c r="P5890">
        <v>216</v>
      </c>
      <c r="Q5890">
        <v>0</v>
      </c>
      <c r="R5890">
        <v>0</v>
      </c>
      <c r="S5890">
        <v>4</v>
      </c>
      <c r="T5890">
        <v>22</v>
      </c>
      <c r="U5890">
        <v>2</v>
      </c>
      <c r="V5890">
        <v>0</v>
      </c>
      <c r="W5890">
        <v>0</v>
      </c>
      <c r="X5890">
        <v>135.51351262409639</v>
      </c>
      <c r="Y5890">
        <v>0</v>
      </c>
      <c r="Z5890">
        <v>0</v>
      </c>
      <c r="AA5890">
        <v>32.313608468061396</v>
      </c>
      <c r="AB5890">
        <v>19.239512296372627</v>
      </c>
      <c r="AC5890">
        <v>23.531133999115408</v>
      </c>
      <c r="AD5890">
        <v>0</v>
      </c>
      <c r="AE5890">
        <v>210.59776738764583</v>
      </c>
    </row>
    <row r="5891" spans="1:31" x14ac:dyDescent="0.3">
      <c r="A5891">
        <v>2518195</v>
      </c>
      <c r="B5891">
        <v>1</v>
      </c>
      <c r="C5891" t="s">
        <v>80</v>
      </c>
      <c r="D5891" t="s">
        <v>94</v>
      </c>
      <c r="E5891" t="s">
        <v>207</v>
      </c>
      <c r="F5891" t="s">
        <v>1449</v>
      </c>
      <c r="G5891" t="s">
        <v>413</v>
      </c>
      <c r="H5891" t="s">
        <v>150</v>
      </c>
      <c r="I5891" t="s">
        <v>136</v>
      </c>
      <c r="J5891" t="s">
        <v>137</v>
      </c>
      <c r="K5891" t="s">
        <v>144</v>
      </c>
      <c r="L5891" t="s">
        <v>16867</v>
      </c>
      <c r="M5891" t="s">
        <v>16868</v>
      </c>
      <c r="N5891">
        <v>1.130833333</v>
      </c>
      <c r="O5891">
        <v>0</v>
      </c>
      <c r="P5891">
        <v>2</v>
      </c>
      <c r="Q5891">
        <v>0</v>
      </c>
      <c r="R5891">
        <v>13</v>
      </c>
      <c r="S5891">
        <v>0</v>
      </c>
      <c r="T5891">
        <v>2</v>
      </c>
      <c r="U5891">
        <v>0</v>
      </c>
      <c r="V5891">
        <v>0</v>
      </c>
      <c r="W5891">
        <v>0</v>
      </c>
      <c r="X5891">
        <v>0.84116458507333336</v>
      </c>
      <c r="Y5891">
        <v>0</v>
      </c>
      <c r="Z5891">
        <v>13.352144898218048</v>
      </c>
      <c r="AA5891">
        <v>0</v>
      </c>
      <c r="AB5891">
        <v>1.575028251196E-2</v>
      </c>
      <c r="AC5891">
        <v>0</v>
      </c>
      <c r="AD5891">
        <v>0</v>
      </c>
      <c r="AE5891">
        <v>14.209059765803341</v>
      </c>
    </row>
    <row r="5892" spans="1:31" x14ac:dyDescent="0.3">
      <c r="A5892">
        <v>2518444</v>
      </c>
      <c r="B5892">
        <v>1</v>
      </c>
      <c r="C5892" t="s">
        <v>80</v>
      </c>
      <c r="D5892" t="s">
        <v>84</v>
      </c>
      <c r="E5892" t="s">
        <v>167</v>
      </c>
      <c r="F5892" t="s">
        <v>16869</v>
      </c>
      <c r="G5892" t="s">
        <v>263</v>
      </c>
      <c r="H5892" t="s">
        <v>150</v>
      </c>
      <c r="I5892" t="s">
        <v>136</v>
      </c>
      <c r="J5892" t="s">
        <v>137</v>
      </c>
      <c r="K5892" t="s">
        <v>144</v>
      </c>
      <c r="L5892" t="s">
        <v>16870</v>
      </c>
      <c r="M5892" t="s">
        <v>16871</v>
      </c>
      <c r="N5892">
        <v>2.3547222219999999</v>
      </c>
      <c r="O5892">
        <v>0</v>
      </c>
      <c r="P5892">
        <v>5</v>
      </c>
      <c r="Q5892">
        <v>0</v>
      </c>
      <c r="R5892">
        <v>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2.9721224433051132</v>
      </c>
      <c r="Y5892">
        <v>0</v>
      </c>
      <c r="Z5892">
        <v>0</v>
      </c>
      <c r="AA5892">
        <v>0</v>
      </c>
      <c r="AB5892">
        <v>0</v>
      </c>
      <c r="AC5892">
        <v>0</v>
      </c>
      <c r="AD5892">
        <v>0</v>
      </c>
      <c r="AE5892">
        <v>2.9721224433051132</v>
      </c>
    </row>
    <row r="5893" spans="1:31" x14ac:dyDescent="0.3">
      <c r="A5893">
        <v>2518069</v>
      </c>
      <c r="B5893">
        <v>1</v>
      </c>
      <c r="C5893" t="s">
        <v>80</v>
      </c>
      <c r="D5893" t="s">
        <v>92</v>
      </c>
      <c r="E5893" t="s">
        <v>167</v>
      </c>
      <c r="F5893" t="s">
        <v>1395</v>
      </c>
      <c r="G5893" t="s">
        <v>538</v>
      </c>
      <c r="H5893" t="s">
        <v>150</v>
      </c>
      <c r="I5893" t="s">
        <v>136</v>
      </c>
      <c r="J5893" t="s">
        <v>3</v>
      </c>
      <c r="K5893" t="s">
        <v>144</v>
      </c>
      <c r="L5893" t="s">
        <v>16872</v>
      </c>
      <c r="M5893" t="s">
        <v>16873</v>
      </c>
      <c r="N5893">
        <v>1.366944444</v>
      </c>
      <c r="O5893">
        <v>0</v>
      </c>
      <c r="P5893">
        <v>1</v>
      </c>
      <c r="Q5893">
        <v>0</v>
      </c>
      <c r="R5893">
        <v>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0.16822462050470419</v>
      </c>
      <c r="Y5893">
        <v>0</v>
      </c>
      <c r="Z5893">
        <v>0</v>
      </c>
      <c r="AA5893">
        <v>0</v>
      </c>
      <c r="AB5893">
        <v>0</v>
      </c>
      <c r="AC5893">
        <v>0</v>
      </c>
      <c r="AD5893">
        <v>0</v>
      </c>
      <c r="AE5893">
        <v>0.16822462050470419</v>
      </c>
    </row>
    <row r="5894" spans="1:31" x14ac:dyDescent="0.3">
      <c r="A5894">
        <v>2518046</v>
      </c>
      <c r="B5894">
        <v>1</v>
      </c>
      <c r="C5894" t="s">
        <v>80</v>
      </c>
      <c r="D5894" t="s">
        <v>106</v>
      </c>
      <c r="E5894" t="s">
        <v>132</v>
      </c>
      <c r="F5894" t="s">
        <v>7149</v>
      </c>
      <c r="G5894" t="s">
        <v>134</v>
      </c>
      <c r="H5894" t="s">
        <v>135</v>
      </c>
      <c r="I5894" t="s">
        <v>136</v>
      </c>
      <c r="J5894" t="s">
        <v>137</v>
      </c>
      <c r="K5894" t="s">
        <v>138</v>
      </c>
      <c r="L5894" t="s">
        <v>16874</v>
      </c>
      <c r="M5894" t="s">
        <v>16875</v>
      </c>
      <c r="N5894">
        <v>1.011111111</v>
      </c>
      <c r="O5894">
        <v>0</v>
      </c>
      <c r="P5894">
        <v>1719</v>
      </c>
      <c r="Q5894">
        <v>0</v>
      </c>
      <c r="R5894">
        <v>4</v>
      </c>
      <c r="S5894">
        <v>0</v>
      </c>
      <c r="T5894">
        <v>126</v>
      </c>
      <c r="U5894">
        <v>0</v>
      </c>
      <c r="V5894">
        <v>1</v>
      </c>
      <c r="W5894">
        <v>0</v>
      </c>
      <c r="X5894">
        <v>371.84686172756625</v>
      </c>
      <c r="Y5894">
        <v>0</v>
      </c>
      <c r="Z5894">
        <v>0.72454237768455343</v>
      </c>
      <c r="AA5894">
        <v>0</v>
      </c>
      <c r="AB5894">
        <v>101.21642758976128</v>
      </c>
      <c r="AC5894">
        <v>0</v>
      </c>
      <c r="AD5894">
        <v>0.54421734085984996</v>
      </c>
      <c r="AE5894">
        <v>474.33204903587193</v>
      </c>
    </row>
    <row r="5895" spans="1:31" x14ac:dyDescent="0.3">
      <c r="A5895">
        <v>2518115</v>
      </c>
      <c r="B5895">
        <v>1</v>
      </c>
      <c r="C5895" t="s">
        <v>80</v>
      </c>
      <c r="D5895" t="s">
        <v>97</v>
      </c>
      <c r="E5895" t="s">
        <v>275</v>
      </c>
      <c r="F5895" t="s">
        <v>16760</v>
      </c>
      <c r="G5895" t="s">
        <v>134</v>
      </c>
      <c r="H5895" t="s">
        <v>135</v>
      </c>
      <c r="I5895" t="s">
        <v>136</v>
      </c>
      <c r="J5895" t="s">
        <v>137</v>
      </c>
      <c r="K5895" t="s">
        <v>138</v>
      </c>
      <c r="L5895" t="s">
        <v>16876</v>
      </c>
      <c r="M5895" t="s">
        <v>16877</v>
      </c>
      <c r="N5895">
        <v>2.2197222220000001</v>
      </c>
      <c r="O5895">
        <v>26</v>
      </c>
      <c r="P5895">
        <v>15690</v>
      </c>
      <c r="Q5895">
        <v>7</v>
      </c>
      <c r="R5895">
        <v>933</v>
      </c>
      <c r="S5895">
        <v>61</v>
      </c>
      <c r="T5895">
        <v>2405</v>
      </c>
      <c r="U5895">
        <v>5</v>
      </c>
      <c r="V5895">
        <v>5</v>
      </c>
      <c r="W5895">
        <v>1184.6390574613304</v>
      </c>
      <c r="X5895">
        <v>13950.441738425789</v>
      </c>
      <c r="Y5895">
        <v>28.215934938583157</v>
      </c>
      <c r="Z5895">
        <v>904.63979507334386</v>
      </c>
      <c r="AA5895">
        <v>3990.4446847112322</v>
      </c>
      <c r="AB5895">
        <v>6775.7062671063213</v>
      </c>
      <c r="AC5895">
        <v>577.9312223610666</v>
      </c>
      <c r="AD5895">
        <v>77.523417989339663</v>
      </c>
      <c r="AE5895">
        <v>27489.542118067006</v>
      </c>
    </row>
    <row r="5896" spans="1:31" x14ac:dyDescent="0.3">
      <c r="A5896">
        <v>2518192</v>
      </c>
      <c r="B5896">
        <v>1</v>
      </c>
      <c r="C5896" t="s">
        <v>80</v>
      </c>
      <c r="D5896" t="s">
        <v>105</v>
      </c>
      <c r="E5896" t="s">
        <v>167</v>
      </c>
      <c r="F5896" t="s">
        <v>16878</v>
      </c>
      <c r="G5896" t="s">
        <v>234</v>
      </c>
      <c r="H5896" t="s">
        <v>150</v>
      </c>
      <c r="I5896" t="s">
        <v>136</v>
      </c>
      <c r="J5896" t="s">
        <v>137</v>
      </c>
      <c r="K5896" t="s">
        <v>144</v>
      </c>
      <c r="L5896" t="s">
        <v>16879</v>
      </c>
      <c r="M5896" t="s">
        <v>16880</v>
      </c>
      <c r="N5896">
        <v>1.133888888</v>
      </c>
      <c r="O5896">
        <v>0</v>
      </c>
      <c r="P5896">
        <v>0</v>
      </c>
      <c r="Q5896">
        <v>0</v>
      </c>
      <c r="R5896">
        <v>0</v>
      </c>
      <c r="S5896">
        <v>0</v>
      </c>
      <c r="T5896">
        <v>29</v>
      </c>
      <c r="U5896">
        <v>0</v>
      </c>
      <c r="V5896">
        <v>6</v>
      </c>
      <c r="W5896">
        <v>0</v>
      </c>
      <c r="X5896">
        <v>0</v>
      </c>
      <c r="Y5896">
        <v>0</v>
      </c>
      <c r="Z5896">
        <v>0</v>
      </c>
      <c r="AA5896">
        <v>0</v>
      </c>
      <c r="AB5896">
        <v>36.470387765514729</v>
      </c>
      <c r="AC5896">
        <v>0</v>
      </c>
      <c r="AD5896">
        <v>89.101089386442027</v>
      </c>
      <c r="AE5896">
        <v>125.57147715195676</v>
      </c>
    </row>
    <row r="5897" spans="1:31" x14ac:dyDescent="0.3">
      <c r="A5897">
        <v>2518215</v>
      </c>
      <c r="B5897">
        <v>1</v>
      </c>
      <c r="C5897" t="s">
        <v>80</v>
      </c>
      <c r="D5897" t="s">
        <v>102</v>
      </c>
      <c r="E5897" t="s">
        <v>159</v>
      </c>
      <c r="F5897" t="s">
        <v>16881</v>
      </c>
      <c r="G5897" t="s">
        <v>161</v>
      </c>
      <c r="H5897" t="s">
        <v>150</v>
      </c>
      <c r="I5897" t="s">
        <v>136</v>
      </c>
      <c r="J5897" t="s">
        <v>137</v>
      </c>
      <c r="K5897" t="s">
        <v>144</v>
      </c>
      <c r="L5897" t="s">
        <v>16882</v>
      </c>
      <c r="M5897" t="s">
        <v>16883</v>
      </c>
      <c r="N5897">
        <v>0.82722222199999995</v>
      </c>
      <c r="O5897">
        <v>0</v>
      </c>
      <c r="P5897">
        <v>19</v>
      </c>
      <c r="Q5897">
        <v>0</v>
      </c>
      <c r="R5897">
        <v>2</v>
      </c>
      <c r="S5897">
        <v>0</v>
      </c>
      <c r="T5897">
        <v>5</v>
      </c>
      <c r="U5897">
        <v>0</v>
      </c>
      <c r="V5897">
        <v>0</v>
      </c>
      <c r="W5897">
        <v>0</v>
      </c>
      <c r="X5897">
        <v>1.0573626486317835</v>
      </c>
      <c r="Y5897">
        <v>0</v>
      </c>
      <c r="Z5897">
        <v>1.1811780178869933</v>
      </c>
      <c r="AA5897">
        <v>0</v>
      </c>
      <c r="AB5897">
        <v>4.0513672731661785</v>
      </c>
      <c r="AC5897">
        <v>0</v>
      </c>
      <c r="AD5897">
        <v>0</v>
      </c>
      <c r="AE5897">
        <v>6.2899079396849551</v>
      </c>
    </row>
    <row r="5898" spans="1:31" x14ac:dyDescent="0.3">
      <c r="A5898">
        <v>2517986</v>
      </c>
      <c r="B5898">
        <v>1</v>
      </c>
      <c r="C5898" t="s">
        <v>81</v>
      </c>
      <c r="D5898" t="s">
        <v>116</v>
      </c>
      <c r="E5898" t="s">
        <v>187</v>
      </c>
      <c r="F5898" t="s">
        <v>4441</v>
      </c>
      <c r="G5898" t="s">
        <v>143</v>
      </c>
      <c r="H5898" t="s">
        <v>135</v>
      </c>
      <c r="I5898" t="s">
        <v>136</v>
      </c>
      <c r="J5898" t="s">
        <v>137</v>
      </c>
      <c r="K5898" t="s">
        <v>144</v>
      </c>
      <c r="L5898" t="s">
        <v>16884</v>
      </c>
      <c r="M5898" t="s">
        <v>16885</v>
      </c>
      <c r="N5898">
        <v>0.15583333299999999</v>
      </c>
      <c r="O5898">
        <v>0</v>
      </c>
      <c r="P5898">
        <v>904</v>
      </c>
      <c r="Q5898">
        <v>8</v>
      </c>
      <c r="R5898">
        <v>107</v>
      </c>
      <c r="S5898">
        <v>7</v>
      </c>
      <c r="T5898">
        <v>49</v>
      </c>
      <c r="U5898">
        <v>1</v>
      </c>
      <c r="V5898">
        <v>0</v>
      </c>
      <c r="W5898">
        <v>0</v>
      </c>
      <c r="X5898">
        <v>11.504460340621048</v>
      </c>
      <c r="Y5898">
        <v>0.55378649344972997</v>
      </c>
      <c r="Z5898">
        <v>1.1114782058630099</v>
      </c>
      <c r="AA5898">
        <v>1.6897591083915069</v>
      </c>
      <c r="AB5898">
        <v>2.045083358780333</v>
      </c>
      <c r="AC5898">
        <v>1.5629355764429333</v>
      </c>
      <c r="AD5898">
        <v>0</v>
      </c>
      <c r="AE5898">
        <v>18.467503083548557</v>
      </c>
    </row>
    <row r="5899" spans="1:31" x14ac:dyDescent="0.3">
      <c r="A5899">
        <v>2518006</v>
      </c>
      <c r="B5899">
        <v>1</v>
      </c>
      <c r="C5899" t="s">
        <v>80</v>
      </c>
      <c r="D5899" t="s">
        <v>82</v>
      </c>
      <c r="E5899" t="s">
        <v>147</v>
      </c>
      <c r="F5899" t="s">
        <v>5836</v>
      </c>
      <c r="G5899" t="s">
        <v>177</v>
      </c>
      <c r="H5899" t="s">
        <v>150</v>
      </c>
      <c r="I5899" t="s">
        <v>136</v>
      </c>
      <c r="J5899" t="s">
        <v>137</v>
      </c>
      <c r="K5899" t="s">
        <v>144</v>
      </c>
      <c r="L5899" t="s">
        <v>16886</v>
      </c>
      <c r="M5899" t="s">
        <v>16887</v>
      </c>
      <c r="N5899">
        <v>2.9611111110000001</v>
      </c>
      <c r="O5899">
        <v>0</v>
      </c>
      <c r="P5899">
        <v>5</v>
      </c>
      <c r="Q5899">
        <v>0</v>
      </c>
      <c r="R5899">
        <v>0</v>
      </c>
      <c r="S5899">
        <v>0</v>
      </c>
      <c r="T5899">
        <v>89</v>
      </c>
      <c r="U5899">
        <v>0</v>
      </c>
      <c r="V5899">
        <v>0</v>
      </c>
      <c r="W5899">
        <v>0</v>
      </c>
      <c r="X5899">
        <v>0.10234836964984334</v>
      </c>
      <c r="Y5899">
        <v>0</v>
      </c>
      <c r="Z5899">
        <v>0</v>
      </c>
      <c r="AA5899">
        <v>0</v>
      </c>
      <c r="AB5899">
        <v>135.26647750905056</v>
      </c>
      <c r="AC5899">
        <v>0</v>
      </c>
      <c r="AD5899">
        <v>0</v>
      </c>
      <c r="AE5899">
        <v>135.36882587870039</v>
      </c>
    </row>
    <row r="5900" spans="1:31" x14ac:dyDescent="0.3">
      <c r="A5900">
        <v>2518118</v>
      </c>
      <c r="B5900">
        <v>1</v>
      </c>
      <c r="C5900" t="s">
        <v>80</v>
      </c>
      <c r="D5900" t="s">
        <v>83</v>
      </c>
      <c r="E5900" t="s">
        <v>207</v>
      </c>
      <c r="F5900" t="s">
        <v>16888</v>
      </c>
      <c r="G5900" t="s">
        <v>177</v>
      </c>
      <c r="H5900" t="s">
        <v>150</v>
      </c>
      <c r="I5900" t="s">
        <v>136</v>
      </c>
      <c r="J5900" t="s">
        <v>137</v>
      </c>
      <c r="K5900" t="s">
        <v>144</v>
      </c>
      <c r="L5900" t="s">
        <v>16889</v>
      </c>
      <c r="M5900" t="s">
        <v>16890</v>
      </c>
      <c r="N5900">
        <v>2.3483333329999998</v>
      </c>
      <c r="O5900">
        <v>0</v>
      </c>
      <c r="P5900">
        <v>15</v>
      </c>
      <c r="Q5900">
        <v>0</v>
      </c>
      <c r="R5900">
        <v>4</v>
      </c>
      <c r="S5900">
        <v>0</v>
      </c>
      <c r="T5900">
        <v>9</v>
      </c>
      <c r="U5900">
        <v>0</v>
      </c>
      <c r="V5900">
        <v>0</v>
      </c>
      <c r="W5900">
        <v>0</v>
      </c>
      <c r="X5900">
        <v>7.3605127057537851</v>
      </c>
      <c r="Y5900">
        <v>0</v>
      </c>
      <c r="Z5900">
        <v>5.9909088120848262</v>
      </c>
      <c r="AA5900">
        <v>0</v>
      </c>
      <c r="AB5900">
        <v>74.186215130505303</v>
      </c>
      <c r="AC5900">
        <v>0</v>
      </c>
      <c r="AD5900">
        <v>0</v>
      </c>
      <c r="AE5900">
        <v>87.53763664834392</v>
      </c>
    </row>
    <row r="5901" spans="1:31" x14ac:dyDescent="0.3">
      <c r="A5901">
        <v>2518141</v>
      </c>
      <c r="B5901">
        <v>1</v>
      </c>
      <c r="C5901" t="s">
        <v>80</v>
      </c>
      <c r="D5901" t="s">
        <v>95</v>
      </c>
      <c r="E5901" t="s">
        <v>167</v>
      </c>
      <c r="F5901" t="s">
        <v>16891</v>
      </c>
      <c r="G5901" t="s">
        <v>169</v>
      </c>
      <c r="H5901" t="s">
        <v>150</v>
      </c>
      <c r="I5901" t="s">
        <v>136</v>
      </c>
      <c r="J5901" t="s">
        <v>137</v>
      </c>
      <c r="K5901" t="s">
        <v>144</v>
      </c>
      <c r="L5901" t="s">
        <v>16892</v>
      </c>
      <c r="M5901" t="s">
        <v>16893</v>
      </c>
      <c r="N5901">
        <v>1.355</v>
      </c>
      <c r="O5901">
        <v>0</v>
      </c>
      <c r="P5901">
        <v>12</v>
      </c>
      <c r="Q5901">
        <v>0</v>
      </c>
      <c r="R5901">
        <v>0</v>
      </c>
      <c r="S5901">
        <v>0</v>
      </c>
      <c r="T5901">
        <v>5</v>
      </c>
      <c r="U5901">
        <v>0</v>
      </c>
      <c r="V5901">
        <v>0</v>
      </c>
      <c r="W5901">
        <v>0</v>
      </c>
      <c r="X5901">
        <v>3.6653769175725461</v>
      </c>
      <c r="Y5901">
        <v>0</v>
      </c>
      <c r="Z5901">
        <v>0</v>
      </c>
      <c r="AA5901">
        <v>0</v>
      </c>
      <c r="AB5901">
        <v>2.6996509687495016</v>
      </c>
      <c r="AC5901">
        <v>0</v>
      </c>
      <c r="AD5901">
        <v>0</v>
      </c>
      <c r="AE5901">
        <v>6.3650278863220482</v>
      </c>
    </row>
    <row r="5902" spans="1:31" x14ac:dyDescent="0.3">
      <c r="A5902">
        <v>2518473</v>
      </c>
      <c r="B5902">
        <v>1</v>
      </c>
      <c r="C5902" t="s">
        <v>80</v>
      </c>
      <c r="D5902" t="s">
        <v>95</v>
      </c>
      <c r="E5902" t="s">
        <v>147</v>
      </c>
      <c r="F5902" t="s">
        <v>16894</v>
      </c>
      <c r="G5902" t="s">
        <v>161</v>
      </c>
      <c r="H5902" t="s">
        <v>150</v>
      </c>
      <c r="I5902" t="s">
        <v>136</v>
      </c>
      <c r="J5902" t="s">
        <v>137</v>
      </c>
      <c r="K5902" t="s">
        <v>144</v>
      </c>
      <c r="L5902" t="s">
        <v>16895</v>
      </c>
      <c r="M5902" t="s">
        <v>16896</v>
      </c>
      <c r="N5902">
        <v>1.7197222219999999</v>
      </c>
      <c r="O5902">
        <v>0</v>
      </c>
      <c r="P5902">
        <v>0</v>
      </c>
      <c r="Q5902">
        <v>0</v>
      </c>
      <c r="R5902">
        <v>0</v>
      </c>
      <c r="S5902">
        <v>0</v>
      </c>
      <c r="T5902">
        <v>25</v>
      </c>
      <c r="U5902">
        <v>0</v>
      </c>
      <c r="V5902">
        <v>0</v>
      </c>
      <c r="W5902">
        <v>0</v>
      </c>
      <c r="X5902">
        <v>0</v>
      </c>
      <c r="Y5902">
        <v>0</v>
      </c>
      <c r="Z5902">
        <v>0</v>
      </c>
      <c r="AA5902">
        <v>0</v>
      </c>
      <c r="AB5902">
        <v>30.82231923029196</v>
      </c>
      <c r="AC5902">
        <v>0</v>
      </c>
      <c r="AD5902">
        <v>0</v>
      </c>
      <c r="AE5902">
        <v>30.82231923029196</v>
      </c>
    </row>
    <row r="5903" spans="1:31" x14ac:dyDescent="0.3">
      <c r="A5903">
        <v>2518095</v>
      </c>
      <c r="B5903">
        <v>1</v>
      </c>
      <c r="C5903" t="s">
        <v>80</v>
      </c>
      <c r="D5903" t="s">
        <v>93</v>
      </c>
      <c r="E5903" t="s">
        <v>207</v>
      </c>
      <c r="F5903" t="s">
        <v>16897</v>
      </c>
      <c r="G5903" t="s">
        <v>177</v>
      </c>
      <c r="H5903" t="s">
        <v>150</v>
      </c>
      <c r="I5903" t="s">
        <v>136</v>
      </c>
      <c r="J5903" t="s">
        <v>137</v>
      </c>
      <c r="K5903" t="s">
        <v>144</v>
      </c>
      <c r="L5903" t="s">
        <v>16898</v>
      </c>
      <c r="M5903" t="s">
        <v>16899</v>
      </c>
      <c r="N5903">
        <v>1.159444444</v>
      </c>
      <c r="O5903">
        <v>0</v>
      </c>
      <c r="P5903">
        <v>0</v>
      </c>
      <c r="Q5903">
        <v>0</v>
      </c>
      <c r="R5903">
        <v>4</v>
      </c>
      <c r="S5903">
        <v>0</v>
      </c>
      <c r="T5903">
        <v>0</v>
      </c>
      <c r="U5903">
        <v>0</v>
      </c>
      <c r="V5903">
        <v>0</v>
      </c>
      <c r="W5903">
        <v>0</v>
      </c>
      <c r="X5903">
        <v>0</v>
      </c>
      <c r="Y5903">
        <v>0</v>
      </c>
      <c r="Z5903">
        <v>2.2322340105781331</v>
      </c>
      <c r="AA5903">
        <v>0</v>
      </c>
      <c r="AB5903">
        <v>0</v>
      </c>
      <c r="AC5903">
        <v>0</v>
      </c>
      <c r="AD5903">
        <v>0</v>
      </c>
      <c r="AE5903">
        <v>2.2322340105781331</v>
      </c>
    </row>
    <row r="5904" spans="1:31" x14ac:dyDescent="0.3">
      <c r="A5904">
        <v>2518264</v>
      </c>
      <c r="B5904">
        <v>1</v>
      </c>
      <c r="C5904" t="s">
        <v>81</v>
      </c>
      <c r="D5904" t="s">
        <v>118</v>
      </c>
      <c r="E5904" t="s">
        <v>167</v>
      </c>
      <c r="F5904" t="s">
        <v>16900</v>
      </c>
      <c r="G5904" t="s">
        <v>263</v>
      </c>
      <c r="H5904" t="s">
        <v>150</v>
      </c>
      <c r="I5904" t="s">
        <v>136</v>
      </c>
      <c r="J5904" t="s">
        <v>137</v>
      </c>
      <c r="K5904" t="s">
        <v>144</v>
      </c>
      <c r="L5904" t="s">
        <v>16901</v>
      </c>
      <c r="M5904" t="s">
        <v>16902</v>
      </c>
      <c r="N5904">
        <v>1.8105555550000001</v>
      </c>
      <c r="O5904">
        <v>0</v>
      </c>
      <c r="P5904">
        <v>0</v>
      </c>
      <c r="Q5904">
        <v>0</v>
      </c>
      <c r="R5904">
        <v>4</v>
      </c>
      <c r="S5904">
        <v>0</v>
      </c>
      <c r="T5904">
        <v>0</v>
      </c>
      <c r="U5904">
        <v>0</v>
      </c>
      <c r="V5904">
        <v>0</v>
      </c>
      <c r="W5904">
        <v>0</v>
      </c>
      <c r="X5904">
        <v>0</v>
      </c>
      <c r="Y5904">
        <v>0</v>
      </c>
      <c r="Z5904">
        <v>1.3779278017146799</v>
      </c>
      <c r="AA5904">
        <v>0</v>
      </c>
      <c r="AB5904">
        <v>0</v>
      </c>
      <c r="AC5904">
        <v>0</v>
      </c>
      <c r="AD5904">
        <v>0</v>
      </c>
      <c r="AE5904">
        <v>1.3779278017146799</v>
      </c>
    </row>
    <row r="5905" spans="1:31" x14ac:dyDescent="0.3">
      <c r="A5905">
        <v>2518018</v>
      </c>
      <c r="B5905">
        <v>1</v>
      </c>
      <c r="C5905" t="s">
        <v>80</v>
      </c>
      <c r="D5905" t="s">
        <v>88</v>
      </c>
      <c r="E5905" t="s">
        <v>159</v>
      </c>
      <c r="F5905" t="s">
        <v>12719</v>
      </c>
      <c r="G5905" t="s">
        <v>161</v>
      </c>
      <c r="H5905" t="s">
        <v>150</v>
      </c>
      <c r="I5905" t="s">
        <v>136</v>
      </c>
      <c r="J5905" t="s">
        <v>137</v>
      </c>
      <c r="K5905" t="s">
        <v>144</v>
      </c>
      <c r="L5905" t="s">
        <v>16903</v>
      </c>
      <c r="M5905" t="s">
        <v>16904</v>
      </c>
      <c r="N5905">
        <v>0.194722222</v>
      </c>
      <c r="O5905">
        <v>0</v>
      </c>
      <c r="P5905">
        <v>653</v>
      </c>
      <c r="Q5905">
        <v>0</v>
      </c>
      <c r="R5905">
        <v>0</v>
      </c>
      <c r="S5905">
        <v>0</v>
      </c>
      <c r="T5905">
        <v>21</v>
      </c>
      <c r="U5905">
        <v>0</v>
      </c>
      <c r="V5905">
        <v>0</v>
      </c>
      <c r="W5905">
        <v>0</v>
      </c>
      <c r="X5905">
        <v>29.548682644153189</v>
      </c>
      <c r="Y5905">
        <v>0</v>
      </c>
      <c r="Z5905">
        <v>0</v>
      </c>
      <c r="AA5905">
        <v>0</v>
      </c>
      <c r="AB5905">
        <v>3.762659217726819</v>
      </c>
      <c r="AC5905">
        <v>0</v>
      </c>
      <c r="AD5905">
        <v>0</v>
      </c>
      <c r="AE5905">
        <v>33.31134186188001</v>
      </c>
    </row>
    <row r="5906" spans="1:31" x14ac:dyDescent="0.3">
      <c r="A5906">
        <v>2518201</v>
      </c>
      <c r="B5906">
        <v>1</v>
      </c>
      <c r="C5906" t="s">
        <v>80</v>
      </c>
      <c r="D5906" t="s">
        <v>96</v>
      </c>
      <c r="E5906" t="s">
        <v>167</v>
      </c>
      <c r="F5906" t="s">
        <v>16905</v>
      </c>
      <c r="G5906" t="s">
        <v>234</v>
      </c>
      <c r="H5906" t="s">
        <v>150</v>
      </c>
      <c r="I5906" t="s">
        <v>136</v>
      </c>
      <c r="J5906" t="s">
        <v>137</v>
      </c>
      <c r="K5906" t="s">
        <v>144</v>
      </c>
      <c r="L5906" t="s">
        <v>16906</v>
      </c>
      <c r="M5906" t="s">
        <v>16907</v>
      </c>
      <c r="N5906">
        <v>0.53055555499999996</v>
      </c>
      <c r="O5906">
        <v>0</v>
      </c>
      <c r="P5906">
        <v>1</v>
      </c>
      <c r="Q5906">
        <v>0</v>
      </c>
      <c r="R5906">
        <v>0</v>
      </c>
      <c r="S5906">
        <v>0</v>
      </c>
      <c r="T5906">
        <v>0</v>
      </c>
      <c r="U5906">
        <v>0</v>
      </c>
      <c r="V5906">
        <v>0</v>
      </c>
      <c r="W5906">
        <v>0</v>
      </c>
      <c r="X5906">
        <v>4.3411478429166667E-5</v>
      </c>
      <c r="Y5906">
        <v>0</v>
      </c>
      <c r="Z5906">
        <v>0</v>
      </c>
      <c r="AA5906">
        <v>0</v>
      </c>
      <c r="AB5906">
        <v>0</v>
      </c>
      <c r="AC5906">
        <v>0</v>
      </c>
      <c r="AD5906">
        <v>0</v>
      </c>
      <c r="AE5906">
        <v>4.3411478429166667E-5</v>
      </c>
    </row>
    <row r="5907" spans="1:31" x14ac:dyDescent="0.3">
      <c r="A5907">
        <v>2518081</v>
      </c>
      <c r="B5907">
        <v>1</v>
      </c>
      <c r="C5907" t="s">
        <v>80</v>
      </c>
      <c r="D5907" t="s">
        <v>97</v>
      </c>
      <c r="E5907" t="s">
        <v>167</v>
      </c>
      <c r="F5907" t="s">
        <v>16908</v>
      </c>
      <c r="G5907" t="s">
        <v>169</v>
      </c>
      <c r="H5907" t="s">
        <v>150</v>
      </c>
      <c r="I5907" t="s">
        <v>136</v>
      </c>
      <c r="J5907" t="s">
        <v>137</v>
      </c>
      <c r="K5907" t="s">
        <v>144</v>
      </c>
      <c r="L5907" t="s">
        <v>16909</v>
      </c>
      <c r="M5907" t="s">
        <v>16910</v>
      </c>
      <c r="N5907">
        <v>1.288888888</v>
      </c>
      <c r="O5907">
        <v>0</v>
      </c>
      <c r="P5907">
        <v>1</v>
      </c>
      <c r="Q5907">
        <v>0</v>
      </c>
      <c r="R5907">
        <v>0</v>
      </c>
      <c r="S5907">
        <v>0</v>
      </c>
      <c r="T5907">
        <v>0</v>
      </c>
      <c r="U5907">
        <v>0</v>
      </c>
      <c r="V5907">
        <v>0</v>
      </c>
      <c r="W5907">
        <v>0</v>
      </c>
      <c r="X5907">
        <v>0.52408914169605003</v>
      </c>
      <c r="Y5907">
        <v>0</v>
      </c>
      <c r="Z5907">
        <v>0</v>
      </c>
      <c r="AA5907">
        <v>0</v>
      </c>
      <c r="AB5907">
        <v>0</v>
      </c>
      <c r="AC5907">
        <v>0</v>
      </c>
      <c r="AD5907">
        <v>0</v>
      </c>
      <c r="AE5907">
        <v>0.52408914169605003</v>
      </c>
    </row>
    <row r="5908" spans="1:31" x14ac:dyDescent="0.3">
      <c r="A5908">
        <v>2518038</v>
      </c>
      <c r="B5908">
        <v>1</v>
      </c>
      <c r="C5908" t="s">
        <v>80</v>
      </c>
      <c r="D5908" t="s">
        <v>107</v>
      </c>
      <c r="E5908" t="s">
        <v>141</v>
      </c>
      <c r="F5908" t="s">
        <v>7005</v>
      </c>
      <c r="G5908" t="s">
        <v>143</v>
      </c>
      <c r="H5908" t="s">
        <v>135</v>
      </c>
      <c r="I5908" t="s">
        <v>136</v>
      </c>
      <c r="J5908" t="s">
        <v>137</v>
      </c>
      <c r="K5908" t="s">
        <v>144</v>
      </c>
      <c r="L5908" t="s">
        <v>16911</v>
      </c>
      <c r="M5908" t="s">
        <v>16912</v>
      </c>
      <c r="N5908">
        <v>8.1388888000000006E-2</v>
      </c>
      <c r="O5908">
        <v>3</v>
      </c>
      <c r="P5908">
        <v>921</v>
      </c>
      <c r="Q5908">
        <v>74</v>
      </c>
      <c r="R5908">
        <v>81</v>
      </c>
      <c r="S5908">
        <v>22</v>
      </c>
      <c r="T5908">
        <v>91</v>
      </c>
      <c r="U5908">
        <v>1</v>
      </c>
      <c r="V5908">
        <v>0</v>
      </c>
      <c r="W5908">
        <v>0.12462149325245332</v>
      </c>
      <c r="X5908">
        <v>16.321138583960458</v>
      </c>
      <c r="Y5908">
        <v>15.691975650044334</v>
      </c>
      <c r="Z5908">
        <v>1.1513801631407867</v>
      </c>
      <c r="AA5908">
        <v>5.8772796659892741</v>
      </c>
      <c r="AB5908">
        <v>5.4979365420626696</v>
      </c>
      <c r="AC5908">
        <v>4.3694953425375003</v>
      </c>
      <c r="AD5908">
        <v>0</v>
      </c>
      <c r="AE5908">
        <v>49.033827440987466</v>
      </c>
    </row>
    <row r="5909" spans="1:31" x14ac:dyDescent="0.3">
      <c r="A5909">
        <v>2518387</v>
      </c>
      <c r="B5909">
        <v>1</v>
      </c>
      <c r="C5909" t="s">
        <v>81</v>
      </c>
      <c r="D5909" t="s">
        <v>118</v>
      </c>
      <c r="E5909" t="s">
        <v>132</v>
      </c>
      <c r="F5909" t="s">
        <v>12241</v>
      </c>
      <c r="G5909" t="s">
        <v>204</v>
      </c>
      <c r="H5909" t="s">
        <v>135</v>
      </c>
      <c r="I5909" t="s">
        <v>136</v>
      </c>
      <c r="J5909" t="s">
        <v>137</v>
      </c>
      <c r="K5909" t="s">
        <v>144</v>
      </c>
      <c r="L5909" t="s">
        <v>16913</v>
      </c>
      <c r="M5909" t="s">
        <v>16914</v>
      </c>
      <c r="N5909">
        <v>1.861111111</v>
      </c>
      <c r="O5909">
        <v>0</v>
      </c>
      <c r="P5909">
        <v>99</v>
      </c>
      <c r="Q5909">
        <v>0</v>
      </c>
      <c r="R5909">
        <v>7</v>
      </c>
      <c r="S5909">
        <v>0</v>
      </c>
      <c r="T5909">
        <v>6</v>
      </c>
      <c r="U5909">
        <v>0</v>
      </c>
      <c r="V5909">
        <v>0</v>
      </c>
      <c r="W5909">
        <v>0</v>
      </c>
      <c r="X5909">
        <v>31.267142777474891</v>
      </c>
      <c r="Y5909">
        <v>0</v>
      </c>
      <c r="Z5909">
        <v>3.1576235587429404</v>
      </c>
      <c r="AA5909">
        <v>0</v>
      </c>
      <c r="AB5909">
        <v>3.8746209212060876</v>
      </c>
      <c r="AC5909">
        <v>0</v>
      </c>
      <c r="AD5909">
        <v>0</v>
      </c>
      <c r="AE5909">
        <v>38.299387257423916</v>
      </c>
    </row>
    <row r="5910" spans="1:31" x14ac:dyDescent="0.3">
      <c r="A5910">
        <v>2518015</v>
      </c>
      <c r="B5910">
        <v>1</v>
      </c>
      <c r="C5910" t="s">
        <v>80</v>
      </c>
      <c r="D5910" t="s">
        <v>105</v>
      </c>
      <c r="E5910" t="s">
        <v>167</v>
      </c>
      <c r="F5910" t="s">
        <v>16915</v>
      </c>
      <c r="G5910" t="s">
        <v>234</v>
      </c>
      <c r="H5910" t="s">
        <v>150</v>
      </c>
      <c r="I5910" t="s">
        <v>136</v>
      </c>
      <c r="J5910" t="s">
        <v>137</v>
      </c>
      <c r="K5910" t="s">
        <v>144</v>
      </c>
      <c r="L5910" t="s">
        <v>16916</v>
      </c>
      <c r="M5910" t="s">
        <v>16917</v>
      </c>
      <c r="N5910">
        <v>1.4724999999999999</v>
      </c>
      <c r="O5910">
        <v>0</v>
      </c>
      <c r="P5910">
        <v>4</v>
      </c>
      <c r="Q5910">
        <v>0</v>
      </c>
      <c r="R5910">
        <v>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1.921587775120714</v>
      </c>
      <c r="Y5910">
        <v>0</v>
      </c>
      <c r="Z5910">
        <v>0</v>
      </c>
      <c r="AA5910">
        <v>0</v>
      </c>
      <c r="AB5910">
        <v>0</v>
      </c>
      <c r="AC5910">
        <v>0</v>
      </c>
      <c r="AD5910">
        <v>0</v>
      </c>
      <c r="AE5910">
        <v>1.921587775120714</v>
      </c>
    </row>
    <row r="5911" spans="1:31" x14ac:dyDescent="0.3">
      <c r="A5911">
        <v>2518456</v>
      </c>
      <c r="B5911">
        <v>1</v>
      </c>
      <c r="C5911" t="s">
        <v>81</v>
      </c>
      <c r="D5911" t="s">
        <v>113</v>
      </c>
      <c r="E5911" t="s">
        <v>132</v>
      </c>
      <c r="F5911" t="s">
        <v>16918</v>
      </c>
      <c r="G5911" t="s">
        <v>204</v>
      </c>
      <c r="H5911" t="s">
        <v>135</v>
      </c>
      <c r="I5911" t="s">
        <v>136</v>
      </c>
      <c r="J5911" t="s">
        <v>137</v>
      </c>
      <c r="K5911" t="s">
        <v>144</v>
      </c>
      <c r="L5911" t="s">
        <v>16919</v>
      </c>
      <c r="M5911" t="s">
        <v>16920</v>
      </c>
      <c r="N5911">
        <v>1.0947222219999999</v>
      </c>
      <c r="O5911">
        <v>0</v>
      </c>
      <c r="P5911">
        <v>0</v>
      </c>
      <c r="Q5911">
        <v>11</v>
      </c>
      <c r="R5911">
        <v>7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0</v>
      </c>
      <c r="Y5911">
        <v>12.368961361047957</v>
      </c>
      <c r="Z5911">
        <v>1.9359719011505403</v>
      </c>
      <c r="AA5911">
        <v>0</v>
      </c>
      <c r="AB5911">
        <v>0</v>
      </c>
      <c r="AC5911">
        <v>0</v>
      </c>
      <c r="AD5911">
        <v>0</v>
      </c>
      <c r="AE5911">
        <v>14.304933262198496</v>
      </c>
    </row>
    <row r="5912" spans="1:31" x14ac:dyDescent="0.3">
      <c r="A5912">
        <v>2518330</v>
      </c>
      <c r="B5912">
        <v>1</v>
      </c>
      <c r="C5912" t="s">
        <v>80</v>
      </c>
      <c r="D5912" t="s">
        <v>105</v>
      </c>
      <c r="E5912" t="s">
        <v>187</v>
      </c>
      <c r="F5912" t="s">
        <v>16921</v>
      </c>
      <c r="G5912" t="s">
        <v>143</v>
      </c>
      <c r="H5912" t="s">
        <v>135</v>
      </c>
      <c r="I5912" t="s">
        <v>136</v>
      </c>
      <c r="J5912" t="s">
        <v>137</v>
      </c>
      <c r="K5912" t="s">
        <v>144</v>
      </c>
      <c r="L5912" t="s">
        <v>16922</v>
      </c>
      <c r="M5912" t="s">
        <v>16923</v>
      </c>
      <c r="N5912">
        <v>0.106388888</v>
      </c>
      <c r="O5912">
        <v>0</v>
      </c>
      <c r="P5912">
        <v>4618</v>
      </c>
      <c r="Q5912">
        <v>0</v>
      </c>
      <c r="R5912">
        <v>0</v>
      </c>
      <c r="S5912">
        <v>1</v>
      </c>
      <c r="T5912">
        <v>364</v>
      </c>
      <c r="U5912">
        <v>0</v>
      </c>
      <c r="V5912">
        <v>0</v>
      </c>
      <c r="W5912">
        <v>0</v>
      </c>
      <c r="X5912">
        <v>129.20096612750979</v>
      </c>
      <c r="Y5912">
        <v>0</v>
      </c>
      <c r="Z5912">
        <v>0</v>
      </c>
      <c r="AA5912">
        <v>0.56255869626066513</v>
      </c>
      <c r="AB5912">
        <v>31.329026733035491</v>
      </c>
      <c r="AC5912">
        <v>0</v>
      </c>
      <c r="AD5912">
        <v>0</v>
      </c>
      <c r="AE5912">
        <v>161.09255155680592</v>
      </c>
    </row>
    <row r="5913" spans="1:31" x14ac:dyDescent="0.3">
      <c r="A5913">
        <v>2518476</v>
      </c>
      <c r="B5913">
        <v>1</v>
      </c>
      <c r="C5913" t="s">
        <v>80</v>
      </c>
      <c r="D5913" t="s">
        <v>99</v>
      </c>
      <c r="E5913" t="s">
        <v>159</v>
      </c>
      <c r="F5913" t="s">
        <v>16924</v>
      </c>
      <c r="G5913" t="s">
        <v>287</v>
      </c>
      <c r="H5913" t="s">
        <v>150</v>
      </c>
      <c r="I5913" t="s">
        <v>136</v>
      </c>
      <c r="J5913" t="s">
        <v>137</v>
      </c>
      <c r="K5913" t="s">
        <v>144</v>
      </c>
      <c r="L5913" t="s">
        <v>16925</v>
      </c>
      <c r="M5913" t="s">
        <v>16926</v>
      </c>
      <c r="N5913">
        <v>0.53472222199999997</v>
      </c>
      <c r="O5913">
        <v>0</v>
      </c>
      <c r="P5913">
        <v>33</v>
      </c>
      <c r="Q5913">
        <v>0</v>
      </c>
      <c r="R5913">
        <v>1</v>
      </c>
      <c r="S5913">
        <v>0</v>
      </c>
      <c r="T5913">
        <v>4</v>
      </c>
      <c r="U5913">
        <v>0</v>
      </c>
      <c r="V5913">
        <v>0</v>
      </c>
      <c r="W5913">
        <v>0</v>
      </c>
      <c r="X5913">
        <v>2.6851896608454653</v>
      </c>
      <c r="Y5913">
        <v>0</v>
      </c>
      <c r="Z5913">
        <v>0.27220331920833329</v>
      </c>
      <c r="AA5913">
        <v>0</v>
      </c>
      <c r="AB5913">
        <v>1.125514638111111</v>
      </c>
      <c r="AC5913">
        <v>0</v>
      </c>
      <c r="AD5913">
        <v>0</v>
      </c>
      <c r="AE5913">
        <v>4.08290761816491</v>
      </c>
    </row>
    <row r="5914" spans="1:31" x14ac:dyDescent="0.3">
      <c r="A5914">
        <v>2518430</v>
      </c>
      <c r="B5914">
        <v>1</v>
      </c>
      <c r="C5914" t="s">
        <v>81</v>
      </c>
      <c r="D5914" t="s">
        <v>123</v>
      </c>
      <c r="E5914" t="s">
        <v>207</v>
      </c>
      <c r="F5914" t="s">
        <v>16927</v>
      </c>
      <c r="G5914" t="s">
        <v>177</v>
      </c>
      <c r="H5914" t="s">
        <v>150</v>
      </c>
      <c r="I5914" t="s">
        <v>136</v>
      </c>
      <c r="J5914" t="s">
        <v>137</v>
      </c>
      <c r="K5914" t="s">
        <v>144</v>
      </c>
      <c r="L5914" t="s">
        <v>16928</v>
      </c>
      <c r="M5914" t="s">
        <v>16929</v>
      </c>
      <c r="N5914">
        <v>1.4675</v>
      </c>
      <c r="O5914">
        <v>0</v>
      </c>
      <c r="P5914">
        <v>0</v>
      </c>
      <c r="Q5914">
        <v>0</v>
      </c>
      <c r="R5914">
        <v>3</v>
      </c>
      <c r="S5914">
        <v>0</v>
      </c>
      <c r="T5914">
        <v>1</v>
      </c>
      <c r="U5914">
        <v>0</v>
      </c>
      <c r="V5914">
        <v>0</v>
      </c>
      <c r="W5914">
        <v>0</v>
      </c>
      <c r="X5914">
        <v>0</v>
      </c>
      <c r="Y5914">
        <v>0</v>
      </c>
      <c r="Z5914">
        <v>0.19815133302956253</v>
      </c>
      <c r="AA5914">
        <v>0</v>
      </c>
      <c r="AB5914">
        <v>5.7634915712437514E-2</v>
      </c>
      <c r="AC5914">
        <v>0</v>
      </c>
      <c r="AD5914">
        <v>0</v>
      </c>
      <c r="AE5914">
        <v>0.25578624874200007</v>
      </c>
    </row>
    <row r="5915" spans="1:31" x14ac:dyDescent="0.3">
      <c r="A5915">
        <v>2518161</v>
      </c>
      <c r="B5915">
        <v>1</v>
      </c>
      <c r="C5915" t="s">
        <v>80</v>
      </c>
      <c r="D5915" t="s">
        <v>100</v>
      </c>
      <c r="E5915" t="s">
        <v>187</v>
      </c>
      <c r="F5915" t="s">
        <v>7593</v>
      </c>
      <c r="G5915" t="s">
        <v>4237</v>
      </c>
      <c r="H5915" t="s">
        <v>135</v>
      </c>
      <c r="I5915" t="s">
        <v>136</v>
      </c>
      <c r="J5915" t="s">
        <v>137</v>
      </c>
      <c r="K5915" t="s">
        <v>144</v>
      </c>
      <c r="L5915" t="s">
        <v>16930</v>
      </c>
      <c r="M5915" t="s">
        <v>16931</v>
      </c>
      <c r="N5915">
        <v>0.95722222199999996</v>
      </c>
      <c r="O5915">
        <v>0</v>
      </c>
      <c r="P5915">
        <v>277</v>
      </c>
      <c r="Q5915">
        <v>0</v>
      </c>
      <c r="R5915">
        <v>23</v>
      </c>
      <c r="S5915">
        <v>9</v>
      </c>
      <c r="T5915">
        <v>64</v>
      </c>
      <c r="U5915">
        <v>2</v>
      </c>
      <c r="V5915">
        <v>2</v>
      </c>
      <c r="W5915">
        <v>0</v>
      </c>
      <c r="X5915">
        <v>61.142719163089318</v>
      </c>
      <c r="Y5915">
        <v>0</v>
      </c>
      <c r="Z5915">
        <v>12.167750447875708</v>
      </c>
      <c r="AA5915">
        <v>120.8457689260071</v>
      </c>
      <c r="AB5915">
        <v>71.426085522899996</v>
      </c>
      <c r="AC5915">
        <v>244.19094487602806</v>
      </c>
      <c r="AD5915">
        <v>25.554808971243602</v>
      </c>
      <c r="AE5915">
        <v>535.32807790714378</v>
      </c>
    </row>
    <row r="5916" spans="1:31" x14ac:dyDescent="0.3">
      <c r="A5916">
        <v>2518407</v>
      </c>
      <c r="B5916">
        <v>1</v>
      </c>
      <c r="C5916" t="s">
        <v>80</v>
      </c>
      <c r="D5916" t="s">
        <v>102</v>
      </c>
      <c r="E5916" t="s">
        <v>207</v>
      </c>
      <c r="F5916" t="s">
        <v>16932</v>
      </c>
      <c r="G5916" t="s">
        <v>177</v>
      </c>
      <c r="H5916" t="s">
        <v>150</v>
      </c>
      <c r="I5916" t="s">
        <v>136</v>
      </c>
      <c r="J5916" t="s">
        <v>137</v>
      </c>
      <c r="K5916" t="s">
        <v>144</v>
      </c>
      <c r="L5916" t="s">
        <v>16933</v>
      </c>
      <c r="M5916" t="s">
        <v>16934</v>
      </c>
      <c r="N5916">
        <v>1.029722222</v>
      </c>
      <c r="O5916">
        <v>0</v>
      </c>
      <c r="P5916">
        <v>2</v>
      </c>
      <c r="Q5916">
        <v>0</v>
      </c>
      <c r="R5916">
        <v>15</v>
      </c>
      <c r="S5916">
        <v>0</v>
      </c>
      <c r="T5916">
        <v>5</v>
      </c>
      <c r="U5916">
        <v>0</v>
      </c>
      <c r="V5916">
        <v>0</v>
      </c>
      <c r="W5916">
        <v>0</v>
      </c>
      <c r="X5916">
        <v>0</v>
      </c>
      <c r="Y5916">
        <v>0</v>
      </c>
      <c r="Z5916">
        <v>6.0001982432398817</v>
      </c>
      <c r="AA5916">
        <v>0</v>
      </c>
      <c r="AB5916">
        <v>10.991519121332532</v>
      </c>
      <c r="AC5916">
        <v>0</v>
      </c>
      <c r="AD5916">
        <v>0</v>
      </c>
      <c r="AE5916">
        <v>16.991717364572413</v>
      </c>
    </row>
    <row r="5917" spans="1:31" x14ac:dyDescent="0.3">
      <c r="A5917">
        <v>2518075</v>
      </c>
      <c r="B5917">
        <v>1</v>
      </c>
      <c r="C5917" t="s">
        <v>80</v>
      </c>
      <c r="D5917" t="s">
        <v>102</v>
      </c>
      <c r="E5917" t="s">
        <v>159</v>
      </c>
      <c r="F5917" t="s">
        <v>16935</v>
      </c>
      <c r="G5917" t="s">
        <v>161</v>
      </c>
      <c r="H5917" t="s">
        <v>150</v>
      </c>
      <c r="I5917" t="s">
        <v>136</v>
      </c>
      <c r="J5917" t="s">
        <v>137</v>
      </c>
      <c r="K5917" t="s">
        <v>144</v>
      </c>
      <c r="L5917" t="s">
        <v>16936</v>
      </c>
      <c r="M5917" t="s">
        <v>16937</v>
      </c>
      <c r="N5917">
        <v>1.8558333330000001</v>
      </c>
      <c r="O5917">
        <v>0</v>
      </c>
      <c r="P5917">
        <v>0</v>
      </c>
      <c r="Q5917">
        <v>0</v>
      </c>
      <c r="R5917">
        <v>24</v>
      </c>
      <c r="S5917">
        <v>0</v>
      </c>
      <c r="T5917">
        <v>8</v>
      </c>
      <c r="U5917">
        <v>0</v>
      </c>
      <c r="V5917">
        <v>0</v>
      </c>
      <c r="W5917">
        <v>0</v>
      </c>
      <c r="X5917">
        <v>0</v>
      </c>
      <c r="Y5917">
        <v>0</v>
      </c>
      <c r="Z5917">
        <v>19.535710397258637</v>
      </c>
      <c r="AA5917">
        <v>0</v>
      </c>
      <c r="AB5917">
        <v>21.270457862886403</v>
      </c>
      <c r="AC5917">
        <v>0</v>
      </c>
      <c r="AD5917">
        <v>0</v>
      </c>
      <c r="AE5917">
        <v>40.806168260145043</v>
      </c>
    </row>
    <row r="5918" spans="1:31" x14ac:dyDescent="0.3">
      <c r="A5918">
        <v>2518367</v>
      </c>
      <c r="B5918">
        <v>1</v>
      </c>
      <c r="C5918" t="s">
        <v>80</v>
      </c>
      <c r="D5918" t="s">
        <v>85</v>
      </c>
      <c r="E5918" t="s">
        <v>167</v>
      </c>
      <c r="F5918" t="s">
        <v>16938</v>
      </c>
      <c r="G5918" t="s">
        <v>263</v>
      </c>
      <c r="H5918" t="s">
        <v>150</v>
      </c>
      <c r="I5918" t="s">
        <v>136</v>
      </c>
      <c r="J5918" t="s">
        <v>137</v>
      </c>
      <c r="K5918" t="s">
        <v>144</v>
      </c>
      <c r="L5918" t="s">
        <v>16939</v>
      </c>
      <c r="M5918" t="s">
        <v>16940</v>
      </c>
      <c r="N5918">
        <v>2.0616666659999998</v>
      </c>
      <c r="O5918">
        <v>0</v>
      </c>
      <c r="P5918">
        <v>22</v>
      </c>
      <c r="Q5918">
        <v>0</v>
      </c>
      <c r="R5918">
        <v>0</v>
      </c>
      <c r="S5918">
        <v>0</v>
      </c>
      <c r="T5918">
        <v>1</v>
      </c>
      <c r="U5918">
        <v>0</v>
      </c>
      <c r="V5918">
        <v>0</v>
      </c>
      <c r="W5918">
        <v>0</v>
      </c>
      <c r="X5918">
        <v>8.4153447364958307</v>
      </c>
      <c r="Y5918">
        <v>0</v>
      </c>
      <c r="Z5918">
        <v>0</v>
      </c>
      <c r="AA5918">
        <v>0</v>
      </c>
      <c r="AB5918">
        <v>3.0629379141361115</v>
      </c>
      <c r="AC5918">
        <v>0</v>
      </c>
      <c r="AD5918">
        <v>0</v>
      </c>
      <c r="AE5918">
        <v>11.478282650631943</v>
      </c>
    </row>
    <row r="5919" spans="1:31" x14ac:dyDescent="0.3">
      <c r="A5919">
        <v>2518012</v>
      </c>
      <c r="B5919">
        <v>1</v>
      </c>
      <c r="C5919" t="s">
        <v>80</v>
      </c>
      <c r="D5919" t="s">
        <v>90</v>
      </c>
      <c r="E5919" t="s">
        <v>207</v>
      </c>
      <c r="F5919" t="s">
        <v>4315</v>
      </c>
      <c r="G5919" t="s">
        <v>177</v>
      </c>
      <c r="H5919" t="s">
        <v>150</v>
      </c>
      <c r="I5919" t="s">
        <v>136</v>
      </c>
      <c r="J5919" t="s">
        <v>137</v>
      </c>
      <c r="K5919" t="s">
        <v>144</v>
      </c>
      <c r="L5919" t="s">
        <v>16941</v>
      </c>
      <c r="M5919" t="s">
        <v>16942</v>
      </c>
      <c r="N5919">
        <v>2.7044444439999999</v>
      </c>
      <c r="O5919">
        <v>0</v>
      </c>
      <c r="P5919">
        <v>60</v>
      </c>
      <c r="Q5919">
        <v>0</v>
      </c>
      <c r="R5919">
        <v>0</v>
      </c>
      <c r="S5919">
        <v>0</v>
      </c>
      <c r="T5919">
        <v>6</v>
      </c>
      <c r="U5919">
        <v>0</v>
      </c>
      <c r="V5919">
        <v>0</v>
      </c>
      <c r="W5919">
        <v>0</v>
      </c>
      <c r="X5919">
        <v>41.836480318338083</v>
      </c>
      <c r="Y5919">
        <v>0</v>
      </c>
      <c r="Z5919">
        <v>0</v>
      </c>
      <c r="AA5919">
        <v>0</v>
      </c>
      <c r="AB5919">
        <v>22.021118877881971</v>
      </c>
      <c r="AC5919">
        <v>0</v>
      </c>
      <c r="AD5919">
        <v>0</v>
      </c>
      <c r="AE5919">
        <v>63.85759919622005</v>
      </c>
    </row>
    <row r="5920" spans="1:31" x14ac:dyDescent="0.3">
      <c r="A5920">
        <v>2518433</v>
      </c>
      <c r="B5920">
        <v>1</v>
      </c>
      <c r="C5920" t="s">
        <v>80</v>
      </c>
      <c r="D5920" t="s">
        <v>105</v>
      </c>
      <c r="E5920" t="s">
        <v>207</v>
      </c>
      <c r="F5920" t="s">
        <v>16943</v>
      </c>
      <c r="G5920" t="s">
        <v>161</v>
      </c>
      <c r="H5920" t="s">
        <v>150</v>
      </c>
      <c r="I5920" t="s">
        <v>136</v>
      </c>
      <c r="J5920" t="s">
        <v>137</v>
      </c>
      <c r="K5920" t="s">
        <v>144</v>
      </c>
      <c r="L5920" t="s">
        <v>16944</v>
      </c>
      <c r="M5920" t="s">
        <v>16945</v>
      </c>
      <c r="N5920">
        <v>0.88500000000000001</v>
      </c>
      <c r="O5920">
        <v>0</v>
      </c>
      <c r="P5920">
        <v>0</v>
      </c>
      <c r="Q5920">
        <v>0</v>
      </c>
      <c r="R5920">
        <v>0</v>
      </c>
      <c r="S5920">
        <v>0</v>
      </c>
      <c r="T5920">
        <v>3</v>
      </c>
      <c r="U5920">
        <v>0</v>
      </c>
      <c r="V5920">
        <v>0</v>
      </c>
      <c r="W5920">
        <v>0</v>
      </c>
      <c r="X5920">
        <v>0</v>
      </c>
      <c r="Y5920">
        <v>0</v>
      </c>
      <c r="Z5920">
        <v>0</v>
      </c>
      <c r="AA5920">
        <v>0</v>
      </c>
      <c r="AB5920">
        <v>4.0125671733361177</v>
      </c>
      <c r="AC5920">
        <v>0</v>
      </c>
      <c r="AD5920">
        <v>0</v>
      </c>
      <c r="AE5920">
        <v>4.0125671733361177</v>
      </c>
    </row>
    <row r="5921" spans="1:31" x14ac:dyDescent="0.3">
      <c r="A5921">
        <v>2518247</v>
      </c>
      <c r="B5921">
        <v>1</v>
      </c>
      <c r="C5921" t="s">
        <v>81</v>
      </c>
      <c r="D5921" t="s">
        <v>115</v>
      </c>
      <c r="E5921" t="s">
        <v>207</v>
      </c>
      <c r="F5921" t="s">
        <v>16946</v>
      </c>
      <c r="G5921" t="s">
        <v>177</v>
      </c>
      <c r="H5921" t="s">
        <v>150</v>
      </c>
      <c r="I5921" t="s">
        <v>136</v>
      </c>
      <c r="J5921" t="s">
        <v>137</v>
      </c>
      <c r="K5921" t="s">
        <v>144</v>
      </c>
      <c r="L5921" t="s">
        <v>16947</v>
      </c>
      <c r="M5921" t="s">
        <v>16948</v>
      </c>
      <c r="N5921">
        <v>2.4255555549999999</v>
      </c>
      <c r="O5921">
        <v>0</v>
      </c>
      <c r="P5921">
        <v>12</v>
      </c>
      <c r="Q5921">
        <v>0</v>
      </c>
      <c r="R5921">
        <v>1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0.62234164137100001</v>
      </c>
      <c r="Y5921">
        <v>0</v>
      </c>
      <c r="Z5921">
        <v>6.5747124016866679E-2</v>
      </c>
      <c r="AA5921">
        <v>0</v>
      </c>
      <c r="AB5921">
        <v>0</v>
      </c>
      <c r="AC5921">
        <v>0</v>
      </c>
      <c r="AD5921">
        <v>0</v>
      </c>
      <c r="AE5921">
        <v>0.68808876538786667</v>
      </c>
    </row>
    <row r="5922" spans="1:31" x14ac:dyDescent="0.3">
      <c r="A5922">
        <v>2518210</v>
      </c>
      <c r="B5922">
        <v>1</v>
      </c>
      <c r="C5922" t="s">
        <v>81</v>
      </c>
      <c r="D5922" t="s">
        <v>118</v>
      </c>
      <c r="E5922" t="s">
        <v>167</v>
      </c>
      <c r="F5922" t="s">
        <v>4992</v>
      </c>
      <c r="G5922" t="s">
        <v>234</v>
      </c>
      <c r="H5922" t="s">
        <v>150</v>
      </c>
      <c r="I5922" t="s">
        <v>136</v>
      </c>
      <c r="J5922" t="s">
        <v>137</v>
      </c>
      <c r="K5922" t="s">
        <v>144</v>
      </c>
      <c r="L5922" t="s">
        <v>16949</v>
      </c>
      <c r="M5922" t="s">
        <v>16950</v>
      </c>
      <c r="N5922">
        <v>0.58861111099999996</v>
      </c>
      <c r="O5922">
        <v>0</v>
      </c>
      <c r="P5922">
        <v>0</v>
      </c>
      <c r="Q5922">
        <v>0</v>
      </c>
      <c r="R5922">
        <v>0</v>
      </c>
      <c r="S5922">
        <v>0</v>
      </c>
      <c r="T5922">
        <v>1</v>
      </c>
      <c r="U5922">
        <v>0</v>
      </c>
      <c r="V5922">
        <v>0</v>
      </c>
      <c r="W5922">
        <v>0</v>
      </c>
      <c r="X5922">
        <v>0</v>
      </c>
      <c r="Y5922">
        <v>0</v>
      </c>
      <c r="Z5922">
        <v>0</v>
      </c>
      <c r="AA5922">
        <v>0</v>
      </c>
      <c r="AB5922">
        <v>0.21765969607396252</v>
      </c>
      <c r="AC5922">
        <v>0</v>
      </c>
      <c r="AD5922">
        <v>0</v>
      </c>
      <c r="AE5922">
        <v>0.21765969607396252</v>
      </c>
    </row>
    <row r="5923" spans="1:31" x14ac:dyDescent="0.3">
      <c r="A5923">
        <v>2518233</v>
      </c>
      <c r="B5923">
        <v>1</v>
      </c>
      <c r="C5923" t="s">
        <v>80</v>
      </c>
      <c r="D5923" t="s">
        <v>107</v>
      </c>
      <c r="E5923" t="s">
        <v>207</v>
      </c>
      <c r="F5923" t="s">
        <v>16951</v>
      </c>
      <c r="G5923" t="s">
        <v>161</v>
      </c>
      <c r="H5923" t="s">
        <v>150</v>
      </c>
      <c r="I5923" t="s">
        <v>136</v>
      </c>
      <c r="J5923" t="s">
        <v>137</v>
      </c>
      <c r="K5923" t="s">
        <v>144</v>
      </c>
      <c r="L5923" t="s">
        <v>16952</v>
      </c>
      <c r="M5923" t="s">
        <v>16953</v>
      </c>
      <c r="N5923">
        <v>0.67055555499999997</v>
      </c>
      <c r="O5923">
        <v>0</v>
      </c>
      <c r="P5923">
        <v>98</v>
      </c>
      <c r="Q5923">
        <v>0</v>
      </c>
      <c r="R5923">
        <v>0</v>
      </c>
      <c r="S5923">
        <v>0</v>
      </c>
      <c r="T5923">
        <v>5</v>
      </c>
      <c r="U5923">
        <v>0</v>
      </c>
      <c r="V5923">
        <v>0</v>
      </c>
      <c r="W5923">
        <v>0</v>
      </c>
      <c r="X5923">
        <v>7.3491080754123779</v>
      </c>
      <c r="Y5923">
        <v>0</v>
      </c>
      <c r="Z5923">
        <v>0</v>
      </c>
      <c r="AA5923">
        <v>0</v>
      </c>
      <c r="AB5923">
        <v>2.1927701079834319</v>
      </c>
      <c r="AC5923">
        <v>0</v>
      </c>
      <c r="AD5923">
        <v>0</v>
      </c>
      <c r="AE5923">
        <v>9.5418781833958093</v>
      </c>
    </row>
    <row r="5924" spans="1:31" x14ac:dyDescent="0.3">
      <c r="A5924">
        <v>2518333</v>
      </c>
      <c r="B5924">
        <v>1</v>
      </c>
      <c r="C5924" t="s">
        <v>80</v>
      </c>
      <c r="D5924" t="s">
        <v>107</v>
      </c>
      <c r="E5924" t="s">
        <v>159</v>
      </c>
      <c r="F5924" t="s">
        <v>16954</v>
      </c>
      <c r="G5924" t="s">
        <v>134</v>
      </c>
      <c r="H5924" t="s">
        <v>150</v>
      </c>
      <c r="I5924" t="s">
        <v>136</v>
      </c>
      <c r="J5924" t="s">
        <v>137</v>
      </c>
      <c r="K5924" t="s">
        <v>138</v>
      </c>
      <c r="L5924" t="s">
        <v>16955</v>
      </c>
      <c r="M5924" t="s">
        <v>16956</v>
      </c>
      <c r="N5924">
        <v>0.632222222</v>
      </c>
      <c r="O5924">
        <v>0</v>
      </c>
      <c r="P5924">
        <v>169</v>
      </c>
      <c r="Q5924">
        <v>0</v>
      </c>
      <c r="R5924">
        <v>0</v>
      </c>
      <c r="S5924">
        <v>0</v>
      </c>
      <c r="T5924">
        <v>18</v>
      </c>
      <c r="U5924">
        <v>0</v>
      </c>
      <c r="V5924">
        <v>0</v>
      </c>
      <c r="W5924">
        <v>0</v>
      </c>
      <c r="X5924">
        <v>14.473206528666759</v>
      </c>
      <c r="Y5924">
        <v>0</v>
      </c>
      <c r="Z5924">
        <v>0</v>
      </c>
      <c r="AA5924">
        <v>0</v>
      </c>
      <c r="AB5924">
        <v>6.2726742124344055</v>
      </c>
      <c r="AC5924">
        <v>0</v>
      </c>
      <c r="AD5924">
        <v>0</v>
      </c>
      <c r="AE5924">
        <v>20.745880741101164</v>
      </c>
    </row>
    <row r="5925" spans="1:31" x14ac:dyDescent="0.3">
      <c r="A5925">
        <v>2518187</v>
      </c>
      <c r="B5925">
        <v>1</v>
      </c>
      <c r="C5925" t="s">
        <v>80</v>
      </c>
      <c r="D5925" t="s">
        <v>93</v>
      </c>
      <c r="E5925" t="s">
        <v>167</v>
      </c>
      <c r="F5925" t="s">
        <v>16957</v>
      </c>
      <c r="G5925" t="s">
        <v>263</v>
      </c>
      <c r="H5925" t="s">
        <v>150</v>
      </c>
      <c r="I5925" t="s">
        <v>136</v>
      </c>
      <c r="J5925" t="s">
        <v>137</v>
      </c>
      <c r="K5925" t="s">
        <v>144</v>
      </c>
      <c r="L5925" t="s">
        <v>16958</v>
      </c>
      <c r="M5925" t="s">
        <v>16959</v>
      </c>
      <c r="N5925">
        <v>3.2080555550000001</v>
      </c>
      <c r="O5925">
        <v>0</v>
      </c>
      <c r="P5925">
        <v>1</v>
      </c>
      <c r="Q5925">
        <v>0</v>
      </c>
      <c r="R5925">
        <v>0</v>
      </c>
      <c r="S5925">
        <v>0</v>
      </c>
      <c r="T5925">
        <v>0</v>
      </c>
      <c r="U5925">
        <v>0</v>
      </c>
      <c r="V5925">
        <v>0</v>
      </c>
      <c r="W5925">
        <v>0</v>
      </c>
      <c r="X5925">
        <v>0</v>
      </c>
      <c r="Y5925">
        <v>0</v>
      </c>
      <c r="Z5925">
        <v>0</v>
      </c>
      <c r="AA5925">
        <v>0</v>
      </c>
      <c r="AB5925">
        <v>0</v>
      </c>
      <c r="AC5925">
        <v>0</v>
      </c>
      <c r="AD5925">
        <v>0</v>
      </c>
      <c r="AE5925">
        <v>0</v>
      </c>
    </row>
    <row r="5926" spans="1:31" x14ac:dyDescent="0.3">
      <c r="A5926">
        <v>2518373</v>
      </c>
      <c r="B5926">
        <v>1</v>
      </c>
      <c r="C5926" t="s">
        <v>80</v>
      </c>
      <c r="D5926" t="s">
        <v>94</v>
      </c>
      <c r="E5926" t="s">
        <v>167</v>
      </c>
      <c r="F5926" t="s">
        <v>16960</v>
      </c>
      <c r="G5926" t="s">
        <v>263</v>
      </c>
      <c r="H5926" t="s">
        <v>150</v>
      </c>
      <c r="I5926" t="s">
        <v>136</v>
      </c>
      <c r="J5926" t="s">
        <v>137</v>
      </c>
      <c r="K5926" t="s">
        <v>144</v>
      </c>
      <c r="L5926" t="s">
        <v>16961</v>
      </c>
      <c r="M5926" t="s">
        <v>16962</v>
      </c>
      <c r="N5926">
        <v>2.0391666659999999</v>
      </c>
      <c r="O5926">
        <v>0</v>
      </c>
      <c r="P5926">
        <v>6</v>
      </c>
      <c r="Q5926">
        <v>0</v>
      </c>
      <c r="R5926">
        <v>0</v>
      </c>
      <c r="S5926">
        <v>0</v>
      </c>
      <c r="T5926">
        <v>0</v>
      </c>
      <c r="U5926">
        <v>0</v>
      </c>
      <c r="V5926">
        <v>0</v>
      </c>
      <c r="W5926">
        <v>0</v>
      </c>
      <c r="X5926">
        <v>1.7408487509890802</v>
      </c>
      <c r="Y5926">
        <v>0</v>
      </c>
      <c r="Z5926">
        <v>0</v>
      </c>
      <c r="AA5926">
        <v>0</v>
      </c>
      <c r="AB5926">
        <v>0</v>
      </c>
      <c r="AC5926">
        <v>0</v>
      </c>
      <c r="AD5926">
        <v>0</v>
      </c>
      <c r="AE5926">
        <v>1.7408487509890802</v>
      </c>
    </row>
    <row r="5927" spans="1:31" x14ac:dyDescent="0.3">
      <c r="A5927">
        <v>2518419</v>
      </c>
      <c r="B5927">
        <v>1</v>
      </c>
      <c r="C5927" t="s">
        <v>80</v>
      </c>
      <c r="D5927" t="s">
        <v>83</v>
      </c>
      <c r="E5927" t="s">
        <v>167</v>
      </c>
      <c r="F5927" t="s">
        <v>16963</v>
      </c>
      <c r="G5927" t="s">
        <v>263</v>
      </c>
      <c r="H5927" t="s">
        <v>150</v>
      </c>
      <c r="I5927" t="s">
        <v>136</v>
      </c>
      <c r="J5927" t="s">
        <v>137</v>
      </c>
      <c r="K5927" t="s">
        <v>144</v>
      </c>
      <c r="L5927" t="s">
        <v>16964</v>
      </c>
      <c r="M5927" t="s">
        <v>16965</v>
      </c>
      <c r="N5927">
        <v>1.3405555549999999</v>
      </c>
      <c r="O5927">
        <v>0</v>
      </c>
      <c r="P5927">
        <v>4</v>
      </c>
      <c r="Q5927">
        <v>0</v>
      </c>
      <c r="R5927">
        <v>0</v>
      </c>
      <c r="S5927">
        <v>0</v>
      </c>
      <c r="T5927">
        <v>0</v>
      </c>
      <c r="U5927">
        <v>0</v>
      </c>
      <c r="V5927">
        <v>0</v>
      </c>
      <c r="W5927">
        <v>0</v>
      </c>
      <c r="X5927">
        <v>1.0032797026014399</v>
      </c>
      <c r="Y5927">
        <v>0</v>
      </c>
      <c r="Z5927">
        <v>0</v>
      </c>
      <c r="AA5927">
        <v>0</v>
      </c>
      <c r="AB5927">
        <v>0</v>
      </c>
      <c r="AC5927">
        <v>0</v>
      </c>
      <c r="AD5927">
        <v>0</v>
      </c>
      <c r="AE5927">
        <v>1.0032797026014399</v>
      </c>
    </row>
    <row r="5928" spans="1:31" x14ac:dyDescent="0.3">
      <c r="A5928">
        <v>2518462</v>
      </c>
      <c r="B5928">
        <v>1</v>
      </c>
      <c r="C5928" t="s">
        <v>80</v>
      </c>
      <c r="D5928" t="s">
        <v>94</v>
      </c>
      <c r="E5928" t="s">
        <v>159</v>
      </c>
      <c r="F5928" t="s">
        <v>16966</v>
      </c>
      <c r="G5928" t="s">
        <v>161</v>
      </c>
      <c r="H5928" t="s">
        <v>150</v>
      </c>
      <c r="I5928" t="s">
        <v>136</v>
      </c>
      <c r="J5928" t="s">
        <v>137</v>
      </c>
      <c r="K5928" t="s">
        <v>144</v>
      </c>
      <c r="L5928" t="s">
        <v>16967</v>
      </c>
      <c r="M5928" t="s">
        <v>16968</v>
      </c>
      <c r="N5928">
        <v>1.166111111</v>
      </c>
      <c r="O5928">
        <v>6</v>
      </c>
      <c r="P5928">
        <v>48</v>
      </c>
      <c r="Q5928">
        <v>44</v>
      </c>
      <c r="R5928">
        <v>152</v>
      </c>
      <c r="S5928">
        <v>6</v>
      </c>
      <c r="T5928">
        <v>54</v>
      </c>
      <c r="U5928">
        <v>2</v>
      </c>
      <c r="V5928">
        <v>0</v>
      </c>
      <c r="W5928">
        <v>1.7246220014091604</v>
      </c>
      <c r="X5928">
        <v>10.359119771938561</v>
      </c>
      <c r="Y5928">
        <v>15.154706538762603</v>
      </c>
      <c r="Z5928">
        <v>77.260390656625006</v>
      </c>
      <c r="AA5928">
        <v>14.810491418222314</v>
      </c>
      <c r="AB5928">
        <v>37.91108340794392</v>
      </c>
      <c r="AC5928">
        <v>86.374801999978814</v>
      </c>
      <c r="AD5928">
        <v>0</v>
      </c>
      <c r="AE5928">
        <v>243.59521579488037</v>
      </c>
    </row>
    <row r="5929" spans="1:31" x14ac:dyDescent="0.3">
      <c r="A5929">
        <v>2518087</v>
      </c>
      <c r="B5929">
        <v>1</v>
      </c>
      <c r="C5929" t="s">
        <v>80</v>
      </c>
      <c r="D5929" t="s">
        <v>100</v>
      </c>
      <c r="E5929" t="s">
        <v>141</v>
      </c>
      <c r="F5929" t="s">
        <v>4901</v>
      </c>
      <c r="G5929" t="s">
        <v>134</v>
      </c>
      <c r="H5929" t="s">
        <v>135</v>
      </c>
      <c r="I5929" t="s">
        <v>136</v>
      </c>
      <c r="J5929" t="s">
        <v>137</v>
      </c>
      <c r="K5929" t="s">
        <v>138</v>
      </c>
      <c r="L5929" t="s">
        <v>16969</v>
      </c>
      <c r="M5929" t="s">
        <v>16970</v>
      </c>
      <c r="N5929">
        <v>5.7655555549999997</v>
      </c>
      <c r="O5929">
        <v>0</v>
      </c>
      <c r="P5929">
        <v>99</v>
      </c>
      <c r="Q5929">
        <v>3</v>
      </c>
      <c r="R5929">
        <v>20</v>
      </c>
      <c r="S5929">
        <v>14</v>
      </c>
      <c r="T5929">
        <v>122</v>
      </c>
      <c r="U5929">
        <v>1</v>
      </c>
      <c r="V5929">
        <v>0</v>
      </c>
      <c r="W5929">
        <v>0</v>
      </c>
      <c r="X5929">
        <v>267.92265845657499</v>
      </c>
      <c r="Y5929">
        <v>25.439489786432741</v>
      </c>
      <c r="Z5929">
        <v>43.936093309178013</v>
      </c>
      <c r="AA5929">
        <v>1118.8554318087868</v>
      </c>
      <c r="AB5929">
        <v>2317.2795989205706</v>
      </c>
      <c r="AC5929">
        <v>380.90343509587791</v>
      </c>
      <c r="AD5929">
        <v>0</v>
      </c>
      <c r="AE5929">
        <v>4154.3367073774216</v>
      </c>
    </row>
    <row r="5930" spans="1:31" x14ac:dyDescent="0.3">
      <c r="A5930">
        <v>2518293</v>
      </c>
      <c r="B5930">
        <v>1</v>
      </c>
      <c r="C5930" t="s">
        <v>80</v>
      </c>
      <c r="D5930" t="s">
        <v>105</v>
      </c>
      <c r="E5930" t="s">
        <v>207</v>
      </c>
      <c r="F5930" t="s">
        <v>16971</v>
      </c>
      <c r="G5930" t="s">
        <v>161</v>
      </c>
      <c r="H5930" t="s">
        <v>150</v>
      </c>
      <c r="I5930" t="s">
        <v>136</v>
      </c>
      <c r="J5930" t="s">
        <v>137</v>
      </c>
      <c r="K5930" t="s">
        <v>144</v>
      </c>
      <c r="L5930" t="s">
        <v>16972</v>
      </c>
      <c r="M5930" t="s">
        <v>16973</v>
      </c>
      <c r="N5930">
        <v>1.1655555550000001</v>
      </c>
      <c r="O5930">
        <v>0</v>
      </c>
      <c r="P5930">
        <v>212</v>
      </c>
      <c r="Q5930">
        <v>0</v>
      </c>
      <c r="R5930">
        <v>0</v>
      </c>
      <c r="S5930">
        <v>0</v>
      </c>
      <c r="T5930">
        <v>17</v>
      </c>
      <c r="U5930">
        <v>0</v>
      </c>
      <c r="V5930">
        <v>0</v>
      </c>
      <c r="W5930">
        <v>0</v>
      </c>
      <c r="X5930">
        <v>47.406962240987696</v>
      </c>
      <c r="Y5930">
        <v>0</v>
      </c>
      <c r="Z5930">
        <v>0</v>
      </c>
      <c r="AA5930">
        <v>0</v>
      </c>
      <c r="AB5930">
        <v>12.131836227759656</v>
      </c>
      <c r="AC5930">
        <v>0</v>
      </c>
      <c r="AD5930">
        <v>0</v>
      </c>
      <c r="AE5930">
        <v>59.538798468747352</v>
      </c>
    </row>
    <row r="5931" spans="1:31" x14ac:dyDescent="0.3">
      <c r="A5931">
        <v>2518442</v>
      </c>
      <c r="B5931">
        <v>1</v>
      </c>
      <c r="C5931" t="s">
        <v>80</v>
      </c>
      <c r="D5931" t="s">
        <v>101</v>
      </c>
      <c r="E5931" t="s">
        <v>187</v>
      </c>
      <c r="F5931" t="s">
        <v>16974</v>
      </c>
      <c r="G5931" t="s">
        <v>143</v>
      </c>
      <c r="H5931" t="s">
        <v>135</v>
      </c>
      <c r="I5931" t="s">
        <v>136</v>
      </c>
      <c r="J5931" t="s">
        <v>137</v>
      </c>
      <c r="K5931" t="s">
        <v>144</v>
      </c>
      <c r="L5931" t="s">
        <v>16975</v>
      </c>
      <c r="M5931" t="s">
        <v>16976</v>
      </c>
      <c r="N5931">
        <v>0.16666666599999999</v>
      </c>
      <c r="O5931">
        <v>37</v>
      </c>
      <c r="P5931">
        <v>4803</v>
      </c>
      <c r="Q5931">
        <v>61</v>
      </c>
      <c r="R5931">
        <v>79</v>
      </c>
      <c r="S5931">
        <v>81</v>
      </c>
      <c r="T5931">
        <v>561</v>
      </c>
      <c r="U5931">
        <v>8</v>
      </c>
      <c r="V5931">
        <v>0</v>
      </c>
      <c r="W5931">
        <v>6.0670369804941666</v>
      </c>
      <c r="X5931">
        <v>307.41126240858551</v>
      </c>
      <c r="Y5931">
        <v>77.586352493012996</v>
      </c>
      <c r="Z5931">
        <v>4.7325154916144987</v>
      </c>
      <c r="AA5931">
        <v>506.3624099844439</v>
      </c>
      <c r="AB5931">
        <v>86.344980474517968</v>
      </c>
      <c r="AC5931">
        <v>66.913742335741489</v>
      </c>
      <c r="AD5931">
        <v>0</v>
      </c>
      <c r="AE5931">
        <v>1055.4183001684105</v>
      </c>
    </row>
    <row r="5932" spans="1:31" x14ac:dyDescent="0.3">
      <c r="A5932">
        <v>2518399</v>
      </c>
      <c r="B5932">
        <v>1</v>
      </c>
      <c r="C5932" t="s">
        <v>81</v>
      </c>
      <c r="D5932" t="s">
        <v>123</v>
      </c>
      <c r="E5932" t="s">
        <v>207</v>
      </c>
      <c r="F5932" t="s">
        <v>16977</v>
      </c>
      <c r="G5932" t="s">
        <v>161</v>
      </c>
      <c r="H5932" t="s">
        <v>150</v>
      </c>
      <c r="I5932" t="s">
        <v>136</v>
      </c>
      <c r="J5932" t="s">
        <v>137</v>
      </c>
      <c r="K5932" t="s">
        <v>144</v>
      </c>
      <c r="L5932" t="s">
        <v>16978</v>
      </c>
      <c r="M5932" t="s">
        <v>16979</v>
      </c>
      <c r="N5932">
        <v>0.61777777700000003</v>
      </c>
      <c r="O5932">
        <v>0</v>
      </c>
      <c r="P5932">
        <v>158</v>
      </c>
      <c r="Q5932">
        <v>0</v>
      </c>
      <c r="R5932">
        <v>0</v>
      </c>
      <c r="S5932">
        <v>0</v>
      </c>
      <c r="T5932">
        <v>6</v>
      </c>
      <c r="U5932">
        <v>0</v>
      </c>
      <c r="V5932">
        <v>0</v>
      </c>
      <c r="W5932">
        <v>0</v>
      </c>
      <c r="X5932">
        <v>24.192857691333252</v>
      </c>
      <c r="Y5932">
        <v>0</v>
      </c>
      <c r="Z5932">
        <v>0</v>
      </c>
      <c r="AA5932">
        <v>0</v>
      </c>
      <c r="AB5932">
        <v>2.7820445536560237</v>
      </c>
      <c r="AC5932">
        <v>0</v>
      </c>
      <c r="AD5932">
        <v>0</v>
      </c>
      <c r="AE5932">
        <v>26.974902244989277</v>
      </c>
    </row>
    <row r="5933" spans="1:31" x14ac:dyDescent="0.3">
      <c r="A5933">
        <v>2518250</v>
      </c>
      <c r="B5933">
        <v>1</v>
      </c>
      <c r="C5933" t="s">
        <v>80</v>
      </c>
      <c r="D5933" t="s">
        <v>83</v>
      </c>
      <c r="E5933" t="s">
        <v>207</v>
      </c>
      <c r="F5933" t="s">
        <v>16980</v>
      </c>
      <c r="G5933" t="s">
        <v>413</v>
      </c>
      <c r="H5933" t="s">
        <v>150</v>
      </c>
      <c r="I5933" t="s">
        <v>136</v>
      </c>
      <c r="J5933" t="s">
        <v>137</v>
      </c>
      <c r="K5933" t="s">
        <v>144</v>
      </c>
      <c r="L5933" t="s">
        <v>16981</v>
      </c>
      <c r="M5933" t="s">
        <v>16982</v>
      </c>
      <c r="N5933">
        <v>0.87083333299999999</v>
      </c>
      <c r="O5933">
        <v>0</v>
      </c>
      <c r="P5933">
        <v>40</v>
      </c>
      <c r="Q5933">
        <v>0</v>
      </c>
      <c r="R5933">
        <v>0</v>
      </c>
      <c r="S5933">
        <v>0</v>
      </c>
      <c r="T5933">
        <v>7</v>
      </c>
      <c r="U5933">
        <v>0</v>
      </c>
      <c r="V5933">
        <v>0</v>
      </c>
      <c r="W5933">
        <v>0</v>
      </c>
      <c r="X5933">
        <v>11.036643624958641</v>
      </c>
      <c r="Y5933">
        <v>0</v>
      </c>
      <c r="Z5933">
        <v>0</v>
      </c>
      <c r="AA5933">
        <v>0</v>
      </c>
      <c r="AB5933">
        <v>6.7452036956117025</v>
      </c>
      <c r="AC5933">
        <v>0</v>
      </c>
      <c r="AD5933">
        <v>0</v>
      </c>
      <c r="AE5933">
        <v>17.781847320570343</v>
      </c>
    </row>
    <row r="5934" spans="1:31" x14ac:dyDescent="0.3">
      <c r="A5934">
        <v>2518001</v>
      </c>
      <c r="B5934">
        <v>1</v>
      </c>
      <c r="C5934" t="s">
        <v>80</v>
      </c>
      <c r="D5934" t="s">
        <v>88</v>
      </c>
      <c r="E5934" t="s">
        <v>167</v>
      </c>
      <c r="F5934" t="s">
        <v>16983</v>
      </c>
      <c r="G5934" t="s">
        <v>234</v>
      </c>
      <c r="H5934" t="s">
        <v>150</v>
      </c>
      <c r="I5934" t="s">
        <v>136</v>
      </c>
      <c r="J5934" t="s">
        <v>137</v>
      </c>
      <c r="K5934" t="s">
        <v>144</v>
      </c>
      <c r="L5934" t="s">
        <v>16984</v>
      </c>
      <c r="M5934" t="s">
        <v>16985</v>
      </c>
      <c r="N5934">
        <v>1.771111111</v>
      </c>
      <c r="O5934">
        <v>0</v>
      </c>
      <c r="P5934">
        <v>0</v>
      </c>
      <c r="Q5934">
        <v>0</v>
      </c>
      <c r="R5934">
        <v>0</v>
      </c>
      <c r="S5934">
        <v>0</v>
      </c>
      <c r="T5934">
        <v>1</v>
      </c>
      <c r="U5934">
        <v>0</v>
      </c>
      <c r="V5934">
        <v>0</v>
      </c>
      <c r="W5934">
        <v>0</v>
      </c>
      <c r="X5934">
        <v>0</v>
      </c>
      <c r="Y5934">
        <v>0</v>
      </c>
      <c r="Z5934">
        <v>0</v>
      </c>
      <c r="AA5934">
        <v>0</v>
      </c>
      <c r="AB5934">
        <v>1.8481778501738892</v>
      </c>
      <c r="AC5934">
        <v>0</v>
      </c>
      <c r="AD5934">
        <v>0</v>
      </c>
      <c r="AE5934">
        <v>1.8481778501738892</v>
      </c>
    </row>
    <row r="5935" spans="1:31" x14ac:dyDescent="0.3">
      <c r="A5935">
        <v>2518213</v>
      </c>
      <c r="B5935">
        <v>1</v>
      </c>
      <c r="C5935" t="s">
        <v>80</v>
      </c>
      <c r="D5935" t="s">
        <v>83</v>
      </c>
      <c r="E5935" t="s">
        <v>132</v>
      </c>
      <c r="F5935" t="s">
        <v>16768</v>
      </c>
      <c r="G5935" t="s">
        <v>204</v>
      </c>
      <c r="H5935" t="s">
        <v>135</v>
      </c>
      <c r="I5935" t="s">
        <v>136</v>
      </c>
      <c r="J5935" t="s">
        <v>137</v>
      </c>
      <c r="K5935" t="s">
        <v>144</v>
      </c>
      <c r="L5935" t="s">
        <v>16986</v>
      </c>
      <c r="M5935" t="s">
        <v>16987</v>
      </c>
      <c r="N5935">
        <v>0.62527777699999998</v>
      </c>
      <c r="O5935">
        <v>0</v>
      </c>
      <c r="P5935">
        <v>328</v>
      </c>
      <c r="Q5935">
        <v>0</v>
      </c>
      <c r="R5935">
        <v>0</v>
      </c>
      <c r="S5935">
        <v>0</v>
      </c>
      <c r="T5935">
        <v>22</v>
      </c>
      <c r="U5935">
        <v>0</v>
      </c>
      <c r="V5935">
        <v>0</v>
      </c>
      <c r="W5935">
        <v>0</v>
      </c>
      <c r="X5935">
        <v>73.346529047520036</v>
      </c>
      <c r="Y5935">
        <v>0</v>
      </c>
      <c r="Z5935">
        <v>0</v>
      </c>
      <c r="AA5935">
        <v>0</v>
      </c>
      <c r="AB5935">
        <v>7.4532077967884103</v>
      </c>
      <c r="AC5935">
        <v>0</v>
      </c>
      <c r="AD5935">
        <v>0</v>
      </c>
      <c r="AE5935">
        <v>80.799736844308441</v>
      </c>
    </row>
    <row r="5936" spans="1:31" x14ac:dyDescent="0.3">
      <c r="A5936">
        <v>2518190</v>
      </c>
      <c r="B5936">
        <v>1</v>
      </c>
      <c r="C5936" t="s">
        <v>81</v>
      </c>
      <c r="D5936" t="s">
        <v>112</v>
      </c>
      <c r="E5936" t="s">
        <v>159</v>
      </c>
      <c r="F5936" t="s">
        <v>16988</v>
      </c>
      <c r="G5936" t="s">
        <v>134</v>
      </c>
      <c r="H5936" t="s">
        <v>150</v>
      </c>
      <c r="I5936" t="s">
        <v>136</v>
      </c>
      <c r="J5936" t="s">
        <v>137</v>
      </c>
      <c r="K5936" t="s">
        <v>138</v>
      </c>
      <c r="L5936" t="s">
        <v>16989</v>
      </c>
      <c r="M5936" t="s">
        <v>16990</v>
      </c>
      <c r="N5936">
        <v>0.457777777</v>
      </c>
      <c r="O5936">
        <v>0</v>
      </c>
      <c r="P5936">
        <v>46</v>
      </c>
      <c r="Q5936">
        <v>0</v>
      </c>
      <c r="R5936">
        <v>2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2.6143397167853029</v>
      </c>
      <c r="Y5936">
        <v>0</v>
      </c>
      <c r="Z5936">
        <v>6.4984211022360003E-2</v>
      </c>
      <c r="AA5936">
        <v>0</v>
      </c>
      <c r="AB5936">
        <v>0</v>
      </c>
      <c r="AC5936">
        <v>0</v>
      </c>
      <c r="AD5936">
        <v>0</v>
      </c>
      <c r="AE5936">
        <v>2.6793239278076628</v>
      </c>
    </row>
    <row r="5937" spans="1:31" x14ac:dyDescent="0.3">
      <c r="A5937">
        <v>2518144</v>
      </c>
      <c r="B5937">
        <v>1</v>
      </c>
      <c r="C5937" t="s">
        <v>80</v>
      </c>
      <c r="D5937" t="s">
        <v>95</v>
      </c>
      <c r="E5937" t="s">
        <v>187</v>
      </c>
      <c r="F5937" t="s">
        <v>1073</v>
      </c>
      <c r="G5937" t="s">
        <v>143</v>
      </c>
      <c r="H5937" t="s">
        <v>135</v>
      </c>
      <c r="I5937" t="s">
        <v>277</v>
      </c>
      <c r="J5937" t="s">
        <v>137</v>
      </c>
      <c r="K5937" t="s">
        <v>144</v>
      </c>
      <c r="L5937" t="s">
        <v>16779</v>
      </c>
      <c r="M5937" t="s">
        <v>16991</v>
      </c>
      <c r="N5937">
        <v>0.05</v>
      </c>
      <c r="O5937">
        <v>1</v>
      </c>
      <c r="P5937">
        <v>192</v>
      </c>
      <c r="Q5937">
        <v>0</v>
      </c>
      <c r="R5937">
        <v>2</v>
      </c>
      <c r="S5937">
        <v>18</v>
      </c>
      <c r="T5937">
        <v>19</v>
      </c>
      <c r="U5937">
        <v>2</v>
      </c>
      <c r="V5937">
        <v>0</v>
      </c>
      <c r="W5937">
        <v>1.9051037662800002E-2</v>
      </c>
      <c r="X5937">
        <v>1.2814717765436996</v>
      </c>
      <c r="Y5937">
        <v>0</v>
      </c>
      <c r="Z5937">
        <v>1.4609720629350002E-2</v>
      </c>
      <c r="AA5937">
        <v>1.45122324332535</v>
      </c>
      <c r="AB5937">
        <v>0.68613894969375</v>
      </c>
      <c r="AC5937">
        <v>9.4315165903870017</v>
      </c>
      <c r="AD5937">
        <v>0</v>
      </c>
      <c r="AE5937">
        <v>12.884011318241951</v>
      </c>
    </row>
    <row r="5938" spans="1:31" x14ac:dyDescent="0.3">
      <c r="A5938">
        <v>2518353</v>
      </c>
      <c r="B5938">
        <v>1</v>
      </c>
      <c r="C5938" t="s">
        <v>80</v>
      </c>
      <c r="D5938" t="s">
        <v>101</v>
      </c>
      <c r="E5938" t="s">
        <v>187</v>
      </c>
      <c r="F5938" t="s">
        <v>16992</v>
      </c>
      <c r="G5938" t="s">
        <v>143</v>
      </c>
      <c r="H5938" t="s">
        <v>135</v>
      </c>
      <c r="I5938" t="s">
        <v>136</v>
      </c>
      <c r="J5938" t="s">
        <v>137</v>
      </c>
      <c r="K5938" t="s">
        <v>144</v>
      </c>
      <c r="L5938" t="s">
        <v>16993</v>
      </c>
      <c r="M5938" t="s">
        <v>16994</v>
      </c>
      <c r="N5938">
        <v>0.75083333299999999</v>
      </c>
      <c r="O5938">
        <v>7</v>
      </c>
      <c r="P5938">
        <v>240</v>
      </c>
      <c r="Q5938">
        <v>4</v>
      </c>
      <c r="R5938">
        <v>63</v>
      </c>
      <c r="S5938">
        <v>25</v>
      </c>
      <c r="T5938">
        <v>58</v>
      </c>
      <c r="U5938">
        <v>1</v>
      </c>
      <c r="V5938">
        <v>0</v>
      </c>
      <c r="W5938">
        <v>1.1563789201334669</v>
      </c>
      <c r="X5938">
        <v>57.992301152492402</v>
      </c>
      <c r="Y5938">
        <v>7.0839438414636913</v>
      </c>
      <c r="Z5938">
        <v>10.904058584613782</v>
      </c>
      <c r="AA5938">
        <v>97.00569989280352</v>
      </c>
      <c r="AB5938">
        <v>107.36631268033481</v>
      </c>
      <c r="AC5938">
        <v>10.70366425473226</v>
      </c>
      <c r="AD5938">
        <v>0</v>
      </c>
      <c r="AE5938">
        <v>292.2123593265739</v>
      </c>
    </row>
    <row r="5939" spans="1:31" x14ac:dyDescent="0.3">
      <c r="A5939">
        <v>2518376</v>
      </c>
      <c r="B5939">
        <v>1</v>
      </c>
      <c r="C5939" t="s">
        <v>80</v>
      </c>
      <c r="D5939" t="s">
        <v>105</v>
      </c>
      <c r="E5939" t="s">
        <v>167</v>
      </c>
      <c r="F5939" t="s">
        <v>16995</v>
      </c>
      <c r="G5939" t="s">
        <v>234</v>
      </c>
      <c r="H5939" t="s">
        <v>150</v>
      </c>
      <c r="I5939" t="s">
        <v>136</v>
      </c>
      <c r="J5939" t="s">
        <v>137</v>
      </c>
      <c r="K5939" t="s">
        <v>144</v>
      </c>
      <c r="L5939" t="s">
        <v>16996</v>
      </c>
      <c r="M5939" t="s">
        <v>16997</v>
      </c>
      <c r="N5939">
        <v>1.130833333</v>
      </c>
      <c r="O5939">
        <v>0</v>
      </c>
      <c r="P5939">
        <v>0</v>
      </c>
      <c r="Q5939">
        <v>0</v>
      </c>
      <c r="R5939">
        <v>0</v>
      </c>
      <c r="S5939">
        <v>0</v>
      </c>
      <c r="T5939">
        <v>1</v>
      </c>
      <c r="U5939">
        <v>0</v>
      </c>
      <c r="V5939">
        <v>0</v>
      </c>
      <c r="W5939">
        <v>0</v>
      </c>
      <c r="X5939">
        <v>0</v>
      </c>
      <c r="Y5939">
        <v>0</v>
      </c>
      <c r="Z5939">
        <v>0</v>
      </c>
      <c r="AA5939">
        <v>0</v>
      </c>
      <c r="AB5939">
        <v>1.7227340547138892</v>
      </c>
      <c r="AC5939">
        <v>0</v>
      </c>
      <c r="AD5939">
        <v>0</v>
      </c>
      <c r="AE5939">
        <v>1.7227340547138892</v>
      </c>
    </row>
    <row r="5940" spans="1:31" x14ac:dyDescent="0.3">
      <c r="A5940">
        <v>2518422</v>
      </c>
      <c r="B5940">
        <v>1</v>
      </c>
      <c r="C5940" t="s">
        <v>80</v>
      </c>
      <c r="D5940" t="s">
        <v>86</v>
      </c>
      <c r="E5940" t="s">
        <v>207</v>
      </c>
      <c r="F5940" t="s">
        <v>16998</v>
      </c>
      <c r="G5940" t="s">
        <v>149</v>
      </c>
      <c r="H5940" t="s">
        <v>150</v>
      </c>
      <c r="I5940" t="s">
        <v>136</v>
      </c>
      <c r="J5940" t="s">
        <v>137</v>
      </c>
      <c r="K5940" t="s">
        <v>144</v>
      </c>
      <c r="L5940" t="s">
        <v>16999</v>
      </c>
      <c r="M5940" t="s">
        <v>17000</v>
      </c>
      <c r="N5940">
        <v>1.615277777</v>
      </c>
      <c r="O5940">
        <v>0</v>
      </c>
      <c r="P5940">
        <v>157</v>
      </c>
      <c r="Q5940">
        <v>0</v>
      </c>
      <c r="R5940">
        <v>0</v>
      </c>
      <c r="S5940">
        <v>0</v>
      </c>
      <c r="T5940">
        <v>2</v>
      </c>
      <c r="U5940">
        <v>0</v>
      </c>
      <c r="V5940">
        <v>0</v>
      </c>
      <c r="W5940">
        <v>0</v>
      </c>
      <c r="X5940">
        <v>61.688519331439124</v>
      </c>
      <c r="Y5940">
        <v>0</v>
      </c>
      <c r="Z5940">
        <v>0</v>
      </c>
      <c r="AA5940">
        <v>0</v>
      </c>
      <c r="AB5940">
        <v>3.4795639784602588</v>
      </c>
      <c r="AC5940">
        <v>0</v>
      </c>
      <c r="AD5940">
        <v>0</v>
      </c>
      <c r="AE5940">
        <v>65.168083309899387</v>
      </c>
    </row>
    <row r="5941" spans="1:31" x14ac:dyDescent="0.3">
      <c r="A5941">
        <v>2518482</v>
      </c>
      <c r="B5941">
        <v>1</v>
      </c>
      <c r="C5941" t="s">
        <v>81</v>
      </c>
      <c r="D5941" t="s">
        <v>112</v>
      </c>
      <c r="E5941" t="s">
        <v>141</v>
      </c>
      <c r="F5941" t="s">
        <v>17001</v>
      </c>
      <c r="G5941" t="s">
        <v>143</v>
      </c>
      <c r="H5941" t="s">
        <v>135</v>
      </c>
      <c r="I5941" t="s">
        <v>277</v>
      </c>
      <c r="J5941" t="s">
        <v>137</v>
      </c>
      <c r="K5941" t="s">
        <v>144</v>
      </c>
      <c r="L5941" t="s">
        <v>17002</v>
      </c>
      <c r="M5941" t="s">
        <v>17003</v>
      </c>
      <c r="N5941">
        <v>1.0277777E-2</v>
      </c>
      <c r="O5941">
        <v>2</v>
      </c>
      <c r="P5941">
        <v>537</v>
      </c>
      <c r="Q5941">
        <v>27</v>
      </c>
      <c r="R5941">
        <v>84</v>
      </c>
      <c r="S5941">
        <v>15</v>
      </c>
      <c r="T5941">
        <v>58</v>
      </c>
      <c r="U5941">
        <v>1</v>
      </c>
      <c r="V5941">
        <v>1</v>
      </c>
      <c r="W5941">
        <v>1.8094833421564167E-2</v>
      </c>
      <c r="X5941">
        <v>0.89976634737877537</v>
      </c>
      <c r="Y5941">
        <v>0.22409296924790995</v>
      </c>
      <c r="Z5941">
        <v>0.19015527711016839</v>
      </c>
      <c r="AA5941">
        <v>0.98519172900697505</v>
      </c>
      <c r="AB5941">
        <v>0.30969434122706113</v>
      </c>
      <c r="AC5941">
        <v>0.84705716210517323</v>
      </c>
      <c r="AD5941">
        <v>8.9530954967666689E-3</v>
      </c>
      <c r="AE5941">
        <v>3.483005754994394</v>
      </c>
    </row>
    <row r="5942" spans="1:31" x14ac:dyDescent="0.3">
      <c r="A5942">
        <v>2518004</v>
      </c>
      <c r="B5942">
        <v>1</v>
      </c>
      <c r="C5942" t="s">
        <v>81</v>
      </c>
      <c r="D5942" t="s">
        <v>118</v>
      </c>
      <c r="E5942" t="s">
        <v>275</v>
      </c>
      <c r="F5942" t="s">
        <v>3712</v>
      </c>
      <c r="G5942" t="s">
        <v>143</v>
      </c>
      <c r="H5942" t="s">
        <v>135</v>
      </c>
      <c r="I5942" t="s">
        <v>136</v>
      </c>
      <c r="J5942" t="s">
        <v>137</v>
      </c>
      <c r="K5942" t="s">
        <v>144</v>
      </c>
      <c r="L5942" t="s">
        <v>17004</v>
      </c>
      <c r="M5942" t="s">
        <v>17005</v>
      </c>
      <c r="N5942">
        <v>0.10305555499999999</v>
      </c>
      <c r="O5942">
        <v>7</v>
      </c>
      <c r="P5942">
        <v>1133</v>
      </c>
      <c r="Q5942">
        <v>198</v>
      </c>
      <c r="R5942">
        <v>85</v>
      </c>
      <c r="S5942">
        <v>40</v>
      </c>
      <c r="T5942">
        <v>97</v>
      </c>
      <c r="U5942">
        <v>1</v>
      </c>
      <c r="V5942">
        <v>0</v>
      </c>
      <c r="W5942">
        <v>0.14820818961648</v>
      </c>
      <c r="X5942">
        <v>16.098018355581036</v>
      </c>
      <c r="Y5942">
        <v>37.700610336774204</v>
      </c>
      <c r="Z5942">
        <v>3.4157762255507791</v>
      </c>
      <c r="AA5942">
        <v>6.1967836517259416</v>
      </c>
      <c r="AB5942">
        <v>3.7277436702119955</v>
      </c>
      <c r="AC5942">
        <v>0.49349062626937495</v>
      </c>
      <c r="AD5942">
        <v>0</v>
      </c>
      <c r="AE5942">
        <v>67.780631055729813</v>
      </c>
    </row>
    <row r="5943" spans="1:31" x14ac:dyDescent="0.3">
      <c r="A5943">
        <v>2518396</v>
      </c>
      <c r="B5943">
        <v>1</v>
      </c>
      <c r="C5943" t="s">
        <v>80</v>
      </c>
      <c r="D5943" t="s">
        <v>84</v>
      </c>
      <c r="E5943" t="s">
        <v>147</v>
      </c>
      <c r="F5943" t="s">
        <v>17006</v>
      </c>
      <c r="G5943" t="s">
        <v>149</v>
      </c>
      <c r="H5943" t="s">
        <v>150</v>
      </c>
      <c r="I5943" t="s">
        <v>136</v>
      </c>
      <c r="J5943" t="s">
        <v>137</v>
      </c>
      <c r="K5943" t="s">
        <v>144</v>
      </c>
      <c r="L5943" t="s">
        <v>17007</v>
      </c>
      <c r="M5943" t="s">
        <v>17008</v>
      </c>
      <c r="N5943">
        <v>1.089722222</v>
      </c>
      <c r="O5943">
        <v>0</v>
      </c>
      <c r="P5943">
        <v>0</v>
      </c>
      <c r="Q5943">
        <v>0</v>
      </c>
      <c r="R5943">
        <v>0</v>
      </c>
      <c r="S5943">
        <v>0</v>
      </c>
      <c r="T5943">
        <v>1</v>
      </c>
      <c r="U5943">
        <v>0</v>
      </c>
      <c r="V5943">
        <v>0</v>
      </c>
      <c r="W5943">
        <v>0</v>
      </c>
      <c r="X5943">
        <v>0</v>
      </c>
      <c r="Y5943">
        <v>0</v>
      </c>
      <c r="Z5943">
        <v>0</v>
      </c>
      <c r="AA5943">
        <v>0</v>
      </c>
      <c r="AB5943">
        <v>16.496792179093614</v>
      </c>
      <c r="AC5943">
        <v>0</v>
      </c>
      <c r="AD5943">
        <v>0</v>
      </c>
      <c r="AE5943">
        <v>16.496792179093614</v>
      </c>
    </row>
    <row r="5944" spans="1:31" x14ac:dyDescent="0.3">
      <c r="A5944">
        <v>2518116</v>
      </c>
      <c r="B5944">
        <v>1</v>
      </c>
      <c r="C5944" t="s">
        <v>80</v>
      </c>
      <c r="D5944" t="s">
        <v>85</v>
      </c>
      <c r="E5944" t="s">
        <v>167</v>
      </c>
      <c r="F5944" t="s">
        <v>2381</v>
      </c>
      <c r="G5944" t="s">
        <v>169</v>
      </c>
      <c r="H5944" t="s">
        <v>150</v>
      </c>
      <c r="I5944" t="s">
        <v>136</v>
      </c>
      <c r="J5944" t="s">
        <v>137</v>
      </c>
      <c r="K5944" t="s">
        <v>144</v>
      </c>
      <c r="L5944" t="s">
        <v>17009</v>
      </c>
      <c r="M5944" t="s">
        <v>17010</v>
      </c>
      <c r="N5944">
        <v>6.670555555</v>
      </c>
      <c r="O5944">
        <v>0</v>
      </c>
      <c r="P5944">
        <v>11</v>
      </c>
      <c r="Q5944">
        <v>0</v>
      </c>
      <c r="R5944">
        <v>0</v>
      </c>
      <c r="S5944">
        <v>0</v>
      </c>
      <c r="T5944">
        <v>1</v>
      </c>
      <c r="U5944">
        <v>0</v>
      </c>
      <c r="V5944">
        <v>0</v>
      </c>
      <c r="W5944">
        <v>0</v>
      </c>
      <c r="X5944">
        <v>14.342651818052127</v>
      </c>
      <c r="Y5944">
        <v>0</v>
      </c>
      <c r="Z5944">
        <v>0</v>
      </c>
      <c r="AA5944">
        <v>0</v>
      </c>
      <c r="AB5944">
        <v>0.62229852022400256</v>
      </c>
      <c r="AC5944">
        <v>0</v>
      </c>
      <c r="AD5944">
        <v>0</v>
      </c>
      <c r="AE5944">
        <v>14.964950338276131</v>
      </c>
    </row>
    <row r="5945" spans="1:31" x14ac:dyDescent="0.3">
      <c r="A5945">
        <v>2518471</v>
      </c>
      <c r="B5945">
        <v>1</v>
      </c>
      <c r="C5945" t="s">
        <v>80</v>
      </c>
      <c r="D5945" t="s">
        <v>96</v>
      </c>
      <c r="E5945" t="s">
        <v>167</v>
      </c>
      <c r="F5945" t="s">
        <v>17011</v>
      </c>
      <c r="G5945" t="s">
        <v>234</v>
      </c>
      <c r="H5945" t="s">
        <v>150</v>
      </c>
      <c r="I5945" t="s">
        <v>136</v>
      </c>
      <c r="J5945" t="s">
        <v>137</v>
      </c>
      <c r="K5945" t="s">
        <v>144</v>
      </c>
      <c r="L5945" t="s">
        <v>17012</v>
      </c>
      <c r="M5945" t="s">
        <v>17013</v>
      </c>
      <c r="N5945">
        <v>2.9413888880000001</v>
      </c>
      <c r="O5945">
        <v>0</v>
      </c>
      <c r="P5945">
        <v>3</v>
      </c>
      <c r="Q5945">
        <v>0</v>
      </c>
      <c r="R5945">
        <v>0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1.0838032735220531</v>
      </c>
      <c r="Y5945">
        <v>0</v>
      </c>
      <c r="Z5945">
        <v>0</v>
      </c>
      <c r="AA5945">
        <v>0</v>
      </c>
      <c r="AB5945">
        <v>0</v>
      </c>
      <c r="AC5945">
        <v>0</v>
      </c>
      <c r="AD5945">
        <v>0</v>
      </c>
      <c r="AE5945">
        <v>1.0838032735220531</v>
      </c>
    </row>
    <row r="5946" spans="1:31" x14ac:dyDescent="0.3">
      <c r="A5946">
        <v>2518176</v>
      </c>
      <c r="B5946">
        <v>1</v>
      </c>
      <c r="C5946" t="s">
        <v>80</v>
      </c>
      <c r="D5946" t="s">
        <v>92</v>
      </c>
      <c r="E5946" t="s">
        <v>167</v>
      </c>
      <c r="F5946" t="s">
        <v>17014</v>
      </c>
      <c r="G5946" t="s">
        <v>169</v>
      </c>
      <c r="H5946" t="s">
        <v>150</v>
      </c>
      <c r="I5946" t="s">
        <v>136</v>
      </c>
      <c r="J5946" t="s">
        <v>137</v>
      </c>
      <c r="K5946" t="s">
        <v>144</v>
      </c>
      <c r="L5946" t="s">
        <v>17015</v>
      </c>
      <c r="M5946" t="s">
        <v>17016</v>
      </c>
      <c r="N5946">
        <v>2.792777777</v>
      </c>
      <c r="O5946">
        <v>0</v>
      </c>
      <c r="P5946">
        <v>2</v>
      </c>
      <c r="Q5946">
        <v>0</v>
      </c>
      <c r="R5946">
        <v>0</v>
      </c>
      <c r="S5946">
        <v>0</v>
      </c>
      <c r="T5946">
        <v>0</v>
      </c>
      <c r="U5946">
        <v>0</v>
      </c>
      <c r="V5946">
        <v>0</v>
      </c>
      <c r="W5946">
        <v>0</v>
      </c>
      <c r="X5946">
        <v>0.68168863852671502</v>
      </c>
      <c r="Y5946">
        <v>0</v>
      </c>
      <c r="Z5946">
        <v>0</v>
      </c>
      <c r="AA5946">
        <v>0</v>
      </c>
      <c r="AB5946">
        <v>0</v>
      </c>
      <c r="AC5946">
        <v>0</v>
      </c>
      <c r="AD5946">
        <v>0</v>
      </c>
      <c r="AE5946">
        <v>0.68168863852671502</v>
      </c>
    </row>
    <row r="5947" spans="1:31" x14ac:dyDescent="0.3">
      <c r="A5947">
        <v>2518485</v>
      </c>
      <c r="B5947">
        <v>1</v>
      </c>
      <c r="C5947" t="s">
        <v>80</v>
      </c>
      <c r="D5947" t="s">
        <v>93</v>
      </c>
      <c r="E5947" t="s">
        <v>167</v>
      </c>
      <c r="F5947" t="s">
        <v>16716</v>
      </c>
      <c r="G5947" t="s">
        <v>169</v>
      </c>
      <c r="H5947" t="s">
        <v>150</v>
      </c>
      <c r="I5947" t="s">
        <v>136</v>
      </c>
      <c r="J5947" t="s">
        <v>137</v>
      </c>
      <c r="K5947" t="s">
        <v>144</v>
      </c>
      <c r="L5947" t="s">
        <v>17017</v>
      </c>
      <c r="M5947" t="s">
        <v>17018</v>
      </c>
      <c r="N5947">
        <v>0.75888888799999998</v>
      </c>
      <c r="O5947">
        <v>0</v>
      </c>
      <c r="P5947">
        <v>9</v>
      </c>
      <c r="Q5947">
        <v>0</v>
      </c>
      <c r="R5947">
        <v>0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1.9265792505117088</v>
      </c>
      <c r="Y5947">
        <v>0</v>
      </c>
      <c r="Z5947">
        <v>0</v>
      </c>
      <c r="AA5947">
        <v>0</v>
      </c>
      <c r="AB5947">
        <v>0</v>
      </c>
      <c r="AC5947">
        <v>0</v>
      </c>
      <c r="AD5947">
        <v>0</v>
      </c>
      <c r="AE5947">
        <v>1.9265792505117088</v>
      </c>
    </row>
    <row r="5948" spans="1:31" x14ac:dyDescent="0.3">
      <c r="A5948">
        <v>2518342</v>
      </c>
      <c r="B5948">
        <v>1</v>
      </c>
      <c r="C5948" t="s">
        <v>81</v>
      </c>
      <c r="D5948" t="s">
        <v>127</v>
      </c>
      <c r="E5948" t="s">
        <v>187</v>
      </c>
      <c r="F5948" t="s">
        <v>17019</v>
      </c>
      <c r="G5948" t="s">
        <v>143</v>
      </c>
      <c r="H5948" t="s">
        <v>135</v>
      </c>
      <c r="I5948" t="s">
        <v>136</v>
      </c>
      <c r="J5948" t="s">
        <v>137</v>
      </c>
      <c r="K5948" t="s">
        <v>144</v>
      </c>
      <c r="L5948" t="s">
        <v>17020</v>
      </c>
      <c r="M5948" t="s">
        <v>17021</v>
      </c>
      <c r="N5948">
        <v>4.6844444440000004</v>
      </c>
      <c r="O5948">
        <v>3</v>
      </c>
      <c r="P5948">
        <v>0</v>
      </c>
      <c r="Q5948">
        <v>59</v>
      </c>
      <c r="R5948">
        <v>0</v>
      </c>
      <c r="S5948">
        <v>3</v>
      </c>
      <c r="T5948">
        <v>0</v>
      </c>
      <c r="U5948">
        <v>0</v>
      </c>
      <c r="V5948">
        <v>0</v>
      </c>
      <c r="W5948">
        <v>4.7848189749610412</v>
      </c>
      <c r="X5948">
        <v>0</v>
      </c>
      <c r="Y5948">
        <v>120.56325157625085</v>
      </c>
      <c r="Z5948">
        <v>0</v>
      </c>
      <c r="AA5948">
        <v>12.761754475974865</v>
      </c>
      <c r="AB5948">
        <v>0</v>
      </c>
      <c r="AC5948">
        <v>0</v>
      </c>
      <c r="AD5948">
        <v>0</v>
      </c>
      <c r="AE5948">
        <v>138.10982502718676</v>
      </c>
    </row>
    <row r="5949" spans="1:31" x14ac:dyDescent="0.3">
      <c r="A5949">
        <v>2518385</v>
      </c>
      <c r="B5949">
        <v>1</v>
      </c>
      <c r="C5949" t="s">
        <v>81</v>
      </c>
      <c r="D5949" t="s">
        <v>118</v>
      </c>
      <c r="E5949" t="s">
        <v>132</v>
      </c>
      <c r="F5949" t="s">
        <v>17022</v>
      </c>
      <c r="G5949" t="s">
        <v>204</v>
      </c>
      <c r="H5949" t="s">
        <v>135</v>
      </c>
      <c r="I5949" t="s">
        <v>136</v>
      </c>
      <c r="J5949" t="s">
        <v>137</v>
      </c>
      <c r="K5949" t="s">
        <v>144</v>
      </c>
      <c r="L5949" t="s">
        <v>17023</v>
      </c>
      <c r="M5949" t="s">
        <v>17024</v>
      </c>
      <c r="N5949">
        <v>1.9969444439999999</v>
      </c>
      <c r="O5949">
        <v>0</v>
      </c>
      <c r="P5949">
        <v>118</v>
      </c>
      <c r="Q5949">
        <v>0</v>
      </c>
      <c r="R5949">
        <v>0</v>
      </c>
      <c r="S5949">
        <v>0</v>
      </c>
      <c r="T5949">
        <v>38</v>
      </c>
      <c r="U5949">
        <v>0</v>
      </c>
      <c r="V5949">
        <v>0</v>
      </c>
      <c r="W5949">
        <v>0</v>
      </c>
      <c r="X5949">
        <v>36.288610901743418</v>
      </c>
      <c r="Y5949">
        <v>0</v>
      </c>
      <c r="Z5949">
        <v>0</v>
      </c>
      <c r="AA5949">
        <v>0</v>
      </c>
      <c r="AB5949">
        <v>32.809263902740199</v>
      </c>
      <c r="AC5949">
        <v>0</v>
      </c>
      <c r="AD5949">
        <v>0</v>
      </c>
      <c r="AE5949">
        <v>69.09787480448361</v>
      </c>
    </row>
    <row r="5950" spans="1:31" x14ac:dyDescent="0.3">
      <c r="A5950">
        <v>2517993</v>
      </c>
      <c r="B5950">
        <v>1</v>
      </c>
      <c r="C5950" t="s">
        <v>80</v>
      </c>
      <c r="D5950" t="s">
        <v>91</v>
      </c>
      <c r="E5950" t="s">
        <v>141</v>
      </c>
      <c r="F5950" t="s">
        <v>17025</v>
      </c>
      <c r="G5950" t="s">
        <v>143</v>
      </c>
      <c r="H5950" t="s">
        <v>135</v>
      </c>
      <c r="I5950" t="s">
        <v>136</v>
      </c>
      <c r="J5950" t="s">
        <v>137</v>
      </c>
      <c r="K5950" t="s">
        <v>144</v>
      </c>
      <c r="L5950" t="s">
        <v>17026</v>
      </c>
      <c r="M5950" t="s">
        <v>17027</v>
      </c>
      <c r="N5950">
        <v>1.507777777</v>
      </c>
      <c r="O5950">
        <v>2</v>
      </c>
      <c r="P5950">
        <v>747</v>
      </c>
      <c r="Q5950">
        <v>90</v>
      </c>
      <c r="R5950">
        <v>136</v>
      </c>
      <c r="S5950">
        <v>10</v>
      </c>
      <c r="T5950">
        <v>106</v>
      </c>
      <c r="U5950">
        <v>1</v>
      </c>
      <c r="V5950">
        <v>0</v>
      </c>
      <c r="W5950">
        <v>0.43888263330200006</v>
      </c>
      <c r="X5950">
        <v>168.75468340904121</v>
      </c>
      <c r="Y5950">
        <v>124.16884164267942</v>
      </c>
      <c r="Z5950">
        <v>119.23945604728469</v>
      </c>
      <c r="AA5950">
        <v>29.286203516044161</v>
      </c>
      <c r="AB5950">
        <v>63.1926197686265</v>
      </c>
      <c r="AC5950">
        <v>0.60659861381468994</v>
      </c>
      <c r="AD5950">
        <v>0</v>
      </c>
      <c r="AE5950">
        <v>505.6872856307927</v>
      </c>
    </row>
    <row r="5951" spans="1:31" x14ac:dyDescent="0.3">
      <c r="A5951">
        <v>2518256</v>
      </c>
      <c r="B5951">
        <v>1</v>
      </c>
      <c r="C5951" t="s">
        <v>81</v>
      </c>
      <c r="D5951" t="s">
        <v>112</v>
      </c>
      <c r="E5951" t="s">
        <v>159</v>
      </c>
      <c r="F5951" t="s">
        <v>17028</v>
      </c>
      <c r="G5951" t="s">
        <v>134</v>
      </c>
      <c r="H5951" t="s">
        <v>150</v>
      </c>
      <c r="I5951" t="s">
        <v>136</v>
      </c>
      <c r="J5951" t="s">
        <v>137</v>
      </c>
      <c r="K5951" t="s">
        <v>138</v>
      </c>
      <c r="L5951" t="s">
        <v>17029</v>
      </c>
      <c r="M5951" t="s">
        <v>17030</v>
      </c>
      <c r="N5951">
        <v>0.96583333299999996</v>
      </c>
      <c r="O5951">
        <v>0</v>
      </c>
      <c r="P5951">
        <v>25</v>
      </c>
      <c r="Q5951">
        <v>0</v>
      </c>
      <c r="R5951">
        <v>0</v>
      </c>
      <c r="S5951">
        <v>0</v>
      </c>
      <c r="T5951">
        <v>1</v>
      </c>
      <c r="U5951">
        <v>0</v>
      </c>
      <c r="V5951">
        <v>0</v>
      </c>
      <c r="W5951">
        <v>0</v>
      </c>
      <c r="X5951">
        <v>1.2198256479430223</v>
      </c>
      <c r="Y5951">
        <v>0</v>
      </c>
      <c r="Z5951">
        <v>0</v>
      </c>
      <c r="AA5951">
        <v>0</v>
      </c>
      <c r="AB5951">
        <v>2.3108711894989999E-2</v>
      </c>
      <c r="AC5951">
        <v>0</v>
      </c>
      <c r="AD5951">
        <v>0</v>
      </c>
      <c r="AE5951">
        <v>1.2429343598380123</v>
      </c>
    </row>
    <row r="5952" spans="1:31" x14ac:dyDescent="0.3">
      <c r="A5952">
        <v>2518007</v>
      </c>
      <c r="B5952">
        <v>1</v>
      </c>
      <c r="C5952" t="s">
        <v>80</v>
      </c>
      <c r="D5952" t="s">
        <v>82</v>
      </c>
      <c r="E5952" t="s">
        <v>159</v>
      </c>
      <c r="F5952" t="s">
        <v>6275</v>
      </c>
      <c r="G5952" t="s">
        <v>161</v>
      </c>
      <c r="H5952" t="s">
        <v>150</v>
      </c>
      <c r="I5952" t="s">
        <v>136</v>
      </c>
      <c r="J5952" t="s">
        <v>137</v>
      </c>
      <c r="K5952" t="s">
        <v>144</v>
      </c>
      <c r="L5952" t="s">
        <v>17031</v>
      </c>
      <c r="M5952" t="s">
        <v>17032</v>
      </c>
      <c r="N5952">
        <v>0.70166666600000005</v>
      </c>
      <c r="O5952">
        <v>0</v>
      </c>
      <c r="P5952">
        <v>10</v>
      </c>
      <c r="Q5952">
        <v>0</v>
      </c>
      <c r="R5952">
        <v>0</v>
      </c>
      <c r="S5952">
        <v>0</v>
      </c>
      <c r="T5952">
        <v>188</v>
      </c>
      <c r="U5952">
        <v>0</v>
      </c>
      <c r="V5952">
        <v>0</v>
      </c>
      <c r="W5952">
        <v>0</v>
      </c>
      <c r="X5952">
        <v>1.9252083419799879</v>
      </c>
      <c r="Y5952">
        <v>0</v>
      </c>
      <c r="Z5952">
        <v>0</v>
      </c>
      <c r="AA5952">
        <v>0</v>
      </c>
      <c r="AB5952">
        <v>61.263146719498046</v>
      </c>
      <c r="AC5952">
        <v>0</v>
      </c>
      <c r="AD5952">
        <v>0</v>
      </c>
      <c r="AE5952">
        <v>63.188355061478035</v>
      </c>
    </row>
    <row r="5953" spans="1:31" x14ac:dyDescent="0.3">
      <c r="A5953">
        <v>2518242</v>
      </c>
      <c r="B5953">
        <v>1</v>
      </c>
      <c r="C5953" t="s">
        <v>81</v>
      </c>
      <c r="D5953" t="s">
        <v>120</v>
      </c>
      <c r="E5953" t="s">
        <v>187</v>
      </c>
      <c r="F5953" t="s">
        <v>7080</v>
      </c>
      <c r="G5953" t="s">
        <v>143</v>
      </c>
      <c r="H5953" t="s">
        <v>135</v>
      </c>
      <c r="I5953" t="s">
        <v>136</v>
      </c>
      <c r="J5953" t="s">
        <v>137</v>
      </c>
      <c r="K5953" t="s">
        <v>144</v>
      </c>
      <c r="L5953" t="s">
        <v>17033</v>
      </c>
      <c r="M5953" t="s">
        <v>17034</v>
      </c>
      <c r="N5953">
        <v>1.2961111110000001</v>
      </c>
      <c r="O5953">
        <v>0</v>
      </c>
      <c r="P5953">
        <v>0</v>
      </c>
      <c r="Q5953">
        <v>56</v>
      </c>
      <c r="R5953">
        <v>36</v>
      </c>
      <c r="S5953">
        <v>1</v>
      </c>
      <c r="T5953">
        <v>2</v>
      </c>
      <c r="U5953">
        <v>1</v>
      </c>
      <c r="V5953">
        <v>0</v>
      </c>
      <c r="W5953">
        <v>0</v>
      </c>
      <c r="X5953">
        <v>0</v>
      </c>
      <c r="Y5953">
        <v>81.078110497364563</v>
      </c>
      <c r="Z5953">
        <v>37.706666570584922</v>
      </c>
      <c r="AA5953">
        <v>11.429497936844342</v>
      </c>
      <c r="AB5953">
        <v>2.3984102741644771</v>
      </c>
      <c r="AC5953">
        <v>288.25535266542914</v>
      </c>
      <c r="AD5953">
        <v>0</v>
      </c>
      <c r="AE5953">
        <v>420.86803794438742</v>
      </c>
    </row>
    <row r="5954" spans="1:31" x14ac:dyDescent="0.3">
      <c r="A5954">
        <v>2518299</v>
      </c>
      <c r="B5954">
        <v>1</v>
      </c>
      <c r="C5954" t="s">
        <v>81</v>
      </c>
      <c r="D5954" t="s">
        <v>113</v>
      </c>
      <c r="E5954" t="s">
        <v>132</v>
      </c>
      <c r="F5954" t="s">
        <v>17035</v>
      </c>
      <c r="G5954" t="s">
        <v>204</v>
      </c>
      <c r="H5954" t="s">
        <v>135</v>
      </c>
      <c r="I5954" t="s">
        <v>136</v>
      </c>
      <c r="J5954" t="s">
        <v>137</v>
      </c>
      <c r="K5954" t="s">
        <v>144</v>
      </c>
      <c r="L5954" t="s">
        <v>17036</v>
      </c>
      <c r="M5954" t="s">
        <v>17037</v>
      </c>
      <c r="N5954">
        <v>2.7547222219999998</v>
      </c>
      <c r="O5954">
        <v>0</v>
      </c>
      <c r="P5954">
        <v>0</v>
      </c>
      <c r="Q5954">
        <v>16</v>
      </c>
      <c r="R5954">
        <v>22</v>
      </c>
      <c r="S5954">
        <v>0</v>
      </c>
      <c r="T5954">
        <v>0</v>
      </c>
      <c r="U5954">
        <v>0</v>
      </c>
      <c r="V5954">
        <v>0</v>
      </c>
      <c r="W5954">
        <v>0</v>
      </c>
      <c r="X5954">
        <v>0</v>
      </c>
      <c r="Y5954">
        <v>112.37264428482979</v>
      </c>
      <c r="Z5954">
        <v>87.429315882083685</v>
      </c>
      <c r="AA5954">
        <v>0</v>
      </c>
      <c r="AB5954">
        <v>0</v>
      </c>
      <c r="AC5954">
        <v>0</v>
      </c>
      <c r="AD5954">
        <v>0</v>
      </c>
      <c r="AE5954">
        <v>199.80196016691349</v>
      </c>
    </row>
    <row r="5955" spans="1:31" x14ac:dyDescent="0.3">
      <c r="A5955">
        <v>2518428</v>
      </c>
      <c r="B5955">
        <v>1</v>
      </c>
      <c r="C5955" t="s">
        <v>81</v>
      </c>
      <c r="D5955" t="s">
        <v>118</v>
      </c>
      <c r="E5955" t="s">
        <v>167</v>
      </c>
      <c r="F5955" t="s">
        <v>17038</v>
      </c>
      <c r="G5955" t="s">
        <v>263</v>
      </c>
      <c r="H5955" t="s">
        <v>150</v>
      </c>
      <c r="I5955" t="s">
        <v>136</v>
      </c>
      <c r="J5955" t="s">
        <v>137</v>
      </c>
      <c r="K5955" t="s">
        <v>144</v>
      </c>
      <c r="L5955" t="s">
        <v>17039</v>
      </c>
      <c r="M5955" t="s">
        <v>17040</v>
      </c>
      <c r="N5955">
        <v>2.9075000000000002</v>
      </c>
      <c r="O5955">
        <v>0</v>
      </c>
      <c r="P5955">
        <v>1</v>
      </c>
      <c r="Q5955">
        <v>0</v>
      </c>
      <c r="R5955">
        <v>0</v>
      </c>
      <c r="S5955">
        <v>0</v>
      </c>
      <c r="T5955">
        <v>0</v>
      </c>
      <c r="U5955">
        <v>0</v>
      </c>
      <c r="V5955">
        <v>0</v>
      </c>
      <c r="W5955">
        <v>0</v>
      </c>
      <c r="X5955">
        <v>0.7073088446646566</v>
      </c>
      <c r="Y5955">
        <v>0</v>
      </c>
      <c r="Z5955">
        <v>0</v>
      </c>
      <c r="AA5955">
        <v>0</v>
      </c>
      <c r="AB5955">
        <v>0</v>
      </c>
      <c r="AC5955">
        <v>0</v>
      </c>
      <c r="AD5955">
        <v>0</v>
      </c>
      <c r="AE5955">
        <v>0.7073088446646566</v>
      </c>
    </row>
    <row r="5956" spans="1:31" x14ac:dyDescent="0.3">
      <c r="A5956">
        <v>2518090</v>
      </c>
      <c r="B5956">
        <v>1</v>
      </c>
      <c r="C5956" t="s">
        <v>80</v>
      </c>
      <c r="D5956" t="s">
        <v>85</v>
      </c>
      <c r="E5956" t="s">
        <v>207</v>
      </c>
      <c r="F5956" t="s">
        <v>17041</v>
      </c>
      <c r="G5956" t="s">
        <v>538</v>
      </c>
      <c r="H5956" t="s">
        <v>150</v>
      </c>
      <c r="I5956" t="s">
        <v>136</v>
      </c>
      <c r="J5956" t="s">
        <v>3</v>
      </c>
      <c r="K5956" t="s">
        <v>144</v>
      </c>
      <c r="L5956" t="s">
        <v>17042</v>
      </c>
      <c r="M5956" t="s">
        <v>17043</v>
      </c>
      <c r="N5956">
        <v>2.091111111</v>
      </c>
      <c r="O5956">
        <v>0</v>
      </c>
      <c r="P5956">
        <v>185</v>
      </c>
      <c r="Q5956">
        <v>0</v>
      </c>
      <c r="R5956">
        <v>0</v>
      </c>
      <c r="S5956">
        <v>0</v>
      </c>
      <c r="T5956">
        <v>16</v>
      </c>
      <c r="U5956">
        <v>0</v>
      </c>
      <c r="V5956">
        <v>0</v>
      </c>
      <c r="W5956">
        <v>0</v>
      </c>
      <c r="X5956">
        <v>94.084604218137883</v>
      </c>
      <c r="Y5956">
        <v>0</v>
      </c>
      <c r="Z5956">
        <v>0</v>
      </c>
      <c r="AA5956">
        <v>0</v>
      </c>
      <c r="AB5956">
        <v>94.893022467044077</v>
      </c>
      <c r="AC5956">
        <v>0</v>
      </c>
      <c r="AD5956">
        <v>0</v>
      </c>
      <c r="AE5956">
        <v>188.97762668518197</v>
      </c>
    </row>
    <row r="5957" spans="1:31" x14ac:dyDescent="0.3">
      <c r="A5957">
        <v>2518236</v>
      </c>
      <c r="B5957">
        <v>1</v>
      </c>
      <c r="C5957" t="s">
        <v>80</v>
      </c>
      <c r="D5957" t="s">
        <v>106</v>
      </c>
      <c r="E5957" t="s">
        <v>141</v>
      </c>
      <c r="F5957" t="s">
        <v>17044</v>
      </c>
      <c r="G5957" t="s">
        <v>161</v>
      </c>
      <c r="H5957" t="s">
        <v>135</v>
      </c>
      <c r="I5957" t="s">
        <v>136</v>
      </c>
      <c r="J5957" t="s">
        <v>137</v>
      </c>
      <c r="K5957" t="s">
        <v>144</v>
      </c>
      <c r="L5957" t="s">
        <v>17045</v>
      </c>
      <c r="M5957" t="s">
        <v>17046</v>
      </c>
      <c r="N5957">
        <v>0.97722222199999997</v>
      </c>
      <c r="O5957">
        <v>0</v>
      </c>
      <c r="P5957">
        <v>31</v>
      </c>
      <c r="Q5957">
        <v>12</v>
      </c>
      <c r="R5957">
        <v>47</v>
      </c>
      <c r="S5957">
        <v>9</v>
      </c>
      <c r="T5957">
        <v>20</v>
      </c>
      <c r="U5957">
        <v>1</v>
      </c>
      <c r="V5957">
        <v>0</v>
      </c>
      <c r="W5957">
        <v>0</v>
      </c>
      <c r="X5957">
        <v>12.049957365203808</v>
      </c>
      <c r="Y5957">
        <v>20.866501510259862</v>
      </c>
      <c r="Z5957">
        <v>43.30262664981862</v>
      </c>
      <c r="AA5957">
        <v>90.057440143425964</v>
      </c>
      <c r="AB5957">
        <v>44.900074122941454</v>
      </c>
      <c r="AC5957">
        <v>191.06123849832704</v>
      </c>
      <c r="AD5957">
        <v>0</v>
      </c>
      <c r="AE5957">
        <v>402.23783828997671</v>
      </c>
    </row>
    <row r="5958" spans="1:31" x14ac:dyDescent="0.3">
      <c r="A5958">
        <v>2518136</v>
      </c>
      <c r="B5958">
        <v>1</v>
      </c>
      <c r="C5958" t="s">
        <v>81</v>
      </c>
      <c r="D5958" t="s">
        <v>123</v>
      </c>
      <c r="E5958" t="s">
        <v>159</v>
      </c>
      <c r="F5958" t="s">
        <v>17047</v>
      </c>
      <c r="G5958" t="s">
        <v>134</v>
      </c>
      <c r="H5958" t="s">
        <v>150</v>
      </c>
      <c r="I5958" t="s">
        <v>136</v>
      </c>
      <c r="J5958" t="s">
        <v>137</v>
      </c>
      <c r="K5958" t="s">
        <v>138</v>
      </c>
      <c r="L5958" t="s">
        <v>17048</v>
      </c>
      <c r="M5958" t="s">
        <v>17049</v>
      </c>
      <c r="N5958">
        <v>0.752222222</v>
      </c>
      <c r="O5958">
        <v>0</v>
      </c>
      <c r="P5958">
        <v>58</v>
      </c>
      <c r="Q5958">
        <v>0</v>
      </c>
      <c r="R5958">
        <v>7</v>
      </c>
      <c r="S5958">
        <v>0</v>
      </c>
      <c r="T5958">
        <v>7</v>
      </c>
      <c r="U5958">
        <v>0</v>
      </c>
      <c r="V5958">
        <v>0</v>
      </c>
      <c r="W5958">
        <v>0</v>
      </c>
      <c r="X5958">
        <v>5.5336654332545487</v>
      </c>
      <c r="Y5958">
        <v>0</v>
      </c>
      <c r="Z5958">
        <v>0.78515836004287509</v>
      </c>
      <c r="AA5958">
        <v>0</v>
      </c>
      <c r="AB5958">
        <v>0.23224109496932502</v>
      </c>
      <c r="AC5958">
        <v>0</v>
      </c>
      <c r="AD5958">
        <v>0</v>
      </c>
      <c r="AE5958">
        <v>6.5510648882667493</v>
      </c>
    </row>
    <row r="5959" spans="1:31" x14ac:dyDescent="0.3">
      <c r="A5959">
        <v>2518488</v>
      </c>
      <c r="B5959">
        <v>1</v>
      </c>
      <c r="C5959" t="s">
        <v>80</v>
      </c>
      <c r="D5959" t="s">
        <v>105</v>
      </c>
      <c r="E5959" t="s">
        <v>167</v>
      </c>
      <c r="F5959" t="s">
        <v>17050</v>
      </c>
      <c r="G5959" t="s">
        <v>234</v>
      </c>
      <c r="H5959" t="s">
        <v>150</v>
      </c>
      <c r="I5959" t="s">
        <v>136</v>
      </c>
      <c r="J5959" t="s">
        <v>137</v>
      </c>
      <c r="K5959" t="s">
        <v>144</v>
      </c>
      <c r="L5959" t="s">
        <v>17051</v>
      </c>
      <c r="M5959" t="s">
        <v>17052</v>
      </c>
      <c r="N5959">
        <v>1.4997222219999999</v>
      </c>
      <c r="O5959">
        <v>0</v>
      </c>
      <c r="P5959">
        <v>13</v>
      </c>
      <c r="Q5959">
        <v>0</v>
      </c>
      <c r="R5959">
        <v>0</v>
      </c>
      <c r="S5959">
        <v>0</v>
      </c>
      <c r="T5959">
        <v>4</v>
      </c>
      <c r="U5959">
        <v>0</v>
      </c>
      <c r="V5959">
        <v>0</v>
      </c>
      <c r="W5959">
        <v>0</v>
      </c>
      <c r="X5959">
        <v>5.2213942461075771</v>
      </c>
      <c r="Y5959">
        <v>0</v>
      </c>
      <c r="Z5959">
        <v>0</v>
      </c>
      <c r="AA5959">
        <v>0</v>
      </c>
      <c r="AB5959">
        <v>17.990592276724332</v>
      </c>
      <c r="AC5959">
        <v>0</v>
      </c>
      <c r="AD5959">
        <v>0</v>
      </c>
      <c r="AE5959">
        <v>23.211986522831907</v>
      </c>
    </row>
    <row r="5960" spans="1:31" x14ac:dyDescent="0.3">
      <c r="A5960">
        <v>2518388</v>
      </c>
      <c r="B5960">
        <v>1</v>
      </c>
      <c r="C5960" t="s">
        <v>80</v>
      </c>
      <c r="D5960" t="s">
        <v>87</v>
      </c>
      <c r="E5960" t="s">
        <v>147</v>
      </c>
      <c r="F5960" t="s">
        <v>17053</v>
      </c>
      <c r="G5960" t="s">
        <v>161</v>
      </c>
      <c r="H5960" t="s">
        <v>150</v>
      </c>
      <c r="I5960" t="s">
        <v>136</v>
      </c>
      <c r="J5960" t="s">
        <v>137</v>
      </c>
      <c r="K5960" t="s">
        <v>144</v>
      </c>
      <c r="L5960" t="s">
        <v>17054</v>
      </c>
      <c r="M5960" t="s">
        <v>17055</v>
      </c>
      <c r="N5960">
        <v>1.190555555</v>
      </c>
      <c r="O5960">
        <v>0</v>
      </c>
      <c r="P5960">
        <v>0</v>
      </c>
      <c r="Q5960">
        <v>0</v>
      </c>
      <c r="R5960">
        <v>0</v>
      </c>
      <c r="S5960">
        <v>0</v>
      </c>
      <c r="T5960">
        <v>1</v>
      </c>
      <c r="U5960">
        <v>0</v>
      </c>
      <c r="V5960">
        <v>0</v>
      </c>
      <c r="W5960">
        <v>0</v>
      </c>
      <c r="X5960">
        <v>0</v>
      </c>
      <c r="Y5960">
        <v>0</v>
      </c>
      <c r="Z5960">
        <v>0</v>
      </c>
      <c r="AA5960">
        <v>0</v>
      </c>
      <c r="AB5960">
        <v>1.7297372030705558</v>
      </c>
      <c r="AC5960">
        <v>0</v>
      </c>
      <c r="AD5960">
        <v>0</v>
      </c>
      <c r="AE5960">
        <v>1.7297372030705558</v>
      </c>
    </row>
    <row r="5961" spans="1:31" x14ac:dyDescent="0.3">
      <c r="A5961">
        <v>2517990</v>
      </c>
      <c r="B5961">
        <v>1</v>
      </c>
      <c r="C5961" t="s">
        <v>81</v>
      </c>
      <c r="D5961" t="s">
        <v>123</v>
      </c>
      <c r="E5961" t="s">
        <v>207</v>
      </c>
      <c r="F5961" t="s">
        <v>5807</v>
      </c>
      <c r="G5961" t="s">
        <v>177</v>
      </c>
      <c r="H5961" t="s">
        <v>150</v>
      </c>
      <c r="I5961" t="s">
        <v>136</v>
      </c>
      <c r="J5961" t="s">
        <v>137</v>
      </c>
      <c r="K5961" t="s">
        <v>144</v>
      </c>
      <c r="L5961" t="s">
        <v>17056</v>
      </c>
      <c r="M5961" t="s">
        <v>17057</v>
      </c>
      <c r="N5961">
        <v>1.3461111109999999</v>
      </c>
      <c r="O5961">
        <v>0</v>
      </c>
      <c r="P5961">
        <v>4</v>
      </c>
      <c r="Q5961">
        <v>0</v>
      </c>
      <c r="R5961">
        <v>0</v>
      </c>
      <c r="S5961">
        <v>0</v>
      </c>
      <c r="T5961">
        <v>1</v>
      </c>
      <c r="U5961">
        <v>0</v>
      </c>
      <c r="V5961">
        <v>0</v>
      </c>
      <c r="W5961">
        <v>0</v>
      </c>
      <c r="X5961">
        <v>1.0698144407129027</v>
      </c>
      <c r="Y5961">
        <v>0</v>
      </c>
      <c r="Z5961">
        <v>0</v>
      </c>
      <c r="AA5961">
        <v>0</v>
      </c>
      <c r="AB5961">
        <v>1.8511262191226667E-2</v>
      </c>
      <c r="AC5961">
        <v>0</v>
      </c>
      <c r="AD5961">
        <v>0</v>
      </c>
      <c r="AE5961">
        <v>1.0883257029041293</v>
      </c>
    </row>
    <row r="5962" spans="1:31" x14ac:dyDescent="0.3">
      <c r="A5962">
        <v>2518302</v>
      </c>
      <c r="B5962">
        <v>1</v>
      </c>
      <c r="C5962" t="s">
        <v>81</v>
      </c>
      <c r="D5962" t="s">
        <v>112</v>
      </c>
      <c r="E5962" t="s">
        <v>167</v>
      </c>
      <c r="F5962" t="s">
        <v>17058</v>
      </c>
      <c r="G5962" t="s">
        <v>263</v>
      </c>
      <c r="H5962" t="s">
        <v>150</v>
      </c>
      <c r="I5962" t="s">
        <v>136</v>
      </c>
      <c r="J5962" t="s">
        <v>137</v>
      </c>
      <c r="K5962" t="s">
        <v>144</v>
      </c>
      <c r="L5962" t="s">
        <v>17059</v>
      </c>
      <c r="M5962" t="s">
        <v>17060</v>
      </c>
      <c r="N5962">
        <v>2.5252777769999999</v>
      </c>
      <c r="O5962">
        <v>0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0</v>
      </c>
      <c r="Y5962">
        <v>0</v>
      </c>
      <c r="Z5962">
        <v>1.392542005001E-2</v>
      </c>
      <c r="AA5962">
        <v>0</v>
      </c>
      <c r="AB5962">
        <v>0</v>
      </c>
      <c r="AC5962">
        <v>0</v>
      </c>
      <c r="AD5962">
        <v>0</v>
      </c>
      <c r="AE5962">
        <v>1.392542005001E-2</v>
      </c>
    </row>
    <row r="5963" spans="1:31" x14ac:dyDescent="0.3">
      <c r="A5963">
        <v>2518345</v>
      </c>
      <c r="B5963">
        <v>1</v>
      </c>
      <c r="C5963" t="s">
        <v>81</v>
      </c>
      <c r="D5963" t="s">
        <v>128</v>
      </c>
      <c r="E5963" t="s">
        <v>159</v>
      </c>
      <c r="F5963" t="s">
        <v>17061</v>
      </c>
      <c r="G5963" t="s">
        <v>181</v>
      </c>
      <c r="H5963" t="s">
        <v>150</v>
      </c>
      <c r="I5963" t="s">
        <v>136</v>
      </c>
      <c r="J5963" t="s">
        <v>137</v>
      </c>
      <c r="K5963" t="s">
        <v>144</v>
      </c>
      <c r="L5963" t="s">
        <v>17062</v>
      </c>
      <c r="M5963" t="s">
        <v>17063</v>
      </c>
      <c r="N5963">
        <v>0.57972222200000001</v>
      </c>
      <c r="O5963">
        <v>0</v>
      </c>
      <c r="P5963">
        <v>0</v>
      </c>
      <c r="Q5963">
        <v>0</v>
      </c>
      <c r="R5963">
        <v>0</v>
      </c>
      <c r="S5963">
        <v>0</v>
      </c>
      <c r="T5963">
        <v>84</v>
      </c>
      <c r="U5963">
        <v>0</v>
      </c>
      <c r="V5963">
        <v>0</v>
      </c>
      <c r="W5963">
        <v>0</v>
      </c>
      <c r="X5963">
        <v>0</v>
      </c>
      <c r="Y5963">
        <v>0</v>
      </c>
      <c r="Z5963">
        <v>0</v>
      </c>
      <c r="AA5963">
        <v>0</v>
      </c>
      <c r="AB5963">
        <v>42.615316774699473</v>
      </c>
      <c r="AC5963">
        <v>0</v>
      </c>
      <c r="AD5963">
        <v>0</v>
      </c>
      <c r="AE5963">
        <v>42.615316774699473</v>
      </c>
    </row>
    <row r="5964" spans="1:31" x14ac:dyDescent="0.3">
      <c r="A5964">
        <v>2518445</v>
      </c>
      <c r="B5964">
        <v>1</v>
      </c>
      <c r="C5964" t="s">
        <v>80</v>
      </c>
      <c r="D5964" t="s">
        <v>102</v>
      </c>
      <c r="E5964" t="s">
        <v>159</v>
      </c>
      <c r="F5964" t="s">
        <v>17064</v>
      </c>
      <c r="G5964" t="s">
        <v>161</v>
      </c>
      <c r="H5964" t="s">
        <v>150</v>
      </c>
      <c r="I5964" t="s">
        <v>136</v>
      </c>
      <c r="J5964" t="s">
        <v>137</v>
      </c>
      <c r="K5964" t="s">
        <v>144</v>
      </c>
      <c r="L5964" t="s">
        <v>17065</v>
      </c>
      <c r="M5964" t="s">
        <v>17066</v>
      </c>
      <c r="N5964">
        <v>0.54500000000000004</v>
      </c>
      <c r="O5964">
        <v>0</v>
      </c>
      <c r="P5964">
        <v>186</v>
      </c>
      <c r="Q5964">
        <v>0</v>
      </c>
      <c r="R5964">
        <v>0</v>
      </c>
      <c r="S5964">
        <v>0</v>
      </c>
      <c r="T5964">
        <v>18</v>
      </c>
      <c r="U5964">
        <v>0</v>
      </c>
      <c r="V5964">
        <v>0</v>
      </c>
      <c r="W5964">
        <v>0</v>
      </c>
      <c r="X5964">
        <v>10.807626454501474</v>
      </c>
      <c r="Y5964">
        <v>0</v>
      </c>
      <c r="Z5964">
        <v>0</v>
      </c>
      <c r="AA5964">
        <v>0</v>
      </c>
      <c r="AB5964">
        <v>2.4971160927854399</v>
      </c>
      <c r="AC5964">
        <v>0</v>
      </c>
      <c r="AD5964">
        <v>0</v>
      </c>
      <c r="AE5964">
        <v>13.304742547286914</v>
      </c>
    </row>
    <row r="5965" spans="1:31" x14ac:dyDescent="0.3">
      <c r="A5965">
        <v>2518139</v>
      </c>
      <c r="B5965">
        <v>1</v>
      </c>
      <c r="C5965" t="s">
        <v>80</v>
      </c>
      <c r="D5965" t="s">
        <v>93</v>
      </c>
      <c r="E5965" t="s">
        <v>167</v>
      </c>
      <c r="F5965" t="s">
        <v>16716</v>
      </c>
      <c r="G5965" t="s">
        <v>234</v>
      </c>
      <c r="H5965" t="s">
        <v>150</v>
      </c>
      <c r="I5965" t="s">
        <v>136</v>
      </c>
      <c r="J5965" t="s">
        <v>137</v>
      </c>
      <c r="K5965" t="s">
        <v>144</v>
      </c>
      <c r="L5965" t="s">
        <v>17067</v>
      </c>
      <c r="M5965" t="s">
        <v>17068</v>
      </c>
      <c r="N5965">
        <v>2.1025</v>
      </c>
      <c r="O5965">
        <v>0</v>
      </c>
      <c r="P5965">
        <v>9</v>
      </c>
      <c r="Q5965">
        <v>0</v>
      </c>
      <c r="R5965">
        <v>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5.1396609742556398</v>
      </c>
      <c r="Y5965">
        <v>0</v>
      </c>
      <c r="Z5965">
        <v>0</v>
      </c>
      <c r="AA5965">
        <v>0</v>
      </c>
      <c r="AB5965">
        <v>0</v>
      </c>
      <c r="AC5965">
        <v>0</v>
      </c>
      <c r="AD5965">
        <v>0</v>
      </c>
      <c r="AE5965">
        <v>5.1396609742556398</v>
      </c>
    </row>
    <row r="5966" spans="1:31" x14ac:dyDescent="0.3">
      <c r="A5966">
        <v>2518391</v>
      </c>
      <c r="B5966">
        <v>1</v>
      </c>
      <c r="C5966" t="s">
        <v>80</v>
      </c>
      <c r="D5966" t="s">
        <v>98</v>
      </c>
      <c r="E5966" t="s">
        <v>159</v>
      </c>
      <c r="F5966" t="s">
        <v>17069</v>
      </c>
      <c r="G5966" t="s">
        <v>161</v>
      </c>
      <c r="H5966" t="s">
        <v>150</v>
      </c>
      <c r="I5966" t="s">
        <v>136</v>
      </c>
      <c r="J5966" t="s">
        <v>137</v>
      </c>
      <c r="K5966" t="s">
        <v>144</v>
      </c>
      <c r="L5966" t="s">
        <v>17070</v>
      </c>
      <c r="M5966" t="s">
        <v>17071</v>
      </c>
      <c r="N5966">
        <v>0.28805555500000002</v>
      </c>
      <c r="O5966">
        <v>0</v>
      </c>
      <c r="P5966">
        <v>64</v>
      </c>
      <c r="Q5966">
        <v>0</v>
      </c>
      <c r="R5966">
        <v>16</v>
      </c>
      <c r="S5966">
        <v>0</v>
      </c>
      <c r="T5966">
        <v>4</v>
      </c>
      <c r="U5966">
        <v>0</v>
      </c>
      <c r="V5966">
        <v>0</v>
      </c>
      <c r="W5966">
        <v>0</v>
      </c>
      <c r="X5966">
        <v>3.7055915530693668</v>
      </c>
      <c r="Y5966">
        <v>0</v>
      </c>
      <c r="Z5966">
        <v>2.8303195507731149</v>
      </c>
      <c r="AA5966">
        <v>0</v>
      </c>
      <c r="AB5966">
        <v>0.64689766941924509</v>
      </c>
      <c r="AC5966">
        <v>0</v>
      </c>
      <c r="AD5966">
        <v>0</v>
      </c>
      <c r="AE5966">
        <v>7.1828087732617272</v>
      </c>
    </row>
    <row r="5967" spans="1:31" x14ac:dyDescent="0.3">
      <c r="A5967">
        <v>2518036</v>
      </c>
      <c r="B5967">
        <v>1</v>
      </c>
      <c r="C5967" t="s">
        <v>81</v>
      </c>
      <c r="D5967" t="s">
        <v>128</v>
      </c>
      <c r="E5967" t="s">
        <v>187</v>
      </c>
      <c r="F5967" t="s">
        <v>17072</v>
      </c>
      <c r="G5967" t="s">
        <v>204</v>
      </c>
      <c r="H5967" t="s">
        <v>135</v>
      </c>
      <c r="I5967" t="s">
        <v>136</v>
      </c>
      <c r="J5967" t="s">
        <v>137</v>
      </c>
      <c r="K5967" t="s">
        <v>144</v>
      </c>
      <c r="L5967" t="s">
        <v>17073</v>
      </c>
      <c r="M5967" t="s">
        <v>17074</v>
      </c>
      <c r="N5967">
        <v>3.2830555549999998</v>
      </c>
      <c r="O5967">
        <v>0</v>
      </c>
      <c r="P5967">
        <v>0</v>
      </c>
      <c r="Q5967">
        <v>0</v>
      </c>
      <c r="R5967">
        <v>0</v>
      </c>
      <c r="S5967">
        <v>8</v>
      </c>
      <c r="T5967">
        <v>1</v>
      </c>
      <c r="U5967">
        <v>8</v>
      </c>
      <c r="V5967">
        <v>0</v>
      </c>
      <c r="W5967">
        <v>0</v>
      </c>
      <c r="X5967">
        <v>0</v>
      </c>
      <c r="Y5967">
        <v>0</v>
      </c>
      <c r="Z5967">
        <v>0</v>
      </c>
      <c r="AA5967">
        <v>274.19246275697424</v>
      </c>
      <c r="AB5967">
        <v>3.6351205130487219</v>
      </c>
      <c r="AC5967">
        <v>2109.4012076772856</v>
      </c>
      <c r="AD5967">
        <v>0</v>
      </c>
      <c r="AE5967">
        <v>2387.2287909473084</v>
      </c>
    </row>
    <row r="5968" spans="1:31" x14ac:dyDescent="0.3">
      <c r="A5968">
        <v>2518062</v>
      </c>
      <c r="B5968">
        <v>1</v>
      </c>
      <c r="C5968" t="s">
        <v>81</v>
      </c>
      <c r="D5968" t="s">
        <v>123</v>
      </c>
      <c r="E5968" t="s">
        <v>159</v>
      </c>
      <c r="F5968" t="s">
        <v>17075</v>
      </c>
      <c r="G5968" t="s">
        <v>134</v>
      </c>
      <c r="H5968" t="s">
        <v>150</v>
      </c>
      <c r="I5968" t="s">
        <v>136</v>
      </c>
      <c r="J5968" t="s">
        <v>137</v>
      </c>
      <c r="K5968" t="s">
        <v>138</v>
      </c>
      <c r="L5968" t="s">
        <v>17076</v>
      </c>
      <c r="M5968" t="s">
        <v>17077</v>
      </c>
      <c r="N5968">
        <v>0.83111111100000001</v>
      </c>
      <c r="O5968">
        <v>0</v>
      </c>
      <c r="P5968">
        <v>19</v>
      </c>
      <c r="Q5968">
        <v>0</v>
      </c>
      <c r="R5968">
        <v>7</v>
      </c>
      <c r="S5968">
        <v>0</v>
      </c>
      <c r="T5968">
        <v>2</v>
      </c>
      <c r="U5968">
        <v>0</v>
      </c>
      <c r="V5968">
        <v>0</v>
      </c>
      <c r="W5968">
        <v>0</v>
      </c>
      <c r="X5968">
        <v>1.8366651999488002</v>
      </c>
      <c r="Y5968">
        <v>0</v>
      </c>
      <c r="Z5968">
        <v>2.6724556489480098</v>
      </c>
      <c r="AA5968">
        <v>0</v>
      </c>
      <c r="AB5968">
        <v>2.6477333744568701</v>
      </c>
      <c r="AC5968">
        <v>0</v>
      </c>
      <c r="AD5968">
        <v>0</v>
      </c>
      <c r="AE5968">
        <v>7.1568542233536796</v>
      </c>
    </row>
    <row r="5969" spans="1:31" x14ac:dyDescent="0.3">
      <c r="A5969">
        <v>2518411</v>
      </c>
      <c r="B5969">
        <v>1</v>
      </c>
      <c r="C5969" t="s">
        <v>80</v>
      </c>
      <c r="D5969" t="s">
        <v>107</v>
      </c>
      <c r="E5969" t="s">
        <v>167</v>
      </c>
      <c r="F5969" t="s">
        <v>17078</v>
      </c>
      <c r="G5969" t="s">
        <v>169</v>
      </c>
      <c r="H5969" t="s">
        <v>150</v>
      </c>
      <c r="I5969" t="s">
        <v>136</v>
      </c>
      <c r="J5969" t="s">
        <v>137</v>
      </c>
      <c r="K5969" t="s">
        <v>144</v>
      </c>
      <c r="L5969" t="s">
        <v>17079</v>
      </c>
      <c r="M5969" t="s">
        <v>17080</v>
      </c>
      <c r="N5969">
        <v>1.3519444439999999</v>
      </c>
      <c r="O5969">
        <v>0</v>
      </c>
      <c r="P5969">
        <v>1</v>
      </c>
      <c r="Q5969">
        <v>0</v>
      </c>
      <c r="R5969">
        <v>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1.9259296737100002E-3</v>
      </c>
      <c r="Y5969">
        <v>0</v>
      </c>
      <c r="Z5969">
        <v>0</v>
      </c>
      <c r="AA5969">
        <v>0</v>
      </c>
      <c r="AB5969">
        <v>0</v>
      </c>
      <c r="AC5969">
        <v>0</v>
      </c>
      <c r="AD5969">
        <v>0</v>
      </c>
      <c r="AE5969">
        <v>1.9259296737100002E-3</v>
      </c>
    </row>
    <row r="5970" spans="1:31" x14ac:dyDescent="0.3">
      <c r="A5970">
        <v>2518434</v>
      </c>
      <c r="B5970">
        <v>1</v>
      </c>
      <c r="C5970" t="s">
        <v>80</v>
      </c>
      <c r="D5970" t="s">
        <v>108</v>
      </c>
      <c r="E5970" t="s">
        <v>159</v>
      </c>
      <c r="F5970" t="s">
        <v>17081</v>
      </c>
      <c r="G5970" t="s">
        <v>5816</v>
      </c>
      <c r="H5970" t="s">
        <v>150</v>
      </c>
      <c r="I5970" t="s">
        <v>136</v>
      </c>
      <c r="J5970" t="s">
        <v>5</v>
      </c>
      <c r="K5970" t="s">
        <v>144</v>
      </c>
      <c r="L5970" t="s">
        <v>17082</v>
      </c>
      <c r="M5970" t="s">
        <v>17083</v>
      </c>
      <c r="N5970">
        <v>0.96833333300000002</v>
      </c>
      <c r="O5970">
        <v>0</v>
      </c>
      <c r="P5970">
        <v>93</v>
      </c>
      <c r="Q5970">
        <v>0</v>
      </c>
      <c r="R5970">
        <v>2</v>
      </c>
      <c r="S5970">
        <v>0</v>
      </c>
      <c r="T5970">
        <v>43</v>
      </c>
      <c r="U5970">
        <v>0</v>
      </c>
      <c r="V5970">
        <v>0</v>
      </c>
      <c r="W5970">
        <v>0</v>
      </c>
      <c r="X5970">
        <v>14.301805147765959</v>
      </c>
      <c r="Y5970">
        <v>0</v>
      </c>
      <c r="Z5970">
        <v>6.3078633421500005E-3</v>
      </c>
      <c r="AA5970">
        <v>0</v>
      </c>
      <c r="AB5970">
        <v>15.715757668993183</v>
      </c>
      <c r="AC5970">
        <v>0</v>
      </c>
      <c r="AD5970">
        <v>0</v>
      </c>
      <c r="AE5970">
        <v>30.02387068010129</v>
      </c>
    </row>
    <row r="5971" spans="1:31" x14ac:dyDescent="0.3">
      <c r="A5971">
        <v>2518205</v>
      </c>
      <c r="B5971">
        <v>1</v>
      </c>
      <c r="C5971" t="s">
        <v>80</v>
      </c>
      <c r="D5971" t="s">
        <v>107</v>
      </c>
      <c r="E5971" t="s">
        <v>159</v>
      </c>
      <c r="F5971" t="s">
        <v>17084</v>
      </c>
      <c r="G5971" t="s">
        <v>134</v>
      </c>
      <c r="H5971" t="s">
        <v>150</v>
      </c>
      <c r="I5971" t="s">
        <v>136</v>
      </c>
      <c r="J5971" t="s">
        <v>137</v>
      </c>
      <c r="K5971" t="s">
        <v>138</v>
      </c>
      <c r="L5971" t="s">
        <v>17085</v>
      </c>
      <c r="M5971" t="s">
        <v>17086</v>
      </c>
      <c r="N5971">
        <v>1.028888888</v>
      </c>
      <c r="O5971">
        <v>0</v>
      </c>
      <c r="P5971">
        <v>105</v>
      </c>
      <c r="Q5971">
        <v>0</v>
      </c>
      <c r="R5971">
        <v>3</v>
      </c>
      <c r="S5971">
        <v>0</v>
      </c>
      <c r="T5971">
        <v>16</v>
      </c>
      <c r="U5971">
        <v>0</v>
      </c>
      <c r="V5971">
        <v>0</v>
      </c>
      <c r="W5971">
        <v>0</v>
      </c>
      <c r="X5971">
        <v>17.61328881029025</v>
      </c>
      <c r="Y5971">
        <v>0</v>
      </c>
      <c r="Z5971">
        <v>0.1216525102511225</v>
      </c>
      <c r="AA5971">
        <v>0</v>
      </c>
      <c r="AB5971">
        <v>7.4955207589078059</v>
      </c>
      <c r="AC5971">
        <v>0</v>
      </c>
      <c r="AD5971">
        <v>0</v>
      </c>
      <c r="AE5971">
        <v>25.230462079449179</v>
      </c>
    </row>
    <row r="5972" spans="1:31" x14ac:dyDescent="0.3">
      <c r="A5972">
        <v>2518165</v>
      </c>
      <c r="B5972">
        <v>1</v>
      </c>
      <c r="C5972" t="s">
        <v>81</v>
      </c>
      <c r="D5972" t="s">
        <v>123</v>
      </c>
      <c r="E5972" t="s">
        <v>159</v>
      </c>
      <c r="F5972" t="s">
        <v>7932</v>
      </c>
      <c r="G5972" t="s">
        <v>161</v>
      </c>
      <c r="H5972" t="s">
        <v>150</v>
      </c>
      <c r="I5972" t="s">
        <v>136</v>
      </c>
      <c r="J5972" t="s">
        <v>137</v>
      </c>
      <c r="K5972" t="s">
        <v>144</v>
      </c>
      <c r="L5972" t="s">
        <v>17087</v>
      </c>
      <c r="M5972" t="s">
        <v>17088</v>
      </c>
      <c r="N5972">
        <v>0.89194444399999995</v>
      </c>
      <c r="O5972">
        <v>0</v>
      </c>
      <c r="P5972">
        <v>16</v>
      </c>
      <c r="Q5972">
        <v>0</v>
      </c>
      <c r="R5972">
        <v>12</v>
      </c>
      <c r="S5972">
        <v>0</v>
      </c>
      <c r="T5972">
        <v>3</v>
      </c>
      <c r="U5972">
        <v>0</v>
      </c>
      <c r="V5972">
        <v>0</v>
      </c>
      <c r="W5972">
        <v>0</v>
      </c>
      <c r="X5972">
        <v>2.9190580362148646</v>
      </c>
      <c r="Y5972">
        <v>0</v>
      </c>
      <c r="Z5972">
        <v>5.6560574310051006</v>
      </c>
      <c r="AA5972">
        <v>0</v>
      </c>
      <c r="AB5972">
        <v>3.1502586775523995</v>
      </c>
      <c r="AC5972">
        <v>0</v>
      </c>
      <c r="AD5972">
        <v>0</v>
      </c>
      <c r="AE5972">
        <v>11.725374144772365</v>
      </c>
    </row>
    <row r="5973" spans="1:31" x14ac:dyDescent="0.3">
      <c r="A5973">
        <v>2518451</v>
      </c>
      <c r="B5973">
        <v>1</v>
      </c>
      <c r="C5973" t="s">
        <v>80</v>
      </c>
      <c r="D5973" t="s">
        <v>93</v>
      </c>
      <c r="E5973" t="s">
        <v>167</v>
      </c>
      <c r="F5973" t="s">
        <v>17089</v>
      </c>
      <c r="G5973" t="s">
        <v>234</v>
      </c>
      <c r="H5973" t="s">
        <v>150</v>
      </c>
      <c r="I5973" t="s">
        <v>136</v>
      </c>
      <c r="J5973" t="s">
        <v>137</v>
      </c>
      <c r="K5973" t="s">
        <v>144</v>
      </c>
      <c r="L5973" t="s">
        <v>17090</v>
      </c>
      <c r="M5973" t="s">
        <v>17091</v>
      </c>
      <c r="N5973">
        <v>1.9997222219999999</v>
      </c>
      <c r="O5973">
        <v>0</v>
      </c>
      <c r="P5973">
        <v>9</v>
      </c>
      <c r="Q5973">
        <v>0</v>
      </c>
      <c r="R5973">
        <v>0</v>
      </c>
      <c r="S5973">
        <v>0</v>
      </c>
      <c r="T5973">
        <v>0</v>
      </c>
      <c r="U5973">
        <v>0</v>
      </c>
      <c r="V5973">
        <v>0</v>
      </c>
      <c r="W5973">
        <v>0</v>
      </c>
      <c r="X5973">
        <v>4.6798329033173802</v>
      </c>
      <c r="Y5973">
        <v>0</v>
      </c>
      <c r="Z5973">
        <v>0</v>
      </c>
      <c r="AA5973">
        <v>0</v>
      </c>
      <c r="AB5973">
        <v>0</v>
      </c>
      <c r="AC5973">
        <v>0</v>
      </c>
      <c r="AD5973">
        <v>0</v>
      </c>
      <c r="AE5973">
        <v>4.6798329033173802</v>
      </c>
    </row>
    <row r="5974" spans="1:31" x14ac:dyDescent="0.3">
      <c r="A5974">
        <v>2518119</v>
      </c>
      <c r="B5974">
        <v>1</v>
      </c>
      <c r="C5974" t="s">
        <v>81</v>
      </c>
      <c r="D5974" t="s">
        <v>120</v>
      </c>
      <c r="E5974" t="s">
        <v>141</v>
      </c>
      <c r="F5974" t="s">
        <v>17092</v>
      </c>
      <c r="G5974" t="s">
        <v>134</v>
      </c>
      <c r="H5974" t="s">
        <v>135</v>
      </c>
      <c r="I5974" t="s">
        <v>136</v>
      </c>
      <c r="J5974" t="s">
        <v>137</v>
      </c>
      <c r="K5974" t="s">
        <v>138</v>
      </c>
      <c r="L5974" t="s">
        <v>17093</v>
      </c>
      <c r="M5974" t="s">
        <v>17094</v>
      </c>
      <c r="N5974">
        <v>1.542777777</v>
      </c>
      <c r="O5974">
        <v>0</v>
      </c>
      <c r="P5974">
        <v>1140</v>
      </c>
      <c r="Q5974">
        <v>0</v>
      </c>
      <c r="R5974">
        <v>8</v>
      </c>
      <c r="S5974">
        <v>0</v>
      </c>
      <c r="T5974">
        <v>147</v>
      </c>
      <c r="U5974">
        <v>1</v>
      </c>
      <c r="V5974">
        <v>0</v>
      </c>
      <c r="W5974">
        <v>0</v>
      </c>
      <c r="X5974">
        <v>348.02228306001786</v>
      </c>
      <c r="Y5974">
        <v>0</v>
      </c>
      <c r="Z5974">
        <v>5.4769940809732152</v>
      </c>
      <c r="AA5974">
        <v>0</v>
      </c>
      <c r="AB5974">
        <v>124.19186465035561</v>
      </c>
      <c r="AC5974">
        <v>19.545535545338801</v>
      </c>
      <c r="AD5974">
        <v>0</v>
      </c>
      <c r="AE5974">
        <v>497.23667733668549</v>
      </c>
    </row>
    <row r="5975" spans="1:31" x14ac:dyDescent="0.3">
      <c r="A5975">
        <v>2518265</v>
      </c>
      <c r="B5975">
        <v>1</v>
      </c>
      <c r="C5975" t="s">
        <v>80</v>
      </c>
      <c r="D5975" t="s">
        <v>94</v>
      </c>
      <c r="E5975" t="s">
        <v>141</v>
      </c>
      <c r="F5975" t="s">
        <v>5899</v>
      </c>
      <c r="G5975" t="s">
        <v>143</v>
      </c>
      <c r="H5975" t="s">
        <v>135</v>
      </c>
      <c r="I5975" t="s">
        <v>136</v>
      </c>
      <c r="J5975" t="s">
        <v>137</v>
      </c>
      <c r="K5975" t="s">
        <v>144</v>
      </c>
      <c r="L5975" t="s">
        <v>17095</v>
      </c>
      <c r="M5975" t="s">
        <v>17096</v>
      </c>
      <c r="N5975">
        <v>0.76388888799999999</v>
      </c>
      <c r="O5975">
        <v>0</v>
      </c>
      <c r="P5975">
        <v>207</v>
      </c>
      <c r="Q5975">
        <v>25</v>
      </c>
      <c r="R5975">
        <v>20</v>
      </c>
      <c r="S5975">
        <v>2</v>
      </c>
      <c r="T5975">
        <v>21</v>
      </c>
      <c r="U5975">
        <v>0</v>
      </c>
      <c r="V5975">
        <v>0</v>
      </c>
      <c r="W5975">
        <v>0</v>
      </c>
      <c r="X5975">
        <v>21.553609153651653</v>
      </c>
      <c r="Y5975">
        <v>8.7701346225762506</v>
      </c>
      <c r="Z5975">
        <v>19.029473371885629</v>
      </c>
      <c r="AA5975">
        <v>6.6050935849799997</v>
      </c>
      <c r="AB5975">
        <v>7.6200443997356251</v>
      </c>
      <c r="AC5975">
        <v>0</v>
      </c>
      <c r="AD5975">
        <v>0</v>
      </c>
      <c r="AE5975">
        <v>63.578355132829152</v>
      </c>
    </row>
    <row r="5976" spans="1:31" x14ac:dyDescent="0.3">
      <c r="A5976">
        <v>2518125</v>
      </c>
      <c r="B5976">
        <v>1</v>
      </c>
      <c r="C5976" t="s">
        <v>80</v>
      </c>
      <c r="D5976" t="s">
        <v>88</v>
      </c>
      <c r="E5976" t="s">
        <v>167</v>
      </c>
      <c r="F5976" t="s">
        <v>9676</v>
      </c>
      <c r="G5976" t="s">
        <v>234</v>
      </c>
      <c r="H5976" t="s">
        <v>150</v>
      </c>
      <c r="I5976" t="s">
        <v>136</v>
      </c>
      <c r="J5976" t="s">
        <v>137</v>
      </c>
      <c r="K5976" t="s">
        <v>144</v>
      </c>
      <c r="L5976" t="s">
        <v>17097</v>
      </c>
      <c r="M5976" t="s">
        <v>17098</v>
      </c>
      <c r="N5976">
        <v>1.0011111109999999</v>
      </c>
      <c r="O5976">
        <v>0</v>
      </c>
      <c r="P5976">
        <v>2</v>
      </c>
      <c r="Q5976">
        <v>0</v>
      </c>
      <c r="R5976">
        <v>0</v>
      </c>
      <c r="S5976">
        <v>0</v>
      </c>
      <c r="T5976">
        <v>0</v>
      </c>
      <c r="U5976">
        <v>0</v>
      </c>
      <c r="V5976">
        <v>0</v>
      </c>
      <c r="W5976">
        <v>0</v>
      </c>
      <c r="X5976">
        <v>0.52913605184895995</v>
      </c>
      <c r="Y5976">
        <v>0</v>
      </c>
      <c r="Z5976">
        <v>0</v>
      </c>
      <c r="AA5976">
        <v>0</v>
      </c>
      <c r="AB5976">
        <v>0</v>
      </c>
      <c r="AC5976">
        <v>0</v>
      </c>
      <c r="AD5976">
        <v>0</v>
      </c>
      <c r="AE5976">
        <v>0.52913605184895995</v>
      </c>
    </row>
    <row r="5977" spans="1:31" x14ac:dyDescent="0.3">
      <c r="A5977">
        <v>2518414</v>
      </c>
      <c r="B5977">
        <v>1</v>
      </c>
      <c r="C5977" t="s">
        <v>81</v>
      </c>
      <c r="D5977" t="s">
        <v>127</v>
      </c>
      <c r="E5977" t="s">
        <v>187</v>
      </c>
      <c r="F5977" t="s">
        <v>8201</v>
      </c>
      <c r="G5977" t="s">
        <v>143</v>
      </c>
      <c r="H5977" t="s">
        <v>135</v>
      </c>
      <c r="I5977" t="s">
        <v>136</v>
      </c>
      <c r="J5977" t="s">
        <v>137</v>
      </c>
      <c r="K5977" t="s">
        <v>144</v>
      </c>
      <c r="L5977" t="s">
        <v>17099</v>
      </c>
      <c r="M5977" t="s">
        <v>17100</v>
      </c>
      <c r="N5977">
        <v>2.818333333</v>
      </c>
      <c r="O5977">
        <v>0</v>
      </c>
      <c r="P5977">
        <v>3</v>
      </c>
      <c r="Q5977">
        <v>38</v>
      </c>
      <c r="R5977">
        <v>37</v>
      </c>
      <c r="S5977">
        <v>5</v>
      </c>
      <c r="T5977">
        <v>1</v>
      </c>
      <c r="U5977">
        <v>0</v>
      </c>
      <c r="V5977">
        <v>0</v>
      </c>
      <c r="W5977">
        <v>0</v>
      </c>
      <c r="X5977">
        <v>0.48672799329644095</v>
      </c>
      <c r="Y5977">
        <v>35.986009081834979</v>
      </c>
      <c r="Z5977">
        <v>25.78044110972451</v>
      </c>
      <c r="AA5977">
        <v>20.794648041352385</v>
      </c>
      <c r="AB5977">
        <v>0.3311548023812767</v>
      </c>
      <c r="AC5977">
        <v>0</v>
      </c>
      <c r="AD5977">
        <v>0</v>
      </c>
      <c r="AE5977">
        <v>83.378981028589592</v>
      </c>
    </row>
    <row r="5978" spans="1:31" x14ac:dyDescent="0.3">
      <c r="A5978">
        <v>2518016</v>
      </c>
      <c r="B5978">
        <v>1</v>
      </c>
      <c r="C5978" t="s">
        <v>80</v>
      </c>
      <c r="D5978" t="s">
        <v>101</v>
      </c>
      <c r="E5978" t="s">
        <v>132</v>
      </c>
      <c r="F5978" t="s">
        <v>2534</v>
      </c>
      <c r="G5978" t="s">
        <v>204</v>
      </c>
      <c r="H5978" t="s">
        <v>135</v>
      </c>
      <c r="I5978" t="s">
        <v>136</v>
      </c>
      <c r="J5978" t="s">
        <v>137</v>
      </c>
      <c r="K5978" t="s">
        <v>144</v>
      </c>
      <c r="L5978" t="s">
        <v>17101</v>
      </c>
      <c r="M5978" t="s">
        <v>17102</v>
      </c>
      <c r="N5978">
        <v>3.0188888880000002</v>
      </c>
      <c r="O5978">
        <v>0</v>
      </c>
      <c r="P5978">
        <v>129</v>
      </c>
      <c r="Q5978">
        <v>0</v>
      </c>
      <c r="R5978">
        <v>0</v>
      </c>
      <c r="S5978">
        <v>0</v>
      </c>
      <c r="T5978">
        <v>8</v>
      </c>
      <c r="U5978">
        <v>0</v>
      </c>
      <c r="V5978">
        <v>0</v>
      </c>
      <c r="W5978">
        <v>0</v>
      </c>
      <c r="X5978">
        <v>66.85876872210855</v>
      </c>
      <c r="Y5978">
        <v>0</v>
      </c>
      <c r="Z5978">
        <v>0</v>
      </c>
      <c r="AA5978">
        <v>0</v>
      </c>
      <c r="AB5978">
        <v>24.914620823478426</v>
      </c>
      <c r="AC5978">
        <v>0</v>
      </c>
      <c r="AD5978">
        <v>0</v>
      </c>
      <c r="AE5978">
        <v>91.77338954558698</v>
      </c>
    </row>
    <row r="5979" spans="1:31" x14ac:dyDescent="0.3">
      <c r="A5979">
        <v>2517996</v>
      </c>
      <c r="B5979">
        <v>1</v>
      </c>
      <c r="C5979" t="s">
        <v>80</v>
      </c>
      <c r="D5979" t="s">
        <v>82</v>
      </c>
      <c r="E5979" t="s">
        <v>207</v>
      </c>
      <c r="F5979" t="s">
        <v>17103</v>
      </c>
      <c r="G5979" t="s">
        <v>551</v>
      </c>
      <c r="H5979" t="s">
        <v>150</v>
      </c>
      <c r="I5979" t="s">
        <v>136</v>
      </c>
      <c r="J5979" t="s">
        <v>137</v>
      </c>
      <c r="K5979" t="s">
        <v>144</v>
      </c>
      <c r="L5979" t="s">
        <v>17104</v>
      </c>
      <c r="M5979" t="s">
        <v>17105</v>
      </c>
      <c r="N5979">
        <v>1.5408333329999999</v>
      </c>
      <c r="O5979">
        <v>0</v>
      </c>
      <c r="P5979">
        <v>8</v>
      </c>
      <c r="Q5979">
        <v>0</v>
      </c>
      <c r="R5979">
        <v>0</v>
      </c>
      <c r="S5979">
        <v>0</v>
      </c>
      <c r="T5979">
        <v>68</v>
      </c>
      <c r="U5979">
        <v>0</v>
      </c>
      <c r="V5979">
        <v>0</v>
      </c>
      <c r="W5979">
        <v>0</v>
      </c>
      <c r="X5979">
        <v>3.8050427591714304</v>
      </c>
      <c r="Y5979">
        <v>0</v>
      </c>
      <c r="Z5979">
        <v>0</v>
      </c>
      <c r="AA5979">
        <v>0</v>
      </c>
      <c r="AB5979">
        <v>44.918108487174372</v>
      </c>
      <c r="AC5979">
        <v>0</v>
      </c>
      <c r="AD5979">
        <v>0</v>
      </c>
      <c r="AE5979">
        <v>48.7231512463458</v>
      </c>
    </row>
    <row r="5980" spans="1:31" x14ac:dyDescent="0.3">
      <c r="A5980">
        <v>2518394</v>
      </c>
      <c r="B5980">
        <v>1</v>
      </c>
      <c r="C5980" t="s">
        <v>80</v>
      </c>
      <c r="D5980" t="s">
        <v>99</v>
      </c>
      <c r="E5980" t="s">
        <v>159</v>
      </c>
      <c r="F5980" t="s">
        <v>17106</v>
      </c>
      <c r="G5980" t="s">
        <v>287</v>
      </c>
      <c r="H5980" t="s">
        <v>150</v>
      </c>
      <c r="I5980" t="s">
        <v>136</v>
      </c>
      <c r="J5980" t="s">
        <v>137</v>
      </c>
      <c r="K5980" t="s">
        <v>144</v>
      </c>
      <c r="L5980" t="s">
        <v>17107</v>
      </c>
      <c r="M5980" t="s">
        <v>17108</v>
      </c>
      <c r="N5980">
        <v>0.518055555</v>
      </c>
      <c r="O5980">
        <v>0</v>
      </c>
      <c r="P5980">
        <v>156</v>
      </c>
      <c r="Q5980">
        <v>0</v>
      </c>
      <c r="R5980">
        <v>0</v>
      </c>
      <c r="S5980">
        <v>0</v>
      </c>
      <c r="T5980">
        <v>12</v>
      </c>
      <c r="U5980">
        <v>0</v>
      </c>
      <c r="V5980">
        <v>0</v>
      </c>
      <c r="W5980">
        <v>0</v>
      </c>
      <c r="X5980">
        <v>16.038542238413925</v>
      </c>
      <c r="Y5980">
        <v>0</v>
      </c>
      <c r="Z5980">
        <v>0</v>
      </c>
      <c r="AA5980">
        <v>0</v>
      </c>
      <c r="AB5980">
        <v>9.4577891189520233</v>
      </c>
      <c r="AC5980">
        <v>0</v>
      </c>
      <c r="AD5980">
        <v>0</v>
      </c>
      <c r="AE5980">
        <v>25.496331357365946</v>
      </c>
    </row>
    <row r="5981" spans="1:31" x14ac:dyDescent="0.3">
      <c r="A5981">
        <v>2518245</v>
      </c>
      <c r="B5981">
        <v>1</v>
      </c>
      <c r="C5981" t="s">
        <v>80</v>
      </c>
      <c r="D5981" t="s">
        <v>82</v>
      </c>
      <c r="E5981" t="s">
        <v>167</v>
      </c>
      <c r="F5981" t="s">
        <v>17109</v>
      </c>
      <c r="G5981" t="s">
        <v>161</v>
      </c>
      <c r="H5981" t="s">
        <v>150</v>
      </c>
      <c r="I5981" t="s">
        <v>136</v>
      </c>
      <c r="J5981" t="s">
        <v>137</v>
      </c>
      <c r="K5981" t="s">
        <v>144</v>
      </c>
      <c r="L5981" t="s">
        <v>17110</v>
      </c>
      <c r="M5981" t="s">
        <v>17111</v>
      </c>
      <c r="N5981">
        <v>0.18</v>
      </c>
      <c r="O5981">
        <v>0</v>
      </c>
      <c r="P5981">
        <v>9</v>
      </c>
      <c r="Q5981">
        <v>0</v>
      </c>
      <c r="R5981">
        <v>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0.40581725373539995</v>
      </c>
      <c r="Y5981">
        <v>0</v>
      </c>
      <c r="Z5981">
        <v>0</v>
      </c>
      <c r="AA5981">
        <v>0</v>
      </c>
      <c r="AB5981">
        <v>0</v>
      </c>
      <c r="AC5981">
        <v>0</v>
      </c>
      <c r="AD5981">
        <v>0</v>
      </c>
      <c r="AE5981">
        <v>0.40581725373539995</v>
      </c>
    </row>
    <row r="5982" spans="1:31" x14ac:dyDescent="0.3">
      <c r="A5982">
        <v>2518102</v>
      </c>
      <c r="B5982">
        <v>1</v>
      </c>
      <c r="C5982" t="s">
        <v>80</v>
      </c>
      <c r="D5982" t="s">
        <v>100</v>
      </c>
      <c r="E5982" t="s">
        <v>159</v>
      </c>
      <c r="F5982" t="s">
        <v>17112</v>
      </c>
      <c r="G5982" t="s">
        <v>1242</v>
      </c>
      <c r="H5982" t="s">
        <v>150</v>
      </c>
      <c r="I5982" t="s">
        <v>136</v>
      </c>
      <c r="J5982" t="s">
        <v>3</v>
      </c>
      <c r="K5982" t="s">
        <v>144</v>
      </c>
      <c r="L5982" t="s">
        <v>17113</v>
      </c>
      <c r="M5982" t="s">
        <v>17114</v>
      </c>
      <c r="N5982">
        <v>0.80555555499999998</v>
      </c>
      <c r="O5982">
        <v>0</v>
      </c>
      <c r="P5982">
        <v>60</v>
      </c>
      <c r="Q5982">
        <v>0</v>
      </c>
      <c r="R5982">
        <v>1</v>
      </c>
      <c r="S5982">
        <v>0</v>
      </c>
      <c r="T5982">
        <v>11</v>
      </c>
      <c r="U5982">
        <v>0</v>
      </c>
      <c r="V5982">
        <v>0</v>
      </c>
      <c r="W5982">
        <v>0</v>
      </c>
      <c r="X5982">
        <v>17.095862516492531</v>
      </c>
      <c r="Y5982">
        <v>0</v>
      </c>
      <c r="Z5982">
        <v>0.37929917963545667</v>
      </c>
      <c r="AA5982">
        <v>0</v>
      </c>
      <c r="AB5982">
        <v>10.995158195056657</v>
      </c>
      <c r="AC5982">
        <v>0</v>
      </c>
      <c r="AD5982">
        <v>0</v>
      </c>
      <c r="AE5982">
        <v>28.470319891184644</v>
      </c>
    </row>
    <row r="5983" spans="1:31" x14ac:dyDescent="0.3">
      <c r="A5983">
        <v>2518490</v>
      </c>
      <c r="B5983">
        <v>1</v>
      </c>
      <c r="C5983" t="s">
        <v>81</v>
      </c>
      <c r="D5983" t="s">
        <v>116</v>
      </c>
      <c r="E5983" t="s">
        <v>159</v>
      </c>
      <c r="F5983" t="s">
        <v>17115</v>
      </c>
      <c r="G5983" t="s">
        <v>181</v>
      </c>
      <c r="H5983" t="s">
        <v>150</v>
      </c>
      <c r="I5983" t="s">
        <v>136</v>
      </c>
      <c r="J5983" t="s">
        <v>137</v>
      </c>
      <c r="K5983" t="s">
        <v>144</v>
      </c>
      <c r="L5983" t="s">
        <v>17116</v>
      </c>
      <c r="M5983" t="s">
        <v>17117</v>
      </c>
      <c r="N5983">
        <v>1.6427777770000001</v>
      </c>
      <c r="O5983">
        <v>0</v>
      </c>
      <c r="P5983">
        <v>142</v>
      </c>
      <c r="Q5983">
        <v>0</v>
      </c>
      <c r="R5983">
        <v>21</v>
      </c>
      <c r="S5983">
        <v>0</v>
      </c>
      <c r="T5983">
        <v>49</v>
      </c>
      <c r="U5983">
        <v>0</v>
      </c>
      <c r="V5983">
        <v>0</v>
      </c>
      <c r="W5983">
        <v>0</v>
      </c>
      <c r="X5983">
        <v>28.770776716611209</v>
      </c>
      <c r="Y5983">
        <v>0</v>
      </c>
      <c r="Z5983">
        <v>1.6493965064577001</v>
      </c>
      <c r="AA5983">
        <v>0</v>
      </c>
      <c r="AB5983">
        <v>26.906310543499924</v>
      </c>
      <c r="AC5983">
        <v>0</v>
      </c>
      <c r="AD5983">
        <v>0</v>
      </c>
      <c r="AE5983">
        <v>57.326483766568828</v>
      </c>
    </row>
    <row r="5984" spans="1:31" x14ac:dyDescent="0.3">
      <c r="A5984">
        <v>2518492</v>
      </c>
      <c r="B5984">
        <v>1</v>
      </c>
      <c r="C5984" t="s">
        <v>80</v>
      </c>
      <c r="D5984" t="s">
        <v>95</v>
      </c>
      <c r="E5984" t="s">
        <v>207</v>
      </c>
      <c r="F5984" t="s">
        <v>17118</v>
      </c>
      <c r="G5984" t="s">
        <v>161</v>
      </c>
      <c r="H5984" t="s">
        <v>150</v>
      </c>
      <c r="I5984" t="s">
        <v>136</v>
      </c>
      <c r="J5984" t="s">
        <v>137</v>
      </c>
      <c r="K5984" t="s">
        <v>144</v>
      </c>
      <c r="L5984" t="s">
        <v>17119</v>
      </c>
      <c r="M5984" t="s">
        <v>17120</v>
      </c>
      <c r="N5984">
        <v>0.90972222199999997</v>
      </c>
      <c r="O5984">
        <v>0</v>
      </c>
      <c r="P5984">
        <v>177</v>
      </c>
      <c r="Q5984">
        <v>0</v>
      </c>
      <c r="R5984">
        <v>0</v>
      </c>
      <c r="S5984">
        <v>0</v>
      </c>
      <c r="T5984">
        <v>10</v>
      </c>
      <c r="U5984">
        <v>0</v>
      </c>
      <c r="V5984">
        <v>0</v>
      </c>
      <c r="W5984">
        <v>0</v>
      </c>
      <c r="X5984">
        <v>29.798146438687255</v>
      </c>
      <c r="Y5984">
        <v>0</v>
      </c>
      <c r="Z5984">
        <v>0</v>
      </c>
      <c r="AA5984">
        <v>0</v>
      </c>
      <c r="AB5984">
        <v>3.2411358847465292</v>
      </c>
      <c r="AC5984">
        <v>0</v>
      </c>
      <c r="AD5984">
        <v>0</v>
      </c>
      <c r="AE5984">
        <v>33.039282323433781</v>
      </c>
    </row>
    <row r="5985" spans="1:31" x14ac:dyDescent="0.3">
      <c r="A5985">
        <v>2518494</v>
      </c>
      <c r="B5985">
        <v>1</v>
      </c>
      <c r="C5985" t="s">
        <v>80</v>
      </c>
      <c r="D5985" t="s">
        <v>95</v>
      </c>
      <c r="E5985" t="s">
        <v>207</v>
      </c>
      <c r="F5985" t="s">
        <v>17121</v>
      </c>
      <c r="G5985" t="s">
        <v>161</v>
      </c>
      <c r="H5985" t="s">
        <v>150</v>
      </c>
      <c r="I5985" t="s">
        <v>136</v>
      </c>
      <c r="J5985" t="s">
        <v>137</v>
      </c>
      <c r="K5985" t="s">
        <v>144</v>
      </c>
      <c r="L5985" t="s">
        <v>17122</v>
      </c>
      <c r="M5985" t="s">
        <v>17123</v>
      </c>
      <c r="N5985">
        <v>1.3577777769999999</v>
      </c>
      <c r="O5985">
        <v>0</v>
      </c>
      <c r="P5985">
        <v>14</v>
      </c>
      <c r="Q5985">
        <v>0</v>
      </c>
      <c r="R5985">
        <v>0</v>
      </c>
      <c r="S5985">
        <v>0</v>
      </c>
      <c r="T5985">
        <v>1</v>
      </c>
      <c r="U5985">
        <v>0</v>
      </c>
      <c r="V5985">
        <v>0</v>
      </c>
      <c r="W5985">
        <v>0</v>
      </c>
      <c r="X5985">
        <v>4.0427440709535496</v>
      </c>
      <c r="Y5985">
        <v>0</v>
      </c>
      <c r="Z5985">
        <v>0</v>
      </c>
      <c r="AA5985">
        <v>0</v>
      </c>
      <c r="AB5985">
        <v>0.83236827246237</v>
      </c>
      <c r="AC5985">
        <v>0</v>
      </c>
      <c r="AD5985">
        <v>0</v>
      </c>
      <c r="AE5985">
        <v>4.8751123434159194</v>
      </c>
    </row>
    <row r="5986" spans="1:31" x14ac:dyDescent="0.3">
      <c r="A5986">
        <v>2518496</v>
      </c>
      <c r="B5986">
        <v>1</v>
      </c>
      <c r="C5986" t="s">
        <v>80</v>
      </c>
      <c r="D5986" t="s">
        <v>104</v>
      </c>
      <c r="E5986" t="s">
        <v>159</v>
      </c>
      <c r="F5986" t="s">
        <v>17124</v>
      </c>
      <c r="G5986" t="s">
        <v>1242</v>
      </c>
      <c r="H5986" t="s">
        <v>150</v>
      </c>
      <c r="I5986" t="s">
        <v>136</v>
      </c>
      <c r="J5986" t="s">
        <v>3</v>
      </c>
      <c r="K5986" t="s">
        <v>144</v>
      </c>
      <c r="L5986" t="s">
        <v>17125</v>
      </c>
      <c r="M5986" t="s">
        <v>17126</v>
      </c>
      <c r="N5986">
        <v>1.9175</v>
      </c>
      <c r="O5986">
        <v>0</v>
      </c>
      <c r="P5986">
        <v>140</v>
      </c>
      <c r="Q5986">
        <v>0</v>
      </c>
      <c r="R5986">
        <v>0</v>
      </c>
      <c r="S5986">
        <v>0</v>
      </c>
      <c r="T5986">
        <v>10</v>
      </c>
      <c r="U5986">
        <v>0</v>
      </c>
      <c r="V5986">
        <v>0</v>
      </c>
      <c r="W5986">
        <v>0</v>
      </c>
      <c r="X5986">
        <v>45.94479571406594</v>
      </c>
      <c r="Y5986">
        <v>0</v>
      </c>
      <c r="Z5986">
        <v>0</v>
      </c>
      <c r="AA5986">
        <v>0</v>
      </c>
      <c r="AB5986">
        <v>16.03951995064115</v>
      </c>
      <c r="AC5986">
        <v>0</v>
      </c>
      <c r="AD5986">
        <v>0</v>
      </c>
      <c r="AE5986">
        <v>61.98431566470709</v>
      </c>
    </row>
    <row r="5987" spans="1:31" x14ac:dyDescent="0.3">
      <c r="A5987">
        <v>2518502</v>
      </c>
      <c r="B5987">
        <v>1</v>
      </c>
      <c r="C5987" t="s">
        <v>80</v>
      </c>
      <c r="D5987" t="s">
        <v>105</v>
      </c>
      <c r="E5987" t="s">
        <v>167</v>
      </c>
      <c r="F5987" t="s">
        <v>17127</v>
      </c>
      <c r="G5987" t="s">
        <v>169</v>
      </c>
      <c r="H5987" t="s">
        <v>150</v>
      </c>
      <c r="I5987" t="s">
        <v>136</v>
      </c>
      <c r="J5987" t="s">
        <v>137</v>
      </c>
      <c r="K5987" t="s">
        <v>144</v>
      </c>
      <c r="L5987" t="s">
        <v>17128</v>
      </c>
      <c r="M5987" t="s">
        <v>17129</v>
      </c>
      <c r="N5987">
        <v>0.78361111100000003</v>
      </c>
      <c r="O5987">
        <v>0</v>
      </c>
      <c r="P5987">
        <v>3</v>
      </c>
      <c r="Q5987">
        <v>0</v>
      </c>
      <c r="R5987">
        <v>0</v>
      </c>
      <c r="S5987">
        <v>0</v>
      </c>
      <c r="T5987">
        <v>1</v>
      </c>
      <c r="U5987">
        <v>0</v>
      </c>
      <c r="V5987">
        <v>0</v>
      </c>
      <c r="W5987">
        <v>0</v>
      </c>
      <c r="X5987">
        <v>0.49101123087127585</v>
      </c>
      <c r="Y5987">
        <v>0</v>
      </c>
      <c r="Z5987">
        <v>0</v>
      </c>
      <c r="AA5987">
        <v>0</v>
      </c>
      <c r="AB5987">
        <v>1.1087831821519168E-2</v>
      </c>
      <c r="AC5987">
        <v>0</v>
      </c>
      <c r="AD5987">
        <v>0</v>
      </c>
      <c r="AE5987">
        <v>0.50209906269279503</v>
      </c>
    </row>
    <row r="5988" spans="1:31" x14ac:dyDescent="0.3">
      <c r="A5988">
        <v>2518505</v>
      </c>
      <c r="B5988">
        <v>1</v>
      </c>
      <c r="C5988" t="s">
        <v>80</v>
      </c>
      <c r="D5988" t="s">
        <v>110</v>
      </c>
      <c r="E5988" t="s">
        <v>132</v>
      </c>
      <c r="F5988" t="s">
        <v>17130</v>
      </c>
      <c r="G5988" t="s">
        <v>204</v>
      </c>
      <c r="H5988" t="s">
        <v>135</v>
      </c>
      <c r="I5988" t="s">
        <v>136</v>
      </c>
      <c r="J5988" t="s">
        <v>137</v>
      </c>
      <c r="K5988" t="s">
        <v>144</v>
      </c>
      <c r="L5988" t="s">
        <v>17131</v>
      </c>
      <c r="M5988" t="s">
        <v>17132</v>
      </c>
      <c r="N5988">
        <v>2.1544444440000001</v>
      </c>
      <c r="O5988">
        <v>0</v>
      </c>
      <c r="P5988">
        <v>144</v>
      </c>
      <c r="Q5988">
        <v>0</v>
      </c>
      <c r="R5988">
        <v>0</v>
      </c>
      <c r="S5988">
        <v>0</v>
      </c>
      <c r="T5988">
        <v>21</v>
      </c>
      <c r="U5988">
        <v>0</v>
      </c>
      <c r="V5988">
        <v>0</v>
      </c>
      <c r="W5988">
        <v>0</v>
      </c>
      <c r="X5988">
        <v>126.75293434758083</v>
      </c>
      <c r="Y5988">
        <v>0</v>
      </c>
      <c r="Z5988">
        <v>0</v>
      </c>
      <c r="AA5988">
        <v>0</v>
      </c>
      <c r="AB5988">
        <v>47.237325524688757</v>
      </c>
      <c r="AC5988">
        <v>0</v>
      </c>
      <c r="AD5988">
        <v>0</v>
      </c>
      <c r="AE5988">
        <v>173.99025987226958</v>
      </c>
    </row>
    <row r="5989" spans="1:31" x14ac:dyDescent="0.3">
      <c r="A5989">
        <v>2518509</v>
      </c>
      <c r="B5989">
        <v>1</v>
      </c>
      <c r="C5989" t="s">
        <v>80</v>
      </c>
      <c r="D5989" t="s">
        <v>104</v>
      </c>
      <c r="E5989" t="s">
        <v>159</v>
      </c>
      <c r="F5989" t="s">
        <v>17124</v>
      </c>
      <c r="G5989" t="s">
        <v>1242</v>
      </c>
      <c r="H5989" t="s">
        <v>150</v>
      </c>
      <c r="I5989" t="s">
        <v>136</v>
      </c>
      <c r="J5989" t="s">
        <v>3</v>
      </c>
      <c r="K5989" t="s">
        <v>144</v>
      </c>
      <c r="L5989" t="s">
        <v>17133</v>
      </c>
      <c r="M5989" t="s">
        <v>17134</v>
      </c>
      <c r="N5989">
        <v>6.2088888879999997</v>
      </c>
      <c r="O5989">
        <v>0</v>
      </c>
      <c r="P5989">
        <v>140</v>
      </c>
      <c r="Q5989">
        <v>0</v>
      </c>
      <c r="R5989">
        <v>0</v>
      </c>
      <c r="S5989">
        <v>0</v>
      </c>
      <c r="T5989">
        <v>10</v>
      </c>
      <c r="U5989">
        <v>0</v>
      </c>
      <c r="V5989">
        <v>0</v>
      </c>
      <c r="W5989">
        <v>0</v>
      </c>
      <c r="X5989">
        <v>162.98851371528622</v>
      </c>
      <c r="Y5989">
        <v>0</v>
      </c>
      <c r="Z5989">
        <v>0</v>
      </c>
      <c r="AA5989">
        <v>0</v>
      </c>
      <c r="AB5989">
        <v>92.767596132850002</v>
      </c>
      <c r="AC5989">
        <v>0</v>
      </c>
      <c r="AD5989">
        <v>0</v>
      </c>
      <c r="AE5989">
        <v>255.75610984813622</v>
      </c>
    </row>
    <row r="5990" spans="1:31" x14ac:dyDescent="0.3">
      <c r="A5990">
        <v>2518510</v>
      </c>
      <c r="B5990">
        <v>1</v>
      </c>
      <c r="C5990" t="s">
        <v>81</v>
      </c>
      <c r="D5990" t="s">
        <v>126</v>
      </c>
      <c r="E5990" t="s">
        <v>207</v>
      </c>
      <c r="F5990" t="s">
        <v>13143</v>
      </c>
      <c r="G5990" t="s">
        <v>177</v>
      </c>
      <c r="H5990" t="s">
        <v>150</v>
      </c>
      <c r="I5990" t="s">
        <v>136</v>
      </c>
      <c r="J5990" t="s">
        <v>137</v>
      </c>
      <c r="K5990" t="s">
        <v>144</v>
      </c>
      <c r="L5990" t="s">
        <v>17135</v>
      </c>
      <c r="M5990" t="s">
        <v>17136</v>
      </c>
      <c r="N5990">
        <v>1.5175000000000001</v>
      </c>
      <c r="O5990">
        <v>0</v>
      </c>
      <c r="P5990">
        <v>4</v>
      </c>
      <c r="Q5990">
        <v>0</v>
      </c>
      <c r="R5990">
        <v>0</v>
      </c>
      <c r="S5990">
        <v>0</v>
      </c>
      <c r="T5990">
        <v>0</v>
      </c>
      <c r="U5990">
        <v>0</v>
      </c>
      <c r="V5990">
        <v>0</v>
      </c>
      <c r="W5990">
        <v>0</v>
      </c>
      <c r="X5990">
        <v>0.70219791340615001</v>
      </c>
      <c r="Y5990">
        <v>0</v>
      </c>
      <c r="Z5990">
        <v>0</v>
      </c>
      <c r="AA5990">
        <v>0</v>
      </c>
      <c r="AB5990">
        <v>0</v>
      </c>
      <c r="AC5990">
        <v>0</v>
      </c>
      <c r="AD5990">
        <v>0</v>
      </c>
      <c r="AE5990">
        <v>0.70219791340615001</v>
      </c>
    </row>
    <row r="5991" spans="1:31" x14ac:dyDescent="0.3">
      <c r="A5991">
        <v>2518511</v>
      </c>
      <c r="B5991">
        <v>1</v>
      </c>
      <c r="C5991" t="s">
        <v>80</v>
      </c>
      <c r="D5991" t="s">
        <v>83</v>
      </c>
      <c r="E5991" t="s">
        <v>167</v>
      </c>
      <c r="F5991" t="s">
        <v>17137</v>
      </c>
      <c r="G5991" t="s">
        <v>538</v>
      </c>
      <c r="H5991" t="s">
        <v>150</v>
      </c>
      <c r="I5991" t="s">
        <v>136</v>
      </c>
      <c r="J5991" t="s">
        <v>3</v>
      </c>
      <c r="K5991" t="s">
        <v>144</v>
      </c>
      <c r="L5991" t="s">
        <v>17138</v>
      </c>
      <c r="M5991" t="s">
        <v>17139</v>
      </c>
      <c r="N5991">
        <v>8.4102777769999992</v>
      </c>
      <c r="O5991">
        <v>0</v>
      </c>
      <c r="P5991">
        <v>0</v>
      </c>
      <c r="Q5991">
        <v>0</v>
      </c>
      <c r="R5991">
        <v>0</v>
      </c>
      <c r="S5991">
        <v>0</v>
      </c>
      <c r="T5991">
        <v>30</v>
      </c>
      <c r="U5991">
        <v>0</v>
      </c>
      <c r="V5991">
        <v>0</v>
      </c>
      <c r="W5991">
        <v>0</v>
      </c>
      <c r="X5991">
        <v>0</v>
      </c>
      <c r="Y5991">
        <v>0</v>
      </c>
      <c r="Z5991">
        <v>0</v>
      </c>
      <c r="AA5991">
        <v>0</v>
      </c>
      <c r="AB5991">
        <v>260.60381563513528</v>
      </c>
      <c r="AC5991">
        <v>0</v>
      </c>
      <c r="AD5991">
        <v>0</v>
      </c>
      <c r="AE5991">
        <v>260.60381563513528</v>
      </c>
    </row>
    <row r="5992" spans="1:31" x14ac:dyDescent="0.3">
      <c r="A5992">
        <v>2518512</v>
      </c>
      <c r="B5992">
        <v>1</v>
      </c>
      <c r="C5992" t="s">
        <v>81</v>
      </c>
      <c r="D5992" t="s">
        <v>113</v>
      </c>
      <c r="E5992" t="s">
        <v>132</v>
      </c>
      <c r="F5992" t="s">
        <v>17140</v>
      </c>
      <c r="G5992" t="s">
        <v>204</v>
      </c>
      <c r="H5992" t="s">
        <v>135</v>
      </c>
      <c r="I5992" t="s">
        <v>136</v>
      </c>
      <c r="J5992" t="s">
        <v>137</v>
      </c>
      <c r="K5992" t="s">
        <v>144</v>
      </c>
      <c r="L5992" t="s">
        <v>17141</v>
      </c>
      <c r="M5992" t="s">
        <v>17142</v>
      </c>
      <c r="N5992">
        <v>1.233333333</v>
      </c>
      <c r="O5992">
        <v>0</v>
      </c>
      <c r="P5992">
        <v>560</v>
      </c>
      <c r="Q5992">
        <v>2</v>
      </c>
      <c r="R5992">
        <v>115</v>
      </c>
      <c r="S5992">
        <v>3</v>
      </c>
      <c r="T5992">
        <v>36</v>
      </c>
      <c r="U5992">
        <v>0</v>
      </c>
      <c r="V5992">
        <v>0</v>
      </c>
      <c r="W5992">
        <v>0</v>
      </c>
      <c r="X5992">
        <v>91.595330720195321</v>
      </c>
      <c r="Y5992">
        <v>4.5157546551248622</v>
      </c>
      <c r="Z5992">
        <v>22.075265052152549</v>
      </c>
      <c r="AA5992">
        <v>3.6119720517277778</v>
      </c>
      <c r="AB5992">
        <v>21.607623996355692</v>
      </c>
      <c r="AC5992">
        <v>0</v>
      </c>
      <c r="AD5992">
        <v>0</v>
      </c>
      <c r="AE5992">
        <v>143.40594647555619</v>
      </c>
    </row>
    <row r="5993" spans="1:31" x14ac:dyDescent="0.3">
      <c r="A5993">
        <v>2518789</v>
      </c>
      <c r="B5993">
        <v>1</v>
      </c>
      <c r="C5993" t="s">
        <v>81</v>
      </c>
      <c r="D5993" t="s">
        <v>127</v>
      </c>
      <c r="E5993" t="s">
        <v>187</v>
      </c>
      <c r="F5993" t="s">
        <v>6460</v>
      </c>
      <c r="G5993" t="s">
        <v>143</v>
      </c>
      <c r="H5993" t="s">
        <v>135</v>
      </c>
      <c r="I5993" t="s">
        <v>136</v>
      </c>
      <c r="J5993" t="s">
        <v>137</v>
      </c>
      <c r="K5993" t="s">
        <v>144</v>
      </c>
      <c r="L5993" t="s">
        <v>17143</v>
      </c>
      <c r="M5993" t="s">
        <v>17144</v>
      </c>
      <c r="N5993">
        <v>2.025555555</v>
      </c>
      <c r="O5993">
        <v>5</v>
      </c>
      <c r="P5993">
        <v>12</v>
      </c>
      <c r="Q5993">
        <v>183</v>
      </c>
      <c r="R5993">
        <v>121</v>
      </c>
      <c r="S5993">
        <v>16</v>
      </c>
      <c r="T5993">
        <v>8</v>
      </c>
      <c r="U5993">
        <v>0</v>
      </c>
      <c r="V5993">
        <v>0</v>
      </c>
      <c r="W5993">
        <v>4.0595712560261878</v>
      </c>
      <c r="X5993">
        <v>1.0554142678986067</v>
      </c>
      <c r="Y5993">
        <v>143.79355213126851</v>
      </c>
      <c r="Z5993">
        <v>93.49267097249701</v>
      </c>
      <c r="AA5993">
        <v>36.887562433471558</v>
      </c>
      <c r="AB5993">
        <v>15.815613847660654</v>
      </c>
      <c r="AC5993">
        <v>0</v>
      </c>
      <c r="AD5993">
        <v>0</v>
      </c>
      <c r="AE5993">
        <v>295.10438490882251</v>
      </c>
    </row>
    <row r="5994" spans="1:31" x14ac:dyDescent="0.3">
      <c r="A5994">
        <v>2518793</v>
      </c>
      <c r="B5994">
        <v>1</v>
      </c>
      <c r="C5994" t="s">
        <v>81</v>
      </c>
      <c r="D5994" t="s">
        <v>127</v>
      </c>
      <c r="E5994" t="s">
        <v>187</v>
      </c>
      <c r="F5994" t="s">
        <v>10210</v>
      </c>
      <c r="G5994" t="s">
        <v>143</v>
      </c>
      <c r="H5994" t="s">
        <v>135</v>
      </c>
      <c r="I5994" t="s">
        <v>136</v>
      </c>
      <c r="J5994" t="s">
        <v>137</v>
      </c>
      <c r="K5994" t="s">
        <v>144</v>
      </c>
      <c r="L5994" t="s">
        <v>17145</v>
      </c>
      <c r="M5994" t="s">
        <v>17146</v>
      </c>
      <c r="N5994">
        <v>5.7941666659999997</v>
      </c>
      <c r="O5994">
        <v>2</v>
      </c>
      <c r="P5994">
        <v>136</v>
      </c>
      <c r="Q5994">
        <v>42</v>
      </c>
      <c r="R5994">
        <v>25</v>
      </c>
      <c r="S5994">
        <v>5</v>
      </c>
      <c r="T5994">
        <v>15</v>
      </c>
      <c r="U5994">
        <v>1</v>
      </c>
      <c r="V5994">
        <v>0</v>
      </c>
      <c r="W5994">
        <v>2.3262626424222126</v>
      </c>
      <c r="X5994">
        <v>131.63387185834762</v>
      </c>
      <c r="Y5994">
        <v>144.21484531083945</v>
      </c>
      <c r="Z5994">
        <v>60.804341882633643</v>
      </c>
      <c r="AA5994">
        <v>27.46111502724327</v>
      </c>
      <c r="AB5994">
        <v>39.564735015021959</v>
      </c>
      <c r="AC5994">
        <v>126.99897748541871</v>
      </c>
      <c r="AD5994">
        <v>0</v>
      </c>
      <c r="AE5994">
        <v>533.00414922192692</v>
      </c>
    </row>
    <row r="5995" spans="1:31" x14ac:dyDescent="0.3">
      <c r="A5995">
        <v>2518796</v>
      </c>
      <c r="B5995">
        <v>1</v>
      </c>
      <c r="C5995" t="s">
        <v>80</v>
      </c>
      <c r="D5995" t="s">
        <v>88</v>
      </c>
      <c r="E5995" t="s">
        <v>207</v>
      </c>
      <c r="F5995" t="s">
        <v>17147</v>
      </c>
      <c r="G5995" t="s">
        <v>177</v>
      </c>
      <c r="H5995" t="s">
        <v>150</v>
      </c>
      <c r="I5995" t="s">
        <v>136</v>
      </c>
      <c r="J5995" t="s">
        <v>137</v>
      </c>
      <c r="K5995" t="s">
        <v>144</v>
      </c>
      <c r="L5995" t="s">
        <v>17148</v>
      </c>
      <c r="M5995" t="s">
        <v>17149</v>
      </c>
      <c r="N5995">
        <v>0.58222222199999996</v>
      </c>
      <c r="O5995">
        <v>0</v>
      </c>
      <c r="P5995">
        <v>48</v>
      </c>
      <c r="Q5995">
        <v>0</v>
      </c>
      <c r="R5995">
        <v>0</v>
      </c>
      <c r="S5995">
        <v>0</v>
      </c>
      <c r="T5995">
        <v>10</v>
      </c>
      <c r="U5995">
        <v>0</v>
      </c>
      <c r="V5995">
        <v>0</v>
      </c>
      <c r="W5995">
        <v>0</v>
      </c>
      <c r="X5995">
        <v>9.8404083881364599</v>
      </c>
      <c r="Y5995">
        <v>0</v>
      </c>
      <c r="Z5995">
        <v>0</v>
      </c>
      <c r="AA5995">
        <v>0</v>
      </c>
      <c r="AB5995">
        <v>5.494639724160022</v>
      </c>
      <c r="AC5995">
        <v>0</v>
      </c>
      <c r="AD5995">
        <v>0</v>
      </c>
      <c r="AE5995">
        <v>15.335048112296482</v>
      </c>
    </row>
    <row r="5996" spans="1:31" x14ac:dyDescent="0.3">
      <c r="A5996">
        <v>2518801</v>
      </c>
      <c r="B5996">
        <v>1</v>
      </c>
      <c r="C5996" t="s">
        <v>81</v>
      </c>
      <c r="D5996" t="s">
        <v>122</v>
      </c>
      <c r="E5996" t="s">
        <v>132</v>
      </c>
      <c r="F5996" t="s">
        <v>17150</v>
      </c>
      <c r="G5996" t="s">
        <v>143</v>
      </c>
      <c r="H5996" t="s">
        <v>135</v>
      </c>
      <c r="I5996" t="s">
        <v>136</v>
      </c>
      <c r="J5996" t="s">
        <v>137</v>
      </c>
      <c r="K5996" t="s">
        <v>144</v>
      </c>
      <c r="L5996" t="s">
        <v>17151</v>
      </c>
      <c r="M5996" t="s">
        <v>17152</v>
      </c>
      <c r="N5996">
        <v>1.1811111110000001</v>
      </c>
      <c r="O5996">
        <v>0</v>
      </c>
      <c r="P5996">
        <v>0</v>
      </c>
      <c r="Q5996">
        <v>0</v>
      </c>
      <c r="R5996">
        <v>0</v>
      </c>
      <c r="S5996">
        <v>1</v>
      </c>
      <c r="T5996">
        <v>0</v>
      </c>
      <c r="U5996">
        <v>0</v>
      </c>
      <c r="V5996">
        <v>0</v>
      </c>
      <c r="W5996">
        <v>0</v>
      </c>
      <c r="X5996">
        <v>0</v>
      </c>
      <c r="Y5996">
        <v>0</v>
      </c>
      <c r="Z5996">
        <v>0</v>
      </c>
      <c r="AA5996">
        <v>17.419947915585979</v>
      </c>
      <c r="AB5996">
        <v>0</v>
      </c>
      <c r="AC5996">
        <v>0</v>
      </c>
      <c r="AD5996">
        <v>0</v>
      </c>
      <c r="AE5996">
        <v>17.419947915585979</v>
      </c>
    </row>
    <row r="5997" spans="1:31" x14ac:dyDescent="0.3">
      <c r="A5997">
        <v>2518804</v>
      </c>
      <c r="B5997">
        <v>1</v>
      </c>
      <c r="C5997" t="s">
        <v>81</v>
      </c>
      <c r="D5997" t="s">
        <v>120</v>
      </c>
      <c r="E5997" t="s">
        <v>147</v>
      </c>
      <c r="F5997" t="s">
        <v>17153</v>
      </c>
      <c r="G5997" t="s">
        <v>149</v>
      </c>
      <c r="H5997" t="s">
        <v>150</v>
      </c>
      <c r="I5997" t="s">
        <v>136</v>
      </c>
      <c r="J5997" t="s">
        <v>137</v>
      </c>
      <c r="K5997" t="s">
        <v>144</v>
      </c>
      <c r="L5997" t="s">
        <v>17154</v>
      </c>
      <c r="M5997" t="s">
        <v>17155</v>
      </c>
      <c r="N5997">
        <v>2.497777777</v>
      </c>
      <c r="O5997">
        <v>0</v>
      </c>
      <c r="P5997">
        <v>4</v>
      </c>
      <c r="Q5997">
        <v>0</v>
      </c>
      <c r="R5997">
        <v>0</v>
      </c>
      <c r="S5997">
        <v>0</v>
      </c>
      <c r="T5997">
        <v>0</v>
      </c>
      <c r="U5997">
        <v>0</v>
      </c>
      <c r="V5997">
        <v>0</v>
      </c>
      <c r="W5997">
        <v>0</v>
      </c>
      <c r="X5997">
        <v>3.1381058013091838</v>
      </c>
      <c r="Y5997">
        <v>0</v>
      </c>
      <c r="Z5997">
        <v>0</v>
      </c>
      <c r="AA5997">
        <v>0</v>
      </c>
      <c r="AB5997">
        <v>0</v>
      </c>
      <c r="AC5997">
        <v>0</v>
      </c>
      <c r="AD5997">
        <v>0</v>
      </c>
      <c r="AE5997">
        <v>3.1381058013091838</v>
      </c>
    </row>
    <row r="5998" spans="1:31" x14ac:dyDescent="0.3">
      <c r="A5998">
        <v>2518806</v>
      </c>
      <c r="B5998">
        <v>1</v>
      </c>
      <c r="C5998" t="s">
        <v>80</v>
      </c>
      <c r="D5998" t="s">
        <v>93</v>
      </c>
      <c r="E5998" t="s">
        <v>167</v>
      </c>
      <c r="F5998" t="s">
        <v>17156</v>
      </c>
      <c r="G5998" t="s">
        <v>234</v>
      </c>
      <c r="H5998" t="s">
        <v>150</v>
      </c>
      <c r="I5998" t="s">
        <v>136</v>
      </c>
      <c r="J5998" t="s">
        <v>137</v>
      </c>
      <c r="K5998" t="s">
        <v>144</v>
      </c>
      <c r="L5998" t="s">
        <v>17157</v>
      </c>
      <c r="M5998" t="s">
        <v>17158</v>
      </c>
      <c r="N5998">
        <v>0.50833333300000005</v>
      </c>
      <c r="O5998">
        <v>0</v>
      </c>
      <c r="P5998">
        <v>0</v>
      </c>
      <c r="Q5998">
        <v>0</v>
      </c>
      <c r="R5998">
        <v>0</v>
      </c>
      <c r="S5998">
        <v>0</v>
      </c>
      <c r="T5998">
        <v>1</v>
      </c>
      <c r="U5998">
        <v>0</v>
      </c>
      <c r="V5998">
        <v>1</v>
      </c>
      <c r="W5998">
        <v>0</v>
      </c>
      <c r="X5998">
        <v>0</v>
      </c>
      <c r="Y5998">
        <v>0</v>
      </c>
      <c r="Z5998">
        <v>0</v>
      </c>
      <c r="AA5998">
        <v>0</v>
      </c>
      <c r="AB5998">
        <v>0.72366410781169999</v>
      </c>
      <c r="AC5998">
        <v>0</v>
      </c>
      <c r="AD5998">
        <v>1.8991882636055999</v>
      </c>
      <c r="AE5998">
        <v>2.6228523714173</v>
      </c>
    </row>
    <row r="5999" spans="1:31" x14ac:dyDescent="0.3">
      <c r="A5999">
        <v>2518807</v>
      </c>
      <c r="B5999">
        <v>1</v>
      </c>
      <c r="C5999" t="s">
        <v>80</v>
      </c>
      <c r="D5999" t="s">
        <v>98</v>
      </c>
      <c r="E5999" t="s">
        <v>159</v>
      </c>
      <c r="F5999" t="s">
        <v>17159</v>
      </c>
      <c r="G5999" t="s">
        <v>134</v>
      </c>
      <c r="H5999" t="s">
        <v>150</v>
      </c>
      <c r="I5999" t="s">
        <v>136</v>
      </c>
      <c r="J5999" t="s">
        <v>137</v>
      </c>
      <c r="K5999" t="s">
        <v>138</v>
      </c>
      <c r="L5999" t="s">
        <v>17160</v>
      </c>
      <c r="M5999" t="s">
        <v>17161</v>
      </c>
      <c r="N5999">
        <v>0.84666666599999996</v>
      </c>
      <c r="O5999">
        <v>0</v>
      </c>
      <c r="P5999">
        <v>110</v>
      </c>
      <c r="Q5999">
        <v>0</v>
      </c>
      <c r="R5999">
        <v>0</v>
      </c>
      <c r="S5999">
        <v>0</v>
      </c>
      <c r="T5999">
        <v>11</v>
      </c>
      <c r="U5999">
        <v>0</v>
      </c>
      <c r="V5999">
        <v>0</v>
      </c>
      <c r="W5999">
        <v>0</v>
      </c>
      <c r="X5999">
        <v>21.830578555138811</v>
      </c>
      <c r="Y5999">
        <v>0</v>
      </c>
      <c r="Z5999">
        <v>0</v>
      </c>
      <c r="AA5999">
        <v>0</v>
      </c>
      <c r="AB5999">
        <v>6.6863103409123141</v>
      </c>
      <c r="AC5999">
        <v>0</v>
      </c>
      <c r="AD5999">
        <v>0</v>
      </c>
      <c r="AE5999">
        <v>28.516888896051125</v>
      </c>
    </row>
    <row r="6000" spans="1:31" x14ac:dyDescent="0.3">
      <c r="A6000">
        <v>2518812</v>
      </c>
      <c r="B6000">
        <v>1</v>
      </c>
      <c r="C6000" t="s">
        <v>81</v>
      </c>
      <c r="D6000" t="s">
        <v>120</v>
      </c>
      <c r="E6000" t="s">
        <v>159</v>
      </c>
      <c r="F6000" t="s">
        <v>17162</v>
      </c>
      <c r="G6000" t="s">
        <v>181</v>
      </c>
      <c r="H6000" t="s">
        <v>150</v>
      </c>
      <c r="I6000" t="s">
        <v>136</v>
      </c>
      <c r="J6000" t="s">
        <v>137</v>
      </c>
      <c r="K6000" t="s">
        <v>144</v>
      </c>
      <c r="L6000" t="s">
        <v>17163</v>
      </c>
      <c r="M6000" t="s">
        <v>17164</v>
      </c>
      <c r="N6000">
        <v>1.2549999999999999</v>
      </c>
      <c r="O6000">
        <v>0</v>
      </c>
      <c r="P6000">
        <v>106</v>
      </c>
      <c r="Q6000">
        <v>0</v>
      </c>
      <c r="R6000">
        <v>3</v>
      </c>
      <c r="S6000">
        <v>0</v>
      </c>
      <c r="T6000">
        <v>5</v>
      </c>
      <c r="U6000">
        <v>0</v>
      </c>
      <c r="V6000">
        <v>0</v>
      </c>
      <c r="W6000">
        <v>0</v>
      </c>
      <c r="X6000">
        <v>24.428846695135249</v>
      </c>
      <c r="Y6000">
        <v>0</v>
      </c>
      <c r="Z6000">
        <v>1.1056576937678475</v>
      </c>
      <c r="AA6000">
        <v>0</v>
      </c>
      <c r="AB6000">
        <v>1.0729662701083429</v>
      </c>
      <c r="AC6000">
        <v>0</v>
      </c>
      <c r="AD6000">
        <v>0</v>
      </c>
      <c r="AE6000">
        <v>26.607470659011437</v>
      </c>
    </row>
    <row r="6001" spans="1:31" x14ac:dyDescent="0.3">
      <c r="A6001">
        <v>2518823</v>
      </c>
      <c r="B6001">
        <v>1</v>
      </c>
      <c r="C6001" t="s">
        <v>80</v>
      </c>
      <c r="D6001" t="s">
        <v>104</v>
      </c>
      <c r="E6001" t="s">
        <v>159</v>
      </c>
      <c r="F6001" t="s">
        <v>7119</v>
      </c>
      <c r="G6001" t="s">
        <v>287</v>
      </c>
      <c r="H6001" t="s">
        <v>150</v>
      </c>
      <c r="I6001" t="s">
        <v>136</v>
      </c>
      <c r="J6001" t="s">
        <v>137</v>
      </c>
      <c r="K6001" t="s">
        <v>144</v>
      </c>
      <c r="L6001" t="s">
        <v>17165</v>
      </c>
      <c r="M6001" t="s">
        <v>17166</v>
      </c>
      <c r="N6001">
        <v>0.32388888799999999</v>
      </c>
      <c r="O6001">
        <v>0</v>
      </c>
      <c r="P6001">
        <v>275</v>
      </c>
      <c r="Q6001">
        <v>0</v>
      </c>
      <c r="R6001">
        <v>3</v>
      </c>
      <c r="S6001">
        <v>0</v>
      </c>
      <c r="T6001">
        <v>16</v>
      </c>
      <c r="U6001">
        <v>0</v>
      </c>
      <c r="V6001">
        <v>0</v>
      </c>
      <c r="W6001">
        <v>0</v>
      </c>
      <c r="X6001">
        <v>21.001498321320522</v>
      </c>
      <c r="Y6001">
        <v>0</v>
      </c>
      <c r="Z6001">
        <v>0.23567923880343333</v>
      </c>
      <c r="AA6001">
        <v>0</v>
      </c>
      <c r="AB6001">
        <v>3.4781186896794734</v>
      </c>
      <c r="AC6001">
        <v>0</v>
      </c>
      <c r="AD6001">
        <v>0</v>
      </c>
      <c r="AE6001">
        <v>24.71529624980343</v>
      </c>
    </row>
    <row r="6002" spans="1:31" x14ac:dyDescent="0.3">
      <c r="A6002">
        <v>2518826</v>
      </c>
      <c r="B6002">
        <v>1</v>
      </c>
      <c r="C6002" t="s">
        <v>80</v>
      </c>
      <c r="D6002" t="s">
        <v>105</v>
      </c>
      <c r="E6002" t="s">
        <v>141</v>
      </c>
      <c r="F6002" t="s">
        <v>17167</v>
      </c>
      <c r="G6002" t="s">
        <v>143</v>
      </c>
      <c r="H6002" t="s">
        <v>135</v>
      </c>
      <c r="I6002" t="s">
        <v>136</v>
      </c>
      <c r="J6002" t="s">
        <v>137</v>
      </c>
      <c r="K6002" t="s">
        <v>144</v>
      </c>
      <c r="L6002" t="s">
        <v>17168</v>
      </c>
      <c r="M6002" t="s">
        <v>17169</v>
      </c>
      <c r="N6002">
        <v>0.48194444400000003</v>
      </c>
      <c r="O6002">
        <v>0</v>
      </c>
      <c r="P6002">
        <v>7030</v>
      </c>
      <c r="Q6002">
        <v>0</v>
      </c>
      <c r="R6002">
        <v>0</v>
      </c>
      <c r="S6002">
        <v>4</v>
      </c>
      <c r="T6002">
        <v>289</v>
      </c>
      <c r="U6002">
        <v>0</v>
      </c>
      <c r="V6002">
        <v>2</v>
      </c>
      <c r="W6002">
        <v>0</v>
      </c>
      <c r="X6002">
        <v>795.74158867045298</v>
      </c>
      <c r="Y6002">
        <v>0</v>
      </c>
      <c r="Z6002">
        <v>0</v>
      </c>
      <c r="AA6002">
        <v>77.841713153891817</v>
      </c>
      <c r="AB6002">
        <v>195.85396678819481</v>
      </c>
      <c r="AC6002">
        <v>0</v>
      </c>
      <c r="AD6002">
        <v>4.3762670900187999</v>
      </c>
      <c r="AE6002">
        <v>1073.8135357025583</v>
      </c>
    </row>
    <row r="6003" spans="1:31" x14ac:dyDescent="0.3">
      <c r="A6003">
        <v>2518831</v>
      </c>
      <c r="B6003">
        <v>1</v>
      </c>
      <c r="C6003" t="s">
        <v>80</v>
      </c>
      <c r="D6003" t="s">
        <v>97</v>
      </c>
      <c r="E6003" t="s">
        <v>207</v>
      </c>
      <c r="F6003" t="s">
        <v>17170</v>
      </c>
      <c r="G6003" t="s">
        <v>538</v>
      </c>
      <c r="H6003" t="s">
        <v>150</v>
      </c>
      <c r="I6003" t="s">
        <v>136</v>
      </c>
      <c r="J6003" t="s">
        <v>3</v>
      </c>
      <c r="K6003" t="s">
        <v>144</v>
      </c>
      <c r="L6003" t="s">
        <v>17171</v>
      </c>
      <c r="M6003" t="s">
        <v>17172</v>
      </c>
      <c r="N6003">
        <v>3.415</v>
      </c>
      <c r="O6003">
        <v>0</v>
      </c>
      <c r="P6003">
        <v>59</v>
      </c>
      <c r="Q6003">
        <v>0</v>
      </c>
      <c r="R6003">
        <v>1</v>
      </c>
      <c r="S6003">
        <v>0</v>
      </c>
      <c r="T6003">
        <v>3</v>
      </c>
      <c r="U6003">
        <v>0</v>
      </c>
      <c r="V6003">
        <v>0</v>
      </c>
      <c r="W6003">
        <v>0</v>
      </c>
      <c r="X6003">
        <v>94.543506196546929</v>
      </c>
      <c r="Y6003">
        <v>0</v>
      </c>
      <c r="Z6003">
        <v>0.41468193996218</v>
      </c>
      <c r="AA6003">
        <v>0</v>
      </c>
      <c r="AB6003">
        <v>111.78623957111675</v>
      </c>
      <c r="AC6003">
        <v>0</v>
      </c>
      <c r="AD6003">
        <v>0</v>
      </c>
      <c r="AE6003">
        <v>206.74442770762585</v>
      </c>
    </row>
    <row r="6004" spans="1:31" x14ac:dyDescent="0.3">
      <c r="A6004">
        <v>2518839</v>
      </c>
      <c r="B6004">
        <v>1</v>
      </c>
      <c r="C6004" t="s">
        <v>80</v>
      </c>
      <c r="D6004" t="s">
        <v>107</v>
      </c>
      <c r="E6004" t="s">
        <v>159</v>
      </c>
      <c r="F6004" t="s">
        <v>17173</v>
      </c>
      <c r="G6004" t="s">
        <v>134</v>
      </c>
      <c r="H6004" t="s">
        <v>150</v>
      </c>
      <c r="I6004" t="s">
        <v>136</v>
      </c>
      <c r="J6004" t="s">
        <v>137</v>
      </c>
      <c r="K6004" t="s">
        <v>138</v>
      </c>
      <c r="L6004" t="s">
        <v>17174</v>
      </c>
      <c r="M6004" t="s">
        <v>17175</v>
      </c>
      <c r="N6004">
        <v>0.66055555499999996</v>
      </c>
      <c r="O6004">
        <v>0</v>
      </c>
      <c r="P6004">
        <v>19</v>
      </c>
      <c r="Q6004">
        <v>0</v>
      </c>
      <c r="R6004">
        <v>2</v>
      </c>
      <c r="S6004">
        <v>0</v>
      </c>
      <c r="T6004">
        <v>4</v>
      </c>
      <c r="U6004">
        <v>0</v>
      </c>
      <c r="V6004">
        <v>0</v>
      </c>
      <c r="W6004">
        <v>0</v>
      </c>
      <c r="X6004">
        <v>1.7239766956028981</v>
      </c>
      <c r="Y6004">
        <v>0</v>
      </c>
      <c r="Z6004">
        <v>0.147947081216525</v>
      </c>
      <c r="AA6004">
        <v>0</v>
      </c>
      <c r="AB6004">
        <v>2.1628418013771573</v>
      </c>
      <c r="AC6004">
        <v>0</v>
      </c>
      <c r="AD6004">
        <v>0</v>
      </c>
      <c r="AE6004">
        <v>4.0347655781965805</v>
      </c>
    </row>
    <row r="6005" spans="1:31" x14ac:dyDescent="0.3">
      <c r="A6005">
        <v>2518841</v>
      </c>
      <c r="B6005">
        <v>1</v>
      </c>
      <c r="C6005" t="s">
        <v>80</v>
      </c>
      <c r="D6005" t="s">
        <v>83</v>
      </c>
      <c r="E6005" t="s">
        <v>167</v>
      </c>
      <c r="F6005" t="s">
        <v>17176</v>
      </c>
      <c r="G6005" t="s">
        <v>234</v>
      </c>
      <c r="H6005" t="s">
        <v>150</v>
      </c>
      <c r="I6005" t="s">
        <v>136</v>
      </c>
      <c r="J6005" t="s">
        <v>137</v>
      </c>
      <c r="K6005" t="s">
        <v>144</v>
      </c>
      <c r="L6005" t="s">
        <v>17177</v>
      </c>
      <c r="M6005" t="s">
        <v>17178</v>
      </c>
      <c r="N6005">
        <v>1.3661111109999999</v>
      </c>
      <c r="O6005">
        <v>0</v>
      </c>
      <c r="P6005">
        <v>0</v>
      </c>
      <c r="Q6005">
        <v>0</v>
      </c>
      <c r="R6005">
        <v>0</v>
      </c>
      <c r="S6005">
        <v>0</v>
      </c>
      <c r="T6005">
        <v>27</v>
      </c>
      <c r="U6005">
        <v>0</v>
      </c>
      <c r="V6005">
        <v>0</v>
      </c>
      <c r="W6005">
        <v>0</v>
      </c>
      <c r="X6005">
        <v>0</v>
      </c>
      <c r="Y6005">
        <v>0</v>
      </c>
      <c r="Z6005">
        <v>0</v>
      </c>
      <c r="AA6005">
        <v>0</v>
      </c>
      <c r="AB6005">
        <v>17.828387947725421</v>
      </c>
      <c r="AC6005">
        <v>0</v>
      </c>
      <c r="AD6005">
        <v>0</v>
      </c>
      <c r="AE6005">
        <v>17.828387947725421</v>
      </c>
    </row>
    <row r="6006" spans="1:31" x14ac:dyDescent="0.3">
      <c r="A6006">
        <v>2518842</v>
      </c>
      <c r="B6006">
        <v>1</v>
      </c>
      <c r="C6006" t="s">
        <v>80</v>
      </c>
      <c r="D6006" t="s">
        <v>83</v>
      </c>
      <c r="E6006" t="s">
        <v>167</v>
      </c>
      <c r="F6006" t="s">
        <v>17179</v>
      </c>
      <c r="G6006" t="s">
        <v>538</v>
      </c>
      <c r="H6006" t="s">
        <v>150</v>
      </c>
      <c r="I6006" t="s">
        <v>136</v>
      </c>
      <c r="J6006" t="s">
        <v>3</v>
      </c>
      <c r="K6006" t="s">
        <v>144</v>
      </c>
      <c r="L6006" t="s">
        <v>17180</v>
      </c>
      <c r="M6006" t="s">
        <v>17181</v>
      </c>
      <c r="N6006">
        <v>2.505833333</v>
      </c>
      <c r="O6006">
        <v>0</v>
      </c>
      <c r="P6006">
        <v>6</v>
      </c>
      <c r="Q6006">
        <v>0</v>
      </c>
      <c r="R6006">
        <v>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2.2904462744390903</v>
      </c>
      <c r="Y6006">
        <v>0</v>
      </c>
      <c r="Z6006">
        <v>0</v>
      </c>
      <c r="AA6006">
        <v>0</v>
      </c>
      <c r="AB6006">
        <v>0</v>
      </c>
      <c r="AC6006">
        <v>0</v>
      </c>
      <c r="AD6006">
        <v>0</v>
      </c>
      <c r="AE6006">
        <v>2.2904462744390903</v>
      </c>
    </row>
    <row r="6007" spans="1:31" x14ac:dyDescent="0.3">
      <c r="A6007">
        <v>2518843</v>
      </c>
      <c r="B6007">
        <v>1</v>
      </c>
      <c r="C6007" t="s">
        <v>80</v>
      </c>
      <c r="D6007" t="s">
        <v>84</v>
      </c>
      <c r="E6007" t="s">
        <v>167</v>
      </c>
      <c r="F6007" t="s">
        <v>17182</v>
      </c>
      <c r="G6007" t="s">
        <v>169</v>
      </c>
      <c r="H6007" t="s">
        <v>150</v>
      </c>
      <c r="I6007" t="s">
        <v>136</v>
      </c>
      <c r="J6007" t="s">
        <v>137</v>
      </c>
      <c r="K6007" t="s">
        <v>144</v>
      </c>
      <c r="L6007" t="s">
        <v>17183</v>
      </c>
      <c r="M6007" t="s">
        <v>17184</v>
      </c>
      <c r="N6007">
        <v>4.318888888</v>
      </c>
      <c r="O6007">
        <v>0</v>
      </c>
      <c r="P6007">
        <v>6</v>
      </c>
      <c r="Q6007">
        <v>0</v>
      </c>
      <c r="R6007">
        <v>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4.9559983373936465</v>
      </c>
      <c r="Y6007">
        <v>0</v>
      </c>
      <c r="Z6007">
        <v>0</v>
      </c>
      <c r="AA6007">
        <v>0</v>
      </c>
      <c r="AB6007">
        <v>0</v>
      </c>
      <c r="AC6007">
        <v>0</v>
      </c>
      <c r="AD6007">
        <v>0</v>
      </c>
      <c r="AE6007">
        <v>4.9559983373936465</v>
      </c>
    </row>
    <row r="6008" spans="1:31" x14ac:dyDescent="0.3">
      <c r="A6008">
        <v>2518844</v>
      </c>
      <c r="B6008">
        <v>1</v>
      </c>
      <c r="C6008" t="s">
        <v>80</v>
      </c>
      <c r="D6008" t="s">
        <v>84</v>
      </c>
      <c r="E6008" t="s">
        <v>167</v>
      </c>
      <c r="F6008" t="s">
        <v>17185</v>
      </c>
      <c r="G6008" t="s">
        <v>263</v>
      </c>
      <c r="H6008" t="s">
        <v>150</v>
      </c>
      <c r="I6008" t="s">
        <v>136</v>
      </c>
      <c r="J6008" t="s">
        <v>137</v>
      </c>
      <c r="K6008" t="s">
        <v>144</v>
      </c>
      <c r="L6008" t="s">
        <v>17186</v>
      </c>
      <c r="M6008" t="s">
        <v>17187</v>
      </c>
      <c r="N6008">
        <v>1.433333333</v>
      </c>
      <c r="O6008">
        <v>0</v>
      </c>
      <c r="P6008">
        <v>10</v>
      </c>
      <c r="Q6008">
        <v>0</v>
      </c>
      <c r="R6008">
        <v>0</v>
      </c>
      <c r="S6008">
        <v>0</v>
      </c>
      <c r="T6008">
        <v>3</v>
      </c>
      <c r="U6008">
        <v>0</v>
      </c>
      <c r="V6008">
        <v>0</v>
      </c>
      <c r="W6008">
        <v>0</v>
      </c>
      <c r="X6008">
        <v>3.3518790570666663</v>
      </c>
      <c r="Y6008">
        <v>0</v>
      </c>
      <c r="Z6008">
        <v>0</v>
      </c>
      <c r="AA6008">
        <v>0</v>
      </c>
      <c r="AB6008">
        <v>6.8399975221933342</v>
      </c>
      <c r="AC6008">
        <v>0</v>
      </c>
      <c r="AD6008">
        <v>0</v>
      </c>
      <c r="AE6008">
        <v>10.191876579260001</v>
      </c>
    </row>
    <row r="6009" spans="1:31" x14ac:dyDescent="0.3">
      <c r="A6009">
        <v>2518846</v>
      </c>
      <c r="B6009">
        <v>1</v>
      </c>
      <c r="C6009" t="s">
        <v>80</v>
      </c>
      <c r="D6009" t="s">
        <v>95</v>
      </c>
      <c r="E6009" t="s">
        <v>132</v>
      </c>
      <c r="F6009" t="s">
        <v>17188</v>
      </c>
      <c r="G6009" t="s">
        <v>204</v>
      </c>
      <c r="H6009" t="s">
        <v>135</v>
      </c>
      <c r="I6009" t="s">
        <v>136</v>
      </c>
      <c r="J6009" t="s">
        <v>137</v>
      </c>
      <c r="K6009" t="s">
        <v>144</v>
      </c>
      <c r="L6009" t="s">
        <v>17189</v>
      </c>
      <c r="M6009" t="s">
        <v>17190</v>
      </c>
      <c r="N6009">
        <v>2.3244444440000001</v>
      </c>
      <c r="O6009">
        <v>2</v>
      </c>
      <c r="P6009">
        <v>0</v>
      </c>
      <c r="Q6009">
        <v>9</v>
      </c>
      <c r="R6009">
        <v>0</v>
      </c>
      <c r="S6009">
        <v>10</v>
      </c>
      <c r="T6009">
        <v>0</v>
      </c>
      <c r="U6009">
        <v>0</v>
      </c>
      <c r="V6009">
        <v>0</v>
      </c>
      <c r="W6009">
        <v>5.7741661398517641</v>
      </c>
      <c r="X6009">
        <v>0</v>
      </c>
      <c r="Y6009">
        <v>4.8542713841150809</v>
      </c>
      <c r="Z6009">
        <v>0</v>
      </c>
      <c r="AA6009">
        <v>239.61295555736447</v>
      </c>
      <c r="AB6009">
        <v>0</v>
      </c>
      <c r="AC6009">
        <v>0</v>
      </c>
      <c r="AD6009">
        <v>0</v>
      </c>
      <c r="AE6009">
        <v>250.24139308133132</v>
      </c>
    </row>
    <row r="6010" spans="1:31" x14ac:dyDescent="0.3">
      <c r="A6010">
        <v>2518847</v>
      </c>
      <c r="B6010">
        <v>1</v>
      </c>
      <c r="C6010" t="s">
        <v>81</v>
      </c>
      <c r="D6010" t="s">
        <v>112</v>
      </c>
      <c r="E6010" t="s">
        <v>132</v>
      </c>
      <c r="F6010" t="s">
        <v>17191</v>
      </c>
      <c r="G6010" t="s">
        <v>204</v>
      </c>
      <c r="H6010" t="s">
        <v>135</v>
      </c>
      <c r="I6010" t="s">
        <v>136</v>
      </c>
      <c r="J6010" t="s">
        <v>137</v>
      </c>
      <c r="K6010" t="s">
        <v>144</v>
      </c>
      <c r="L6010" t="s">
        <v>17192</v>
      </c>
      <c r="M6010" t="s">
        <v>17193</v>
      </c>
      <c r="N6010">
        <v>3.6658333330000001</v>
      </c>
      <c r="O6010">
        <v>0</v>
      </c>
      <c r="P6010">
        <v>71</v>
      </c>
      <c r="Q6010">
        <v>2</v>
      </c>
      <c r="R6010">
        <v>9</v>
      </c>
      <c r="S6010">
        <v>0</v>
      </c>
      <c r="T6010">
        <v>7</v>
      </c>
      <c r="U6010">
        <v>0</v>
      </c>
      <c r="V6010">
        <v>0</v>
      </c>
      <c r="W6010">
        <v>0</v>
      </c>
      <c r="X6010">
        <v>56.129495601531957</v>
      </c>
      <c r="Y6010">
        <v>3.1296980545235873</v>
      </c>
      <c r="Z6010">
        <v>12.722639190092581</v>
      </c>
      <c r="AA6010">
        <v>0</v>
      </c>
      <c r="AB6010">
        <v>7.8537597377291641</v>
      </c>
      <c r="AC6010">
        <v>0</v>
      </c>
      <c r="AD6010">
        <v>0</v>
      </c>
      <c r="AE6010">
        <v>79.835592583877286</v>
      </c>
    </row>
    <row r="6011" spans="1:31" x14ac:dyDescent="0.3">
      <c r="A6011">
        <v>2518848</v>
      </c>
      <c r="B6011">
        <v>1</v>
      </c>
      <c r="C6011" t="s">
        <v>80</v>
      </c>
      <c r="D6011" t="s">
        <v>93</v>
      </c>
      <c r="E6011" t="s">
        <v>159</v>
      </c>
      <c r="F6011" t="s">
        <v>17194</v>
      </c>
      <c r="G6011" t="s">
        <v>181</v>
      </c>
      <c r="H6011" t="s">
        <v>150</v>
      </c>
      <c r="I6011" t="s">
        <v>136</v>
      </c>
      <c r="J6011" t="s">
        <v>137</v>
      </c>
      <c r="K6011" t="s">
        <v>144</v>
      </c>
      <c r="L6011" t="s">
        <v>17195</v>
      </c>
      <c r="M6011" t="s">
        <v>17196</v>
      </c>
      <c r="N6011">
        <v>7.4288888880000004</v>
      </c>
      <c r="O6011">
        <v>0</v>
      </c>
      <c r="P6011">
        <v>0</v>
      </c>
      <c r="Q6011">
        <v>0</v>
      </c>
      <c r="R6011">
        <v>4</v>
      </c>
      <c r="S6011">
        <v>0</v>
      </c>
      <c r="T6011">
        <v>1</v>
      </c>
      <c r="U6011">
        <v>0</v>
      </c>
      <c r="V6011">
        <v>0</v>
      </c>
      <c r="W6011">
        <v>0</v>
      </c>
      <c r="X6011">
        <v>0</v>
      </c>
      <c r="Y6011">
        <v>0</v>
      </c>
      <c r="Z6011">
        <v>5.5324783091974998</v>
      </c>
      <c r="AA6011">
        <v>0</v>
      </c>
      <c r="AB6011">
        <v>6.1003214794837604</v>
      </c>
      <c r="AC6011">
        <v>0</v>
      </c>
      <c r="AD6011">
        <v>0</v>
      </c>
      <c r="AE6011">
        <v>11.632799788681261</v>
      </c>
    </row>
    <row r="6012" spans="1:31" x14ac:dyDescent="0.3">
      <c r="A6012">
        <v>2518849</v>
      </c>
      <c r="B6012">
        <v>1</v>
      </c>
      <c r="C6012" t="s">
        <v>81</v>
      </c>
      <c r="D6012" t="s">
        <v>112</v>
      </c>
      <c r="E6012" t="s">
        <v>141</v>
      </c>
      <c r="F6012" t="s">
        <v>11688</v>
      </c>
      <c r="G6012" t="s">
        <v>143</v>
      </c>
      <c r="H6012" t="s">
        <v>135</v>
      </c>
      <c r="I6012" t="s">
        <v>136</v>
      </c>
      <c r="J6012" t="s">
        <v>137</v>
      </c>
      <c r="K6012" t="s">
        <v>144</v>
      </c>
      <c r="L6012" t="s">
        <v>17197</v>
      </c>
      <c r="M6012" t="s">
        <v>17198</v>
      </c>
      <c r="N6012">
        <v>6.0833333000000003E-2</v>
      </c>
      <c r="O6012">
        <v>0</v>
      </c>
      <c r="P6012">
        <v>3</v>
      </c>
      <c r="Q6012">
        <v>13</v>
      </c>
      <c r="R6012">
        <v>71</v>
      </c>
      <c r="S6012">
        <v>6</v>
      </c>
      <c r="T6012">
        <v>6</v>
      </c>
      <c r="U6012">
        <v>0</v>
      </c>
      <c r="V6012">
        <v>0</v>
      </c>
      <c r="W6012">
        <v>0</v>
      </c>
      <c r="X6012">
        <v>9.277376583142001E-2</v>
      </c>
      <c r="Y6012">
        <v>31.921662779353078</v>
      </c>
      <c r="Z6012">
        <v>3.3280267097670313</v>
      </c>
      <c r="AA6012">
        <v>1.8912102854492336</v>
      </c>
      <c r="AB6012">
        <v>0.43769155232656509</v>
      </c>
      <c r="AC6012">
        <v>0</v>
      </c>
      <c r="AD6012">
        <v>0</v>
      </c>
      <c r="AE6012">
        <v>37.671365092727321</v>
      </c>
    </row>
    <row r="6013" spans="1:31" x14ac:dyDescent="0.3">
      <c r="A6013">
        <v>2518853</v>
      </c>
      <c r="B6013">
        <v>1</v>
      </c>
      <c r="C6013" t="s">
        <v>80</v>
      </c>
      <c r="D6013" t="s">
        <v>105</v>
      </c>
      <c r="E6013" t="s">
        <v>167</v>
      </c>
      <c r="F6013" t="s">
        <v>17199</v>
      </c>
      <c r="G6013" t="s">
        <v>169</v>
      </c>
      <c r="H6013" t="s">
        <v>150</v>
      </c>
      <c r="I6013" t="s">
        <v>136</v>
      </c>
      <c r="J6013" t="s">
        <v>137</v>
      </c>
      <c r="K6013" t="s">
        <v>144</v>
      </c>
      <c r="L6013" t="s">
        <v>17200</v>
      </c>
      <c r="M6013" t="s">
        <v>17201</v>
      </c>
      <c r="N6013">
        <v>1.5694444439999999</v>
      </c>
      <c r="O6013">
        <v>0</v>
      </c>
      <c r="P6013">
        <v>1</v>
      </c>
      <c r="Q6013">
        <v>0</v>
      </c>
      <c r="R6013">
        <v>0</v>
      </c>
      <c r="S6013">
        <v>0</v>
      </c>
      <c r="T6013">
        <v>0</v>
      </c>
      <c r="U6013">
        <v>0</v>
      </c>
      <c r="V6013">
        <v>0</v>
      </c>
      <c r="W6013">
        <v>0</v>
      </c>
      <c r="X6013">
        <v>1.9467003044983868</v>
      </c>
      <c r="Y6013">
        <v>0</v>
      </c>
      <c r="Z6013">
        <v>0</v>
      </c>
      <c r="AA6013">
        <v>0</v>
      </c>
      <c r="AB6013">
        <v>0</v>
      </c>
      <c r="AC6013">
        <v>0</v>
      </c>
      <c r="AD6013">
        <v>0</v>
      </c>
      <c r="AE6013">
        <v>1.9467003044983868</v>
      </c>
    </row>
    <row r="6014" spans="1:31" x14ac:dyDescent="0.3">
      <c r="A6014">
        <v>2518854</v>
      </c>
      <c r="B6014">
        <v>1</v>
      </c>
      <c r="C6014" t="s">
        <v>80</v>
      </c>
      <c r="D6014" t="s">
        <v>93</v>
      </c>
      <c r="E6014" t="s">
        <v>141</v>
      </c>
      <c r="F6014" t="s">
        <v>9629</v>
      </c>
      <c r="G6014" t="s">
        <v>143</v>
      </c>
      <c r="H6014" t="s">
        <v>135</v>
      </c>
      <c r="I6014" t="s">
        <v>277</v>
      </c>
      <c r="J6014" t="s">
        <v>137</v>
      </c>
      <c r="K6014" t="s">
        <v>144</v>
      </c>
      <c r="L6014" t="s">
        <v>17202</v>
      </c>
      <c r="M6014" t="s">
        <v>17203</v>
      </c>
      <c r="N6014">
        <v>1.8611111E-2</v>
      </c>
      <c r="O6014">
        <v>0</v>
      </c>
      <c r="P6014">
        <v>652</v>
      </c>
      <c r="Q6014">
        <v>14</v>
      </c>
      <c r="R6014">
        <v>118</v>
      </c>
      <c r="S6014">
        <v>4</v>
      </c>
      <c r="T6014">
        <v>147</v>
      </c>
      <c r="U6014">
        <v>0</v>
      </c>
      <c r="V6014">
        <v>0</v>
      </c>
      <c r="W6014">
        <v>0</v>
      </c>
      <c r="X6014">
        <v>1.2663999093952993</v>
      </c>
      <c r="Y6014">
        <v>0.41648903136515997</v>
      </c>
      <c r="Z6014">
        <v>1.1001761941269501</v>
      </c>
      <c r="AA6014">
        <v>0.43650875960561664</v>
      </c>
      <c r="AB6014">
        <v>1.8760930881157136</v>
      </c>
      <c r="AC6014">
        <v>0</v>
      </c>
      <c r="AD6014">
        <v>0</v>
      </c>
      <c r="AE6014">
        <v>5.0956669826087397</v>
      </c>
    </row>
    <row r="6015" spans="1:31" x14ac:dyDescent="0.3">
      <c r="A6015">
        <v>2518855</v>
      </c>
      <c r="B6015">
        <v>1</v>
      </c>
      <c r="C6015" t="s">
        <v>81</v>
      </c>
      <c r="D6015" t="s">
        <v>116</v>
      </c>
      <c r="E6015" t="s">
        <v>187</v>
      </c>
      <c r="F6015" t="s">
        <v>17204</v>
      </c>
      <c r="G6015" t="s">
        <v>143</v>
      </c>
      <c r="H6015" t="s">
        <v>135</v>
      </c>
      <c r="I6015" t="s">
        <v>136</v>
      </c>
      <c r="J6015" t="s">
        <v>137</v>
      </c>
      <c r="K6015" t="s">
        <v>144</v>
      </c>
      <c r="L6015" t="s">
        <v>17205</v>
      </c>
      <c r="M6015" t="s">
        <v>17206</v>
      </c>
      <c r="N6015">
        <v>1.1163888879999999</v>
      </c>
      <c r="O6015">
        <v>0</v>
      </c>
      <c r="P6015">
        <v>725</v>
      </c>
      <c r="Q6015">
        <v>1</v>
      </c>
      <c r="R6015">
        <v>71</v>
      </c>
      <c r="S6015">
        <v>2</v>
      </c>
      <c r="T6015">
        <v>93</v>
      </c>
      <c r="U6015">
        <v>0</v>
      </c>
      <c r="V6015">
        <v>0</v>
      </c>
      <c r="W6015">
        <v>0</v>
      </c>
      <c r="X6015">
        <v>110.60120259552663</v>
      </c>
      <c r="Y6015">
        <v>0.79868112268333336</v>
      </c>
      <c r="Z6015">
        <v>14.086650277217204</v>
      </c>
      <c r="AA6015">
        <v>3.9682022299899731</v>
      </c>
      <c r="AB6015">
        <v>42.670787184092674</v>
      </c>
      <c r="AC6015">
        <v>0</v>
      </c>
      <c r="AD6015">
        <v>0</v>
      </c>
      <c r="AE6015">
        <v>172.12552340950981</v>
      </c>
    </row>
    <row r="6016" spans="1:31" x14ac:dyDescent="0.3">
      <c r="A6016">
        <v>2518856</v>
      </c>
      <c r="B6016">
        <v>1</v>
      </c>
      <c r="C6016" t="s">
        <v>80</v>
      </c>
      <c r="D6016" t="s">
        <v>109</v>
      </c>
      <c r="E6016" t="s">
        <v>207</v>
      </c>
      <c r="F6016" t="s">
        <v>17207</v>
      </c>
      <c r="G6016" t="s">
        <v>161</v>
      </c>
      <c r="H6016" t="s">
        <v>150</v>
      </c>
      <c r="I6016" t="s">
        <v>136</v>
      </c>
      <c r="J6016" t="s">
        <v>137</v>
      </c>
      <c r="K6016" t="s">
        <v>144</v>
      </c>
      <c r="L6016" t="s">
        <v>17208</v>
      </c>
      <c r="M6016" t="s">
        <v>17209</v>
      </c>
      <c r="N6016">
        <v>0.26250000000000001</v>
      </c>
      <c r="O6016">
        <v>0</v>
      </c>
      <c r="P6016">
        <v>16</v>
      </c>
      <c r="Q6016">
        <v>0</v>
      </c>
      <c r="R6016">
        <v>0</v>
      </c>
      <c r="S6016">
        <v>0</v>
      </c>
      <c r="T6016">
        <v>12</v>
      </c>
      <c r="U6016">
        <v>0</v>
      </c>
      <c r="V6016">
        <v>0</v>
      </c>
      <c r="W6016">
        <v>0</v>
      </c>
      <c r="X6016">
        <v>0.63140883443473506</v>
      </c>
      <c r="Y6016">
        <v>0</v>
      </c>
      <c r="Z6016">
        <v>0</v>
      </c>
      <c r="AA6016">
        <v>0</v>
      </c>
      <c r="AB6016">
        <v>1.6726684579235103</v>
      </c>
      <c r="AC6016">
        <v>0</v>
      </c>
      <c r="AD6016">
        <v>0</v>
      </c>
      <c r="AE6016">
        <v>2.3040772923582455</v>
      </c>
    </row>
    <row r="6017" spans="1:31" x14ac:dyDescent="0.3">
      <c r="A6017">
        <v>2518858</v>
      </c>
      <c r="B6017">
        <v>1</v>
      </c>
      <c r="C6017" t="s">
        <v>80</v>
      </c>
      <c r="D6017" t="s">
        <v>104</v>
      </c>
      <c r="E6017" t="s">
        <v>207</v>
      </c>
      <c r="F6017" t="s">
        <v>17210</v>
      </c>
      <c r="G6017" t="s">
        <v>413</v>
      </c>
      <c r="H6017" t="s">
        <v>150</v>
      </c>
      <c r="I6017" t="s">
        <v>136</v>
      </c>
      <c r="J6017" t="s">
        <v>137</v>
      </c>
      <c r="K6017" t="s">
        <v>144</v>
      </c>
      <c r="L6017" t="s">
        <v>17211</v>
      </c>
      <c r="M6017" t="s">
        <v>17212</v>
      </c>
      <c r="N6017">
        <v>1.9272222219999999</v>
      </c>
      <c r="O6017">
        <v>0</v>
      </c>
      <c r="P6017">
        <v>196</v>
      </c>
      <c r="Q6017">
        <v>0</v>
      </c>
      <c r="R6017">
        <v>2</v>
      </c>
      <c r="S6017">
        <v>0</v>
      </c>
      <c r="T6017">
        <v>18</v>
      </c>
      <c r="U6017">
        <v>0</v>
      </c>
      <c r="V6017">
        <v>0</v>
      </c>
      <c r="W6017">
        <v>0</v>
      </c>
      <c r="X6017">
        <v>68.265649878220543</v>
      </c>
      <c r="Y6017">
        <v>0</v>
      </c>
      <c r="Z6017">
        <v>1.2083867996368534</v>
      </c>
      <c r="AA6017">
        <v>0</v>
      </c>
      <c r="AB6017">
        <v>18.887538406340138</v>
      </c>
      <c r="AC6017">
        <v>0</v>
      </c>
      <c r="AD6017">
        <v>0</v>
      </c>
      <c r="AE6017">
        <v>88.36157508419754</v>
      </c>
    </row>
    <row r="6018" spans="1:31" x14ac:dyDescent="0.3">
      <c r="A6018">
        <v>2518860</v>
      </c>
      <c r="B6018">
        <v>1</v>
      </c>
      <c r="C6018" t="s">
        <v>80</v>
      </c>
      <c r="D6018" t="s">
        <v>88</v>
      </c>
      <c r="E6018" t="s">
        <v>132</v>
      </c>
      <c r="F6018" t="s">
        <v>17213</v>
      </c>
      <c r="G6018" t="s">
        <v>204</v>
      </c>
      <c r="H6018" t="s">
        <v>135</v>
      </c>
      <c r="I6018" t="s">
        <v>136</v>
      </c>
      <c r="J6018" t="s">
        <v>137</v>
      </c>
      <c r="K6018" t="s">
        <v>144</v>
      </c>
      <c r="L6018" t="s">
        <v>17214</v>
      </c>
      <c r="M6018" t="s">
        <v>17215</v>
      </c>
      <c r="N6018">
        <v>1.338055555</v>
      </c>
      <c r="O6018">
        <v>0</v>
      </c>
      <c r="P6018">
        <v>112</v>
      </c>
      <c r="Q6018">
        <v>0</v>
      </c>
      <c r="R6018">
        <v>0</v>
      </c>
      <c r="S6018">
        <v>0</v>
      </c>
      <c r="T6018">
        <v>27</v>
      </c>
      <c r="U6018">
        <v>0</v>
      </c>
      <c r="V6018">
        <v>0</v>
      </c>
      <c r="W6018">
        <v>0</v>
      </c>
      <c r="X6018">
        <v>42.204148067078087</v>
      </c>
      <c r="Y6018">
        <v>0</v>
      </c>
      <c r="Z6018">
        <v>0</v>
      </c>
      <c r="AA6018">
        <v>0</v>
      </c>
      <c r="AB6018">
        <v>40.212215758307003</v>
      </c>
      <c r="AC6018">
        <v>0</v>
      </c>
      <c r="AD6018">
        <v>0</v>
      </c>
      <c r="AE6018">
        <v>82.416363825385091</v>
      </c>
    </row>
    <row r="6019" spans="1:31" x14ac:dyDescent="0.3">
      <c r="A6019">
        <v>2518862</v>
      </c>
      <c r="B6019">
        <v>1</v>
      </c>
      <c r="C6019" t="s">
        <v>81</v>
      </c>
      <c r="D6019" t="s">
        <v>123</v>
      </c>
      <c r="E6019" t="s">
        <v>132</v>
      </c>
      <c r="F6019" t="s">
        <v>17216</v>
      </c>
      <c r="G6019" t="s">
        <v>204</v>
      </c>
      <c r="H6019" t="s">
        <v>135</v>
      </c>
      <c r="I6019" t="s">
        <v>136</v>
      </c>
      <c r="J6019" t="s">
        <v>137</v>
      </c>
      <c r="K6019" t="s">
        <v>144</v>
      </c>
      <c r="L6019" t="s">
        <v>17217</v>
      </c>
      <c r="M6019" t="s">
        <v>17218</v>
      </c>
      <c r="N6019">
        <v>1.3372222220000001</v>
      </c>
      <c r="O6019">
        <v>0</v>
      </c>
      <c r="P6019">
        <v>6</v>
      </c>
      <c r="Q6019">
        <v>0</v>
      </c>
      <c r="R6019">
        <v>36</v>
      </c>
      <c r="S6019">
        <v>0</v>
      </c>
      <c r="T6019">
        <v>2</v>
      </c>
      <c r="U6019">
        <v>0</v>
      </c>
      <c r="V6019">
        <v>0</v>
      </c>
      <c r="W6019">
        <v>0</v>
      </c>
      <c r="X6019">
        <v>1.0503621599844499</v>
      </c>
      <c r="Y6019">
        <v>0</v>
      </c>
      <c r="Z6019">
        <v>22.991217752959766</v>
      </c>
      <c r="AA6019">
        <v>0</v>
      </c>
      <c r="AB6019">
        <v>2.3066914582639999</v>
      </c>
      <c r="AC6019">
        <v>0</v>
      </c>
      <c r="AD6019">
        <v>0</v>
      </c>
      <c r="AE6019">
        <v>26.348271371208213</v>
      </c>
    </row>
    <row r="6020" spans="1:31" x14ac:dyDescent="0.3">
      <c r="A6020">
        <v>2518865</v>
      </c>
      <c r="B6020">
        <v>1</v>
      </c>
      <c r="C6020" t="s">
        <v>81</v>
      </c>
      <c r="D6020" t="s">
        <v>117</v>
      </c>
      <c r="E6020" t="s">
        <v>167</v>
      </c>
      <c r="F6020" t="s">
        <v>17219</v>
      </c>
      <c r="G6020" t="s">
        <v>263</v>
      </c>
      <c r="H6020" t="s">
        <v>150</v>
      </c>
      <c r="I6020" t="s">
        <v>136</v>
      </c>
      <c r="J6020" t="s">
        <v>137</v>
      </c>
      <c r="K6020" t="s">
        <v>144</v>
      </c>
      <c r="L6020" t="s">
        <v>17220</v>
      </c>
      <c r="M6020" t="s">
        <v>17221</v>
      </c>
      <c r="N6020">
        <v>1.8177777770000001</v>
      </c>
      <c r="O6020">
        <v>0</v>
      </c>
      <c r="P6020">
        <v>1</v>
      </c>
      <c r="Q6020">
        <v>0</v>
      </c>
      <c r="R6020">
        <v>0</v>
      </c>
      <c r="S6020">
        <v>0</v>
      </c>
      <c r="T6020">
        <v>0</v>
      </c>
      <c r="U6020">
        <v>0</v>
      </c>
      <c r="V6020">
        <v>0</v>
      </c>
      <c r="W6020">
        <v>0</v>
      </c>
      <c r="X6020">
        <v>0.13664841914229334</v>
      </c>
      <c r="Y6020">
        <v>0</v>
      </c>
      <c r="Z6020">
        <v>0</v>
      </c>
      <c r="AA6020">
        <v>0</v>
      </c>
      <c r="AB6020">
        <v>0</v>
      </c>
      <c r="AC6020">
        <v>0</v>
      </c>
      <c r="AD6020">
        <v>0</v>
      </c>
      <c r="AE6020">
        <v>0.13664841914229334</v>
      </c>
    </row>
    <row r="6021" spans="1:31" x14ac:dyDescent="0.3">
      <c r="A6021">
        <v>2518876</v>
      </c>
      <c r="B6021">
        <v>1</v>
      </c>
      <c r="C6021" t="s">
        <v>80</v>
      </c>
      <c r="D6021" t="s">
        <v>84</v>
      </c>
      <c r="E6021" t="s">
        <v>159</v>
      </c>
      <c r="F6021" t="s">
        <v>17222</v>
      </c>
      <c r="G6021" t="s">
        <v>161</v>
      </c>
      <c r="H6021" t="s">
        <v>150</v>
      </c>
      <c r="I6021" t="s">
        <v>136</v>
      </c>
      <c r="J6021" t="s">
        <v>137</v>
      </c>
      <c r="K6021" t="s">
        <v>144</v>
      </c>
      <c r="L6021" t="s">
        <v>17223</v>
      </c>
      <c r="M6021" t="s">
        <v>17224</v>
      </c>
      <c r="N6021">
        <v>0.573333333</v>
      </c>
      <c r="O6021">
        <v>0</v>
      </c>
      <c r="P6021">
        <v>1021</v>
      </c>
      <c r="Q6021">
        <v>0</v>
      </c>
      <c r="R6021">
        <v>0</v>
      </c>
      <c r="S6021">
        <v>0</v>
      </c>
      <c r="T6021">
        <v>76</v>
      </c>
      <c r="U6021">
        <v>0</v>
      </c>
      <c r="V6021">
        <v>0</v>
      </c>
      <c r="W6021">
        <v>0</v>
      </c>
      <c r="X6021">
        <v>125.95583672898118</v>
      </c>
      <c r="Y6021">
        <v>0</v>
      </c>
      <c r="Z6021">
        <v>0</v>
      </c>
      <c r="AA6021">
        <v>0</v>
      </c>
      <c r="AB6021">
        <v>52.339854415698234</v>
      </c>
      <c r="AC6021">
        <v>0</v>
      </c>
      <c r="AD6021">
        <v>0</v>
      </c>
      <c r="AE6021">
        <v>178.29569114467941</v>
      </c>
    </row>
    <row r="6022" spans="1:31" x14ac:dyDescent="0.3">
      <c r="A6022">
        <v>2518881</v>
      </c>
      <c r="B6022">
        <v>1</v>
      </c>
      <c r="C6022" t="s">
        <v>80</v>
      </c>
      <c r="D6022" t="s">
        <v>105</v>
      </c>
      <c r="E6022" t="s">
        <v>207</v>
      </c>
      <c r="F6022" t="s">
        <v>17225</v>
      </c>
      <c r="G6022" t="s">
        <v>161</v>
      </c>
      <c r="H6022" t="s">
        <v>150</v>
      </c>
      <c r="I6022" t="s">
        <v>136</v>
      </c>
      <c r="J6022" t="s">
        <v>137</v>
      </c>
      <c r="K6022" t="s">
        <v>144</v>
      </c>
      <c r="L6022" t="s">
        <v>17226</v>
      </c>
      <c r="M6022" t="s">
        <v>17227</v>
      </c>
      <c r="N6022">
        <v>0.76249999999999996</v>
      </c>
      <c r="O6022">
        <v>0</v>
      </c>
      <c r="P6022">
        <v>88</v>
      </c>
      <c r="Q6022">
        <v>0</v>
      </c>
      <c r="R6022">
        <v>0</v>
      </c>
      <c r="S6022">
        <v>0</v>
      </c>
      <c r="T6022">
        <v>3</v>
      </c>
      <c r="U6022">
        <v>0</v>
      </c>
      <c r="V6022">
        <v>0</v>
      </c>
      <c r="W6022">
        <v>0</v>
      </c>
      <c r="X6022">
        <v>23.598375051503218</v>
      </c>
      <c r="Y6022">
        <v>0</v>
      </c>
      <c r="Z6022">
        <v>0</v>
      </c>
      <c r="AA6022">
        <v>0</v>
      </c>
      <c r="AB6022">
        <v>0.30772396198469998</v>
      </c>
      <c r="AC6022">
        <v>0</v>
      </c>
      <c r="AD6022">
        <v>0</v>
      </c>
      <c r="AE6022">
        <v>23.906099013487918</v>
      </c>
    </row>
    <row r="6023" spans="1:31" x14ac:dyDescent="0.3">
      <c r="A6023">
        <v>2518882</v>
      </c>
      <c r="B6023">
        <v>1</v>
      </c>
      <c r="C6023" t="s">
        <v>80</v>
      </c>
      <c r="D6023" t="s">
        <v>83</v>
      </c>
      <c r="E6023" t="s">
        <v>167</v>
      </c>
      <c r="F6023" t="s">
        <v>17228</v>
      </c>
      <c r="G6023" t="s">
        <v>263</v>
      </c>
      <c r="H6023" t="s">
        <v>150</v>
      </c>
      <c r="I6023" t="s">
        <v>136</v>
      </c>
      <c r="J6023" t="s">
        <v>137</v>
      </c>
      <c r="K6023" t="s">
        <v>144</v>
      </c>
      <c r="L6023" t="s">
        <v>17229</v>
      </c>
      <c r="M6023" t="s">
        <v>17230</v>
      </c>
      <c r="N6023">
        <v>2.173888888</v>
      </c>
      <c r="O6023">
        <v>0</v>
      </c>
      <c r="P6023">
        <v>0</v>
      </c>
      <c r="Q6023">
        <v>0</v>
      </c>
      <c r="R6023">
        <v>0</v>
      </c>
      <c r="S6023">
        <v>0</v>
      </c>
      <c r="T6023">
        <v>5</v>
      </c>
      <c r="U6023">
        <v>0</v>
      </c>
      <c r="V6023">
        <v>0</v>
      </c>
      <c r="W6023">
        <v>0</v>
      </c>
      <c r="X6023">
        <v>0</v>
      </c>
      <c r="Y6023">
        <v>0</v>
      </c>
      <c r="Z6023">
        <v>0</v>
      </c>
      <c r="AA6023">
        <v>0</v>
      </c>
      <c r="AB6023">
        <v>26.660280312010368</v>
      </c>
      <c r="AC6023">
        <v>0</v>
      </c>
      <c r="AD6023">
        <v>0</v>
      </c>
      <c r="AE6023">
        <v>26.660280312010368</v>
      </c>
    </row>
    <row r="6024" spans="1:31" x14ac:dyDescent="0.3">
      <c r="A6024">
        <v>2518886</v>
      </c>
      <c r="B6024">
        <v>1</v>
      </c>
      <c r="C6024" t="s">
        <v>81</v>
      </c>
      <c r="D6024" t="s">
        <v>113</v>
      </c>
      <c r="E6024" t="s">
        <v>207</v>
      </c>
      <c r="F6024" t="s">
        <v>17231</v>
      </c>
      <c r="G6024" t="s">
        <v>177</v>
      </c>
      <c r="H6024" t="s">
        <v>150</v>
      </c>
      <c r="I6024" t="s">
        <v>136</v>
      </c>
      <c r="J6024" t="s">
        <v>137</v>
      </c>
      <c r="K6024" t="s">
        <v>144</v>
      </c>
      <c r="L6024" t="s">
        <v>17232</v>
      </c>
      <c r="M6024" t="s">
        <v>17233</v>
      </c>
      <c r="N6024">
        <v>1.9752777770000001</v>
      </c>
      <c r="O6024">
        <v>0</v>
      </c>
      <c r="P6024">
        <v>1</v>
      </c>
      <c r="Q6024">
        <v>0</v>
      </c>
      <c r="R6024">
        <v>1</v>
      </c>
      <c r="S6024">
        <v>0</v>
      </c>
      <c r="T6024">
        <v>0</v>
      </c>
      <c r="U6024">
        <v>0</v>
      </c>
      <c r="V6024">
        <v>0</v>
      </c>
      <c r="W6024">
        <v>0</v>
      </c>
      <c r="X6024">
        <v>6.6633436765500015E-2</v>
      </c>
      <c r="Y6024">
        <v>0</v>
      </c>
      <c r="Z6024">
        <v>1.399258852305</v>
      </c>
      <c r="AA6024">
        <v>0</v>
      </c>
      <c r="AB6024">
        <v>0</v>
      </c>
      <c r="AC6024">
        <v>0</v>
      </c>
      <c r="AD6024">
        <v>0</v>
      </c>
      <c r="AE6024">
        <v>1.4658922890705</v>
      </c>
    </row>
    <row r="6025" spans="1:31" x14ac:dyDescent="0.3">
      <c r="A6025">
        <v>2518887</v>
      </c>
      <c r="B6025">
        <v>1</v>
      </c>
      <c r="C6025" t="s">
        <v>80</v>
      </c>
      <c r="D6025" t="s">
        <v>98</v>
      </c>
      <c r="E6025" t="s">
        <v>159</v>
      </c>
      <c r="F6025" t="s">
        <v>17234</v>
      </c>
      <c r="G6025" t="s">
        <v>161</v>
      </c>
      <c r="H6025" t="s">
        <v>150</v>
      </c>
      <c r="I6025" t="s">
        <v>136</v>
      </c>
      <c r="J6025" t="s">
        <v>137</v>
      </c>
      <c r="K6025" t="s">
        <v>144</v>
      </c>
      <c r="L6025" t="s">
        <v>17235</v>
      </c>
      <c r="M6025" t="s">
        <v>17236</v>
      </c>
      <c r="N6025">
        <v>0.691111111</v>
      </c>
      <c r="O6025">
        <v>0</v>
      </c>
      <c r="P6025">
        <v>43</v>
      </c>
      <c r="Q6025">
        <v>0</v>
      </c>
      <c r="R6025">
        <v>5</v>
      </c>
      <c r="S6025">
        <v>0</v>
      </c>
      <c r="T6025">
        <v>5</v>
      </c>
      <c r="U6025">
        <v>0</v>
      </c>
      <c r="V6025">
        <v>0</v>
      </c>
      <c r="W6025">
        <v>0</v>
      </c>
      <c r="X6025">
        <v>3.4718604389668934</v>
      </c>
      <c r="Y6025">
        <v>0</v>
      </c>
      <c r="Z6025">
        <v>2.6729783831959466</v>
      </c>
      <c r="AA6025">
        <v>0</v>
      </c>
      <c r="AB6025">
        <v>0.17341707108862503</v>
      </c>
      <c r="AC6025">
        <v>0</v>
      </c>
      <c r="AD6025">
        <v>0</v>
      </c>
      <c r="AE6025">
        <v>6.3182558932514654</v>
      </c>
    </row>
    <row r="6026" spans="1:31" x14ac:dyDescent="0.3">
      <c r="A6026">
        <v>2518890</v>
      </c>
      <c r="B6026">
        <v>1</v>
      </c>
      <c r="C6026" t="s">
        <v>80</v>
      </c>
      <c r="D6026" t="s">
        <v>88</v>
      </c>
      <c r="E6026" t="s">
        <v>132</v>
      </c>
      <c r="F6026" t="s">
        <v>17237</v>
      </c>
      <c r="G6026" t="s">
        <v>143</v>
      </c>
      <c r="H6026" t="s">
        <v>135</v>
      </c>
      <c r="I6026" t="s">
        <v>136</v>
      </c>
      <c r="J6026" t="s">
        <v>137</v>
      </c>
      <c r="K6026" t="s">
        <v>144</v>
      </c>
      <c r="L6026" t="s">
        <v>17238</v>
      </c>
      <c r="M6026" t="s">
        <v>17239</v>
      </c>
      <c r="N6026">
        <v>0.22333333299999999</v>
      </c>
      <c r="O6026">
        <v>1</v>
      </c>
      <c r="P6026">
        <v>417</v>
      </c>
      <c r="Q6026">
        <v>0</v>
      </c>
      <c r="R6026">
        <v>1</v>
      </c>
      <c r="S6026">
        <v>13</v>
      </c>
      <c r="T6026">
        <v>91</v>
      </c>
      <c r="U6026">
        <v>2</v>
      </c>
      <c r="V6026">
        <v>2</v>
      </c>
      <c r="W6026">
        <v>1.9911175832548</v>
      </c>
      <c r="X6026">
        <v>27.119450829436957</v>
      </c>
      <c r="Y6026">
        <v>0</v>
      </c>
      <c r="Z6026">
        <v>0.15520642593999998</v>
      </c>
      <c r="AA6026">
        <v>29.478530877298951</v>
      </c>
      <c r="AB6026">
        <v>31.120991892903103</v>
      </c>
      <c r="AC6026">
        <v>9.3706845866023816</v>
      </c>
      <c r="AD6026">
        <v>5.1339000093914997</v>
      </c>
      <c r="AE6026">
        <v>104.36988220482769</v>
      </c>
    </row>
    <row r="6027" spans="1:31" x14ac:dyDescent="0.3">
      <c r="A6027">
        <v>2518893</v>
      </c>
      <c r="B6027">
        <v>1</v>
      </c>
      <c r="C6027" t="s">
        <v>80</v>
      </c>
      <c r="D6027" t="s">
        <v>84</v>
      </c>
      <c r="E6027" t="s">
        <v>147</v>
      </c>
      <c r="F6027" t="s">
        <v>17240</v>
      </c>
      <c r="G6027" t="s">
        <v>177</v>
      </c>
      <c r="H6027" t="s">
        <v>150</v>
      </c>
      <c r="I6027" t="s">
        <v>136</v>
      </c>
      <c r="J6027" t="s">
        <v>137</v>
      </c>
      <c r="K6027" t="s">
        <v>144</v>
      </c>
      <c r="L6027" t="s">
        <v>17241</v>
      </c>
      <c r="M6027" t="s">
        <v>17242</v>
      </c>
      <c r="N6027">
        <v>2.9541666659999999</v>
      </c>
      <c r="O6027">
        <v>0</v>
      </c>
      <c r="P6027">
        <v>22</v>
      </c>
      <c r="Q6027">
        <v>0</v>
      </c>
      <c r="R6027">
        <v>0</v>
      </c>
      <c r="S6027">
        <v>0</v>
      </c>
      <c r="T6027">
        <v>2</v>
      </c>
      <c r="U6027">
        <v>0</v>
      </c>
      <c r="V6027">
        <v>0</v>
      </c>
      <c r="W6027">
        <v>0</v>
      </c>
      <c r="X6027">
        <v>17.042962900149586</v>
      </c>
      <c r="Y6027">
        <v>0</v>
      </c>
      <c r="Z6027">
        <v>0</v>
      </c>
      <c r="AA6027">
        <v>0</v>
      </c>
      <c r="AB6027">
        <v>3.1103506708024877</v>
      </c>
      <c r="AC6027">
        <v>0</v>
      </c>
      <c r="AD6027">
        <v>0</v>
      </c>
      <c r="AE6027">
        <v>20.153313570952072</v>
      </c>
    </row>
    <row r="6028" spans="1:31" x14ac:dyDescent="0.3">
      <c r="A6028">
        <v>2518894</v>
      </c>
      <c r="B6028">
        <v>1</v>
      </c>
      <c r="C6028" t="s">
        <v>81</v>
      </c>
      <c r="D6028" t="s">
        <v>112</v>
      </c>
      <c r="E6028" t="s">
        <v>141</v>
      </c>
      <c r="F6028" t="s">
        <v>17243</v>
      </c>
      <c r="G6028" t="s">
        <v>143</v>
      </c>
      <c r="H6028" t="s">
        <v>135</v>
      </c>
      <c r="I6028" t="s">
        <v>136</v>
      </c>
      <c r="J6028" t="s">
        <v>137</v>
      </c>
      <c r="K6028" t="s">
        <v>144</v>
      </c>
      <c r="L6028" t="s">
        <v>17244</v>
      </c>
      <c r="M6028" t="s">
        <v>17245</v>
      </c>
      <c r="N6028">
        <v>0.80500000000000005</v>
      </c>
      <c r="O6028">
        <v>3</v>
      </c>
      <c r="P6028">
        <v>976</v>
      </c>
      <c r="Q6028">
        <v>106</v>
      </c>
      <c r="R6028">
        <v>323</v>
      </c>
      <c r="S6028">
        <v>17</v>
      </c>
      <c r="T6028">
        <v>113</v>
      </c>
      <c r="U6028">
        <v>1</v>
      </c>
      <c r="V6028">
        <v>0</v>
      </c>
      <c r="W6028">
        <v>4.2069650669570004E-2</v>
      </c>
      <c r="X6028">
        <v>103.61814749222981</v>
      </c>
      <c r="Y6028">
        <v>64.557370264931038</v>
      </c>
      <c r="Z6028">
        <v>33.546312919979052</v>
      </c>
      <c r="AA6028">
        <v>64.500207437665168</v>
      </c>
      <c r="AB6028">
        <v>34.663629582415005</v>
      </c>
      <c r="AC6028">
        <v>5.7914860312920009</v>
      </c>
      <c r="AD6028">
        <v>0</v>
      </c>
      <c r="AE6028">
        <v>306.71922337918164</v>
      </c>
    </row>
    <row r="6029" spans="1:31" x14ac:dyDescent="0.3">
      <c r="A6029">
        <v>2518895</v>
      </c>
      <c r="B6029">
        <v>1</v>
      </c>
      <c r="C6029" t="s">
        <v>80</v>
      </c>
      <c r="D6029" t="s">
        <v>83</v>
      </c>
      <c r="E6029" t="s">
        <v>159</v>
      </c>
      <c r="F6029" t="s">
        <v>17246</v>
      </c>
      <c r="G6029" t="s">
        <v>161</v>
      </c>
      <c r="H6029" t="s">
        <v>150</v>
      </c>
      <c r="I6029" t="s">
        <v>136</v>
      </c>
      <c r="J6029" t="s">
        <v>137</v>
      </c>
      <c r="K6029" t="s">
        <v>144</v>
      </c>
      <c r="L6029" t="s">
        <v>17247</v>
      </c>
      <c r="M6029" t="s">
        <v>17248</v>
      </c>
      <c r="N6029">
        <v>0.94194444399999999</v>
      </c>
      <c r="O6029">
        <v>0</v>
      </c>
      <c r="P6029">
        <v>0</v>
      </c>
      <c r="Q6029">
        <v>0</v>
      </c>
      <c r="R6029">
        <v>0</v>
      </c>
      <c r="S6029">
        <v>0</v>
      </c>
      <c r="T6029">
        <v>86</v>
      </c>
      <c r="U6029">
        <v>0</v>
      </c>
      <c r="V6029">
        <v>0</v>
      </c>
      <c r="W6029">
        <v>0</v>
      </c>
      <c r="X6029">
        <v>0</v>
      </c>
      <c r="Y6029">
        <v>0</v>
      </c>
      <c r="Z6029">
        <v>0</v>
      </c>
      <c r="AA6029">
        <v>0</v>
      </c>
      <c r="AB6029">
        <v>64.64562586318263</v>
      </c>
      <c r="AC6029">
        <v>0</v>
      </c>
      <c r="AD6029">
        <v>0</v>
      </c>
      <c r="AE6029">
        <v>64.64562586318263</v>
      </c>
    </row>
    <row r="6030" spans="1:31" x14ac:dyDescent="0.3">
      <c r="A6030">
        <v>2518896</v>
      </c>
      <c r="B6030">
        <v>1</v>
      </c>
      <c r="C6030" t="s">
        <v>81</v>
      </c>
      <c r="D6030" t="s">
        <v>120</v>
      </c>
      <c r="E6030" t="s">
        <v>159</v>
      </c>
      <c r="F6030" t="s">
        <v>17249</v>
      </c>
      <c r="G6030" t="s">
        <v>181</v>
      </c>
      <c r="H6030" t="s">
        <v>150</v>
      </c>
      <c r="I6030" t="s">
        <v>136</v>
      </c>
      <c r="J6030" t="s">
        <v>137</v>
      </c>
      <c r="K6030" t="s">
        <v>144</v>
      </c>
      <c r="L6030" t="s">
        <v>17250</v>
      </c>
      <c r="M6030" t="s">
        <v>17251</v>
      </c>
      <c r="N6030">
        <v>1.3444444440000001</v>
      </c>
      <c r="O6030">
        <v>0</v>
      </c>
      <c r="P6030">
        <v>0</v>
      </c>
      <c r="Q6030">
        <v>0</v>
      </c>
      <c r="R6030">
        <v>12</v>
      </c>
      <c r="S6030">
        <v>0</v>
      </c>
      <c r="T6030">
        <v>0</v>
      </c>
      <c r="U6030">
        <v>0</v>
      </c>
      <c r="V6030">
        <v>0</v>
      </c>
      <c r="W6030">
        <v>0</v>
      </c>
      <c r="X6030">
        <v>0</v>
      </c>
      <c r="Y6030">
        <v>0</v>
      </c>
      <c r="Z6030">
        <v>2.548828230346825</v>
      </c>
      <c r="AA6030">
        <v>0</v>
      </c>
      <c r="AB6030">
        <v>0</v>
      </c>
      <c r="AC6030">
        <v>0</v>
      </c>
      <c r="AD6030">
        <v>0</v>
      </c>
      <c r="AE6030">
        <v>2.548828230346825</v>
      </c>
    </row>
    <row r="6031" spans="1:31" x14ac:dyDescent="0.3">
      <c r="A6031">
        <v>2518897</v>
      </c>
      <c r="B6031">
        <v>1</v>
      </c>
      <c r="C6031" t="s">
        <v>81</v>
      </c>
      <c r="D6031" t="s">
        <v>123</v>
      </c>
      <c r="E6031" t="s">
        <v>187</v>
      </c>
      <c r="F6031" t="s">
        <v>17252</v>
      </c>
      <c r="G6031" t="s">
        <v>143</v>
      </c>
      <c r="H6031" t="s">
        <v>135</v>
      </c>
      <c r="I6031" t="s">
        <v>136</v>
      </c>
      <c r="J6031" t="s">
        <v>137</v>
      </c>
      <c r="K6031" t="s">
        <v>144</v>
      </c>
      <c r="L6031" t="s">
        <v>17253</v>
      </c>
      <c r="M6031" t="s">
        <v>17254</v>
      </c>
      <c r="N6031">
        <v>0.52138888800000005</v>
      </c>
      <c r="O6031">
        <v>0</v>
      </c>
      <c r="P6031">
        <v>9</v>
      </c>
      <c r="Q6031">
        <v>0</v>
      </c>
      <c r="R6031">
        <v>114</v>
      </c>
      <c r="S6031">
        <v>0</v>
      </c>
      <c r="T6031">
        <v>12</v>
      </c>
      <c r="U6031">
        <v>0</v>
      </c>
      <c r="V6031">
        <v>0</v>
      </c>
      <c r="W6031">
        <v>0</v>
      </c>
      <c r="X6031">
        <v>2.2835749964674541</v>
      </c>
      <c r="Y6031">
        <v>0</v>
      </c>
      <c r="Z6031">
        <v>30.178250172874019</v>
      </c>
      <c r="AA6031">
        <v>0</v>
      </c>
      <c r="AB6031">
        <v>1.4521607326208628</v>
      </c>
      <c r="AC6031">
        <v>0</v>
      </c>
      <c r="AD6031">
        <v>0</v>
      </c>
      <c r="AE6031">
        <v>33.913985901962334</v>
      </c>
    </row>
    <row r="6032" spans="1:31" x14ac:dyDescent="0.3">
      <c r="A6032">
        <v>2518903</v>
      </c>
      <c r="B6032">
        <v>1</v>
      </c>
      <c r="C6032" t="s">
        <v>80</v>
      </c>
      <c r="D6032" t="s">
        <v>100</v>
      </c>
      <c r="E6032" t="s">
        <v>141</v>
      </c>
      <c r="F6032" t="s">
        <v>14991</v>
      </c>
      <c r="G6032" t="s">
        <v>143</v>
      </c>
      <c r="H6032" t="s">
        <v>135</v>
      </c>
      <c r="I6032" t="s">
        <v>136</v>
      </c>
      <c r="J6032" t="s">
        <v>137</v>
      </c>
      <c r="K6032" t="s">
        <v>144</v>
      </c>
      <c r="L6032" t="s">
        <v>17255</v>
      </c>
      <c r="M6032" t="s">
        <v>17256</v>
      </c>
      <c r="N6032">
        <v>0.13500000000000001</v>
      </c>
      <c r="O6032">
        <v>5</v>
      </c>
      <c r="P6032">
        <v>423</v>
      </c>
      <c r="Q6032">
        <v>4</v>
      </c>
      <c r="R6032">
        <v>65</v>
      </c>
      <c r="S6032">
        <v>17</v>
      </c>
      <c r="T6032">
        <v>106</v>
      </c>
      <c r="U6032">
        <v>4</v>
      </c>
      <c r="V6032">
        <v>1</v>
      </c>
      <c r="W6032">
        <v>0.22285953973116002</v>
      </c>
      <c r="X6032">
        <v>21.041509466643351</v>
      </c>
      <c r="Y6032">
        <v>0.48607095977460002</v>
      </c>
      <c r="Z6032">
        <v>7.3926949351730391</v>
      </c>
      <c r="AA6032">
        <v>6.9214275834377865</v>
      </c>
      <c r="AB6032">
        <v>13.24521903617077</v>
      </c>
      <c r="AC6032">
        <v>55.838268526055856</v>
      </c>
      <c r="AD6032">
        <v>1.8496326661875003E-2</v>
      </c>
      <c r="AE6032">
        <v>105.16654637364844</v>
      </c>
    </row>
    <row r="6033" spans="1:31" x14ac:dyDescent="0.3">
      <c r="A6033">
        <v>2518907</v>
      </c>
      <c r="B6033">
        <v>1</v>
      </c>
      <c r="C6033" t="s">
        <v>80</v>
      </c>
      <c r="D6033" t="s">
        <v>93</v>
      </c>
      <c r="E6033" t="s">
        <v>141</v>
      </c>
      <c r="F6033" t="s">
        <v>249</v>
      </c>
      <c r="G6033" t="s">
        <v>143</v>
      </c>
      <c r="H6033" t="s">
        <v>135</v>
      </c>
      <c r="I6033" t="s">
        <v>136</v>
      </c>
      <c r="J6033" t="s">
        <v>137</v>
      </c>
      <c r="K6033" t="s">
        <v>144</v>
      </c>
      <c r="L6033" t="s">
        <v>17257</v>
      </c>
      <c r="M6033" t="s">
        <v>17258</v>
      </c>
      <c r="N6033">
        <v>0.229722222</v>
      </c>
      <c r="O6033">
        <v>2</v>
      </c>
      <c r="P6033">
        <v>266</v>
      </c>
      <c r="Q6033">
        <v>37</v>
      </c>
      <c r="R6033">
        <v>32</v>
      </c>
      <c r="S6033">
        <v>5</v>
      </c>
      <c r="T6033">
        <v>38</v>
      </c>
      <c r="U6033">
        <v>0</v>
      </c>
      <c r="V6033">
        <v>0</v>
      </c>
      <c r="W6033">
        <v>0.26522388071225333</v>
      </c>
      <c r="X6033">
        <v>10.112496436682193</v>
      </c>
      <c r="Y6033">
        <v>6.6149665728180711</v>
      </c>
      <c r="Z6033">
        <v>6.6956485425962775</v>
      </c>
      <c r="AA6033">
        <v>1.1423902659768612</v>
      </c>
      <c r="AB6033">
        <v>5.2613378335016119</v>
      </c>
      <c r="AC6033">
        <v>0</v>
      </c>
      <c r="AD6033">
        <v>0</v>
      </c>
      <c r="AE6033">
        <v>30.09206353228727</v>
      </c>
    </row>
    <row r="6034" spans="1:31" x14ac:dyDescent="0.3">
      <c r="A6034">
        <v>2518908</v>
      </c>
      <c r="B6034">
        <v>1</v>
      </c>
      <c r="C6034" t="s">
        <v>81</v>
      </c>
      <c r="D6034" t="s">
        <v>119</v>
      </c>
      <c r="E6034" t="s">
        <v>207</v>
      </c>
      <c r="F6034" t="s">
        <v>17259</v>
      </c>
      <c r="G6034" t="s">
        <v>161</v>
      </c>
      <c r="H6034" t="s">
        <v>150</v>
      </c>
      <c r="I6034" t="s">
        <v>136</v>
      </c>
      <c r="J6034" t="s">
        <v>137</v>
      </c>
      <c r="K6034" t="s">
        <v>144</v>
      </c>
      <c r="L6034" t="s">
        <v>17260</v>
      </c>
      <c r="M6034" t="s">
        <v>17261</v>
      </c>
      <c r="N6034">
        <v>0.59472222200000002</v>
      </c>
      <c r="O6034">
        <v>0</v>
      </c>
      <c r="P6034">
        <v>237</v>
      </c>
      <c r="Q6034">
        <v>0</v>
      </c>
      <c r="R6034">
        <v>3</v>
      </c>
      <c r="S6034">
        <v>0</v>
      </c>
      <c r="T6034">
        <v>14</v>
      </c>
      <c r="U6034">
        <v>0</v>
      </c>
      <c r="V6034">
        <v>0</v>
      </c>
      <c r="W6034">
        <v>0</v>
      </c>
      <c r="X6034">
        <v>17.066583597069563</v>
      </c>
      <c r="Y6034">
        <v>0</v>
      </c>
      <c r="Z6034">
        <v>0.42740285701666664</v>
      </c>
      <c r="AA6034">
        <v>0</v>
      </c>
      <c r="AB6034">
        <v>3.5811997350900002</v>
      </c>
      <c r="AC6034">
        <v>0</v>
      </c>
      <c r="AD6034">
        <v>0</v>
      </c>
      <c r="AE6034">
        <v>21.075186189176229</v>
      </c>
    </row>
    <row r="6035" spans="1:31" x14ac:dyDescent="0.3">
      <c r="A6035">
        <v>2518911</v>
      </c>
      <c r="B6035">
        <v>1</v>
      </c>
      <c r="C6035" t="s">
        <v>80</v>
      </c>
      <c r="D6035" t="s">
        <v>104</v>
      </c>
      <c r="E6035" t="s">
        <v>159</v>
      </c>
      <c r="F6035" t="s">
        <v>5842</v>
      </c>
      <c r="G6035" t="s">
        <v>1242</v>
      </c>
      <c r="H6035" t="s">
        <v>150</v>
      </c>
      <c r="I6035" t="s">
        <v>136</v>
      </c>
      <c r="J6035" t="s">
        <v>3</v>
      </c>
      <c r="K6035" t="s">
        <v>144</v>
      </c>
      <c r="L6035" t="s">
        <v>17262</v>
      </c>
      <c r="M6035" t="s">
        <v>17263</v>
      </c>
      <c r="N6035">
        <v>1.9513888880000001</v>
      </c>
      <c r="O6035">
        <v>0</v>
      </c>
      <c r="P6035">
        <v>19</v>
      </c>
      <c r="Q6035">
        <v>0</v>
      </c>
      <c r="R6035">
        <v>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8.3543808555199934</v>
      </c>
      <c r="Y6035">
        <v>0</v>
      </c>
      <c r="Z6035">
        <v>0</v>
      </c>
      <c r="AA6035">
        <v>0</v>
      </c>
      <c r="AB6035">
        <v>0</v>
      </c>
      <c r="AC6035">
        <v>0</v>
      </c>
      <c r="AD6035">
        <v>0</v>
      </c>
      <c r="AE6035">
        <v>8.3543808555199934</v>
      </c>
    </row>
    <row r="6036" spans="1:31" x14ac:dyDescent="0.3">
      <c r="A6036">
        <v>2518912</v>
      </c>
      <c r="B6036">
        <v>1</v>
      </c>
      <c r="C6036" t="s">
        <v>81</v>
      </c>
      <c r="D6036" t="s">
        <v>116</v>
      </c>
      <c r="E6036" t="s">
        <v>187</v>
      </c>
      <c r="F6036" t="s">
        <v>17264</v>
      </c>
      <c r="G6036" t="s">
        <v>143</v>
      </c>
      <c r="H6036" t="s">
        <v>135</v>
      </c>
      <c r="I6036" t="s">
        <v>136</v>
      </c>
      <c r="J6036" t="s">
        <v>137</v>
      </c>
      <c r="K6036" t="s">
        <v>144</v>
      </c>
      <c r="L6036" t="s">
        <v>17265</v>
      </c>
      <c r="M6036" t="s">
        <v>17266</v>
      </c>
      <c r="N6036">
        <v>0.19027777700000001</v>
      </c>
      <c r="O6036">
        <v>0</v>
      </c>
      <c r="P6036">
        <v>904</v>
      </c>
      <c r="Q6036">
        <v>8</v>
      </c>
      <c r="R6036">
        <v>107</v>
      </c>
      <c r="S6036">
        <v>7</v>
      </c>
      <c r="T6036">
        <v>49</v>
      </c>
      <c r="U6036">
        <v>1</v>
      </c>
      <c r="V6036">
        <v>0</v>
      </c>
      <c r="W6036">
        <v>0</v>
      </c>
      <c r="X6036">
        <v>15.021916109965806</v>
      </c>
      <c r="Y6036">
        <v>1.0246458862155268</v>
      </c>
      <c r="Z6036">
        <v>2.5294793211558471</v>
      </c>
      <c r="AA6036">
        <v>2.7046064660213229</v>
      </c>
      <c r="AB6036">
        <v>4.3035087835891703</v>
      </c>
      <c r="AC6036">
        <v>5.8279830571600009</v>
      </c>
      <c r="AD6036">
        <v>0</v>
      </c>
      <c r="AE6036">
        <v>31.412139624107674</v>
      </c>
    </row>
    <row r="6037" spans="1:31" x14ac:dyDescent="0.3">
      <c r="A6037">
        <v>2518914</v>
      </c>
      <c r="B6037">
        <v>1</v>
      </c>
      <c r="C6037" t="s">
        <v>80</v>
      </c>
      <c r="D6037" t="s">
        <v>93</v>
      </c>
      <c r="E6037" t="s">
        <v>159</v>
      </c>
      <c r="F6037" t="s">
        <v>17267</v>
      </c>
      <c r="G6037" t="s">
        <v>1242</v>
      </c>
      <c r="H6037" t="s">
        <v>150</v>
      </c>
      <c r="I6037" t="s">
        <v>136</v>
      </c>
      <c r="J6037" t="s">
        <v>3</v>
      </c>
      <c r="K6037" t="s">
        <v>144</v>
      </c>
      <c r="L6037" t="s">
        <v>17268</v>
      </c>
      <c r="M6037" t="s">
        <v>17269</v>
      </c>
      <c r="N6037">
        <v>4.3038888880000004</v>
      </c>
      <c r="O6037">
        <v>0</v>
      </c>
      <c r="P6037">
        <v>0</v>
      </c>
      <c r="Q6037">
        <v>0</v>
      </c>
      <c r="R6037">
        <v>17</v>
      </c>
      <c r="S6037">
        <v>0</v>
      </c>
      <c r="T6037">
        <v>3</v>
      </c>
      <c r="U6037">
        <v>0</v>
      </c>
      <c r="V6037">
        <v>0</v>
      </c>
      <c r="W6037">
        <v>0</v>
      </c>
      <c r="X6037">
        <v>0</v>
      </c>
      <c r="Y6037">
        <v>0</v>
      </c>
      <c r="Z6037">
        <v>29.031022768458147</v>
      </c>
      <c r="AA6037">
        <v>0</v>
      </c>
      <c r="AB6037">
        <v>25.544712493511533</v>
      </c>
      <c r="AC6037">
        <v>0</v>
      </c>
      <c r="AD6037">
        <v>0</v>
      </c>
      <c r="AE6037">
        <v>54.575735261969683</v>
      </c>
    </row>
    <row r="6038" spans="1:31" x14ac:dyDescent="0.3">
      <c r="A6038">
        <v>2518918</v>
      </c>
      <c r="B6038">
        <v>1</v>
      </c>
      <c r="C6038" t="s">
        <v>80</v>
      </c>
      <c r="D6038" t="s">
        <v>96</v>
      </c>
      <c r="E6038" t="s">
        <v>207</v>
      </c>
      <c r="F6038" t="s">
        <v>17270</v>
      </c>
      <c r="G6038" t="s">
        <v>177</v>
      </c>
      <c r="H6038" t="s">
        <v>150</v>
      </c>
      <c r="I6038" t="s">
        <v>136</v>
      </c>
      <c r="J6038" t="s">
        <v>137</v>
      </c>
      <c r="K6038" t="s">
        <v>144</v>
      </c>
      <c r="L6038" t="s">
        <v>17271</v>
      </c>
      <c r="M6038" t="s">
        <v>17272</v>
      </c>
      <c r="N6038">
        <v>3.2338888880000001</v>
      </c>
      <c r="O6038">
        <v>0</v>
      </c>
      <c r="P6038">
        <v>87</v>
      </c>
      <c r="Q6038">
        <v>0</v>
      </c>
      <c r="R6038">
        <v>0</v>
      </c>
      <c r="S6038">
        <v>0</v>
      </c>
      <c r="T6038">
        <v>6</v>
      </c>
      <c r="U6038">
        <v>0</v>
      </c>
      <c r="V6038">
        <v>0</v>
      </c>
      <c r="W6038">
        <v>0</v>
      </c>
      <c r="X6038">
        <v>109.17694055596064</v>
      </c>
      <c r="Y6038">
        <v>0</v>
      </c>
      <c r="Z6038">
        <v>0</v>
      </c>
      <c r="AA6038">
        <v>0</v>
      </c>
      <c r="AB6038">
        <v>13.649009296666938</v>
      </c>
      <c r="AC6038">
        <v>0</v>
      </c>
      <c r="AD6038">
        <v>0</v>
      </c>
      <c r="AE6038">
        <v>122.82594985262757</v>
      </c>
    </row>
    <row r="6039" spans="1:31" x14ac:dyDescent="0.3">
      <c r="A6039">
        <v>2518919</v>
      </c>
      <c r="B6039">
        <v>1</v>
      </c>
      <c r="C6039" t="s">
        <v>80</v>
      </c>
      <c r="D6039" t="s">
        <v>83</v>
      </c>
      <c r="E6039" t="s">
        <v>167</v>
      </c>
      <c r="F6039" t="s">
        <v>17273</v>
      </c>
      <c r="G6039" t="s">
        <v>234</v>
      </c>
      <c r="H6039" t="s">
        <v>150</v>
      </c>
      <c r="I6039" t="s">
        <v>136</v>
      </c>
      <c r="J6039" t="s">
        <v>137</v>
      </c>
      <c r="K6039" t="s">
        <v>144</v>
      </c>
      <c r="L6039" t="s">
        <v>17274</v>
      </c>
      <c r="M6039" t="s">
        <v>17275</v>
      </c>
      <c r="N6039">
        <v>2.2749999999999999</v>
      </c>
      <c r="O6039">
        <v>0</v>
      </c>
      <c r="P6039">
        <v>0</v>
      </c>
      <c r="Q6039">
        <v>0</v>
      </c>
      <c r="R6039">
        <v>0</v>
      </c>
      <c r="S6039">
        <v>0</v>
      </c>
      <c r="T6039">
        <v>2</v>
      </c>
      <c r="U6039">
        <v>0</v>
      </c>
      <c r="V6039">
        <v>0</v>
      </c>
      <c r="W6039">
        <v>0</v>
      </c>
      <c r="X6039">
        <v>0</v>
      </c>
      <c r="Y6039">
        <v>0</v>
      </c>
      <c r="Z6039">
        <v>0</v>
      </c>
      <c r="AA6039">
        <v>0</v>
      </c>
      <c r="AB6039">
        <v>19.27940104317355</v>
      </c>
      <c r="AC6039">
        <v>0</v>
      </c>
      <c r="AD6039">
        <v>0</v>
      </c>
      <c r="AE6039">
        <v>19.27940104317355</v>
      </c>
    </row>
    <row r="6040" spans="1:31" x14ac:dyDescent="0.3">
      <c r="A6040">
        <v>2518924</v>
      </c>
      <c r="B6040">
        <v>1</v>
      </c>
      <c r="C6040" t="s">
        <v>80</v>
      </c>
      <c r="D6040" t="s">
        <v>101</v>
      </c>
      <c r="E6040" t="s">
        <v>207</v>
      </c>
      <c r="F6040" t="s">
        <v>17276</v>
      </c>
      <c r="G6040" t="s">
        <v>161</v>
      </c>
      <c r="H6040" t="s">
        <v>150</v>
      </c>
      <c r="I6040" t="s">
        <v>136</v>
      </c>
      <c r="J6040" t="s">
        <v>137</v>
      </c>
      <c r="K6040" t="s">
        <v>144</v>
      </c>
      <c r="L6040" t="s">
        <v>17277</v>
      </c>
      <c r="M6040" t="s">
        <v>17278</v>
      </c>
      <c r="N6040">
        <v>1.055833333</v>
      </c>
      <c r="O6040">
        <v>0</v>
      </c>
      <c r="P6040">
        <v>65</v>
      </c>
      <c r="Q6040">
        <v>0</v>
      </c>
      <c r="R6040">
        <v>0</v>
      </c>
      <c r="S6040">
        <v>0</v>
      </c>
      <c r="T6040">
        <v>2</v>
      </c>
      <c r="U6040">
        <v>0</v>
      </c>
      <c r="V6040">
        <v>0</v>
      </c>
      <c r="W6040">
        <v>0</v>
      </c>
      <c r="X6040">
        <v>26.625177281310481</v>
      </c>
      <c r="Y6040">
        <v>0</v>
      </c>
      <c r="Z6040">
        <v>0</v>
      </c>
      <c r="AA6040">
        <v>0</v>
      </c>
      <c r="AB6040">
        <v>2.8520435201666663</v>
      </c>
      <c r="AC6040">
        <v>0</v>
      </c>
      <c r="AD6040">
        <v>0</v>
      </c>
      <c r="AE6040">
        <v>29.477220801477149</v>
      </c>
    </row>
    <row r="6041" spans="1:31" x14ac:dyDescent="0.3">
      <c r="A6041">
        <v>2518925</v>
      </c>
      <c r="B6041">
        <v>1</v>
      </c>
      <c r="C6041" t="s">
        <v>80</v>
      </c>
      <c r="D6041" t="s">
        <v>93</v>
      </c>
      <c r="E6041" t="s">
        <v>207</v>
      </c>
      <c r="F6041" t="s">
        <v>17279</v>
      </c>
      <c r="G6041" t="s">
        <v>177</v>
      </c>
      <c r="H6041" t="s">
        <v>150</v>
      </c>
      <c r="I6041" t="s">
        <v>136</v>
      </c>
      <c r="J6041" t="s">
        <v>137</v>
      </c>
      <c r="K6041" t="s">
        <v>144</v>
      </c>
      <c r="L6041" t="s">
        <v>17280</v>
      </c>
      <c r="M6041" t="s">
        <v>17281</v>
      </c>
      <c r="N6041">
        <v>1.2513888879999999</v>
      </c>
      <c r="O6041">
        <v>0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0</v>
      </c>
      <c r="Y6041">
        <v>0</v>
      </c>
      <c r="Z6041">
        <v>0.89226577215679992</v>
      </c>
      <c r="AA6041">
        <v>0</v>
      </c>
      <c r="AB6041">
        <v>0</v>
      </c>
      <c r="AC6041">
        <v>0</v>
      </c>
      <c r="AD6041">
        <v>0</v>
      </c>
      <c r="AE6041">
        <v>0.89226577215679992</v>
      </c>
    </row>
    <row r="6042" spans="1:31" x14ac:dyDescent="0.3">
      <c r="A6042">
        <v>2518928</v>
      </c>
      <c r="B6042">
        <v>1</v>
      </c>
      <c r="C6042" t="s">
        <v>80</v>
      </c>
      <c r="D6042" t="s">
        <v>84</v>
      </c>
      <c r="E6042" t="s">
        <v>147</v>
      </c>
      <c r="F6042" t="s">
        <v>17282</v>
      </c>
      <c r="G6042" t="s">
        <v>161</v>
      </c>
      <c r="H6042" t="s">
        <v>150</v>
      </c>
      <c r="I6042" t="s">
        <v>136</v>
      </c>
      <c r="J6042" t="s">
        <v>137</v>
      </c>
      <c r="K6042" t="s">
        <v>144</v>
      </c>
      <c r="L6042" t="s">
        <v>17283</v>
      </c>
      <c r="M6042" t="s">
        <v>17284</v>
      </c>
      <c r="N6042">
        <v>1.4125000000000001</v>
      </c>
      <c r="O6042">
        <v>0</v>
      </c>
      <c r="P6042">
        <v>108</v>
      </c>
      <c r="Q6042">
        <v>0</v>
      </c>
      <c r="R6042">
        <v>0</v>
      </c>
      <c r="S6042">
        <v>0</v>
      </c>
      <c r="T6042">
        <v>1</v>
      </c>
      <c r="U6042">
        <v>0</v>
      </c>
      <c r="V6042">
        <v>0</v>
      </c>
      <c r="W6042">
        <v>0</v>
      </c>
      <c r="X6042">
        <v>35.91755245638165</v>
      </c>
      <c r="Y6042">
        <v>0</v>
      </c>
      <c r="Z6042">
        <v>0</v>
      </c>
      <c r="AA6042">
        <v>0</v>
      </c>
      <c r="AB6042">
        <v>0</v>
      </c>
      <c r="AC6042">
        <v>0</v>
      </c>
      <c r="AD6042">
        <v>0</v>
      </c>
      <c r="AE6042">
        <v>35.91755245638165</v>
      </c>
    </row>
    <row r="6043" spans="1:31" x14ac:dyDescent="0.3">
      <c r="A6043">
        <v>2518930</v>
      </c>
      <c r="B6043">
        <v>1</v>
      </c>
      <c r="C6043" t="s">
        <v>80</v>
      </c>
      <c r="D6043" t="s">
        <v>84</v>
      </c>
      <c r="E6043" t="s">
        <v>167</v>
      </c>
      <c r="F6043" t="s">
        <v>17285</v>
      </c>
      <c r="G6043" t="s">
        <v>234</v>
      </c>
      <c r="H6043" t="s">
        <v>150</v>
      </c>
      <c r="I6043" t="s">
        <v>136</v>
      </c>
      <c r="J6043" t="s">
        <v>137</v>
      </c>
      <c r="K6043" t="s">
        <v>144</v>
      </c>
      <c r="L6043" t="s">
        <v>17286</v>
      </c>
      <c r="M6043" t="s">
        <v>17287</v>
      </c>
      <c r="N6043">
        <v>2.2083333330000001</v>
      </c>
      <c r="O6043">
        <v>0</v>
      </c>
      <c r="P6043">
        <v>18</v>
      </c>
      <c r="Q6043">
        <v>0</v>
      </c>
      <c r="R6043">
        <v>0</v>
      </c>
      <c r="S6043">
        <v>0</v>
      </c>
      <c r="T6043">
        <v>0</v>
      </c>
      <c r="U6043">
        <v>0</v>
      </c>
      <c r="V6043">
        <v>0</v>
      </c>
      <c r="W6043">
        <v>0</v>
      </c>
      <c r="X6043">
        <v>9.8448285243701541</v>
      </c>
      <c r="Y6043">
        <v>0</v>
      </c>
      <c r="Z6043">
        <v>0</v>
      </c>
      <c r="AA6043">
        <v>0</v>
      </c>
      <c r="AB6043">
        <v>0</v>
      </c>
      <c r="AC6043">
        <v>0</v>
      </c>
      <c r="AD6043">
        <v>0</v>
      </c>
      <c r="AE6043">
        <v>9.8448285243701541</v>
      </c>
    </row>
    <row r="6044" spans="1:31" x14ac:dyDescent="0.3">
      <c r="A6044">
        <v>2518931</v>
      </c>
      <c r="B6044">
        <v>1</v>
      </c>
      <c r="C6044" t="s">
        <v>80</v>
      </c>
      <c r="D6044" t="s">
        <v>98</v>
      </c>
      <c r="E6044" t="s">
        <v>159</v>
      </c>
      <c r="F6044" t="s">
        <v>17288</v>
      </c>
      <c r="G6044" t="s">
        <v>161</v>
      </c>
      <c r="H6044" t="s">
        <v>150</v>
      </c>
      <c r="I6044" t="s">
        <v>136</v>
      </c>
      <c r="J6044" t="s">
        <v>137</v>
      </c>
      <c r="K6044" t="s">
        <v>144</v>
      </c>
      <c r="L6044" t="s">
        <v>17289</v>
      </c>
      <c r="M6044" t="s">
        <v>17290</v>
      </c>
      <c r="N6044">
        <v>0.30583333299999999</v>
      </c>
      <c r="O6044">
        <v>0</v>
      </c>
      <c r="P6044">
        <v>50</v>
      </c>
      <c r="Q6044">
        <v>0</v>
      </c>
      <c r="R6044">
        <v>0</v>
      </c>
      <c r="S6044">
        <v>0</v>
      </c>
      <c r="T6044">
        <v>7</v>
      </c>
      <c r="U6044">
        <v>0</v>
      </c>
      <c r="V6044">
        <v>0</v>
      </c>
      <c r="W6044">
        <v>0</v>
      </c>
      <c r="X6044">
        <v>0.91570352052307336</v>
      </c>
      <c r="Y6044">
        <v>0</v>
      </c>
      <c r="Z6044">
        <v>0</v>
      </c>
      <c r="AA6044">
        <v>0</v>
      </c>
      <c r="AB6044">
        <v>1.3124749648090501</v>
      </c>
      <c r="AC6044">
        <v>0</v>
      </c>
      <c r="AD6044">
        <v>0</v>
      </c>
      <c r="AE6044">
        <v>2.2281784853321236</v>
      </c>
    </row>
    <row r="6045" spans="1:31" x14ac:dyDescent="0.3">
      <c r="A6045">
        <v>2518933</v>
      </c>
      <c r="B6045">
        <v>1</v>
      </c>
      <c r="C6045" t="s">
        <v>81</v>
      </c>
      <c r="D6045" t="s">
        <v>112</v>
      </c>
      <c r="E6045" t="s">
        <v>159</v>
      </c>
      <c r="F6045" t="s">
        <v>17291</v>
      </c>
      <c r="G6045" t="s">
        <v>161</v>
      </c>
      <c r="H6045" t="s">
        <v>150</v>
      </c>
      <c r="I6045" t="s">
        <v>136</v>
      </c>
      <c r="J6045" t="s">
        <v>137</v>
      </c>
      <c r="K6045" t="s">
        <v>144</v>
      </c>
      <c r="L6045" t="s">
        <v>17292</v>
      </c>
      <c r="M6045" t="s">
        <v>17293</v>
      </c>
      <c r="N6045">
        <v>0.53416666599999996</v>
      </c>
      <c r="O6045">
        <v>0</v>
      </c>
      <c r="P6045">
        <v>9</v>
      </c>
      <c r="Q6045">
        <v>0</v>
      </c>
      <c r="R6045">
        <v>1</v>
      </c>
      <c r="S6045">
        <v>0</v>
      </c>
      <c r="T6045">
        <v>0</v>
      </c>
      <c r="U6045">
        <v>0</v>
      </c>
      <c r="V6045">
        <v>0</v>
      </c>
      <c r="W6045">
        <v>0</v>
      </c>
      <c r="X6045">
        <v>0.31644631205743884</v>
      </c>
      <c r="Y6045">
        <v>0</v>
      </c>
      <c r="Z6045">
        <v>0</v>
      </c>
      <c r="AA6045">
        <v>0</v>
      </c>
      <c r="AB6045">
        <v>0</v>
      </c>
      <c r="AC6045">
        <v>0</v>
      </c>
      <c r="AD6045">
        <v>0</v>
      </c>
      <c r="AE6045">
        <v>0.31644631205743884</v>
      </c>
    </row>
    <row r="6046" spans="1:31" x14ac:dyDescent="0.3">
      <c r="A6046">
        <v>2518934</v>
      </c>
      <c r="B6046">
        <v>1</v>
      </c>
      <c r="C6046" t="s">
        <v>80</v>
      </c>
      <c r="D6046" t="s">
        <v>105</v>
      </c>
      <c r="E6046" t="s">
        <v>159</v>
      </c>
      <c r="F6046" t="s">
        <v>17294</v>
      </c>
      <c r="G6046" t="s">
        <v>161</v>
      </c>
      <c r="H6046" t="s">
        <v>150</v>
      </c>
      <c r="I6046" t="s">
        <v>136</v>
      </c>
      <c r="J6046" t="s">
        <v>137</v>
      </c>
      <c r="K6046" t="s">
        <v>144</v>
      </c>
      <c r="L6046" t="s">
        <v>17295</v>
      </c>
      <c r="M6046" t="s">
        <v>17296</v>
      </c>
      <c r="N6046">
        <v>0.56305555500000004</v>
      </c>
      <c r="O6046">
        <v>0</v>
      </c>
      <c r="P6046">
        <v>159</v>
      </c>
      <c r="Q6046">
        <v>0</v>
      </c>
      <c r="R6046">
        <v>0</v>
      </c>
      <c r="S6046">
        <v>0</v>
      </c>
      <c r="T6046">
        <v>1</v>
      </c>
      <c r="U6046">
        <v>0</v>
      </c>
      <c r="V6046">
        <v>0</v>
      </c>
      <c r="W6046">
        <v>0</v>
      </c>
      <c r="X6046">
        <v>23.577321875722614</v>
      </c>
      <c r="Y6046">
        <v>0</v>
      </c>
      <c r="Z6046">
        <v>0</v>
      </c>
      <c r="AA6046">
        <v>0</v>
      </c>
      <c r="AB6046">
        <v>1.22059620845101</v>
      </c>
      <c r="AC6046">
        <v>0</v>
      </c>
      <c r="AD6046">
        <v>0</v>
      </c>
      <c r="AE6046">
        <v>24.797918084173624</v>
      </c>
    </row>
    <row r="6047" spans="1:31" x14ac:dyDescent="0.3">
      <c r="A6047">
        <v>2518935</v>
      </c>
      <c r="B6047">
        <v>1</v>
      </c>
      <c r="C6047" t="s">
        <v>80</v>
      </c>
      <c r="D6047" t="s">
        <v>85</v>
      </c>
      <c r="E6047" t="s">
        <v>167</v>
      </c>
      <c r="F6047" t="s">
        <v>17297</v>
      </c>
      <c r="G6047" t="s">
        <v>234</v>
      </c>
      <c r="H6047" t="s">
        <v>150</v>
      </c>
      <c r="I6047" t="s">
        <v>136</v>
      </c>
      <c r="J6047" t="s">
        <v>137</v>
      </c>
      <c r="K6047" t="s">
        <v>144</v>
      </c>
      <c r="L6047" t="s">
        <v>17298</v>
      </c>
      <c r="M6047" t="s">
        <v>17299</v>
      </c>
      <c r="N6047">
        <v>1.018611111</v>
      </c>
      <c r="O6047">
        <v>0</v>
      </c>
      <c r="P6047">
        <v>13</v>
      </c>
      <c r="Q6047">
        <v>0</v>
      </c>
      <c r="R6047">
        <v>0</v>
      </c>
      <c r="S6047">
        <v>0</v>
      </c>
      <c r="T6047">
        <v>3</v>
      </c>
      <c r="U6047">
        <v>0</v>
      </c>
      <c r="V6047">
        <v>0</v>
      </c>
      <c r="W6047">
        <v>0</v>
      </c>
      <c r="X6047">
        <v>3.4120648636934421</v>
      </c>
      <c r="Y6047">
        <v>0</v>
      </c>
      <c r="Z6047">
        <v>0</v>
      </c>
      <c r="AA6047">
        <v>0</v>
      </c>
      <c r="AB6047">
        <v>2.8564434624211383</v>
      </c>
      <c r="AC6047">
        <v>0</v>
      </c>
      <c r="AD6047">
        <v>0</v>
      </c>
      <c r="AE6047">
        <v>6.2685083261145804</v>
      </c>
    </row>
    <row r="6048" spans="1:31" x14ac:dyDescent="0.3">
      <c r="A6048">
        <v>2518936</v>
      </c>
      <c r="B6048">
        <v>1</v>
      </c>
      <c r="C6048" t="s">
        <v>80</v>
      </c>
      <c r="D6048" t="s">
        <v>89</v>
      </c>
      <c r="E6048" t="s">
        <v>167</v>
      </c>
      <c r="F6048" t="s">
        <v>17300</v>
      </c>
      <c r="G6048" t="s">
        <v>169</v>
      </c>
      <c r="H6048" t="s">
        <v>150</v>
      </c>
      <c r="I6048" t="s">
        <v>136</v>
      </c>
      <c r="J6048" t="s">
        <v>137</v>
      </c>
      <c r="K6048" t="s">
        <v>144</v>
      </c>
      <c r="L6048" t="s">
        <v>17301</v>
      </c>
      <c r="M6048" t="s">
        <v>17302</v>
      </c>
      <c r="N6048">
        <v>3.1588888879999999</v>
      </c>
      <c r="O6048">
        <v>0</v>
      </c>
      <c r="P6048">
        <v>3</v>
      </c>
      <c r="Q6048">
        <v>0</v>
      </c>
      <c r="R6048">
        <v>0</v>
      </c>
      <c r="S6048">
        <v>0</v>
      </c>
      <c r="T6048">
        <v>0</v>
      </c>
      <c r="U6048">
        <v>0</v>
      </c>
      <c r="V6048">
        <v>0</v>
      </c>
      <c r="W6048">
        <v>0</v>
      </c>
      <c r="X6048">
        <v>3.199817286465267</v>
      </c>
      <c r="Y6048">
        <v>0</v>
      </c>
      <c r="Z6048">
        <v>0</v>
      </c>
      <c r="AA6048">
        <v>0</v>
      </c>
      <c r="AB6048">
        <v>0</v>
      </c>
      <c r="AC6048">
        <v>0</v>
      </c>
      <c r="AD6048">
        <v>0</v>
      </c>
      <c r="AE6048">
        <v>3.199817286465267</v>
      </c>
    </row>
    <row r="6049" spans="1:31" x14ac:dyDescent="0.3">
      <c r="A6049">
        <v>2518938</v>
      </c>
      <c r="B6049">
        <v>1</v>
      </c>
      <c r="C6049" t="s">
        <v>81</v>
      </c>
      <c r="D6049" t="s">
        <v>112</v>
      </c>
      <c r="E6049" t="s">
        <v>187</v>
      </c>
      <c r="F6049" t="s">
        <v>17303</v>
      </c>
      <c r="G6049" t="s">
        <v>143</v>
      </c>
      <c r="H6049" t="s">
        <v>135</v>
      </c>
      <c r="I6049" t="s">
        <v>136</v>
      </c>
      <c r="J6049" t="s">
        <v>137</v>
      </c>
      <c r="K6049" t="s">
        <v>144</v>
      </c>
      <c r="L6049" t="s">
        <v>17304</v>
      </c>
      <c r="M6049" t="s">
        <v>17305</v>
      </c>
      <c r="N6049">
        <v>0.86861111099999999</v>
      </c>
      <c r="O6049">
        <v>0</v>
      </c>
      <c r="P6049">
        <v>789</v>
      </c>
      <c r="Q6049">
        <v>6</v>
      </c>
      <c r="R6049">
        <v>107</v>
      </c>
      <c r="S6049">
        <v>11</v>
      </c>
      <c r="T6049">
        <v>113</v>
      </c>
      <c r="U6049">
        <v>6</v>
      </c>
      <c r="V6049">
        <v>2</v>
      </c>
      <c r="W6049">
        <v>0</v>
      </c>
      <c r="X6049">
        <v>166.76661309667725</v>
      </c>
      <c r="Y6049">
        <v>369.14391366836122</v>
      </c>
      <c r="Z6049">
        <v>15.51569570875396</v>
      </c>
      <c r="AA6049">
        <v>242.98717766777943</v>
      </c>
      <c r="AB6049">
        <v>63.912516031646362</v>
      </c>
      <c r="AC6049">
        <v>1249.5835737601183</v>
      </c>
      <c r="AD6049">
        <v>9.0604506857566136</v>
      </c>
      <c r="AE6049">
        <v>2116.969940619093</v>
      </c>
    </row>
    <row r="6050" spans="1:31" x14ac:dyDescent="0.3">
      <c r="A6050">
        <v>2518939</v>
      </c>
      <c r="B6050">
        <v>1</v>
      </c>
      <c r="C6050" t="s">
        <v>80</v>
      </c>
      <c r="D6050" t="s">
        <v>99</v>
      </c>
      <c r="E6050" t="s">
        <v>207</v>
      </c>
      <c r="F6050" t="s">
        <v>17306</v>
      </c>
      <c r="G6050" t="s">
        <v>177</v>
      </c>
      <c r="H6050" t="s">
        <v>150</v>
      </c>
      <c r="I6050" t="s">
        <v>136</v>
      </c>
      <c r="J6050" t="s">
        <v>137</v>
      </c>
      <c r="K6050" t="s">
        <v>144</v>
      </c>
      <c r="L6050" t="s">
        <v>17307</v>
      </c>
      <c r="M6050" t="s">
        <v>17308</v>
      </c>
      <c r="N6050">
        <v>2.008888888</v>
      </c>
      <c r="O6050">
        <v>0</v>
      </c>
      <c r="P6050">
        <v>1</v>
      </c>
      <c r="Q6050">
        <v>0</v>
      </c>
      <c r="R6050">
        <v>1</v>
      </c>
      <c r="S6050">
        <v>0</v>
      </c>
      <c r="T6050">
        <v>3</v>
      </c>
      <c r="U6050">
        <v>0</v>
      </c>
      <c r="V6050">
        <v>0</v>
      </c>
      <c r="W6050">
        <v>0</v>
      </c>
      <c r="X6050">
        <v>0.52210074126555561</v>
      </c>
      <c r="Y6050">
        <v>0</v>
      </c>
      <c r="Z6050">
        <v>0.48115210273749676</v>
      </c>
      <c r="AA6050">
        <v>0</v>
      </c>
      <c r="AB6050">
        <v>1.010350778192511</v>
      </c>
      <c r="AC6050">
        <v>0</v>
      </c>
      <c r="AD6050">
        <v>0</v>
      </c>
      <c r="AE6050">
        <v>2.0136036221955633</v>
      </c>
    </row>
    <row r="6051" spans="1:31" x14ac:dyDescent="0.3">
      <c r="A6051">
        <v>2518949</v>
      </c>
      <c r="B6051">
        <v>1</v>
      </c>
      <c r="C6051" t="s">
        <v>80</v>
      </c>
      <c r="D6051" t="s">
        <v>103</v>
      </c>
      <c r="E6051" t="s">
        <v>141</v>
      </c>
      <c r="F6051" t="s">
        <v>6491</v>
      </c>
      <c r="G6051" t="s">
        <v>143</v>
      </c>
      <c r="H6051" t="s">
        <v>135</v>
      </c>
      <c r="I6051" t="s">
        <v>136</v>
      </c>
      <c r="J6051" t="s">
        <v>137</v>
      </c>
      <c r="K6051" t="s">
        <v>144</v>
      </c>
      <c r="L6051" t="s">
        <v>17309</v>
      </c>
      <c r="M6051" t="s">
        <v>17310</v>
      </c>
      <c r="N6051">
        <v>0.26166666599999999</v>
      </c>
      <c r="O6051">
        <v>0</v>
      </c>
      <c r="P6051">
        <v>2368</v>
      </c>
      <c r="Q6051">
        <v>1</v>
      </c>
      <c r="R6051">
        <v>26</v>
      </c>
      <c r="S6051">
        <v>1</v>
      </c>
      <c r="T6051">
        <v>445</v>
      </c>
      <c r="U6051">
        <v>0</v>
      </c>
      <c r="V6051">
        <v>0</v>
      </c>
      <c r="W6051">
        <v>0</v>
      </c>
      <c r="X6051">
        <v>162.60902154339789</v>
      </c>
      <c r="Y6051">
        <v>3.7529838056500002E-4</v>
      </c>
      <c r="Z6051">
        <v>2.2746916799189005</v>
      </c>
      <c r="AA6051">
        <v>27.6337395969264</v>
      </c>
      <c r="AB6051">
        <v>127.14478736658509</v>
      </c>
      <c r="AC6051">
        <v>0</v>
      </c>
      <c r="AD6051">
        <v>0</v>
      </c>
      <c r="AE6051">
        <v>319.66261548520885</v>
      </c>
    </row>
    <row r="6052" spans="1:31" x14ac:dyDescent="0.3">
      <c r="A6052">
        <v>2518951</v>
      </c>
      <c r="B6052">
        <v>1</v>
      </c>
      <c r="C6052" t="s">
        <v>81</v>
      </c>
      <c r="D6052" t="s">
        <v>120</v>
      </c>
      <c r="E6052" t="s">
        <v>167</v>
      </c>
      <c r="F6052" t="s">
        <v>17311</v>
      </c>
      <c r="G6052" t="s">
        <v>234</v>
      </c>
      <c r="H6052" t="s">
        <v>150</v>
      </c>
      <c r="I6052" t="s">
        <v>136</v>
      </c>
      <c r="J6052" t="s">
        <v>137</v>
      </c>
      <c r="K6052" t="s">
        <v>144</v>
      </c>
      <c r="L6052" t="s">
        <v>17312</v>
      </c>
      <c r="M6052" t="s">
        <v>17313</v>
      </c>
      <c r="N6052">
        <v>1.681944444</v>
      </c>
      <c r="O6052">
        <v>0</v>
      </c>
      <c r="P6052">
        <v>14</v>
      </c>
      <c r="Q6052">
        <v>0</v>
      </c>
      <c r="R6052">
        <v>0</v>
      </c>
      <c r="S6052">
        <v>0</v>
      </c>
      <c r="T6052">
        <v>1</v>
      </c>
      <c r="U6052">
        <v>0</v>
      </c>
      <c r="V6052">
        <v>0</v>
      </c>
      <c r="W6052">
        <v>0</v>
      </c>
      <c r="X6052">
        <v>5.4528015402583705</v>
      </c>
      <c r="Y6052">
        <v>0</v>
      </c>
      <c r="Z6052">
        <v>0</v>
      </c>
      <c r="AA6052">
        <v>0</v>
      </c>
      <c r="AB6052">
        <v>6.44113105609655</v>
      </c>
      <c r="AC6052">
        <v>0</v>
      </c>
      <c r="AD6052">
        <v>0</v>
      </c>
      <c r="AE6052">
        <v>11.893932596354921</v>
      </c>
    </row>
    <row r="6053" spans="1:31" x14ac:dyDescent="0.3">
      <c r="A6053">
        <v>2518956</v>
      </c>
      <c r="B6053">
        <v>1</v>
      </c>
      <c r="C6053" t="s">
        <v>80</v>
      </c>
      <c r="D6053" t="s">
        <v>107</v>
      </c>
      <c r="E6053" t="s">
        <v>207</v>
      </c>
      <c r="F6053" t="s">
        <v>17314</v>
      </c>
      <c r="G6053" t="s">
        <v>161</v>
      </c>
      <c r="H6053" t="s">
        <v>150</v>
      </c>
      <c r="I6053" t="s">
        <v>136</v>
      </c>
      <c r="J6053" t="s">
        <v>137</v>
      </c>
      <c r="K6053" t="s">
        <v>144</v>
      </c>
      <c r="L6053" t="s">
        <v>17315</v>
      </c>
      <c r="M6053" t="s">
        <v>17316</v>
      </c>
      <c r="N6053">
        <v>0.50777777700000004</v>
      </c>
      <c r="O6053">
        <v>0</v>
      </c>
      <c r="P6053">
        <v>24</v>
      </c>
      <c r="Q6053">
        <v>0</v>
      </c>
      <c r="R6053">
        <v>0</v>
      </c>
      <c r="S6053">
        <v>0</v>
      </c>
      <c r="T6053">
        <v>11</v>
      </c>
      <c r="U6053">
        <v>0</v>
      </c>
      <c r="V6053">
        <v>0</v>
      </c>
      <c r="W6053">
        <v>0</v>
      </c>
      <c r="X6053">
        <v>2.4688842237347393</v>
      </c>
      <c r="Y6053">
        <v>0</v>
      </c>
      <c r="Z6053">
        <v>0</v>
      </c>
      <c r="AA6053">
        <v>0</v>
      </c>
      <c r="AB6053">
        <v>3.5746234873895992</v>
      </c>
      <c r="AC6053">
        <v>0</v>
      </c>
      <c r="AD6053">
        <v>0</v>
      </c>
      <c r="AE6053">
        <v>6.043507711124338</v>
      </c>
    </row>
    <row r="6054" spans="1:31" x14ac:dyDescent="0.3">
      <c r="A6054">
        <v>2518957</v>
      </c>
      <c r="B6054">
        <v>1</v>
      </c>
      <c r="C6054" t="s">
        <v>80</v>
      </c>
      <c r="D6054" t="s">
        <v>97</v>
      </c>
      <c r="E6054" t="s">
        <v>167</v>
      </c>
      <c r="F6054" t="s">
        <v>17317</v>
      </c>
      <c r="G6054" t="s">
        <v>169</v>
      </c>
      <c r="H6054" t="s">
        <v>150</v>
      </c>
      <c r="I6054" t="s">
        <v>136</v>
      </c>
      <c r="J6054" t="s">
        <v>137</v>
      </c>
      <c r="K6054" t="s">
        <v>144</v>
      </c>
      <c r="L6054" t="s">
        <v>17318</v>
      </c>
      <c r="M6054" t="s">
        <v>17319</v>
      </c>
      <c r="N6054">
        <v>1.213055555</v>
      </c>
      <c r="O6054">
        <v>0</v>
      </c>
      <c r="P6054">
        <v>1</v>
      </c>
      <c r="Q6054">
        <v>0</v>
      </c>
      <c r="R6054">
        <v>0</v>
      </c>
      <c r="S6054">
        <v>0</v>
      </c>
      <c r="T6054">
        <v>0</v>
      </c>
      <c r="U6054">
        <v>0</v>
      </c>
      <c r="V6054">
        <v>0</v>
      </c>
      <c r="W6054">
        <v>0</v>
      </c>
      <c r="X6054">
        <v>0.24003874906707001</v>
      </c>
      <c r="Y6054">
        <v>0</v>
      </c>
      <c r="Z6054">
        <v>0</v>
      </c>
      <c r="AA6054">
        <v>0</v>
      </c>
      <c r="AB6054">
        <v>0</v>
      </c>
      <c r="AC6054">
        <v>0</v>
      </c>
      <c r="AD6054">
        <v>0</v>
      </c>
      <c r="AE6054">
        <v>0.24003874906707001</v>
      </c>
    </row>
    <row r="6055" spans="1:31" x14ac:dyDescent="0.3">
      <c r="A6055">
        <v>2518967</v>
      </c>
      <c r="B6055">
        <v>1</v>
      </c>
      <c r="C6055" t="s">
        <v>80</v>
      </c>
      <c r="D6055" t="s">
        <v>104</v>
      </c>
      <c r="E6055" t="s">
        <v>207</v>
      </c>
      <c r="F6055" t="s">
        <v>17210</v>
      </c>
      <c r="G6055" t="s">
        <v>981</v>
      </c>
      <c r="H6055" t="s">
        <v>150</v>
      </c>
      <c r="I6055" t="s">
        <v>136</v>
      </c>
      <c r="J6055" t="s">
        <v>137</v>
      </c>
      <c r="K6055" t="s">
        <v>144</v>
      </c>
      <c r="L6055" t="s">
        <v>17320</v>
      </c>
      <c r="M6055" t="s">
        <v>17321</v>
      </c>
      <c r="N6055">
        <v>1.975833333</v>
      </c>
      <c r="O6055">
        <v>0</v>
      </c>
      <c r="P6055">
        <v>196</v>
      </c>
      <c r="Q6055">
        <v>0</v>
      </c>
      <c r="R6055">
        <v>2</v>
      </c>
      <c r="S6055">
        <v>0</v>
      </c>
      <c r="T6055">
        <v>18</v>
      </c>
      <c r="U6055">
        <v>0</v>
      </c>
      <c r="V6055">
        <v>0</v>
      </c>
      <c r="W6055">
        <v>0</v>
      </c>
      <c r="X6055">
        <v>83.065528883784154</v>
      </c>
      <c r="Y6055">
        <v>0</v>
      </c>
      <c r="Z6055">
        <v>1.26492813428288</v>
      </c>
      <c r="AA6055">
        <v>0</v>
      </c>
      <c r="AB6055">
        <v>16.335798315623212</v>
      </c>
      <c r="AC6055">
        <v>0</v>
      </c>
      <c r="AD6055">
        <v>0</v>
      </c>
      <c r="AE6055">
        <v>100.66625533369024</v>
      </c>
    </row>
    <row r="6056" spans="1:31" x14ac:dyDescent="0.3">
      <c r="A6056">
        <v>2518968</v>
      </c>
      <c r="B6056">
        <v>1</v>
      </c>
      <c r="C6056" t="s">
        <v>81</v>
      </c>
      <c r="D6056" t="s">
        <v>121</v>
      </c>
      <c r="E6056" t="s">
        <v>207</v>
      </c>
      <c r="F6056" t="s">
        <v>17322</v>
      </c>
      <c r="G6056" t="s">
        <v>177</v>
      </c>
      <c r="H6056" t="s">
        <v>150</v>
      </c>
      <c r="I6056" t="s">
        <v>136</v>
      </c>
      <c r="J6056" t="s">
        <v>137</v>
      </c>
      <c r="K6056" t="s">
        <v>144</v>
      </c>
      <c r="L6056" t="s">
        <v>17323</v>
      </c>
      <c r="M6056" t="s">
        <v>17324</v>
      </c>
      <c r="N6056">
        <v>1.0475000000000001</v>
      </c>
      <c r="O6056">
        <v>0</v>
      </c>
      <c r="P6056">
        <v>13</v>
      </c>
      <c r="Q6056">
        <v>0</v>
      </c>
      <c r="R6056">
        <v>4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2.3083142842281701</v>
      </c>
      <c r="Y6056">
        <v>0</v>
      </c>
      <c r="Z6056">
        <v>0.17183369650843</v>
      </c>
      <c r="AA6056">
        <v>0</v>
      </c>
      <c r="AB6056">
        <v>0</v>
      </c>
      <c r="AC6056">
        <v>0</v>
      </c>
      <c r="AD6056">
        <v>0</v>
      </c>
      <c r="AE6056">
        <v>2.4801479807366</v>
      </c>
    </row>
    <row r="6057" spans="1:31" x14ac:dyDescent="0.3">
      <c r="A6057">
        <v>2518970</v>
      </c>
      <c r="B6057">
        <v>1</v>
      </c>
      <c r="C6057" t="s">
        <v>80</v>
      </c>
      <c r="D6057" t="s">
        <v>83</v>
      </c>
      <c r="E6057" t="s">
        <v>167</v>
      </c>
      <c r="F6057" t="s">
        <v>17325</v>
      </c>
      <c r="G6057" t="s">
        <v>263</v>
      </c>
      <c r="H6057" t="s">
        <v>150</v>
      </c>
      <c r="I6057" t="s">
        <v>136</v>
      </c>
      <c r="J6057" t="s">
        <v>137</v>
      </c>
      <c r="K6057" t="s">
        <v>144</v>
      </c>
      <c r="L6057" t="s">
        <v>17326</v>
      </c>
      <c r="M6057" t="s">
        <v>17327</v>
      </c>
      <c r="N6057">
        <v>5.9863888879999996</v>
      </c>
      <c r="O6057">
        <v>0</v>
      </c>
      <c r="P6057">
        <v>4</v>
      </c>
      <c r="Q6057">
        <v>0</v>
      </c>
      <c r="R6057">
        <v>0</v>
      </c>
      <c r="S6057">
        <v>0</v>
      </c>
      <c r="T6057">
        <v>0</v>
      </c>
      <c r="U6057">
        <v>0</v>
      </c>
      <c r="V6057">
        <v>0</v>
      </c>
      <c r="W6057">
        <v>0</v>
      </c>
      <c r="X6057">
        <v>4.2646131000668248</v>
      </c>
      <c r="Y6057">
        <v>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4.2646131000668248</v>
      </c>
    </row>
    <row r="6058" spans="1:31" x14ac:dyDescent="0.3">
      <c r="A6058">
        <v>2518971</v>
      </c>
      <c r="B6058">
        <v>1</v>
      </c>
      <c r="C6058" t="s">
        <v>80</v>
      </c>
      <c r="D6058" t="s">
        <v>98</v>
      </c>
      <c r="E6058" t="s">
        <v>159</v>
      </c>
      <c r="F6058" t="s">
        <v>1717</v>
      </c>
      <c r="G6058" t="s">
        <v>161</v>
      </c>
      <c r="H6058" t="s">
        <v>150</v>
      </c>
      <c r="I6058" t="s">
        <v>136</v>
      </c>
      <c r="J6058" t="s">
        <v>137</v>
      </c>
      <c r="K6058" t="s">
        <v>144</v>
      </c>
      <c r="L6058" t="s">
        <v>17328</v>
      </c>
      <c r="M6058" t="s">
        <v>17329</v>
      </c>
      <c r="N6058">
        <v>0.8125</v>
      </c>
      <c r="O6058">
        <v>0</v>
      </c>
      <c r="P6058">
        <v>64</v>
      </c>
      <c r="Q6058">
        <v>0</v>
      </c>
      <c r="R6058">
        <v>21</v>
      </c>
      <c r="S6058">
        <v>0</v>
      </c>
      <c r="T6058">
        <v>23</v>
      </c>
      <c r="U6058">
        <v>0</v>
      </c>
      <c r="V6058">
        <v>0</v>
      </c>
      <c r="W6058">
        <v>0</v>
      </c>
      <c r="X6058">
        <v>6.3355249537880631</v>
      </c>
      <c r="Y6058">
        <v>0</v>
      </c>
      <c r="Z6058">
        <v>1.3738306002817502</v>
      </c>
      <c r="AA6058">
        <v>0</v>
      </c>
      <c r="AB6058">
        <v>11.281216964762066</v>
      </c>
      <c r="AC6058">
        <v>0</v>
      </c>
      <c r="AD6058">
        <v>0</v>
      </c>
      <c r="AE6058">
        <v>18.990572518831879</v>
      </c>
    </row>
    <row r="6059" spans="1:31" x14ac:dyDescent="0.3">
      <c r="A6059">
        <v>2518973</v>
      </c>
      <c r="B6059">
        <v>1</v>
      </c>
      <c r="C6059" t="s">
        <v>80</v>
      </c>
      <c r="D6059" t="s">
        <v>83</v>
      </c>
      <c r="E6059" t="s">
        <v>207</v>
      </c>
      <c r="F6059" t="s">
        <v>17330</v>
      </c>
      <c r="G6059" t="s">
        <v>538</v>
      </c>
      <c r="H6059" t="s">
        <v>150</v>
      </c>
      <c r="I6059" t="s">
        <v>136</v>
      </c>
      <c r="J6059" t="s">
        <v>3</v>
      </c>
      <c r="K6059" t="s">
        <v>144</v>
      </c>
      <c r="L6059" t="s">
        <v>17331</v>
      </c>
      <c r="M6059" t="s">
        <v>17332</v>
      </c>
      <c r="N6059">
        <v>1.3374999999999999</v>
      </c>
      <c r="O6059">
        <v>0</v>
      </c>
      <c r="P6059">
        <v>0</v>
      </c>
      <c r="Q6059">
        <v>0</v>
      </c>
      <c r="R6059">
        <v>0</v>
      </c>
      <c r="S6059">
        <v>0</v>
      </c>
      <c r="T6059">
        <v>83</v>
      </c>
      <c r="U6059">
        <v>0</v>
      </c>
      <c r="V6059">
        <v>1</v>
      </c>
      <c r="W6059">
        <v>0</v>
      </c>
      <c r="X6059">
        <v>0</v>
      </c>
      <c r="Y6059">
        <v>0</v>
      </c>
      <c r="Z6059">
        <v>0</v>
      </c>
      <c r="AA6059">
        <v>0</v>
      </c>
      <c r="AB6059">
        <v>57.913540886935209</v>
      </c>
      <c r="AC6059">
        <v>0</v>
      </c>
      <c r="AD6059">
        <v>1.1272365245504949</v>
      </c>
      <c r="AE6059">
        <v>59.040777411485706</v>
      </c>
    </row>
    <row r="6060" spans="1:31" x14ac:dyDescent="0.3">
      <c r="A6060">
        <v>2518975</v>
      </c>
      <c r="B6060">
        <v>1</v>
      </c>
      <c r="C6060" t="s">
        <v>80</v>
      </c>
      <c r="D6060" t="s">
        <v>107</v>
      </c>
      <c r="E6060" t="s">
        <v>207</v>
      </c>
      <c r="F6060" t="s">
        <v>17333</v>
      </c>
      <c r="G6060" t="s">
        <v>161</v>
      </c>
      <c r="H6060" t="s">
        <v>150</v>
      </c>
      <c r="I6060" t="s">
        <v>136</v>
      </c>
      <c r="J6060" t="s">
        <v>137</v>
      </c>
      <c r="K6060" t="s">
        <v>144</v>
      </c>
      <c r="L6060" t="s">
        <v>17334</v>
      </c>
      <c r="M6060" t="s">
        <v>17335</v>
      </c>
      <c r="N6060">
        <v>0.43583333299999999</v>
      </c>
      <c r="O6060">
        <v>0</v>
      </c>
      <c r="P6060">
        <v>19</v>
      </c>
      <c r="Q6060">
        <v>0</v>
      </c>
      <c r="R6060">
        <v>0</v>
      </c>
      <c r="S6060">
        <v>0</v>
      </c>
      <c r="T6060">
        <v>2</v>
      </c>
      <c r="U6060">
        <v>0</v>
      </c>
      <c r="V6060">
        <v>0</v>
      </c>
      <c r="W6060">
        <v>0</v>
      </c>
      <c r="X6060">
        <v>1.3053633312185198</v>
      </c>
      <c r="Y6060">
        <v>0</v>
      </c>
      <c r="Z6060">
        <v>0</v>
      </c>
      <c r="AA6060">
        <v>0</v>
      </c>
      <c r="AB6060">
        <v>0.1469768718388775</v>
      </c>
      <c r="AC6060">
        <v>0</v>
      </c>
      <c r="AD6060">
        <v>0</v>
      </c>
      <c r="AE6060">
        <v>1.4523402030573973</v>
      </c>
    </row>
    <row r="6061" spans="1:31" x14ac:dyDescent="0.3">
      <c r="A6061">
        <v>2518978</v>
      </c>
      <c r="B6061">
        <v>1</v>
      </c>
      <c r="C6061" t="s">
        <v>81</v>
      </c>
      <c r="D6061" t="s">
        <v>128</v>
      </c>
      <c r="E6061" t="s">
        <v>207</v>
      </c>
      <c r="F6061" t="s">
        <v>17336</v>
      </c>
      <c r="G6061" t="s">
        <v>177</v>
      </c>
      <c r="H6061" t="s">
        <v>150</v>
      </c>
      <c r="I6061" t="s">
        <v>136</v>
      </c>
      <c r="J6061" t="s">
        <v>137</v>
      </c>
      <c r="K6061" t="s">
        <v>144</v>
      </c>
      <c r="L6061" t="s">
        <v>17337</v>
      </c>
      <c r="M6061" t="s">
        <v>17338</v>
      </c>
      <c r="N6061">
        <v>1.2655555549999999</v>
      </c>
      <c r="O6061">
        <v>0</v>
      </c>
      <c r="P6061">
        <v>450</v>
      </c>
      <c r="Q6061">
        <v>0</v>
      </c>
      <c r="R6061">
        <v>0</v>
      </c>
      <c r="S6061">
        <v>0</v>
      </c>
      <c r="T6061">
        <v>27</v>
      </c>
      <c r="U6061">
        <v>0</v>
      </c>
      <c r="V6061">
        <v>0</v>
      </c>
      <c r="W6061">
        <v>0</v>
      </c>
      <c r="X6061">
        <v>142.08096479643055</v>
      </c>
      <c r="Y6061">
        <v>0</v>
      </c>
      <c r="Z6061">
        <v>0</v>
      </c>
      <c r="AA6061">
        <v>0</v>
      </c>
      <c r="AB6061">
        <v>22.45659176778419</v>
      </c>
      <c r="AC6061">
        <v>0</v>
      </c>
      <c r="AD6061">
        <v>0</v>
      </c>
      <c r="AE6061">
        <v>164.53755656421475</v>
      </c>
    </row>
    <row r="6062" spans="1:31" x14ac:dyDescent="0.3">
      <c r="A6062">
        <v>2518980</v>
      </c>
      <c r="B6062">
        <v>1</v>
      </c>
      <c r="C6062" t="s">
        <v>80</v>
      </c>
      <c r="D6062" t="s">
        <v>101</v>
      </c>
      <c r="E6062" t="s">
        <v>187</v>
      </c>
      <c r="F6062" t="s">
        <v>17339</v>
      </c>
      <c r="G6062" t="s">
        <v>143</v>
      </c>
      <c r="H6062" t="s">
        <v>135</v>
      </c>
      <c r="I6062" t="s">
        <v>136</v>
      </c>
      <c r="J6062" t="s">
        <v>137</v>
      </c>
      <c r="K6062" t="s">
        <v>144</v>
      </c>
      <c r="L6062" t="s">
        <v>17340</v>
      </c>
      <c r="M6062" t="s">
        <v>17341</v>
      </c>
      <c r="N6062">
        <v>0.38611111100000001</v>
      </c>
      <c r="O6062">
        <v>0</v>
      </c>
      <c r="P6062">
        <v>2441</v>
      </c>
      <c r="Q6062">
        <v>0</v>
      </c>
      <c r="R6062">
        <v>16</v>
      </c>
      <c r="S6062">
        <v>1</v>
      </c>
      <c r="T6062">
        <v>212</v>
      </c>
      <c r="U6062">
        <v>0</v>
      </c>
      <c r="V6062">
        <v>0</v>
      </c>
      <c r="W6062">
        <v>0</v>
      </c>
      <c r="X6062">
        <v>408.63393786494805</v>
      </c>
      <c r="Y6062">
        <v>0</v>
      </c>
      <c r="Z6062">
        <v>1.8218910474912673</v>
      </c>
      <c r="AA6062">
        <v>0.10837015702786668</v>
      </c>
      <c r="AB6062">
        <v>86.819552631282917</v>
      </c>
      <c r="AC6062">
        <v>0</v>
      </c>
      <c r="AD6062">
        <v>0</v>
      </c>
      <c r="AE6062">
        <v>497.38375170075011</v>
      </c>
    </row>
    <row r="6063" spans="1:31" x14ac:dyDescent="0.3">
      <c r="A6063">
        <v>2518981</v>
      </c>
      <c r="B6063">
        <v>1</v>
      </c>
      <c r="C6063" t="s">
        <v>80</v>
      </c>
      <c r="D6063" t="s">
        <v>86</v>
      </c>
      <c r="E6063" t="s">
        <v>167</v>
      </c>
      <c r="F6063" t="s">
        <v>17342</v>
      </c>
      <c r="G6063" t="s">
        <v>234</v>
      </c>
      <c r="H6063" t="s">
        <v>150</v>
      </c>
      <c r="I6063" t="s">
        <v>136</v>
      </c>
      <c r="J6063" t="s">
        <v>137</v>
      </c>
      <c r="K6063" t="s">
        <v>144</v>
      </c>
      <c r="L6063" t="s">
        <v>17343</v>
      </c>
      <c r="M6063" t="s">
        <v>17344</v>
      </c>
      <c r="N6063">
        <v>2.1486111110000001</v>
      </c>
      <c r="O6063">
        <v>0</v>
      </c>
      <c r="P6063">
        <v>23</v>
      </c>
      <c r="Q6063">
        <v>0</v>
      </c>
      <c r="R6063">
        <v>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15.298529661181743</v>
      </c>
      <c r="Y6063">
        <v>0</v>
      </c>
      <c r="Z6063">
        <v>0</v>
      </c>
      <c r="AA6063">
        <v>0</v>
      </c>
      <c r="AB6063">
        <v>0</v>
      </c>
      <c r="AC6063">
        <v>0</v>
      </c>
      <c r="AD6063">
        <v>0</v>
      </c>
      <c r="AE6063">
        <v>15.298529661181743</v>
      </c>
    </row>
    <row r="6064" spans="1:31" x14ac:dyDescent="0.3">
      <c r="A6064">
        <v>2518982</v>
      </c>
      <c r="B6064">
        <v>1</v>
      </c>
      <c r="C6064" t="s">
        <v>80</v>
      </c>
      <c r="D6064" t="s">
        <v>105</v>
      </c>
      <c r="E6064" t="s">
        <v>147</v>
      </c>
      <c r="F6064" t="s">
        <v>17345</v>
      </c>
      <c r="G6064" t="s">
        <v>177</v>
      </c>
      <c r="H6064" t="s">
        <v>150</v>
      </c>
      <c r="I6064" t="s">
        <v>136</v>
      </c>
      <c r="J6064" t="s">
        <v>137</v>
      </c>
      <c r="K6064" t="s">
        <v>144</v>
      </c>
      <c r="L6064" t="s">
        <v>17346</v>
      </c>
      <c r="M6064" t="s">
        <v>17347</v>
      </c>
      <c r="N6064">
        <v>0.67638888799999997</v>
      </c>
      <c r="O6064">
        <v>0</v>
      </c>
      <c r="P6064">
        <v>26</v>
      </c>
      <c r="Q6064">
        <v>0</v>
      </c>
      <c r="R6064">
        <v>0</v>
      </c>
      <c r="S6064">
        <v>0</v>
      </c>
      <c r="T6064">
        <v>1</v>
      </c>
      <c r="U6064">
        <v>0</v>
      </c>
      <c r="V6064">
        <v>0</v>
      </c>
      <c r="W6064">
        <v>0</v>
      </c>
      <c r="X6064">
        <v>4.8718515942471825</v>
      </c>
      <c r="Y6064">
        <v>0</v>
      </c>
      <c r="Z6064">
        <v>0</v>
      </c>
      <c r="AA6064">
        <v>0</v>
      </c>
      <c r="AB6064">
        <v>0.25851915808136838</v>
      </c>
      <c r="AC6064">
        <v>0</v>
      </c>
      <c r="AD6064">
        <v>0</v>
      </c>
      <c r="AE6064">
        <v>5.1303707523285507</v>
      </c>
    </row>
    <row r="6065" spans="1:31" x14ac:dyDescent="0.3">
      <c r="A6065">
        <v>2518985</v>
      </c>
      <c r="B6065">
        <v>1</v>
      </c>
      <c r="C6065" t="s">
        <v>80</v>
      </c>
      <c r="D6065" t="s">
        <v>107</v>
      </c>
      <c r="E6065" t="s">
        <v>207</v>
      </c>
      <c r="F6065" t="s">
        <v>9376</v>
      </c>
      <c r="G6065" t="s">
        <v>161</v>
      </c>
      <c r="H6065" t="s">
        <v>150</v>
      </c>
      <c r="I6065" t="s">
        <v>136</v>
      </c>
      <c r="J6065" t="s">
        <v>137</v>
      </c>
      <c r="K6065" t="s">
        <v>144</v>
      </c>
      <c r="L6065" t="s">
        <v>17348</v>
      </c>
      <c r="M6065" t="s">
        <v>17349</v>
      </c>
      <c r="N6065">
        <v>0.76916666600000005</v>
      </c>
      <c r="O6065">
        <v>0</v>
      </c>
      <c r="P6065">
        <v>81</v>
      </c>
      <c r="Q6065">
        <v>0</v>
      </c>
      <c r="R6065">
        <v>0</v>
      </c>
      <c r="S6065">
        <v>0</v>
      </c>
      <c r="T6065">
        <v>7</v>
      </c>
      <c r="U6065">
        <v>0</v>
      </c>
      <c r="V6065">
        <v>0</v>
      </c>
      <c r="W6065">
        <v>0</v>
      </c>
      <c r="X6065">
        <v>10.407211061212282</v>
      </c>
      <c r="Y6065">
        <v>0</v>
      </c>
      <c r="Z6065">
        <v>0</v>
      </c>
      <c r="AA6065">
        <v>0</v>
      </c>
      <c r="AB6065">
        <v>1.9634653576314529</v>
      </c>
      <c r="AC6065">
        <v>0</v>
      </c>
      <c r="AD6065">
        <v>0</v>
      </c>
      <c r="AE6065">
        <v>12.370676418843734</v>
      </c>
    </row>
    <row r="6066" spans="1:31" x14ac:dyDescent="0.3">
      <c r="A6066">
        <v>2518986</v>
      </c>
      <c r="B6066">
        <v>1</v>
      </c>
      <c r="C6066" t="s">
        <v>81</v>
      </c>
      <c r="D6066" t="s">
        <v>122</v>
      </c>
      <c r="E6066" t="s">
        <v>159</v>
      </c>
      <c r="F6066" t="s">
        <v>17350</v>
      </c>
      <c r="G6066" t="s">
        <v>181</v>
      </c>
      <c r="H6066" t="s">
        <v>150</v>
      </c>
      <c r="I6066" t="s">
        <v>136</v>
      </c>
      <c r="J6066" t="s">
        <v>137</v>
      </c>
      <c r="K6066" t="s">
        <v>144</v>
      </c>
      <c r="L6066" t="s">
        <v>17351</v>
      </c>
      <c r="M6066" t="s">
        <v>17352</v>
      </c>
      <c r="N6066">
        <v>1.268333333</v>
      </c>
      <c r="O6066">
        <v>0</v>
      </c>
      <c r="P6066">
        <v>249</v>
      </c>
      <c r="Q6066">
        <v>0</v>
      </c>
      <c r="R6066">
        <v>5</v>
      </c>
      <c r="S6066">
        <v>0</v>
      </c>
      <c r="T6066">
        <v>29</v>
      </c>
      <c r="U6066">
        <v>0</v>
      </c>
      <c r="V6066">
        <v>0</v>
      </c>
      <c r="W6066">
        <v>0</v>
      </c>
      <c r="X6066">
        <v>49.743758089153346</v>
      </c>
      <c r="Y6066">
        <v>0</v>
      </c>
      <c r="Z6066">
        <v>2.1721579732100249</v>
      </c>
      <c r="AA6066">
        <v>0</v>
      </c>
      <c r="AB6066">
        <v>14.039050481833035</v>
      </c>
      <c r="AC6066">
        <v>0</v>
      </c>
      <c r="AD6066">
        <v>0</v>
      </c>
      <c r="AE6066">
        <v>65.954966544196409</v>
      </c>
    </row>
    <row r="6067" spans="1:31" x14ac:dyDescent="0.3">
      <c r="A6067">
        <v>2518989</v>
      </c>
      <c r="B6067">
        <v>1</v>
      </c>
      <c r="C6067" t="s">
        <v>80</v>
      </c>
      <c r="D6067" t="s">
        <v>107</v>
      </c>
      <c r="E6067" t="s">
        <v>207</v>
      </c>
      <c r="F6067" t="s">
        <v>17353</v>
      </c>
      <c r="G6067" t="s">
        <v>177</v>
      </c>
      <c r="H6067" t="s">
        <v>150</v>
      </c>
      <c r="I6067" t="s">
        <v>136</v>
      </c>
      <c r="J6067" t="s">
        <v>137</v>
      </c>
      <c r="K6067" t="s">
        <v>144</v>
      </c>
      <c r="L6067" t="s">
        <v>17354</v>
      </c>
      <c r="M6067" t="s">
        <v>17355</v>
      </c>
      <c r="N6067">
        <v>1.301666666</v>
      </c>
      <c r="O6067">
        <v>0</v>
      </c>
      <c r="P6067">
        <v>59</v>
      </c>
      <c r="Q6067">
        <v>0</v>
      </c>
      <c r="R6067">
        <v>0</v>
      </c>
      <c r="S6067">
        <v>0</v>
      </c>
      <c r="T6067">
        <v>1</v>
      </c>
      <c r="U6067">
        <v>0</v>
      </c>
      <c r="V6067">
        <v>0</v>
      </c>
      <c r="W6067">
        <v>0</v>
      </c>
      <c r="X6067">
        <v>27.27462615391682</v>
      </c>
      <c r="Y6067">
        <v>0</v>
      </c>
      <c r="Z6067">
        <v>0</v>
      </c>
      <c r="AA6067">
        <v>0</v>
      </c>
      <c r="AB6067">
        <v>4.9251935768625001E-2</v>
      </c>
      <c r="AC6067">
        <v>0</v>
      </c>
      <c r="AD6067">
        <v>0</v>
      </c>
      <c r="AE6067">
        <v>27.323878089685444</v>
      </c>
    </row>
    <row r="6068" spans="1:31" x14ac:dyDescent="0.3">
      <c r="A6068">
        <v>2518992</v>
      </c>
      <c r="B6068">
        <v>1</v>
      </c>
      <c r="C6068" t="s">
        <v>80</v>
      </c>
      <c r="D6068" t="s">
        <v>110</v>
      </c>
      <c r="E6068" t="s">
        <v>159</v>
      </c>
      <c r="F6068" t="s">
        <v>17356</v>
      </c>
      <c r="G6068" t="s">
        <v>700</v>
      </c>
      <c r="H6068" t="s">
        <v>150</v>
      </c>
      <c r="I6068" t="s">
        <v>136</v>
      </c>
      <c r="J6068" t="s">
        <v>137</v>
      </c>
      <c r="K6068" t="s">
        <v>144</v>
      </c>
      <c r="L6068" t="s">
        <v>17357</v>
      </c>
      <c r="M6068" t="s">
        <v>17358</v>
      </c>
      <c r="N6068">
        <v>4.432222222</v>
      </c>
      <c r="O6068">
        <v>0</v>
      </c>
      <c r="P6068">
        <v>379</v>
      </c>
      <c r="Q6068">
        <v>0</v>
      </c>
      <c r="R6068">
        <v>0</v>
      </c>
      <c r="S6068">
        <v>0</v>
      </c>
      <c r="T6068">
        <v>21</v>
      </c>
      <c r="U6068">
        <v>0</v>
      </c>
      <c r="V6068">
        <v>0</v>
      </c>
      <c r="W6068">
        <v>0</v>
      </c>
      <c r="X6068">
        <v>425.25444441126439</v>
      </c>
      <c r="Y6068">
        <v>0</v>
      </c>
      <c r="Z6068">
        <v>0</v>
      </c>
      <c r="AA6068">
        <v>0</v>
      </c>
      <c r="AB6068">
        <v>20.104948265177928</v>
      </c>
      <c r="AC6068">
        <v>0</v>
      </c>
      <c r="AD6068">
        <v>0</v>
      </c>
      <c r="AE6068">
        <v>445.35939267644233</v>
      </c>
    </row>
    <row r="6069" spans="1:31" x14ac:dyDescent="0.3">
      <c r="A6069">
        <v>2518996</v>
      </c>
      <c r="B6069">
        <v>1</v>
      </c>
      <c r="C6069" t="s">
        <v>80</v>
      </c>
      <c r="D6069" t="s">
        <v>110</v>
      </c>
      <c r="E6069" t="s">
        <v>167</v>
      </c>
      <c r="F6069" t="s">
        <v>17359</v>
      </c>
      <c r="G6069" t="s">
        <v>263</v>
      </c>
      <c r="H6069" t="s">
        <v>150</v>
      </c>
      <c r="I6069" t="s">
        <v>136</v>
      </c>
      <c r="J6069" t="s">
        <v>137</v>
      </c>
      <c r="K6069" t="s">
        <v>144</v>
      </c>
      <c r="L6069" t="s">
        <v>17360</v>
      </c>
      <c r="M6069" t="s">
        <v>17361</v>
      </c>
      <c r="N6069">
        <v>1.464722222</v>
      </c>
      <c r="O6069">
        <v>0</v>
      </c>
      <c r="P6069">
        <v>1</v>
      </c>
      <c r="Q6069">
        <v>0</v>
      </c>
      <c r="R6069">
        <v>0</v>
      </c>
      <c r="S6069">
        <v>0</v>
      </c>
      <c r="T6069">
        <v>0</v>
      </c>
      <c r="U6069">
        <v>0</v>
      </c>
      <c r="V6069">
        <v>0</v>
      </c>
      <c r="W6069">
        <v>0</v>
      </c>
      <c r="X6069">
        <v>1.4742449896486951</v>
      </c>
      <c r="Y6069">
        <v>0</v>
      </c>
      <c r="Z6069">
        <v>0</v>
      </c>
      <c r="AA6069">
        <v>0</v>
      </c>
      <c r="AB6069">
        <v>0</v>
      </c>
      <c r="AC6069">
        <v>0</v>
      </c>
      <c r="AD6069">
        <v>0</v>
      </c>
      <c r="AE6069">
        <v>1.4742449896486951</v>
      </c>
    </row>
    <row r="6070" spans="1:31" x14ac:dyDescent="0.3">
      <c r="A6070">
        <v>2518997</v>
      </c>
      <c r="B6070">
        <v>1</v>
      </c>
      <c r="C6070" t="s">
        <v>80</v>
      </c>
      <c r="D6070" t="s">
        <v>95</v>
      </c>
      <c r="E6070" t="s">
        <v>147</v>
      </c>
      <c r="F6070" t="s">
        <v>17362</v>
      </c>
      <c r="G6070" t="s">
        <v>161</v>
      </c>
      <c r="H6070" t="s">
        <v>150</v>
      </c>
      <c r="I6070" t="s">
        <v>136</v>
      </c>
      <c r="J6070" t="s">
        <v>137</v>
      </c>
      <c r="K6070" t="s">
        <v>144</v>
      </c>
      <c r="L6070" t="s">
        <v>17363</v>
      </c>
      <c r="M6070" t="s">
        <v>17364</v>
      </c>
      <c r="N6070">
        <v>1.981666666</v>
      </c>
      <c r="O6070">
        <v>0</v>
      </c>
      <c r="P6070">
        <v>40</v>
      </c>
      <c r="Q6070">
        <v>0</v>
      </c>
      <c r="R6070">
        <v>0</v>
      </c>
      <c r="S6070">
        <v>0</v>
      </c>
      <c r="T6070">
        <v>4</v>
      </c>
      <c r="U6070">
        <v>0</v>
      </c>
      <c r="V6070">
        <v>0</v>
      </c>
      <c r="W6070">
        <v>0</v>
      </c>
      <c r="X6070">
        <v>20.823281791676131</v>
      </c>
      <c r="Y6070">
        <v>0</v>
      </c>
      <c r="Z6070">
        <v>0</v>
      </c>
      <c r="AA6070">
        <v>0</v>
      </c>
      <c r="AB6070">
        <v>7.1013149947542908</v>
      </c>
      <c r="AC6070">
        <v>0</v>
      </c>
      <c r="AD6070">
        <v>0</v>
      </c>
      <c r="AE6070">
        <v>27.924596786430421</v>
      </c>
    </row>
    <row r="6071" spans="1:31" x14ac:dyDescent="0.3">
      <c r="A6071">
        <v>2518999</v>
      </c>
      <c r="B6071">
        <v>1</v>
      </c>
      <c r="C6071" t="s">
        <v>81</v>
      </c>
      <c r="D6071" t="s">
        <v>121</v>
      </c>
      <c r="E6071" t="s">
        <v>159</v>
      </c>
      <c r="F6071" t="s">
        <v>17365</v>
      </c>
      <c r="G6071" t="s">
        <v>181</v>
      </c>
      <c r="H6071" t="s">
        <v>150</v>
      </c>
      <c r="I6071" t="s">
        <v>136</v>
      </c>
      <c r="J6071" t="s">
        <v>137</v>
      </c>
      <c r="K6071" t="s">
        <v>144</v>
      </c>
      <c r="L6071" t="s">
        <v>17366</v>
      </c>
      <c r="M6071" t="s">
        <v>17367</v>
      </c>
      <c r="N6071">
        <v>1.064166666</v>
      </c>
      <c r="O6071">
        <v>0</v>
      </c>
      <c r="P6071">
        <v>50</v>
      </c>
      <c r="Q6071">
        <v>0</v>
      </c>
      <c r="R6071">
        <v>0</v>
      </c>
      <c r="S6071">
        <v>0</v>
      </c>
      <c r="T6071">
        <v>1</v>
      </c>
      <c r="U6071">
        <v>0</v>
      </c>
      <c r="V6071">
        <v>0</v>
      </c>
      <c r="W6071">
        <v>0</v>
      </c>
      <c r="X6071">
        <v>8.7923408635090663</v>
      </c>
      <c r="Y6071">
        <v>0</v>
      </c>
      <c r="Z6071">
        <v>0</v>
      </c>
      <c r="AA6071">
        <v>0</v>
      </c>
      <c r="AB6071">
        <v>6.0252396913297514E-2</v>
      </c>
      <c r="AC6071">
        <v>0</v>
      </c>
      <c r="AD6071">
        <v>0</v>
      </c>
      <c r="AE6071">
        <v>8.8525932604223634</v>
      </c>
    </row>
    <row r="6072" spans="1:31" x14ac:dyDescent="0.3">
      <c r="A6072">
        <v>2519000</v>
      </c>
      <c r="B6072">
        <v>1</v>
      </c>
      <c r="C6072" t="s">
        <v>80</v>
      </c>
      <c r="D6072" t="s">
        <v>101</v>
      </c>
      <c r="E6072" t="s">
        <v>207</v>
      </c>
      <c r="F6072" t="s">
        <v>17368</v>
      </c>
      <c r="G6072" t="s">
        <v>161</v>
      </c>
      <c r="H6072" t="s">
        <v>150</v>
      </c>
      <c r="I6072" t="s">
        <v>136</v>
      </c>
      <c r="J6072" t="s">
        <v>137</v>
      </c>
      <c r="K6072" t="s">
        <v>144</v>
      </c>
      <c r="L6072" t="s">
        <v>17369</v>
      </c>
      <c r="M6072" t="s">
        <v>17370</v>
      </c>
      <c r="N6072">
        <v>0.66611111099999998</v>
      </c>
      <c r="O6072">
        <v>0</v>
      </c>
      <c r="P6072">
        <v>10</v>
      </c>
      <c r="Q6072">
        <v>0</v>
      </c>
      <c r="R6072">
        <v>0</v>
      </c>
      <c r="S6072">
        <v>0</v>
      </c>
      <c r="T6072">
        <v>1</v>
      </c>
      <c r="U6072">
        <v>0</v>
      </c>
      <c r="V6072">
        <v>0</v>
      </c>
      <c r="W6072">
        <v>0</v>
      </c>
      <c r="X6072">
        <v>2.0117655843496132</v>
      </c>
      <c r="Y6072">
        <v>0</v>
      </c>
      <c r="Z6072">
        <v>0</v>
      </c>
      <c r="AA6072">
        <v>0</v>
      </c>
      <c r="AB6072">
        <v>0.73264032102555554</v>
      </c>
      <c r="AC6072">
        <v>0</v>
      </c>
      <c r="AD6072">
        <v>0</v>
      </c>
      <c r="AE6072">
        <v>2.7444059053751686</v>
      </c>
    </row>
    <row r="6073" spans="1:31" x14ac:dyDescent="0.3">
      <c r="A6073">
        <v>2519004</v>
      </c>
      <c r="B6073">
        <v>1</v>
      </c>
      <c r="C6073" t="s">
        <v>80</v>
      </c>
      <c r="D6073" t="s">
        <v>103</v>
      </c>
      <c r="E6073" t="s">
        <v>167</v>
      </c>
      <c r="F6073" t="s">
        <v>17371</v>
      </c>
      <c r="G6073" t="s">
        <v>263</v>
      </c>
      <c r="H6073" t="s">
        <v>150</v>
      </c>
      <c r="I6073" t="s">
        <v>136</v>
      </c>
      <c r="J6073" t="s">
        <v>137</v>
      </c>
      <c r="K6073" t="s">
        <v>144</v>
      </c>
      <c r="L6073" t="s">
        <v>17372</v>
      </c>
      <c r="M6073" t="s">
        <v>17373</v>
      </c>
      <c r="N6073">
        <v>0.69055555499999999</v>
      </c>
      <c r="O6073">
        <v>0</v>
      </c>
      <c r="P6073">
        <v>1</v>
      </c>
      <c r="Q6073">
        <v>0</v>
      </c>
      <c r="R6073">
        <v>0</v>
      </c>
      <c r="S6073">
        <v>0</v>
      </c>
      <c r="T6073">
        <v>1</v>
      </c>
      <c r="U6073">
        <v>0</v>
      </c>
      <c r="V6073">
        <v>0</v>
      </c>
      <c r="W6073">
        <v>0</v>
      </c>
      <c r="X6073">
        <v>0.44036989806760007</v>
      </c>
      <c r="Y6073">
        <v>0</v>
      </c>
      <c r="Z6073">
        <v>0</v>
      </c>
      <c r="AA6073">
        <v>0</v>
      </c>
      <c r="AB6073">
        <v>0.14300526013858333</v>
      </c>
      <c r="AC6073">
        <v>0</v>
      </c>
      <c r="AD6073">
        <v>0</v>
      </c>
      <c r="AE6073">
        <v>0.58337515820618346</v>
      </c>
    </row>
    <row r="6074" spans="1:31" x14ac:dyDescent="0.3">
      <c r="A6074">
        <v>2519007</v>
      </c>
      <c r="B6074">
        <v>1</v>
      </c>
      <c r="C6074" t="s">
        <v>80</v>
      </c>
      <c r="D6074" t="s">
        <v>92</v>
      </c>
      <c r="E6074" t="s">
        <v>167</v>
      </c>
      <c r="F6074" t="s">
        <v>1395</v>
      </c>
      <c r="G6074" t="s">
        <v>538</v>
      </c>
      <c r="H6074" t="s">
        <v>150</v>
      </c>
      <c r="I6074" t="s">
        <v>136</v>
      </c>
      <c r="J6074" t="s">
        <v>3</v>
      </c>
      <c r="K6074" t="s">
        <v>144</v>
      </c>
      <c r="L6074" t="s">
        <v>17374</v>
      </c>
      <c r="M6074" t="s">
        <v>17375</v>
      </c>
      <c r="N6074">
        <v>1.662222222</v>
      </c>
      <c r="O6074">
        <v>0</v>
      </c>
      <c r="P6074">
        <v>1</v>
      </c>
      <c r="Q6074">
        <v>0</v>
      </c>
      <c r="R6074">
        <v>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0.22132632034554417</v>
      </c>
      <c r="Y6074">
        <v>0</v>
      </c>
      <c r="Z6074">
        <v>0</v>
      </c>
      <c r="AA6074">
        <v>0</v>
      </c>
      <c r="AB6074">
        <v>0</v>
      </c>
      <c r="AC6074">
        <v>0</v>
      </c>
      <c r="AD6074">
        <v>0</v>
      </c>
      <c r="AE6074">
        <v>0.22132632034554417</v>
      </c>
    </row>
    <row r="6075" spans="1:31" x14ac:dyDescent="0.3">
      <c r="A6075">
        <v>2519013</v>
      </c>
      <c r="B6075">
        <v>1</v>
      </c>
      <c r="C6075" t="s">
        <v>81</v>
      </c>
      <c r="D6075" t="s">
        <v>127</v>
      </c>
      <c r="E6075" t="s">
        <v>207</v>
      </c>
      <c r="F6075" t="s">
        <v>17376</v>
      </c>
      <c r="G6075" t="s">
        <v>413</v>
      </c>
      <c r="H6075" t="s">
        <v>150</v>
      </c>
      <c r="I6075" t="s">
        <v>136</v>
      </c>
      <c r="J6075" t="s">
        <v>137</v>
      </c>
      <c r="K6075" t="s">
        <v>144</v>
      </c>
      <c r="L6075" t="s">
        <v>17377</v>
      </c>
      <c r="M6075" t="s">
        <v>17378</v>
      </c>
      <c r="N6075">
        <v>0.87083333299999999</v>
      </c>
      <c r="O6075">
        <v>0</v>
      </c>
      <c r="P6075">
        <v>8</v>
      </c>
      <c r="Q6075">
        <v>0</v>
      </c>
      <c r="R6075">
        <v>2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7.0018326005883758</v>
      </c>
      <c r="Y6075">
        <v>0</v>
      </c>
      <c r="Z6075">
        <v>2.1963024891500003E-3</v>
      </c>
      <c r="AA6075">
        <v>0</v>
      </c>
      <c r="AB6075">
        <v>0</v>
      </c>
      <c r="AC6075">
        <v>0</v>
      </c>
      <c r="AD6075">
        <v>0</v>
      </c>
      <c r="AE6075">
        <v>7.0040289030775256</v>
      </c>
    </row>
    <row r="6076" spans="1:31" x14ac:dyDescent="0.3">
      <c r="A6076">
        <v>2519014</v>
      </c>
      <c r="B6076">
        <v>1</v>
      </c>
      <c r="C6076" t="s">
        <v>81</v>
      </c>
      <c r="D6076" t="s">
        <v>118</v>
      </c>
      <c r="E6076" t="s">
        <v>207</v>
      </c>
      <c r="F6076" t="s">
        <v>17379</v>
      </c>
      <c r="G6076" t="s">
        <v>1512</v>
      </c>
      <c r="H6076" t="s">
        <v>150</v>
      </c>
      <c r="I6076" t="s">
        <v>136</v>
      </c>
      <c r="J6076" t="s">
        <v>137</v>
      </c>
      <c r="K6076" t="s">
        <v>144</v>
      </c>
      <c r="L6076" t="s">
        <v>17380</v>
      </c>
      <c r="M6076" t="s">
        <v>17381</v>
      </c>
      <c r="N6076">
        <v>1.4511111109999999</v>
      </c>
      <c r="O6076">
        <v>0</v>
      </c>
      <c r="P6076">
        <v>202</v>
      </c>
      <c r="Q6076">
        <v>0</v>
      </c>
      <c r="R6076">
        <v>0</v>
      </c>
      <c r="S6076">
        <v>0</v>
      </c>
      <c r="T6076">
        <v>7</v>
      </c>
      <c r="U6076">
        <v>0</v>
      </c>
      <c r="V6076">
        <v>0</v>
      </c>
      <c r="W6076">
        <v>0</v>
      </c>
      <c r="X6076">
        <v>57.503762091175332</v>
      </c>
      <c r="Y6076">
        <v>0</v>
      </c>
      <c r="Z6076">
        <v>0</v>
      </c>
      <c r="AA6076">
        <v>0</v>
      </c>
      <c r="AB6076">
        <v>3.6642578058767818</v>
      </c>
      <c r="AC6076">
        <v>0</v>
      </c>
      <c r="AD6076">
        <v>0</v>
      </c>
      <c r="AE6076">
        <v>61.168019897052112</v>
      </c>
    </row>
    <row r="6077" spans="1:31" x14ac:dyDescent="0.3">
      <c r="A6077">
        <v>2519015</v>
      </c>
      <c r="B6077">
        <v>1</v>
      </c>
      <c r="C6077" t="s">
        <v>81</v>
      </c>
      <c r="D6077" t="s">
        <v>118</v>
      </c>
      <c r="E6077" t="s">
        <v>132</v>
      </c>
      <c r="F6077" t="s">
        <v>14087</v>
      </c>
      <c r="G6077" t="s">
        <v>204</v>
      </c>
      <c r="H6077" t="s">
        <v>135</v>
      </c>
      <c r="I6077" t="s">
        <v>136</v>
      </c>
      <c r="J6077" t="s">
        <v>137</v>
      </c>
      <c r="K6077" t="s">
        <v>144</v>
      </c>
      <c r="L6077" t="s">
        <v>17382</v>
      </c>
      <c r="M6077" t="s">
        <v>17383</v>
      </c>
      <c r="N6077">
        <v>2.5972222220000001</v>
      </c>
      <c r="O6077">
        <v>0</v>
      </c>
      <c r="P6077">
        <v>0</v>
      </c>
      <c r="Q6077">
        <v>3</v>
      </c>
      <c r="R6077">
        <v>0</v>
      </c>
      <c r="S6077">
        <v>2</v>
      </c>
      <c r="T6077">
        <v>0</v>
      </c>
      <c r="U6077">
        <v>0</v>
      </c>
      <c r="V6077">
        <v>0</v>
      </c>
      <c r="W6077">
        <v>0</v>
      </c>
      <c r="X6077">
        <v>0</v>
      </c>
      <c r="Y6077">
        <v>1.2805469238555556</v>
      </c>
      <c r="Z6077">
        <v>0</v>
      </c>
      <c r="AA6077">
        <v>5.6176783770355563</v>
      </c>
      <c r="AB6077">
        <v>0</v>
      </c>
      <c r="AC6077">
        <v>0</v>
      </c>
      <c r="AD6077">
        <v>0</v>
      </c>
      <c r="AE6077">
        <v>6.8982253008911121</v>
      </c>
    </row>
    <row r="6078" spans="1:31" x14ac:dyDescent="0.3">
      <c r="A6078">
        <v>2519023</v>
      </c>
      <c r="B6078">
        <v>1</v>
      </c>
      <c r="C6078" t="s">
        <v>80</v>
      </c>
      <c r="D6078" t="s">
        <v>100</v>
      </c>
      <c r="E6078" t="s">
        <v>167</v>
      </c>
      <c r="F6078" t="s">
        <v>14247</v>
      </c>
      <c r="G6078" t="s">
        <v>234</v>
      </c>
      <c r="H6078" t="s">
        <v>150</v>
      </c>
      <c r="I6078" t="s">
        <v>136</v>
      </c>
      <c r="J6078" t="s">
        <v>137</v>
      </c>
      <c r="K6078" t="s">
        <v>144</v>
      </c>
      <c r="L6078" t="s">
        <v>17384</v>
      </c>
      <c r="M6078" t="s">
        <v>17385</v>
      </c>
      <c r="N6078">
        <v>0.40083333300000001</v>
      </c>
      <c r="O6078">
        <v>0</v>
      </c>
      <c r="P6078">
        <v>7</v>
      </c>
      <c r="Q6078">
        <v>0</v>
      </c>
      <c r="R6078">
        <v>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0.62491992473397673</v>
      </c>
      <c r="Y6078">
        <v>0</v>
      </c>
      <c r="Z6078">
        <v>0</v>
      </c>
      <c r="AA6078">
        <v>0</v>
      </c>
      <c r="AB6078">
        <v>0</v>
      </c>
      <c r="AC6078">
        <v>0</v>
      </c>
      <c r="AD6078">
        <v>0</v>
      </c>
      <c r="AE6078">
        <v>0.62491992473397673</v>
      </c>
    </row>
    <row r="6079" spans="1:31" x14ac:dyDescent="0.3">
      <c r="A6079">
        <v>2538262</v>
      </c>
      <c r="B6079">
        <v>1</v>
      </c>
      <c r="C6079" t="s">
        <v>80</v>
      </c>
      <c r="D6079" t="s">
        <v>105</v>
      </c>
      <c r="E6079" t="s">
        <v>275</v>
      </c>
      <c r="F6079" t="s">
        <v>17386</v>
      </c>
      <c r="G6079" t="s">
        <v>143</v>
      </c>
      <c r="H6079" t="s">
        <v>135</v>
      </c>
      <c r="I6079" t="s">
        <v>136</v>
      </c>
      <c r="J6079" t="s">
        <v>137</v>
      </c>
      <c r="K6079" t="s">
        <v>144</v>
      </c>
      <c r="L6079" t="s">
        <v>17387</v>
      </c>
      <c r="M6079" t="s">
        <v>17388</v>
      </c>
      <c r="N6079">
        <v>0.236944444</v>
      </c>
      <c r="O6079">
        <v>0</v>
      </c>
      <c r="P6079">
        <v>8947</v>
      </c>
      <c r="Q6079">
        <v>0</v>
      </c>
      <c r="R6079">
        <v>1</v>
      </c>
      <c r="S6079">
        <v>0</v>
      </c>
      <c r="T6079">
        <v>491</v>
      </c>
      <c r="U6079">
        <v>0</v>
      </c>
      <c r="V6079">
        <v>0</v>
      </c>
      <c r="W6079">
        <v>0</v>
      </c>
      <c r="X6079">
        <v>574.13230475810394</v>
      </c>
      <c r="Y6079">
        <v>0</v>
      </c>
      <c r="Z6079">
        <v>0.11545621747885335</v>
      </c>
      <c r="AA6079">
        <v>0</v>
      </c>
      <c r="AB6079">
        <v>209.45772830434547</v>
      </c>
      <c r="AC6079">
        <v>0</v>
      </c>
      <c r="AD6079">
        <v>0</v>
      </c>
      <c r="AE6079">
        <v>783.7054892799282</v>
      </c>
    </row>
    <row r="6080" spans="1:31" x14ac:dyDescent="0.3">
      <c r="A6080">
        <v>2547304</v>
      </c>
      <c r="B6080">
        <v>1</v>
      </c>
      <c r="C6080" t="s">
        <v>81</v>
      </c>
      <c r="D6080" t="s">
        <v>127</v>
      </c>
      <c r="E6080" t="s">
        <v>132</v>
      </c>
      <c r="F6080" t="s">
        <v>17389</v>
      </c>
      <c r="G6080" t="s">
        <v>143</v>
      </c>
      <c r="H6080" t="s">
        <v>135</v>
      </c>
      <c r="I6080" t="s">
        <v>277</v>
      </c>
      <c r="J6080" t="s">
        <v>137</v>
      </c>
      <c r="K6080" t="s">
        <v>144</v>
      </c>
      <c r="L6080" t="s">
        <v>17390</v>
      </c>
      <c r="M6080" t="s">
        <v>17391</v>
      </c>
      <c r="N6080">
        <v>3.3333333E-2</v>
      </c>
      <c r="O6080">
        <v>0</v>
      </c>
      <c r="P6080">
        <v>84</v>
      </c>
      <c r="Q6080">
        <v>0</v>
      </c>
      <c r="R6080">
        <v>26</v>
      </c>
      <c r="S6080">
        <v>0</v>
      </c>
      <c r="T6080">
        <v>12</v>
      </c>
      <c r="U6080">
        <v>0</v>
      </c>
      <c r="V6080">
        <v>1</v>
      </c>
      <c r="W6080">
        <v>0</v>
      </c>
      <c r="X6080">
        <v>0.56814511113236676</v>
      </c>
      <c r="Y6080">
        <v>0</v>
      </c>
      <c r="Z6080">
        <v>0.42990554259680014</v>
      </c>
      <c r="AA6080">
        <v>0</v>
      </c>
      <c r="AB6080">
        <v>0.2729483469697333</v>
      </c>
      <c r="AC6080">
        <v>0</v>
      </c>
      <c r="AD6080">
        <v>6.4790696287999996</v>
      </c>
      <c r="AE6080">
        <v>7.7500686294988999</v>
      </c>
    </row>
    <row r="6081" spans="1:31" x14ac:dyDescent="0.3">
      <c r="A6081">
        <v>2519419</v>
      </c>
      <c r="B6081">
        <v>1</v>
      </c>
      <c r="C6081" t="s">
        <v>80</v>
      </c>
      <c r="D6081" t="s">
        <v>98</v>
      </c>
      <c r="E6081" t="s">
        <v>159</v>
      </c>
      <c r="F6081" t="s">
        <v>17392</v>
      </c>
      <c r="G6081" t="s">
        <v>161</v>
      </c>
      <c r="H6081" t="s">
        <v>150</v>
      </c>
      <c r="I6081" t="s">
        <v>136</v>
      </c>
      <c r="J6081" t="s">
        <v>137</v>
      </c>
      <c r="K6081" t="s">
        <v>144</v>
      </c>
      <c r="L6081" t="s">
        <v>17393</v>
      </c>
      <c r="M6081" t="s">
        <v>17394</v>
      </c>
      <c r="N6081">
        <v>0.80249999999999999</v>
      </c>
      <c r="O6081">
        <v>0</v>
      </c>
      <c r="P6081">
        <v>19</v>
      </c>
      <c r="Q6081">
        <v>0</v>
      </c>
      <c r="R6081">
        <v>13</v>
      </c>
      <c r="S6081">
        <v>0</v>
      </c>
      <c r="T6081">
        <v>6</v>
      </c>
      <c r="U6081">
        <v>0</v>
      </c>
      <c r="V6081">
        <v>0</v>
      </c>
      <c r="W6081">
        <v>0</v>
      </c>
      <c r="X6081">
        <v>0.36954923230420511</v>
      </c>
      <c r="Y6081">
        <v>0</v>
      </c>
      <c r="Z6081">
        <v>1.8505244619218755</v>
      </c>
      <c r="AA6081">
        <v>0</v>
      </c>
      <c r="AB6081">
        <v>1.3108381203188844</v>
      </c>
      <c r="AC6081">
        <v>0</v>
      </c>
      <c r="AD6081">
        <v>0</v>
      </c>
      <c r="AE6081">
        <v>3.5309118145449645</v>
      </c>
    </row>
    <row r="6082" spans="1:31" x14ac:dyDescent="0.3">
      <c r="A6082">
        <v>2519396</v>
      </c>
      <c r="B6082">
        <v>1</v>
      </c>
      <c r="C6082" t="s">
        <v>80</v>
      </c>
      <c r="D6082" t="s">
        <v>105</v>
      </c>
      <c r="E6082" t="s">
        <v>132</v>
      </c>
      <c r="F6082" t="s">
        <v>17395</v>
      </c>
      <c r="G6082" t="s">
        <v>143</v>
      </c>
      <c r="H6082" t="s">
        <v>135</v>
      </c>
      <c r="I6082" t="s">
        <v>136</v>
      </c>
      <c r="J6082" t="s">
        <v>137</v>
      </c>
      <c r="K6082" t="s">
        <v>144</v>
      </c>
      <c r="L6082" t="s">
        <v>17396</v>
      </c>
      <c r="M6082" t="s">
        <v>17397</v>
      </c>
      <c r="N6082">
        <v>1.2397222219999999</v>
      </c>
      <c r="O6082">
        <v>1</v>
      </c>
      <c r="P6082">
        <v>1501</v>
      </c>
      <c r="Q6082">
        <v>0</v>
      </c>
      <c r="R6082">
        <v>1</v>
      </c>
      <c r="S6082">
        <v>1</v>
      </c>
      <c r="T6082">
        <v>48</v>
      </c>
      <c r="U6082">
        <v>0</v>
      </c>
      <c r="V6082">
        <v>0</v>
      </c>
      <c r="W6082">
        <v>1.0125858736413333</v>
      </c>
      <c r="X6082">
        <v>426.26823805317468</v>
      </c>
      <c r="Y6082">
        <v>0</v>
      </c>
      <c r="Z6082">
        <v>0.87607017668249998</v>
      </c>
      <c r="AA6082">
        <v>2.9245870600667465</v>
      </c>
      <c r="AB6082">
        <v>51.466856990688918</v>
      </c>
      <c r="AC6082">
        <v>0</v>
      </c>
      <c r="AD6082">
        <v>0</v>
      </c>
      <c r="AE6082">
        <v>482.54833815425422</v>
      </c>
    </row>
    <row r="6083" spans="1:31" x14ac:dyDescent="0.3">
      <c r="A6083">
        <v>2519711</v>
      </c>
      <c r="B6083">
        <v>1</v>
      </c>
      <c r="C6083" t="s">
        <v>81</v>
      </c>
      <c r="D6083" t="s">
        <v>128</v>
      </c>
      <c r="E6083" t="s">
        <v>132</v>
      </c>
      <c r="F6083" t="s">
        <v>17398</v>
      </c>
      <c r="G6083" t="s">
        <v>204</v>
      </c>
      <c r="H6083" t="s">
        <v>135</v>
      </c>
      <c r="I6083" t="s">
        <v>136</v>
      </c>
      <c r="J6083" t="s">
        <v>137</v>
      </c>
      <c r="K6083" t="s">
        <v>144</v>
      </c>
      <c r="L6083" t="s">
        <v>17399</v>
      </c>
      <c r="M6083" t="s">
        <v>17400</v>
      </c>
      <c r="N6083">
        <v>1.8344444440000001</v>
      </c>
      <c r="O6083">
        <v>0</v>
      </c>
      <c r="P6083">
        <v>119</v>
      </c>
      <c r="Q6083">
        <v>0</v>
      </c>
      <c r="R6083">
        <v>6</v>
      </c>
      <c r="S6083">
        <v>0</v>
      </c>
      <c r="T6083">
        <v>3</v>
      </c>
      <c r="U6083">
        <v>0</v>
      </c>
      <c r="V6083">
        <v>0</v>
      </c>
      <c r="W6083">
        <v>0</v>
      </c>
      <c r="X6083">
        <v>29.302456560705188</v>
      </c>
      <c r="Y6083">
        <v>0</v>
      </c>
      <c r="Z6083">
        <v>0.16494260665811497</v>
      </c>
      <c r="AA6083">
        <v>0</v>
      </c>
      <c r="AB6083">
        <v>1.1975390046073335</v>
      </c>
      <c r="AC6083">
        <v>0</v>
      </c>
      <c r="AD6083">
        <v>0</v>
      </c>
      <c r="AE6083">
        <v>30.664938171970636</v>
      </c>
    </row>
    <row r="6084" spans="1:31" x14ac:dyDescent="0.3">
      <c r="A6084">
        <v>2519442</v>
      </c>
      <c r="B6084">
        <v>1</v>
      </c>
      <c r="C6084" t="s">
        <v>80</v>
      </c>
      <c r="D6084" t="s">
        <v>105</v>
      </c>
      <c r="E6084" t="s">
        <v>207</v>
      </c>
      <c r="F6084" t="s">
        <v>17401</v>
      </c>
      <c r="G6084" t="s">
        <v>161</v>
      </c>
      <c r="H6084" t="s">
        <v>150</v>
      </c>
      <c r="I6084" t="s">
        <v>136</v>
      </c>
      <c r="J6084" t="s">
        <v>137</v>
      </c>
      <c r="K6084" t="s">
        <v>144</v>
      </c>
      <c r="L6084" t="s">
        <v>17402</v>
      </c>
      <c r="M6084" t="s">
        <v>17403</v>
      </c>
      <c r="N6084">
        <v>0.92111111099999998</v>
      </c>
      <c r="O6084">
        <v>0</v>
      </c>
      <c r="P6084">
        <v>1</v>
      </c>
      <c r="Q6084">
        <v>0</v>
      </c>
      <c r="R6084">
        <v>6</v>
      </c>
      <c r="S6084">
        <v>0</v>
      </c>
      <c r="T6084">
        <v>3</v>
      </c>
      <c r="U6084">
        <v>0</v>
      </c>
      <c r="V6084">
        <v>0</v>
      </c>
      <c r="W6084">
        <v>0</v>
      </c>
      <c r="X6084">
        <v>1.7004647707334699</v>
      </c>
      <c r="Y6084">
        <v>0</v>
      </c>
      <c r="Z6084">
        <v>0.29916077895141335</v>
      </c>
      <c r="AA6084">
        <v>0</v>
      </c>
      <c r="AB6084">
        <v>3.03774356837696</v>
      </c>
      <c r="AC6084">
        <v>0</v>
      </c>
      <c r="AD6084">
        <v>0</v>
      </c>
      <c r="AE6084">
        <v>5.037369118061843</v>
      </c>
    </row>
    <row r="6085" spans="1:31" x14ac:dyDescent="0.3">
      <c r="A6085">
        <v>2519548</v>
      </c>
      <c r="B6085">
        <v>1</v>
      </c>
      <c r="C6085" t="s">
        <v>81</v>
      </c>
      <c r="D6085" t="s">
        <v>120</v>
      </c>
      <c r="E6085" t="s">
        <v>132</v>
      </c>
      <c r="F6085" t="s">
        <v>17404</v>
      </c>
      <c r="G6085" t="s">
        <v>204</v>
      </c>
      <c r="H6085" t="s">
        <v>135</v>
      </c>
      <c r="I6085" t="s">
        <v>136</v>
      </c>
      <c r="J6085" t="s">
        <v>137</v>
      </c>
      <c r="K6085" t="s">
        <v>144</v>
      </c>
      <c r="L6085" t="s">
        <v>17405</v>
      </c>
      <c r="M6085" t="s">
        <v>17406</v>
      </c>
      <c r="N6085">
        <v>5.6816666659999999</v>
      </c>
      <c r="O6085">
        <v>2</v>
      </c>
      <c r="P6085">
        <v>0</v>
      </c>
      <c r="Q6085">
        <v>33</v>
      </c>
      <c r="R6085">
        <v>0</v>
      </c>
      <c r="S6085">
        <v>5</v>
      </c>
      <c r="T6085">
        <v>0</v>
      </c>
      <c r="U6085">
        <v>0</v>
      </c>
      <c r="V6085">
        <v>0</v>
      </c>
      <c r="W6085">
        <v>6.1903492465047396</v>
      </c>
      <c r="X6085">
        <v>0</v>
      </c>
      <c r="Y6085">
        <v>64.76069000056674</v>
      </c>
      <c r="Z6085">
        <v>0</v>
      </c>
      <c r="AA6085">
        <v>177.24611398385156</v>
      </c>
      <c r="AB6085">
        <v>0</v>
      </c>
      <c r="AC6085">
        <v>0</v>
      </c>
      <c r="AD6085">
        <v>0</v>
      </c>
      <c r="AE6085">
        <v>248.19715323092305</v>
      </c>
    </row>
    <row r="6086" spans="1:31" x14ac:dyDescent="0.3">
      <c r="A6086">
        <v>2519064</v>
      </c>
      <c r="B6086">
        <v>1</v>
      </c>
      <c r="C6086" t="s">
        <v>81</v>
      </c>
      <c r="D6086" t="s">
        <v>123</v>
      </c>
      <c r="E6086" t="s">
        <v>159</v>
      </c>
      <c r="F6086" t="s">
        <v>6181</v>
      </c>
      <c r="G6086" t="s">
        <v>181</v>
      </c>
      <c r="H6086" t="s">
        <v>150</v>
      </c>
      <c r="I6086" t="s">
        <v>136</v>
      </c>
      <c r="J6086" t="s">
        <v>137</v>
      </c>
      <c r="K6086" t="s">
        <v>144</v>
      </c>
      <c r="L6086" t="s">
        <v>17407</v>
      </c>
      <c r="M6086" t="s">
        <v>17408</v>
      </c>
      <c r="N6086">
        <v>0.98499999999999999</v>
      </c>
      <c r="O6086">
        <v>0</v>
      </c>
      <c r="P6086">
        <v>231</v>
      </c>
      <c r="Q6086">
        <v>0</v>
      </c>
      <c r="R6086">
        <v>11</v>
      </c>
      <c r="S6086">
        <v>0</v>
      </c>
      <c r="T6086">
        <v>17</v>
      </c>
      <c r="U6086">
        <v>0</v>
      </c>
      <c r="V6086">
        <v>0</v>
      </c>
      <c r="W6086">
        <v>0</v>
      </c>
      <c r="X6086">
        <v>56.898771210335617</v>
      </c>
      <c r="Y6086">
        <v>0</v>
      </c>
      <c r="Z6086">
        <v>3.0642853470106899</v>
      </c>
      <c r="AA6086">
        <v>0</v>
      </c>
      <c r="AB6086">
        <v>9.3177644209037549</v>
      </c>
      <c r="AC6086">
        <v>0</v>
      </c>
      <c r="AD6086">
        <v>0</v>
      </c>
      <c r="AE6086">
        <v>69.280820978250063</v>
      </c>
    </row>
    <row r="6087" spans="1:31" x14ac:dyDescent="0.3">
      <c r="A6087">
        <v>2519402</v>
      </c>
      <c r="B6087">
        <v>1</v>
      </c>
      <c r="C6087" t="s">
        <v>81</v>
      </c>
      <c r="D6087" t="s">
        <v>123</v>
      </c>
      <c r="E6087" t="s">
        <v>141</v>
      </c>
      <c r="F6087" t="s">
        <v>7518</v>
      </c>
      <c r="G6087" t="s">
        <v>143</v>
      </c>
      <c r="H6087" t="s">
        <v>135</v>
      </c>
      <c r="I6087" t="s">
        <v>136</v>
      </c>
      <c r="J6087" t="s">
        <v>137</v>
      </c>
      <c r="K6087" t="s">
        <v>144</v>
      </c>
      <c r="L6087" t="s">
        <v>17409</v>
      </c>
      <c r="M6087" t="s">
        <v>17410</v>
      </c>
      <c r="N6087">
        <v>0.08</v>
      </c>
      <c r="O6087">
        <v>4</v>
      </c>
      <c r="P6087">
        <v>1324</v>
      </c>
      <c r="Q6087">
        <v>127</v>
      </c>
      <c r="R6087">
        <v>137</v>
      </c>
      <c r="S6087">
        <v>17</v>
      </c>
      <c r="T6087">
        <v>181</v>
      </c>
      <c r="U6087">
        <v>0</v>
      </c>
      <c r="V6087">
        <v>1</v>
      </c>
      <c r="W6087">
        <v>3.6134223243839997E-2</v>
      </c>
      <c r="X6087">
        <v>16.999828544330065</v>
      </c>
      <c r="Y6087">
        <v>4.3727797132531174</v>
      </c>
      <c r="Z6087">
        <v>3.2267627541071997</v>
      </c>
      <c r="AA6087">
        <v>2.0078034235766404</v>
      </c>
      <c r="AB6087">
        <v>6.7784573850483216</v>
      </c>
      <c r="AC6087">
        <v>0</v>
      </c>
      <c r="AD6087">
        <v>0.11867372621520002</v>
      </c>
      <c r="AE6087">
        <v>33.54043976977438</v>
      </c>
    </row>
    <row r="6088" spans="1:31" x14ac:dyDescent="0.3">
      <c r="A6088">
        <v>2519210</v>
      </c>
      <c r="B6088">
        <v>1</v>
      </c>
      <c r="C6088" t="s">
        <v>80</v>
      </c>
      <c r="D6088" t="s">
        <v>98</v>
      </c>
      <c r="E6088" t="s">
        <v>141</v>
      </c>
      <c r="F6088" t="s">
        <v>1781</v>
      </c>
      <c r="G6088" t="s">
        <v>143</v>
      </c>
      <c r="H6088" t="s">
        <v>135</v>
      </c>
      <c r="I6088" t="s">
        <v>136</v>
      </c>
      <c r="J6088" t="s">
        <v>137</v>
      </c>
      <c r="K6088" t="s">
        <v>144</v>
      </c>
      <c r="L6088" t="s">
        <v>17411</v>
      </c>
      <c r="M6088" t="s">
        <v>17412</v>
      </c>
      <c r="N6088">
        <v>3.2349999999999999</v>
      </c>
      <c r="O6088">
        <v>0</v>
      </c>
      <c r="P6088">
        <v>0</v>
      </c>
      <c r="Q6088">
        <v>9</v>
      </c>
      <c r="R6088">
        <v>92</v>
      </c>
      <c r="S6088">
        <v>3</v>
      </c>
      <c r="T6088">
        <v>24</v>
      </c>
      <c r="U6088">
        <v>1</v>
      </c>
      <c r="V6088">
        <v>0</v>
      </c>
      <c r="W6088">
        <v>0</v>
      </c>
      <c r="X6088">
        <v>0</v>
      </c>
      <c r="Y6088">
        <v>214.11051081210283</v>
      </c>
      <c r="Z6088">
        <v>314.20914364668278</v>
      </c>
      <c r="AA6088">
        <v>19.780429611401029</v>
      </c>
      <c r="AB6088">
        <v>152.50408639432965</v>
      </c>
      <c r="AC6088">
        <v>296.25215975355127</v>
      </c>
      <c r="AD6088">
        <v>0</v>
      </c>
      <c r="AE6088">
        <v>996.85633021806757</v>
      </c>
    </row>
    <row r="6089" spans="1:31" x14ac:dyDescent="0.3">
      <c r="A6089">
        <v>2519651</v>
      </c>
      <c r="B6089">
        <v>1</v>
      </c>
      <c r="C6089" t="s">
        <v>81</v>
      </c>
      <c r="D6089" t="s">
        <v>119</v>
      </c>
      <c r="E6089" t="s">
        <v>187</v>
      </c>
      <c r="F6089" t="s">
        <v>12287</v>
      </c>
      <c r="G6089" t="s">
        <v>143</v>
      </c>
      <c r="H6089" t="s">
        <v>135</v>
      </c>
      <c r="I6089" t="s">
        <v>136</v>
      </c>
      <c r="J6089" t="s">
        <v>137</v>
      </c>
      <c r="K6089" t="s">
        <v>144</v>
      </c>
      <c r="L6089" t="s">
        <v>17413</v>
      </c>
      <c r="M6089" t="s">
        <v>17414</v>
      </c>
      <c r="N6089">
        <v>1.6813888880000001</v>
      </c>
      <c r="O6089">
        <v>0</v>
      </c>
      <c r="P6089">
        <v>1659</v>
      </c>
      <c r="Q6089">
        <v>123</v>
      </c>
      <c r="R6089">
        <v>391</v>
      </c>
      <c r="S6089">
        <v>8</v>
      </c>
      <c r="T6089">
        <v>88</v>
      </c>
      <c r="U6089">
        <v>0</v>
      </c>
      <c r="V6089">
        <v>0</v>
      </c>
      <c r="W6089">
        <v>0</v>
      </c>
      <c r="X6089">
        <v>356.80241399254248</v>
      </c>
      <c r="Y6089">
        <v>205.857121449842</v>
      </c>
      <c r="Z6089">
        <v>404.21048323551992</v>
      </c>
      <c r="AA6089">
        <v>12.419801762582722</v>
      </c>
      <c r="AB6089">
        <v>53.66207144580256</v>
      </c>
      <c r="AC6089">
        <v>0</v>
      </c>
      <c r="AD6089">
        <v>0</v>
      </c>
      <c r="AE6089">
        <v>1032.9518918862898</v>
      </c>
    </row>
    <row r="6090" spans="1:31" x14ac:dyDescent="0.3">
      <c r="A6090">
        <v>2519671</v>
      </c>
      <c r="B6090">
        <v>1</v>
      </c>
      <c r="C6090" t="s">
        <v>81</v>
      </c>
      <c r="D6090" t="s">
        <v>123</v>
      </c>
      <c r="E6090" t="s">
        <v>159</v>
      </c>
      <c r="F6090" t="s">
        <v>17415</v>
      </c>
      <c r="G6090" t="s">
        <v>181</v>
      </c>
      <c r="H6090" t="s">
        <v>150</v>
      </c>
      <c r="I6090" t="s">
        <v>136</v>
      </c>
      <c r="J6090" t="s">
        <v>137</v>
      </c>
      <c r="K6090" t="s">
        <v>144</v>
      </c>
      <c r="L6090" t="s">
        <v>17416</v>
      </c>
      <c r="M6090" t="s">
        <v>17417</v>
      </c>
      <c r="N6090">
        <v>0.99472222200000004</v>
      </c>
      <c r="O6090">
        <v>0</v>
      </c>
      <c r="P6090">
        <v>197</v>
      </c>
      <c r="Q6090">
        <v>0</v>
      </c>
      <c r="R6090">
        <v>1</v>
      </c>
      <c r="S6090">
        <v>0</v>
      </c>
      <c r="T6090">
        <v>9</v>
      </c>
      <c r="U6090">
        <v>0</v>
      </c>
      <c r="V6090">
        <v>1</v>
      </c>
      <c r="W6090">
        <v>0</v>
      </c>
      <c r="X6090">
        <v>48.964591347815237</v>
      </c>
      <c r="Y6090">
        <v>0</v>
      </c>
      <c r="Z6090">
        <v>1.1644858433565592</v>
      </c>
      <c r="AA6090">
        <v>0</v>
      </c>
      <c r="AB6090">
        <v>5.6558494133876263</v>
      </c>
      <c r="AC6090">
        <v>0</v>
      </c>
      <c r="AD6090">
        <v>3.509473008865176</v>
      </c>
      <c r="AE6090">
        <v>59.294399613424602</v>
      </c>
    </row>
    <row r="6091" spans="1:31" x14ac:dyDescent="0.3">
      <c r="A6091">
        <v>2519691</v>
      </c>
      <c r="B6091">
        <v>1</v>
      </c>
      <c r="C6091" t="s">
        <v>80</v>
      </c>
      <c r="D6091" t="s">
        <v>97</v>
      </c>
      <c r="E6091" t="s">
        <v>207</v>
      </c>
      <c r="F6091" t="s">
        <v>1013</v>
      </c>
      <c r="G6091" t="s">
        <v>177</v>
      </c>
      <c r="H6091" t="s">
        <v>150</v>
      </c>
      <c r="I6091" t="s">
        <v>136</v>
      </c>
      <c r="J6091" t="s">
        <v>137</v>
      </c>
      <c r="K6091" t="s">
        <v>144</v>
      </c>
      <c r="L6091" t="s">
        <v>17418</v>
      </c>
      <c r="M6091" t="s">
        <v>17419</v>
      </c>
      <c r="N6091">
        <v>3.2538888880000001</v>
      </c>
      <c r="O6091">
        <v>0</v>
      </c>
      <c r="P6091">
        <v>151</v>
      </c>
      <c r="Q6091">
        <v>0</v>
      </c>
      <c r="R6091">
        <v>0</v>
      </c>
      <c r="S6091">
        <v>0</v>
      </c>
      <c r="T6091">
        <v>2</v>
      </c>
      <c r="U6091">
        <v>0</v>
      </c>
      <c r="V6091">
        <v>0</v>
      </c>
      <c r="W6091">
        <v>0</v>
      </c>
      <c r="X6091">
        <v>69.689925917899998</v>
      </c>
      <c r="Y6091">
        <v>0</v>
      </c>
      <c r="Z6091">
        <v>0</v>
      </c>
      <c r="AA6091">
        <v>0</v>
      </c>
      <c r="AB6091">
        <v>4.42985250005135</v>
      </c>
      <c r="AC6091">
        <v>0</v>
      </c>
      <c r="AD6091">
        <v>0</v>
      </c>
      <c r="AE6091">
        <v>74.119778417951352</v>
      </c>
    </row>
    <row r="6092" spans="1:31" x14ac:dyDescent="0.3">
      <c r="A6092">
        <v>2519193</v>
      </c>
      <c r="B6092">
        <v>1</v>
      </c>
      <c r="C6092" t="s">
        <v>80</v>
      </c>
      <c r="D6092" t="s">
        <v>97</v>
      </c>
      <c r="E6092" t="s">
        <v>167</v>
      </c>
      <c r="F6092" t="s">
        <v>17420</v>
      </c>
      <c r="G6092" t="s">
        <v>538</v>
      </c>
      <c r="H6092" t="s">
        <v>150</v>
      </c>
      <c r="I6092" t="s">
        <v>136</v>
      </c>
      <c r="J6092" t="s">
        <v>3</v>
      </c>
      <c r="K6092" t="s">
        <v>144</v>
      </c>
      <c r="L6092" t="s">
        <v>17421</v>
      </c>
      <c r="M6092" t="s">
        <v>17422</v>
      </c>
      <c r="N6092">
        <v>5.9325000000000001</v>
      </c>
      <c r="O6092">
        <v>0</v>
      </c>
      <c r="P6092">
        <v>3</v>
      </c>
      <c r="Q6092">
        <v>0</v>
      </c>
      <c r="R6092">
        <v>0</v>
      </c>
      <c r="S6092">
        <v>0</v>
      </c>
      <c r="T6092">
        <v>0</v>
      </c>
      <c r="U6092">
        <v>0</v>
      </c>
      <c r="V6092">
        <v>0</v>
      </c>
      <c r="W6092">
        <v>0</v>
      </c>
      <c r="X6092">
        <v>6.2349478439752799</v>
      </c>
      <c r="Y6092">
        <v>0</v>
      </c>
      <c r="Z6092">
        <v>0</v>
      </c>
      <c r="AA6092">
        <v>0</v>
      </c>
      <c r="AB6092">
        <v>0</v>
      </c>
      <c r="AC6092">
        <v>0</v>
      </c>
      <c r="AD6092">
        <v>0</v>
      </c>
      <c r="AE6092">
        <v>6.2349478439752799</v>
      </c>
    </row>
    <row r="6093" spans="1:31" x14ac:dyDescent="0.3">
      <c r="A6093">
        <v>2519130</v>
      </c>
      <c r="B6093">
        <v>1</v>
      </c>
      <c r="C6093" t="s">
        <v>81</v>
      </c>
      <c r="D6093" t="s">
        <v>118</v>
      </c>
      <c r="E6093" t="s">
        <v>187</v>
      </c>
      <c r="F6093" t="s">
        <v>17423</v>
      </c>
      <c r="G6093" t="s">
        <v>161</v>
      </c>
      <c r="H6093" t="s">
        <v>135</v>
      </c>
      <c r="I6093" t="s">
        <v>136</v>
      </c>
      <c r="J6093" t="s">
        <v>137</v>
      </c>
      <c r="K6093" t="s">
        <v>144</v>
      </c>
      <c r="L6093" t="s">
        <v>17424</v>
      </c>
      <c r="M6093" t="s">
        <v>17425</v>
      </c>
      <c r="N6093">
        <v>0.52055555499999995</v>
      </c>
      <c r="O6093">
        <v>6</v>
      </c>
      <c r="P6093">
        <v>689</v>
      </c>
      <c r="Q6093">
        <v>92</v>
      </c>
      <c r="R6093">
        <v>250</v>
      </c>
      <c r="S6093">
        <v>28</v>
      </c>
      <c r="T6093">
        <v>85</v>
      </c>
      <c r="U6093">
        <v>4</v>
      </c>
      <c r="V6093">
        <v>0</v>
      </c>
      <c r="W6093">
        <v>1.3294274692967258</v>
      </c>
      <c r="X6093">
        <v>52.424409180336987</v>
      </c>
      <c r="Y6093">
        <v>69.07104170579467</v>
      </c>
      <c r="Z6093">
        <v>96.931959148265889</v>
      </c>
      <c r="AA6093">
        <v>38.469085425168728</v>
      </c>
      <c r="AB6093">
        <v>28.560981306655531</v>
      </c>
      <c r="AC6093">
        <v>137.96881949460985</v>
      </c>
      <c r="AD6093">
        <v>0</v>
      </c>
      <c r="AE6093">
        <v>424.75572373012835</v>
      </c>
    </row>
    <row r="6094" spans="1:31" x14ac:dyDescent="0.3">
      <c r="A6094">
        <v>2519336</v>
      </c>
      <c r="B6094">
        <v>1</v>
      </c>
      <c r="C6094" t="s">
        <v>81</v>
      </c>
      <c r="D6094" t="s">
        <v>123</v>
      </c>
      <c r="E6094" t="s">
        <v>187</v>
      </c>
      <c r="F6094" t="s">
        <v>17426</v>
      </c>
      <c r="G6094" t="s">
        <v>143</v>
      </c>
      <c r="H6094" t="s">
        <v>135</v>
      </c>
      <c r="I6094" t="s">
        <v>136</v>
      </c>
      <c r="J6094" t="s">
        <v>137</v>
      </c>
      <c r="K6094" t="s">
        <v>144</v>
      </c>
      <c r="L6094" t="s">
        <v>17427</v>
      </c>
      <c r="M6094" t="s">
        <v>17428</v>
      </c>
      <c r="N6094">
        <v>0.76944444400000001</v>
      </c>
      <c r="O6094">
        <v>2</v>
      </c>
      <c r="P6094">
        <v>0</v>
      </c>
      <c r="Q6094">
        <v>60</v>
      </c>
      <c r="R6094">
        <v>0</v>
      </c>
      <c r="S6094">
        <v>9</v>
      </c>
      <c r="T6094">
        <v>0</v>
      </c>
      <c r="U6094">
        <v>0</v>
      </c>
      <c r="V6094">
        <v>0</v>
      </c>
      <c r="W6094">
        <v>0.63493027040863992</v>
      </c>
      <c r="X6094">
        <v>0</v>
      </c>
      <c r="Y6094">
        <v>19.104057344158431</v>
      </c>
      <c r="Z6094">
        <v>0</v>
      </c>
      <c r="AA6094">
        <v>1.3559775978376833</v>
      </c>
      <c r="AB6094">
        <v>0</v>
      </c>
      <c r="AC6094">
        <v>0</v>
      </c>
      <c r="AD6094">
        <v>0</v>
      </c>
      <c r="AE6094">
        <v>21.094965212404752</v>
      </c>
    </row>
    <row r="6095" spans="1:31" x14ac:dyDescent="0.3">
      <c r="A6095">
        <v>2519416</v>
      </c>
      <c r="B6095">
        <v>1</v>
      </c>
      <c r="C6095" t="s">
        <v>80</v>
      </c>
      <c r="D6095" t="s">
        <v>102</v>
      </c>
      <c r="E6095" t="s">
        <v>207</v>
      </c>
      <c r="F6095" t="s">
        <v>17429</v>
      </c>
      <c r="G6095" t="s">
        <v>161</v>
      </c>
      <c r="H6095" t="s">
        <v>150</v>
      </c>
      <c r="I6095" t="s">
        <v>136</v>
      </c>
      <c r="J6095" t="s">
        <v>137</v>
      </c>
      <c r="K6095" t="s">
        <v>144</v>
      </c>
      <c r="L6095" t="s">
        <v>17430</v>
      </c>
      <c r="M6095" t="s">
        <v>17431</v>
      </c>
      <c r="N6095">
        <v>0.67055555499999997</v>
      </c>
      <c r="O6095">
        <v>0</v>
      </c>
      <c r="P6095">
        <v>116</v>
      </c>
      <c r="Q6095">
        <v>0</v>
      </c>
      <c r="R6095">
        <v>0</v>
      </c>
      <c r="S6095">
        <v>0</v>
      </c>
      <c r="T6095">
        <v>40</v>
      </c>
      <c r="U6095">
        <v>0</v>
      </c>
      <c r="V6095">
        <v>0</v>
      </c>
      <c r="W6095">
        <v>0</v>
      </c>
      <c r="X6095">
        <v>13.577780461414669</v>
      </c>
      <c r="Y6095">
        <v>0</v>
      </c>
      <c r="Z6095">
        <v>0</v>
      </c>
      <c r="AA6095">
        <v>0</v>
      </c>
      <c r="AB6095">
        <v>23.010052589224603</v>
      </c>
      <c r="AC6095">
        <v>0</v>
      </c>
      <c r="AD6095">
        <v>0</v>
      </c>
      <c r="AE6095">
        <v>36.587833050639276</v>
      </c>
    </row>
    <row r="6096" spans="1:31" x14ac:dyDescent="0.3">
      <c r="A6096">
        <v>2519213</v>
      </c>
      <c r="B6096">
        <v>1</v>
      </c>
      <c r="C6096" t="s">
        <v>80</v>
      </c>
      <c r="D6096" t="s">
        <v>99</v>
      </c>
      <c r="E6096" t="s">
        <v>167</v>
      </c>
      <c r="F6096" t="s">
        <v>17432</v>
      </c>
      <c r="G6096" t="s">
        <v>263</v>
      </c>
      <c r="H6096" t="s">
        <v>150</v>
      </c>
      <c r="I6096" t="s">
        <v>136</v>
      </c>
      <c r="J6096" t="s">
        <v>137</v>
      </c>
      <c r="K6096" t="s">
        <v>144</v>
      </c>
      <c r="L6096" t="s">
        <v>17433</v>
      </c>
      <c r="M6096" t="s">
        <v>17434</v>
      </c>
      <c r="N6096">
        <v>1.3563888879999999</v>
      </c>
      <c r="O6096">
        <v>0</v>
      </c>
      <c r="P6096">
        <v>4</v>
      </c>
      <c r="Q6096">
        <v>0</v>
      </c>
      <c r="R6096">
        <v>0</v>
      </c>
      <c r="S6096">
        <v>0</v>
      </c>
      <c r="T6096">
        <v>0</v>
      </c>
      <c r="U6096">
        <v>0</v>
      </c>
      <c r="V6096">
        <v>0</v>
      </c>
      <c r="W6096">
        <v>0</v>
      </c>
      <c r="X6096">
        <v>0.9871722538601635</v>
      </c>
      <c r="Y6096">
        <v>0</v>
      </c>
      <c r="Z6096">
        <v>0</v>
      </c>
      <c r="AA6096">
        <v>0</v>
      </c>
      <c r="AB6096">
        <v>0</v>
      </c>
      <c r="AC6096">
        <v>0</v>
      </c>
      <c r="AD6096">
        <v>0</v>
      </c>
      <c r="AE6096">
        <v>0.9871722538601635</v>
      </c>
    </row>
    <row r="6097" spans="1:31" x14ac:dyDescent="0.3">
      <c r="A6097">
        <v>2519694</v>
      </c>
      <c r="B6097">
        <v>1</v>
      </c>
      <c r="C6097" t="s">
        <v>81</v>
      </c>
      <c r="D6097" t="s">
        <v>116</v>
      </c>
      <c r="E6097" t="s">
        <v>141</v>
      </c>
      <c r="F6097" t="s">
        <v>17435</v>
      </c>
      <c r="G6097" t="s">
        <v>143</v>
      </c>
      <c r="H6097" t="s">
        <v>135</v>
      </c>
      <c r="I6097" t="s">
        <v>136</v>
      </c>
      <c r="J6097" t="s">
        <v>137</v>
      </c>
      <c r="K6097" t="s">
        <v>144</v>
      </c>
      <c r="L6097" t="s">
        <v>17436</v>
      </c>
      <c r="M6097" t="s">
        <v>17437</v>
      </c>
      <c r="N6097">
        <v>8.2500000000000004E-2</v>
      </c>
      <c r="O6097">
        <v>2</v>
      </c>
      <c r="P6097">
        <v>1615</v>
      </c>
      <c r="Q6097">
        <v>15</v>
      </c>
      <c r="R6097">
        <v>110</v>
      </c>
      <c r="S6097">
        <v>21</v>
      </c>
      <c r="T6097">
        <v>84</v>
      </c>
      <c r="U6097">
        <v>1</v>
      </c>
      <c r="V6097">
        <v>0</v>
      </c>
      <c r="W6097">
        <v>0.26279284472248499</v>
      </c>
      <c r="X6097">
        <v>12.725534176807756</v>
      </c>
      <c r="Y6097">
        <v>5.2798291131771906</v>
      </c>
      <c r="Z6097">
        <v>0.88047204266736034</v>
      </c>
      <c r="AA6097">
        <v>1.3446627300389251</v>
      </c>
      <c r="AB6097">
        <v>2.2501077629066852</v>
      </c>
      <c r="AC6097">
        <v>1.3666955953464002</v>
      </c>
      <c r="AD6097">
        <v>0</v>
      </c>
      <c r="AE6097">
        <v>24.110094265666802</v>
      </c>
    </row>
    <row r="6098" spans="1:31" x14ac:dyDescent="0.3">
      <c r="A6098">
        <v>2519170</v>
      </c>
      <c r="B6098">
        <v>1</v>
      </c>
      <c r="C6098" t="s">
        <v>81</v>
      </c>
      <c r="D6098" t="s">
        <v>122</v>
      </c>
      <c r="E6098" t="s">
        <v>132</v>
      </c>
      <c r="F6098" t="s">
        <v>17438</v>
      </c>
      <c r="G6098" t="s">
        <v>204</v>
      </c>
      <c r="H6098" t="s">
        <v>135</v>
      </c>
      <c r="I6098" t="s">
        <v>136</v>
      </c>
      <c r="J6098" t="s">
        <v>137</v>
      </c>
      <c r="K6098" t="s">
        <v>144</v>
      </c>
      <c r="L6098" t="s">
        <v>17439</v>
      </c>
      <c r="M6098" t="s">
        <v>17440</v>
      </c>
      <c r="N6098">
        <v>1.625555555</v>
      </c>
      <c r="O6098">
        <v>0</v>
      </c>
      <c r="P6098">
        <v>249</v>
      </c>
      <c r="Q6098">
        <v>0</v>
      </c>
      <c r="R6098">
        <v>5</v>
      </c>
      <c r="S6098">
        <v>0</v>
      </c>
      <c r="T6098">
        <v>29</v>
      </c>
      <c r="U6098">
        <v>0</v>
      </c>
      <c r="V6098">
        <v>0</v>
      </c>
      <c r="W6098">
        <v>0</v>
      </c>
      <c r="X6098">
        <v>54.652858414065342</v>
      </c>
      <c r="Y6098">
        <v>0</v>
      </c>
      <c r="Z6098">
        <v>3.4538919184612804</v>
      </c>
      <c r="AA6098">
        <v>0</v>
      </c>
      <c r="AB6098">
        <v>24.20559010862122</v>
      </c>
      <c r="AC6098">
        <v>0</v>
      </c>
      <c r="AD6098">
        <v>0</v>
      </c>
      <c r="AE6098">
        <v>82.312340441147839</v>
      </c>
    </row>
    <row r="6099" spans="1:31" x14ac:dyDescent="0.3">
      <c r="A6099">
        <v>2519027</v>
      </c>
      <c r="B6099">
        <v>1</v>
      </c>
      <c r="C6099" t="s">
        <v>81</v>
      </c>
      <c r="D6099" t="s">
        <v>127</v>
      </c>
      <c r="E6099" t="s">
        <v>207</v>
      </c>
      <c r="F6099" t="s">
        <v>17376</v>
      </c>
      <c r="G6099" t="s">
        <v>177</v>
      </c>
      <c r="H6099" t="s">
        <v>150</v>
      </c>
      <c r="I6099" t="s">
        <v>136</v>
      </c>
      <c r="J6099" t="s">
        <v>137</v>
      </c>
      <c r="K6099" t="s">
        <v>144</v>
      </c>
      <c r="L6099" t="s">
        <v>17441</v>
      </c>
      <c r="M6099" t="s">
        <v>17442</v>
      </c>
      <c r="N6099">
        <v>1.6511111110000001</v>
      </c>
      <c r="O6099">
        <v>0</v>
      </c>
      <c r="P6099">
        <v>8</v>
      </c>
      <c r="Q6099">
        <v>0</v>
      </c>
      <c r="R6099">
        <v>2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12.231734064715701</v>
      </c>
      <c r="Y6099">
        <v>0</v>
      </c>
      <c r="Z6099">
        <v>3.8416489486533334E-3</v>
      </c>
      <c r="AA6099">
        <v>0</v>
      </c>
      <c r="AB6099">
        <v>0</v>
      </c>
      <c r="AC6099">
        <v>0</v>
      </c>
      <c r="AD6099">
        <v>0</v>
      </c>
      <c r="AE6099">
        <v>12.235575713664353</v>
      </c>
    </row>
    <row r="6100" spans="1:31" x14ac:dyDescent="0.3">
      <c r="A6100">
        <v>2519296</v>
      </c>
      <c r="B6100">
        <v>1</v>
      </c>
      <c r="C6100" t="s">
        <v>80</v>
      </c>
      <c r="D6100" t="s">
        <v>96</v>
      </c>
      <c r="E6100" t="s">
        <v>167</v>
      </c>
      <c r="F6100" t="s">
        <v>17443</v>
      </c>
      <c r="G6100" t="s">
        <v>169</v>
      </c>
      <c r="H6100" t="s">
        <v>150</v>
      </c>
      <c r="I6100" t="s">
        <v>136</v>
      </c>
      <c r="J6100" t="s">
        <v>137</v>
      </c>
      <c r="K6100" t="s">
        <v>144</v>
      </c>
      <c r="L6100" t="s">
        <v>17444</v>
      </c>
      <c r="M6100" t="s">
        <v>17445</v>
      </c>
      <c r="N6100">
        <v>4.431944444</v>
      </c>
      <c r="O6100">
        <v>0</v>
      </c>
      <c r="P6100">
        <v>2</v>
      </c>
      <c r="Q6100">
        <v>0</v>
      </c>
      <c r="R6100">
        <v>0</v>
      </c>
      <c r="S6100">
        <v>0</v>
      </c>
      <c r="T6100">
        <v>3</v>
      </c>
      <c r="U6100">
        <v>0</v>
      </c>
      <c r="V6100">
        <v>0</v>
      </c>
      <c r="W6100">
        <v>0</v>
      </c>
      <c r="X6100">
        <v>1.4040304927584</v>
      </c>
      <c r="Y6100">
        <v>0</v>
      </c>
      <c r="Z6100">
        <v>0</v>
      </c>
      <c r="AA6100">
        <v>0</v>
      </c>
      <c r="AB6100">
        <v>10.560438116889372</v>
      </c>
      <c r="AC6100">
        <v>0</v>
      </c>
      <c r="AD6100">
        <v>0</v>
      </c>
      <c r="AE6100">
        <v>11.964468609647772</v>
      </c>
    </row>
    <row r="6101" spans="1:31" x14ac:dyDescent="0.3">
      <c r="A6101">
        <v>2519319</v>
      </c>
      <c r="B6101">
        <v>1</v>
      </c>
      <c r="C6101" t="s">
        <v>81</v>
      </c>
      <c r="D6101" t="s">
        <v>128</v>
      </c>
      <c r="E6101" t="s">
        <v>167</v>
      </c>
      <c r="F6101" t="s">
        <v>17446</v>
      </c>
      <c r="G6101" t="s">
        <v>263</v>
      </c>
      <c r="H6101" t="s">
        <v>150</v>
      </c>
      <c r="I6101" t="s">
        <v>136</v>
      </c>
      <c r="J6101" t="s">
        <v>137</v>
      </c>
      <c r="K6101" t="s">
        <v>144</v>
      </c>
      <c r="L6101" t="s">
        <v>17447</v>
      </c>
      <c r="M6101" t="s">
        <v>17448</v>
      </c>
      <c r="N6101">
        <v>1.0972222220000001</v>
      </c>
      <c r="O6101">
        <v>0</v>
      </c>
      <c r="P6101">
        <v>1</v>
      </c>
      <c r="Q6101">
        <v>0</v>
      </c>
      <c r="R6101">
        <v>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0.49275390148849996</v>
      </c>
      <c r="Y6101">
        <v>0</v>
      </c>
      <c r="Z6101">
        <v>0</v>
      </c>
      <c r="AA6101">
        <v>0</v>
      </c>
      <c r="AB6101">
        <v>0</v>
      </c>
      <c r="AC6101">
        <v>0</v>
      </c>
      <c r="AD6101">
        <v>0</v>
      </c>
      <c r="AE6101">
        <v>0.49275390148849996</v>
      </c>
    </row>
    <row r="6102" spans="1:31" x14ac:dyDescent="0.3">
      <c r="A6102">
        <v>2519382</v>
      </c>
      <c r="B6102">
        <v>1</v>
      </c>
      <c r="C6102" t="s">
        <v>81</v>
      </c>
      <c r="D6102" t="s">
        <v>127</v>
      </c>
      <c r="E6102" t="s">
        <v>132</v>
      </c>
      <c r="F6102" t="s">
        <v>17449</v>
      </c>
      <c r="G6102" t="s">
        <v>143</v>
      </c>
      <c r="H6102" t="s">
        <v>135</v>
      </c>
      <c r="I6102" t="s">
        <v>136</v>
      </c>
      <c r="J6102" t="s">
        <v>137</v>
      </c>
      <c r="K6102" t="s">
        <v>144</v>
      </c>
      <c r="L6102" t="s">
        <v>17450</v>
      </c>
      <c r="M6102" t="s">
        <v>17451</v>
      </c>
      <c r="N6102">
        <v>2.1944444440000002</v>
      </c>
      <c r="O6102">
        <v>0</v>
      </c>
      <c r="P6102">
        <v>392</v>
      </c>
      <c r="Q6102">
        <v>8</v>
      </c>
      <c r="R6102">
        <v>17</v>
      </c>
      <c r="S6102">
        <v>1</v>
      </c>
      <c r="T6102">
        <v>71</v>
      </c>
      <c r="U6102">
        <v>0</v>
      </c>
      <c r="V6102">
        <v>0</v>
      </c>
      <c r="W6102">
        <v>0</v>
      </c>
      <c r="X6102">
        <v>264.1042274766682</v>
      </c>
      <c r="Y6102">
        <v>4.8482165006515636</v>
      </c>
      <c r="Z6102">
        <v>5.9791688729533723</v>
      </c>
      <c r="AA6102">
        <v>2.9110784898144444</v>
      </c>
      <c r="AB6102">
        <v>113.71713321928652</v>
      </c>
      <c r="AC6102">
        <v>0</v>
      </c>
      <c r="AD6102">
        <v>0</v>
      </c>
      <c r="AE6102">
        <v>391.55982455937408</v>
      </c>
    </row>
    <row r="6103" spans="1:31" x14ac:dyDescent="0.3">
      <c r="A6103">
        <v>2519233</v>
      </c>
      <c r="B6103">
        <v>1</v>
      </c>
      <c r="C6103" t="s">
        <v>80</v>
      </c>
      <c r="D6103" t="s">
        <v>93</v>
      </c>
      <c r="E6103" t="s">
        <v>167</v>
      </c>
      <c r="F6103" t="s">
        <v>16501</v>
      </c>
      <c r="G6103" t="s">
        <v>169</v>
      </c>
      <c r="H6103" t="s">
        <v>150</v>
      </c>
      <c r="I6103" t="s">
        <v>136</v>
      </c>
      <c r="J6103" t="s">
        <v>137</v>
      </c>
      <c r="K6103" t="s">
        <v>144</v>
      </c>
      <c r="L6103" t="s">
        <v>17452</v>
      </c>
      <c r="M6103" t="s">
        <v>17453</v>
      </c>
      <c r="N6103">
        <v>3.7155555549999999</v>
      </c>
      <c r="O6103">
        <v>0</v>
      </c>
      <c r="P6103">
        <v>1</v>
      </c>
      <c r="Q6103">
        <v>0</v>
      </c>
      <c r="R6103">
        <v>0</v>
      </c>
      <c r="S6103">
        <v>0</v>
      </c>
      <c r="T6103">
        <v>1</v>
      </c>
      <c r="U6103">
        <v>0</v>
      </c>
      <c r="V6103">
        <v>0</v>
      </c>
      <c r="W6103">
        <v>0</v>
      </c>
      <c r="X6103">
        <v>0</v>
      </c>
      <c r="Y6103">
        <v>0</v>
      </c>
      <c r="Z6103">
        <v>0</v>
      </c>
      <c r="AA6103">
        <v>0</v>
      </c>
      <c r="AB6103">
        <v>0.51646993367149996</v>
      </c>
      <c r="AC6103">
        <v>0</v>
      </c>
      <c r="AD6103">
        <v>0</v>
      </c>
      <c r="AE6103">
        <v>0.51646993367149996</v>
      </c>
    </row>
    <row r="6104" spans="1:31" x14ac:dyDescent="0.3">
      <c r="A6104">
        <v>2519471</v>
      </c>
      <c r="B6104">
        <v>1</v>
      </c>
      <c r="C6104" t="s">
        <v>80</v>
      </c>
      <c r="D6104" t="s">
        <v>96</v>
      </c>
      <c r="E6104" t="s">
        <v>275</v>
      </c>
      <c r="F6104" t="s">
        <v>354</v>
      </c>
      <c r="G6104" t="s">
        <v>143</v>
      </c>
      <c r="H6104" t="s">
        <v>135</v>
      </c>
      <c r="I6104" t="s">
        <v>136</v>
      </c>
      <c r="J6104" t="s">
        <v>137</v>
      </c>
      <c r="K6104" t="s">
        <v>144</v>
      </c>
      <c r="L6104" t="s">
        <v>17454</v>
      </c>
      <c r="M6104" t="s">
        <v>17455</v>
      </c>
      <c r="N6104">
        <v>5.5844444439999998</v>
      </c>
      <c r="O6104">
        <v>0</v>
      </c>
      <c r="P6104">
        <v>1627</v>
      </c>
      <c r="Q6104">
        <v>1</v>
      </c>
      <c r="R6104">
        <v>36</v>
      </c>
      <c r="S6104">
        <v>4</v>
      </c>
      <c r="T6104">
        <v>21</v>
      </c>
      <c r="U6104">
        <v>0</v>
      </c>
      <c r="V6104">
        <v>0</v>
      </c>
      <c r="W6104">
        <v>0</v>
      </c>
      <c r="X6104">
        <v>3187.4690373420872</v>
      </c>
      <c r="Y6104">
        <v>3.1018971581291668</v>
      </c>
      <c r="Z6104">
        <v>37.630581855491911</v>
      </c>
      <c r="AA6104">
        <v>109.6574542241259</v>
      </c>
      <c r="AB6104">
        <v>319.57865272987902</v>
      </c>
      <c r="AC6104">
        <v>0</v>
      </c>
      <c r="AD6104">
        <v>0</v>
      </c>
      <c r="AE6104">
        <v>3657.4376233097137</v>
      </c>
    </row>
    <row r="6105" spans="1:31" x14ac:dyDescent="0.3">
      <c r="A6105">
        <v>2519657</v>
      </c>
      <c r="B6105">
        <v>1</v>
      </c>
      <c r="C6105" t="s">
        <v>80</v>
      </c>
      <c r="D6105" t="s">
        <v>104</v>
      </c>
      <c r="E6105" t="s">
        <v>187</v>
      </c>
      <c r="F6105" t="s">
        <v>1079</v>
      </c>
      <c r="G6105" t="s">
        <v>143</v>
      </c>
      <c r="H6105" t="s">
        <v>135</v>
      </c>
      <c r="I6105" t="s">
        <v>136</v>
      </c>
      <c r="J6105" t="s">
        <v>137</v>
      </c>
      <c r="K6105" t="s">
        <v>144</v>
      </c>
      <c r="L6105" t="s">
        <v>17456</v>
      </c>
      <c r="M6105" t="s">
        <v>17457</v>
      </c>
      <c r="N6105">
        <v>4.8869444440000001</v>
      </c>
      <c r="O6105">
        <v>3</v>
      </c>
      <c r="P6105">
        <v>216</v>
      </c>
      <c r="Q6105">
        <v>19</v>
      </c>
      <c r="R6105">
        <v>246</v>
      </c>
      <c r="S6105">
        <v>14</v>
      </c>
      <c r="T6105">
        <v>82</v>
      </c>
      <c r="U6105">
        <v>4</v>
      </c>
      <c r="V6105">
        <v>0</v>
      </c>
      <c r="W6105">
        <v>69.060215263705203</v>
      </c>
      <c r="X6105">
        <v>538.5029907509379</v>
      </c>
      <c r="Y6105">
        <v>18.33842404378208</v>
      </c>
      <c r="Z6105">
        <v>291.77072329856094</v>
      </c>
      <c r="AA6105">
        <v>341.26061870671776</v>
      </c>
      <c r="AB6105">
        <v>282.56799708719927</v>
      </c>
      <c r="AC6105">
        <v>1137.2034414845618</v>
      </c>
      <c r="AD6105">
        <v>0</v>
      </c>
      <c r="AE6105">
        <v>2678.7044106354651</v>
      </c>
    </row>
    <row r="6106" spans="1:31" x14ac:dyDescent="0.3">
      <c r="A6106">
        <v>2519348</v>
      </c>
      <c r="B6106">
        <v>1</v>
      </c>
      <c r="C6106" t="s">
        <v>81</v>
      </c>
      <c r="D6106" t="s">
        <v>127</v>
      </c>
      <c r="E6106" t="s">
        <v>187</v>
      </c>
      <c r="F6106" t="s">
        <v>6460</v>
      </c>
      <c r="G6106" t="s">
        <v>143</v>
      </c>
      <c r="H6106" t="s">
        <v>135</v>
      </c>
      <c r="I6106" t="s">
        <v>136</v>
      </c>
      <c r="J6106" t="s">
        <v>137</v>
      </c>
      <c r="K6106" t="s">
        <v>144</v>
      </c>
      <c r="L6106" t="s">
        <v>17458</v>
      </c>
      <c r="M6106" t="s">
        <v>17459</v>
      </c>
      <c r="N6106">
        <v>0.51333333299999995</v>
      </c>
      <c r="O6106">
        <v>5</v>
      </c>
      <c r="P6106">
        <v>12</v>
      </c>
      <c r="Q6106">
        <v>183</v>
      </c>
      <c r="R6106">
        <v>121</v>
      </c>
      <c r="S6106">
        <v>16</v>
      </c>
      <c r="T6106">
        <v>8</v>
      </c>
      <c r="U6106">
        <v>0</v>
      </c>
      <c r="V6106">
        <v>0</v>
      </c>
      <c r="W6106">
        <v>0.99025075603608015</v>
      </c>
      <c r="X6106">
        <v>0.26206141148571993</v>
      </c>
      <c r="Y6106">
        <v>37.421547368064843</v>
      </c>
      <c r="Z6106">
        <v>24.712289683513738</v>
      </c>
      <c r="AA6106">
        <v>8.9912832242053344</v>
      </c>
      <c r="AB6106">
        <v>3.9175355963251199</v>
      </c>
      <c r="AC6106">
        <v>0</v>
      </c>
      <c r="AD6106">
        <v>0</v>
      </c>
      <c r="AE6106">
        <v>76.294968039630845</v>
      </c>
    </row>
    <row r="6107" spans="1:31" x14ac:dyDescent="0.3">
      <c r="A6107">
        <v>2519262</v>
      </c>
      <c r="B6107">
        <v>1</v>
      </c>
      <c r="C6107" t="s">
        <v>81</v>
      </c>
      <c r="D6107" t="s">
        <v>128</v>
      </c>
      <c r="E6107" t="s">
        <v>132</v>
      </c>
      <c r="F6107" t="s">
        <v>17460</v>
      </c>
      <c r="G6107" t="s">
        <v>204</v>
      </c>
      <c r="H6107" t="s">
        <v>135</v>
      </c>
      <c r="I6107" t="s">
        <v>136</v>
      </c>
      <c r="J6107" t="s">
        <v>137</v>
      </c>
      <c r="K6107" t="s">
        <v>144</v>
      </c>
      <c r="L6107" t="s">
        <v>17461</v>
      </c>
      <c r="M6107" t="s">
        <v>17462</v>
      </c>
      <c r="N6107">
        <v>0.69499999999999995</v>
      </c>
      <c r="O6107">
        <v>0</v>
      </c>
      <c r="P6107">
        <v>748</v>
      </c>
      <c r="Q6107">
        <v>1</v>
      </c>
      <c r="R6107">
        <v>8</v>
      </c>
      <c r="S6107">
        <v>9</v>
      </c>
      <c r="T6107">
        <v>106</v>
      </c>
      <c r="U6107">
        <v>0</v>
      </c>
      <c r="V6107">
        <v>0</v>
      </c>
      <c r="W6107">
        <v>0</v>
      </c>
      <c r="X6107">
        <v>74.669892180758495</v>
      </c>
      <c r="Y6107">
        <v>0.50533757582813987</v>
      </c>
      <c r="Z6107">
        <v>2.2531167500163005</v>
      </c>
      <c r="AA6107">
        <v>11.257084042128382</v>
      </c>
      <c r="AB6107">
        <v>21.368453665363575</v>
      </c>
      <c r="AC6107">
        <v>0</v>
      </c>
      <c r="AD6107">
        <v>0</v>
      </c>
      <c r="AE6107">
        <v>110.05388421409489</v>
      </c>
    </row>
    <row r="6108" spans="1:31" x14ac:dyDescent="0.3">
      <c r="A6108">
        <v>2519594</v>
      </c>
      <c r="B6108">
        <v>1</v>
      </c>
      <c r="C6108" t="s">
        <v>81</v>
      </c>
      <c r="D6108" t="s">
        <v>118</v>
      </c>
      <c r="E6108" t="s">
        <v>132</v>
      </c>
      <c r="F6108" t="s">
        <v>7022</v>
      </c>
      <c r="G6108" t="s">
        <v>143</v>
      </c>
      <c r="H6108" t="s">
        <v>135</v>
      </c>
      <c r="I6108" t="s">
        <v>277</v>
      </c>
      <c r="J6108" t="s">
        <v>137</v>
      </c>
      <c r="K6108" t="s">
        <v>144</v>
      </c>
      <c r="L6108" t="s">
        <v>17463</v>
      </c>
      <c r="M6108" t="s">
        <v>17464</v>
      </c>
      <c r="N6108">
        <v>1.6666666E-2</v>
      </c>
      <c r="O6108">
        <v>0</v>
      </c>
      <c r="P6108">
        <v>363</v>
      </c>
      <c r="Q6108">
        <v>2</v>
      </c>
      <c r="R6108">
        <v>77</v>
      </c>
      <c r="S6108">
        <v>0</v>
      </c>
      <c r="T6108">
        <v>15</v>
      </c>
      <c r="U6108">
        <v>0</v>
      </c>
      <c r="V6108">
        <v>0</v>
      </c>
      <c r="W6108">
        <v>0</v>
      </c>
      <c r="X6108">
        <v>0.59479422931149961</v>
      </c>
      <c r="Y6108">
        <v>1.9542711323100002E-2</v>
      </c>
      <c r="Z6108">
        <v>0.28713321956679994</v>
      </c>
      <c r="AA6108">
        <v>0</v>
      </c>
      <c r="AB6108">
        <v>7.7833878980000007E-2</v>
      </c>
      <c r="AC6108">
        <v>0</v>
      </c>
      <c r="AD6108">
        <v>0</v>
      </c>
      <c r="AE6108">
        <v>0.97930403918139963</v>
      </c>
    </row>
    <row r="6109" spans="1:31" x14ac:dyDescent="0.3">
      <c r="A6109">
        <v>2519156</v>
      </c>
      <c r="B6109">
        <v>1</v>
      </c>
      <c r="C6109" t="s">
        <v>80</v>
      </c>
      <c r="D6109" t="s">
        <v>106</v>
      </c>
      <c r="E6109" t="s">
        <v>141</v>
      </c>
      <c r="F6109" t="s">
        <v>6707</v>
      </c>
      <c r="G6109" t="s">
        <v>333</v>
      </c>
      <c r="H6109" t="s">
        <v>135</v>
      </c>
      <c r="I6109" t="s">
        <v>136</v>
      </c>
      <c r="J6109" t="s">
        <v>137</v>
      </c>
      <c r="K6109" t="s">
        <v>144</v>
      </c>
      <c r="L6109" t="s">
        <v>17465</v>
      </c>
      <c r="M6109" t="s">
        <v>17466</v>
      </c>
      <c r="N6109">
        <v>0.78</v>
      </c>
      <c r="O6109">
        <v>0</v>
      </c>
      <c r="P6109">
        <v>4</v>
      </c>
      <c r="Q6109">
        <v>31</v>
      </c>
      <c r="R6109">
        <v>265</v>
      </c>
      <c r="S6109">
        <v>9</v>
      </c>
      <c r="T6109">
        <v>61</v>
      </c>
      <c r="U6109">
        <v>0</v>
      </c>
      <c r="V6109">
        <v>0</v>
      </c>
      <c r="W6109">
        <v>0</v>
      </c>
      <c r="X6109">
        <v>0.63745645835756082</v>
      </c>
      <c r="Y6109">
        <v>36.559711285336974</v>
      </c>
      <c r="Z6109">
        <v>177.42575059297468</v>
      </c>
      <c r="AA6109">
        <v>35.620695370416172</v>
      </c>
      <c r="AB6109">
        <v>59.646754742944886</v>
      </c>
      <c r="AC6109">
        <v>0</v>
      </c>
      <c r="AD6109">
        <v>0</v>
      </c>
      <c r="AE6109">
        <v>309.89036845003028</v>
      </c>
    </row>
    <row r="6110" spans="1:31" x14ac:dyDescent="0.3">
      <c r="A6110">
        <v>2519216</v>
      </c>
      <c r="B6110">
        <v>1</v>
      </c>
      <c r="C6110" t="s">
        <v>80</v>
      </c>
      <c r="D6110" t="s">
        <v>100</v>
      </c>
      <c r="E6110" t="s">
        <v>159</v>
      </c>
      <c r="F6110" t="s">
        <v>17467</v>
      </c>
      <c r="G6110" t="s">
        <v>161</v>
      </c>
      <c r="H6110" t="s">
        <v>150</v>
      </c>
      <c r="I6110" t="s">
        <v>136</v>
      </c>
      <c r="J6110" t="s">
        <v>137</v>
      </c>
      <c r="K6110" t="s">
        <v>144</v>
      </c>
      <c r="L6110" t="s">
        <v>17468</v>
      </c>
      <c r="M6110" t="s">
        <v>17469</v>
      </c>
      <c r="N6110">
        <v>3.0436111110000001</v>
      </c>
      <c r="O6110">
        <v>0</v>
      </c>
      <c r="P6110">
        <v>136</v>
      </c>
      <c r="Q6110">
        <v>0</v>
      </c>
      <c r="R6110">
        <v>3</v>
      </c>
      <c r="S6110">
        <v>0</v>
      </c>
      <c r="T6110">
        <v>4</v>
      </c>
      <c r="U6110">
        <v>0</v>
      </c>
      <c r="V6110">
        <v>0</v>
      </c>
      <c r="W6110">
        <v>0</v>
      </c>
      <c r="X6110">
        <v>180.15414194285415</v>
      </c>
      <c r="Y6110">
        <v>0</v>
      </c>
      <c r="Z6110">
        <v>11.048797915964169</v>
      </c>
      <c r="AA6110">
        <v>0</v>
      </c>
      <c r="AB6110">
        <v>15.077438052010177</v>
      </c>
      <c r="AC6110">
        <v>0</v>
      </c>
      <c r="AD6110">
        <v>0</v>
      </c>
      <c r="AE6110">
        <v>206.28037791082849</v>
      </c>
    </row>
    <row r="6111" spans="1:31" x14ac:dyDescent="0.3">
      <c r="A6111">
        <v>2519720</v>
      </c>
      <c r="B6111">
        <v>1</v>
      </c>
      <c r="C6111" t="s">
        <v>81</v>
      </c>
      <c r="D6111" t="s">
        <v>116</v>
      </c>
      <c r="E6111" t="s">
        <v>141</v>
      </c>
      <c r="F6111" t="s">
        <v>17470</v>
      </c>
      <c r="G6111" t="s">
        <v>143</v>
      </c>
      <c r="H6111" t="s">
        <v>135</v>
      </c>
      <c r="I6111" t="s">
        <v>136</v>
      </c>
      <c r="J6111" t="s">
        <v>137</v>
      </c>
      <c r="K6111" t="s">
        <v>144</v>
      </c>
      <c r="L6111" t="s">
        <v>17471</v>
      </c>
      <c r="M6111" t="s">
        <v>17472</v>
      </c>
      <c r="N6111">
        <v>0.23111111100000001</v>
      </c>
      <c r="O6111">
        <v>0</v>
      </c>
      <c r="P6111">
        <v>693</v>
      </c>
      <c r="Q6111">
        <v>53</v>
      </c>
      <c r="R6111">
        <v>77</v>
      </c>
      <c r="S6111">
        <v>7</v>
      </c>
      <c r="T6111">
        <v>55</v>
      </c>
      <c r="U6111">
        <v>2</v>
      </c>
      <c r="V6111">
        <v>0</v>
      </c>
      <c r="W6111">
        <v>0</v>
      </c>
      <c r="X6111">
        <v>23.113588253226254</v>
      </c>
      <c r="Y6111">
        <v>10.798232156524799</v>
      </c>
      <c r="Z6111">
        <v>4.0971115359283186</v>
      </c>
      <c r="AA6111">
        <v>2.5636510020264005</v>
      </c>
      <c r="AB6111">
        <v>3.6812513475809068</v>
      </c>
      <c r="AC6111">
        <v>0.26393822441792003</v>
      </c>
      <c r="AD6111">
        <v>0</v>
      </c>
      <c r="AE6111">
        <v>44.517772519704593</v>
      </c>
    </row>
    <row r="6112" spans="1:31" x14ac:dyDescent="0.3">
      <c r="A6112">
        <v>2519030</v>
      </c>
      <c r="B6112">
        <v>1</v>
      </c>
      <c r="C6112" t="s">
        <v>80</v>
      </c>
      <c r="D6112" t="s">
        <v>101</v>
      </c>
      <c r="E6112" t="s">
        <v>207</v>
      </c>
      <c r="F6112" t="s">
        <v>17473</v>
      </c>
      <c r="G6112" t="s">
        <v>161</v>
      </c>
      <c r="H6112" t="s">
        <v>150</v>
      </c>
      <c r="I6112" t="s">
        <v>136</v>
      </c>
      <c r="J6112" t="s">
        <v>137</v>
      </c>
      <c r="K6112" t="s">
        <v>144</v>
      </c>
      <c r="L6112" t="s">
        <v>17474</v>
      </c>
      <c r="M6112" t="s">
        <v>17475</v>
      </c>
      <c r="N6112">
        <v>0.79583333300000003</v>
      </c>
      <c r="O6112">
        <v>0</v>
      </c>
      <c r="P6112">
        <v>93</v>
      </c>
      <c r="Q6112">
        <v>0</v>
      </c>
      <c r="R6112">
        <v>1</v>
      </c>
      <c r="S6112">
        <v>0</v>
      </c>
      <c r="T6112">
        <v>5</v>
      </c>
      <c r="U6112">
        <v>0</v>
      </c>
      <c r="V6112">
        <v>0</v>
      </c>
      <c r="W6112">
        <v>0</v>
      </c>
      <c r="X6112">
        <v>18.491964115495133</v>
      </c>
      <c r="Y6112">
        <v>0</v>
      </c>
      <c r="Z6112">
        <v>1.5626651314230838E-2</v>
      </c>
      <c r="AA6112">
        <v>0</v>
      </c>
      <c r="AB6112">
        <v>3.2537707911681197</v>
      </c>
      <c r="AC6112">
        <v>0</v>
      </c>
      <c r="AD6112">
        <v>0</v>
      </c>
      <c r="AE6112">
        <v>21.761361557977484</v>
      </c>
    </row>
    <row r="6113" spans="1:31" x14ac:dyDescent="0.3">
      <c r="A6113">
        <v>2519242</v>
      </c>
      <c r="B6113">
        <v>1</v>
      </c>
      <c r="C6113" t="s">
        <v>80</v>
      </c>
      <c r="D6113" t="s">
        <v>84</v>
      </c>
      <c r="E6113" t="s">
        <v>159</v>
      </c>
      <c r="F6113" t="s">
        <v>1662</v>
      </c>
      <c r="G6113" t="s">
        <v>161</v>
      </c>
      <c r="H6113" t="s">
        <v>150</v>
      </c>
      <c r="I6113" t="s">
        <v>136</v>
      </c>
      <c r="J6113" t="s">
        <v>137</v>
      </c>
      <c r="K6113" t="s">
        <v>144</v>
      </c>
      <c r="L6113" t="s">
        <v>17476</v>
      </c>
      <c r="M6113" t="s">
        <v>17477</v>
      </c>
      <c r="N6113">
        <v>2.1147222220000002</v>
      </c>
      <c r="O6113">
        <v>0</v>
      </c>
      <c r="P6113">
        <v>724</v>
      </c>
      <c r="Q6113">
        <v>0</v>
      </c>
      <c r="R6113">
        <v>0</v>
      </c>
      <c r="S6113">
        <v>0</v>
      </c>
      <c r="T6113">
        <v>191</v>
      </c>
      <c r="U6113">
        <v>0</v>
      </c>
      <c r="V6113">
        <v>0</v>
      </c>
      <c r="W6113">
        <v>0</v>
      </c>
      <c r="X6113">
        <v>361.85325519934594</v>
      </c>
      <c r="Y6113">
        <v>0</v>
      </c>
      <c r="Z6113">
        <v>0</v>
      </c>
      <c r="AA6113">
        <v>0</v>
      </c>
      <c r="AB6113">
        <v>693.69743522720432</v>
      </c>
      <c r="AC6113">
        <v>0</v>
      </c>
      <c r="AD6113">
        <v>0</v>
      </c>
      <c r="AE6113">
        <v>1055.5506904265503</v>
      </c>
    </row>
    <row r="6114" spans="1:31" x14ac:dyDescent="0.3">
      <c r="A6114">
        <v>2519199</v>
      </c>
      <c r="B6114">
        <v>1</v>
      </c>
      <c r="C6114" t="s">
        <v>80</v>
      </c>
      <c r="D6114" t="s">
        <v>90</v>
      </c>
      <c r="E6114" t="s">
        <v>167</v>
      </c>
      <c r="F6114" t="s">
        <v>17478</v>
      </c>
      <c r="G6114" t="s">
        <v>263</v>
      </c>
      <c r="H6114" t="s">
        <v>150</v>
      </c>
      <c r="I6114" t="s">
        <v>136</v>
      </c>
      <c r="J6114" t="s">
        <v>137</v>
      </c>
      <c r="K6114" t="s">
        <v>144</v>
      </c>
      <c r="L6114" t="s">
        <v>17479</v>
      </c>
      <c r="M6114" t="s">
        <v>17480</v>
      </c>
      <c r="N6114">
        <v>2.9069444440000001</v>
      </c>
      <c r="O6114">
        <v>0</v>
      </c>
      <c r="P6114">
        <v>2</v>
      </c>
      <c r="Q6114">
        <v>0</v>
      </c>
      <c r="R6114">
        <v>0</v>
      </c>
      <c r="S6114">
        <v>0</v>
      </c>
      <c r="T6114">
        <v>2</v>
      </c>
      <c r="U6114">
        <v>0</v>
      </c>
      <c r="V6114">
        <v>0</v>
      </c>
      <c r="W6114">
        <v>0</v>
      </c>
      <c r="X6114">
        <v>2.1301955997341708</v>
      </c>
      <c r="Y6114">
        <v>0</v>
      </c>
      <c r="Z6114">
        <v>0</v>
      </c>
      <c r="AA6114">
        <v>0</v>
      </c>
      <c r="AB6114">
        <v>0.33051565822008416</v>
      </c>
      <c r="AC6114">
        <v>0</v>
      </c>
      <c r="AD6114">
        <v>0</v>
      </c>
      <c r="AE6114">
        <v>2.4607112579542552</v>
      </c>
    </row>
    <row r="6115" spans="1:31" x14ac:dyDescent="0.3">
      <c r="A6115">
        <v>2519365</v>
      </c>
      <c r="B6115">
        <v>1</v>
      </c>
      <c r="C6115" t="s">
        <v>80</v>
      </c>
      <c r="D6115" t="s">
        <v>92</v>
      </c>
      <c r="E6115" t="s">
        <v>167</v>
      </c>
      <c r="F6115" t="s">
        <v>1395</v>
      </c>
      <c r="G6115" t="s">
        <v>538</v>
      </c>
      <c r="H6115" t="s">
        <v>150</v>
      </c>
      <c r="I6115" t="s">
        <v>136</v>
      </c>
      <c r="J6115" t="s">
        <v>3</v>
      </c>
      <c r="K6115" t="s">
        <v>144</v>
      </c>
      <c r="L6115" t="s">
        <v>17481</v>
      </c>
      <c r="M6115" t="s">
        <v>17482</v>
      </c>
      <c r="N6115">
        <v>1.0752777769999999</v>
      </c>
      <c r="O6115">
        <v>0</v>
      </c>
      <c r="P6115">
        <v>1</v>
      </c>
      <c r="Q6115">
        <v>0</v>
      </c>
      <c r="R6115">
        <v>0</v>
      </c>
      <c r="S6115">
        <v>0</v>
      </c>
      <c r="T6115">
        <v>0</v>
      </c>
      <c r="U6115">
        <v>0</v>
      </c>
      <c r="V6115">
        <v>0</v>
      </c>
      <c r="W6115">
        <v>0</v>
      </c>
      <c r="X6115">
        <v>0.12839781902431166</v>
      </c>
      <c r="Y6115">
        <v>0</v>
      </c>
      <c r="Z6115">
        <v>0</v>
      </c>
      <c r="AA6115">
        <v>0</v>
      </c>
      <c r="AB6115">
        <v>0</v>
      </c>
      <c r="AC6115">
        <v>0</v>
      </c>
      <c r="AD6115">
        <v>0</v>
      </c>
      <c r="AE6115">
        <v>0.12839781902431166</v>
      </c>
    </row>
    <row r="6116" spans="1:31" x14ac:dyDescent="0.3">
      <c r="A6116">
        <v>2519050</v>
      </c>
      <c r="B6116">
        <v>1</v>
      </c>
      <c r="C6116" t="s">
        <v>81</v>
      </c>
      <c r="D6116" t="s">
        <v>115</v>
      </c>
      <c r="E6116" t="s">
        <v>187</v>
      </c>
      <c r="F6116" t="s">
        <v>8846</v>
      </c>
      <c r="G6116" t="s">
        <v>143</v>
      </c>
      <c r="H6116" t="s">
        <v>135</v>
      </c>
      <c r="I6116" t="s">
        <v>136</v>
      </c>
      <c r="J6116" t="s">
        <v>137</v>
      </c>
      <c r="K6116" t="s">
        <v>144</v>
      </c>
      <c r="L6116" t="s">
        <v>17483</v>
      </c>
      <c r="M6116" t="s">
        <v>17484</v>
      </c>
      <c r="N6116">
        <v>0.55166666600000003</v>
      </c>
      <c r="O6116">
        <v>0</v>
      </c>
      <c r="P6116">
        <v>565</v>
      </c>
      <c r="Q6116">
        <v>3</v>
      </c>
      <c r="R6116">
        <v>27</v>
      </c>
      <c r="S6116">
        <v>5</v>
      </c>
      <c r="T6116">
        <v>36</v>
      </c>
      <c r="U6116">
        <v>0</v>
      </c>
      <c r="V6116">
        <v>0</v>
      </c>
      <c r="W6116">
        <v>0</v>
      </c>
      <c r="X6116">
        <v>28.828879445403096</v>
      </c>
      <c r="Y6116">
        <v>4.3278921221884579</v>
      </c>
      <c r="Z6116">
        <v>8.0707298042486233</v>
      </c>
      <c r="AA6116">
        <v>11.903410073486251</v>
      </c>
      <c r="AB6116">
        <v>6.2111081427806951</v>
      </c>
      <c r="AC6116">
        <v>0</v>
      </c>
      <c r="AD6116">
        <v>0</v>
      </c>
      <c r="AE6116">
        <v>59.342019588107121</v>
      </c>
    </row>
    <row r="6117" spans="1:31" x14ac:dyDescent="0.3">
      <c r="A6117">
        <v>2519222</v>
      </c>
      <c r="B6117">
        <v>1</v>
      </c>
      <c r="C6117" t="s">
        <v>80</v>
      </c>
      <c r="D6117" t="s">
        <v>85</v>
      </c>
      <c r="E6117" t="s">
        <v>132</v>
      </c>
      <c r="F6117" t="s">
        <v>17485</v>
      </c>
      <c r="G6117" t="s">
        <v>134</v>
      </c>
      <c r="H6117" t="s">
        <v>135</v>
      </c>
      <c r="I6117" t="s">
        <v>136</v>
      </c>
      <c r="J6117" t="s">
        <v>137</v>
      </c>
      <c r="K6117" t="s">
        <v>138</v>
      </c>
      <c r="L6117" t="s">
        <v>17486</v>
      </c>
      <c r="M6117" t="s">
        <v>17487</v>
      </c>
      <c r="N6117">
        <v>2.0666666660000002</v>
      </c>
      <c r="O6117">
        <v>0</v>
      </c>
      <c r="P6117">
        <v>0</v>
      </c>
      <c r="Q6117">
        <v>0</v>
      </c>
      <c r="R6117">
        <v>0</v>
      </c>
      <c r="S6117">
        <v>2</v>
      </c>
      <c r="T6117">
        <v>0</v>
      </c>
      <c r="U6117">
        <v>0</v>
      </c>
      <c r="V6117">
        <v>0</v>
      </c>
      <c r="W6117">
        <v>0</v>
      </c>
      <c r="X6117">
        <v>0</v>
      </c>
      <c r="Y6117">
        <v>0</v>
      </c>
      <c r="Z6117">
        <v>0</v>
      </c>
      <c r="AA6117">
        <v>33.896392394874077</v>
      </c>
      <c r="AB6117">
        <v>0</v>
      </c>
      <c r="AC6117">
        <v>0</v>
      </c>
      <c r="AD6117">
        <v>0</v>
      </c>
      <c r="AE6117">
        <v>33.896392394874077</v>
      </c>
    </row>
    <row r="6118" spans="1:31" x14ac:dyDescent="0.3">
      <c r="A6118">
        <v>2519677</v>
      </c>
      <c r="B6118">
        <v>1</v>
      </c>
      <c r="C6118" t="s">
        <v>81</v>
      </c>
      <c r="D6118" t="s">
        <v>123</v>
      </c>
      <c r="E6118" t="s">
        <v>207</v>
      </c>
      <c r="F6118" t="s">
        <v>17488</v>
      </c>
      <c r="G6118" t="s">
        <v>177</v>
      </c>
      <c r="H6118" t="s">
        <v>150</v>
      </c>
      <c r="I6118" t="s">
        <v>136</v>
      </c>
      <c r="J6118" t="s">
        <v>137</v>
      </c>
      <c r="K6118" t="s">
        <v>144</v>
      </c>
      <c r="L6118" t="s">
        <v>17489</v>
      </c>
      <c r="M6118" t="s">
        <v>17490</v>
      </c>
      <c r="N6118">
        <v>2.1044444439999999</v>
      </c>
      <c r="O6118">
        <v>0</v>
      </c>
      <c r="P6118">
        <v>11</v>
      </c>
      <c r="Q6118">
        <v>0</v>
      </c>
      <c r="R6118">
        <v>1</v>
      </c>
      <c r="S6118">
        <v>0</v>
      </c>
      <c r="T6118">
        <v>1</v>
      </c>
      <c r="U6118">
        <v>0</v>
      </c>
      <c r="V6118">
        <v>0</v>
      </c>
      <c r="W6118">
        <v>0</v>
      </c>
      <c r="X6118">
        <v>1.9517963386063859</v>
      </c>
      <c r="Y6118">
        <v>0</v>
      </c>
      <c r="Z6118">
        <v>0.17648161602682499</v>
      </c>
      <c r="AA6118">
        <v>0</v>
      </c>
      <c r="AB6118">
        <v>0</v>
      </c>
      <c r="AC6118">
        <v>0</v>
      </c>
      <c r="AD6118">
        <v>0</v>
      </c>
      <c r="AE6118">
        <v>2.1282779546332109</v>
      </c>
    </row>
    <row r="6119" spans="1:31" x14ac:dyDescent="0.3">
      <c r="A6119">
        <v>2519179</v>
      </c>
      <c r="B6119">
        <v>1</v>
      </c>
      <c r="C6119" t="s">
        <v>80</v>
      </c>
      <c r="D6119" t="s">
        <v>103</v>
      </c>
      <c r="E6119" t="s">
        <v>167</v>
      </c>
      <c r="F6119" t="s">
        <v>17491</v>
      </c>
      <c r="G6119" t="s">
        <v>263</v>
      </c>
      <c r="H6119" t="s">
        <v>150</v>
      </c>
      <c r="I6119" t="s">
        <v>136</v>
      </c>
      <c r="J6119" t="s">
        <v>137</v>
      </c>
      <c r="K6119" t="s">
        <v>144</v>
      </c>
      <c r="L6119" t="s">
        <v>17492</v>
      </c>
      <c r="M6119" t="s">
        <v>17493</v>
      </c>
      <c r="N6119">
        <v>1.5175000000000001</v>
      </c>
      <c r="O6119">
        <v>0</v>
      </c>
      <c r="P6119">
        <v>1</v>
      </c>
      <c r="Q6119">
        <v>0</v>
      </c>
      <c r="R6119">
        <v>0</v>
      </c>
      <c r="S6119">
        <v>0</v>
      </c>
      <c r="T6119">
        <v>0</v>
      </c>
      <c r="U6119">
        <v>0</v>
      </c>
      <c r="V6119">
        <v>0</v>
      </c>
      <c r="W6119">
        <v>0</v>
      </c>
      <c r="X6119">
        <v>0.32305864620869001</v>
      </c>
      <c r="Y6119">
        <v>0</v>
      </c>
      <c r="Z6119">
        <v>0</v>
      </c>
      <c r="AA6119">
        <v>0</v>
      </c>
      <c r="AB6119">
        <v>0</v>
      </c>
      <c r="AC6119">
        <v>0</v>
      </c>
      <c r="AD6119">
        <v>0</v>
      </c>
      <c r="AE6119">
        <v>0.32305864620869001</v>
      </c>
    </row>
    <row r="6120" spans="1:31" x14ac:dyDescent="0.3">
      <c r="A6120">
        <v>2519428</v>
      </c>
      <c r="B6120">
        <v>1</v>
      </c>
      <c r="C6120" t="s">
        <v>80</v>
      </c>
      <c r="D6120" t="s">
        <v>96</v>
      </c>
      <c r="E6120" t="s">
        <v>167</v>
      </c>
      <c r="F6120" t="s">
        <v>17494</v>
      </c>
      <c r="G6120" t="s">
        <v>538</v>
      </c>
      <c r="H6120" t="s">
        <v>150</v>
      </c>
      <c r="I6120" t="s">
        <v>136</v>
      </c>
      <c r="J6120" t="s">
        <v>3</v>
      </c>
      <c r="K6120" t="s">
        <v>144</v>
      </c>
      <c r="L6120" t="s">
        <v>17495</v>
      </c>
      <c r="M6120" t="s">
        <v>17496</v>
      </c>
      <c r="N6120">
        <v>5.5802777770000001</v>
      </c>
      <c r="O6120">
        <v>0</v>
      </c>
      <c r="P6120">
        <v>1</v>
      </c>
      <c r="Q6120">
        <v>0</v>
      </c>
      <c r="R6120">
        <v>0</v>
      </c>
      <c r="S6120">
        <v>0</v>
      </c>
      <c r="T6120">
        <v>0</v>
      </c>
      <c r="U6120">
        <v>0</v>
      </c>
      <c r="V6120">
        <v>0</v>
      </c>
      <c r="W6120">
        <v>0</v>
      </c>
      <c r="X6120">
        <v>7.1759155747640806</v>
      </c>
      <c r="Y6120">
        <v>0</v>
      </c>
      <c r="Z6120">
        <v>0</v>
      </c>
      <c r="AA6120">
        <v>0</v>
      </c>
      <c r="AB6120">
        <v>0</v>
      </c>
      <c r="AC6120">
        <v>0</v>
      </c>
      <c r="AD6120">
        <v>0</v>
      </c>
      <c r="AE6120">
        <v>7.1759155747640806</v>
      </c>
    </row>
    <row r="6121" spans="1:31" x14ac:dyDescent="0.3">
      <c r="A6121">
        <v>2519285</v>
      </c>
      <c r="B6121">
        <v>1</v>
      </c>
      <c r="C6121" t="s">
        <v>80</v>
      </c>
      <c r="D6121" t="s">
        <v>108</v>
      </c>
      <c r="E6121" t="s">
        <v>159</v>
      </c>
      <c r="F6121" t="s">
        <v>17497</v>
      </c>
      <c r="G6121" t="s">
        <v>161</v>
      </c>
      <c r="H6121" t="s">
        <v>150</v>
      </c>
      <c r="I6121" t="s">
        <v>136</v>
      </c>
      <c r="J6121" t="s">
        <v>137</v>
      </c>
      <c r="K6121" t="s">
        <v>144</v>
      </c>
      <c r="L6121" t="s">
        <v>17498</v>
      </c>
      <c r="M6121" t="s">
        <v>17499</v>
      </c>
      <c r="N6121">
        <v>0.51500000000000001</v>
      </c>
      <c r="O6121">
        <v>0</v>
      </c>
      <c r="P6121">
        <v>29</v>
      </c>
      <c r="Q6121">
        <v>0</v>
      </c>
      <c r="R6121">
        <v>5</v>
      </c>
      <c r="S6121">
        <v>0</v>
      </c>
      <c r="T6121">
        <v>5</v>
      </c>
      <c r="U6121">
        <v>0</v>
      </c>
      <c r="V6121">
        <v>0</v>
      </c>
      <c r="W6121">
        <v>0</v>
      </c>
      <c r="X6121">
        <v>2.3816384008648197</v>
      </c>
      <c r="Y6121">
        <v>0</v>
      </c>
      <c r="Z6121">
        <v>0.30115313815665667</v>
      </c>
      <c r="AA6121">
        <v>0</v>
      </c>
      <c r="AB6121">
        <v>0.72274917138182238</v>
      </c>
      <c r="AC6121">
        <v>0</v>
      </c>
      <c r="AD6121">
        <v>0</v>
      </c>
      <c r="AE6121">
        <v>3.4055407104032986</v>
      </c>
    </row>
    <row r="6122" spans="1:31" x14ac:dyDescent="0.3">
      <c r="A6122">
        <v>2519136</v>
      </c>
      <c r="B6122">
        <v>1</v>
      </c>
      <c r="C6122" t="s">
        <v>80</v>
      </c>
      <c r="D6122" t="s">
        <v>103</v>
      </c>
      <c r="E6122" t="s">
        <v>159</v>
      </c>
      <c r="F6122" t="s">
        <v>2923</v>
      </c>
      <c r="G6122" t="s">
        <v>173</v>
      </c>
      <c r="H6122" t="s">
        <v>150</v>
      </c>
      <c r="I6122" t="s">
        <v>136</v>
      </c>
      <c r="J6122" t="s">
        <v>137</v>
      </c>
      <c r="K6122" t="s">
        <v>138</v>
      </c>
      <c r="L6122" t="s">
        <v>17500</v>
      </c>
      <c r="M6122" t="s">
        <v>17501</v>
      </c>
      <c r="N6122">
        <v>6.8975</v>
      </c>
      <c r="O6122">
        <v>0</v>
      </c>
      <c r="P6122">
        <v>496</v>
      </c>
      <c r="Q6122">
        <v>0</v>
      </c>
      <c r="R6122">
        <v>0</v>
      </c>
      <c r="S6122">
        <v>0</v>
      </c>
      <c r="T6122">
        <v>34</v>
      </c>
      <c r="U6122">
        <v>0</v>
      </c>
      <c r="V6122">
        <v>0</v>
      </c>
      <c r="W6122">
        <v>0</v>
      </c>
      <c r="X6122">
        <v>842.34074578426214</v>
      </c>
      <c r="Y6122">
        <v>0</v>
      </c>
      <c r="Z6122">
        <v>0</v>
      </c>
      <c r="AA6122">
        <v>0</v>
      </c>
      <c r="AB6122">
        <v>349.77345841392076</v>
      </c>
      <c r="AC6122">
        <v>0</v>
      </c>
      <c r="AD6122">
        <v>0</v>
      </c>
      <c r="AE6122">
        <v>1192.114204198183</v>
      </c>
    </row>
    <row r="6123" spans="1:31" x14ac:dyDescent="0.3">
      <c r="A6123">
        <v>2519577</v>
      </c>
      <c r="B6123">
        <v>1</v>
      </c>
      <c r="C6123" t="s">
        <v>81</v>
      </c>
      <c r="D6123" t="s">
        <v>127</v>
      </c>
      <c r="E6123" t="s">
        <v>187</v>
      </c>
      <c r="F6123" t="s">
        <v>14433</v>
      </c>
      <c r="G6123" t="s">
        <v>143</v>
      </c>
      <c r="H6123" t="s">
        <v>135</v>
      </c>
      <c r="I6123" t="s">
        <v>136</v>
      </c>
      <c r="J6123" t="s">
        <v>137</v>
      </c>
      <c r="K6123" t="s">
        <v>144</v>
      </c>
      <c r="L6123" t="s">
        <v>17502</v>
      </c>
      <c r="M6123" t="s">
        <v>17503</v>
      </c>
      <c r="N6123">
        <v>1.933888888</v>
      </c>
      <c r="O6123">
        <v>1</v>
      </c>
      <c r="P6123">
        <v>0</v>
      </c>
      <c r="Q6123">
        <v>135</v>
      </c>
      <c r="R6123">
        <v>6</v>
      </c>
      <c r="S6123">
        <v>5</v>
      </c>
      <c r="T6123">
        <v>0</v>
      </c>
      <c r="U6123">
        <v>0</v>
      </c>
      <c r="V6123">
        <v>0</v>
      </c>
      <c r="W6123">
        <v>0.29195925223107999</v>
      </c>
      <c r="X6123">
        <v>0</v>
      </c>
      <c r="Y6123">
        <v>107.41648628405626</v>
      </c>
      <c r="Z6123">
        <v>6.4251719134091658</v>
      </c>
      <c r="AA6123">
        <v>3.1788000497549054</v>
      </c>
      <c r="AB6123">
        <v>0</v>
      </c>
      <c r="AC6123">
        <v>0</v>
      </c>
      <c r="AD6123">
        <v>0</v>
      </c>
      <c r="AE6123">
        <v>117.31241749945143</v>
      </c>
    </row>
    <row r="6124" spans="1:31" x14ac:dyDescent="0.3">
      <c r="A6124">
        <v>2519036</v>
      </c>
      <c r="B6124">
        <v>1</v>
      </c>
      <c r="C6124" t="s">
        <v>80</v>
      </c>
      <c r="D6124" t="s">
        <v>90</v>
      </c>
      <c r="E6124" t="s">
        <v>167</v>
      </c>
      <c r="F6124" t="s">
        <v>17504</v>
      </c>
      <c r="G6124" t="s">
        <v>263</v>
      </c>
      <c r="H6124" t="s">
        <v>150</v>
      </c>
      <c r="I6124" t="s">
        <v>136</v>
      </c>
      <c r="J6124" t="s">
        <v>137</v>
      </c>
      <c r="K6124" t="s">
        <v>144</v>
      </c>
      <c r="L6124" t="s">
        <v>17505</v>
      </c>
      <c r="M6124" t="s">
        <v>17506</v>
      </c>
      <c r="N6124">
        <v>1.588055555</v>
      </c>
      <c r="O6124">
        <v>0</v>
      </c>
      <c r="P6124">
        <v>1</v>
      </c>
      <c r="Q6124">
        <v>0</v>
      </c>
      <c r="R6124">
        <v>0</v>
      </c>
      <c r="S6124">
        <v>0</v>
      </c>
      <c r="T6124">
        <v>0</v>
      </c>
      <c r="U6124">
        <v>0</v>
      </c>
      <c r="V6124">
        <v>0</v>
      </c>
      <c r="W6124">
        <v>0</v>
      </c>
      <c r="X6124">
        <v>1.1554101389715528</v>
      </c>
      <c r="Y6124">
        <v>0</v>
      </c>
      <c r="Z6124">
        <v>0</v>
      </c>
      <c r="AA6124">
        <v>0</v>
      </c>
      <c r="AB6124">
        <v>0</v>
      </c>
      <c r="AC6124">
        <v>0</v>
      </c>
      <c r="AD6124">
        <v>0</v>
      </c>
      <c r="AE6124">
        <v>1.1554101389715528</v>
      </c>
    </row>
    <row r="6125" spans="1:31" x14ac:dyDescent="0.3">
      <c r="A6125">
        <v>2519445</v>
      </c>
      <c r="B6125">
        <v>1</v>
      </c>
      <c r="C6125" t="s">
        <v>80</v>
      </c>
      <c r="D6125" t="s">
        <v>84</v>
      </c>
      <c r="E6125" t="s">
        <v>147</v>
      </c>
      <c r="F6125" t="s">
        <v>17240</v>
      </c>
      <c r="G6125" t="s">
        <v>149</v>
      </c>
      <c r="H6125" t="s">
        <v>150</v>
      </c>
      <c r="I6125" t="s">
        <v>136</v>
      </c>
      <c r="J6125" t="s">
        <v>137</v>
      </c>
      <c r="K6125" t="s">
        <v>144</v>
      </c>
      <c r="L6125" t="s">
        <v>17507</v>
      </c>
      <c r="M6125" t="s">
        <v>17508</v>
      </c>
      <c r="N6125">
        <v>3.8919444439999999</v>
      </c>
      <c r="O6125">
        <v>0</v>
      </c>
      <c r="P6125">
        <v>22</v>
      </c>
      <c r="Q6125">
        <v>0</v>
      </c>
      <c r="R6125">
        <v>0</v>
      </c>
      <c r="S6125">
        <v>0</v>
      </c>
      <c r="T6125">
        <v>2</v>
      </c>
      <c r="U6125">
        <v>0</v>
      </c>
      <c r="V6125">
        <v>0</v>
      </c>
      <c r="W6125">
        <v>0</v>
      </c>
      <c r="X6125">
        <v>24.614491799753324</v>
      </c>
      <c r="Y6125">
        <v>0</v>
      </c>
      <c r="Z6125">
        <v>0</v>
      </c>
      <c r="AA6125">
        <v>0</v>
      </c>
      <c r="AB6125">
        <v>3.6623460457740005</v>
      </c>
      <c r="AC6125">
        <v>0</v>
      </c>
      <c r="AD6125">
        <v>0</v>
      </c>
      <c r="AE6125">
        <v>28.276837845527325</v>
      </c>
    </row>
    <row r="6126" spans="1:31" x14ac:dyDescent="0.3">
      <c r="A6126">
        <v>2550371</v>
      </c>
      <c r="B6126">
        <v>1</v>
      </c>
      <c r="C6126" t="s">
        <v>80</v>
      </c>
      <c r="D6126" t="s">
        <v>99</v>
      </c>
      <c r="E6126" t="s">
        <v>141</v>
      </c>
      <c r="F6126" t="s">
        <v>17509</v>
      </c>
      <c r="G6126" t="s">
        <v>143</v>
      </c>
      <c r="H6126" t="s">
        <v>135</v>
      </c>
      <c r="I6126" t="s">
        <v>136</v>
      </c>
      <c r="J6126" t="s">
        <v>137</v>
      </c>
      <c r="K6126" t="s">
        <v>144</v>
      </c>
      <c r="L6126" t="s">
        <v>17510</v>
      </c>
      <c r="M6126" t="s">
        <v>17511</v>
      </c>
      <c r="N6126">
        <v>0.16666666599999999</v>
      </c>
      <c r="O6126">
        <v>9</v>
      </c>
      <c r="P6126">
        <v>4363</v>
      </c>
      <c r="Q6126">
        <v>14</v>
      </c>
      <c r="R6126">
        <v>193</v>
      </c>
      <c r="S6126">
        <v>27</v>
      </c>
      <c r="T6126">
        <v>594</v>
      </c>
      <c r="U6126">
        <v>0</v>
      </c>
      <c r="V6126">
        <v>9</v>
      </c>
      <c r="W6126">
        <v>7.1148554169493501</v>
      </c>
      <c r="X6126">
        <v>162.64520951264751</v>
      </c>
      <c r="Y6126">
        <v>1.6623197482287499</v>
      </c>
      <c r="Z6126">
        <v>8.823183416728849</v>
      </c>
      <c r="AA6126">
        <v>23.905460051912229</v>
      </c>
      <c r="AB6126">
        <v>82.994385919033832</v>
      </c>
      <c r="AC6126">
        <v>0</v>
      </c>
      <c r="AD6126">
        <v>3.2528266855157995</v>
      </c>
      <c r="AE6126">
        <v>290.39824075101632</v>
      </c>
    </row>
    <row r="6127" spans="1:31" x14ac:dyDescent="0.3">
      <c r="A6127">
        <v>2519637</v>
      </c>
      <c r="B6127">
        <v>1</v>
      </c>
      <c r="C6127" t="s">
        <v>81</v>
      </c>
      <c r="D6127" t="s">
        <v>112</v>
      </c>
      <c r="E6127" t="s">
        <v>159</v>
      </c>
      <c r="F6127" t="s">
        <v>17512</v>
      </c>
      <c r="G6127" t="s">
        <v>161</v>
      </c>
      <c r="H6127" t="s">
        <v>150</v>
      </c>
      <c r="I6127" t="s">
        <v>136</v>
      </c>
      <c r="J6127" t="s">
        <v>137</v>
      </c>
      <c r="K6127" t="s">
        <v>144</v>
      </c>
      <c r="L6127" t="s">
        <v>17513</v>
      </c>
      <c r="M6127" t="s">
        <v>17514</v>
      </c>
      <c r="N6127">
        <v>0.67277777699999997</v>
      </c>
      <c r="O6127">
        <v>0</v>
      </c>
      <c r="P6127">
        <v>359</v>
      </c>
      <c r="Q6127">
        <v>0</v>
      </c>
      <c r="R6127">
        <v>5</v>
      </c>
      <c r="S6127">
        <v>0</v>
      </c>
      <c r="T6127">
        <v>24</v>
      </c>
      <c r="U6127">
        <v>0</v>
      </c>
      <c r="V6127">
        <v>0</v>
      </c>
      <c r="W6127">
        <v>0</v>
      </c>
      <c r="X6127">
        <v>43.609304416661438</v>
      </c>
      <c r="Y6127">
        <v>0</v>
      </c>
      <c r="Z6127">
        <v>0.16920586820909331</v>
      </c>
      <c r="AA6127">
        <v>0</v>
      </c>
      <c r="AB6127">
        <v>8.4984029932443441</v>
      </c>
      <c r="AC6127">
        <v>0</v>
      </c>
      <c r="AD6127">
        <v>0</v>
      </c>
      <c r="AE6127">
        <v>52.276913278114876</v>
      </c>
    </row>
    <row r="6128" spans="1:31" x14ac:dyDescent="0.3">
      <c r="A6128">
        <v>2519299</v>
      </c>
      <c r="B6128">
        <v>1</v>
      </c>
      <c r="C6128" t="s">
        <v>81</v>
      </c>
      <c r="D6128" t="s">
        <v>121</v>
      </c>
      <c r="E6128" t="s">
        <v>187</v>
      </c>
      <c r="F6128" t="s">
        <v>17515</v>
      </c>
      <c r="G6128" t="s">
        <v>143</v>
      </c>
      <c r="H6128" t="s">
        <v>135</v>
      </c>
      <c r="I6128" t="s">
        <v>136</v>
      </c>
      <c r="J6128" t="s">
        <v>137</v>
      </c>
      <c r="K6128" t="s">
        <v>144</v>
      </c>
      <c r="L6128" t="s">
        <v>17516</v>
      </c>
      <c r="M6128" t="s">
        <v>17517</v>
      </c>
      <c r="N6128">
        <v>0.16027777700000001</v>
      </c>
      <c r="O6128">
        <v>0</v>
      </c>
      <c r="P6128">
        <v>285</v>
      </c>
      <c r="Q6128">
        <v>4</v>
      </c>
      <c r="R6128">
        <v>38</v>
      </c>
      <c r="S6128">
        <v>6</v>
      </c>
      <c r="T6128">
        <v>16</v>
      </c>
      <c r="U6128">
        <v>0</v>
      </c>
      <c r="V6128">
        <v>0</v>
      </c>
      <c r="W6128">
        <v>0</v>
      </c>
      <c r="X6128">
        <v>5.3883469358881735</v>
      </c>
      <c r="Y6128">
        <v>1.7674987282733368</v>
      </c>
      <c r="Z6128">
        <v>2.2583283587162826</v>
      </c>
      <c r="AA6128">
        <v>5.0330922243281409</v>
      </c>
      <c r="AB6128">
        <v>2.1980107655252632</v>
      </c>
      <c r="AC6128">
        <v>0</v>
      </c>
      <c r="AD6128">
        <v>0</v>
      </c>
      <c r="AE6128">
        <v>16.645277012731199</v>
      </c>
    </row>
    <row r="6129" spans="1:31" x14ac:dyDescent="0.3">
      <c r="A6129">
        <v>2519259</v>
      </c>
      <c r="B6129">
        <v>1</v>
      </c>
      <c r="C6129" t="s">
        <v>81</v>
      </c>
      <c r="D6129" t="s">
        <v>113</v>
      </c>
      <c r="E6129" t="s">
        <v>159</v>
      </c>
      <c r="F6129" t="s">
        <v>16358</v>
      </c>
      <c r="G6129" t="s">
        <v>161</v>
      </c>
      <c r="H6129" t="s">
        <v>150</v>
      </c>
      <c r="I6129" t="s">
        <v>136</v>
      </c>
      <c r="J6129" t="s">
        <v>137</v>
      </c>
      <c r="K6129" t="s">
        <v>144</v>
      </c>
      <c r="L6129" t="s">
        <v>17518</v>
      </c>
      <c r="M6129" t="s">
        <v>17519</v>
      </c>
      <c r="N6129">
        <v>0.69305555500000005</v>
      </c>
      <c r="O6129">
        <v>0</v>
      </c>
      <c r="P6129">
        <v>103</v>
      </c>
      <c r="Q6129">
        <v>0</v>
      </c>
      <c r="R6129">
        <v>7</v>
      </c>
      <c r="S6129">
        <v>0</v>
      </c>
      <c r="T6129">
        <v>9</v>
      </c>
      <c r="U6129">
        <v>0</v>
      </c>
      <c r="V6129">
        <v>0</v>
      </c>
      <c r="W6129">
        <v>0</v>
      </c>
      <c r="X6129">
        <v>10.281231491346107</v>
      </c>
      <c r="Y6129">
        <v>0</v>
      </c>
      <c r="Z6129">
        <v>1.8276954683908959</v>
      </c>
      <c r="AA6129">
        <v>0</v>
      </c>
      <c r="AB6129">
        <v>0.89633009852254997</v>
      </c>
      <c r="AC6129">
        <v>0</v>
      </c>
      <c r="AD6129">
        <v>0</v>
      </c>
      <c r="AE6129">
        <v>13.005257058259552</v>
      </c>
    </row>
    <row r="6130" spans="1:31" x14ac:dyDescent="0.3">
      <c r="A6130">
        <v>2519554</v>
      </c>
      <c r="B6130">
        <v>1</v>
      </c>
      <c r="C6130" t="s">
        <v>80</v>
      </c>
      <c r="D6130" t="s">
        <v>100</v>
      </c>
      <c r="E6130" t="s">
        <v>132</v>
      </c>
      <c r="F6130" t="s">
        <v>17520</v>
      </c>
      <c r="G6130" t="s">
        <v>143</v>
      </c>
      <c r="H6130" t="s">
        <v>135</v>
      </c>
      <c r="I6130" t="s">
        <v>136</v>
      </c>
      <c r="J6130" t="s">
        <v>137</v>
      </c>
      <c r="K6130" t="s">
        <v>144</v>
      </c>
      <c r="L6130" t="s">
        <v>17521</v>
      </c>
      <c r="M6130" t="s">
        <v>17522</v>
      </c>
      <c r="N6130">
        <v>0.38777777699999999</v>
      </c>
      <c r="O6130">
        <v>0</v>
      </c>
      <c r="P6130">
        <v>3080</v>
      </c>
      <c r="Q6130">
        <v>0</v>
      </c>
      <c r="R6130">
        <v>15</v>
      </c>
      <c r="S6130">
        <v>0</v>
      </c>
      <c r="T6130">
        <v>130</v>
      </c>
      <c r="U6130">
        <v>0</v>
      </c>
      <c r="V6130">
        <v>0</v>
      </c>
      <c r="W6130">
        <v>0</v>
      </c>
      <c r="X6130">
        <v>323.71387855048465</v>
      </c>
      <c r="Y6130">
        <v>0</v>
      </c>
      <c r="Z6130">
        <v>4.7207623388541071</v>
      </c>
      <c r="AA6130">
        <v>0</v>
      </c>
      <c r="AB6130">
        <v>84.918388853545252</v>
      </c>
      <c r="AC6130">
        <v>0</v>
      </c>
      <c r="AD6130">
        <v>0</v>
      </c>
      <c r="AE6130">
        <v>413.35302974288402</v>
      </c>
    </row>
    <row r="6131" spans="1:31" x14ac:dyDescent="0.3">
      <c r="A6131">
        <v>2519700</v>
      </c>
      <c r="B6131">
        <v>1</v>
      </c>
      <c r="C6131" t="s">
        <v>80</v>
      </c>
      <c r="D6131" t="s">
        <v>86</v>
      </c>
      <c r="E6131" t="s">
        <v>167</v>
      </c>
      <c r="F6131" t="s">
        <v>17523</v>
      </c>
      <c r="G6131" t="s">
        <v>177</v>
      </c>
      <c r="H6131" t="s">
        <v>150</v>
      </c>
      <c r="I6131" t="s">
        <v>136</v>
      </c>
      <c r="J6131" t="s">
        <v>137</v>
      </c>
      <c r="K6131" t="s">
        <v>144</v>
      </c>
      <c r="L6131" t="s">
        <v>17524</v>
      </c>
      <c r="M6131" t="s">
        <v>17525</v>
      </c>
      <c r="N6131">
        <v>4.2649999999999997</v>
      </c>
      <c r="O6131">
        <v>0</v>
      </c>
      <c r="P6131">
        <v>21</v>
      </c>
      <c r="Q6131">
        <v>0</v>
      </c>
      <c r="R6131">
        <v>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34.808321428570729</v>
      </c>
      <c r="Y6131">
        <v>0</v>
      </c>
      <c r="Z6131">
        <v>0</v>
      </c>
      <c r="AA6131">
        <v>0</v>
      </c>
      <c r="AB6131">
        <v>0</v>
      </c>
      <c r="AC6131">
        <v>0</v>
      </c>
      <c r="AD6131">
        <v>0</v>
      </c>
      <c r="AE6131">
        <v>34.808321428570729</v>
      </c>
    </row>
    <row r="6132" spans="1:31" x14ac:dyDescent="0.3">
      <c r="A6132">
        <v>2519053</v>
      </c>
      <c r="B6132">
        <v>1</v>
      </c>
      <c r="C6132" t="s">
        <v>81</v>
      </c>
      <c r="D6132" t="s">
        <v>128</v>
      </c>
      <c r="E6132" t="s">
        <v>167</v>
      </c>
      <c r="F6132" t="s">
        <v>17526</v>
      </c>
      <c r="G6132" t="s">
        <v>234</v>
      </c>
      <c r="H6132" t="s">
        <v>150</v>
      </c>
      <c r="I6132" t="s">
        <v>136</v>
      </c>
      <c r="J6132" t="s">
        <v>137</v>
      </c>
      <c r="K6132" t="s">
        <v>144</v>
      </c>
      <c r="L6132" t="s">
        <v>17527</v>
      </c>
      <c r="M6132" t="s">
        <v>17528</v>
      </c>
      <c r="N6132">
        <v>0.98861111099999999</v>
      </c>
      <c r="O6132">
        <v>0</v>
      </c>
      <c r="P6132">
        <v>1</v>
      </c>
      <c r="Q6132">
        <v>0</v>
      </c>
      <c r="R6132">
        <v>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0.18391346661128832</v>
      </c>
      <c r="Y6132">
        <v>0</v>
      </c>
      <c r="Z6132">
        <v>0</v>
      </c>
      <c r="AA6132">
        <v>0</v>
      </c>
      <c r="AB6132">
        <v>0</v>
      </c>
      <c r="AC6132">
        <v>0</v>
      </c>
      <c r="AD6132">
        <v>0</v>
      </c>
      <c r="AE6132">
        <v>0.18391346661128832</v>
      </c>
    </row>
    <row r="6133" spans="1:31" x14ac:dyDescent="0.3">
      <c r="A6133">
        <v>2519196</v>
      </c>
      <c r="B6133">
        <v>1</v>
      </c>
      <c r="C6133" t="s">
        <v>80</v>
      </c>
      <c r="D6133" t="s">
        <v>106</v>
      </c>
      <c r="E6133" t="s">
        <v>132</v>
      </c>
      <c r="F6133" t="s">
        <v>17529</v>
      </c>
      <c r="G6133" t="s">
        <v>161</v>
      </c>
      <c r="H6133" t="s">
        <v>135</v>
      </c>
      <c r="I6133" t="s">
        <v>136</v>
      </c>
      <c r="J6133" t="s">
        <v>137</v>
      </c>
      <c r="K6133" t="s">
        <v>144</v>
      </c>
      <c r="L6133" t="s">
        <v>17530</v>
      </c>
      <c r="M6133" t="s">
        <v>17531</v>
      </c>
      <c r="N6133">
        <v>1.3858333329999999</v>
      </c>
      <c r="O6133">
        <v>0</v>
      </c>
      <c r="P6133">
        <v>0</v>
      </c>
      <c r="Q6133">
        <v>0</v>
      </c>
      <c r="R6133">
        <v>12</v>
      </c>
      <c r="S6133">
        <v>0</v>
      </c>
      <c r="T6133">
        <v>1</v>
      </c>
      <c r="U6133">
        <v>0</v>
      </c>
      <c r="V6133">
        <v>0</v>
      </c>
      <c r="W6133">
        <v>0</v>
      </c>
      <c r="X6133">
        <v>0</v>
      </c>
      <c r="Y6133">
        <v>0</v>
      </c>
      <c r="Z6133">
        <v>31.4109258365981</v>
      </c>
      <c r="AA6133">
        <v>0</v>
      </c>
      <c r="AB6133">
        <v>8.1802180631599999</v>
      </c>
      <c r="AC6133">
        <v>0</v>
      </c>
      <c r="AD6133">
        <v>0</v>
      </c>
      <c r="AE6133">
        <v>39.591143899758102</v>
      </c>
    </row>
    <row r="6134" spans="1:31" x14ac:dyDescent="0.3">
      <c r="A6134">
        <v>2519096</v>
      </c>
      <c r="B6134">
        <v>1</v>
      </c>
      <c r="C6134" t="s">
        <v>80</v>
      </c>
      <c r="D6134" t="s">
        <v>90</v>
      </c>
      <c r="E6134" t="s">
        <v>132</v>
      </c>
      <c r="F6134" t="s">
        <v>2452</v>
      </c>
      <c r="G6134" t="s">
        <v>143</v>
      </c>
      <c r="H6134" t="s">
        <v>135</v>
      </c>
      <c r="I6134" t="s">
        <v>136</v>
      </c>
      <c r="J6134" t="s">
        <v>137</v>
      </c>
      <c r="K6134" t="s">
        <v>144</v>
      </c>
      <c r="L6134" t="s">
        <v>17532</v>
      </c>
      <c r="M6134" t="s">
        <v>17533</v>
      </c>
      <c r="N6134">
        <v>1.7961111110000001</v>
      </c>
      <c r="O6134">
        <v>0</v>
      </c>
      <c r="P6134">
        <v>996</v>
      </c>
      <c r="Q6134">
        <v>0</v>
      </c>
      <c r="R6134">
        <v>0</v>
      </c>
      <c r="S6134">
        <v>0</v>
      </c>
      <c r="T6134">
        <v>21</v>
      </c>
      <c r="U6134">
        <v>0</v>
      </c>
      <c r="V6134">
        <v>0</v>
      </c>
      <c r="W6134">
        <v>0</v>
      </c>
      <c r="X6134">
        <v>673.37538433325506</v>
      </c>
      <c r="Y6134">
        <v>0</v>
      </c>
      <c r="Z6134">
        <v>0</v>
      </c>
      <c r="AA6134">
        <v>0</v>
      </c>
      <c r="AB6134">
        <v>58.909058597994282</v>
      </c>
      <c r="AC6134">
        <v>0</v>
      </c>
      <c r="AD6134">
        <v>0</v>
      </c>
      <c r="AE6134">
        <v>732.28444293124937</v>
      </c>
    </row>
    <row r="6135" spans="1:31" x14ac:dyDescent="0.3">
      <c r="A6135">
        <v>2519488</v>
      </c>
      <c r="B6135">
        <v>1</v>
      </c>
      <c r="C6135" t="s">
        <v>80</v>
      </c>
      <c r="D6135" t="s">
        <v>86</v>
      </c>
      <c r="E6135" t="s">
        <v>275</v>
      </c>
      <c r="F6135" t="s">
        <v>17534</v>
      </c>
      <c r="G6135" t="s">
        <v>143</v>
      </c>
      <c r="H6135" t="s">
        <v>1921</v>
      </c>
      <c r="I6135" t="s">
        <v>136</v>
      </c>
      <c r="J6135" t="s">
        <v>137</v>
      </c>
      <c r="K6135" t="s">
        <v>144</v>
      </c>
      <c r="L6135" t="s">
        <v>17535</v>
      </c>
      <c r="M6135" t="s">
        <v>17536</v>
      </c>
      <c r="N6135">
        <v>1.0747222219999999</v>
      </c>
      <c r="O6135">
        <v>0</v>
      </c>
      <c r="P6135">
        <v>363</v>
      </c>
      <c r="Q6135">
        <v>0</v>
      </c>
      <c r="R6135">
        <v>0</v>
      </c>
      <c r="S6135">
        <v>1</v>
      </c>
      <c r="T6135">
        <v>62</v>
      </c>
      <c r="U6135">
        <v>0</v>
      </c>
      <c r="V6135">
        <v>0</v>
      </c>
      <c r="W6135">
        <v>0</v>
      </c>
      <c r="X6135">
        <v>143.3453646927413</v>
      </c>
      <c r="Y6135">
        <v>0</v>
      </c>
      <c r="Z6135">
        <v>0</v>
      </c>
      <c r="AA6135">
        <v>32.178390917032502</v>
      </c>
      <c r="AB6135">
        <v>160.29813942213326</v>
      </c>
      <c r="AC6135">
        <v>0</v>
      </c>
      <c r="AD6135">
        <v>0</v>
      </c>
      <c r="AE6135">
        <v>335.82189503190705</v>
      </c>
    </row>
    <row r="6136" spans="1:31" x14ac:dyDescent="0.3">
      <c r="A6136">
        <v>2519674</v>
      </c>
      <c r="B6136">
        <v>1</v>
      </c>
      <c r="C6136" t="s">
        <v>80</v>
      </c>
      <c r="D6136" t="s">
        <v>87</v>
      </c>
      <c r="E6136" t="s">
        <v>167</v>
      </c>
      <c r="F6136" t="s">
        <v>17537</v>
      </c>
      <c r="G6136" t="s">
        <v>234</v>
      </c>
      <c r="H6136" t="s">
        <v>150</v>
      </c>
      <c r="I6136" t="s">
        <v>136</v>
      </c>
      <c r="J6136" t="s">
        <v>137</v>
      </c>
      <c r="K6136" t="s">
        <v>144</v>
      </c>
      <c r="L6136" t="s">
        <v>17538</v>
      </c>
      <c r="M6136" t="s">
        <v>17539</v>
      </c>
      <c r="N6136">
        <v>1.933333333</v>
      </c>
      <c r="O6136">
        <v>0</v>
      </c>
      <c r="P6136">
        <v>3</v>
      </c>
      <c r="Q6136">
        <v>0</v>
      </c>
      <c r="R6136">
        <v>0</v>
      </c>
      <c r="S6136">
        <v>0</v>
      </c>
      <c r="T6136">
        <v>1</v>
      </c>
      <c r="U6136">
        <v>0</v>
      </c>
      <c r="V6136">
        <v>0</v>
      </c>
      <c r="W6136">
        <v>0</v>
      </c>
      <c r="X6136">
        <v>1.2671414456316001</v>
      </c>
      <c r="Y6136">
        <v>0</v>
      </c>
      <c r="Z6136">
        <v>0</v>
      </c>
      <c r="AA6136">
        <v>0</v>
      </c>
      <c r="AB6136">
        <v>2.8329445819943402</v>
      </c>
      <c r="AC6136">
        <v>0</v>
      </c>
      <c r="AD6136">
        <v>0</v>
      </c>
      <c r="AE6136">
        <v>4.1000860276259399</v>
      </c>
    </row>
    <row r="6137" spans="1:31" x14ac:dyDescent="0.3">
      <c r="A6137">
        <v>2519531</v>
      </c>
      <c r="B6137">
        <v>1</v>
      </c>
      <c r="C6137" t="s">
        <v>80</v>
      </c>
      <c r="D6137" t="s">
        <v>104</v>
      </c>
      <c r="E6137" t="s">
        <v>275</v>
      </c>
      <c r="F6137" t="s">
        <v>3357</v>
      </c>
      <c r="G6137" t="s">
        <v>143</v>
      </c>
      <c r="H6137" t="s">
        <v>135</v>
      </c>
      <c r="I6137" t="s">
        <v>136</v>
      </c>
      <c r="J6137" t="s">
        <v>137</v>
      </c>
      <c r="K6137" t="s">
        <v>144</v>
      </c>
      <c r="L6137" t="s">
        <v>17540</v>
      </c>
      <c r="M6137" t="s">
        <v>17541</v>
      </c>
      <c r="N6137">
        <v>1.0758333330000001</v>
      </c>
      <c r="O6137">
        <v>10</v>
      </c>
      <c r="P6137">
        <v>17</v>
      </c>
      <c r="Q6137">
        <v>55</v>
      </c>
      <c r="R6137">
        <v>53</v>
      </c>
      <c r="S6137">
        <v>24</v>
      </c>
      <c r="T6137">
        <v>13</v>
      </c>
      <c r="U6137">
        <v>8</v>
      </c>
      <c r="V6137">
        <v>0</v>
      </c>
      <c r="W6137">
        <v>2.2725786057029924</v>
      </c>
      <c r="X6137">
        <v>5.0844838185635801</v>
      </c>
      <c r="Y6137">
        <v>15.382163182965405</v>
      </c>
      <c r="Z6137">
        <v>18.489310900148119</v>
      </c>
      <c r="AA6137">
        <v>768.49375981713024</v>
      </c>
      <c r="AB6137">
        <v>11.346376032350664</v>
      </c>
      <c r="AC6137">
        <v>774.39012747179754</v>
      </c>
      <c r="AD6137">
        <v>0</v>
      </c>
      <c r="AE6137">
        <v>1595.4587998286586</v>
      </c>
    </row>
    <row r="6138" spans="1:31" x14ac:dyDescent="0.3">
      <c r="A6138">
        <v>2519185</v>
      </c>
      <c r="B6138">
        <v>1</v>
      </c>
      <c r="C6138" t="s">
        <v>80</v>
      </c>
      <c r="D6138" t="s">
        <v>84</v>
      </c>
      <c r="E6138" t="s">
        <v>207</v>
      </c>
      <c r="F6138" t="s">
        <v>17542</v>
      </c>
      <c r="G6138" t="s">
        <v>224</v>
      </c>
      <c r="H6138" t="s">
        <v>150</v>
      </c>
      <c r="I6138" t="s">
        <v>136</v>
      </c>
      <c r="J6138" t="s">
        <v>137</v>
      </c>
      <c r="K6138" t="s">
        <v>144</v>
      </c>
      <c r="L6138" t="s">
        <v>17543</v>
      </c>
      <c r="M6138" t="s">
        <v>17544</v>
      </c>
      <c r="N6138">
        <v>6.4647222219999998</v>
      </c>
      <c r="O6138">
        <v>0</v>
      </c>
      <c r="P6138">
        <v>121</v>
      </c>
      <c r="Q6138">
        <v>0</v>
      </c>
      <c r="R6138">
        <v>0</v>
      </c>
      <c r="S6138">
        <v>0</v>
      </c>
      <c r="T6138">
        <v>11</v>
      </c>
      <c r="U6138">
        <v>0</v>
      </c>
      <c r="V6138">
        <v>0</v>
      </c>
      <c r="W6138">
        <v>0</v>
      </c>
      <c r="X6138">
        <v>170.05433488957001</v>
      </c>
      <c r="Y6138">
        <v>0</v>
      </c>
      <c r="Z6138">
        <v>0</v>
      </c>
      <c r="AA6138">
        <v>0</v>
      </c>
      <c r="AB6138">
        <v>65.705638346460745</v>
      </c>
      <c r="AC6138">
        <v>0</v>
      </c>
      <c r="AD6138">
        <v>0</v>
      </c>
      <c r="AE6138">
        <v>235.75997323603076</v>
      </c>
    </row>
    <row r="6139" spans="1:31" x14ac:dyDescent="0.3">
      <c r="A6139">
        <v>2519162</v>
      </c>
      <c r="B6139">
        <v>1</v>
      </c>
      <c r="C6139" t="s">
        <v>80</v>
      </c>
      <c r="D6139" t="s">
        <v>92</v>
      </c>
      <c r="E6139" t="s">
        <v>167</v>
      </c>
      <c r="F6139" t="s">
        <v>1395</v>
      </c>
      <c r="G6139" t="s">
        <v>538</v>
      </c>
      <c r="H6139" t="s">
        <v>150</v>
      </c>
      <c r="I6139" t="s">
        <v>136</v>
      </c>
      <c r="J6139" t="s">
        <v>3</v>
      </c>
      <c r="K6139" t="s">
        <v>144</v>
      </c>
      <c r="L6139" t="s">
        <v>17545</v>
      </c>
      <c r="M6139" t="s">
        <v>17546</v>
      </c>
      <c r="N6139">
        <v>4.5013888880000001</v>
      </c>
      <c r="O6139">
        <v>0</v>
      </c>
      <c r="P6139">
        <v>1</v>
      </c>
      <c r="Q6139">
        <v>0</v>
      </c>
      <c r="R6139">
        <v>0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0.54803597061882092</v>
      </c>
      <c r="Y6139">
        <v>0</v>
      </c>
      <c r="Z6139">
        <v>0</v>
      </c>
      <c r="AA6139">
        <v>0</v>
      </c>
      <c r="AB6139">
        <v>0</v>
      </c>
      <c r="AC6139">
        <v>0</v>
      </c>
      <c r="AD6139">
        <v>0</v>
      </c>
      <c r="AE6139">
        <v>0.54803597061882092</v>
      </c>
    </row>
    <row r="6140" spans="1:31" x14ac:dyDescent="0.3">
      <c r="A6140">
        <v>2519686</v>
      </c>
      <c r="B6140">
        <v>1</v>
      </c>
      <c r="C6140" t="s">
        <v>80</v>
      </c>
      <c r="D6140" t="s">
        <v>105</v>
      </c>
      <c r="E6140" t="s">
        <v>187</v>
      </c>
      <c r="F6140" t="s">
        <v>2337</v>
      </c>
      <c r="G6140" t="s">
        <v>143</v>
      </c>
      <c r="H6140" t="s">
        <v>135</v>
      </c>
      <c r="I6140" t="s">
        <v>136</v>
      </c>
      <c r="J6140" t="s">
        <v>137</v>
      </c>
      <c r="K6140" t="s">
        <v>144</v>
      </c>
      <c r="L6140" t="s">
        <v>17547</v>
      </c>
      <c r="M6140" t="s">
        <v>17548</v>
      </c>
      <c r="N6140">
        <v>0.13250000000000001</v>
      </c>
      <c r="O6140">
        <v>4</v>
      </c>
      <c r="P6140">
        <v>47</v>
      </c>
      <c r="Q6140">
        <v>1</v>
      </c>
      <c r="R6140">
        <v>6</v>
      </c>
      <c r="S6140">
        <v>15</v>
      </c>
      <c r="T6140">
        <v>47</v>
      </c>
      <c r="U6140">
        <v>3</v>
      </c>
      <c r="V6140">
        <v>0</v>
      </c>
      <c r="W6140">
        <v>1.0112131224396224</v>
      </c>
      <c r="X6140">
        <v>2.1766941684440217</v>
      </c>
      <c r="Y6140">
        <v>6.8996432514999997E-2</v>
      </c>
      <c r="Z6140">
        <v>0.77872851486206995</v>
      </c>
      <c r="AA6140">
        <v>7.5681986557748626</v>
      </c>
      <c r="AB6140">
        <v>4.4940253699630883</v>
      </c>
      <c r="AC6140">
        <v>23.81233541625452</v>
      </c>
      <c r="AD6140">
        <v>0</v>
      </c>
      <c r="AE6140">
        <v>39.910191680253185</v>
      </c>
    </row>
    <row r="6141" spans="1:31" x14ac:dyDescent="0.3">
      <c r="A6141">
        <v>2519563</v>
      </c>
      <c r="B6141">
        <v>1</v>
      </c>
      <c r="C6141" t="s">
        <v>81</v>
      </c>
      <c r="D6141" t="s">
        <v>123</v>
      </c>
      <c r="E6141" t="s">
        <v>141</v>
      </c>
      <c r="F6141" t="s">
        <v>3349</v>
      </c>
      <c r="G6141" t="s">
        <v>143</v>
      </c>
      <c r="H6141" t="s">
        <v>135</v>
      </c>
      <c r="I6141" t="s">
        <v>136</v>
      </c>
      <c r="J6141" t="s">
        <v>137</v>
      </c>
      <c r="K6141" t="s">
        <v>144</v>
      </c>
      <c r="L6141" t="s">
        <v>17549</v>
      </c>
      <c r="M6141" t="s">
        <v>17550</v>
      </c>
      <c r="N6141">
        <v>1.0758333330000001</v>
      </c>
      <c r="O6141">
        <v>0</v>
      </c>
      <c r="P6141">
        <v>13</v>
      </c>
      <c r="Q6141">
        <v>0</v>
      </c>
      <c r="R6141">
        <v>36</v>
      </c>
      <c r="S6141">
        <v>15</v>
      </c>
      <c r="T6141">
        <v>423</v>
      </c>
      <c r="U6141">
        <v>15</v>
      </c>
      <c r="V6141">
        <v>16</v>
      </c>
      <c r="W6141">
        <v>0</v>
      </c>
      <c r="X6141">
        <v>3.7350827441123404</v>
      </c>
      <c r="Y6141">
        <v>0</v>
      </c>
      <c r="Z6141">
        <v>12.082643950313054</v>
      </c>
      <c r="AA6141">
        <v>154.75142943620878</v>
      </c>
      <c r="AB6141">
        <v>431.81811809450392</v>
      </c>
      <c r="AC6141">
        <v>1632.7559720122997</v>
      </c>
      <c r="AD6141">
        <v>215.77261253848982</v>
      </c>
      <c r="AE6141">
        <v>2450.9158587759275</v>
      </c>
    </row>
    <row r="6142" spans="1:31" x14ac:dyDescent="0.3">
      <c r="A6142">
        <v>2519394</v>
      </c>
      <c r="B6142">
        <v>1</v>
      </c>
      <c r="C6142" t="s">
        <v>80</v>
      </c>
      <c r="D6142" t="s">
        <v>97</v>
      </c>
      <c r="E6142" t="s">
        <v>147</v>
      </c>
      <c r="F6142" t="s">
        <v>17551</v>
      </c>
      <c r="G6142" t="s">
        <v>161</v>
      </c>
      <c r="H6142" t="s">
        <v>150</v>
      </c>
      <c r="I6142" t="s">
        <v>136</v>
      </c>
      <c r="J6142" t="s">
        <v>137</v>
      </c>
      <c r="K6142" t="s">
        <v>144</v>
      </c>
      <c r="L6142" t="s">
        <v>17552</v>
      </c>
      <c r="M6142" t="s">
        <v>17553</v>
      </c>
      <c r="N6142">
        <v>4.3405555549999999</v>
      </c>
      <c r="O6142">
        <v>0</v>
      </c>
      <c r="P6142">
        <v>3</v>
      </c>
      <c r="Q6142">
        <v>0</v>
      </c>
      <c r="R6142">
        <v>0</v>
      </c>
      <c r="S6142">
        <v>0</v>
      </c>
      <c r="T6142">
        <v>1</v>
      </c>
      <c r="U6142">
        <v>0</v>
      </c>
      <c r="V6142">
        <v>0</v>
      </c>
      <c r="W6142">
        <v>0</v>
      </c>
      <c r="X6142">
        <v>5.585908368699446</v>
      </c>
      <c r="Y6142">
        <v>0</v>
      </c>
      <c r="Z6142">
        <v>0</v>
      </c>
      <c r="AA6142">
        <v>0</v>
      </c>
      <c r="AB6142">
        <v>10.264159446817679</v>
      </c>
      <c r="AC6142">
        <v>0</v>
      </c>
      <c r="AD6142">
        <v>0</v>
      </c>
      <c r="AE6142">
        <v>15.850067815517125</v>
      </c>
    </row>
    <row r="6143" spans="1:31" x14ac:dyDescent="0.3">
      <c r="A6143">
        <v>2519417</v>
      </c>
      <c r="B6143">
        <v>1</v>
      </c>
      <c r="C6143" t="s">
        <v>80</v>
      </c>
      <c r="D6143" t="s">
        <v>82</v>
      </c>
      <c r="E6143" t="s">
        <v>207</v>
      </c>
      <c r="F6143" t="s">
        <v>17554</v>
      </c>
      <c r="G6143" t="s">
        <v>588</v>
      </c>
      <c r="H6143" t="s">
        <v>150</v>
      </c>
      <c r="I6143" t="s">
        <v>136</v>
      </c>
      <c r="J6143" t="s">
        <v>137</v>
      </c>
      <c r="K6143" t="s">
        <v>144</v>
      </c>
      <c r="L6143" t="s">
        <v>17555</v>
      </c>
      <c r="M6143" t="s">
        <v>17556</v>
      </c>
      <c r="N6143">
        <v>1.0786111110000001</v>
      </c>
      <c r="O6143">
        <v>0</v>
      </c>
      <c r="P6143">
        <v>168</v>
      </c>
      <c r="Q6143">
        <v>0</v>
      </c>
      <c r="R6143">
        <v>0</v>
      </c>
      <c r="S6143">
        <v>0</v>
      </c>
      <c r="T6143">
        <v>8</v>
      </c>
      <c r="U6143">
        <v>0</v>
      </c>
      <c r="V6143">
        <v>0</v>
      </c>
      <c r="W6143">
        <v>0</v>
      </c>
      <c r="X6143">
        <v>50.104706094990398</v>
      </c>
      <c r="Y6143">
        <v>0</v>
      </c>
      <c r="Z6143">
        <v>0</v>
      </c>
      <c r="AA6143">
        <v>0</v>
      </c>
      <c r="AB6143">
        <v>3.5692591722756331</v>
      </c>
      <c r="AC6143">
        <v>0</v>
      </c>
      <c r="AD6143">
        <v>0</v>
      </c>
      <c r="AE6143">
        <v>53.673965267266034</v>
      </c>
    </row>
    <row r="6144" spans="1:31" x14ac:dyDescent="0.3">
      <c r="A6144">
        <v>2519354</v>
      </c>
      <c r="B6144">
        <v>1</v>
      </c>
      <c r="C6144" t="s">
        <v>80</v>
      </c>
      <c r="D6144" t="s">
        <v>83</v>
      </c>
      <c r="E6144" t="s">
        <v>167</v>
      </c>
      <c r="F6144" t="s">
        <v>17557</v>
      </c>
      <c r="G6144" t="s">
        <v>234</v>
      </c>
      <c r="H6144" t="s">
        <v>150</v>
      </c>
      <c r="I6144" t="s">
        <v>136</v>
      </c>
      <c r="J6144" t="s">
        <v>137</v>
      </c>
      <c r="K6144" t="s">
        <v>144</v>
      </c>
      <c r="L6144" t="s">
        <v>17558</v>
      </c>
      <c r="M6144" t="s">
        <v>17559</v>
      </c>
      <c r="N6144">
        <v>2.1186111109999999</v>
      </c>
      <c r="O6144">
        <v>0</v>
      </c>
      <c r="P6144">
        <v>0</v>
      </c>
      <c r="Q6144">
        <v>0</v>
      </c>
      <c r="R6144">
        <v>0</v>
      </c>
      <c r="S6144">
        <v>0</v>
      </c>
      <c r="T6144">
        <v>30</v>
      </c>
      <c r="U6144">
        <v>0</v>
      </c>
      <c r="V6144">
        <v>0</v>
      </c>
      <c r="W6144">
        <v>0</v>
      </c>
      <c r="X6144">
        <v>0</v>
      </c>
      <c r="Y6144">
        <v>0</v>
      </c>
      <c r="Z6144">
        <v>0</v>
      </c>
      <c r="AA6144">
        <v>0</v>
      </c>
      <c r="AB6144">
        <v>76.568186901281607</v>
      </c>
      <c r="AC6144">
        <v>0</v>
      </c>
      <c r="AD6144">
        <v>0</v>
      </c>
      <c r="AE6144">
        <v>76.568186901281607</v>
      </c>
    </row>
    <row r="6145" spans="1:31" x14ac:dyDescent="0.3">
      <c r="A6145">
        <v>2519434</v>
      </c>
      <c r="B6145">
        <v>1</v>
      </c>
      <c r="C6145" t="s">
        <v>81</v>
      </c>
      <c r="D6145" t="s">
        <v>113</v>
      </c>
      <c r="E6145" t="s">
        <v>132</v>
      </c>
      <c r="F6145" t="s">
        <v>17560</v>
      </c>
      <c r="G6145" t="s">
        <v>204</v>
      </c>
      <c r="H6145" t="s">
        <v>135</v>
      </c>
      <c r="I6145" t="s">
        <v>136</v>
      </c>
      <c r="J6145" t="s">
        <v>137</v>
      </c>
      <c r="K6145" t="s">
        <v>144</v>
      </c>
      <c r="L6145" t="s">
        <v>17561</v>
      </c>
      <c r="M6145" t="s">
        <v>17562</v>
      </c>
      <c r="N6145">
        <v>0.39027777699999999</v>
      </c>
      <c r="O6145">
        <v>0</v>
      </c>
      <c r="P6145">
        <v>31</v>
      </c>
      <c r="Q6145">
        <v>0</v>
      </c>
      <c r="R6145">
        <v>8</v>
      </c>
      <c r="S6145">
        <v>0</v>
      </c>
      <c r="T6145">
        <v>1</v>
      </c>
      <c r="U6145">
        <v>0</v>
      </c>
      <c r="V6145">
        <v>0</v>
      </c>
      <c r="W6145">
        <v>0</v>
      </c>
      <c r="X6145">
        <v>1.2161120743905045</v>
      </c>
      <c r="Y6145">
        <v>0</v>
      </c>
      <c r="Z6145">
        <v>0.64186630174758341</v>
      </c>
      <c r="AA6145">
        <v>0</v>
      </c>
      <c r="AB6145">
        <v>0.17735466819466669</v>
      </c>
      <c r="AC6145">
        <v>0</v>
      </c>
      <c r="AD6145">
        <v>0</v>
      </c>
      <c r="AE6145">
        <v>2.0353330443327544</v>
      </c>
    </row>
    <row r="6146" spans="1:31" x14ac:dyDescent="0.3">
      <c r="A6146">
        <v>2519099</v>
      </c>
      <c r="B6146">
        <v>1</v>
      </c>
      <c r="C6146" t="s">
        <v>80</v>
      </c>
      <c r="D6146" t="s">
        <v>93</v>
      </c>
      <c r="E6146" t="s">
        <v>141</v>
      </c>
      <c r="F6146" t="s">
        <v>17563</v>
      </c>
      <c r="G6146" t="s">
        <v>173</v>
      </c>
      <c r="H6146" t="s">
        <v>135</v>
      </c>
      <c r="I6146" t="s">
        <v>136</v>
      </c>
      <c r="J6146" t="s">
        <v>137</v>
      </c>
      <c r="K6146" t="s">
        <v>138</v>
      </c>
      <c r="L6146" t="s">
        <v>17564</v>
      </c>
      <c r="M6146" t="s">
        <v>17565</v>
      </c>
      <c r="N6146">
        <v>3.233055555</v>
      </c>
      <c r="O6146">
        <v>0</v>
      </c>
      <c r="P6146">
        <v>2444</v>
      </c>
      <c r="Q6146">
        <v>0</v>
      </c>
      <c r="R6146">
        <v>83</v>
      </c>
      <c r="S6146">
        <v>5</v>
      </c>
      <c r="T6146">
        <v>214</v>
      </c>
      <c r="U6146">
        <v>0</v>
      </c>
      <c r="V6146">
        <v>3</v>
      </c>
      <c r="W6146">
        <v>0</v>
      </c>
      <c r="X6146">
        <v>1608.7246262783272</v>
      </c>
      <c r="Y6146">
        <v>0</v>
      </c>
      <c r="Z6146">
        <v>277.49582396237878</v>
      </c>
      <c r="AA6146">
        <v>31.302865254043557</v>
      </c>
      <c r="AB6146">
        <v>494.02603990549864</v>
      </c>
      <c r="AC6146">
        <v>0</v>
      </c>
      <c r="AD6146">
        <v>170.1832784723187</v>
      </c>
      <c r="AE6146">
        <v>2581.732633872567</v>
      </c>
    </row>
    <row r="6147" spans="1:31" x14ac:dyDescent="0.3">
      <c r="A6147">
        <v>2519414</v>
      </c>
      <c r="B6147">
        <v>1</v>
      </c>
      <c r="C6147" t="s">
        <v>81</v>
      </c>
      <c r="D6147" t="s">
        <v>115</v>
      </c>
      <c r="E6147" t="s">
        <v>187</v>
      </c>
      <c r="F6147" t="s">
        <v>3457</v>
      </c>
      <c r="G6147" t="s">
        <v>143</v>
      </c>
      <c r="H6147" t="s">
        <v>135</v>
      </c>
      <c r="I6147" t="s">
        <v>136</v>
      </c>
      <c r="J6147" t="s">
        <v>137</v>
      </c>
      <c r="K6147" t="s">
        <v>144</v>
      </c>
      <c r="L6147" t="s">
        <v>17566</v>
      </c>
      <c r="M6147" t="s">
        <v>17567</v>
      </c>
      <c r="N6147">
        <v>7.9166665999999997E-2</v>
      </c>
      <c r="O6147">
        <v>0</v>
      </c>
      <c r="P6147">
        <v>410</v>
      </c>
      <c r="Q6147">
        <v>2</v>
      </c>
      <c r="R6147">
        <v>20</v>
      </c>
      <c r="S6147">
        <v>1</v>
      </c>
      <c r="T6147">
        <v>25</v>
      </c>
      <c r="U6147">
        <v>0</v>
      </c>
      <c r="V6147">
        <v>0</v>
      </c>
      <c r="W6147">
        <v>0</v>
      </c>
      <c r="X6147">
        <v>2.4390218316458747</v>
      </c>
      <c r="Y6147">
        <v>0.68887996440229982</v>
      </c>
      <c r="Z6147">
        <v>0.185651762526375</v>
      </c>
      <c r="AA6147">
        <v>0.27221036994495001</v>
      </c>
      <c r="AB6147">
        <v>0.63288554319375001</v>
      </c>
      <c r="AC6147">
        <v>0</v>
      </c>
      <c r="AD6147">
        <v>0</v>
      </c>
      <c r="AE6147">
        <v>4.2186494717132499</v>
      </c>
    </row>
    <row r="6148" spans="1:31" x14ac:dyDescent="0.3">
      <c r="A6148">
        <v>2519122</v>
      </c>
      <c r="B6148">
        <v>1</v>
      </c>
      <c r="C6148" t="s">
        <v>81</v>
      </c>
      <c r="D6148" t="s">
        <v>113</v>
      </c>
      <c r="E6148" t="s">
        <v>167</v>
      </c>
      <c r="F6148" t="s">
        <v>17568</v>
      </c>
      <c r="G6148" t="s">
        <v>169</v>
      </c>
      <c r="H6148" t="s">
        <v>150</v>
      </c>
      <c r="I6148" t="s">
        <v>136</v>
      </c>
      <c r="J6148" t="s">
        <v>137</v>
      </c>
      <c r="K6148" t="s">
        <v>144</v>
      </c>
      <c r="L6148" t="s">
        <v>17569</v>
      </c>
      <c r="M6148" t="s">
        <v>17570</v>
      </c>
      <c r="N6148">
        <v>2.150555555</v>
      </c>
      <c r="O6148">
        <v>0</v>
      </c>
      <c r="P6148">
        <v>1</v>
      </c>
      <c r="Q6148">
        <v>0</v>
      </c>
      <c r="R6148">
        <v>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0.49321578546437911</v>
      </c>
      <c r="Y6148">
        <v>0</v>
      </c>
      <c r="Z6148">
        <v>0</v>
      </c>
      <c r="AA6148">
        <v>0</v>
      </c>
      <c r="AB6148">
        <v>0</v>
      </c>
      <c r="AC6148">
        <v>0</v>
      </c>
      <c r="AD6148">
        <v>0</v>
      </c>
      <c r="AE6148">
        <v>0.49321578546437911</v>
      </c>
    </row>
    <row r="6149" spans="1:31" x14ac:dyDescent="0.3">
      <c r="A6149">
        <v>2519334</v>
      </c>
      <c r="B6149">
        <v>1</v>
      </c>
      <c r="C6149" t="s">
        <v>81</v>
      </c>
      <c r="D6149" t="s">
        <v>127</v>
      </c>
      <c r="E6149" t="s">
        <v>159</v>
      </c>
      <c r="F6149" t="s">
        <v>17571</v>
      </c>
      <c r="G6149" t="s">
        <v>134</v>
      </c>
      <c r="H6149" t="s">
        <v>150</v>
      </c>
      <c r="I6149" t="s">
        <v>136</v>
      </c>
      <c r="J6149" t="s">
        <v>137</v>
      </c>
      <c r="K6149" t="s">
        <v>138</v>
      </c>
      <c r="L6149" t="s">
        <v>17572</v>
      </c>
      <c r="M6149" t="s">
        <v>17573</v>
      </c>
      <c r="N6149">
        <v>0.56361111100000005</v>
      </c>
      <c r="O6149">
        <v>0</v>
      </c>
      <c r="P6149">
        <v>97</v>
      </c>
      <c r="Q6149">
        <v>0</v>
      </c>
      <c r="R6149">
        <v>6</v>
      </c>
      <c r="S6149">
        <v>0</v>
      </c>
      <c r="T6149">
        <v>20</v>
      </c>
      <c r="U6149">
        <v>0</v>
      </c>
      <c r="V6149">
        <v>0</v>
      </c>
      <c r="W6149">
        <v>0</v>
      </c>
      <c r="X6149">
        <v>9.5499931167254282</v>
      </c>
      <c r="Y6149">
        <v>0</v>
      </c>
      <c r="Z6149">
        <v>0.44734212529429501</v>
      </c>
      <c r="AA6149">
        <v>0</v>
      </c>
      <c r="AB6149">
        <v>6.7112552698056982</v>
      </c>
      <c r="AC6149">
        <v>0</v>
      </c>
      <c r="AD6149">
        <v>0</v>
      </c>
      <c r="AE6149">
        <v>16.70859051182542</v>
      </c>
    </row>
    <row r="6150" spans="1:31" x14ac:dyDescent="0.3">
      <c r="A6150">
        <v>2519142</v>
      </c>
      <c r="B6150">
        <v>1</v>
      </c>
      <c r="C6150" t="s">
        <v>80</v>
      </c>
      <c r="D6150" t="s">
        <v>85</v>
      </c>
      <c r="E6150" t="s">
        <v>159</v>
      </c>
      <c r="F6150" t="s">
        <v>1601</v>
      </c>
      <c r="G6150" t="s">
        <v>161</v>
      </c>
      <c r="H6150" t="s">
        <v>150</v>
      </c>
      <c r="I6150" t="s">
        <v>136</v>
      </c>
      <c r="J6150" t="s">
        <v>137</v>
      </c>
      <c r="K6150" t="s">
        <v>144</v>
      </c>
      <c r="L6150" t="s">
        <v>17574</v>
      </c>
      <c r="M6150" t="s">
        <v>17575</v>
      </c>
      <c r="N6150">
        <v>1.7108333330000001</v>
      </c>
      <c r="O6150">
        <v>0</v>
      </c>
      <c r="P6150">
        <v>956</v>
      </c>
      <c r="Q6150">
        <v>0</v>
      </c>
      <c r="R6150">
        <v>0</v>
      </c>
      <c r="S6150">
        <v>0</v>
      </c>
      <c r="T6150">
        <v>140</v>
      </c>
      <c r="U6150">
        <v>0</v>
      </c>
      <c r="V6150">
        <v>0</v>
      </c>
      <c r="W6150">
        <v>0</v>
      </c>
      <c r="X6150">
        <v>402.79633095967381</v>
      </c>
      <c r="Y6150">
        <v>0</v>
      </c>
      <c r="Z6150">
        <v>0</v>
      </c>
      <c r="AA6150">
        <v>0</v>
      </c>
      <c r="AB6150">
        <v>191.621091842628</v>
      </c>
      <c r="AC6150">
        <v>0</v>
      </c>
      <c r="AD6150">
        <v>0</v>
      </c>
      <c r="AE6150">
        <v>594.41742280230187</v>
      </c>
    </row>
    <row r="6151" spans="1:31" x14ac:dyDescent="0.3">
      <c r="A6151">
        <v>2519228</v>
      </c>
      <c r="B6151">
        <v>1</v>
      </c>
      <c r="C6151" t="s">
        <v>80</v>
      </c>
      <c r="D6151" t="s">
        <v>90</v>
      </c>
      <c r="E6151" t="s">
        <v>132</v>
      </c>
      <c r="F6151" t="s">
        <v>17576</v>
      </c>
      <c r="G6151" t="s">
        <v>204</v>
      </c>
      <c r="H6151" t="s">
        <v>135</v>
      </c>
      <c r="I6151" t="s">
        <v>136</v>
      </c>
      <c r="J6151" t="s">
        <v>137</v>
      </c>
      <c r="K6151" t="s">
        <v>144</v>
      </c>
      <c r="L6151" t="s">
        <v>17577</v>
      </c>
      <c r="M6151" t="s">
        <v>17578</v>
      </c>
      <c r="N6151">
        <v>0.62138888800000003</v>
      </c>
      <c r="O6151">
        <v>0</v>
      </c>
      <c r="P6151">
        <v>178</v>
      </c>
      <c r="Q6151">
        <v>0</v>
      </c>
      <c r="R6151">
        <v>0</v>
      </c>
      <c r="S6151">
        <v>0</v>
      </c>
      <c r="T6151">
        <v>1</v>
      </c>
      <c r="U6151">
        <v>0</v>
      </c>
      <c r="V6151">
        <v>0</v>
      </c>
      <c r="W6151">
        <v>0</v>
      </c>
      <c r="X6151">
        <v>41.711600205783007</v>
      </c>
      <c r="Y6151">
        <v>0</v>
      </c>
      <c r="Z6151">
        <v>0</v>
      </c>
      <c r="AA6151">
        <v>0</v>
      </c>
      <c r="AB6151">
        <v>0</v>
      </c>
      <c r="AC6151">
        <v>0</v>
      </c>
      <c r="AD6151">
        <v>0</v>
      </c>
      <c r="AE6151">
        <v>41.711600205783007</v>
      </c>
    </row>
    <row r="6152" spans="1:31" x14ac:dyDescent="0.3">
      <c r="A6152">
        <v>2519085</v>
      </c>
      <c r="B6152">
        <v>1</v>
      </c>
      <c r="C6152" t="s">
        <v>81</v>
      </c>
      <c r="D6152" t="s">
        <v>118</v>
      </c>
      <c r="E6152" t="s">
        <v>132</v>
      </c>
      <c r="F6152" t="s">
        <v>17579</v>
      </c>
      <c r="G6152" t="s">
        <v>143</v>
      </c>
      <c r="H6152" t="s">
        <v>135</v>
      </c>
      <c r="I6152" t="s">
        <v>136</v>
      </c>
      <c r="J6152" t="s">
        <v>137</v>
      </c>
      <c r="K6152" t="s">
        <v>144</v>
      </c>
      <c r="L6152" t="s">
        <v>17580</v>
      </c>
      <c r="M6152" t="s">
        <v>17581</v>
      </c>
      <c r="N6152">
        <v>0.215</v>
      </c>
      <c r="O6152">
        <v>0</v>
      </c>
      <c r="P6152">
        <v>4119</v>
      </c>
      <c r="Q6152">
        <v>0</v>
      </c>
      <c r="R6152">
        <v>0</v>
      </c>
      <c r="S6152">
        <v>1</v>
      </c>
      <c r="T6152">
        <v>894</v>
      </c>
      <c r="U6152">
        <v>0</v>
      </c>
      <c r="V6152">
        <v>1</v>
      </c>
      <c r="W6152">
        <v>0</v>
      </c>
      <c r="X6152">
        <v>190.97471467903188</v>
      </c>
      <c r="Y6152">
        <v>0</v>
      </c>
      <c r="Z6152">
        <v>0</v>
      </c>
      <c r="AA6152">
        <v>74.363365440981468</v>
      </c>
      <c r="AB6152">
        <v>128.20559719666824</v>
      </c>
      <c r="AC6152">
        <v>0</v>
      </c>
      <c r="AD6152">
        <v>1.0034550480547202</v>
      </c>
      <c r="AE6152">
        <v>394.54713236473629</v>
      </c>
    </row>
    <row r="6153" spans="1:31" x14ac:dyDescent="0.3">
      <c r="A6153">
        <v>2519683</v>
      </c>
      <c r="B6153">
        <v>1</v>
      </c>
      <c r="C6153" t="s">
        <v>81</v>
      </c>
      <c r="D6153" t="s">
        <v>112</v>
      </c>
      <c r="E6153" t="s">
        <v>132</v>
      </c>
      <c r="F6153" t="s">
        <v>17582</v>
      </c>
      <c r="G6153" t="s">
        <v>143</v>
      </c>
      <c r="H6153" t="s">
        <v>135</v>
      </c>
      <c r="I6153" t="s">
        <v>136</v>
      </c>
      <c r="J6153" t="s">
        <v>137</v>
      </c>
      <c r="K6153" t="s">
        <v>144</v>
      </c>
      <c r="L6153" t="s">
        <v>17583</v>
      </c>
      <c r="M6153" t="s">
        <v>17584</v>
      </c>
      <c r="N6153">
        <v>0.389444444</v>
      </c>
      <c r="O6153">
        <v>0</v>
      </c>
      <c r="P6153">
        <v>84</v>
      </c>
      <c r="Q6153">
        <v>0</v>
      </c>
      <c r="R6153">
        <v>1</v>
      </c>
      <c r="S6153">
        <v>0</v>
      </c>
      <c r="T6153">
        <v>10</v>
      </c>
      <c r="U6153">
        <v>0</v>
      </c>
      <c r="V6153">
        <v>0</v>
      </c>
      <c r="W6153">
        <v>0</v>
      </c>
      <c r="X6153">
        <v>6.3213125647293014</v>
      </c>
      <c r="Y6153">
        <v>0</v>
      </c>
      <c r="Z6153">
        <v>1.4861079622416668E-4</v>
      </c>
      <c r="AA6153">
        <v>0</v>
      </c>
      <c r="AB6153">
        <v>1.0781875588158887</v>
      </c>
      <c r="AC6153">
        <v>0</v>
      </c>
      <c r="AD6153">
        <v>0</v>
      </c>
      <c r="AE6153">
        <v>7.3996487343414143</v>
      </c>
    </row>
    <row r="6154" spans="1:31" x14ac:dyDescent="0.3">
      <c r="A6154">
        <v>2519706</v>
      </c>
      <c r="B6154">
        <v>1</v>
      </c>
      <c r="C6154" t="s">
        <v>81</v>
      </c>
      <c r="D6154" t="s">
        <v>116</v>
      </c>
      <c r="E6154" t="s">
        <v>187</v>
      </c>
      <c r="F6154" t="s">
        <v>6912</v>
      </c>
      <c r="G6154" t="s">
        <v>143</v>
      </c>
      <c r="H6154" t="s">
        <v>135</v>
      </c>
      <c r="I6154" t="s">
        <v>136</v>
      </c>
      <c r="J6154" t="s">
        <v>137</v>
      </c>
      <c r="K6154" t="s">
        <v>144</v>
      </c>
      <c r="L6154" t="s">
        <v>17585</v>
      </c>
      <c r="M6154" t="s">
        <v>17586</v>
      </c>
      <c r="N6154">
        <v>0.48916666600000003</v>
      </c>
      <c r="O6154">
        <v>0</v>
      </c>
      <c r="P6154">
        <v>904</v>
      </c>
      <c r="Q6154">
        <v>8</v>
      </c>
      <c r="R6154">
        <v>107</v>
      </c>
      <c r="S6154">
        <v>7</v>
      </c>
      <c r="T6154">
        <v>49</v>
      </c>
      <c r="U6154">
        <v>1</v>
      </c>
      <c r="V6154">
        <v>0</v>
      </c>
      <c r="W6154">
        <v>0</v>
      </c>
      <c r="X6154">
        <v>42.143365911252296</v>
      </c>
      <c r="Y6154">
        <v>1.9889050829962802</v>
      </c>
      <c r="Z6154">
        <v>4.7000222758216808</v>
      </c>
      <c r="AA6154">
        <v>6.1382479375227366</v>
      </c>
      <c r="AB6154">
        <v>7.5958537910264692</v>
      </c>
      <c r="AC6154">
        <v>8.1035385299832008</v>
      </c>
      <c r="AD6154">
        <v>0</v>
      </c>
      <c r="AE6154">
        <v>70.66993352860267</v>
      </c>
    </row>
    <row r="6155" spans="1:31" x14ac:dyDescent="0.3">
      <c r="A6155">
        <v>2519042</v>
      </c>
      <c r="B6155">
        <v>1</v>
      </c>
      <c r="C6155" t="s">
        <v>81</v>
      </c>
      <c r="D6155" t="s">
        <v>118</v>
      </c>
      <c r="E6155" t="s">
        <v>132</v>
      </c>
      <c r="F6155" t="s">
        <v>17587</v>
      </c>
      <c r="G6155" t="s">
        <v>204</v>
      </c>
      <c r="H6155" t="s">
        <v>135</v>
      </c>
      <c r="I6155" t="s">
        <v>136</v>
      </c>
      <c r="J6155" t="s">
        <v>137</v>
      </c>
      <c r="K6155" t="s">
        <v>144</v>
      </c>
      <c r="L6155" t="s">
        <v>17588</v>
      </c>
      <c r="M6155" t="s">
        <v>17589</v>
      </c>
      <c r="N6155">
        <v>1.714444444</v>
      </c>
      <c r="O6155">
        <v>0</v>
      </c>
      <c r="P6155">
        <v>0</v>
      </c>
      <c r="Q6155">
        <v>1</v>
      </c>
      <c r="R6155">
        <v>0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0</v>
      </c>
      <c r="Y6155">
        <v>0.40396945772175996</v>
      </c>
      <c r="Z6155">
        <v>0</v>
      </c>
      <c r="AA6155">
        <v>0</v>
      </c>
      <c r="AB6155">
        <v>0</v>
      </c>
      <c r="AC6155">
        <v>953.20065411525388</v>
      </c>
      <c r="AD6155">
        <v>0</v>
      </c>
      <c r="AE6155">
        <v>953.6046235729757</v>
      </c>
    </row>
    <row r="6156" spans="1:31" x14ac:dyDescent="0.3">
      <c r="A6156">
        <v>2519251</v>
      </c>
      <c r="B6156">
        <v>1</v>
      </c>
      <c r="C6156" t="s">
        <v>80</v>
      </c>
      <c r="D6156" t="s">
        <v>100</v>
      </c>
      <c r="E6156" t="s">
        <v>167</v>
      </c>
      <c r="F6156" t="s">
        <v>17590</v>
      </c>
      <c r="G6156" t="s">
        <v>169</v>
      </c>
      <c r="H6156" t="s">
        <v>150</v>
      </c>
      <c r="I6156" t="s">
        <v>136</v>
      </c>
      <c r="J6156" t="s">
        <v>137</v>
      </c>
      <c r="K6156" t="s">
        <v>144</v>
      </c>
      <c r="L6156" t="s">
        <v>17591</v>
      </c>
      <c r="M6156" t="s">
        <v>17592</v>
      </c>
      <c r="N6156">
        <v>5.9230555550000004</v>
      </c>
      <c r="O6156">
        <v>0</v>
      </c>
      <c r="P6156">
        <v>1</v>
      </c>
      <c r="Q6156">
        <v>0</v>
      </c>
      <c r="R6156">
        <v>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0.46023782510159994</v>
      </c>
      <c r="Y6156">
        <v>0</v>
      </c>
      <c r="Z6156">
        <v>0</v>
      </c>
      <c r="AA6156">
        <v>0</v>
      </c>
      <c r="AB6156">
        <v>0</v>
      </c>
      <c r="AC6156">
        <v>0</v>
      </c>
      <c r="AD6156">
        <v>0</v>
      </c>
      <c r="AE6156">
        <v>0.46023782510159994</v>
      </c>
    </row>
    <row r="6157" spans="1:31" x14ac:dyDescent="0.3">
      <c r="A6157">
        <v>2519105</v>
      </c>
      <c r="B6157">
        <v>1</v>
      </c>
      <c r="C6157" t="s">
        <v>80</v>
      </c>
      <c r="D6157" t="s">
        <v>83</v>
      </c>
      <c r="E6157" t="s">
        <v>167</v>
      </c>
      <c r="F6157" t="s">
        <v>17593</v>
      </c>
      <c r="G6157" t="s">
        <v>263</v>
      </c>
      <c r="H6157" t="s">
        <v>150</v>
      </c>
      <c r="I6157" t="s">
        <v>136</v>
      </c>
      <c r="J6157" t="s">
        <v>137</v>
      </c>
      <c r="K6157" t="s">
        <v>144</v>
      </c>
      <c r="L6157" t="s">
        <v>17594</v>
      </c>
      <c r="M6157" t="s">
        <v>17595</v>
      </c>
      <c r="N6157">
        <v>1.2511111109999999</v>
      </c>
      <c r="O6157">
        <v>0</v>
      </c>
      <c r="P6157">
        <v>8</v>
      </c>
      <c r="Q6157">
        <v>0</v>
      </c>
      <c r="R6157">
        <v>0</v>
      </c>
      <c r="S6157">
        <v>0</v>
      </c>
      <c r="T6157">
        <v>2</v>
      </c>
      <c r="U6157">
        <v>0</v>
      </c>
      <c r="V6157">
        <v>0</v>
      </c>
      <c r="W6157">
        <v>0</v>
      </c>
      <c r="X6157">
        <v>2.6886119374800002</v>
      </c>
      <c r="Y6157">
        <v>0</v>
      </c>
      <c r="Z6157">
        <v>0</v>
      </c>
      <c r="AA6157">
        <v>0</v>
      </c>
      <c r="AB6157">
        <v>2.3376571135524333</v>
      </c>
      <c r="AC6157">
        <v>0</v>
      </c>
      <c r="AD6157">
        <v>0</v>
      </c>
      <c r="AE6157">
        <v>5.0262690510324335</v>
      </c>
    </row>
    <row r="6158" spans="1:31" x14ac:dyDescent="0.3">
      <c r="A6158">
        <v>2519623</v>
      </c>
      <c r="B6158">
        <v>1</v>
      </c>
      <c r="C6158" t="s">
        <v>81</v>
      </c>
      <c r="D6158" t="s">
        <v>118</v>
      </c>
      <c r="E6158" t="s">
        <v>132</v>
      </c>
      <c r="F6158" t="s">
        <v>17596</v>
      </c>
      <c r="G6158" t="s">
        <v>143</v>
      </c>
      <c r="H6158" t="s">
        <v>135</v>
      </c>
      <c r="I6158" t="s">
        <v>277</v>
      </c>
      <c r="J6158" t="s">
        <v>137</v>
      </c>
      <c r="K6158" t="s">
        <v>144</v>
      </c>
      <c r="L6158" t="s">
        <v>17597</v>
      </c>
      <c r="M6158" t="s">
        <v>17598</v>
      </c>
      <c r="N6158">
        <v>1.6666666E-2</v>
      </c>
      <c r="O6158">
        <v>5</v>
      </c>
      <c r="P6158">
        <v>1389</v>
      </c>
      <c r="Q6158">
        <v>189</v>
      </c>
      <c r="R6158">
        <v>173</v>
      </c>
      <c r="S6158">
        <v>29</v>
      </c>
      <c r="T6158">
        <v>113</v>
      </c>
      <c r="U6158">
        <v>0</v>
      </c>
      <c r="V6158">
        <v>0</v>
      </c>
      <c r="W6158">
        <v>1.7587143852400001E-2</v>
      </c>
      <c r="X6158">
        <v>2.5727753834766003</v>
      </c>
      <c r="Y6158">
        <v>2.8815703048306673</v>
      </c>
      <c r="Z6158">
        <v>0.71124428859129984</v>
      </c>
      <c r="AA6158">
        <v>0.72598595928053355</v>
      </c>
      <c r="AB6158">
        <v>0.68842212313159978</v>
      </c>
      <c r="AC6158">
        <v>0</v>
      </c>
      <c r="AD6158">
        <v>0</v>
      </c>
      <c r="AE6158">
        <v>7.5975852031631019</v>
      </c>
    </row>
    <row r="6159" spans="1:31" x14ac:dyDescent="0.3">
      <c r="A6159">
        <v>2519145</v>
      </c>
      <c r="B6159">
        <v>1</v>
      </c>
      <c r="C6159" t="s">
        <v>81</v>
      </c>
      <c r="D6159" t="s">
        <v>118</v>
      </c>
      <c r="E6159" t="s">
        <v>187</v>
      </c>
      <c r="F6159" t="s">
        <v>17599</v>
      </c>
      <c r="G6159" t="s">
        <v>3081</v>
      </c>
      <c r="H6159" t="s">
        <v>135</v>
      </c>
      <c r="I6159" t="s">
        <v>136</v>
      </c>
      <c r="J6159" t="s">
        <v>137</v>
      </c>
      <c r="K6159" t="s">
        <v>144</v>
      </c>
      <c r="L6159" t="s">
        <v>17600</v>
      </c>
      <c r="M6159" t="s">
        <v>17601</v>
      </c>
      <c r="N6159">
        <v>1.159444444</v>
      </c>
      <c r="O6159">
        <v>0</v>
      </c>
      <c r="P6159">
        <v>0</v>
      </c>
      <c r="Q6159">
        <v>15</v>
      </c>
      <c r="R6159">
        <v>0</v>
      </c>
      <c r="S6159">
        <v>8</v>
      </c>
      <c r="T6159">
        <v>0</v>
      </c>
      <c r="U6159">
        <v>2</v>
      </c>
      <c r="V6159">
        <v>0</v>
      </c>
      <c r="W6159">
        <v>0</v>
      </c>
      <c r="X6159">
        <v>0</v>
      </c>
      <c r="Y6159">
        <v>52.588985466915723</v>
      </c>
      <c r="Z6159">
        <v>0</v>
      </c>
      <c r="AA6159">
        <v>104.13019066874244</v>
      </c>
      <c r="AB6159">
        <v>0</v>
      </c>
      <c r="AC6159">
        <v>1519.6391032546871</v>
      </c>
      <c r="AD6159">
        <v>0</v>
      </c>
      <c r="AE6159">
        <v>1676.3582793903454</v>
      </c>
    </row>
    <row r="6160" spans="1:31" x14ac:dyDescent="0.3">
      <c r="A6160">
        <v>2519245</v>
      </c>
      <c r="B6160">
        <v>1</v>
      </c>
      <c r="C6160" t="s">
        <v>80</v>
      </c>
      <c r="D6160" t="s">
        <v>97</v>
      </c>
      <c r="E6160" t="s">
        <v>167</v>
      </c>
      <c r="F6160" t="s">
        <v>17602</v>
      </c>
      <c r="G6160" t="s">
        <v>169</v>
      </c>
      <c r="H6160" t="s">
        <v>150</v>
      </c>
      <c r="I6160" t="s">
        <v>136</v>
      </c>
      <c r="J6160" t="s">
        <v>137</v>
      </c>
      <c r="K6160" t="s">
        <v>144</v>
      </c>
      <c r="L6160" t="s">
        <v>17603</v>
      </c>
      <c r="M6160" t="s">
        <v>17604</v>
      </c>
      <c r="N6160">
        <v>3.2483333330000002</v>
      </c>
      <c r="O6160">
        <v>0</v>
      </c>
      <c r="P6160">
        <v>5</v>
      </c>
      <c r="Q6160">
        <v>0</v>
      </c>
      <c r="R6160">
        <v>0</v>
      </c>
      <c r="S6160">
        <v>0</v>
      </c>
      <c r="T6160">
        <v>1</v>
      </c>
      <c r="U6160">
        <v>0</v>
      </c>
      <c r="V6160">
        <v>0</v>
      </c>
      <c r="W6160">
        <v>0</v>
      </c>
      <c r="X6160">
        <v>7.3700128778264506</v>
      </c>
      <c r="Y6160">
        <v>0</v>
      </c>
      <c r="Z6160">
        <v>0</v>
      </c>
      <c r="AA6160">
        <v>0</v>
      </c>
      <c r="AB6160">
        <v>5.2228445453877779</v>
      </c>
      <c r="AC6160">
        <v>0</v>
      </c>
      <c r="AD6160">
        <v>0</v>
      </c>
      <c r="AE6160">
        <v>12.592857423214229</v>
      </c>
    </row>
    <row r="6161" spans="1:31" x14ac:dyDescent="0.3">
      <c r="A6161">
        <v>2519188</v>
      </c>
      <c r="B6161">
        <v>1</v>
      </c>
      <c r="C6161" t="s">
        <v>81</v>
      </c>
      <c r="D6161" t="s">
        <v>118</v>
      </c>
      <c r="E6161" t="s">
        <v>132</v>
      </c>
      <c r="F6161" t="s">
        <v>4111</v>
      </c>
      <c r="G6161" t="s">
        <v>204</v>
      </c>
      <c r="H6161" t="s">
        <v>135</v>
      </c>
      <c r="I6161" t="s">
        <v>136</v>
      </c>
      <c r="J6161" t="s">
        <v>137</v>
      </c>
      <c r="K6161" t="s">
        <v>144</v>
      </c>
      <c r="L6161" t="s">
        <v>17605</v>
      </c>
      <c r="M6161" t="s">
        <v>17606</v>
      </c>
      <c r="N6161">
        <v>3.5166666659999999</v>
      </c>
      <c r="O6161">
        <v>0</v>
      </c>
      <c r="P6161">
        <v>0</v>
      </c>
      <c r="Q6161">
        <v>12</v>
      </c>
      <c r="R6161">
        <v>11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0</v>
      </c>
      <c r="Y6161">
        <v>41.770060274710346</v>
      </c>
      <c r="Z6161">
        <v>17.522945087398831</v>
      </c>
      <c r="AA6161">
        <v>0</v>
      </c>
      <c r="AB6161">
        <v>0</v>
      </c>
      <c r="AC6161">
        <v>532.78343368519995</v>
      </c>
      <c r="AD6161">
        <v>0</v>
      </c>
      <c r="AE6161">
        <v>592.07643904730912</v>
      </c>
    </row>
    <row r="6162" spans="1:31" x14ac:dyDescent="0.3">
      <c r="A6162">
        <v>2519082</v>
      </c>
      <c r="B6162">
        <v>1</v>
      </c>
      <c r="C6162" t="s">
        <v>80</v>
      </c>
      <c r="D6162" t="s">
        <v>82</v>
      </c>
      <c r="E6162" t="s">
        <v>159</v>
      </c>
      <c r="F6162" t="s">
        <v>17607</v>
      </c>
      <c r="G6162" t="s">
        <v>161</v>
      </c>
      <c r="H6162" t="s">
        <v>150</v>
      </c>
      <c r="I6162" t="s">
        <v>136</v>
      </c>
      <c r="J6162" t="s">
        <v>137</v>
      </c>
      <c r="K6162" t="s">
        <v>144</v>
      </c>
      <c r="L6162" t="s">
        <v>17608</v>
      </c>
      <c r="M6162" t="s">
        <v>17609</v>
      </c>
      <c r="N6162">
        <v>0.55805555500000004</v>
      </c>
      <c r="O6162">
        <v>0</v>
      </c>
      <c r="P6162">
        <v>5</v>
      </c>
      <c r="Q6162">
        <v>0</v>
      </c>
      <c r="R6162">
        <v>0</v>
      </c>
      <c r="S6162">
        <v>0</v>
      </c>
      <c r="T6162">
        <v>229</v>
      </c>
      <c r="U6162">
        <v>0</v>
      </c>
      <c r="V6162">
        <v>0</v>
      </c>
      <c r="W6162">
        <v>0</v>
      </c>
      <c r="X6162">
        <v>0.93259491184361276</v>
      </c>
      <c r="Y6162">
        <v>0</v>
      </c>
      <c r="Z6162">
        <v>0</v>
      </c>
      <c r="AA6162">
        <v>0</v>
      </c>
      <c r="AB6162">
        <v>131.18302946716335</v>
      </c>
      <c r="AC6162">
        <v>0</v>
      </c>
      <c r="AD6162">
        <v>0</v>
      </c>
      <c r="AE6162">
        <v>132.11562437900696</v>
      </c>
    </row>
    <row r="6163" spans="1:31" x14ac:dyDescent="0.3">
      <c r="A6163">
        <v>2519723</v>
      </c>
      <c r="B6163">
        <v>1</v>
      </c>
      <c r="C6163" t="s">
        <v>80</v>
      </c>
      <c r="D6163" t="s">
        <v>96</v>
      </c>
      <c r="E6163" t="s">
        <v>141</v>
      </c>
      <c r="F6163" t="s">
        <v>9422</v>
      </c>
      <c r="G6163" t="s">
        <v>143</v>
      </c>
      <c r="H6163" t="s">
        <v>135</v>
      </c>
      <c r="I6163" t="s">
        <v>136</v>
      </c>
      <c r="J6163" t="s">
        <v>137</v>
      </c>
      <c r="K6163" t="s">
        <v>144</v>
      </c>
      <c r="L6163" t="s">
        <v>17610</v>
      </c>
      <c r="M6163" t="s">
        <v>17611</v>
      </c>
      <c r="N6163">
        <v>1.376944444</v>
      </c>
      <c r="O6163">
        <v>10</v>
      </c>
      <c r="P6163">
        <v>6911</v>
      </c>
      <c r="Q6163">
        <v>9</v>
      </c>
      <c r="R6163">
        <v>14</v>
      </c>
      <c r="S6163">
        <v>15</v>
      </c>
      <c r="T6163">
        <v>525</v>
      </c>
      <c r="U6163">
        <v>1</v>
      </c>
      <c r="V6163">
        <v>1</v>
      </c>
      <c r="W6163">
        <v>101.13493635239755</v>
      </c>
      <c r="X6163">
        <v>2328.6471569153082</v>
      </c>
      <c r="Y6163">
        <v>677.90613929682161</v>
      </c>
      <c r="Z6163">
        <v>4.3193505775085512</v>
      </c>
      <c r="AA6163">
        <v>154.00727491956982</v>
      </c>
      <c r="AB6163">
        <v>600.97377562848601</v>
      </c>
      <c r="AC6163">
        <v>6.6270023493353225</v>
      </c>
      <c r="AD6163">
        <v>0.33416599831499749</v>
      </c>
      <c r="AE6163">
        <v>3873.9498020377418</v>
      </c>
    </row>
    <row r="6164" spans="1:31" x14ac:dyDescent="0.3">
      <c r="A6164">
        <v>2519480</v>
      </c>
      <c r="B6164">
        <v>1</v>
      </c>
      <c r="C6164" t="s">
        <v>81</v>
      </c>
      <c r="D6164" t="s">
        <v>122</v>
      </c>
      <c r="E6164" t="s">
        <v>132</v>
      </c>
      <c r="F6164" t="s">
        <v>17612</v>
      </c>
      <c r="G6164" t="s">
        <v>204</v>
      </c>
      <c r="H6164" t="s">
        <v>135</v>
      </c>
      <c r="I6164" t="s">
        <v>136</v>
      </c>
      <c r="J6164" t="s">
        <v>137</v>
      </c>
      <c r="K6164" t="s">
        <v>144</v>
      </c>
      <c r="L6164" t="s">
        <v>17613</v>
      </c>
      <c r="M6164" t="s">
        <v>17614</v>
      </c>
      <c r="N6164">
        <v>3.2013888879999999</v>
      </c>
      <c r="O6164">
        <v>0</v>
      </c>
      <c r="P6164">
        <v>17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3.6120488340697596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3.6120488340697596</v>
      </c>
    </row>
    <row r="6165" spans="1:31" x14ac:dyDescent="0.3">
      <c r="A6165">
        <v>2519068</v>
      </c>
      <c r="B6165">
        <v>1</v>
      </c>
      <c r="C6165" t="s">
        <v>80</v>
      </c>
      <c r="D6165" t="s">
        <v>104</v>
      </c>
      <c r="E6165" t="s">
        <v>141</v>
      </c>
      <c r="F6165" t="s">
        <v>14798</v>
      </c>
      <c r="G6165" t="s">
        <v>143</v>
      </c>
      <c r="H6165" t="s">
        <v>135</v>
      </c>
      <c r="I6165" t="s">
        <v>136</v>
      </c>
      <c r="J6165" t="s">
        <v>137</v>
      </c>
      <c r="K6165" t="s">
        <v>144</v>
      </c>
      <c r="L6165" t="s">
        <v>17615</v>
      </c>
      <c r="M6165" t="s">
        <v>17616</v>
      </c>
      <c r="N6165">
        <v>1.6655555550000001</v>
      </c>
      <c r="O6165">
        <v>1</v>
      </c>
      <c r="P6165">
        <v>428</v>
      </c>
      <c r="Q6165">
        <v>3</v>
      </c>
      <c r="R6165">
        <v>15</v>
      </c>
      <c r="S6165">
        <v>0</v>
      </c>
      <c r="T6165">
        <v>33</v>
      </c>
      <c r="U6165">
        <v>0</v>
      </c>
      <c r="V6165">
        <v>0</v>
      </c>
      <c r="W6165">
        <v>2.344741148049458</v>
      </c>
      <c r="X6165">
        <v>200.90996602064229</v>
      </c>
      <c r="Y6165">
        <v>8.2713197928695319</v>
      </c>
      <c r="Z6165">
        <v>4.1323323147909008</v>
      </c>
      <c r="AA6165">
        <v>0</v>
      </c>
      <c r="AB6165">
        <v>30.868016654899659</v>
      </c>
      <c r="AC6165">
        <v>0</v>
      </c>
      <c r="AD6165">
        <v>0</v>
      </c>
      <c r="AE6165">
        <v>246.52637593125181</v>
      </c>
    </row>
    <row r="6166" spans="1:31" x14ac:dyDescent="0.3">
      <c r="A6166">
        <v>2519091</v>
      </c>
      <c r="B6166">
        <v>1</v>
      </c>
      <c r="C6166" t="s">
        <v>80</v>
      </c>
      <c r="D6166" t="s">
        <v>88</v>
      </c>
      <c r="E6166" t="s">
        <v>159</v>
      </c>
      <c r="F6166" t="s">
        <v>176</v>
      </c>
      <c r="G6166" t="s">
        <v>173</v>
      </c>
      <c r="H6166" t="s">
        <v>150</v>
      </c>
      <c r="I6166" t="s">
        <v>136</v>
      </c>
      <c r="J6166" t="s">
        <v>137</v>
      </c>
      <c r="K6166" t="s">
        <v>138</v>
      </c>
      <c r="L6166" t="s">
        <v>17617</v>
      </c>
      <c r="M6166" t="s">
        <v>17618</v>
      </c>
      <c r="N6166">
        <v>0.86972222200000004</v>
      </c>
      <c r="O6166">
        <v>0</v>
      </c>
      <c r="P6166">
        <v>18</v>
      </c>
      <c r="Q6166">
        <v>0</v>
      </c>
      <c r="R6166">
        <v>0</v>
      </c>
      <c r="S6166">
        <v>0</v>
      </c>
      <c r="T6166">
        <v>60</v>
      </c>
      <c r="U6166">
        <v>0</v>
      </c>
      <c r="V6166">
        <v>2</v>
      </c>
      <c r="W6166">
        <v>0</v>
      </c>
      <c r="X6166">
        <v>3.7742161428893297</v>
      </c>
      <c r="Y6166">
        <v>0</v>
      </c>
      <c r="Z6166">
        <v>0</v>
      </c>
      <c r="AA6166">
        <v>0</v>
      </c>
      <c r="AB6166">
        <v>77.359169914082429</v>
      </c>
      <c r="AC6166">
        <v>0</v>
      </c>
      <c r="AD6166">
        <v>33.280617782140624</v>
      </c>
      <c r="AE6166">
        <v>114.41400383911238</v>
      </c>
    </row>
    <row r="6167" spans="1:31" x14ac:dyDescent="0.3">
      <c r="A6167">
        <v>2519609</v>
      </c>
      <c r="B6167">
        <v>1</v>
      </c>
      <c r="C6167" t="s">
        <v>81</v>
      </c>
      <c r="D6167" t="s">
        <v>128</v>
      </c>
      <c r="E6167" t="s">
        <v>167</v>
      </c>
      <c r="F6167" t="s">
        <v>17619</v>
      </c>
      <c r="G6167" t="s">
        <v>169</v>
      </c>
      <c r="H6167" t="s">
        <v>150</v>
      </c>
      <c r="I6167" t="s">
        <v>136</v>
      </c>
      <c r="J6167" t="s">
        <v>137</v>
      </c>
      <c r="K6167" t="s">
        <v>144</v>
      </c>
      <c r="L6167" t="s">
        <v>17620</v>
      </c>
      <c r="M6167" t="s">
        <v>17621</v>
      </c>
      <c r="N6167">
        <v>5.7430555549999998</v>
      </c>
      <c r="O6167">
        <v>0</v>
      </c>
      <c r="P6167">
        <v>10</v>
      </c>
      <c r="Q6167">
        <v>0</v>
      </c>
      <c r="R6167">
        <v>0</v>
      </c>
      <c r="S6167">
        <v>0</v>
      </c>
      <c r="T6167">
        <v>2</v>
      </c>
      <c r="U6167">
        <v>0</v>
      </c>
      <c r="V6167">
        <v>0</v>
      </c>
      <c r="W6167">
        <v>0</v>
      </c>
      <c r="X6167">
        <v>11.946280608452678</v>
      </c>
      <c r="Y6167">
        <v>0</v>
      </c>
      <c r="Z6167">
        <v>0</v>
      </c>
      <c r="AA6167">
        <v>0</v>
      </c>
      <c r="AB6167">
        <v>1.12451943731838</v>
      </c>
      <c r="AC6167">
        <v>0</v>
      </c>
      <c r="AD6167">
        <v>0</v>
      </c>
      <c r="AE6167">
        <v>13.070800045771058</v>
      </c>
    </row>
    <row r="6168" spans="1:31" x14ac:dyDescent="0.3">
      <c r="A6168">
        <v>2519586</v>
      </c>
      <c r="B6168">
        <v>1</v>
      </c>
      <c r="C6168" t="s">
        <v>81</v>
      </c>
      <c r="D6168" t="s">
        <v>120</v>
      </c>
      <c r="E6168" t="s">
        <v>147</v>
      </c>
      <c r="F6168" t="s">
        <v>17622</v>
      </c>
      <c r="G6168" t="s">
        <v>149</v>
      </c>
      <c r="H6168" t="s">
        <v>150</v>
      </c>
      <c r="I6168" t="s">
        <v>136</v>
      </c>
      <c r="J6168" t="s">
        <v>137</v>
      </c>
      <c r="K6168" t="s">
        <v>144</v>
      </c>
      <c r="L6168" t="s">
        <v>17623</v>
      </c>
      <c r="M6168" t="s">
        <v>17624</v>
      </c>
      <c r="N6168">
        <v>1.351388888</v>
      </c>
      <c r="O6168">
        <v>0</v>
      </c>
      <c r="P6168">
        <v>20</v>
      </c>
      <c r="Q6168">
        <v>0</v>
      </c>
      <c r="R6168">
        <v>0</v>
      </c>
      <c r="S6168">
        <v>0</v>
      </c>
      <c r="T6168">
        <v>0</v>
      </c>
      <c r="U6168">
        <v>0</v>
      </c>
      <c r="V6168">
        <v>0</v>
      </c>
      <c r="W6168">
        <v>0</v>
      </c>
      <c r="X6168">
        <v>5.8595381600678191</v>
      </c>
      <c r="Y6168">
        <v>0</v>
      </c>
      <c r="Z6168">
        <v>0</v>
      </c>
      <c r="AA6168">
        <v>0</v>
      </c>
      <c r="AB6168">
        <v>0</v>
      </c>
      <c r="AC6168">
        <v>0</v>
      </c>
      <c r="AD6168">
        <v>0</v>
      </c>
      <c r="AE6168">
        <v>5.8595381600678191</v>
      </c>
    </row>
    <row r="6169" spans="1:31" x14ac:dyDescent="0.3">
      <c r="A6169">
        <v>2519154</v>
      </c>
      <c r="B6169">
        <v>1</v>
      </c>
      <c r="C6169" t="s">
        <v>81</v>
      </c>
      <c r="D6169" t="s">
        <v>112</v>
      </c>
      <c r="E6169" t="s">
        <v>187</v>
      </c>
      <c r="F6169" t="s">
        <v>9131</v>
      </c>
      <c r="G6169" t="s">
        <v>143</v>
      </c>
      <c r="H6169" t="s">
        <v>135</v>
      </c>
      <c r="I6169" t="s">
        <v>136</v>
      </c>
      <c r="J6169" t="s">
        <v>137</v>
      </c>
      <c r="K6169" t="s">
        <v>144</v>
      </c>
      <c r="L6169" t="s">
        <v>17625</v>
      </c>
      <c r="M6169" t="s">
        <v>17626</v>
      </c>
      <c r="N6169">
        <v>0.36972222199999999</v>
      </c>
      <c r="O6169">
        <v>0</v>
      </c>
      <c r="P6169">
        <v>587</v>
      </c>
      <c r="Q6169">
        <v>30</v>
      </c>
      <c r="R6169">
        <v>22</v>
      </c>
      <c r="S6169">
        <v>1</v>
      </c>
      <c r="T6169">
        <v>211</v>
      </c>
      <c r="U6169">
        <v>0</v>
      </c>
      <c r="V6169">
        <v>1</v>
      </c>
      <c r="W6169">
        <v>0</v>
      </c>
      <c r="X6169">
        <v>39.037385121319225</v>
      </c>
      <c r="Y6169">
        <v>1.2206318725113703</v>
      </c>
      <c r="Z6169">
        <v>1.5962257268469604</v>
      </c>
      <c r="AA6169">
        <v>1.8894784161000003E-2</v>
      </c>
      <c r="AB6169">
        <v>34.434927901787908</v>
      </c>
      <c r="AC6169">
        <v>0</v>
      </c>
      <c r="AD6169">
        <v>1.1433582167366334</v>
      </c>
      <c r="AE6169">
        <v>77.451423623363098</v>
      </c>
    </row>
    <row r="6170" spans="1:31" x14ac:dyDescent="0.3">
      <c r="A6170">
        <v>2519214</v>
      </c>
      <c r="B6170">
        <v>1</v>
      </c>
      <c r="C6170" t="s">
        <v>81</v>
      </c>
      <c r="D6170" t="s">
        <v>123</v>
      </c>
      <c r="E6170" t="s">
        <v>159</v>
      </c>
      <c r="F6170" t="s">
        <v>17627</v>
      </c>
      <c r="G6170" t="s">
        <v>134</v>
      </c>
      <c r="H6170" t="s">
        <v>150</v>
      </c>
      <c r="I6170" t="s">
        <v>136</v>
      </c>
      <c r="J6170" t="s">
        <v>137</v>
      </c>
      <c r="K6170" t="s">
        <v>138</v>
      </c>
      <c r="L6170" t="s">
        <v>17628</v>
      </c>
      <c r="M6170" t="s">
        <v>17629</v>
      </c>
      <c r="N6170">
        <v>0.64444444400000001</v>
      </c>
      <c r="O6170">
        <v>0</v>
      </c>
      <c r="P6170">
        <v>714</v>
      </c>
      <c r="Q6170">
        <v>0</v>
      </c>
      <c r="R6170">
        <v>0</v>
      </c>
      <c r="S6170">
        <v>0</v>
      </c>
      <c r="T6170">
        <v>90</v>
      </c>
      <c r="U6170">
        <v>0</v>
      </c>
      <c r="V6170">
        <v>1</v>
      </c>
      <c r="W6170">
        <v>0</v>
      </c>
      <c r="X6170">
        <v>88.411247591459883</v>
      </c>
      <c r="Y6170">
        <v>0</v>
      </c>
      <c r="Z6170">
        <v>0</v>
      </c>
      <c r="AA6170">
        <v>0</v>
      </c>
      <c r="AB6170">
        <v>34.076456293611123</v>
      </c>
      <c r="AC6170">
        <v>0</v>
      </c>
      <c r="AD6170">
        <v>5.2934862499276001</v>
      </c>
      <c r="AE6170">
        <v>127.7811901349986</v>
      </c>
    </row>
    <row r="6171" spans="1:31" x14ac:dyDescent="0.3">
      <c r="A6171">
        <v>2519695</v>
      </c>
      <c r="B6171">
        <v>1</v>
      </c>
      <c r="C6171" t="s">
        <v>80</v>
      </c>
      <c r="D6171" t="s">
        <v>88</v>
      </c>
      <c r="E6171" t="s">
        <v>275</v>
      </c>
      <c r="F6171" t="s">
        <v>17630</v>
      </c>
      <c r="G6171" t="s">
        <v>143</v>
      </c>
      <c r="H6171" t="s">
        <v>135</v>
      </c>
      <c r="I6171" t="s">
        <v>136</v>
      </c>
      <c r="J6171" t="s">
        <v>137</v>
      </c>
      <c r="K6171" t="s">
        <v>144</v>
      </c>
      <c r="L6171" t="s">
        <v>17631</v>
      </c>
      <c r="M6171" t="s">
        <v>17632</v>
      </c>
      <c r="N6171">
        <v>1.331111111</v>
      </c>
      <c r="O6171">
        <v>0</v>
      </c>
      <c r="P6171">
        <v>5866</v>
      </c>
      <c r="Q6171">
        <v>0</v>
      </c>
      <c r="R6171">
        <v>0</v>
      </c>
      <c r="S6171">
        <v>0</v>
      </c>
      <c r="T6171">
        <v>575</v>
      </c>
      <c r="U6171">
        <v>0</v>
      </c>
      <c r="V6171">
        <v>3</v>
      </c>
      <c r="W6171">
        <v>0</v>
      </c>
      <c r="X6171">
        <v>1959.9218318048713</v>
      </c>
      <c r="Y6171">
        <v>0</v>
      </c>
      <c r="Z6171">
        <v>0</v>
      </c>
      <c r="AA6171">
        <v>0</v>
      </c>
      <c r="AB6171">
        <v>567.85664008817821</v>
      </c>
      <c r="AC6171">
        <v>0</v>
      </c>
      <c r="AD6171">
        <v>31.3114747263431</v>
      </c>
      <c r="AE6171">
        <v>2559.0899466193928</v>
      </c>
    </row>
    <row r="6172" spans="1:31" x14ac:dyDescent="0.3">
      <c r="A6172">
        <v>2519197</v>
      </c>
      <c r="B6172">
        <v>1</v>
      </c>
      <c r="C6172" t="s">
        <v>80</v>
      </c>
      <c r="D6172" t="s">
        <v>82</v>
      </c>
      <c r="E6172" t="s">
        <v>147</v>
      </c>
      <c r="F6172" t="s">
        <v>17633</v>
      </c>
      <c r="G6172" t="s">
        <v>177</v>
      </c>
      <c r="H6172" t="s">
        <v>150</v>
      </c>
      <c r="I6172" t="s">
        <v>136</v>
      </c>
      <c r="J6172" t="s">
        <v>137</v>
      </c>
      <c r="K6172" t="s">
        <v>144</v>
      </c>
      <c r="L6172" t="s">
        <v>17634</v>
      </c>
      <c r="M6172" t="s">
        <v>17635</v>
      </c>
      <c r="N6172">
        <v>1.2044444439999999</v>
      </c>
      <c r="O6172">
        <v>0</v>
      </c>
      <c r="P6172">
        <v>2</v>
      </c>
      <c r="Q6172">
        <v>0</v>
      </c>
      <c r="R6172">
        <v>0</v>
      </c>
      <c r="S6172">
        <v>0</v>
      </c>
      <c r="T6172">
        <v>39</v>
      </c>
      <c r="U6172">
        <v>0</v>
      </c>
      <c r="V6172">
        <v>0</v>
      </c>
      <c r="W6172">
        <v>0</v>
      </c>
      <c r="X6172">
        <v>0.56926664292731999</v>
      </c>
      <c r="Y6172">
        <v>0</v>
      </c>
      <c r="Z6172">
        <v>0</v>
      </c>
      <c r="AA6172">
        <v>0</v>
      </c>
      <c r="AB6172">
        <v>44.849717765377306</v>
      </c>
      <c r="AC6172">
        <v>0</v>
      </c>
      <c r="AD6172">
        <v>0</v>
      </c>
      <c r="AE6172">
        <v>45.418984408304624</v>
      </c>
    </row>
    <row r="6173" spans="1:31" x14ac:dyDescent="0.3">
      <c r="A6173">
        <v>2519340</v>
      </c>
      <c r="B6173">
        <v>1</v>
      </c>
      <c r="C6173" t="s">
        <v>80</v>
      </c>
      <c r="D6173" t="s">
        <v>104</v>
      </c>
      <c r="E6173" t="s">
        <v>132</v>
      </c>
      <c r="F6173" t="s">
        <v>17636</v>
      </c>
      <c r="G6173" t="s">
        <v>161</v>
      </c>
      <c r="H6173" t="s">
        <v>135</v>
      </c>
      <c r="I6173" t="s">
        <v>136</v>
      </c>
      <c r="J6173" t="s">
        <v>137</v>
      </c>
      <c r="K6173" t="s">
        <v>144</v>
      </c>
      <c r="L6173" t="s">
        <v>17637</v>
      </c>
      <c r="M6173" t="s">
        <v>17638</v>
      </c>
      <c r="N6173">
        <v>1.190555555</v>
      </c>
      <c r="O6173">
        <v>0</v>
      </c>
      <c r="P6173">
        <v>0</v>
      </c>
      <c r="Q6173">
        <v>0</v>
      </c>
      <c r="R6173">
        <v>0</v>
      </c>
      <c r="S6173">
        <v>0</v>
      </c>
      <c r="T6173">
        <v>0</v>
      </c>
      <c r="U6173">
        <v>1</v>
      </c>
      <c r="V6173">
        <v>0</v>
      </c>
      <c r="W6173">
        <v>0</v>
      </c>
      <c r="X6173">
        <v>0</v>
      </c>
      <c r="Y6173">
        <v>0</v>
      </c>
      <c r="Z6173">
        <v>0</v>
      </c>
      <c r="AA6173">
        <v>0</v>
      </c>
      <c r="AB6173">
        <v>0</v>
      </c>
      <c r="AC6173">
        <v>931.6326440806215</v>
      </c>
      <c r="AD6173">
        <v>0</v>
      </c>
      <c r="AE6173">
        <v>931.6326440806215</v>
      </c>
    </row>
    <row r="6174" spans="1:31" x14ac:dyDescent="0.3">
      <c r="A6174">
        <v>2519148</v>
      </c>
      <c r="B6174">
        <v>1</v>
      </c>
      <c r="C6174" t="s">
        <v>80</v>
      </c>
      <c r="D6174" t="s">
        <v>85</v>
      </c>
      <c r="E6174" t="s">
        <v>167</v>
      </c>
      <c r="F6174" t="s">
        <v>17639</v>
      </c>
      <c r="G6174" t="s">
        <v>169</v>
      </c>
      <c r="H6174" t="s">
        <v>150</v>
      </c>
      <c r="I6174" t="s">
        <v>136</v>
      </c>
      <c r="J6174" t="s">
        <v>137</v>
      </c>
      <c r="K6174" t="s">
        <v>144</v>
      </c>
      <c r="L6174" t="s">
        <v>17640</v>
      </c>
      <c r="M6174" t="s">
        <v>17641</v>
      </c>
      <c r="N6174">
        <v>5.1861111109999998</v>
      </c>
      <c r="O6174">
        <v>0</v>
      </c>
      <c r="P6174">
        <v>0</v>
      </c>
      <c r="Q6174">
        <v>0</v>
      </c>
      <c r="R6174">
        <v>0</v>
      </c>
      <c r="S6174">
        <v>0</v>
      </c>
      <c r="T6174">
        <v>1</v>
      </c>
      <c r="U6174">
        <v>0</v>
      </c>
      <c r="V6174">
        <v>0</v>
      </c>
      <c r="W6174">
        <v>0</v>
      </c>
      <c r="X6174">
        <v>0</v>
      </c>
      <c r="Y6174">
        <v>0</v>
      </c>
      <c r="Z6174">
        <v>0</v>
      </c>
      <c r="AA6174">
        <v>0</v>
      </c>
      <c r="AB6174">
        <v>8.4114050932111102</v>
      </c>
      <c r="AC6174">
        <v>0</v>
      </c>
      <c r="AD6174">
        <v>0</v>
      </c>
      <c r="AE6174">
        <v>8.4114050932111102</v>
      </c>
    </row>
    <row r="6175" spans="1:31" x14ac:dyDescent="0.3">
      <c r="A6175">
        <v>2519440</v>
      </c>
      <c r="B6175">
        <v>1</v>
      </c>
      <c r="C6175" t="s">
        <v>81</v>
      </c>
      <c r="D6175" t="s">
        <v>115</v>
      </c>
      <c r="E6175" t="s">
        <v>167</v>
      </c>
      <c r="F6175" t="s">
        <v>17642</v>
      </c>
      <c r="G6175" t="s">
        <v>263</v>
      </c>
      <c r="H6175" t="s">
        <v>150</v>
      </c>
      <c r="I6175" t="s">
        <v>136</v>
      </c>
      <c r="J6175" t="s">
        <v>137</v>
      </c>
      <c r="K6175" t="s">
        <v>144</v>
      </c>
      <c r="L6175" t="s">
        <v>17643</v>
      </c>
      <c r="M6175" t="s">
        <v>17644</v>
      </c>
      <c r="N6175">
        <v>1.3525</v>
      </c>
      <c r="O6175">
        <v>0</v>
      </c>
      <c r="P6175">
        <v>0</v>
      </c>
      <c r="Q6175">
        <v>0</v>
      </c>
      <c r="R6175">
        <v>0</v>
      </c>
      <c r="S6175">
        <v>0</v>
      </c>
      <c r="T6175">
        <v>1</v>
      </c>
      <c r="U6175">
        <v>0</v>
      </c>
      <c r="V6175">
        <v>0</v>
      </c>
      <c r="W6175">
        <v>0</v>
      </c>
      <c r="X6175">
        <v>0</v>
      </c>
      <c r="Y6175">
        <v>0</v>
      </c>
      <c r="Z6175">
        <v>0</v>
      </c>
      <c r="AA6175">
        <v>0</v>
      </c>
      <c r="AB6175">
        <v>0.49852376570384999</v>
      </c>
      <c r="AC6175">
        <v>0</v>
      </c>
      <c r="AD6175">
        <v>0</v>
      </c>
      <c r="AE6175">
        <v>0.49852376570384999</v>
      </c>
    </row>
    <row r="6176" spans="1:31" x14ac:dyDescent="0.3">
      <c r="A6176">
        <v>2519191</v>
      </c>
      <c r="B6176">
        <v>1</v>
      </c>
      <c r="C6176" t="s">
        <v>80</v>
      </c>
      <c r="D6176" t="s">
        <v>97</v>
      </c>
      <c r="E6176" t="s">
        <v>207</v>
      </c>
      <c r="F6176" t="s">
        <v>17170</v>
      </c>
      <c r="G6176" t="s">
        <v>538</v>
      </c>
      <c r="H6176" t="s">
        <v>150</v>
      </c>
      <c r="I6176" t="s">
        <v>136</v>
      </c>
      <c r="J6176" t="s">
        <v>3</v>
      </c>
      <c r="K6176" t="s">
        <v>144</v>
      </c>
      <c r="L6176" t="s">
        <v>17645</v>
      </c>
      <c r="M6176" t="s">
        <v>17646</v>
      </c>
      <c r="N6176">
        <v>1.088333333</v>
      </c>
      <c r="O6176">
        <v>0</v>
      </c>
      <c r="P6176">
        <v>59</v>
      </c>
      <c r="Q6176">
        <v>0</v>
      </c>
      <c r="R6176">
        <v>1</v>
      </c>
      <c r="S6176">
        <v>0</v>
      </c>
      <c r="T6176">
        <v>3</v>
      </c>
      <c r="U6176">
        <v>0</v>
      </c>
      <c r="V6176">
        <v>0</v>
      </c>
      <c r="W6176">
        <v>0</v>
      </c>
      <c r="X6176">
        <v>30.541585991797806</v>
      </c>
      <c r="Y6176">
        <v>0</v>
      </c>
      <c r="Z6176">
        <v>0.15570674836258669</v>
      </c>
      <c r="AA6176">
        <v>0</v>
      </c>
      <c r="AB6176">
        <v>38.488533287681584</v>
      </c>
      <c r="AC6176">
        <v>0</v>
      </c>
      <c r="AD6176">
        <v>0</v>
      </c>
      <c r="AE6176">
        <v>69.185826027841983</v>
      </c>
    </row>
    <row r="6177" spans="1:31" x14ac:dyDescent="0.3">
      <c r="A6177">
        <v>2519277</v>
      </c>
      <c r="B6177">
        <v>1</v>
      </c>
      <c r="C6177" t="s">
        <v>80</v>
      </c>
      <c r="D6177" t="s">
        <v>97</v>
      </c>
      <c r="E6177" t="s">
        <v>167</v>
      </c>
      <c r="F6177" t="s">
        <v>17647</v>
      </c>
      <c r="G6177" t="s">
        <v>538</v>
      </c>
      <c r="H6177" t="s">
        <v>150</v>
      </c>
      <c r="I6177" t="s">
        <v>136</v>
      </c>
      <c r="J6177" t="s">
        <v>3</v>
      </c>
      <c r="K6177" t="s">
        <v>144</v>
      </c>
      <c r="L6177" t="s">
        <v>17648</v>
      </c>
      <c r="M6177" t="s">
        <v>17649</v>
      </c>
      <c r="N6177">
        <v>4.6997222220000001</v>
      </c>
      <c r="O6177">
        <v>0</v>
      </c>
      <c r="P6177">
        <v>2</v>
      </c>
      <c r="Q6177">
        <v>0</v>
      </c>
      <c r="R6177">
        <v>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3.4407981745137279</v>
      </c>
      <c r="Y6177">
        <v>0</v>
      </c>
      <c r="Z6177">
        <v>0</v>
      </c>
      <c r="AA6177">
        <v>0</v>
      </c>
      <c r="AB6177">
        <v>0</v>
      </c>
      <c r="AC6177">
        <v>0</v>
      </c>
      <c r="AD6177">
        <v>0</v>
      </c>
      <c r="AE6177">
        <v>3.4407981745137279</v>
      </c>
    </row>
    <row r="6178" spans="1:31" x14ac:dyDescent="0.3">
      <c r="A6178">
        <v>2519383</v>
      </c>
      <c r="B6178">
        <v>1</v>
      </c>
      <c r="C6178" t="s">
        <v>80</v>
      </c>
      <c r="D6178" t="s">
        <v>83</v>
      </c>
      <c r="E6178" t="s">
        <v>167</v>
      </c>
      <c r="F6178" t="s">
        <v>17650</v>
      </c>
      <c r="G6178" t="s">
        <v>538</v>
      </c>
      <c r="H6178" t="s">
        <v>150</v>
      </c>
      <c r="I6178" t="s">
        <v>136</v>
      </c>
      <c r="J6178" t="s">
        <v>3</v>
      </c>
      <c r="K6178" t="s">
        <v>144</v>
      </c>
      <c r="L6178" t="s">
        <v>17651</v>
      </c>
      <c r="M6178" t="s">
        <v>17652</v>
      </c>
      <c r="N6178">
        <v>2.375555555</v>
      </c>
      <c r="O6178">
        <v>0</v>
      </c>
      <c r="P6178">
        <v>0</v>
      </c>
      <c r="Q6178">
        <v>0</v>
      </c>
      <c r="R6178">
        <v>0</v>
      </c>
      <c r="S6178">
        <v>0</v>
      </c>
      <c r="T6178">
        <v>1</v>
      </c>
      <c r="U6178">
        <v>0</v>
      </c>
      <c r="V6178">
        <v>0</v>
      </c>
      <c r="W6178">
        <v>0</v>
      </c>
      <c r="X6178">
        <v>0</v>
      </c>
      <c r="Y6178">
        <v>0</v>
      </c>
      <c r="Z6178">
        <v>0</v>
      </c>
      <c r="AA6178">
        <v>0</v>
      </c>
      <c r="AB6178">
        <v>3.4624834285627779</v>
      </c>
      <c r="AC6178">
        <v>0</v>
      </c>
      <c r="AD6178">
        <v>0</v>
      </c>
      <c r="AE6178">
        <v>3.4624834285627779</v>
      </c>
    </row>
    <row r="6179" spans="1:31" x14ac:dyDescent="0.3">
      <c r="A6179">
        <v>2519377</v>
      </c>
      <c r="B6179">
        <v>1</v>
      </c>
      <c r="C6179" t="s">
        <v>80</v>
      </c>
      <c r="D6179" t="s">
        <v>89</v>
      </c>
      <c r="E6179" t="s">
        <v>167</v>
      </c>
      <c r="F6179" t="s">
        <v>17653</v>
      </c>
      <c r="G6179" t="s">
        <v>234</v>
      </c>
      <c r="H6179" t="s">
        <v>150</v>
      </c>
      <c r="I6179" t="s">
        <v>136</v>
      </c>
      <c r="J6179" t="s">
        <v>137</v>
      </c>
      <c r="K6179" t="s">
        <v>144</v>
      </c>
      <c r="L6179" t="s">
        <v>17654</v>
      </c>
      <c r="M6179" t="s">
        <v>17655</v>
      </c>
      <c r="N6179">
        <v>3.8486111109999999</v>
      </c>
      <c r="O6179">
        <v>0</v>
      </c>
      <c r="P6179">
        <v>12</v>
      </c>
      <c r="Q6179">
        <v>0</v>
      </c>
      <c r="R6179">
        <v>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13.616825381205686</v>
      </c>
      <c r="Y6179">
        <v>0</v>
      </c>
      <c r="Z6179">
        <v>0</v>
      </c>
      <c r="AA6179">
        <v>0</v>
      </c>
      <c r="AB6179">
        <v>0</v>
      </c>
      <c r="AC6179">
        <v>0</v>
      </c>
      <c r="AD6179">
        <v>0</v>
      </c>
      <c r="AE6179">
        <v>13.616825381205686</v>
      </c>
    </row>
    <row r="6180" spans="1:31" x14ac:dyDescent="0.3">
      <c r="A6180">
        <v>2519234</v>
      </c>
      <c r="B6180">
        <v>1</v>
      </c>
      <c r="C6180" t="s">
        <v>80</v>
      </c>
      <c r="D6180" t="s">
        <v>106</v>
      </c>
      <c r="E6180" t="s">
        <v>167</v>
      </c>
      <c r="F6180" t="s">
        <v>17656</v>
      </c>
      <c r="G6180" t="s">
        <v>169</v>
      </c>
      <c r="H6180" t="s">
        <v>150</v>
      </c>
      <c r="I6180" t="s">
        <v>136</v>
      </c>
      <c r="J6180" t="s">
        <v>137</v>
      </c>
      <c r="K6180" t="s">
        <v>144</v>
      </c>
      <c r="L6180" t="s">
        <v>17657</v>
      </c>
      <c r="M6180" t="s">
        <v>17658</v>
      </c>
      <c r="N6180">
        <v>2.6349999999999998</v>
      </c>
      <c r="O6180">
        <v>0</v>
      </c>
      <c r="P6180">
        <v>0</v>
      </c>
      <c r="Q6180">
        <v>0</v>
      </c>
      <c r="R6180">
        <v>0</v>
      </c>
      <c r="S6180">
        <v>0</v>
      </c>
      <c r="T6180">
        <v>1</v>
      </c>
      <c r="U6180">
        <v>0</v>
      </c>
      <c r="V6180">
        <v>0</v>
      </c>
      <c r="W6180">
        <v>0</v>
      </c>
      <c r="X6180">
        <v>0</v>
      </c>
      <c r="Y6180">
        <v>0</v>
      </c>
      <c r="Z6180">
        <v>0</v>
      </c>
      <c r="AA6180">
        <v>0</v>
      </c>
      <c r="AB6180">
        <v>4.2453594471188891</v>
      </c>
      <c r="AC6180">
        <v>0</v>
      </c>
      <c r="AD6180">
        <v>0</v>
      </c>
      <c r="AE6180">
        <v>4.2453594471188891</v>
      </c>
    </row>
    <row r="6181" spans="1:31" x14ac:dyDescent="0.3">
      <c r="A6181">
        <v>2519134</v>
      </c>
      <c r="B6181">
        <v>1</v>
      </c>
      <c r="C6181" t="s">
        <v>80</v>
      </c>
      <c r="D6181" t="s">
        <v>87</v>
      </c>
      <c r="E6181" t="s">
        <v>132</v>
      </c>
      <c r="F6181" t="s">
        <v>17659</v>
      </c>
      <c r="G6181" t="s">
        <v>538</v>
      </c>
      <c r="H6181" t="s">
        <v>135</v>
      </c>
      <c r="I6181" t="s">
        <v>136</v>
      </c>
      <c r="J6181" t="s">
        <v>3</v>
      </c>
      <c r="K6181" t="s">
        <v>144</v>
      </c>
      <c r="L6181" t="s">
        <v>17660</v>
      </c>
      <c r="M6181" t="s">
        <v>17661</v>
      </c>
      <c r="N6181">
        <v>3.8341666659999998</v>
      </c>
      <c r="O6181">
        <v>0</v>
      </c>
      <c r="P6181">
        <v>9</v>
      </c>
      <c r="Q6181">
        <v>0</v>
      </c>
      <c r="R6181">
        <v>0</v>
      </c>
      <c r="S6181">
        <v>0</v>
      </c>
      <c r="T6181">
        <v>1</v>
      </c>
      <c r="U6181">
        <v>0</v>
      </c>
      <c r="V6181">
        <v>0</v>
      </c>
      <c r="W6181">
        <v>0</v>
      </c>
      <c r="X6181">
        <v>62.797250565590566</v>
      </c>
      <c r="Y6181">
        <v>0</v>
      </c>
      <c r="Z6181">
        <v>0</v>
      </c>
      <c r="AA6181">
        <v>0</v>
      </c>
      <c r="AB6181">
        <v>70.319295782193734</v>
      </c>
      <c r="AC6181">
        <v>0</v>
      </c>
      <c r="AD6181">
        <v>0</v>
      </c>
      <c r="AE6181">
        <v>133.11654634778429</v>
      </c>
    </row>
    <row r="6182" spans="1:31" x14ac:dyDescent="0.3">
      <c r="A6182">
        <v>2519443</v>
      </c>
      <c r="B6182">
        <v>1</v>
      </c>
      <c r="C6182" t="s">
        <v>81</v>
      </c>
      <c r="D6182" t="s">
        <v>118</v>
      </c>
      <c r="E6182" t="s">
        <v>132</v>
      </c>
      <c r="F6182" t="s">
        <v>17662</v>
      </c>
      <c r="G6182" t="s">
        <v>204</v>
      </c>
      <c r="H6182" t="s">
        <v>135</v>
      </c>
      <c r="I6182" t="s">
        <v>136</v>
      </c>
      <c r="J6182" t="s">
        <v>137</v>
      </c>
      <c r="K6182" t="s">
        <v>144</v>
      </c>
      <c r="L6182" t="s">
        <v>17663</v>
      </c>
      <c r="M6182" t="s">
        <v>17664</v>
      </c>
      <c r="N6182">
        <v>2.5425</v>
      </c>
      <c r="O6182">
        <v>3</v>
      </c>
      <c r="P6182">
        <v>0</v>
      </c>
      <c r="Q6182">
        <v>4</v>
      </c>
      <c r="R6182">
        <v>0</v>
      </c>
      <c r="S6182">
        <v>2</v>
      </c>
      <c r="T6182">
        <v>0</v>
      </c>
      <c r="U6182">
        <v>0</v>
      </c>
      <c r="V6182">
        <v>0</v>
      </c>
      <c r="W6182">
        <v>8.0645414989642052</v>
      </c>
      <c r="X6182">
        <v>0</v>
      </c>
      <c r="Y6182">
        <v>1.915502895422845</v>
      </c>
      <c r="Z6182">
        <v>0</v>
      </c>
      <c r="AA6182">
        <v>3.8843582419906002</v>
      </c>
      <c r="AB6182">
        <v>0</v>
      </c>
      <c r="AC6182">
        <v>0</v>
      </c>
      <c r="AD6182">
        <v>0</v>
      </c>
      <c r="AE6182">
        <v>13.864402636377651</v>
      </c>
    </row>
    <row r="6183" spans="1:31" x14ac:dyDescent="0.3">
      <c r="A6183">
        <v>2519071</v>
      </c>
      <c r="B6183">
        <v>1</v>
      </c>
      <c r="C6183" t="s">
        <v>80</v>
      </c>
      <c r="D6183" t="s">
        <v>100</v>
      </c>
      <c r="E6183" t="s">
        <v>167</v>
      </c>
      <c r="F6183" t="s">
        <v>17665</v>
      </c>
      <c r="G6183" t="s">
        <v>169</v>
      </c>
      <c r="H6183" t="s">
        <v>150</v>
      </c>
      <c r="I6183" t="s">
        <v>136</v>
      </c>
      <c r="J6183" t="s">
        <v>137</v>
      </c>
      <c r="K6183" t="s">
        <v>144</v>
      </c>
      <c r="L6183" t="s">
        <v>17666</v>
      </c>
      <c r="M6183" t="s">
        <v>17667</v>
      </c>
      <c r="N6183">
        <v>6.4013888879999996</v>
      </c>
      <c r="O6183">
        <v>0</v>
      </c>
      <c r="P6183">
        <v>9</v>
      </c>
      <c r="Q6183">
        <v>0</v>
      </c>
      <c r="R6183">
        <v>0</v>
      </c>
      <c r="S6183">
        <v>0</v>
      </c>
      <c r="T6183">
        <v>1</v>
      </c>
      <c r="U6183">
        <v>0</v>
      </c>
      <c r="V6183">
        <v>0</v>
      </c>
      <c r="W6183">
        <v>0</v>
      </c>
      <c r="X6183">
        <v>15.103758192548277</v>
      </c>
      <c r="Y6183">
        <v>0</v>
      </c>
      <c r="Z6183">
        <v>0</v>
      </c>
      <c r="AA6183">
        <v>0</v>
      </c>
      <c r="AB6183">
        <v>24.431578601925356</v>
      </c>
      <c r="AC6183">
        <v>0</v>
      </c>
      <c r="AD6183">
        <v>0</v>
      </c>
      <c r="AE6183">
        <v>39.535336794473636</v>
      </c>
    </row>
    <row r="6184" spans="1:31" x14ac:dyDescent="0.3">
      <c r="A6184">
        <v>2519566</v>
      </c>
      <c r="B6184">
        <v>1</v>
      </c>
      <c r="C6184" t="s">
        <v>80</v>
      </c>
      <c r="D6184" t="s">
        <v>87</v>
      </c>
      <c r="E6184" t="s">
        <v>275</v>
      </c>
      <c r="F6184" t="s">
        <v>17668</v>
      </c>
      <c r="G6184" t="s">
        <v>143</v>
      </c>
      <c r="H6184" t="s">
        <v>135</v>
      </c>
      <c r="I6184" t="s">
        <v>136</v>
      </c>
      <c r="J6184" t="s">
        <v>137</v>
      </c>
      <c r="K6184" t="s">
        <v>144</v>
      </c>
      <c r="L6184" t="s">
        <v>17669</v>
      </c>
      <c r="M6184" t="s">
        <v>17670</v>
      </c>
      <c r="N6184">
        <v>0.31694444399999999</v>
      </c>
      <c r="O6184">
        <v>0</v>
      </c>
      <c r="P6184">
        <v>3080</v>
      </c>
      <c r="Q6184">
        <v>0</v>
      </c>
      <c r="R6184">
        <v>15</v>
      </c>
      <c r="S6184">
        <v>1</v>
      </c>
      <c r="T6184">
        <v>130</v>
      </c>
      <c r="U6184">
        <v>0</v>
      </c>
      <c r="V6184">
        <v>0</v>
      </c>
      <c r="W6184">
        <v>0</v>
      </c>
      <c r="X6184">
        <v>263.66397039574099</v>
      </c>
      <c r="Y6184">
        <v>0</v>
      </c>
      <c r="Z6184">
        <v>3.7640272548305695</v>
      </c>
      <c r="AA6184">
        <v>344.07150479913668</v>
      </c>
      <c r="AB6184">
        <v>68.132283661325772</v>
      </c>
      <c r="AC6184">
        <v>0</v>
      </c>
      <c r="AD6184">
        <v>0</v>
      </c>
      <c r="AE6184">
        <v>679.63178611103399</v>
      </c>
    </row>
    <row r="6185" spans="1:31" x14ac:dyDescent="0.3">
      <c r="A6185">
        <v>2519589</v>
      </c>
      <c r="B6185">
        <v>1</v>
      </c>
      <c r="C6185" t="s">
        <v>81</v>
      </c>
      <c r="D6185" t="s">
        <v>112</v>
      </c>
      <c r="E6185" t="s">
        <v>147</v>
      </c>
      <c r="F6185" t="s">
        <v>17671</v>
      </c>
      <c r="G6185" t="s">
        <v>177</v>
      </c>
      <c r="H6185" t="s">
        <v>150</v>
      </c>
      <c r="I6185" t="s">
        <v>136</v>
      </c>
      <c r="J6185" t="s">
        <v>137</v>
      </c>
      <c r="K6185" t="s">
        <v>144</v>
      </c>
      <c r="L6185" t="s">
        <v>17672</v>
      </c>
      <c r="M6185" t="s">
        <v>17673</v>
      </c>
      <c r="N6185">
        <v>0.82611111100000001</v>
      </c>
      <c r="O6185">
        <v>0</v>
      </c>
      <c r="P6185">
        <v>24</v>
      </c>
      <c r="Q6185">
        <v>0</v>
      </c>
      <c r="R6185">
        <v>15</v>
      </c>
      <c r="S6185">
        <v>0</v>
      </c>
      <c r="T6185">
        <v>3</v>
      </c>
      <c r="U6185">
        <v>0</v>
      </c>
      <c r="V6185">
        <v>0</v>
      </c>
      <c r="W6185">
        <v>0</v>
      </c>
      <c r="X6185">
        <v>4.4815117952134678</v>
      </c>
      <c r="Y6185">
        <v>0</v>
      </c>
      <c r="Z6185">
        <v>0.9453713432820301</v>
      </c>
      <c r="AA6185">
        <v>0</v>
      </c>
      <c r="AB6185">
        <v>1.1962864109745783</v>
      </c>
      <c r="AC6185">
        <v>0</v>
      </c>
      <c r="AD6185">
        <v>0</v>
      </c>
      <c r="AE6185">
        <v>6.6231695494700764</v>
      </c>
    </row>
    <row r="6186" spans="1:31" x14ac:dyDescent="0.3">
      <c r="A6186">
        <v>2519357</v>
      </c>
      <c r="B6186">
        <v>1</v>
      </c>
      <c r="C6186" t="s">
        <v>81</v>
      </c>
      <c r="D6186" t="s">
        <v>127</v>
      </c>
      <c r="E6186" t="s">
        <v>167</v>
      </c>
      <c r="F6186" t="s">
        <v>17674</v>
      </c>
      <c r="G6186" t="s">
        <v>263</v>
      </c>
      <c r="H6186" t="s">
        <v>150</v>
      </c>
      <c r="I6186" t="s">
        <v>136</v>
      </c>
      <c r="J6186" t="s">
        <v>137</v>
      </c>
      <c r="K6186" t="s">
        <v>144</v>
      </c>
      <c r="L6186" t="s">
        <v>17675</v>
      </c>
      <c r="M6186" t="s">
        <v>17676</v>
      </c>
      <c r="N6186">
        <v>1.920833333</v>
      </c>
      <c r="O6186">
        <v>0</v>
      </c>
      <c r="P6186">
        <v>1</v>
      </c>
      <c r="Q6186">
        <v>0</v>
      </c>
      <c r="R6186">
        <v>0</v>
      </c>
      <c r="S6186">
        <v>0</v>
      </c>
      <c r="T6186">
        <v>0</v>
      </c>
      <c r="U6186">
        <v>0</v>
      </c>
      <c r="V6186">
        <v>0</v>
      </c>
      <c r="W6186">
        <v>0</v>
      </c>
      <c r="X6186">
        <v>0.26658509480915416</v>
      </c>
      <c r="Y6186">
        <v>0</v>
      </c>
      <c r="Z6186">
        <v>0</v>
      </c>
      <c r="AA6186">
        <v>0</v>
      </c>
      <c r="AB6186">
        <v>0</v>
      </c>
      <c r="AC6186">
        <v>0</v>
      </c>
      <c r="AD6186">
        <v>0</v>
      </c>
      <c r="AE6186">
        <v>0.26658509480915416</v>
      </c>
    </row>
    <row r="6187" spans="1:31" x14ac:dyDescent="0.3">
      <c r="A6187">
        <v>2519211</v>
      </c>
      <c r="B6187">
        <v>1</v>
      </c>
      <c r="C6187" t="s">
        <v>81</v>
      </c>
      <c r="D6187" t="s">
        <v>127</v>
      </c>
      <c r="E6187" t="s">
        <v>132</v>
      </c>
      <c r="F6187" t="s">
        <v>5114</v>
      </c>
      <c r="G6187" t="s">
        <v>204</v>
      </c>
      <c r="H6187" t="s">
        <v>135</v>
      </c>
      <c r="I6187" t="s">
        <v>136</v>
      </c>
      <c r="J6187" t="s">
        <v>137</v>
      </c>
      <c r="K6187" t="s">
        <v>144</v>
      </c>
      <c r="L6187" t="s">
        <v>17677</v>
      </c>
      <c r="M6187" t="s">
        <v>17678</v>
      </c>
      <c r="N6187">
        <v>3.551388888</v>
      </c>
      <c r="O6187">
        <v>0</v>
      </c>
      <c r="P6187">
        <v>246</v>
      </c>
      <c r="Q6187">
        <v>1</v>
      </c>
      <c r="R6187">
        <v>41</v>
      </c>
      <c r="S6187">
        <v>0</v>
      </c>
      <c r="T6187">
        <v>37</v>
      </c>
      <c r="U6187">
        <v>0</v>
      </c>
      <c r="V6187">
        <v>0</v>
      </c>
      <c r="W6187">
        <v>0</v>
      </c>
      <c r="X6187">
        <v>278.32048453557979</v>
      </c>
      <c r="Y6187">
        <v>9.0142547136391986</v>
      </c>
      <c r="Z6187">
        <v>43.528557452384206</v>
      </c>
      <c r="AA6187">
        <v>0</v>
      </c>
      <c r="AB6187">
        <v>63.025764671561497</v>
      </c>
      <c r="AC6187">
        <v>0</v>
      </c>
      <c r="AD6187">
        <v>0</v>
      </c>
      <c r="AE6187">
        <v>393.88906137316468</v>
      </c>
    </row>
    <row r="6188" spans="1:31" x14ac:dyDescent="0.3">
      <c r="A6188">
        <v>2519652</v>
      </c>
      <c r="B6188">
        <v>1</v>
      </c>
      <c r="C6188" t="s">
        <v>81</v>
      </c>
      <c r="D6188" t="s">
        <v>113</v>
      </c>
      <c r="E6188" t="s">
        <v>141</v>
      </c>
      <c r="F6188" t="s">
        <v>17679</v>
      </c>
      <c r="G6188" t="s">
        <v>143</v>
      </c>
      <c r="H6188" t="s">
        <v>135</v>
      </c>
      <c r="I6188" t="s">
        <v>136</v>
      </c>
      <c r="J6188" t="s">
        <v>137</v>
      </c>
      <c r="K6188" t="s">
        <v>144</v>
      </c>
      <c r="L6188" t="s">
        <v>17680</v>
      </c>
      <c r="M6188" t="s">
        <v>17681</v>
      </c>
      <c r="N6188">
        <v>1.5194444439999999</v>
      </c>
      <c r="O6188">
        <v>0</v>
      </c>
      <c r="P6188">
        <v>244</v>
      </c>
      <c r="Q6188">
        <v>61</v>
      </c>
      <c r="R6188">
        <v>168</v>
      </c>
      <c r="S6188">
        <v>3</v>
      </c>
      <c r="T6188">
        <v>16</v>
      </c>
      <c r="U6188">
        <v>0</v>
      </c>
      <c r="V6188">
        <v>0</v>
      </c>
      <c r="W6188">
        <v>0</v>
      </c>
      <c r="X6188">
        <v>87.358238516734204</v>
      </c>
      <c r="Y6188">
        <v>69.327818363364571</v>
      </c>
      <c r="Z6188">
        <v>86.150173074560627</v>
      </c>
      <c r="AA6188">
        <v>5.6881419529312085</v>
      </c>
      <c r="AB6188">
        <v>23.771171125519366</v>
      </c>
      <c r="AC6188">
        <v>0</v>
      </c>
      <c r="AD6188">
        <v>0</v>
      </c>
      <c r="AE6188">
        <v>272.29554303310994</v>
      </c>
    </row>
    <row r="6189" spans="1:31" x14ac:dyDescent="0.3">
      <c r="A6189">
        <v>2519151</v>
      </c>
      <c r="B6189">
        <v>1</v>
      </c>
      <c r="C6189" t="s">
        <v>80</v>
      </c>
      <c r="D6189" t="s">
        <v>96</v>
      </c>
      <c r="E6189" t="s">
        <v>167</v>
      </c>
      <c r="F6189" t="s">
        <v>17682</v>
      </c>
      <c r="G6189" t="s">
        <v>169</v>
      </c>
      <c r="H6189" t="s">
        <v>150</v>
      </c>
      <c r="I6189" t="s">
        <v>136</v>
      </c>
      <c r="J6189" t="s">
        <v>137</v>
      </c>
      <c r="K6189" t="s">
        <v>144</v>
      </c>
      <c r="L6189" t="s">
        <v>17683</v>
      </c>
      <c r="M6189" t="s">
        <v>17684</v>
      </c>
      <c r="N6189">
        <v>2.5219444439999998</v>
      </c>
      <c r="O6189">
        <v>0</v>
      </c>
      <c r="P6189">
        <v>1</v>
      </c>
      <c r="Q6189">
        <v>0</v>
      </c>
      <c r="R6189">
        <v>0</v>
      </c>
      <c r="S6189">
        <v>0</v>
      </c>
      <c r="T6189">
        <v>0</v>
      </c>
      <c r="U6189">
        <v>0</v>
      </c>
      <c r="V6189">
        <v>0</v>
      </c>
      <c r="W6189">
        <v>0</v>
      </c>
      <c r="X6189">
        <v>0.59830171265444443</v>
      </c>
      <c r="Y6189">
        <v>0</v>
      </c>
      <c r="Z6189">
        <v>0</v>
      </c>
      <c r="AA6189">
        <v>0</v>
      </c>
      <c r="AB6189">
        <v>0</v>
      </c>
      <c r="AC6189">
        <v>0</v>
      </c>
      <c r="AD6189">
        <v>0</v>
      </c>
      <c r="AE6189">
        <v>0.59830171265444443</v>
      </c>
    </row>
    <row r="6190" spans="1:31" x14ac:dyDescent="0.3">
      <c r="A6190">
        <v>2519692</v>
      </c>
      <c r="B6190">
        <v>1</v>
      </c>
      <c r="C6190" t="s">
        <v>80</v>
      </c>
      <c r="D6190" t="s">
        <v>104</v>
      </c>
      <c r="E6190" t="s">
        <v>141</v>
      </c>
      <c r="F6190" t="s">
        <v>17685</v>
      </c>
      <c r="G6190" t="s">
        <v>143</v>
      </c>
      <c r="H6190" t="s">
        <v>135</v>
      </c>
      <c r="I6190" t="s">
        <v>136</v>
      </c>
      <c r="J6190" t="s">
        <v>137</v>
      </c>
      <c r="K6190" t="s">
        <v>144</v>
      </c>
      <c r="L6190" t="s">
        <v>17686</v>
      </c>
      <c r="M6190" t="s">
        <v>17687</v>
      </c>
      <c r="N6190">
        <v>0.68777777699999998</v>
      </c>
      <c r="O6190">
        <v>0</v>
      </c>
      <c r="P6190">
        <v>19</v>
      </c>
      <c r="Q6190">
        <v>1</v>
      </c>
      <c r="R6190">
        <v>0</v>
      </c>
      <c r="S6190">
        <v>31</v>
      </c>
      <c r="T6190">
        <v>21</v>
      </c>
      <c r="U6190">
        <v>16</v>
      </c>
      <c r="V6190">
        <v>0</v>
      </c>
      <c r="W6190">
        <v>0</v>
      </c>
      <c r="X6190">
        <v>3.1393308630400019</v>
      </c>
      <c r="Y6190">
        <v>2.7798631132159999E-2</v>
      </c>
      <c r="Z6190">
        <v>0</v>
      </c>
      <c r="AA6190">
        <v>125.51707817161333</v>
      </c>
      <c r="AB6190">
        <v>7.5629499951094132</v>
      </c>
      <c r="AC6190">
        <v>645.43688524041625</v>
      </c>
      <c r="AD6190">
        <v>0</v>
      </c>
      <c r="AE6190">
        <v>781.68404290131116</v>
      </c>
    </row>
    <row r="6191" spans="1:31" x14ac:dyDescent="0.3">
      <c r="A6191">
        <v>2519194</v>
      </c>
      <c r="B6191">
        <v>1</v>
      </c>
      <c r="C6191" t="s">
        <v>80</v>
      </c>
      <c r="D6191" t="s">
        <v>106</v>
      </c>
      <c r="E6191" t="s">
        <v>141</v>
      </c>
      <c r="F6191" t="s">
        <v>17688</v>
      </c>
      <c r="G6191" t="s">
        <v>143</v>
      </c>
      <c r="H6191" t="s">
        <v>135</v>
      </c>
      <c r="I6191" t="s">
        <v>136</v>
      </c>
      <c r="J6191" t="s">
        <v>137</v>
      </c>
      <c r="K6191" t="s">
        <v>144</v>
      </c>
      <c r="L6191" t="s">
        <v>17689</v>
      </c>
      <c r="M6191" t="s">
        <v>17690</v>
      </c>
      <c r="N6191">
        <v>0.14333333300000001</v>
      </c>
      <c r="O6191">
        <v>0</v>
      </c>
      <c r="P6191">
        <v>616</v>
      </c>
      <c r="Q6191">
        <v>25</v>
      </c>
      <c r="R6191">
        <v>185</v>
      </c>
      <c r="S6191">
        <v>12</v>
      </c>
      <c r="T6191">
        <v>138</v>
      </c>
      <c r="U6191">
        <v>0</v>
      </c>
      <c r="V6191">
        <v>0</v>
      </c>
      <c r="W6191">
        <v>0</v>
      </c>
      <c r="X6191">
        <v>17.027179691513499</v>
      </c>
      <c r="Y6191">
        <v>14.270831467726721</v>
      </c>
      <c r="Z6191">
        <v>19.100258182865762</v>
      </c>
      <c r="AA6191">
        <v>3.0372939928696034</v>
      </c>
      <c r="AB6191">
        <v>23.097457931849949</v>
      </c>
      <c r="AC6191">
        <v>0</v>
      </c>
      <c r="AD6191">
        <v>0</v>
      </c>
      <c r="AE6191">
        <v>76.533021266825529</v>
      </c>
    </row>
    <row r="6192" spans="1:31" x14ac:dyDescent="0.3">
      <c r="A6192">
        <v>2519343</v>
      </c>
      <c r="B6192">
        <v>1</v>
      </c>
      <c r="C6192" t="s">
        <v>81</v>
      </c>
      <c r="D6192" t="s">
        <v>124</v>
      </c>
      <c r="E6192" t="s">
        <v>141</v>
      </c>
      <c r="F6192" t="s">
        <v>17691</v>
      </c>
      <c r="G6192" t="s">
        <v>693</v>
      </c>
      <c r="H6192" t="s">
        <v>135</v>
      </c>
      <c r="I6192" t="s">
        <v>136</v>
      </c>
      <c r="J6192" t="s">
        <v>137</v>
      </c>
      <c r="K6192" t="s">
        <v>144</v>
      </c>
      <c r="L6192" t="s">
        <v>17692</v>
      </c>
      <c r="M6192" t="s">
        <v>17693</v>
      </c>
      <c r="N6192">
        <v>3.2888888879999998</v>
      </c>
      <c r="O6192">
        <v>1</v>
      </c>
      <c r="P6192">
        <v>1056</v>
      </c>
      <c r="Q6192">
        <v>10</v>
      </c>
      <c r="R6192">
        <v>24</v>
      </c>
      <c r="S6192">
        <v>3</v>
      </c>
      <c r="T6192">
        <v>98</v>
      </c>
      <c r="U6192">
        <v>1</v>
      </c>
      <c r="V6192">
        <v>0</v>
      </c>
      <c r="W6192">
        <v>0.6906217483971</v>
      </c>
      <c r="X6192">
        <v>554.47482071480567</v>
      </c>
      <c r="Y6192">
        <v>162.32570039219434</v>
      </c>
      <c r="Z6192">
        <v>39.797728705508256</v>
      </c>
      <c r="AA6192">
        <v>180.7761518076282</v>
      </c>
      <c r="AB6192">
        <v>246.9262563411736</v>
      </c>
      <c r="AC6192">
        <v>224.58612647548969</v>
      </c>
      <c r="AD6192">
        <v>0</v>
      </c>
      <c r="AE6192">
        <v>1409.5774061851969</v>
      </c>
    </row>
    <row r="6193" spans="1:31" x14ac:dyDescent="0.3">
      <c r="A6193">
        <v>2519294</v>
      </c>
      <c r="B6193">
        <v>1</v>
      </c>
      <c r="C6193" t="s">
        <v>80</v>
      </c>
      <c r="D6193" t="s">
        <v>100</v>
      </c>
      <c r="E6193" t="s">
        <v>159</v>
      </c>
      <c r="F6193" t="s">
        <v>17694</v>
      </c>
      <c r="G6193" t="s">
        <v>981</v>
      </c>
      <c r="H6193" t="s">
        <v>150</v>
      </c>
      <c r="I6193" t="s">
        <v>136</v>
      </c>
      <c r="J6193" t="s">
        <v>137</v>
      </c>
      <c r="K6193" t="s">
        <v>144</v>
      </c>
      <c r="L6193" t="s">
        <v>17695</v>
      </c>
      <c r="M6193" t="s">
        <v>17696</v>
      </c>
      <c r="N6193">
        <v>1.8005555550000001</v>
      </c>
      <c r="O6193">
        <v>0</v>
      </c>
      <c r="P6193">
        <v>358</v>
      </c>
      <c r="Q6193">
        <v>0</v>
      </c>
      <c r="R6193">
        <v>3</v>
      </c>
      <c r="S6193">
        <v>0</v>
      </c>
      <c r="T6193">
        <v>22</v>
      </c>
      <c r="U6193">
        <v>0</v>
      </c>
      <c r="V6193">
        <v>0</v>
      </c>
      <c r="W6193">
        <v>0</v>
      </c>
      <c r="X6193">
        <v>113.09314864045875</v>
      </c>
      <c r="Y6193">
        <v>0</v>
      </c>
      <c r="Z6193">
        <v>0.40339278330370171</v>
      </c>
      <c r="AA6193">
        <v>0</v>
      </c>
      <c r="AB6193">
        <v>42.248570619488632</v>
      </c>
      <c r="AC6193">
        <v>0</v>
      </c>
      <c r="AD6193">
        <v>0</v>
      </c>
      <c r="AE6193">
        <v>155.74511204325108</v>
      </c>
    </row>
    <row r="6194" spans="1:31" x14ac:dyDescent="0.3">
      <c r="A6194">
        <v>2519523</v>
      </c>
      <c r="B6194">
        <v>1</v>
      </c>
      <c r="C6194" t="s">
        <v>80</v>
      </c>
      <c r="D6194" t="s">
        <v>96</v>
      </c>
      <c r="E6194" t="s">
        <v>132</v>
      </c>
      <c r="F6194" t="s">
        <v>17697</v>
      </c>
      <c r="G6194" t="s">
        <v>143</v>
      </c>
      <c r="H6194" t="s">
        <v>135</v>
      </c>
      <c r="I6194" t="s">
        <v>136</v>
      </c>
      <c r="J6194" t="s">
        <v>137</v>
      </c>
      <c r="K6194" t="s">
        <v>144</v>
      </c>
      <c r="L6194" t="s">
        <v>17698</v>
      </c>
      <c r="M6194" t="s">
        <v>17699</v>
      </c>
      <c r="N6194">
        <v>5.1030555550000001</v>
      </c>
      <c r="O6194">
        <v>0</v>
      </c>
      <c r="P6194">
        <v>88</v>
      </c>
      <c r="Q6194">
        <v>0</v>
      </c>
      <c r="R6194">
        <v>0</v>
      </c>
      <c r="S6194">
        <v>0</v>
      </c>
      <c r="T6194">
        <v>4</v>
      </c>
      <c r="U6194">
        <v>0</v>
      </c>
      <c r="V6194">
        <v>0</v>
      </c>
      <c r="W6194">
        <v>0</v>
      </c>
      <c r="X6194">
        <v>104.73283448544569</v>
      </c>
      <c r="Y6194">
        <v>0</v>
      </c>
      <c r="Z6194">
        <v>0</v>
      </c>
      <c r="AA6194">
        <v>0</v>
      </c>
      <c r="AB6194">
        <v>12.512353168936828</v>
      </c>
      <c r="AC6194">
        <v>0</v>
      </c>
      <c r="AD6194">
        <v>0</v>
      </c>
      <c r="AE6194">
        <v>117.24518765438252</v>
      </c>
    </row>
    <row r="6195" spans="1:31" x14ac:dyDescent="0.3">
      <c r="A6195">
        <v>2519629</v>
      </c>
      <c r="B6195">
        <v>1</v>
      </c>
      <c r="C6195" t="s">
        <v>80</v>
      </c>
      <c r="D6195" t="s">
        <v>99</v>
      </c>
      <c r="E6195" t="s">
        <v>207</v>
      </c>
      <c r="F6195" t="s">
        <v>17700</v>
      </c>
      <c r="G6195" t="s">
        <v>177</v>
      </c>
      <c r="H6195" t="s">
        <v>150</v>
      </c>
      <c r="I6195" t="s">
        <v>136</v>
      </c>
      <c r="J6195" t="s">
        <v>137</v>
      </c>
      <c r="K6195" t="s">
        <v>144</v>
      </c>
      <c r="L6195" t="s">
        <v>17701</v>
      </c>
      <c r="M6195" t="s">
        <v>17702</v>
      </c>
      <c r="N6195">
        <v>1.2150000000000001</v>
      </c>
      <c r="O6195">
        <v>0</v>
      </c>
      <c r="P6195">
        <v>57</v>
      </c>
      <c r="Q6195">
        <v>0</v>
      </c>
      <c r="R6195">
        <v>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12.841617632950749</v>
      </c>
      <c r="Y6195">
        <v>0</v>
      </c>
      <c r="Z6195">
        <v>0</v>
      </c>
      <c r="AA6195">
        <v>0</v>
      </c>
      <c r="AB6195">
        <v>0</v>
      </c>
      <c r="AC6195">
        <v>0</v>
      </c>
      <c r="AD6195">
        <v>0</v>
      </c>
      <c r="AE6195">
        <v>12.841617632950749</v>
      </c>
    </row>
    <row r="6196" spans="1:31" x14ac:dyDescent="0.3">
      <c r="A6196">
        <v>2519486</v>
      </c>
      <c r="B6196">
        <v>1</v>
      </c>
      <c r="C6196" t="s">
        <v>80</v>
      </c>
      <c r="D6196" t="s">
        <v>97</v>
      </c>
      <c r="E6196" t="s">
        <v>275</v>
      </c>
      <c r="F6196" t="s">
        <v>2027</v>
      </c>
      <c r="G6196" t="s">
        <v>143</v>
      </c>
      <c r="H6196" t="s">
        <v>135</v>
      </c>
      <c r="I6196" t="s">
        <v>136</v>
      </c>
      <c r="J6196" t="s">
        <v>137</v>
      </c>
      <c r="K6196" t="s">
        <v>144</v>
      </c>
      <c r="L6196" t="s">
        <v>17703</v>
      </c>
      <c r="M6196" t="s">
        <v>17704</v>
      </c>
      <c r="N6196">
        <v>0.72833333300000003</v>
      </c>
      <c r="O6196">
        <v>35</v>
      </c>
      <c r="P6196">
        <v>18535</v>
      </c>
      <c r="Q6196">
        <v>35</v>
      </c>
      <c r="R6196">
        <v>653</v>
      </c>
      <c r="S6196">
        <v>103</v>
      </c>
      <c r="T6196">
        <v>2399</v>
      </c>
      <c r="U6196">
        <v>6</v>
      </c>
      <c r="V6196">
        <v>16</v>
      </c>
      <c r="W6196">
        <v>104.58806752266875</v>
      </c>
      <c r="X6196">
        <v>3799.1034540983665</v>
      </c>
      <c r="Y6196">
        <v>15.074587850306548</v>
      </c>
      <c r="Z6196">
        <v>145.32625959730868</v>
      </c>
      <c r="AA6196">
        <v>735.67642741300926</v>
      </c>
      <c r="AB6196">
        <v>1435.3976629606773</v>
      </c>
      <c r="AC6196">
        <v>340.59711044030661</v>
      </c>
      <c r="AD6196">
        <v>132.87623034722279</v>
      </c>
      <c r="AE6196">
        <v>6708.6398002298665</v>
      </c>
    </row>
    <row r="6197" spans="1:31" x14ac:dyDescent="0.3">
      <c r="A6197">
        <v>2519572</v>
      </c>
      <c r="B6197">
        <v>1</v>
      </c>
      <c r="C6197" t="s">
        <v>81</v>
      </c>
      <c r="D6197" t="s">
        <v>123</v>
      </c>
      <c r="E6197" t="s">
        <v>207</v>
      </c>
      <c r="F6197" t="s">
        <v>17705</v>
      </c>
      <c r="G6197" t="s">
        <v>177</v>
      </c>
      <c r="H6197" t="s">
        <v>150</v>
      </c>
      <c r="I6197" t="s">
        <v>136</v>
      </c>
      <c r="J6197" t="s">
        <v>137</v>
      </c>
      <c r="K6197" t="s">
        <v>144</v>
      </c>
      <c r="L6197" t="s">
        <v>17706</v>
      </c>
      <c r="M6197" t="s">
        <v>17707</v>
      </c>
      <c r="N6197">
        <v>1.6672222219999999</v>
      </c>
      <c r="O6197">
        <v>0</v>
      </c>
      <c r="P6197">
        <v>24</v>
      </c>
      <c r="Q6197">
        <v>0</v>
      </c>
      <c r="R6197">
        <v>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9.5250833306848737</v>
      </c>
      <c r="Y6197">
        <v>0</v>
      </c>
      <c r="Z6197">
        <v>0</v>
      </c>
      <c r="AA6197">
        <v>0</v>
      </c>
      <c r="AB6197">
        <v>0</v>
      </c>
      <c r="AC6197">
        <v>0</v>
      </c>
      <c r="AD6197">
        <v>0</v>
      </c>
      <c r="AE6197">
        <v>9.5250833306848737</v>
      </c>
    </row>
    <row r="6198" spans="1:31" x14ac:dyDescent="0.3">
      <c r="A6198">
        <v>2519380</v>
      </c>
      <c r="B6198">
        <v>1</v>
      </c>
      <c r="C6198" t="s">
        <v>80</v>
      </c>
      <c r="D6198" t="s">
        <v>105</v>
      </c>
      <c r="E6198" t="s">
        <v>167</v>
      </c>
      <c r="F6198" t="s">
        <v>17708</v>
      </c>
      <c r="G6198" t="s">
        <v>263</v>
      </c>
      <c r="H6198" t="s">
        <v>150</v>
      </c>
      <c r="I6198" t="s">
        <v>136</v>
      </c>
      <c r="J6198" t="s">
        <v>137</v>
      </c>
      <c r="K6198" t="s">
        <v>144</v>
      </c>
      <c r="L6198" t="s">
        <v>17709</v>
      </c>
      <c r="M6198" t="s">
        <v>17710</v>
      </c>
      <c r="N6198">
        <v>1.7908333329999999</v>
      </c>
      <c r="O6198">
        <v>0</v>
      </c>
      <c r="P6198">
        <v>3</v>
      </c>
      <c r="Q6198">
        <v>0</v>
      </c>
      <c r="R6198">
        <v>0</v>
      </c>
      <c r="S6198">
        <v>0</v>
      </c>
      <c r="T6198">
        <v>0</v>
      </c>
      <c r="U6198">
        <v>0</v>
      </c>
      <c r="V6198">
        <v>0</v>
      </c>
      <c r="W6198">
        <v>0</v>
      </c>
      <c r="X6198">
        <v>1.1725671830804869</v>
      </c>
      <c r="Y6198">
        <v>0</v>
      </c>
      <c r="Z6198">
        <v>0</v>
      </c>
      <c r="AA6198">
        <v>0</v>
      </c>
      <c r="AB6198">
        <v>0</v>
      </c>
      <c r="AC6198">
        <v>0</v>
      </c>
      <c r="AD6198">
        <v>0</v>
      </c>
      <c r="AE6198">
        <v>1.1725671830804869</v>
      </c>
    </row>
    <row r="6199" spans="1:31" x14ac:dyDescent="0.3">
      <c r="A6199">
        <v>2519137</v>
      </c>
      <c r="B6199">
        <v>1</v>
      </c>
      <c r="C6199" t="s">
        <v>80</v>
      </c>
      <c r="D6199" t="s">
        <v>83</v>
      </c>
      <c r="E6199" t="s">
        <v>167</v>
      </c>
      <c r="F6199" t="s">
        <v>13779</v>
      </c>
      <c r="G6199" t="s">
        <v>169</v>
      </c>
      <c r="H6199" t="s">
        <v>150</v>
      </c>
      <c r="I6199" t="s">
        <v>136</v>
      </c>
      <c r="J6199" t="s">
        <v>137</v>
      </c>
      <c r="K6199" t="s">
        <v>144</v>
      </c>
      <c r="L6199" t="s">
        <v>17711</v>
      </c>
      <c r="M6199" t="s">
        <v>17712</v>
      </c>
      <c r="N6199">
        <v>1.099444444</v>
      </c>
      <c r="O6199">
        <v>0</v>
      </c>
      <c r="P6199">
        <v>3</v>
      </c>
      <c r="Q6199">
        <v>0</v>
      </c>
      <c r="R6199">
        <v>0</v>
      </c>
      <c r="S6199">
        <v>0</v>
      </c>
      <c r="T6199">
        <v>2</v>
      </c>
      <c r="U6199">
        <v>0</v>
      </c>
      <c r="V6199">
        <v>0</v>
      </c>
      <c r="W6199">
        <v>0</v>
      </c>
      <c r="X6199">
        <v>2.4643270528609516</v>
      </c>
      <c r="Y6199">
        <v>0</v>
      </c>
      <c r="Z6199">
        <v>0</v>
      </c>
      <c r="AA6199">
        <v>0</v>
      </c>
      <c r="AB6199">
        <v>2.5670456246666667E-5</v>
      </c>
      <c r="AC6199">
        <v>0</v>
      </c>
      <c r="AD6199">
        <v>0</v>
      </c>
      <c r="AE6199">
        <v>2.464352723317198</v>
      </c>
    </row>
    <row r="6200" spans="1:31" x14ac:dyDescent="0.3">
      <c r="A6200">
        <v>2519469</v>
      </c>
      <c r="B6200">
        <v>1</v>
      </c>
      <c r="C6200" t="s">
        <v>81</v>
      </c>
      <c r="D6200" t="s">
        <v>126</v>
      </c>
      <c r="E6200" t="s">
        <v>167</v>
      </c>
      <c r="F6200" t="s">
        <v>17713</v>
      </c>
      <c r="G6200" t="s">
        <v>263</v>
      </c>
      <c r="H6200" t="s">
        <v>150</v>
      </c>
      <c r="I6200" t="s">
        <v>136</v>
      </c>
      <c r="J6200" t="s">
        <v>137</v>
      </c>
      <c r="K6200" t="s">
        <v>144</v>
      </c>
      <c r="L6200" t="s">
        <v>17714</v>
      </c>
      <c r="M6200" t="s">
        <v>17715</v>
      </c>
      <c r="N6200">
        <v>1.4355555550000001</v>
      </c>
      <c r="O6200">
        <v>0</v>
      </c>
      <c r="P6200">
        <v>1</v>
      </c>
      <c r="Q6200">
        <v>0</v>
      </c>
      <c r="R6200">
        <v>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0</v>
      </c>
      <c r="Y6200">
        <v>0</v>
      </c>
      <c r="Z6200">
        <v>0</v>
      </c>
      <c r="AA6200">
        <v>0</v>
      </c>
      <c r="AB6200">
        <v>0</v>
      </c>
      <c r="AC6200">
        <v>0</v>
      </c>
      <c r="AD6200">
        <v>0</v>
      </c>
      <c r="AE6200">
        <v>0</v>
      </c>
    </row>
    <row r="6201" spans="1:31" x14ac:dyDescent="0.3">
      <c r="A6201">
        <v>2519701</v>
      </c>
      <c r="B6201">
        <v>1</v>
      </c>
      <c r="C6201" t="s">
        <v>81</v>
      </c>
      <c r="D6201" t="s">
        <v>112</v>
      </c>
      <c r="E6201" t="s">
        <v>141</v>
      </c>
      <c r="F6201" t="s">
        <v>17716</v>
      </c>
      <c r="G6201" t="s">
        <v>143</v>
      </c>
      <c r="H6201" t="s">
        <v>135</v>
      </c>
      <c r="I6201" t="s">
        <v>136</v>
      </c>
      <c r="J6201" t="s">
        <v>137</v>
      </c>
      <c r="K6201" t="s">
        <v>144</v>
      </c>
      <c r="L6201" t="s">
        <v>17717</v>
      </c>
      <c r="M6201" t="s">
        <v>17718</v>
      </c>
      <c r="N6201">
        <v>0.63138888800000004</v>
      </c>
      <c r="O6201">
        <v>0</v>
      </c>
      <c r="P6201">
        <v>1389</v>
      </c>
      <c r="Q6201">
        <v>0</v>
      </c>
      <c r="R6201">
        <v>24</v>
      </c>
      <c r="S6201">
        <v>0</v>
      </c>
      <c r="T6201">
        <v>39</v>
      </c>
      <c r="U6201">
        <v>0</v>
      </c>
      <c r="V6201">
        <v>0</v>
      </c>
      <c r="W6201">
        <v>0</v>
      </c>
      <c r="X6201">
        <v>159.20747775465935</v>
      </c>
      <c r="Y6201">
        <v>0</v>
      </c>
      <c r="Z6201">
        <v>2.1845946724517598</v>
      </c>
      <c r="AA6201">
        <v>0</v>
      </c>
      <c r="AB6201">
        <v>16.261942538261223</v>
      </c>
      <c r="AC6201">
        <v>0</v>
      </c>
      <c r="AD6201">
        <v>0</v>
      </c>
      <c r="AE6201">
        <v>177.65401496537234</v>
      </c>
    </row>
    <row r="6202" spans="1:31" x14ac:dyDescent="0.3">
      <c r="A6202">
        <v>2519120</v>
      </c>
      <c r="B6202">
        <v>1</v>
      </c>
      <c r="C6202" t="s">
        <v>80</v>
      </c>
      <c r="D6202" t="s">
        <v>97</v>
      </c>
      <c r="E6202" t="s">
        <v>147</v>
      </c>
      <c r="F6202" t="s">
        <v>17719</v>
      </c>
      <c r="G6202" t="s">
        <v>177</v>
      </c>
      <c r="H6202" t="s">
        <v>150</v>
      </c>
      <c r="I6202" t="s">
        <v>136</v>
      </c>
      <c r="J6202" t="s">
        <v>137</v>
      </c>
      <c r="K6202" t="s">
        <v>144</v>
      </c>
      <c r="L6202" t="s">
        <v>17720</v>
      </c>
      <c r="M6202" t="s">
        <v>17721</v>
      </c>
      <c r="N6202">
        <v>2.4677777769999998</v>
      </c>
      <c r="O6202">
        <v>0</v>
      </c>
      <c r="P6202">
        <v>7</v>
      </c>
      <c r="Q6202">
        <v>0</v>
      </c>
      <c r="R6202">
        <v>0</v>
      </c>
      <c r="S6202">
        <v>0</v>
      </c>
      <c r="T6202">
        <v>1</v>
      </c>
      <c r="U6202">
        <v>0</v>
      </c>
      <c r="V6202">
        <v>0</v>
      </c>
      <c r="W6202">
        <v>0</v>
      </c>
      <c r="X6202">
        <v>6.3151976077670948</v>
      </c>
      <c r="Y6202">
        <v>0</v>
      </c>
      <c r="Z6202">
        <v>0</v>
      </c>
      <c r="AA6202">
        <v>0</v>
      </c>
      <c r="AB6202">
        <v>0.7120846725486667</v>
      </c>
      <c r="AC6202">
        <v>0</v>
      </c>
      <c r="AD6202">
        <v>0</v>
      </c>
      <c r="AE6202">
        <v>7.0272822803157613</v>
      </c>
    </row>
    <row r="6203" spans="1:31" x14ac:dyDescent="0.3">
      <c r="A6203">
        <v>2519452</v>
      </c>
      <c r="B6203">
        <v>1</v>
      </c>
      <c r="C6203" t="s">
        <v>81</v>
      </c>
      <c r="D6203" t="s">
        <v>122</v>
      </c>
      <c r="E6203" t="s">
        <v>132</v>
      </c>
      <c r="F6203" t="s">
        <v>17722</v>
      </c>
      <c r="G6203" t="s">
        <v>204</v>
      </c>
      <c r="H6203" t="s">
        <v>135</v>
      </c>
      <c r="I6203" t="s">
        <v>136</v>
      </c>
      <c r="J6203" t="s">
        <v>137</v>
      </c>
      <c r="K6203" t="s">
        <v>144</v>
      </c>
      <c r="L6203" t="s">
        <v>17723</v>
      </c>
      <c r="M6203" t="s">
        <v>17724</v>
      </c>
      <c r="N6203">
        <v>5.2988888879999996</v>
      </c>
      <c r="O6203">
        <v>0</v>
      </c>
      <c r="P6203">
        <v>39</v>
      </c>
      <c r="Q6203">
        <v>0</v>
      </c>
      <c r="R6203">
        <v>0</v>
      </c>
      <c r="S6203">
        <v>0</v>
      </c>
      <c r="T6203">
        <v>5</v>
      </c>
      <c r="U6203">
        <v>0</v>
      </c>
      <c r="V6203">
        <v>0</v>
      </c>
      <c r="W6203">
        <v>0</v>
      </c>
      <c r="X6203">
        <v>16.582407932370458</v>
      </c>
      <c r="Y6203">
        <v>0</v>
      </c>
      <c r="Z6203">
        <v>0</v>
      </c>
      <c r="AA6203">
        <v>0</v>
      </c>
      <c r="AB6203">
        <v>6.3599781860083562</v>
      </c>
      <c r="AC6203">
        <v>0</v>
      </c>
      <c r="AD6203">
        <v>0</v>
      </c>
      <c r="AE6203">
        <v>22.942386118378813</v>
      </c>
    </row>
    <row r="6204" spans="1:31" x14ac:dyDescent="0.3">
      <c r="A6204">
        <v>2519346</v>
      </c>
      <c r="B6204">
        <v>1</v>
      </c>
      <c r="C6204" t="s">
        <v>81</v>
      </c>
      <c r="D6204" t="s">
        <v>113</v>
      </c>
      <c r="E6204" t="s">
        <v>159</v>
      </c>
      <c r="F6204" t="s">
        <v>12710</v>
      </c>
      <c r="G6204" t="s">
        <v>181</v>
      </c>
      <c r="H6204" t="s">
        <v>150</v>
      </c>
      <c r="I6204" t="s">
        <v>136</v>
      </c>
      <c r="J6204" t="s">
        <v>137</v>
      </c>
      <c r="K6204" t="s">
        <v>144</v>
      </c>
      <c r="L6204" t="s">
        <v>17725</v>
      </c>
      <c r="M6204" t="s">
        <v>17726</v>
      </c>
      <c r="N6204">
        <v>2.2188888879999999</v>
      </c>
      <c r="O6204">
        <v>0</v>
      </c>
      <c r="P6204">
        <v>18</v>
      </c>
      <c r="Q6204">
        <v>0</v>
      </c>
      <c r="R6204">
        <v>5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5.8830837601570467</v>
      </c>
      <c r="Y6204">
        <v>0</v>
      </c>
      <c r="Z6204">
        <v>0.6120333615138599</v>
      </c>
      <c r="AA6204">
        <v>0</v>
      </c>
      <c r="AB6204">
        <v>0</v>
      </c>
      <c r="AC6204">
        <v>0</v>
      </c>
      <c r="AD6204">
        <v>0</v>
      </c>
      <c r="AE6204">
        <v>6.4951171216709067</v>
      </c>
    </row>
    <row r="6205" spans="1:31" x14ac:dyDescent="0.3">
      <c r="A6205">
        <v>2519260</v>
      </c>
      <c r="B6205">
        <v>1</v>
      </c>
      <c r="C6205" t="s">
        <v>80</v>
      </c>
      <c r="D6205" t="s">
        <v>106</v>
      </c>
      <c r="E6205" t="s">
        <v>159</v>
      </c>
      <c r="F6205" t="s">
        <v>17727</v>
      </c>
      <c r="G6205" t="s">
        <v>1242</v>
      </c>
      <c r="H6205" t="s">
        <v>150</v>
      </c>
      <c r="I6205" t="s">
        <v>136</v>
      </c>
      <c r="J6205" t="s">
        <v>3</v>
      </c>
      <c r="K6205" t="s">
        <v>144</v>
      </c>
      <c r="L6205" t="s">
        <v>17728</v>
      </c>
      <c r="M6205" t="s">
        <v>17729</v>
      </c>
      <c r="N6205">
        <v>2.6611111109999999</v>
      </c>
      <c r="O6205">
        <v>0</v>
      </c>
      <c r="P6205">
        <v>0</v>
      </c>
      <c r="Q6205">
        <v>0</v>
      </c>
      <c r="R6205">
        <v>15</v>
      </c>
      <c r="S6205">
        <v>0</v>
      </c>
      <c r="T6205">
        <v>2</v>
      </c>
      <c r="U6205">
        <v>0</v>
      </c>
      <c r="V6205">
        <v>0</v>
      </c>
      <c r="W6205">
        <v>0</v>
      </c>
      <c r="X6205">
        <v>0</v>
      </c>
      <c r="Y6205">
        <v>0</v>
      </c>
      <c r="Z6205">
        <v>40.971734005015378</v>
      </c>
      <c r="AA6205">
        <v>0</v>
      </c>
      <c r="AB6205">
        <v>6.1885990902075694</v>
      </c>
      <c r="AC6205">
        <v>0</v>
      </c>
      <c r="AD6205">
        <v>0</v>
      </c>
      <c r="AE6205">
        <v>47.160333095222946</v>
      </c>
    </row>
    <row r="6206" spans="1:31" x14ac:dyDescent="0.3">
      <c r="A6206">
        <v>2519598</v>
      </c>
      <c r="B6206">
        <v>1</v>
      </c>
      <c r="C6206" t="s">
        <v>80</v>
      </c>
      <c r="D6206" t="s">
        <v>106</v>
      </c>
      <c r="E6206" t="s">
        <v>159</v>
      </c>
      <c r="F6206" t="s">
        <v>17730</v>
      </c>
      <c r="G6206" t="s">
        <v>181</v>
      </c>
      <c r="H6206" t="s">
        <v>150</v>
      </c>
      <c r="I6206" t="s">
        <v>136</v>
      </c>
      <c r="J6206" t="s">
        <v>137</v>
      </c>
      <c r="K6206" t="s">
        <v>144</v>
      </c>
      <c r="L6206" t="s">
        <v>17731</v>
      </c>
      <c r="M6206" t="s">
        <v>17732</v>
      </c>
      <c r="N6206">
        <v>0.80194444399999998</v>
      </c>
      <c r="O6206">
        <v>0</v>
      </c>
      <c r="P6206">
        <v>0</v>
      </c>
      <c r="Q6206">
        <v>0</v>
      </c>
      <c r="R6206">
        <v>13</v>
      </c>
      <c r="S6206">
        <v>0</v>
      </c>
      <c r="T6206">
        <v>1</v>
      </c>
      <c r="U6206">
        <v>0</v>
      </c>
      <c r="V6206">
        <v>0</v>
      </c>
      <c r="W6206">
        <v>0</v>
      </c>
      <c r="X6206">
        <v>0</v>
      </c>
      <c r="Y6206">
        <v>0</v>
      </c>
      <c r="Z6206">
        <v>12.271478371256906</v>
      </c>
      <c r="AA6206">
        <v>0</v>
      </c>
      <c r="AB6206">
        <v>2.9278127495650001E-2</v>
      </c>
      <c r="AC6206">
        <v>0</v>
      </c>
      <c r="AD6206">
        <v>0</v>
      </c>
      <c r="AE6206">
        <v>12.300756498752556</v>
      </c>
    </row>
    <row r="6207" spans="1:31" x14ac:dyDescent="0.3">
      <c r="A6207">
        <v>2519160</v>
      </c>
      <c r="B6207">
        <v>1</v>
      </c>
      <c r="C6207" t="s">
        <v>80</v>
      </c>
      <c r="D6207" t="s">
        <v>84</v>
      </c>
      <c r="E6207" t="s">
        <v>159</v>
      </c>
      <c r="F6207" t="s">
        <v>5584</v>
      </c>
      <c r="G6207" t="s">
        <v>134</v>
      </c>
      <c r="H6207" t="s">
        <v>150</v>
      </c>
      <c r="I6207" t="s">
        <v>136</v>
      </c>
      <c r="J6207" t="s">
        <v>137</v>
      </c>
      <c r="K6207" t="s">
        <v>138</v>
      </c>
      <c r="L6207" t="s">
        <v>17733</v>
      </c>
      <c r="M6207" t="s">
        <v>17734</v>
      </c>
      <c r="N6207">
        <v>2.1597222220000001</v>
      </c>
      <c r="O6207">
        <v>0</v>
      </c>
      <c r="P6207">
        <v>698</v>
      </c>
      <c r="Q6207">
        <v>0</v>
      </c>
      <c r="R6207">
        <v>0</v>
      </c>
      <c r="S6207">
        <v>0</v>
      </c>
      <c r="T6207">
        <v>66</v>
      </c>
      <c r="U6207">
        <v>0</v>
      </c>
      <c r="V6207">
        <v>0</v>
      </c>
      <c r="W6207">
        <v>0</v>
      </c>
      <c r="X6207">
        <v>355.83570411885842</v>
      </c>
      <c r="Y6207">
        <v>0</v>
      </c>
      <c r="Z6207">
        <v>0</v>
      </c>
      <c r="AA6207">
        <v>0</v>
      </c>
      <c r="AB6207">
        <v>154.13241210322451</v>
      </c>
      <c r="AC6207">
        <v>0</v>
      </c>
      <c r="AD6207">
        <v>0</v>
      </c>
      <c r="AE6207">
        <v>509.96811622208293</v>
      </c>
    </row>
    <row r="6208" spans="1:31" x14ac:dyDescent="0.3">
      <c r="A6208">
        <v>2519406</v>
      </c>
      <c r="B6208">
        <v>1</v>
      </c>
      <c r="C6208" t="s">
        <v>80</v>
      </c>
      <c r="D6208" t="s">
        <v>110</v>
      </c>
      <c r="E6208" t="s">
        <v>167</v>
      </c>
      <c r="F6208" t="s">
        <v>17735</v>
      </c>
      <c r="G6208" t="s">
        <v>263</v>
      </c>
      <c r="H6208" t="s">
        <v>150</v>
      </c>
      <c r="I6208" t="s">
        <v>136</v>
      </c>
      <c r="J6208" t="s">
        <v>137</v>
      </c>
      <c r="K6208" t="s">
        <v>144</v>
      </c>
      <c r="L6208" t="s">
        <v>17736</v>
      </c>
      <c r="M6208" t="s">
        <v>17737</v>
      </c>
      <c r="N6208">
        <v>3.1272222219999999</v>
      </c>
      <c r="O6208">
        <v>0</v>
      </c>
      <c r="P6208">
        <v>1</v>
      </c>
      <c r="Q6208">
        <v>0</v>
      </c>
      <c r="R6208">
        <v>0</v>
      </c>
      <c r="S6208">
        <v>0</v>
      </c>
      <c r="T6208">
        <v>0</v>
      </c>
      <c r="U6208">
        <v>0</v>
      </c>
      <c r="V6208">
        <v>0</v>
      </c>
      <c r="W6208">
        <v>0</v>
      </c>
      <c r="X6208">
        <v>1.0062647171113717</v>
      </c>
      <c r="Y6208">
        <v>0</v>
      </c>
      <c r="Z6208">
        <v>0</v>
      </c>
      <c r="AA6208">
        <v>0</v>
      </c>
      <c r="AB6208">
        <v>0</v>
      </c>
      <c r="AC6208">
        <v>0</v>
      </c>
      <c r="AD6208">
        <v>0</v>
      </c>
      <c r="AE6208">
        <v>1.0062647171113717</v>
      </c>
    </row>
    <row r="6209" spans="1:31" x14ac:dyDescent="0.3">
      <c r="A6209">
        <v>2519552</v>
      </c>
      <c r="B6209">
        <v>1</v>
      </c>
      <c r="C6209" t="s">
        <v>80</v>
      </c>
      <c r="D6209" t="s">
        <v>87</v>
      </c>
      <c r="E6209" t="s">
        <v>141</v>
      </c>
      <c r="F6209" t="s">
        <v>17738</v>
      </c>
      <c r="G6209" t="s">
        <v>143</v>
      </c>
      <c r="H6209" t="s">
        <v>135</v>
      </c>
      <c r="I6209" t="s">
        <v>136</v>
      </c>
      <c r="J6209" t="s">
        <v>137</v>
      </c>
      <c r="K6209" t="s">
        <v>144</v>
      </c>
      <c r="L6209" t="s">
        <v>17739</v>
      </c>
      <c r="M6209" t="s">
        <v>17740</v>
      </c>
      <c r="N6209">
        <v>0.96361111099999996</v>
      </c>
      <c r="O6209">
        <v>0</v>
      </c>
      <c r="P6209">
        <v>1260</v>
      </c>
      <c r="Q6209">
        <v>0</v>
      </c>
      <c r="R6209">
        <v>0</v>
      </c>
      <c r="S6209">
        <v>4</v>
      </c>
      <c r="T6209">
        <v>305</v>
      </c>
      <c r="U6209">
        <v>0</v>
      </c>
      <c r="V6209">
        <v>0</v>
      </c>
      <c r="W6209">
        <v>0</v>
      </c>
      <c r="X6209">
        <v>414.94900009638434</v>
      </c>
      <c r="Y6209">
        <v>0</v>
      </c>
      <c r="Z6209">
        <v>0</v>
      </c>
      <c r="AA6209">
        <v>130.42140648051003</v>
      </c>
      <c r="AB6209">
        <v>220.87705327927554</v>
      </c>
      <c r="AC6209">
        <v>0</v>
      </c>
      <c r="AD6209">
        <v>0</v>
      </c>
      <c r="AE6209">
        <v>766.24745985616983</v>
      </c>
    </row>
    <row r="6210" spans="1:31" x14ac:dyDescent="0.3">
      <c r="A6210">
        <v>2519718</v>
      </c>
      <c r="B6210">
        <v>1</v>
      </c>
      <c r="C6210" t="s">
        <v>81</v>
      </c>
      <c r="D6210" t="s">
        <v>116</v>
      </c>
      <c r="E6210" t="s">
        <v>141</v>
      </c>
      <c r="F6210" t="s">
        <v>17470</v>
      </c>
      <c r="G6210" t="s">
        <v>143</v>
      </c>
      <c r="H6210" t="s">
        <v>135</v>
      </c>
      <c r="I6210" t="s">
        <v>136</v>
      </c>
      <c r="J6210" t="s">
        <v>137</v>
      </c>
      <c r="K6210" t="s">
        <v>144</v>
      </c>
      <c r="L6210" t="s">
        <v>17741</v>
      </c>
      <c r="M6210" t="s">
        <v>17742</v>
      </c>
      <c r="N6210">
        <v>5.6666665999999997E-2</v>
      </c>
      <c r="O6210">
        <v>0</v>
      </c>
      <c r="P6210">
        <v>693</v>
      </c>
      <c r="Q6210">
        <v>53</v>
      </c>
      <c r="R6210">
        <v>77</v>
      </c>
      <c r="S6210">
        <v>7</v>
      </c>
      <c r="T6210">
        <v>55</v>
      </c>
      <c r="U6210">
        <v>2</v>
      </c>
      <c r="V6210">
        <v>0</v>
      </c>
      <c r="W6210">
        <v>0</v>
      </c>
      <c r="X6210">
        <v>5.6672740428583683</v>
      </c>
      <c r="Y6210">
        <v>2.6476434614555999</v>
      </c>
      <c r="Z6210">
        <v>1.0045802323670401</v>
      </c>
      <c r="AA6210">
        <v>0.62858750530454999</v>
      </c>
      <c r="AB6210">
        <v>0.90261451310878005</v>
      </c>
      <c r="AC6210">
        <v>6.4715622333240005E-2</v>
      </c>
      <c r="AD6210">
        <v>0</v>
      </c>
      <c r="AE6210">
        <v>10.915415377427578</v>
      </c>
    </row>
    <row r="6211" spans="1:31" x14ac:dyDescent="0.3">
      <c r="A6211">
        <v>2519389</v>
      </c>
      <c r="B6211">
        <v>1</v>
      </c>
      <c r="C6211" t="s">
        <v>80</v>
      </c>
      <c r="D6211" t="s">
        <v>105</v>
      </c>
      <c r="E6211" t="s">
        <v>147</v>
      </c>
      <c r="F6211" t="s">
        <v>5250</v>
      </c>
      <c r="G6211" t="s">
        <v>149</v>
      </c>
      <c r="H6211" t="s">
        <v>150</v>
      </c>
      <c r="I6211" t="s">
        <v>136</v>
      </c>
      <c r="J6211" t="s">
        <v>137</v>
      </c>
      <c r="K6211" t="s">
        <v>144</v>
      </c>
      <c r="L6211" t="s">
        <v>17743</v>
      </c>
      <c r="M6211" t="s">
        <v>17744</v>
      </c>
      <c r="N6211">
        <v>2.2094444439999998</v>
      </c>
      <c r="O6211">
        <v>0</v>
      </c>
      <c r="P6211">
        <v>57</v>
      </c>
      <c r="Q6211">
        <v>0</v>
      </c>
      <c r="R6211">
        <v>0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28.487636564824165</v>
      </c>
      <c r="Y6211">
        <v>0</v>
      </c>
      <c r="Z6211">
        <v>0</v>
      </c>
      <c r="AA6211">
        <v>0</v>
      </c>
      <c r="AB6211">
        <v>0</v>
      </c>
      <c r="AC6211">
        <v>0</v>
      </c>
      <c r="AD6211">
        <v>0</v>
      </c>
      <c r="AE6211">
        <v>28.487636564824165</v>
      </c>
    </row>
    <row r="6212" spans="1:31" x14ac:dyDescent="0.3">
      <c r="A6212">
        <v>2519097</v>
      </c>
      <c r="B6212">
        <v>1</v>
      </c>
      <c r="C6212" t="s">
        <v>81</v>
      </c>
      <c r="D6212" t="s">
        <v>112</v>
      </c>
      <c r="E6212" t="s">
        <v>159</v>
      </c>
      <c r="F6212" t="s">
        <v>17745</v>
      </c>
      <c r="G6212" t="s">
        <v>134</v>
      </c>
      <c r="H6212" t="s">
        <v>150</v>
      </c>
      <c r="I6212" t="s">
        <v>136</v>
      </c>
      <c r="J6212" t="s">
        <v>137</v>
      </c>
      <c r="K6212" t="s">
        <v>138</v>
      </c>
      <c r="L6212" t="s">
        <v>17746</v>
      </c>
      <c r="M6212" t="s">
        <v>17747</v>
      </c>
      <c r="N6212">
        <v>1.013055555</v>
      </c>
      <c r="O6212">
        <v>0</v>
      </c>
      <c r="P6212">
        <v>63</v>
      </c>
      <c r="Q6212">
        <v>0</v>
      </c>
      <c r="R6212">
        <v>3</v>
      </c>
      <c r="S6212">
        <v>0</v>
      </c>
      <c r="T6212">
        <v>2</v>
      </c>
      <c r="U6212">
        <v>0</v>
      </c>
      <c r="V6212">
        <v>0</v>
      </c>
      <c r="W6212">
        <v>0</v>
      </c>
      <c r="X6212">
        <v>7.6615706726294306</v>
      </c>
      <c r="Y6212">
        <v>0</v>
      </c>
      <c r="Z6212">
        <v>0.4623940043468</v>
      </c>
      <c r="AA6212">
        <v>0</v>
      </c>
      <c r="AB6212">
        <v>1.5917656603244446</v>
      </c>
      <c r="AC6212">
        <v>0</v>
      </c>
      <c r="AD6212">
        <v>0</v>
      </c>
      <c r="AE6212">
        <v>9.7157303373006751</v>
      </c>
    </row>
    <row r="6213" spans="1:31" x14ac:dyDescent="0.3">
      <c r="A6213">
        <v>2519475</v>
      </c>
      <c r="B6213">
        <v>1</v>
      </c>
      <c r="C6213" t="s">
        <v>80</v>
      </c>
      <c r="D6213" t="s">
        <v>97</v>
      </c>
      <c r="E6213" t="s">
        <v>141</v>
      </c>
      <c r="F6213" t="s">
        <v>9483</v>
      </c>
      <c r="G6213" t="s">
        <v>143</v>
      </c>
      <c r="H6213" t="s">
        <v>135</v>
      </c>
      <c r="I6213" t="s">
        <v>136</v>
      </c>
      <c r="J6213" t="s">
        <v>137</v>
      </c>
      <c r="K6213" t="s">
        <v>144</v>
      </c>
      <c r="L6213" t="s">
        <v>17748</v>
      </c>
      <c r="M6213" t="s">
        <v>17749</v>
      </c>
      <c r="N6213">
        <v>0.29638888800000002</v>
      </c>
      <c r="O6213">
        <v>3</v>
      </c>
      <c r="P6213">
        <v>556</v>
      </c>
      <c r="Q6213">
        <v>4</v>
      </c>
      <c r="R6213">
        <v>74</v>
      </c>
      <c r="S6213">
        <v>20</v>
      </c>
      <c r="T6213">
        <v>108</v>
      </c>
      <c r="U6213">
        <v>0</v>
      </c>
      <c r="V6213">
        <v>0</v>
      </c>
      <c r="W6213">
        <v>1.5282155292566064</v>
      </c>
      <c r="X6213">
        <v>58.316538734267517</v>
      </c>
      <c r="Y6213">
        <v>1.1943568091295498</v>
      </c>
      <c r="Z6213">
        <v>8.1601223765451127</v>
      </c>
      <c r="AA6213">
        <v>29.029654909390178</v>
      </c>
      <c r="AB6213">
        <v>23.060886321505986</v>
      </c>
      <c r="AC6213">
        <v>0</v>
      </c>
      <c r="AD6213">
        <v>0</v>
      </c>
      <c r="AE6213">
        <v>121.28977468009495</v>
      </c>
    </row>
    <row r="6214" spans="1:31" x14ac:dyDescent="0.3">
      <c r="A6214">
        <v>2519177</v>
      </c>
      <c r="B6214">
        <v>1</v>
      </c>
      <c r="C6214" t="s">
        <v>80</v>
      </c>
      <c r="D6214" t="s">
        <v>88</v>
      </c>
      <c r="E6214" t="s">
        <v>275</v>
      </c>
      <c r="F6214" t="s">
        <v>17750</v>
      </c>
      <c r="G6214" t="s">
        <v>143</v>
      </c>
      <c r="H6214" t="s">
        <v>135</v>
      </c>
      <c r="I6214" t="s">
        <v>136</v>
      </c>
      <c r="J6214" t="s">
        <v>137</v>
      </c>
      <c r="K6214" t="s">
        <v>144</v>
      </c>
      <c r="L6214" t="s">
        <v>17751</v>
      </c>
      <c r="M6214" t="s">
        <v>17752</v>
      </c>
      <c r="N6214">
        <v>0.16972222200000001</v>
      </c>
      <c r="O6214">
        <v>1</v>
      </c>
      <c r="P6214">
        <v>1148</v>
      </c>
      <c r="Q6214">
        <v>0</v>
      </c>
      <c r="R6214">
        <v>1</v>
      </c>
      <c r="S6214">
        <v>15</v>
      </c>
      <c r="T6214">
        <v>166</v>
      </c>
      <c r="U6214">
        <v>4</v>
      </c>
      <c r="V6214">
        <v>2</v>
      </c>
      <c r="W6214">
        <v>1.6442656493346415</v>
      </c>
      <c r="X6214">
        <v>53.040023783697364</v>
      </c>
      <c r="Y6214">
        <v>0</v>
      </c>
      <c r="Z6214">
        <v>0.12555798878999999</v>
      </c>
      <c r="AA6214">
        <v>28.035391534464075</v>
      </c>
      <c r="AB6214">
        <v>46.613976961144083</v>
      </c>
      <c r="AC6214">
        <v>89.279575155173845</v>
      </c>
      <c r="AD6214">
        <v>4.6173699942370003</v>
      </c>
      <c r="AE6214">
        <v>223.356161066841</v>
      </c>
    </row>
    <row r="6215" spans="1:31" x14ac:dyDescent="0.3">
      <c r="A6215">
        <v>2519226</v>
      </c>
      <c r="B6215">
        <v>1</v>
      </c>
      <c r="C6215" t="s">
        <v>81</v>
      </c>
      <c r="D6215" t="s">
        <v>117</v>
      </c>
      <c r="E6215" t="s">
        <v>132</v>
      </c>
      <c r="F6215" t="s">
        <v>17753</v>
      </c>
      <c r="G6215" t="s">
        <v>204</v>
      </c>
      <c r="H6215" t="s">
        <v>135</v>
      </c>
      <c r="I6215" t="s">
        <v>136</v>
      </c>
      <c r="J6215" t="s">
        <v>137</v>
      </c>
      <c r="K6215" t="s">
        <v>144</v>
      </c>
      <c r="L6215" t="s">
        <v>17754</v>
      </c>
      <c r="M6215" t="s">
        <v>17755</v>
      </c>
      <c r="N6215">
        <v>1.1397222220000001</v>
      </c>
      <c r="O6215">
        <v>0</v>
      </c>
      <c r="P6215">
        <v>126</v>
      </c>
      <c r="Q6215">
        <v>0</v>
      </c>
      <c r="R6215">
        <v>2</v>
      </c>
      <c r="S6215">
        <v>0</v>
      </c>
      <c r="T6215">
        <v>3</v>
      </c>
      <c r="U6215">
        <v>0</v>
      </c>
      <c r="V6215">
        <v>0</v>
      </c>
      <c r="W6215">
        <v>0</v>
      </c>
      <c r="X6215">
        <v>11.240726890134688</v>
      </c>
      <c r="Y6215">
        <v>0</v>
      </c>
      <c r="Z6215">
        <v>1.6685294377525001E-2</v>
      </c>
      <c r="AA6215">
        <v>0</v>
      </c>
      <c r="AB6215">
        <v>5.6848730600413337E-2</v>
      </c>
      <c r="AC6215">
        <v>0</v>
      </c>
      <c r="AD6215">
        <v>0</v>
      </c>
      <c r="AE6215">
        <v>11.314260915112627</v>
      </c>
    </row>
    <row r="6216" spans="1:31" x14ac:dyDescent="0.3">
      <c r="A6216">
        <v>2519283</v>
      </c>
      <c r="B6216">
        <v>1</v>
      </c>
      <c r="C6216" t="s">
        <v>80</v>
      </c>
      <c r="D6216" t="s">
        <v>103</v>
      </c>
      <c r="E6216" t="s">
        <v>187</v>
      </c>
      <c r="F6216" t="s">
        <v>17756</v>
      </c>
      <c r="G6216" t="s">
        <v>295</v>
      </c>
      <c r="H6216" t="s">
        <v>135</v>
      </c>
      <c r="I6216" t="s">
        <v>136</v>
      </c>
      <c r="J6216" t="s">
        <v>137</v>
      </c>
      <c r="K6216" t="s">
        <v>138</v>
      </c>
      <c r="L6216" t="s">
        <v>17757</v>
      </c>
      <c r="M6216" t="s">
        <v>17758</v>
      </c>
      <c r="N6216">
        <v>0.30833333299999999</v>
      </c>
      <c r="O6216">
        <v>1</v>
      </c>
      <c r="P6216">
        <v>571</v>
      </c>
      <c r="Q6216">
        <v>13</v>
      </c>
      <c r="R6216">
        <v>42</v>
      </c>
      <c r="S6216">
        <v>30</v>
      </c>
      <c r="T6216">
        <v>145</v>
      </c>
      <c r="U6216">
        <v>13</v>
      </c>
      <c r="V6216">
        <v>0</v>
      </c>
      <c r="W6216">
        <v>6.2324377433333342E-2</v>
      </c>
      <c r="X6216">
        <v>41.240348720692168</v>
      </c>
      <c r="Y6216">
        <v>49.684612583673093</v>
      </c>
      <c r="Z6216">
        <v>4.4396256553258757</v>
      </c>
      <c r="AA6216">
        <v>20.088463757288903</v>
      </c>
      <c r="AB6216">
        <v>27.787082199399812</v>
      </c>
      <c r="AC6216">
        <v>751.7723986712939</v>
      </c>
      <c r="AD6216">
        <v>0</v>
      </c>
      <c r="AE6216">
        <v>895.07485596510708</v>
      </c>
    </row>
    <row r="6217" spans="1:31" x14ac:dyDescent="0.3">
      <c r="A6217">
        <v>2519658</v>
      </c>
      <c r="B6217">
        <v>1</v>
      </c>
      <c r="C6217" t="s">
        <v>81</v>
      </c>
      <c r="D6217" t="s">
        <v>128</v>
      </c>
      <c r="E6217" t="s">
        <v>159</v>
      </c>
      <c r="F6217" t="s">
        <v>17759</v>
      </c>
      <c r="G6217" t="s">
        <v>5816</v>
      </c>
      <c r="H6217" t="s">
        <v>150</v>
      </c>
      <c r="I6217" t="s">
        <v>136</v>
      </c>
      <c r="J6217" t="s">
        <v>137</v>
      </c>
      <c r="K6217" t="s">
        <v>144</v>
      </c>
      <c r="L6217" t="s">
        <v>17760</v>
      </c>
      <c r="M6217" t="s">
        <v>17761</v>
      </c>
      <c r="N6217">
        <v>1.544166666</v>
      </c>
      <c r="O6217">
        <v>0</v>
      </c>
      <c r="P6217">
        <v>0</v>
      </c>
      <c r="Q6217">
        <v>0</v>
      </c>
      <c r="R6217">
        <v>0</v>
      </c>
      <c r="S6217">
        <v>0</v>
      </c>
      <c r="T6217">
        <v>27</v>
      </c>
      <c r="U6217">
        <v>0</v>
      </c>
      <c r="V6217">
        <v>3</v>
      </c>
      <c r="W6217">
        <v>0</v>
      </c>
      <c r="X6217">
        <v>0</v>
      </c>
      <c r="Y6217">
        <v>0</v>
      </c>
      <c r="Z6217">
        <v>0</v>
      </c>
      <c r="AA6217">
        <v>0</v>
      </c>
      <c r="AB6217">
        <v>28.783976148314</v>
      </c>
      <c r="AC6217">
        <v>0</v>
      </c>
      <c r="AD6217">
        <v>249.47659634687975</v>
      </c>
      <c r="AE6217">
        <v>278.26057249519374</v>
      </c>
    </row>
    <row r="6218" spans="1:31" x14ac:dyDescent="0.3">
      <c r="A6218">
        <v>2519495</v>
      </c>
      <c r="B6218">
        <v>1</v>
      </c>
      <c r="C6218" t="s">
        <v>80</v>
      </c>
      <c r="D6218" t="s">
        <v>105</v>
      </c>
      <c r="E6218" t="s">
        <v>141</v>
      </c>
      <c r="F6218" t="s">
        <v>17762</v>
      </c>
      <c r="G6218" t="s">
        <v>143</v>
      </c>
      <c r="H6218" t="s">
        <v>135</v>
      </c>
      <c r="I6218" t="s">
        <v>136</v>
      </c>
      <c r="J6218" t="s">
        <v>137</v>
      </c>
      <c r="K6218" t="s">
        <v>144</v>
      </c>
      <c r="L6218" t="s">
        <v>17763</v>
      </c>
      <c r="M6218" t="s">
        <v>17764</v>
      </c>
      <c r="N6218">
        <v>6.6666665999999999E-2</v>
      </c>
      <c r="O6218">
        <v>21</v>
      </c>
      <c r="P6218">
        <v>939</v>
      </c>
      <c r="Q6218">
        <v>13</v>
      </c>
      <c r="R6218">
        <v>51</v>
      </c>
      <c r="S6218">
        <v>50</v>
      </c>
      <c r="T6218">
        <v>132</v>
      </c>
      <c r="U6218">
        <v>9</v>
      </c>
      <c r="V6218">
        <v>0</v>
      </c>
      <c r="W6218">
        <v>0.67932269893800012</v>
      </c>
      <c r="X6218">
        <v>21.625596013510929</v>
      </c>
      <c r="Y6218">
        <v>1.8651065684280002</v>
      </c>
      <c r="Z6218">
        <v>1.7503632418668</v>
      </c>
      <c r="AA6218">
        <v>19.807304774324212</v>
      </c>
      <c r="AB6218">
        <v>7.022114951775734</v>
      </c>
      <c r="AC6218">
        <v>19.370238231957593</v>
      </c>
      <c r="AD6218">
        <v>0</v>
      </c>
      <c r="AE6218">
        <v>72.120046480801278</v>
      </c>
    </row>
    <row r="6219" spans="1:31" x14ac:dyDescent="0.3">
      <c r="A6219">
        <v>2519163</v>
      </c>
      <c r="B6219">
        <v>1</v>
      </c>
      <c r="C6219" t="s">
        <v>80</v>
      </c>
      <c r="D6219" t="s">
        <v>100</v>
      </c>
      <c r="E6219" t="s">
        <v>207</v>
      </c>
      <c r="F6219" t="s">
        <v>14265</v>
      </c>
      <c r="G6219" t="s">
        <v>177</v>
      </c>
      <c r="H6219" t="s">
        <v>150</v>
      </c>
      <c r="I6219" t="s">
        <v>136</v>
      </c>
      <c r="J6219" t="s">
        <v>137</v>
      </c>
      <c r="K6219" t="s">
        <v>144</v>
      </c>
      <c r="L6219" t="s">
        <v>17765</v>
      </c>
      <c r="M6219" t="s">
        <v>17766</v>
      </c>
      <c r="N6219">
        <v>2.3602777769999999</v>
      </c>
      <c r="O6219">
        <v>0</v>
      </c>
      <c r="P6219">
        <v>14</v>
      </c>
      <c r="Q6219">
        <v>0</v>
      </c>
      <c r="R6219">
        <v>4</v>
      </c>
      <c r="S6219">
        <v>0</v>
      </c>
      <c r="T6219">
        <v>2</v>
      </c>
      <c r="U6219">
        <v>0</v>
      </c>
      <c r="V6219">
        <v>0</v>
      </c>
      <c r="W6219">
        <v>0</v>
      </c>
      <c r="X6219">
        <v>9.1843089452935658</v>
      </c>
      <c r="Y6219">
        <v>0</v>
      </c>
      <c r="Z6219">
        <v>4.0936632616000006</v>
      </c>
      <c r="AA6219">
        <v>0</v>
      </c>
      <c r="AB6219">
        <v>0.14497158378608752</v>
      </c>
      <c r="AC6219">
        <v>0</v>
      </c>
      <c r="AD6219">
        <v>0</v>
      </c>
      <c r="AE6219">
        <v>13.422943790679653</v>
      </c>
    </row>
    <row r="6220" spans="1:31" x14ac:dyDescent="0.3">
      <c r="A6220">
        <v>2519349</v>
      </c>
      <c r="B6220">
        <v>1</v>
      </c>
      <c r="C6220" t="s">
        <v>81</v>
      </c>
      <c r="D6220" t="s">
        <v>120</v>
      </c>
      <c r="E6220" t="s">
        <v>187</v>
      </c>
      <c r="F6220" t="s">
        <v>17767</v>
      </c>
      <c r="G6220" t="s">
        <v>143</v>
      </c>
      <c r="H6220" t="s">
        <v>135</v>
      </c>
      <c r="I6220" t="s">
        <v>136</v>
      </c>
      <c r="J6220" t="s">
        <v>137</v>
      </c>
      <c r="K6220" t="s">
        <v>144</v>
      </c>
      <c r="L6220" t="s">
        <v>17768</v>
      </c>
      <c r="M6220" t="s">
        <v>17769</v>
      </c>
      <c r="N6220">
        <v>2.1813888879999999</v>
      </c>
      <c r="O6220">
        <v>1</v>
      </c>
      <c r="P6220">
        <v>0</v>
      </c>
      <c r="Q6220">
        <v>39</v>
      </c>
      <c r="R6220">
        <v>43</v>
      </c>
      <c r="S6220">
        <v>4</v>
      </c>
      <c r="T6220">
        <v>1</v>
      </c>
      <c r="U6220">
        <v>0</v>
      </c>
      <c r="V6220">
        <v>0</v>
      </c>
      <c r="W6220">
        <v>0.43223608860222218</v>
      </c>
      <c r="X6220">
        <v>0</v>
      </c>
      <c r="Y6220">
        <v>100.78410299211633</v>
      </c>
      <c r="Z6220">
        <v>70.911514797175357</v>
      </c>
      <c r="AA6220">
        <v>5.4577214863248011</v>
      </c>
      <c r="AB6220">
        <v>3.3559536552211107</v>
      </c>
      <c r="AC6220">
        <v>0</v>
      </c>
      <c r="AD6220">
        <v>0</v>
      </c>
      <c r="AE6220">
        <v>180.94152901943983</v>
      </c>
    </row>
    <row r="6221" spans="1:31" x14ac:dyDescent="0.3">
      <c r="A6221">
        <v>2519094</v>
      </c>
      <c r="B6221">
        <v>1</v>
      </c>
      <c r="C6221" t="s">
        <v>80</v>
      </c>
      <c r="D6221" t="s">
        <v>111</v>
      </c>
      <c r="E6221" t="s">
        <v>207</v>
      </c>
      <c r="F6221" t="s">
        <v>10775</v>
      </c>
      <c r="G6221" t="s">
        <v>173</v>
      </c>
      <c r="H6221" t="s">
        <v>150</v>
      </c>
      <c r="I6221" t="s">
        <v>136</v>
      </c>
      <c r="J6221" t="s">
        <v>137</v>
      </c>
      <c r="K6221" t="s">
        <v>138</v>
      </c>
      <c r="L6221" t="s">
        <v>17770</v>
      </c>
      <c r="M6221" t="s">
        <v>17771</v>
      </c>
      <c r="N6221">
        <v>6.7774999999999999</v>
      </c>
      <c r="O6221">
        <v>0</v>
      </c>
      <c r="P6221">
        <v>167</v>
      </c>
      <c r="Q6221">
        <v>0</v>
      </c>
      <c r="R6221">
        <v>0</v>
      </c>
      <c r="S6221">
        <v>0</v>
      </c>
      <c r="T6221">
        <v>19</v>
      </c>
      <c r="U6221">
        <v>0</v>
      </c>
      <c r="V6221">
        <v>0</v>
      </c>
      <c r="W6221">
        <v>0</v>
      </c>
      <c r="X6221">
        <v>281.14075125987659</v>
      </c>
      <c r="Y6221">
        <v>0</v>
      </c>
      <c r="Z6221">
        <v>0</v>
      </c>
      <c r="AA6221">
        <v>0</v>
      </c>
      <c r="AB6221">
        <v>48.886605377424743</v>
      </c>
      <c r="AC6221">
        <v>0</v>
      </c>
      <c r="AD6221">
        <v>0</v>
      </c>
      <c r="AE6221">
        <v>330.02735663730135</v>
      </c>
    </row>
    <row r="6222" spans="1:31" x14ac:dyDescent="0.3">
      <c r="A6222">
        <v>2519641</v>
      </c>
      <c r="B6222">
        <v>1</v>
      </c>
      <c r="C6222" t="s">
        <v>80</v>
      </c>
      <c r="D6222" t="s">
        <v>97</v>
      </c>
      <c r="E6222" t="s">
        <v>141</v>
      </c>
      <c r="F6222" t="s">
        <v>17772</v>
      </c>
      <c r="G6222" t="s">
        <v>143</v>
      </c>
      <c r="H6222" t="s">
        <v>135</v>
      </c>
      <c r="I6222" t="s">
        <v>136</v>
      </c>
      <c r="J6222" t="s">
        <v>137</v>
      </c>
      <c r="K6222" t="s">
        <v>144</v>
      </c>
      <c r="L6222" t="s">
        <v>17773</v>
      </c>
      <c r="M6222" t="s">
        <v>17774</v>
      </c>
      <c r="N6222">
        <v>1.65</v>
      </c>
      <c r="O6222">
        <v>5</v>
      </c>
      <c r="P6222">
        <v>1750</v>
      </c>
      <c r="Q6222">
        <v>5</v>
      </c>
      <c r="R6222">
        <v>321</v>
      </c>
      <c r="S6222">
        <v>19</v>
      </c>
      <c r="T6222">
        <v>223</v>
      </c>
      <c r="U6222">
        <v>1</v>
      </c>
      <c r="V6222">
        <v>0</v>
      </c>
      <c r="W6222">
        <v>48.585686901712812</v>
      </c>
      <c r="X6222">
        <v>942.76529509919442</v>
      </c>
      <c r="Y6222">
        <v>2.3966290041030005</v>
      </c>
      <c r="Z6222">
        <v>200.0232672663563</v>
      </c>
      <c r="AA6222">
        <v>87.482843543957244</v>
      </c>
      <c r="AB6222">
        <v>358.02251826623262</v>
      </c>
      <c r="AC6222">
        <v>220.38176929318655</v>
      </c>
      <c r="AD6222">
        <v>0</v>
      </c>
      <c r="AE6222">
        <v>1859.658009374743</v>
      </c>
    </row>
    <row r="6223" spans="1:31" x14ac:dyDescent="0.3">
      <c r="A6223">
        <v>2519263</v>
      </c>
      <c r="B6223">
        <v>1</v>
      </c>
      <c r="C6223" t="s">
        <v>80</v>
      </c>
      <c r="D6223" t="s">
        <v>103</v>
      </c>
      <c r="E6223" t="s">
        <v>132</v>
      </c>
      <c r="F6223" t="s">
        <v>17775</v>
      </c>
      <c r="G6223" t="s">
        <v>204</v>
      </c>
      <c r="H6223" t="s">
        <v>135</v>
      </c>
      <c r="I6223" t="s">
        <v>136</v>
      </c>
      <c r="J6223" t="s">
        <v>137</v>
      </c>
      <c r="K6223" t="s">
        <v>144</v>
      </c>
      <c r="L6223" t="s">
        <v>17776</v>
      </c>
      <c r="M6223" t="s">
        <v>17777</v>
      </c>
      <c r="N6223">
        <v>0.77777777699999995</v>
      </c>
      <c r="O6223">
        <v>0</v>
      </c>
      <c r="P6223">
        <v>424</v>
      </c>
      <c r="Q6223">
        <v>1</v>
      </c>
      <c r="R6223">
        <v>29</v>
      </c>
      <c r="S6223">
        <v>3</v>
      </c>
      <c r="T6223">
        <v>153</v>
      </c>
      <c r="U6223">
        <v>1</v>
      </c>
      <c r="V6223">
        <v>0</v>
      </c>
      <c r="W6223">
        <v>0</v>
      </c>
      <c r="X6223">
        <v>50.97903749530979</v>
      </c>
      <c r="Y6223">
        <v>0.37445150168066671</v>
      </c>
      <c r="Z6223">
        <v>11.683371859028336</v>
      </c>
      <c r="AA6223">
        <v>30.527789727633341</v>
      </c>
      <c r="AB6223">
        <v>74.058651066927382</v>
      </c>
      <c r="AC6223">
        <v>0.90628236005999996</v>
      </c>
      <c r="AD6223">
        <v>0</v>
      </c>
      <c r="AE6223">
        <v>168.52958401063952</v>
      </c>
    </row>
    <row r="6224" spans="1:31" x14ac:dyDescent="0.3">
      <c r="A6224">
        <v>2519595</v>
      </c>
      <c r="B6224">
        <v>1</v>
      </c>
      <c r="C6224" t="s">
        <v>80</v>
      </c>
      <c r="D6224" t="s">
        <v>97</v>
      </c>
      <c r="E6224" t="s">
        <v>187</v>
      </c>
      <c r="F6224" t="s">
        <v>17778</v>
      </c>
      <c r="G6224" t="s">
        <v>143</v>
      </c>
      <c r="H6224" t="s">
        <v>135</v>
      </c>
      <c r="I6224" t="s">
        <v>136</v>
      </c>
      <c r="J6224" t="s">
        <v>137</v>
      </c>
      <c r="K6224" t="s">
        <v>144</v>
      </c>
      <c r="L6224" t="s">
        <v>17779</v>
      </c>
      <c r="M6224" t="s">
        <v>17780</v>
      </c>
      <c r="N6224">
        <v>0.76749999999999996</v>
      </c>
      <c r="O6224">
        <v>0</v>
      </c>
      <c r="P6224">
        <v>107</v>
      </c>
      <c r="Q6224">
        <v>0</v>
      </c>
      <c r="R6224">
        <v>6</v>
      </c>
      <c r="S6224">
        <v>3</v>
      </c>
      <c r="T6224">
        <v>12</v>
      </c>
      <c r="U6224">
        <v>0</v>
      </c>
      <c r="V6224">
        <v>0</v>
      </c>
      <c r="W6224">
        <v>0</v>
      </c>
      <c r="X6224">
        <v>59.464869071589348</v>
      </c>
      <c r="Y6224">
        <v>0</v>
      </c>
      <c r="Z6224">
        <v>6.157916078528725</v>
      </c>
      <c r="AA6224">
        <v>376.06800300316888</v>
      </c>
      <c r="AB6224">
        <v>9.4943537615089024</v>
      </c>
      <c r="AC6224">
        <v>0</v>
      </c>
      <c r="AD6224">
        <v>0</v>
      </c>
      <c r="AE6224">
        <v>451.18514191479585</v>
      </c>
    </row>
    <row r="6225" spans="1:31" x14ac:dyDescent="0.3">
      <c r="A6225">
        <v>2519449</v>
      </c>
      <c r="B6225">
        <v>1</v>
      </c>
      <c r="C6225" t="s">
        <v>80</v>
      </c>
      <c r="D6225" t="s">
        <v>83</v>
      </c>
      <c r="E6225" t="s">
        <v>159</v>
      </c>
      <c r="F6225" t="s">
        <v>16581</v>
      </c>
      <c r="G6225" t="s">
        <v>981</v>
      </c>
      <c r="H6225" t="s">
        <v>150</v>
      </c>
      <c r="I6225" t="s">
        <v>136</v>
      </c>
      <c r="J6225" t="s">
        <v>137</v>
      </c>
      <c r="K6225" t="s">
        <v>144</v>
      </c>
      <c r="L6225" t="s">
        <v>17781</v>
      </c>
      <c r="M6225" t="s">
        <v>17782</v>
      </c>
      <c r="N6225">
        <v>1.1463888879999999</v>
      </c>
      <c r="O6225">
        <v>0</v>
      </c>
      <c r="P6225">
        <v>259</v>
      </c>
      <c r="Q6225">
        <v>0</v>
      </c>
      <c r="R6225">
        <v>0</v>
      </c>
      <c r="S6225">
        <v>0</v>
      </c>
      <c r="T6225">
        <v>116</v>
      </c>
      <c r="U6225">
        <v>0</v>
      </c>
      <c r="V6225">
        <v>5</v>
      </c>
      <c r="W6225">
        <v>0</v>
      </c>
      <c r="X6225">
        <v>100.16720484876488</v>
      </c>
      <c r="Y6225">
        <v>0</v>
      </c>
      <c r="Z6225">
        <v>0</v>
      </c>
      <c r="AA6225">
        <v>0</v>
      </c>
      <c r="AB6225">
        <v>120.55018163528038</v>
      </c>
      <c r="AC6225">
        <v>0</v>
      </c>
      <c r="AD6225">
        <v>38.041888033268265</v>
      </c>
      <c r="AE6225">
        <v>258.75927451731354</v>
      </c>
    </row>
    <row r="6226" spans="1:31" x14ac:dyDescent="0.3">
      <c r="A6226">
        <v>2519057</v>
      </c>
      <c r="B6226">
        <v>1</v>
      </c>
      <c r="C6226" t="s">
        <v>80</v>
      </c>
      <c r="D6226" t="s">
        <v>105</v>
      </c>
      <c r="E6226" t="s">
        <v>147</v>
      </c>
      <c r="F6226" t="s">
        <v>5250</v>
      </c>
      <c r="G6226" t="s">
        <v>177</v>
      </c>
      <c r="H6226" t="s">
        <v>150</v>
      </c>
      <c r="I6226" t="s">
        <v>136</v>
      </c>
      <c r="J6226" t="s">
        <v>137</v>
      </c>
      <c r="K6226" t="s">
        <v>144</v>
      </c>
      <c r="L6226" t="s">
        <v>17783</v>
      </c>
      <c r="M6226" t="s">
        <v>17784</v>
      </c>
      <c r="N6226">
        <v>0.90972222199999997</v>
      </c>
      <c r="O6226">
        <v>0</v>
      </c>
      <c r="P6226">
        <v>57</v>
      </c>
      <c r="Q6226">
        <v>0</v>
      </c>
      <c r="R6226">
        <v>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11.350272047406706</v>
      </c>
      <c r="Y6226">
        <v>0</v>
      </c>
      <c r="Z6226">
        <v>0</v>
      </c>
      <c r="AA6226">
        <v>0</v>
      </c>
      <c r="AB6226">
        <v>0</v>
      </c>
      <c r="AC6226">
        <v>0</v>
      </c>
      <c r="AD6226">
        <v>0</v>
      </c>
      <c r="AE6226">
        <v>11.350272047406706</v>
      </c>
    </row>
    <row r="6227" spans="1:31" x14ac:dyDescent="0.3">
      <c r="A6227">
        <v>2519409</v>
      </c>
      <c r="B6227">
        <v>1</v>
      </c>
      <c r="C6227" t="s">
        <v>80</v>
      </c>
      <c r="D6227" t="s">
        <v>101</v>
      </c>
      <c r="E6227" t="s">
        <v>207</v>
      </c>
      <c r="F6227" t="s">
        <v>17785</v>
      </c>
      <c r="G6227" t="s">
        <v>161</v>
      </c>
      <c r="H6227" t="s">
        <v>150</v>
      </c>
      <c r="I6227" t="s">
        <v>136</v>
      </c>
      <c r="J6227" t="s">
        <v>137</v>
      </c>
      <c r="K6227" t="s">
        <v>144</v>
      </c>
      <c r="L6227" t="s">
        <v>17786</v>
      </c>
      <c r="M6227" t="s">
        <v>17787</v>
      </c>
      <c r="N6227">
        <v>0.48388888800000002</v>
      </c>
      <c r="O6227">
        <v>0</v>
      </c>
      <c r="P6227">
        <v>148</v>
      </c>
      <c r="Q6227">
        <v>0</v>
      </c>
      <c r="R6227">
        <v>1</v>
      </c>
      <c r="S6227">
        <v>0</v>
      </c>
      <c r="T6227">
        <v>6</v>
      </c>
      <c r="U6227">
        <v>0</v>
      </c>
      <c r="V6227">
        <v>0</v>
      </c>
      <c r="W6227">
        <v>0</v>
      </c>
      <c r="X6227">
        <v>19.908170238245305</v>
      </c>
      <c r="Y6227">
        <v>0</v>
      </c>
      <c r="Z6227">
        <v>0.10994140061178334</v>
      </c>
      <c r="AA6227">
        <v>0</v>
      </c>
      <c r="AB6227">
        <v>0.1481805948762</v>
      </c>
      <c r="AC6227">
        <v>0</v>
      </c>
      <c r="AD6227">
        <v>0</v>
      </c>
      <c r="AE6227">
        <v>20.166292233733291</v>
      </c>
    </row>
    <row r="6228" spans="1:31" x14ac:dyDescent="0.3">
      <c r="A6228">
        <v>2519266</v>
      </c>
      <c r="B6228">
        <v>1</v>
      </c>
      <c r="C6228" t="s">
        <v>80</v>
      </c>
      <c r="D6228" t="s">
        <v>104</v>
      </c>
      <c r="E6228" t="s">
        <v>132</v>
      </c>
      <c r="F6228" t="s">
        <v>17788</v>
      </c>
      <c r="G6228" t="s">
        <v>143</v>
      </c>
      <c r="H6228" t="s">
        <v>135</v>
      </c>
      <c r="I6228" t="s">
        <v>136</v>
      </c>
      <c r="J6228" t="s">
        <v>137</v>
      </c>
      <c r="K6228" t="s">
        <v>144</v>
      </c>
      <c r="L6228" t="s">
        <v>17789</v>
      </c>
      <c r="M6228" t="s">
        <v>17790</v>
      </c>
      <c r="N6228">
        <v>0.900277777</v>
      </c>
      <c r="O6228">
        <v>9</v>
      </c>
      <c r="P6228">
        <v>40</v>
      </c>
      <c r="Q6228">
        <v>59</v>
      </c>
      <c r="R6228">
        <v>198</v>
      </c>
      <c r="S6228">
        <v>19</v>
      </c>
      <c r="T6228">
        <v>48</v>
      </c>
      <c r="U6228">
        <v>8</v>
      </c>
      <c r="V6228">
        <v>0</v>
      </c>
      <c r="W6228">
        <v>1.8039094098824928</v>
      </c>
      <c r="X6228">
        <v>9.3199338798134654</v>
      </c>
      <c r="Y6228">
        <v>54.060891705808189</v>
      </c>
      <c r="Z6228">
        <v>43.57993765794231</v>
      </c>
      <c r="AA6228">
        <v>48.616652637932965</v>
      </c>
      <c r="AB6228">
        <v>23.024057277100379</v>
      </c>
      <c r="AC6228">
        <v>550.90911501763105</v>
      </c>
      <c r="AD6228">
        <v>0</v>
      </c>
      <c r="AE6228">
        <v>731.31449758611086</v>
      </c>
    </row>
    <row r="6229" spans="1:31" x14ac:dyDescent="0.3">
      <c r="A6229">
        <v>2519223</v>
      </c>
      <c r="B6229">
        <v>1</v>
      </c>
      <c r="C6229" t="s">
        <v>80</v>
      </c>
      <c r="D6229" t="s">
        <v>104</v>
      </c>
      <c r="E6229" t="s">
        <v>159</v>
      </c>
      <c r="F6229" t="s">
        <v>7119</v>
      </c>
      <c r="G6229" t="s">
        <v>161</v>
      </c>
      <c r="H6229" t="s">
        <v>150</v>
      </c>
      <c r="I6229" t="s">
        <v>136</v>
      </c>
      <c r="J6229" t="s">
        <v>137</v>
      </c>
      <c r="K6229" t="s">
        <v>144</v>
      </c>
      <c r="L6229" t="s">
        <v>17791</v>
      </c>
      <c r="M6229" t="s">
        <v>17792</v>
      </c>
      <c r="N6229">
        <v>2.6152777770000002</v>
      </c>
      <c r="O6229">
        <v>0</v>
      </c>
      <c r="P6229">
        <v>275</v>
      </c>
      <c r="Q6229">
        <v>0</v>
      </c>
      <c r="R6229">
        <v>3</v>
      </c>
      <c r="S6229">
        <v>0</v>
      </c>
      <c r="T6229">
        <v>16</v>
      </c>
      <c r="U6229">
        <v>0</v>
      </c>
      <c r="V6229">
        <v>0</v>
      </c>
      <c r="W6229">
        <v>0</v>
      </c>
      <c r="X6229">
        <v>167.40316404246502</v>
      </c>
      <c r="Y6229">
        <v>0</v>
      </c>
      <c r="Z6229">
        <v>2.1198179069251109</v>
      </c>
      <c r="AA6229">
        <v>0</v>
      </c>
      <c r="AB6229">
        <v>27.641226507635487</v>
      </c>
      <c r="AC6229">
        <v>0</v>
      </c>
      <c r="AD6229">
        <v>0</v>
      </c>
      <c r="AE6229">
        <v>197.16420845702561</v>
      </c>
    </row>
    <row r="6230" spans="1:31" x14ac:dyDescent="0.3">
      <c r="A6230">
        <v>2519678</v>
      </c>
      <c r="B6230">
        <v>1</v>
      </c>
      <c r="C6230" t="s">
        <v>80</v>
      </c>
      <c r="D6230" t="s">
        <v>104</v>
      </c>
      <c r="E6230" t="s">
        <v>187</v>
      </c>
      <c r="F6230" t="s">
        <v>17793</v>
      </c>
      <c r="G6230" t="s">
        <v>143</v>
      </c>
      <c r="H6230" t="s">
        <v>135</v>
      </c>
      <c r="I6230" t="s">
        <v>136</v>
      </c>
      <c r="J6230" t="s">
        <v>137</v>
      </c>
      <c r="K6230" t="s">
        <v>144</v>
      </c>
      <c r="L6230" t="s">
        <v>17794</v>
      </c>
      <c r="M6230" t="s">
        <v>17795</v>
      </c>
      <c r="N6230">
        <v>0.78527777700000001</v>
      </c>
      <c r="O6230">
        <v>7</v>
      </c>
      <c r="P6230">
        <v>69</v>
      </c>
      <c r="Q6230">
        <v>52</v>
      </c>
      <c r="R6230">
        <v>198</v>
      </c>
      <c r="S6230">
        <v>13</v>
      </c>
      <c r="T6230">
        <v>39</v>
      </c>
      <c r="U6230">
        <v>2</v>
      </c>
      <c r="V6230">
        <v>0</v>
      </c>
      <c r="W6230">
        <v>2.1671530565220651</v>
      </c>
      <c r="X6230">
        <v>8.322543027028658</v>
      </c>
      <c r="Y6230">
        <v>5.3237526008267171</v>
      </c>
      <c r="Z6230">
        <v>26.574763175172862</v>
      </c>
      <c r="AA6230">
        <v>14.461639222306614</v>
      </c>
      <c r="AB6230">
        <v>8.0711595825015561</v>
      </c>
      <c r="AC6230">
        <v>7.7172406785760845</v>
      </c>
      <c r="AD6230">
        <v>0</v>
      </c>
      <c r="AE6230">
        <v>72.638251342934566</v>
      </c>
    </row>
    <row r="6231" spans="1:31" x14ac:dyDescent="0.3">
      <c r="A6231">
        <v>2519578</v>
      </c>
      <c r="B6231">
        <v>1</v>
      </c>
      <c r="C6231" t="s">
        <v>80</v>
      </c>
      <c r="D6231" t="s">
        <v>105</v>
      </c>
      <c r="E6231" t="s">
        <v>207</v>
      </c>
      <c r="F6231" t="s">
        <v>17796</v>
      </c>
      <c r="G6231" t="s">
        <v>161</v>
      </c>
      <c r="H6231" t="s">
        <v>150</v>
      </c>
      <c r="I6231" t="s">
        <v>136</v>
      </c>
      <c r="J6231" t="s">
        <v>137</v>
      </c>
      <c r="K6231" t="s">
        <v>144</v>
      </c>
      <c r="L6231" t="s">
        <v>17797</v>
      </c>
      <c r="M6231" t="s">
        <v>17798</v>
      </c>
      <c r="N6231">
        <v>0.90138888800000005</v>
      </c>
      <c r="O6231">
        <v>0</v>
      </c>
      <c r="P6231">
        <v>30</v>
      </c>
      <c r="Q6231">
        <v>0</v>
      </c>
      <c r="R6231">
        <v>0</v>
      </c>
      <c r="S6231">
        <v>0</v>
      </c>
      <c r="T6231">
        <v>9</v>
      </c>
      <c r="U6231">
        <v>0</v>
      </c>
      <c r="V6231">
        <v>0</v>
      </c>
      <c r="W6231">
        <v>0</v>
      </c>
      <c r="X6231">
        <v>6.8328325840157795</v>
      </c>
      <c r="Y6231">
        <v>0</v>
      </c>
      <c r="Z6231">
        <v>0</v>
      </c>
      <c r="AA6231">
        <v>0</v>
      </c>
      <c r="AB6231">
        <v>2.8372410135838999</v>
      </c>
      <c r="AC6231">
        <v>0</v>
      </c>
      <c r="AD6231">
        <v>0</v>
      </c>
      <c r="AE6231">
        <v>9.6700735975996785</v>
      </c>
    </row>
    <row r="6232" spans="1:31" x14ac:dyDescent="0.3">
      <c r="A6232">
        <v>2519429</v>
      </c>
      <c r="B6232">
        <v>1</v>
      </c>
      <c r="C6232" t="s">
        <v>80</v>
      </c>
      <c r="D6232" t="s">
        <v>105</v>
      </c>
      <c r="E6232" t="s">
        <v>187</v>
      </c>
      <c r="F6232" t="s">
        <v>17799</v>
      </c>
      <c r="G6232" t="s">
        <v>143</v>
      </c>
      <c r="H6232" t="s">
        <v>135</v>
      </c>
      <c r="I6232" t="s">
        <v>136</v>
      </c>
      <c r="J6232" t="s">
        <v>137</v>
      </c>
      <c r="K6232" t="s">
        <v>144</v>
      </c>
      <c r="L6232" t="s">
        <v>17800</v>
      </c>
      <c r="M6232" t="s">
        <v>17801</v>
      </c>
      <c r="N6232">
        <v>6.0555554999999997E-2</v>
      </c>
      <c r="O6232">
        <v>1</v>
      </c>
      <c r="P6232">
        <v>1012</v>
      </c>
      <c r="Q6232">
        <v>4</v>
      </c>
      <c r="R6232">
        <v>119</v>
      </c>
      <c r="S6232">
        <v>18</v>
      </c>
      <c r="T6232">
        <v>101</v>
      </c>
      <c r="U6232">
        <v>4</v>
      </c>
      <c r="V6232">
        <v>0</v>
      </c>
      <c r="W6232">
        <v>1.0671033242223333E-2</v>
      </c>
      <c r="X6232">
        <v>13.436358754838128</v>
      </c>
      <c r="Y6232">
        <v>0.27436870952290332</v>
      </c>
      <c r="Z6232">
        <v>1.9287443722104241</v>
      </c>
      <c r="AA6232">
        <v>3.9070372227663173</v>
      </c>
      <c r="AB6232">
        <v>3.944178781765256</v>
      </c>
      <c r="AC6232">
        <v>8.6559570813600271</v>
      </c>
      <c r="AD6232">
        <v>0</v>
      </c>
      <c r="AE6232">
        <v>32.157315955705279</v>
      </c>
    </row>
    <row r="6233" spans="1:31" x14ac:dyDescent="0.3">
      <c r="A6233">
        <v>2519043</v>
      </c>
      <c r="B6233">
        <v>1</v>
      </c>
      <c r="C6233" t="s">
        <v>81</v>
      </c>
      <c r="D6233" t="s">
        <v>115</v>
      </c>
      <c r="E6233" t="s">
        <v>132</v>
      </c>
      <c r="F6233" t="s">
        <v>17802</v>
      </c>
      <c r="G6233" t="s">
        <v>204</v>
      </c>
      <c r="H6233" t="s">
        <v>135</v>
      </c>
      <c r="I6233" t="s">
        <v>136</v>
      </c>
      <c r="J6233" t="s">
        <v>137</v>
      </c>
      <c r="K6233" t="s">
        <v>144</v>
      </c>
      <c r="L6233" t="s">
        <v>17803</v>
      </c>
      <c r="M6233" t="s">
        <v>17804</v>
      </c>
      <c r="N6233">
        <v>1.810277777</v>
      </c>
      <c r="O6233">
        <v>0</v>
      </c>
      <c r="P6233">
        <v>28</v>
      </c>
      <c r="Q6233">
        <v>3</v>
      </c>
      <c r="R6233">
        <v>3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7.6438470658756916</v>
      </c>
      <c r="Y6233">
        <v>12.637474732694583</v>
      </c>
      <c r="Z6233">
        <v>0.31722983414899009</v>
      </c>
      <c r="AA6233">
        <v>0</v>
      </c>
      <c r="AB6233">
        <v>0</v>
      </c>
      <c r="AC6233">
        <v>0</v>
      </c>
      <c r="AD6233">
        <v>0</v>
      </c>
      <c r="AE6233">
        <v>20.598551632719264</v>
      </c>
    </row>
    <row r="6234" spans="1:31" x14ac:dyDescent="0.3">
      <c r="A6234">
        <v>2519707</v>
      </c>
      <c r="B6234">
        <v>1</v>
      </c>
      <c r="C6234" t="s">
        <v>81</v>
      </c>
      <c r="D6234" t="s">
        <v>113</v>
      </c>
      <c r="E6234" t="s">
        <v>207</v>
      </c>
      <c r="F6234" t="s">
        <v>17805</v>
      </c>
      <c r="G6234" t="s">
        <v>177</v>
      </c>
      <c r="H6234" t="s">
        <v>150</v>
      </c>
      <c r="I6234" t="s">
        <v>136</v>
      </c>
      <c r="J6234" t="s">
        <v>137</v>
      </c>
      <c r="K6234" t="s">
        <v>144</v>
      </c>
      <c r="L6234" t="s">
        <v>17806</v>
      </c>
      <c r="M6234" t="s">
        <v>17807</v>
      </c>
      <c r="N6234">
        <v>1.835</v>
      </c>
      <c r="O6234">
        <v>0</v>
      </c>
      <c r="P6234">
        <v>14</v>
      </c>
      <c r="Q6234">
        <v>0</v>
      </c>
      <c r="R6234">
        <v>0</v>
      </c>
      <c r="S6234">
        <v>0</v>
      </c>
      <c r="T6234">
        <v>4</v>
      </c>
      <c r="U6234">
        <v>0</v>
      </c>
      <c r="V6234">
        <v>0</v>
      </c>
      <c r="W6234">
        <v>0</v>
      </c>
      <c r="X6234">
        <v>3.2330621914575497</v>
      </c>
      <c r="Y6234">
        <v>0</v>
      </c>
      <c r="Z6234">
        <v>0</v>
      </c>
      <c r="AA6234">
        <v>0</v>
      </c>
      <c r="AB6234">
        <v>3.7766642882801222</v>
      </c>
      <c r="AC6234">
        <v>0</v>
      </c>
      <c r="AD6234">
        <v>0</v>
      </c>
      <c r="AE6234">
        <v>7.0097264797376724</v>
      </c>
    </row>
    <row r="6235" spans="1:31" x14ac:dyDescent="0.3">
      <c r="A6235">
        <v>2519352</v>
      </c>
      <c r="B6235">
        <v>1</v>
      </c>
      <c r="C6235" t="s">
        <v>81</v>
      </c>
      <c r="D6235" t="s">
        <v>116</v>
      </c>
      <c r="E6235" t="s">
        <v>187</v>
      </c>
      <c r="F6235" t="s">
        <v>17808</v>
      </c>
      <c r="G6235" t="s">
        <v>143</v>
      </c>
      <c r="H6235" t="s">
        <v>135</v>
      </c>
      <c r="I6235" t="s">
        <v>136</v>
      </c>
      <c r="J6235" t="s">
        <v>137</v>
      </c>
      <c r="K6235" t="s">
        <v>144</v>
      </c>
      <c r="L6235" t="s">
        <v>17809</v>
      </c>
      <c r="M6235" t="s">
        <v>17810</v>
      </c>
      <c r="N6235">
        <v>1.4613888880000001</v>
      </c>
      <c r="O6235">
        <v>0</v>
      </c>
      <c r="P6235">
        <v>0</v>
      </c>
      <c r="Q6235">
        <v>0</v>
      </c>
      <c r="R6235">
        <v>0</v>
      </c>
      <c r="S6235">
        <v>9</v>
      </c>
      <c r="T6235">
        <v>0</v>
      </c>
      <c r="U6235">
        <v>0</v>
      </c>
      <c r="V6235">
        <v>0</v>
      </c>
      <c r="W6235">
        <v>0</v>
      </c>
      <c r="X6235">
        <v>0</v>
      </c>
      <c r="Y6235">
        <v>0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</row>
    <row r="6236" spans="1:31" x14ac:dyDescent="0.3">
      <c r="A6236">
        <v>2519398</v>
      </c>
      <c r="B6236">
        <v>1</v>
      </c>
      <c r="C6236" t="s">
        <v>81</v>
      </c>
      <c r="D6236" t="s">
        <v>127</v>
      </c>
      <c r="E6236" t="s">
        <v>159</v>
      </c>
      <c r="F6236" t="s">
        <v>17811</v>
      </c>
      <c r="G6236" t="s">
        <v>181</v>
      </c>
      <c r="H6236" t="s">
        <v>150</v>
      </c>
      <c r="I6236" t="s">
        <v>136</v>
      </c>
      <c r="J6236" t="s">
        <v>137</v>
      </c>
      <c r="K6236" t="s">
        <v>144</v>
      </c>
      <c r="L6236" t="s">
        <v>17812</v>
      </c>
      <c r="M6236" t="s">
        <v>17813</v>
      </c>
      <c r="N6236">
        <v>0.57666666600000005</v>
      </c>
      <c r="O6236">
        <v>0</v>
      </c>
      <c r="P6236">
        <v>163</v>
      </c>
      <c r="Q6236">
        <v>0</v>
      </c>
      <c r="R6236">
        <v>4</v>
      </c>
      <c r="S6236">
        <v>0</v>
      </c>
      <c r="T6236">
        <v>45</v>
      </c>
      <c r="U6236">
        <v>0</v>
      </c>
      <c r="V6236">
        <v>0</v>
      </c>
      <c r="W6236">
        <v>0</v>
      </c>
      <c r="X6236">
        <v>17.430899095681617</v>
      </c>
      <c r="Y6236">
        <v>0</v>
      </c>
      <c r="Z6236">
        <v>0.33001577076181998</v>
      </c>
      <c r="AA6236">
        <v>0</v>
      </c>
      <c r="AB6236">
        <v>14.259044415336234</v>
      </c>
      <c r="AC6236">
        <v>0</v>
      </c>
      <c r="AD6236">
        <v>0</v>
      </c>
      <c r="AE6236">
        <v>32.01995928177967</v>
      </c>
    </row>
    <row r="6237" spans="1:31" x14ac:dyDescent="0.3">
      <c r="A6237">
        <v>2519544</v>
      </c>
      <c r="B6237">
        <v>1</v>
      </c>
      <c r="C6237" t="s">
        <v>80</v>
      </c>
      <c r="D6237" t="s">
        <v>87</v>
      </c>
      <c r="E6237" t="s">
        <v>141</v>
      </c>
      <c r="F6237" t="s">
        <v>17814</v>
      </c>
      <c r="G6237" t="s">
        <v>143</v>
      </c>
      <c r="H6237" t="s">
        <v>135</v>
      </c>
      <c r="I6237" t="s">
        <v>136</v>
      </c>
      <c r="J6237" t="s">
        <v>137</v>
      </c>
      <c r="K6237" t="s">
        <v>144</v>
      </c>
      <c r="L6237" t="s">
        <v>17815</v>
      </c>
      <c r="M6237" t="s">
        <v>17816</v>
      </c>
      <c r="N6237">
        <v>0.21666666600000001</v>
      </c>
      <c r="O6237">
        <v>0</v>
      </c>
      <c r="P6237">
        <v>2056</v>
      </c>
      <c r="Q6237">
        <v>0</v>
      </c>
      <c r="R6237">
        <v>2</v>
      </c>
      <c r="S6237">
        <v>9</v>
      </c>
      <c r="T6237">
        <v>89</v>
      </c>
      <c r="U6237">
        <v>0</v>
      </c>
      <c r="V6237">
        <v>0</v>
      </c>
      <c r="W6237">
        <v>0</v>
      </c>
      <c r="X6237">
        <v>148.43306950203655</v>
      </c>
      <c r="Y6237">
        <v>0</v>
      </c>
      <c r="Z6237">
        <v>0.16707413311875</v>
      </c>
      <c r="AA6237">
        <v>18.508547468927755</v>
      </c>
      <c r="AB6237">
        <v>26.896681532512577</v>
      </c>
      <c r="AC6237">
        <v>0</v>
      </c>
      <c r="AD6237">
        <v>0</v>
      </c>
      <c r="AE6237">
        <v>194.00537263659564</v>
      </c>
    </row>
    <row r="6238" spans="1:31" x14ac:dyDescent="0.3">
      <c r="A6238">
        <v>2519212</v>
      </c>
      <c r="B6238">
        <v>1</v>
      </c>
      <c r="C6238" t="s">
        <v>81</v>
      </c>
      <c r="D6238" t="s">
        <v>128</v>
      </c>
      <c r="E6238" t="s">
        <v>167</v>
      </c>
      <c r="F6238" t="s">
        <v>17817</v>
      </c>
      <c r="G6238" t="s">
        <v>234</v>
      </c>
      <c r="H6238" t="s">
        <v>150</v>
      </c>
      <c r="I6238" t="s">
        <v>136</v>
      </c>
      <c r="J6238" t="s">
        <v>137</v>
      </c>
      <c r="K6238" t="s">
        <v>144</v>
      </c>
      <c r="L6238" t="s">
        <v>17818</v>
      </c>
      <c r="M6238" t="s">
        <v>17819</v>
      </c>
      <c r="N6238">
        <v>0.71527777699999995</v>
      </c>
      <c r="O6238">
        <v>0</v>
      </c>
      <c r="P6238">
        <v>1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6.0893238962064999E-2</v>
      </c>
      <c r="Y6238">
        <v>0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6.0893238962064999E-2</v>
      </c>
    </row>
    <row r="6239" spans="1:31" x14ac:dyDescent="0.3">
      <c r="A6239">
        <v>2519504</v>
      </c>
      <c r="B6239">
        <v>1</v>
      </c>
      <c r="C6239" t="s">
        <v>80</v>
      </c>
      <c r="D6239" t="s">
        <v>89</v>
      </c>
      <c r="E6239" t="s">
        <v>141</v>
      </c>
      <c r="F6239" t="s">
        <v>17820</v>
      </c>
      <c r="G6239" t="s">
        <v>143</v>
      </c>
      <c r="H6239" t="s">
        <v>135</v>
      </c>
      <c r="I6239" t="s">
        <v>136</v>
      </c>
      <c r="J6239" t="s">
        <v>137</v>
      </c>
      <c r="K6239" t="s">
        <v>144</v>
      </c>
      <c r="L6239" t="s">
        <v>17821</v>
      </c>
      <c r="M6239" t="s">
        <v>17822</v>
      </c>
      <c r="N6239">
        <v>1.2961111110000001</v>
      </c>
      <c r="O6239">
        <v>0</v>
      </c>
      <c r="P6239">
        <v>4366</v>
      </c>
      <c r="Q6239">
        <v>1</v>
      </c>
      <c r="R6239">
        <v>79</v>
      </c>
      <c r="S6239">
        <v>4</v>
      </c>
      <c r="T6239">
        <v>706</v>
      </c>
      <c r="U6239">
        <v>0</v>
      </c>
      <c r="V6239">
        <v>2</v>
      </c>
      <c r="W6239">
        <v>0</v>
      </c>
      <c r="X6239">
        <v>2551.0824305008109</v>
      </c>
      <c r="Y6239">
        <v>1.3097286888155559</v>
      </c>
      <c r="Z6239">
        <v>34.324655612216453</v>
      </c>
      <c r="AA6239">
        <v>89.06642116486158</v>
      </c>
      <c r="AB6239">
        <v>1495.3083353314312</v>
      </c>
      <c r="AC6239">
        <v>0</v>
      </c>
      <c r="AD6239">
        <v>61.18392583843724</v>
      </c>
      <c r="AE6239">
        <v>4232.2754971365721</v>
      </c>
    </row>
    <row r="6240" spans="1:31" x14ac:dyDescent="0.3">
      <c r="A6240">
        <v>2519747</v>
      </c>
      <c r="B6240">
        <v>1</v>
      </c>
      <c r="C6240" t="s">
        <v>80</v>
      </c>
      <c r="D6240" t="s">
        <v>88</v>
      </c>
      <c r="E6240" t="s">
        <v>275</v>
      </c>
      <c r="F6240" t="s">
        <v>17823</v>
      </c>
      <c r="G6240" t="s">
        <v>143</v>
      </c>
      <c r="H6240" t="s">
        <v>135</v>
      </c>
      <c r="I6240" t="s">
        <v>136</v>
      </c>
      <c r="J6240" t="s">
        <v>137</v>
      </c>
      <c r="K6240" t="s">
        <v>144</v>
      </c>
      <c r="L6240" t="s">
        <v>17824</v>
      </c>
      <c r="M6240" t="s">
        <v>17825</v>
      </c>
      <c r="N6240">
        <v>1.4424999999999999</v>
      </c>
      <c r="O6240">
        <v>0</v>
      </c>
      <c r="P6240">
        <v>2071</v>
      </c>
      <c r="Q6240">
        <v>0</v>
      </c>
      <c r="R6240">
        <v>0</v>
      </c>
      <c r="S6240">
        <v>4</v>
      </c>
      <c r="T6240">
        <v>328</v>
      </c>
      <c r="U6240">
        <v>0</v>
      </c>
      <c r="V6240">
        <v>2</v>
      </c>
      <c r="W6240">
        <v>0</v>
      </c>
      <c r="X6240">
        <v>710.46498302187445</v>
      </c>
      <c r="Y6240">
        <v>0</v>
      </c>
      <c r="Z6240">
        <v>0</v>
      </c>
      <c r="AA6240">
        <v>322.19221747470772</v>
      </c>
      <c r="AB6240">
        <v>266.29890727387215</v>
      </c>
      <c r="AC6240">
        <v>0</v>
      </c>
      <c r="AD6240">
        <v>20.226198154469998</v>
      </c>
      <c r="AE6240">
        <v>1319.1823059249243</v>
      </c>
    </row>
    <row r="6241" spans="1:31" x14ac:dyDescent="0.3">
      <c r="A6241">
        <v>2519060</v>
      </c>
      <c r="B6241">
        <v>1</v>
      </c>
      <c r="C6241" t="s">
        <v>81</v>
      </c>
      <c r="D6241" t="s">
        <v>118</v>
      </c>
      <c r="E6241" t="s">
        <v>187</v>
      </c>
      <c r="F6241" t="s">
        <v>17826</v>
      </c>
      <c r="G6241" t="s">
        <v>143</v>
      </c>
      <c r="H6241" t="s">
        <v>135</v>
      </c>
      <c r="I6241" t="s">
        <v>277</v>
      </c>
      <c r="J6241" t="s">
        <v>137</v>
      </c>
      <c r="K6241" t="s">
        <v>144</v>
      </c>
      <c r="L6241" t="s">
        <v>17827</v>
      </c>
      <c r="M6241" t="s">
        <v>17828</v>
      </c>
      <c r="N6241">
        <v>8.3333330000000001E-3</v>
      </c>
      <c r="O6241">
        <v>27</v>
      </c>
      <c r="P6241">
        <v>7821</v>
      </c>
      <c r="Q6241">
        <v>311</v>
      </c>
      <c r="R6241">
        <v>540</v>
      </c>
      <c r="S6241">
        <v>108</v>
      </c>
      <c r="T6241">
        <v>794</v>
      </c>
      <c r="U6241">
        <v>25</v>
      </c>
      <c r="V6241">
        <v>4</v>
      </c>
      <c r="W6241">
        <v>5.6408266779300012E-2</v>
      </c>
      <c r="X6241">
        <v>11.006536038832845</v>
      </c>
      <c r="Y6241">
        <v>2.6903168747539752</v>
      </c>
      <c r="Z6241">
        <v>2.9942336703161776</v>
      </c>
      <c r="AA6241">
        <v>4.6130227646357307</v>
      </c>
      <c r="AB6241">
        <v>2.7278866648263453</v>
      </c>
      <c r="AC6241">
        <v>23.195184007915177</v>
      </c>
      <c r="AD6241">
        <v>0.28302623939849997</v>
      </c>
      <c r="AE6241">
        <v>47.56661452745805</v>
      </c>
    </row>
    <row r="6242" spans="1:31" x14ac:dyDescent="0.3">
      <c r="A6242">
        <v>2519126</v>
      </c>
      <c r="B6242">
        <v>1</v>
      </c>
      <c r="C6242" t="s">
        <v>81</v>
      </c>
      <c r="D6242" t="s">
        <v>118</v>
      </c>
      <c r="E6242" t="s">
        <v>132</v>
      </c>
      <c r="F6242" t="s">
        <v>17829</v>
      </c>
      <c r="G6242" t="s">
        <v>828</v>
      </c>
      <c r="H6242" t="s">
        <v>135</v>
      </c>
      <c r="I6242" t="s">
        <v>136</v>
      </c>
      <c r="J6242" t="s">
        <v>137</v>
      </c>
      <c r="K6242" t="s">
        <v>144</v>
      </c>
      <c r="L6242" t="s">
        <v>17830</v>
      </c>
      <c r="M6242" t="s">
        <v>17831</v>
      </c>
      <c r="N6242">
        <v>2.0469444440000002</v>
      </c>
      <c r="O6242">
        <v>0</v>
      </c>
      <c r="P6242">
        <v>117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42.16950021941998</v>
      </c>
      <c r="Y6242">
        <v>0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42.16950021941998</v>
      </c>
    </row>
    <row r="6243" spans="1:31" x14ac:dyDescent="0.3">
      <c r="A6243">
        <v>2519481</v>
      </c>
      <c r="B6243">
        <v>1</v>
      </c>
      <c r="C6243" t="s">
        <v>81</v>
      </c>
      <c r="D6243" t="s">
        <v>128</v>
      </c>
      <c r="E6243" t="s">
        <v>187</v>
      </c>
      <c r="F6243" t="s">
        <v>661</v>
      </c>
      <c r="G6243" t="s">
        <v>143</v>
      </c>
      <c r="H6243" t="s">
        <v>135</v>
      </c>
      <c r="I6243" t="s">
        <v>136</v>
      </c>
      <c r="J6243" t="s">
        <v>137</v>
      </c>
      <c r="K6243" t="s">
        <v>144</v>
      </c>
      <c r="L6243" t="s">
        <v>17832</v>
      </c>
      <c r="M6243" t="s">
        <v>17833</v>
      </c>
      <c r="N6243">
        <v>2.142222222</v>
      </c>
      <c r="O6243">
        <v>5</v>
      </c>
      <c r="P6243">
        <v>372</v>
      </c>
      <c r="Q6243">
        <v>2</v>
      </c>
      <c r="R6243">
        <v>15</v>
      </c>
      <c r="S6243">
        <v>14</v>
      </c>
      <c r="T6243">
        <v>13</v>
      </c>
      <c r="U6243">
        <v>0</v>
      </c>
      <c r="V6243">
        <v>0</v>
      </c>
      <c r="W6243">
        <v>1.9828119700006357</v>
      </c>
      <c r="X6243">
        <v>190.86451958362463</v>
      </c>
      <c r="Y6243">
        <v>3.7191395283967998</v>
      </c>
      <c r="Z6243">
        <v>4.0820050158559926</v>
      </c>
      <c r="AA6243">
        <v>151.46139912952205</v>
      </c>
      <c r="AB6243">
        <v>11.307977201758726</v>
      </c>
      <c r="AC6243">
        <v>0</v>
      </c>
      <c r="AD6243">
        <v>0</v>
      </c>
      <c r="AE6243">
        <v>363.41785242915881</v>
      </c>
    </row>
    <row r="6244" spans="1:31" x14ac:dyDescent="0.3">
      <c r="A6244">
        <v>2519103</v>
      </c>
      <c r="B6244">
        <v>1</v>
      </c>
      <c r="C6244" t="s">
        <v>80</v>
      </c>
      <c r="D6244" t="s">
        <v>95</v>
      </c>
      <c r="E6244" t="s">
        <v>167</v>
      </c>
      <c r="F6244" t="s">
        <v>17834</v>
      </c>
      <c r="G6244" t="s">
        <v>234</v>
      </c>
      <c r="H6244" t="s">
        <v>150</v>
      </c>
      <c r="I6244" t="s">
        <v>136</v>
      </c>
      <c r="J6244" t="s">
        <v>137</v>
      </c>
      <c r="K6244" t="s">
        <v>144</v>
      </c>
      <c r="L6244" t="s">
        <v>17835</v>
      </c>
      <c r="M6244" t="s">
        <v>17836</v>
      </c>
      <c r="N6244">
        <v>0.79333333299999997</v>
      </c>
      <c r="O6244">
        <v>0</v>
      </c>
      <c r="P6244">
        <v>20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3.9489614388889405</v>
      </c>
      <c r="Y6244">
        <v>0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3.9489614388889405</v>
      </c>
    </row>
    <row r="6245" spans="1:31" x14ac:dyDescent="0.3">
      <c r="A6245">
        <v>2519461</v>
      </c>
      <c r="B6245">
        <v>1</v>
      </c>
      <c r="C6245" t="s">
        <v>81</v>
      </c>
      <c r="D6245" t="s">
        <v>128</v>
      </c>
      <c r="E6245" t="s">
        <v>132</v>
      </c>
      <c r="F6245" t="s">
        <v>10055</v>
      </c>
      <c r="G6245" t="s">
        <v>143</v>
      </c>
      <c r="H6245" t="s">
        <v>135</v>
      </c>
      <c r="I6245" t="s">
        <v>136</v>
      </c>
      <c r="J6245" t="s">
        <v>137</v>
      </c>
      <c r="K6245" t="s">
        <v>144</v>
      </c>
      <c r="L6245" t="s">
        <v>17837</v>
      </c>
      <c r="M6245" t="s">
        <v>17838</v>
      </c>
      <c r="N6245">
        <v>3.4316666659999999</v>
      </c>
      <c r="O6245">
        <v>4</v>
      </c>
      <c r="P6245">
        <v>238</v>
      </c>
      <c r="Q6245">
        <v>16</v>
      </c>
      <c r="R6245">
        <v>11</v>
      </c>
      <c r="S6245">
        <v>3</v>
      </c>
      <c r="T6245">
        <v>8</v>
      </c>
      <c r="U6245">
        <v>0</v>
      </c>
      <c r="V6245">
        <v>0</v>
      </c>
      <c r="W6245">
        <v>128.1648094548913</v>
      </c>
      <c r="X6245">
        <v>81.653059998435793</v>
      </c>
      <c r="Y6245">
        <v>11.38058644136685</v>
      </c>
      <c r="Z6245">
        <v>9.4903910848973876</v>
      </c>
      <c r="AA6245">
        <v>9.392687596532463</v>
      </c>
      <c r="AB6245">
        <v>16.496757524586592</v>
      </c>
      <c r="AC6245">
        <v>0</v>
      </c>
      <c r="AD6245">
        <v>0</v>
      </c>
      <c r="AE6245">
        <v>256.57829210071037</v>
      </c>
    </row>
    <row r="6246" spans="1:31" x14ac:dyDescent="0.3">
      <c r="A6246">
        <v>2519289</v>
      </c>
      <c r="B6246">
        <v>1</v>
      </c>
      <c r="C6246" t="s">
        <v>81</v>
      </c>
      <c r="D6246" t="s">
        <v>114</v>
      </c>
      <c r="E6246" t="s">
        <v>207</v>
      </c>
      <c r="F6246" t="s">
        <v>17839</v>
      </c>
      <c r="G6246" t="s">
        <v>413</v>
      </c>
      <c r="H6246" t="s">
        <v>150</v>
      </c>
      <c r="I6246" t="s">
        <v>136</v>
      </c>
      <c r="J6246" t="s">
        <v>137</v>
      </c>
      <c r="K6246" t="s">
        <v>144</v>
      </c>
      <c r="L6246" t="s">
        <v>17840</v>
      </c>
      <c r="M6246" t="s">
        <v>17841</v>
      </c>
      <c r="N6246">
        <v>1.0752777769999999</v>
      </c>
      <c r="O6246">
        <v>0</v>
      </c>
      <c r="P6246">
        <v>18</v>
      </c>
      <c r="Q6246">
        <v>0</v>
      </c>
      <c r="R6246">
        <v>2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3.1401184516580241</v>
      </c>
      <c r="Y6246">
        <v>0</v>
      </c>
      <c r="Z6246">
        <v>1.5654704596439171E-2</v>
      </c>
      <c r="AA6246">
        <v>0</v>
      </c>
      <c r="AB6246">
        <v>0</v>
      </c>
      <c r="AC6246">
        <v>0</v>
      </c>
      <c r="AD6246">
        <v>0</v>
      </c>
      <c r="AE6246">
        <v>3.1557731562544631</v>
      </c>
    </row>
    <row r="6247" spans="1:31" x14ac:dyDescent="0.3">
      <c r="A6247">
        <v>2519438</v>
      </c>
      <c r="B6247">
        <v>1</v>
      </c>
      <c r="C6247" t="s">
        <v>80</v>
      </c>
      <c r="D6247" t="s">
        <v>99</v>
      </c>
      <c r="E6247" t="s">
        <v>141</v>
      </c>
      <c r="F6247" t="s">
        <v>17842</v>
      </c>
      <c r="G6247" t="s">
        <v>143</v>
      </c>
      <c r="H6247" t="s">
        <v>135</v>
      </c>
      <c r="I6247" t="s">
        <v>136</v>
      </c>
      <c r="J6247" t="s">
        <v>137</v>
      </c>
      <c r="K6247" t="s">
        <v>144</v>
      </c>
      <c r="L6247" t="s">
        <v>17843</v>
      </c>
      <c r="M6247" t="s">
        <v>17844</v>
      </c>
      <c r="N6247">
        <v>0.1275</v>
      </c>
      <c r="O6247">
        <v>0</v>
      </c>
      <c r="P6247">
        <v>0</v>
      </c>
      <c r="Q6247">
        <v>0</v>
      </c>
      <c r="R6247">
        <v>0</v>
      </c>
      <c r="S6247">
        <v>8</v>
      </c>
      <c r="T6247">
        <v>0</v>
      </c>
      <c r="U6247">
        <v>0</v>
      </c>
      <c r="V6247">
        <v>0</v>
      </c>
      <c r="W6247">
        <v>0</v>
      </c>
      <c r="X6247">
        <v>0</v>
      </c>
      <c r="Y6247">
        <v>0</v>
      </c>
      <c r="Z6247">
        <v>0</v>
      </c>
      <c r="AA6247">
        <v>39.503210076704299</v>
      </c>
      <c r="AB6247">
        <v>0</v>
      </c>
      <c r="AC6247">
        <v>0</v>
      </c>
      <c r="AD6247">
        <v>0</v>
      </c>
      <c r="AE6247">
        <v>39.503210076704299</v>
      </c>
    </row>
    <row r="6248" spans="1:31" x14ac:dyDescent="0.3">
      <c r="A6248">
        <v>2519146</v>
      </c>
      <c r="B6248">
        <v>1</v>
      </c>
      <c r="C6248" t="s">
        <v>81</v>
      </c>
      <c r="D6248" t="s">
        <v>127</v>
      </c>
      <c r="E6248" t="s">
        <v>132</v>
      </c>
      <c r="F6248" t="s">
        <v>17845</v>
      </c>
      <c r="G6248" t="s">
        <v>134</v>
      </c>
      <c r="H6248" t="s">
        <v>135</v>
      </c>
      <c r="I6248" t="s">
        <v>136</v>
      </c>
      <c r="J6248" t="s">
        <v>137</v>
      </c>
      <c r="K6248" t="s">
        <v>138</v>
      </c>
      <c r="L6248" t="s">
        <v>17846</v>
      </c>
      <c r="M6248" t="s">
        <v>17847</v>
      </c>
      <c r="N6248">
        <v>0.49833333299999999</v>
      </c>
      <c r="O6248">
        <v>0</v>
      </c>
      <c r="P6248">
        <v>95</v>
      </c>
      <c r="Q6248">
        <v>0</v>
      </c>
      <c r="R6248">
        <v>27</v>
      </c>
      <c r="S6248">
        <v>0</v>
      </c>
      <c r="T6248">
        <v>5</v>
      </c>
      <c r="U6248">
        <v>0</v>
      </c>
      <c r="V6248">
        <v>0</v>
      </c>
      <c r="W6248">
        <v>0</v>
      </c>
      <c r="X6248">
        <v>6.4621188665616911</v>
      </c>
      <c r="Y6248">
        <v>0</v>
      </c>
      <c r="Z6248">
        <v>2.8282008675024009</v>
      </c>
      <c r="AA6248">
        <v>0</v>
      </c>
      <c r="AB6248">
        <v>3.5105296996903474</v>
      </c>
      <c r="AC6248">
        <v>0</v>
      </c>
      <c r="AD6248">
        <v>0</v>
      </c>
      <c r="AE6248">
        <v>12.80084943375444</v>
      </c>
    </row>
    <row r="6249" spans="1:31" x14ac:dyDescent="0.3">
      <c r="A6249">
        <v>2519667</v>
      </c>
      <c r="B6249">
        <v>1</v>
      </c>
      <c r="C6249" t="s">
        <v>80</v>
      </c>
      <c r="D6249" t="s">
        <v>82</v>
      </c>
      <c r="E6249" t="s">
        <v>147</v>
      </c>
      <c r="F6249" t="s">
        <v>17848</v>
      </c>
      <c r="G6249" t="s">
        <v>224</v>
      </c>
      <c r="H6249" t="s">
        <v>150</v>
      </c>
      <c r="I6249" t="s">
        <v>136</v>
      </c>
      <c r="J6249" t="s">
        <v>137</v>
      </c>
      <c r="K6249" t="s">
        <v>144</v>
      </c>
      <c r="L6249" t="s">
        <v>17849</v>
      </c>
      <c r="M6249" t="s">
        <v>17850</v>
      </c>
      <c r="N6249">
        <v>4.9911111110000004</v>
      </c>
      <c r="O6249">
        <v>0</v>
      </c>
      <c r="P6249">
        <v>38</v>
      </c>
      <c r="Q6249">
        <v>0</v>
      </c>
      <c r="R6249">
        <v>0</v>
      </c>
      <c r="S6249">
        <v>0</v>
      </c>
      <c r="T6249">
        <v>6</v>
      </c>
      <c r="U6249">
        <v>0</v>
      </c>
      <c r="V6249">
        <v>0</v>
      </c>
      <c r="W6249">
        <v>0</v>
      </c>
      <c r="X6249">
        <v>72.348224177611385</v>
      </c>
      <c r="Y6249">
        <v>0</v>
      </c>
      <c r="Z6249">
        <v>0</v>
      </c>
      <c r="AA6249">
        <v>0</v>
      </c>
      <c r="AB6249">
        <v>2.9262937442092598</v>
      </c>
      <c r="AC6249">
        <v>0</v>
      </c>
      <c r="AD6249">
        <v>0</v>
      </c>
      <c r="AE6249">
        <v>75.274517921820646</v>
      </c>
    </row>
    <row r="6250" spans="1:31" x14ac:dyDescent="0.3">
      <c r="A6250">
        <v>2519275</v>
      </c>
      <c r="B6250">
        <v>1</v>
      </c>
      <c r="C6250" t="s">
        <v>81</v>
      </c>
      <c r="D6250" t="s">
        <v>112</v>
      </c>
      <c r="E6250" t="s">
        <v>159</v>
      </c>
      <c r="F6250" t="s">
        <v>17851</v>
      </c>
      <c r="G6250" t="s">
        <v>134</v>
      </c>
      <c r="H6250" t="s">
        <v>150</v>
      </c>
      <c r="I6250" t="s">
        <v>136</v>
      </c>
      <c r="J6250" t="s">
        <v>137</v>
      </c>
      <c r="K6250" t="s">
        <v>138</v>
      </c>
      <c r="L6250" t="s">
        <v>17852</v>
      </c>
      <c r="M6250" t="s">
        <v>17853</v>
      </c>
      <c r="N6250">
        <v>0.8</v>
      </c>
      <c r="O6250">
        <v>0</v>
      </c>
      <c r="P6250">
        <v>168</v>
      </c>
      <c r="Q6250">
        <v>0</v>
      </c>
      <c r="R6250">
        <v>5</v>
      </c>
      <c r="S6250">
        <v>0</v>
      </c>
      <c r="T6250">
        <v>18</v>
      </c>
      <c r="U6250">
        <v>0</v>
      </c>
      <c r="V6250">
        <v>0</v>
      </c>
      <c r="W6250">
        <v>0</v>
      </c>
      <c r="X6250">
        <v>11.138169983510227</v>
      </c>
      <c r="Y6250">
        <v>0</v>
      </c>
      <c r="Z6250">
        <v>1.0372551349316566</v>
      </c>
      <c r="AA6250">
        <v>0</v>
      </c>
      <c r="AB6250">
        <v>10.433395824371287</v>
      </c>
      <c r="AC6250">
        <v>0</v>
      </c>
      <c r="AD6250">
        <v>0</v>
      </c>
      <c r="AE6250">
        <v>22.608820942813171</v>
      </c>
    </row>
    <row r="6251" spans="1:31" x14ac:dyDescent="0.3">
      <c r="A6251">
        <v>2519040</v>
      </c>
      <c r="B6251">
        <v>1</v>
      </c>
      <c r="C6251" t="s">
        <v>80</v>
      </c>
      <c r="D6251" t="s">
        <v>82</v>
      </c>
      <c r="E6251" t="s">
        <v>207</v>
      </c>
      <c r="F6251" t="s">
        <v>17854</v>
      </c>
      <c r="G6251" t="s">
        <v>413</v>
      </c>
      <c r="H6251" t="s">
        <v>150</v>
      </c>
      <c r="I6251" t="s">
        <v>136</v>
      </c>
      <c r="J6251" t="s">
        <v>137</v>
      </c>
      <c r="K6251" t="s">
        <v>144</v>
      </c>
      <c r="L6251" t="s">
        <v>17855</v>
      </c>
      <c r="M6251" t="s">
        <v>17856</v>
      </c>
      <c r="N6251">
        <v>1.6430555549999999</v>
      </c>
      <c r="O6251">
        <v>0</v>
      </c>
      <c r="P6251">
        <v>24</v>
      </c>
      <c r="Q6251">
        <v>0</v>
      </c>
      <c r="R6251">
        <v>0</v>
      </c>
      <c r="S6251">
        <v>0</v>
      </c>
      <c r="T6251">
        <v>1</v>
      </c>
      <c r="U6251">
        <v>0</v>
      </c>
      <c r="V6251">
        <v>0</v>
      </c>
      <c r="W6251">
        <v>0</v>
      </c>
      <c r="X6251">
        <v>8.9875642228770456</v>
      </c>
      <c r="Y6251">
        <v>0</v>
      </c>
      <c r="Z6251">
        <v>0</v>
      </c>
      <c r="AA6251">
        <v>0</v>
      </c>
      <c r="AB6251">
        <v>1.9112207636584886</v>
      </c>
      <c r="AC6251">
        <v>0</v>
      </c>
      <c r="AD6251">
        <v>0</v>
      </c>
      <c r="AE6251">
        <v>10.898784986535535</v>
      </c>
    </row>
    <row r="6252" spans="1:31" x14ac:dyDescent="0.3">
      <c r="A6252">
        <v>2519332</v>
      </c>
      <c r="B6252">
        <v>1</v>
      </c>
      <c r="C6252" t="s">
        <v>80</v>
      </c>
      <c r="D6252" t="s">
        <v>85</v>
      </c>
      <c r="E6252" t="s">
        <v>159</v>
      </c>
      <c r="F6252" t="s">
        <v>17857</v>
      </c>
      <c r="G6252" t="s">
        <v>161</v>
      </c>
      <c r="H6252" t="s">
        <v>150</v>
      </c>
      <c r="I6252" t="s">
        <v>136</v>
      </c>
      <c r="J6252" t="s">
        <v>137</v>
      </c>
      <c r="K6252" t="s">
        <v>144</v>
      </c>
      <c r="L6252" t="s">
        <v>17858</v>
      </c>
      <c r="M6252" t="s">
        <v>17859</v>
      </c>
      <c r="N6252">
        <v>0.72333333300000002</v>
      </c>
      <c r="O6252">
        <v>0</v>
      </c>
      <c r="P6252">
        <v>29</v>
      </c>
      <c r="Q6252">
        <v>0</v>
      </c>
      <c r="R6252">
        <v>0</v>
      </c>
      <c r="S6252">
        <v>0</v>
      </c>
      <c r="T6252">
        <v>157</v>
      </c>
      <c r="U6252">
        <v>0</v>
      </c>
      <c r="V6252">
        <v>1</v>
      </c>
      <c r="W6252">
        <v>0</v>
      </c>
      <c r="X6252">
        <v>3.885455870627657</v>
      </c>
      <c r="Y6252">
        <v>0</v>
      </c>
      <c r="Z6252">
        <v>0</v>
      </c>
      <c r="AA6252">
        <v>0</v>
      </c>
      <c r="AB6252">
        <v>231.2210433260619</v>
      </c>
      <c r="AC6252">
        <v>0</v>
      </c>
      <c r="AD6252">
        <v>18.608275058833073</v>
      </c>
      <c r="AE6252">
        <v>253.71477425552263</v>
      </c>
    </row>
    <row r="6253" spans="1:31" x14ac:dyDescent="0.3">
      <c r="A6253">
        <v>2519232</v>
      </c>
      <c r="B6253">
        <v>1</v>
      </c>
      <c r="C6253" t="s">
        <v>80</v>
      </c>
      <c r="D6253" t="s">
        <v>82</v>
      </c>
      <c r="E6253" t="s">
        <v>159</v>
      </c>
      <c r="F6253" t="s">
        <v>17860</v>
      </c>
      <c r="G6253" t="s">
        <v>161</v>
      </c>
      <c r="H6253" t="s">
        <v>150</v>
      </c>
      <c r="I6253" t="s">
        <v>136</v>
      </c>
      <c r="J6253" t="s">
        <v>137</v>
      </c>
      <c r="K6253" t="s">
        <v>144</v>
      </c>
      <c r="L6253" t="s">
        <v>17861</v>
      </c>
      <c r="M6253" t="s">
        <v>17862</v>
      </c>
      <c r="N6253">
        <v>0.38527777699999999</v>
      </c>
      <c r="O6253">
        <v>0</v>
      </c>
      <c r="P6253">
        <v>40</v>
      </c>
      <c r="Q6253">
        <v>0</v>
      </c>
      <c r="R6253">
        <v>0</v>
      </c>
      <c r="S6253">
        <v>0</v>
      </c>
      <c r="T6253">
        <v>192</v>
      </c>
      <c r="U6253">
        <v>0</v>
      </c>
      <c r="V6253">
        <v>0</v>
      </c>
      <c r="W6253">
        <v>0</v>
      </c>
      <c r="X6253">
        <v>3.4541283022679448</v>
      </c>
      <c r="Y6253">
        <v>0</v>
      </c>
      <c r="Z6253">
        <v>0</v>
      </c>
      <c r="AA6253">
        <v>0</v>
      </c>
      <c r="AB6253">
        <v>58.102490657610637</v>
      </c>
      <c r="AC6253">
        <v>0</v>
      </c>
      <c r="AD6253">
        <v>0</v>
      </c>
      <c r="AE6253">
        <v>61.556618959878584</v>
      </c>
    </row>
    <row r="6254" spans="1:31" x14ac:dyDescent="0.3">
      <c r="A6254">
        <v>2519046</v>
      </c>
      <c r="B6254">
        <v>1</v>
      </c>
      <c r="C6254" t="s">
        <v>80</v>
      </c>
      <c r="D6254" t="s">
        <v>86</v>
      </c>
      <c r="E6254" t="s">
        <v>167</v>
      </c>
      <c r="F6254" t="s">
        <v>17342</v>
      </c>
      <c r="G6254" t="s">
        <v>169</v>
      </c>
      <c r="H6254" t="s">
        <v>150</v>
      </c>
      <c r="I6254" t="s">
        <v>136</v>
      </c>
      <c r="J6254" t="s">
        <v>137</v>
      </c>
      <c r="K6254" t="s">
        <v>144</v>
      </c>
      <c r="L6254" t="s">
        <v>17863</v>
      </c>
      <c r="M6254" t="s">
        <v>17864</v>
      </c>
      <c r="N6254">
        <v>1.1611111110000001</v>
      </c>
      <c r="O6254">
        <v>0</v>
      </c>
      <c r="P6254">
        <v>23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6.5371670544606957</v>
      </c>
      <c r="Y6254">
        <v>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6.5371670544606957</v>
      </c>
    </row>
    <row r="6255" spans="1:31" x14ac:dyDescent="0.3">
      <c r="A6255">
        <v>2519395</v>
      </c>
      <c r="B6255">
        <v>1</v>
      </c>
      <c r="C6255" t="s">
        <v>80</v>
      </c>
      <c r="D6255" t="s">
        <v>95</v>
      </c>
      <c r="E6255" t="s">
        <v>187</v>
      </c>
      <c r="F6255" t="s">
        <v>17865</v>
      </c>
      <c r="G6255" t="s">
        <v>143</v>
      </c>
      <c r="H6255" t="s">
        <v>135</v>
      </c>
      <c r="I6255" t="s">
        <v>136</v>
      </c>
      <c r="J6255" t="s">
        <v>137</v>
      </c>
      <c r="K6255" t="s">
        <v>144</v>
      </c>
      <c r="L6255" t="s">
        <v>17866</v>
      </c>
      <c r="M6255" t="s">
        <v>17867</v>
      </c>
      <c r="N6255">
        <v>0.711388888</v>
      </c>
      <c r="O6255">
        <v>5</v>
      </c>
      <c r="P6255">
        <v>286</v>
      </c>
      <c r="Q6255">
        <v>8</v>
      </c>
      <c r="R6255">
        <v>1</v>
      </c>
      <c r="S6255">
        <v>28</v>
      </c>
      <c r="T6255">
        <v>12</v>
      </c>
      <c r="U6255">
        <v>2</v>
      </c>
      <c r="V6255">
        <v>0</v>
      </c>
      <c r="W6255">
        <v>1.0025140018578536</v>
      </c>
      <c r="X6255">
        <v>50.893605331696307</v>
      </c>
      <c r="Y6255">
        <v>87.189041039817141</v>
      </c>
      <c r="Z6255">
        <v>1.4110447251504374</v>
      </c>
      <c r="AA6255">
        <v>295.25093063403204</v>
      </c>
      <c r="AB6255">
        <v>7.2916782255698536</v>
      </c>
      <c r="AC6255">
        <v>168.50000078384028</v>
      </c>
      <c r="AD6255">
        <v>0</v>
      </c>
      <c r="AE6255">
        <v>611.53881474196396</v>
      </c>
    </row>
    <row r="6256" spans="1:31" x14ac:dyDescent="0.3">
      <c r="A6256">
        <v>2519587</v>
      </c>
      <c r="B6256">
        <v>1</v>
      </c>
      <c r="C6256" t="s">
        <v>81</v>
      </c>
      <c r="D6256" t="s">
        <v>123</v>
      </c>
      <c r="E6256" t="s">
        <v>132</v>
      </c>
      <c r="F6256" t="s">
        <v>17868</v>
      </c>
      <c r="G6256" t="s">
        <v>143</v>
      </c>
      <c r="H6256" t="s">
        <v>135</v>
      </c>
      <c r="I6256" t="s">
        <v>136</v>
      </c>
      <c r="J6256" t="s">
        <v>137</v>
      </c>
      <c r="K6256" t="s">
        <v>144</v>
      </c>
      <c r="L6256" t="s">
        <v>17869</v>
      </c>
      <c r="M6256" t="s">
        <v>17870</v>
      </c>
      <c r="N6256">
        <v>3.92</v>
      </c>
      <c r="O6256">
        <v>0</v>
      </c>
      <c r="P6256">
        <v>2</v>
      </c>
      <c r="Q6256">
        <v>0</v>
      </c>
      <c r="R6256">
        <v>2</v>
      </c>
      <c r="S6256">
        <v>7</v>
      </c>
      <c r="T6256">
        <v>63</v>
      </c>
      <c r="U6256">
        <v>4</v>
      </c>
      <c r="V6256">
        <v>2</v>
      </c>
      <c r="W6256">
        <v>0</v>
      </c>
      <c r="X6256">
        <v>1.0424432949772</v>
      </c>
      <c r="Y6256">
        <v>0</v>
      </c>
      <c r="Z6256">
        <v>5.9593669390473618</v>
      </c>
      <c r="AA6256">
        <v>297.11733837845765</v>
      </c>
      <c r="AB6256">
        <v>208.262831567571</v>
      </c>
      <c r="AC6256">
        <v>1545.2123431252587</v>
      </c>
      <c r="AD6256">
        <v>21.779523041674103</v>
      </c>
      <c r="AE6256">
        <v>2079.3738463469863</v>
      </c>
    </row>
    <row r="6257" spans="1:31" x14ac:dyDescent="0.3">
      <c r="A6257">
        <v>2519687</v>
      </c>
      <c r="B6257">
        <v>1</v>
      </c>
      <c r="C6257" t="s">
        <v>80</v>
      </c>
      <c r="D6257" t="s">
        <v>95</v>
      </c>
      <c r="E6257" t="s">
        <v>167</v>
      </c>
      <c r="F6257" t="s">
        <v>17871</v>
      </c>
      <c r="G6257" t="s">
        <v>169</v>
      </c>
      <c r="H6257" t="s">
        <v>150</v>
      </c>
      <c r="I6257" t="s">
        <v>136</v>
      </c>
      <c r="J6257" t="s">
        <v>137</v>
      </c>
      <c r="K6257" t="s">
        <v>144</v>
      </c>
      <c r="L6257" t="s">
        <v>17872</v>
      </c>
      <c r="M6257" t="s">
        <v>17873</v>
      </c>
      <c r="N6257">
        <v>1.1430555549999999</v>
      </c>
      <c r="O6257">
        <v>0</v>
      </c>
      <c r="P6257">
        <v>4</v>
      </c>
      <c r="Q6257">
        <v>0</v>
      </c>
      <c r="R6257">
        <v>0</v>
      </c>
      <c r="S6257">
        <v>0</v>
      </c>
      <c r="T6257">
        <v>1</v>
      </c>
      <c r="U6257">
        <v>0</v>
      </c>
      <c r="V6257">
        <v>0</v>
      </c>
      <c r="W6257">
        <v>0</v>
      </c>
      <c r="X6257">
        <v>0.84602493354667496</v>
      </c>
      <c r="Y6257">
        <v>0</v>
      </c>
      <c r="Z6257">
        <v>0</v>
      </c>
      <c r="AA6257">
        <v>0</v>
      </c>
      <c r="AB6257">
        <v>0.98232307440199185</v>
      </c>
      <c r="AC6257">
        <v>0</v>
      </c>
      <c r="AD6257">
        <v>0</v>
      </c>
      <c r="AE6257">
        <v>1.8283480079486667</v>
      </c>
    </row>
    <row r="6258" spans="1:31" x14ac:dyDescent="0.3">
      <c r="A6258">
        <v>2519249</v>
      </c>
      <c r="B6258">
        <v>1</v>
      </c>
      <c r="C6258" t="s">
        <v>80</v>
      </c>
      <c r="D6258" t="s">
        <v>103</v>
      </c>
      <c r="E6258" t="s">
        <v>141</v>
      </c>
      <c r="F6258" t="s">
        <v>17874</v>
      </c>
      <c r="G6258" t="s">
        <v>143</v>
      </c>
      <c r="H6258" t="s">
        <v>135</v>
      </c>
      <c r="I6258" t="s">
        <v>136</v>
      </c>
      <c r="J6258" t="s">
        <v>137</v>
      </c>
      <c r="K6258" t="s">
        <v>144</v>
      </c>
      <c r="L6258" t="s">
        <v>17875</v>
      </c>
      <c r="M6258" t="s">
        <v>17876</v>
      </c>
      <c r="N6258">
        <v>0.96555555500000001</v>
      </c>
      <c r="O6258">
        <v>2</v>
      </c>
      <c r="P6258">
        <v>1948</v>
      </c>
      <c r="Q6258">
        <v>46</v>
      </c>
      <c r="R6258">
        <v>130</v>
      </c>
      <c r="S6258">
        <v>25</v>
      </c>
      <c r="T6258">
        <v>247</v>
      </c>
      <c r="U6258">
        <v>8</v>
      </c>
      <c r="V6258">
        <v>0</v>
      </c>
      <c r="W6258">
        <v>1.6482852682604967</v>
      </c>
      <c r="X6258">
        <v>516.50138584888759</v>
      </c>
      <c r="Y6258">
        <v>266.52323239793054</v>
      </c>
      <c r="Z6258">
        <v>93.00828363746767</v>
      </c>
      <c r="AA6258">
        <v>88.690804508380225</v>
      </c>
      <c r="AB6258">
        <v>361.00934711652235</v>
      </c>
      <c r="AC6258">
        <v>1800.9980778486054</v>
      </c>
      <c r="AD6258">
        <v>0</v>
      </c>
      <c r="AE6258">
        <v>3128.3794166260541</v>
      </c>
    </row>
    <row r="6259" spans="1:31" x14ac:dyDescent="0.3">
      <c r="A6259">
        <v>2519604</v>
      </c>
      <c r="B6259">
        <v>1</v>
      </c>
      <c r="C6259" t="s">
        <v>80</v>
      </c>
      <c r="D6259" t="s">
        <v>104</v>
      </c>
      <c r="E6259" t="s">
        <v>187</v>
      </c>
      <c r="F6259" t="s">
        <v>1067</v>
      </c>
      <c r="G6259" t="s">
        <v>143</v>
      </c>
      <c r="H6259" t="s">
        <v>135</v>
      </c>
      <c r="I6259" t="s">
        <v>136</v>
      </c>
      <c r="J6259" t="s">
        <v>137</v>
      </c>
      <c r="K6259" t="s">
        <v>144</v>
      </c>
      <c r="L6259" t="s">
        <v>17877</v>
      </c>
      <c r="M6259" t="s">
        <v>17878</v>
      </c>
      <c r="N6259">
        <v>0.564722222</v>
      </c>
      <c r="O6259">
        <v>0</v>
      </c>
      <c r="P6259">
        <v>33</v>
      </c>
      <c r="Q6259">
        <v>0</v>
      </c>
      <c r="R6259">
        <v>59</v>
      </c>
      <c r="S6259">
        <v>2</v>
      </c>
      <c r="T6259">
        <v>14</v>
      </c>
      <c r="U6259">
        <v>4</v>
      </c>
      <c r="V6259">
        <v>0</v>
      </c>
      <c r="W6259">
        <v>0</v>
      </c>
      <c r="X6259">
        <v>7.7428699795834568</v>
      </c>
      <c r="Y6259">
        <v>0</v>
      </c>
      <c r="Z6259">
        <v>11.572500343072878</v>
      </c>
      <c r="AA6259">
        <v>15.981864049366774</v>
      </c>
      <c r="AB6259">
        <v>2.5601099586352589</v>
      </c>
      <c r="AC6259">
        <v>269.13060361713804</v>
      </c>
      <c r="AD6259">
        <v>0</v>
      </c>
      <c r="AE6259">
        <v>306.98794794779639</v>
      </c>
    </row>
    <row r="6260" spans="1:31" x14ac:dyDescent="0.3">
      <c r="A6260">
        <v>2519435</v>
      </c>
      <c r="B6260">
        <v>1</v>
      </c>
      <c r="C6260" t="s">
        <v>81</v>
      </c>
      <c r="D6260" t="s">
        <v>113</v>
      </c>
      <c r="E6260" t="s">
        <v>159</v>
      </c>
      <c r="F6260" t="s">
        <v>13266</v>
      </c>
      <c r="G6260" t="s">
        <v>181</v>
      </c>
      <c r="H6260" t="s">
        <v>150</v>
      </c>
      <c r="I6260" t="s">
        <v>136</v>
      </c>
      <c r="J6260" t="s">
        <v>137</v>
      </c>
      <c r="K6260" t="s">
        <v>144</v>
      </c>
      <c r="L6260" t="s">
        <v>17879</v>
      </c>
      <c r="M6260" t="s">
        <v>17880</v>
      </c>
      <c r="N6260">
        <v>2.545555555</v>
      </c>
      <c r="O6260">
        <v>0</v>
      </c>
      <c r="P6260">
        <v>60</v>
      </c>
      <c r="Q6260">
        <v>0</v>
      </c>
      <c r="R6260">
        <v>1</v>
      </c>
      <c r="S6260">
        <v>0</v>
      </c>
      <c r="T6260">
        <v>1</v>
      </c>
      <c r="U6260">
        <v>0</v>
      </c>
      <c r="V6260">
        <v>0</v>
      </c>
      <c r="W6260">
        <v>0</v>
      </c>
      <c r="X6260">
        <v>15.682843444905691</v>
      </c>
      <c r="Y6260">
        <v>0</v>
      </c>
      <c r="Z6260">
        <v>1.7971025410204702</v>
      </c>
      <c r="AA6260">
        <v>0</v>
      </c>
      <c r="AB6260">
        <v>0.29682723230419</v>
      </c>
      <c r="AC6260">
        <v>0</v>
      </c>
      <c r="AD6260">
        <v>0</v>
      </c>
      <c r="AE6260">
        <v>17.77677321823035</v>
      </c>
    </row>
    <row r="6261" spans="1:31" x14ac:dyDescent="0.3">
      <c r="A6261">
        <v>2519123</v>
      </c>
      <c r="B6261">
        <v>1</v>
      </c>
      <c r="C6261" t="s">
        <v>80</v>
      </c>
      <c r="D6261" t="s">
        <v>92</v>
      </c>
      <c r="E6261" t="s">
        <v>167</v>
      </c>
      <c r="F6261" t="s">
        <v>17881</v>
      </c>
      <c r="G6261" t="s">
        <v>169</v>
      </c>
      <c r="H6261" t="s">
        <v>150</v>
      </c>
      <c r="I6261" t="s">
        <v>136</v>
      </c>
      <c r="J6261" t="s">
        <v>137</v>
      </c>
      <c r="K6261" t="s">
        <v>144</v>
      </c>
      <c r="L6261" t="s">
        <v>17882</v>
      </c>
      <c r="M6261" t="s">
        <v>17883</v>
      </c>
      <c r="N6261">
        <v>1.4141666660000001</v>
      </c>
      <c r="O6261">
        <v>0</v>
      </c>
      <c r="P6261">
        <v>1</v>
      </c>
      <c r="Q6261">
        <v>0</v>
      </c>
      <c r="R6261">
        <v>0</v>
      </c>
      <c r="S6261">
        <v>0</v>
      </c>
      <c r="T6261">
        <v>0</v>
      </c>
      <c r="U6261">
        <v>0</v>
      </c>
      <c r="V6261">
        <v>0</v>
      </c>
      <c r="W6261">
        <v>0</v>
      </c>
      <c r="X6261">
        <v>0.40790587797020245</v>
      </c>
      <c r="Y6261">
        <v>0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0.40790587797020245</v>
      </c>
    </row>
    <row r="6262" spans="1:31" x14ac:dyDescent="0.3">
      <c r="A6262">
        <v>2519415</v>
      </c>
      <c r="B6262">
        <v>1</v>
      </c>
      <c r="C6262" t="s">
        <v>80</v>
      </c>
      <c r="D6262" t="s">
        <v>82</v>
      </c>
      <c r="E6262" t="s">
        <v>159</v>
      </c>
      <c r="F6262" t="s">
        <v>17884</v>
      </c>
      <c r="G6262" t="s">
        <v>538</v>
      </c>
      <c r="H6262" t="s">
        <v>150</v>
      </c>
      <c r="I6262" t="s">
        <v>136</v>
      </c>
      <c r="J6262" t="s">
        <v>3</v>
      </c>
      <c r="K6262" t="s">
        <v>144</v>
      </c>
      <c r="L6262" t="s">
        <v>17885</v>
      </c>
      <c r="M6262" t="s">
        <v>17886</v>
      </c>
      <c r="N6262">
        <v>1.896666666</v>
      </c>
      <c r="O6262">
        <v>0</v>
      </c>
      <c r="P6262">
        <v>11</v>
      </c>
      <c r="Q6262">
        <v>0</v>
      </c>
      <c r="R6262">
        <v>0</v>
      </c>
      <c r="S6262">
        <v>0</v>
      </c>
      <c r="T6262">
        <v>434</v>
      </c>
      <c r="U6262">
        <v>0</v>
      </c>
      <c r="V6262">
        <v>0</v>
      </c>
      <c r="W6262">
        <v>0</v>
      </c>
      <c r="X6262">
        <v>3.7657395922571735</v>
      </c>
      <c r="Y6262">
        <v>0</v>
      </c>
      <c r="Z6262">
        <v>0</v>
      </c>
      <c r="AA6262">
        <v>0</v>
      </c>
      <c r="AB6262">
        <v>266.749483408343</v>
      </c>
      <c r="AC6262">
        <v>0</v>
      </c>
      <c r="AD6262">
        <v>0</v>
      </c>
      <c r="AE6262">
        <v>270.51522300060014</v>
      </c>
    </row>
    <row r="6263" spans="1:31" x14ac:dyDescent="0.3">
      <c r="A6263">
        <v>2519521</v>
      </c>
      <c r="B6263">
        <v>1</v>
      </c>
      <c r="C6263" t="s">
        <v>81</v>
      </c>
      <c r="D6263" t="s">
        <v>123</v>
      </c>
      <c r="E6263" t="s">
        <v>187</v>
      </c>
      <c r="F6263" t="s">
        <v>17887</v>
      </c>
      <c r="G6263" t="s">
        <v>143</v>
      </c>
      <c r="H6263" t="s">
        <v>135</v>
      </c>
      <c r="I6263" t="s">
        <v>136</v>
      </c>
      <c r="J6263" t="s">
        <v>137</v>
      </c>
      <c r="K6263" t="s">
        <v>144</v>
      </c>
      <c r="L6263" t="s">
        <v>17888</v>
      </c>
      <c r="M6263" t="s">
        <v>17889</v>
      </c>
      <c r="N6263">
        <v>1.5758333330000001</v>
      </c>
      <c r="O6263">
        <v>1</v>
      </c>
      <c r="P6263">
        <v>377</v>
      </c>
      <c r="Q6263">
        <v>146</v>
      </c>
      <c r="R6263">
        <v>55</v>
      </c>
      <c r="S6263">
        <v>13</v>
      </c>
      <c r="T6263">
        <v>38</v>
      </c>
      <c r="U6263">
        <v>0</v>
      </c>
      <c r="V6263">
        <v>0</v>
      </c>
      <c r="W6263">
        <v>0.47878007849000004</v>
      </c>
      <c r="X6263">
        <v>81.168246321196051</v>
      </c>
      <c r="Y6263">
        <v>141.19912776829457</v>
      </c>
      <c r="Z6263">
        <v>23.459456549959853</v>
      </c>
      <c r="AA6263">
        <v>10.68642753410286</v>
      </c>
      <c r="AB6263">
        <v>28.48579865799141</v>
      </c>
      <c r="AC6263">
        <v>0</v>
      </c>
      <c r="AD6263">
        <v>0</v>
      </c>
      <c r="AE6263">
        <v>285.47783691003474</v>
      </c>
    </row>
    <row r="6264" spans="1:31" x14ac:dyDescent="0.3">
      <c r="A6264">
        <v>2519627</v>
      </c>
      <c r="B6264">
        <v>1</v>
      </c>
      <c r="C6264" t="s">
        <v>81</v>
      </c>
      <c r="D6264" t="s">
        <v>126</v>
      </c>
      <c r="E6264" t="s">
        <v>187</v>
      </c>
      <c r="F6264" t="s">
        <v>17890</v>
      </c>
      <c r="G6264" t="s">
        <v>143</v>
      </c>
      <c r="H6264" t="s">
        <v>135</v>
      </c>
      <c r="I6264" t="s">
        <v>277</v>
      </c>
      <c r="J6264" t="s">
        <v>137</v>
      </c>
      <c r="K6264" t="s">
        <v>144</v>
      </c>
      <c r="L6264" t="s">
        <v>17891</v>
      </c>
      <c r="M6264" t="s">
        <v>17892</v>
      </c>
      <c r="N6264">
        <v>2.3611111000000001E-2</v>
      </c>
      <c r="O6264">
        <v>2</v>
      </c>
      <c r="P6264">
        <v>1639</v>
      </c>
      <c r="Q6264">
        <v>72</v>
      </c>
      <c r="R6264">
        <v>543</v>
      </c>
      <c r="S6264">
        <v>26</v>
      </c>
      <c r="T6264">
        <v>106</v>
      </c>
      <c r="U6264">
        <v>0</v>
      </c>
      <c r="V6264">
        <v>0</v>
      </c>
      <c r="W6264">
        <v>1.3128716088999999E-2</v>
      </c>
      <c r="X6264">
        <v>3.9467141377622239</v>
      </c>
      <c r="Y6264">
        <v>5.8055738955994327</v>
      </c>
      <c r="Z6264">
        <v>1.7613481714028754</v>
      </c>
      <c r="AA6264">
        <v>1.546907572325622</v>
      </c>
      <c r="AB6264">
        <v>1.5331980507057494</v>
      </c>
      <c r="AC6264">
        <v>0</v>
      </c>
      <c r="AD6264">
        <v>0</v>
      </c>
      <c r="AE6264">
        <v>14.606870543884904</v>
      </c>
    </row>
    <row r="6265" spans="1:31" x14ac:dyDescent="0.3">
      <c r="A6265">
        <v>2519378</v>
      </c>
      <c r="B6265">
        <v>1</v>
      </c>
      <c r="C6265" t="s">
        <v>80</v>
      </c>
      <c r="D6265" t="s">
        <v>86</v>
      </c>
      <c r="E6265" t="s">
        <v>167</v>
      </c>
      <c r="F6265" t="s">
        <v>17893</v>
      </c>
      <c r="G6265" t="s">
        <v>169</v>
      </c>
      <c r="H6265" t="s">
        <v>150</v>
      </c>
      <c r="I6265" t="s">
        <v>136</v>
      </c>
      <c r="J6265" t="s">
        <v>137</v>
      </c>
      <c r="K6265" t="s">
        <v>144</v>
      </c>
      <c r="L6265" t="s">
        <v>17894</v>
      </c>
      <c r="M6265" t="s">
        <v>17895</v>
      </c>
      <c r="N6265">
        <v>2.4188888880000001</v>
      </c>
      <c r="O6265">
        <v>0</v>
      </c>
      <c r="P6265">
        <v>27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20.276256801037224</v>
      </c>
      <c r="Y6265">
        <v>0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20.276256801037224</v>
      </c>
    </row>
    <row r="6266" spans="1:31" x14ac:dyDescent="0.3">
      <c r="A6266">
        <v>2519129</v>
      </c>
      <c r="B6266">
        <v>1</v>
      </c>
      <c r="C6266" t="s">
        <v>80</v>
      </c>
      <c r="D6266" t="s">
        <v>107</v>
      </c>
      <c r="E6266" t="s">
        <v>167</v>
      </c>
      <c r="F6266" t="s">
        <v>15894</v>
      </c>
      <c r="G6266" t="s">
        <v>169</v>
      </c>
      <c r="H6266" t="s">
        <v>150</v>
      </c>
      <c r="I6266" t="s">
        <v>136</v>
      </c>
      <c r="J6266" t="s">
        <v>137</v>
      </c>
      <c r="K6266" t="s">
        <v>144</v>
      </c>
      <c r="L6266" t="s">
        <v>17896</v>
      </c>
      <c r="M6266" t="s">
        <v>17897</v>
      </c>
      <c r="N6266">
        <v>1.288333333</v>
      </c>
      <c r="O6266">
        <v>0</v>
      </c>
      <c r="P6266">
        <v>1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3.1123049805833334E-2</v>
      </c>
      <c r="Y6266">
        <v>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3.1123049805833334E-2</v>
      </c>
    </row>
    <row r="6267" spans="1:31" x14ac:dyDescent="0.3">
      <c r="A6267">
        <v>2519086</v>
      </c>
      <c r="B6267">
        <v>1</v>
      </c>
      <c r="C6267" t="s">
        <v>80</v>
      </c>
      <c r="D6267" t="s">
        <v>92</v>
      </c>
      <c r="E6267" t="s">
        <v>167</v>
      </c>
      <c r="F6267" t="s">
        <v>17898</v>
      </c>
      <c r="G6267" t="s">
        <v>169</v>
      </c>
      <c r="H6267" t="s">
        <v>150</v>
      </c>
      <c r="I6267" t="s">
        <v>136</v>
      </c>
      <c r="J6267" t="s">
        <v>137</v>
      </c>
      <c r="K6267" t="s">
        <v>144</v>
      </c>
      <c r="L6267" t="s">
        <v>17899</v>
      </c>
      <c r="M6267" t="s">
        <v>17900</v>
      </c>
      <c r="N6267">
        <v>7.613611111</v>
      </c>
      <c r="O6267">
        <v>0</v>
      </c>
      <c r="P6267">
        <v>7</v>
      </c>
      <c r="Q6267">
        <v>0</v>
      </c>
      <c r="R6267">
        <v>0</v>
      </c>
      <c r="S6267">
        <v>0</v>
      </c>
      <c r="T6267">
        <v>2</v>
      </c>
      <c r="U6267">
        <v>0</v>
      </c>
      <c r="V6267">
        <v>0</v>
      </c>
      <c r="W6267">
        <v>0</v>
      </c>
      <c r="X6267">
        <v>16.883396837519108</v>
      </c>
      <c r="Y6267">
        <v>0</v>
      </c>
      <c r="Z6267">
        <v>0</v>
      </c>
      <c r="AA6267">
        <v>0</v>
      </c>
      <c r="AB6267">
        <v>4.7162639522496015</v>
      </c>
      <c r="AC6267">
        <v>0</v>
      </c>
      <c r="AD6267">
        <v>0</v>
      </c>
      <c r="AE6267">
        <v>21.599660789768709</v>
      </c>
    </row>
    <row r="6268" spans="1:31" x14ac:dyDescent="0.3">
      <c r="A6268">
        <v>2519304</v>
      </c>
      <c r="B6268">
        <v>1</v>
      </c>
      <c r="C6268" t="s">
        <v>80</v>
      </c>
      <c r="D6268" t="s">
        <v>103</v>
      </c>
      <c r="E6268" t="s">
        <v>132</v>
      </c>
      <c r="F6268" t="s">
        <v>12796</v>
      </c>
      <c r="G6268" t="s">
        <v>3081</v>
      </c>
      <c r="H6268" t="s">
        <v>135</v>
      </c>
      <c r="I6268" t="s">
        <v>136</v>
      </c>
      <c r="J6268" t="s">
        <v>137</v>
      </c>
      <c r="K6268" t="s">
        <v>144</v>
      </c>
      <c r="L6268" t="s">
        <v>17901</v>
      </c>
      <c r="M6268" t="s">
        <v>17902</v>
      </c>
      <c r="N6268">
        <v>0.92361111100000004</v>
      </c>
      <c r="O6268">
        <v>0</v>
      </c>
      <c r="P6268">
        <v>156</v>
      </c>
      <c r="Q6268">
        <v>0</v>
      </c>
      <c r="R6268">
        <v>4</v>
      </c>
      <c r="S6268">
        <v>0</v>
      </c>
      <c r="T6268">
        <v>30</v>
      </c>
      <c r="U6268">
        <v>0</v>
      </c>
      <c r="V6268">
        <v>0</v>
      </c>
      <c r="W6268">
        <v>0</v>
      </c>
      <c r="X6268">
        <v>41.009058196330322</v>
      </c>
      <c r="Y6268">
        <v>0</v>
      </c>
      <c r="Z6268">
        <v>0.38352941495343751</v>
      </c>
      <c r="AA6268">
        <v>0</v>
      </c>
      <c r="AB6268">
        <v>26.729165094473416</v>
      </c>
      <c r="AC6268">
        <v>0</v>
      </c>
      <c r="AD6268">
        <v>0</v>
      </c>
      <c r="AE6268">
        <v>68.121752705757174</v>
      </c>
    </row>
    <row r="6269" spans="1:31" x14ac:dyDescent="0.3">
      <c r="A6269">
        <v>2519467</v>
      </c>
      <c r="B6269">
        <v>1</v>
      </c>
      <c r="C6269" t="s">
        <v>81</v>
      </c>
      <c r="D6269" t="s">
        <v>117</v>
      </c>
      <c r="E6269" t="s">
        <v>132</v>
      </c>
      <c r="F6269" t="s">
        <v>17903</v>
      </c>
      <c r="G6269" t="s">
        <v>204</v>
      </c>
      <c r="H6269" t="s">
        <v>135</v>
      </c>
      <c r="I6269" t="s">
        <v>136</v>
      </c>
      <c r="J6269" t="s">
        <v>137</v>
      </c>
      <c r="K6269" t="s">
        <v>144</v>
      </c>
      <c r="L6269" t="s">
        <v>17904</v>
      </c>
      <c r="M6269" t="s">
        <v>17905</v>
      </c>
      <c r="N6269">
        <v>1.3586111110000001</v>
      </c>
      <c r="O6269">
        <v>2</v>
      </c>
      <c r="P6269">
        <v>95</v>
      </c>
      <c r="Q6269">
        <v>17</v>
      </c>
      <c r="R6269">
        <v>16</v>
      </c>
      <c r="S6269">
        <v>0</v>
      </c>
      <c r="T6269">
        <v>9</v>
      </c>
      <c r="U6269">
        <v>0</v>
      </c>
      <c r="V6269">
        <v>0</v>
      </c>
      <c r="W6269">
        <v>0.77524200614666672</v>
      </c>
      <c r="X6269">
        <v>21.714774030165554</v>
      </c>
      <c r="Y6269">
        <v>6.5656611484936338</v>
      </c>
      <c r="Z6269">
        <v>2.4493226174048797</v>
      </c>
      <c r="AA6269">
        <v>0</v>
      </c>
      <c r="AB6269">
        <v>11.501468875799043</v>
      </c>
      <c r="AC6269">
        <v>0</v>
      </c>
      <c r="AD6269">
        <v>0</v>
      </c>
      <c r="AE6269">
        <v>43.006468678009774</v>
      </c>
    </row>
    <row r="6270" spans="1:31" x14ac:dyDescent="0.3">
      <c r="A6270">
        <v>2519567</v>
      </c>
      <c r="B6270">
        <v>1</v>
      </c>
      <c r="C6270" t="s">
        <v>80</v>
      </c>
      <c r="D6270" t="s">
        <v>83</v>
      </c>
      <c r="E6270" t="s">
        <v>275</v>
      </c>
      <c r="F6270" t="s">
        <v>15208</v>
      </c>
      <c r="G6270" t="s">
        <v>143</v>
      </c>
      <c r="H6270" t="s">
        <v>135</v>
      </c>
      <c r="I6270" t="s">
        <v>136</v>
      </c>
      <c r="J6270" t="s">
        <v>137</v>
      </c>
      <c r="K6270" t="s">
        <v>144</v>
      </c>
      <c r="L6270" t="s">
        <v>17906</v>
      </c>
      <c r="M6270" t="s">
        <v>17907</v>
      </c>
      <c r="N6270">
        <v>1.368333333</v>
      </c>
      <c r="O6270">
        <v>9</v>
      </c>
      <c r="P6270">
        <v>1961</v>
      </c>
      <c r="Q6270">
        <v>13</v>
      </c>
      <c r="R6270">
        <v>308</v>
      </c>
      <c r="S6270">
        <v>71</v>
      </c>
      <c r="T6270">
        <v>941</v>
      </c>
      <c r="U6270">
        <v>6</v>
      </c>
      <c r="V6270">
        <v>7</v>
      </c>
      <c r="W6270">
        <v>6.8921075884388285</v>
      </c>
      <c r="X6270">
        <v>1214.4496099355658</v>
      </c>
      <c r="Y6270">
        <v>19.611634042499976</v>
      </c>
      <c r="Z6270">
        <v>142.10416713136394</v>
      </c>
      <c r="AA6270">
        <v>619.33301079921671</v>
      </c>
      <c r="AB6270">
        <v>1685.4614904557432</v>
      </c>
      <c r="AC6270">
        <v>406.04541643100862</v>
      </c>
      <c r="AD6270">
        <v>140.70672784149031</v>
      </c>
      <c r="AE6270">
        <v>4234.6041642253276</v>
      </c>
    </row>
    <row r="6271" spans="1:31" x14ac:dyDescent="0.3">
      <c r="A6271">
        <v>2519298</v>
      </c>
      <c r="B6271">
        <v>1</v>
      </c>
      <c r="C6271" t="s">
        <v>80</v>
      </c>
      <c r="D6271" t="s">
        <v>104</v>
      </c>
      <c r="E6271" t="s">
        <v>187</v>
      </c>
      <c r="F6271" t="s">
        <v>17908</v>
      </c>
      <c r="G6271" t="s">
        <v>143</v>
      </c>
      <c r="H6271" t="s">
        <v>135</v>
      </c>
      <c r="I6271" t="s">
        <v>136</v>
      </c>
      <c r="J6271" t="s">
        <v>137</v>
      </c>
      <c r="K6271" t="s">
        <v>144</v>
      </c>
      <c r="L6271" t="s">
        <v>17909</v>
      </c>
      <c r="M6271" t="s">
        <v>17910</v>
      </c>
      <c r="N6271">
        <v>1.423333333</v>
      </c>
      <c r="O6271">
        <v>16</v>
      </c>
      <c r="P6271">
        <v>290</v>
      </c>
      <c r="Q6271">
        <v>20</v>
      </c>
      <c r="R6271">
        <v>23</v>
      </c>
      <c r="S6271">
        <v>46</v>
      </c>
      <c r="T6271">
        <v>33</v>
      </c>
      <c r="U6271">
        <v>13</v>
      </c>
      <c r="V6271">
        <v>2</v>
      </c>
      <c r="W6271">
        <v>16.976758454696245</v>
      </c>
      <c r="X6271">
        <v>112.31884615674058</v>
      </c>
      <c r="Y6271">
        <v>24.124924230554303</v>
      </c>
      <c r="Z6271">
        <v>23.565188271677119</v>
      </c>
      <c r="AA6271">
        <v>524.73501696235974</v>
      </c>
      <c r="AB6271">
        <v>62.139339684031867</v>
      </c>
      <c r="AC6271">
        <v>8081.3769640785022</v>
      </c>
      <c r="AD6271">
        <v>148.51593835454401</v>
      </c>
      <c r="AE6271">
        <v>8993.7529761931055</v>
      </c>
    </row>
    <row r="6272" spans="1:31" x14ac:dyDescent="0.3">
      <c r="A6272">
        <v>2519112</v>
      </c>
      <c r="B6272">
        <v>1</v>
      </c>
      <c r="C6272" t="s">
        <v>80</v>
      </c>
      <c r="D6272" t="s">
        <v>104</v>
      </c>
      <c r="E6272" t="s">
        <v>159</v>
      </c>
      <c r="F6272" t="s">
        <v>4611</v>
      </c>
      <c r="G6272" t="s">
        <v>161</v>
      </c>
      <c r="H6272" t="s">
        <v>150</v>
      </c>
      <c r="I6272" t="s">
        <v>136</v>
      </c>
      <c r="J6272" t="s">
        <v>137</v>
      </c>
      <c r="K6272" t="s">
        <v>144</v>
      </c>
      <c r="L6272" t="s">
        <v>17911</v>
      </c>
      <c r="M6272" t="s">
        <v>17912</v>
      </c>
      <c r="N6272">
        <v>2.1552777769999998</v>
      </c>
      <c r="O6272">
        <v>0</v>
      </c>
      <c r="P6272">
        <v>295</v>
      </c>
      <c r="Q6272">
        <v>0</v>
      </c>
      <c r="R6272">
        <v>3</v>
      </c>
      <c r="S6272">
        <v>0</v>
      </c>
      <c r="T6272">
        <v>23</v>
      </c>
      <c r="U6272">
        <v>0</v>
      </c>
      <c r="V6272">
        <v>0</v>
      </c>
      <c r="W6272">
        <v>0</v>
      </c>
      <c r="X6272">
        <v>156.30757438202835</v>
      </c>
      <c r="Y6272">
        <v>0</v>
      </c>
      <c r="Z6272">
        <v>0.61610446978232847</v>
      </c>
      <c r="AA6272">
        <v>0</v>
      </c>
      <c r="AB6272">
        <v>49.645269184612616</v>
      </c>
      <c r="AC6272">
        <v>0</v>
      </c>
      <c r="AD6272">
        <v>0</v>
      </c>
      <c r="AE6272">
        <v>206.56894803642331</v>
      </c>
    </row>
    <row r="6273" spans="1:31" x14ac:dyDescent="0.3">
      <c r="A6273">
        <v>2519404</v>
      </c>
      <c r="B6273">
        <v>1</v>
      </c>
      <c r="C6273" t="s">
        <v>81</v>
      </c>
      <c r="D6273" t="s">
        <v>127</v>
      </c>
      <c r="E6273" t="s">
        <v>187</v>
      </c>
      <c r="F6273" t="s">
        <v>6460</v>
      </c>
      <c r="G6273" t="s">
        <v>143</v>
      </c>
      <c r="H6273" t="s">
        <v>135</v>
      </c>
      <c r="I6273" t="s">
        <v>136</v>
      </c>
      <c r="J6273" t="s">
        <v>137</v>
      </c>
      <c r="K6273" t="s">
        <v>144</v>
      </c>
      <c r="L6273" t="s">
        <v>17913</v>
      </c>
      <c r="M6273" t="s">
        <v>17914</v>
      </c>
      <c r="N6273">
        <v>3.074166666</v>
      </c>
      <c r="O6273">
        <v>5</v>
      </c>
      <c r="P6273">
        <v>12</v>
      </c>
      <c r="Q6273">
        <v>183</v>
      </c>
      <c r="R6273">
        <v>121</v>
      </c>
      <c r="S6273">
        <v>16</v>
      </c>
      <c r="T6273">
        <v>8</v>
      </c>
      <c r="U6273">
        <v>0</v>
      </c>
      <c r="V6273">
        <v>0</v>
      </c>
      <c r="W6273">
        <v>5.1778914126474218</v>
      </c>
      <c r="X6273">
        <v>1.7375782382577249</v>
      </c>
      <c r="Y6273">
        <v>199.35762840696535</v>
      </c>
      <c r="Z6273">
        <v>157.22195812724897</v>
      </c>
      <c r="AA6273">
        <v>43.595794900045007</v>
      </c>
      <c r="AB6273">
        <v>20.203818813687981</v>
      </c>
      <c r="AC6273">
        <v>0</v>
      </c>
      <c r="AD6273">
        <v>0</v>
      </c>
      <c r="AE6273">
        <v>427.29466989885242</v>
      </c>
    </row>
    <row r="6274" spans="1:31" x14ac:dyDescent="0.3">
      <c r="A6274">
        <v>2519158</v>
      </c>
      <c r="B6274">
        <v>1</v>
      </c>
      <c r="C6274" t="s">
        <v>80</v>
      </c>
      <c r="D6274" t="s">
        <v>108</v>
      </c>
      <c r="E6274" t="s">
        <v>207</v>
      </c>
      <c r="F6274" t="s">
        <v>17915</v>
      </c>
      <c r="G6274" t="s">
        <v>177</v>
      </c>
      <c r="H6274" t="s">
        <v>150</v>
      </c>
      <c r="I6274" t="s">
        <v>136</v>
      </c>
      <c r="J6274" t="s">
        <v>137</v>
      </c>
      <c r="K6274" t="s">
        <v>144</v>
      </c>
      <c r="L6274" t="s">
        <v>17916</v>
      </c>
      <c r="M6274" t="s">
        <v>17917</v>
      </c>
      <c r="N6274">
        <v>3.750555555</v>
      </c>
      <c r="O6274">
        <v>0</v>
      </c>
      <c r="P6274">
        <v>7</v>
      </c>
      <c r="Q6274">
        <v>0</v>
      </c>
      <c r="R6274">
        <v>0</v>
      </c>
      <c r="S6274">
        <v>0</v>
      </c>
      <c r="T6274">
        <v>2</v>
      </c>
      <c r="U6274">
        <v>0</v>
      </c>
      <c r="V6274">
        <v>0</v>
      </c>
      <c r="W6274">
        <v>0</v>
      </c>
      <c r="X6274">
        <v>4.879752834505048</v>
      </c>
      <c r="Y6274">
        <v>0</v>
      </c>
      <c r="Z6274">
        <v>0</v>
      </c>
      <c r="AA6274">
        <v>0</v>
      </c>
      <c r="AB6274">
        <v>1.1756253048721652</v>
      </c>
      <c r="AC6274">
        <v>0</v>
      </c>
      <c r="AD6274">
        <v>0</v>
      </c>
      <c r="AE6274">
        <v>6.055378139377213</v>
      </c>
    </row>
    <row r="6275" spans="1:31" x14ac:dyDescent="0.3">
      <c r="A6275">
        <v>2519032</v>
      </c>
      <c r="B6275">
        <v>1</v>
      </c>
      <c r="C6275" t="s">
        <v>80</v>
      </c>
      <c r="D6275" t="s">
        <v>84</v>
      </c>
      <c r="E6275" t="s">
        <v>275</v>
      </c>
      <c r="F6275" t="s">
        <v>17918</v>
      </c>
      <c r="G6275" t="s">
        <v>295</v>
      </c>
      <c r="H6275" t="s">
        <v>135</v>
      </c>
      <c r="I6275" t="s">
        <v>136</v>
      </c>
      <c r="J6275" t="s">
        <v>137</v>
      </c>
      <c r="K6275" t="s">
        <v>138</v>
      </c>
      <c r="L6275" t="s">
        <v>17919</v>
      </c>
      <c r="M6275" t="s">
        <v>17920</v>
      </c>
      <c r="N6275">
        <v>7.5277777000000004E-2</v>
      </c>
      <c r="O6275">
        <v>0</v>
      </c>
      <c r="P6275">
        <v>754</v>
      </c>
      <c r="Q6275">
        <v>0</v>
      </c>
      <c r="R6275">
        <v>0</v>
      </c>
      <c r="S6275">
        <v>2</v>
      </c>
      <c r="T6275">
        <v>55</v>
      </c>
      <c r="U6275">
        <v>0</v>
      </c>
      <c r="V6275">
        <v>0</v>
      </c>
      <c r="W6275">
        <v>0</v>
      </c>
      <c r="X6275">
        <v>11.601142184208303</v>
      </c>
      <c r="Y6275">
        <v>0</v>
      </c>
      <c r="Z6275">
        <v>0</v>
      </c>
      <c r="AA6275">
        <v>23.640492807312839</v>
      </c>
      <c r="AB6275">
        <v>4.8848620386581105</v>
      </c>
      <c r="AC6275">
        <v>0</v>
      </c>
      <c r="AD6275">
        <v>0</v>
      </c>
      <c r="AE6275">
        <v>40.126497030179252</v>
      </c>
    </row>
    <row r="6276" spans="1:31" x14ac:dyDescent="0.3">
      <c r="A6276">
        <v>2519338</v>
      </c>
      <c r="B6276">
        <v>1</v>
      </c>
      <c r="C6276" t="s">
        <v>80</v>
      </c>
      <c r="D6276" t="s">
        <v>103</v>
      </c>
      <c r="E6276" t="s">
        <v>141</v>
      </c>
      <c r="F6276" t="s">
        <v>3208</v>
      </c>
      <c r="G6276" t="s">
        <v>295</v>
      </c>
      <c r="H6276" t="s">
        <v>135</v>
      </c>
      <c r="I6276" t="s">
        <v>136</v>
      </c>
      <c r="J6276" t="s">
        <v>137</v>
      </c>
      <c r="K6276" t="s">
        <v>144</v>
      </c>
      <c r="L6276" t="s">
        <v>17921</v>
      </c>
      <c r="M6276" t="s">
        <v>17922</v>
      </c>
      <c r="N6276">
        <v>0.7</v>
      </c>
      <c r="O6276">
        <v>0</v>
      </c>
      <c r="P6276">
        <v>654</v>
      </c>
      <c r="Q6276">
        <v>11</v>
      </c>
      <c r="R6276">
        <v>32</v>
      </c>
      <c r="S6276">
        <v>9</v>
      </c>
      <c r="T6276">
        <v>74</v>
      </c>
      <c r="U6276">
        <v>4</v>
      </c>
      <c r="V6276">
        <v>0</v>
      </c>
      <c r="W6276">
        <v>0</v>
      </c>
      <c r="X6276">
        <v>136.33723137947908</v>
      </c>
      <c r="Y6276">
        <v>8.5101424693841601</v>
      </c>
      <c r="Z6276">
        <v>18.3185306419632</v>
      </c>
      <c r="AA6276">
        <v>26.241745060775564</v>
      </c>
      <c r="AB6276">
        <v>151.06378032352856</v>
      </c>
      <c r="AC6276">
        <v>621.38720903936871</v>
      </c>
      <c r="AD6276">
        <v>0</v>
      </c>
      <c r="AE6276">
        <v>961.85863891449935</v>
      </c>
    </row>
    <row r="6277" spans="1:31" x14ac:dyDescent="0.3">
      <c r="A6277">
        <v>2519175</v>
      </c>
      <c r="B6277">
        <v>1</v>
      </c>
      <c r="C6277" t="s">
        <v>80</v>
      </c>
      <c r="D6277" t="s">
        <v>82</v>
      </c>
      <c r="E6277" t="s">
        <v>132</v>
      </c>
      <c r="F6277" t="s">
        <v>17923</v>
      </c>
      <c r="G6277" t="s">
        <v>450</v>
      </c>
      <c r="H6277" t="s">
        <v>135</v>
      </c>
      <c r="I6277" t="s">
        <v>136</v>
      </c>
      <c r="J6277" t="s">
        <v>137</v>
      </c>
      <c r="K6277" t="s">
        <v>144</v>
      </c>
      <c r="L6277" t="s">
        <v>17924</v>
      </c>
      <c r="M6277" t="s">
        <v>17925</v>
      </c>
      <c r="N6277">
        <v>1.1516666659999999</v>
      </c>
      <c r="O6277">
        <v>0</v>
      </c>
      <c r="P6277">
        <v>314</v>
      </c>
      <c r="Q6277">
        <v>0</v>
      </c>
      <c r="R6277">
        <v>0</v>
      </c>
      <c r="S6277">
        <v>0</v>
      </c>
      <c r="T6277">
        <v>193</v>
      </c>
      <c r="U6277">
        <v>0</v>
      </c>
      <c r="V6277">
        <v>0</v>
      </c>
      <c r="W6277">
        <v>0</v>
      </c>
      <c r="X6277">
        <v>139.36567981392031</v>
      </c>
      <c r="Y6277">
        <v>0</v>
      </c>
      <c r="Z6277">
        <v>0</v>
      </c>
      <c r="AA6277">
        <v>0</v>
      </c>
      <c r="AB6277">
        <v>272.25324048853497</v>
      </c>
      <c r="AC6277">
        <v>0</v>
      </c>
      <c r="AD6277">
        <v>0</v>
      </c>
      <c r="AE6277">
        <v>411.61892030245531</v>
      </c>
    </row>
    <row r="6278" spans="1:31" x14ac:dyDescent="0.3">
      <c r="A6278">
        <v>2519344</v>
      </c>
      <c r="B6278">
        <v>1</v>
      </c>
      <c r="C6278" t="s">
        <v>80</v>
      </c>
      <c r="D6278" t="s">
        <v>88</v>
      </c>
      <c r="E6278" t="s">
        <v>147</v>
      </c>
      <c r="F6278" t="s">
        <v>871</v>
      </c>
      <c r="G6278" t="s">
        <v>177</v>
      </c>
      <c r="H6278" t="s">
        <v>150</v>
      </c>
      <c r="I6278" t="s">
        <v>136</v>
      </c>
      <c r="J6278" t="s">
        <v>137</v>
      </c>
      <c r="K6278" t="s">
        <v>144</v>
      </c>
      <c r="L6278" t="s">
        <v>17926</v>
      </c>
      <c r="M6278" t="s">
        <v>17927</v>
      </c>
      <c r="N6278">
        <v>1.2677777770000001</v>
      </c>
      <c r="O6278">
        <v>0</v>
      </c>
      <c r="P6278">
        <v>1</v>
      </c>
      <c r="Q6278">
        <v>0</v>
      </c>
      <c r="R6278">
        <v>0</v>
      </c>
      <c r="S6278">
        <v>0</v>
      </c>
      <c r="T6278">
        <v>1</v>
      </c>
      <c r="U6278">
        <v>0</v>
      </c>
      <c r="V6278">
        <v>0</v>
      </c>
      <c r="W6278">
        <v>0</v>
      </c>
      <c r="X6278">
        <v>0.29448846759555558</v>
      </c>
      <c r="Y6278">
        <v>0</v>
      </c>
      <c r="Z6278">
        <v>0</v>
      </c>
      <c r="AA6278">
        <v>0</v>
      </c>
      <c r="AB6278">
        <v>4.9444487440533154</v>
      </c>
      <c r="AC6278">
        <v>0</v>
      </c>
      <c r="AD6278">
        <v>0</v>
      </c>
      <c r="AE6278">
        <v>5.2389372116488708</v>
      </c>
    </row>
    <row r="6279" spans="1:31" x14ac:dyDescent="0.3">
      <c r="A6279">
        <v>2519381</v>
      </c>
      <c r="B6279">
        <v>1</v>
      </c>
      <c r="C6279" t="s">
        <v>81</v>
      </c>
      <c r="D6279" t="s">
        <v>122</v>
      </c>
      <c r="E6279" t="s">
        <v>187</v>
      </c>
      <c r="F6279" t="s">
        <v>1653</v>
      </c>
      <c r="G6279" t="s">
        <v>143</v>
      </c>
      <c r="H6279" t="s">
        <v>135</v>
      </c>
      <c r="I6279" t="s">
        <v>136</v>
      </c>
      <c r="J6279" t="s">
        <v>137</v>
      </c>
      <c r="K6279" t="s">
        <v>144</v>
      </c>
      <c r="L6279" t="s">
        <v>17928</v>
      </c>
      <c r="M6279" t="s">
        <v>17929</v>
      </c>
      <c r="N6279">
        <v>0.119722222</v>
      </c>
      <c r="O6279">
        <v>1</v>
      </c>
      <c r="P6279">
        <v>521</v>
      </c>
      <c r="Q6279">
        <v>4</v>
      </c>
      <c r="R6279">
        <v>0</v>
      </c>
      <c r="S6279">
        <v>6</v>
      </c>
      <c r="T6279">
        <v>24</v>
      </c>
      <c r="U6279">
        <v>0</v>
      </c>
      <c r="V6279">
        <v>0</v>
      </c>
      <c r="W6279">
        <v>1.0593469178799999E-2</v>
      </c>
      <c r="X6279">
        <v>4.8622567692903402</v>
      </c>
      <c r="Y6279">
        <v>0.220371716112995</v>
      </c>
      <c r="Z6279">
        <v>0</v>
      </c>
      <c r="AA6279">
        <v>2.1490149533765197</v>
      </c>
      <c r="AB6279">
        <v>1.3791422911308477</v>
      </c>
      <c r="AC6279">
        <v>0</v>
      </c>
      <c r="AD6279">
        <v>0</v>
      </c>
      <c r="AE6279">
        <v>8.6213791990895015</v>
      </c>
    </row>
    <row r="6280" spans="1:31" x14ac:dyDescent="0.3">
      <c r="A6280">
        <v>2519026</v>
      </c>
      <c r="B6280">
        <v>1</v>
      </c>
      <c r="C6280" t="s">
        <v>80</v>
      </c>
      <c r="D6280" t="s">
        <v>95</v>
      </c>
      <c r="E6280" t="s">
        <v>187</v>
      </c>
      <c r="F6280" t="s">
        <v>1073</v>
      </c>
      <c r="G6280" t="s">
        <v>143</v>
      </c>
      <c r="H6280" t="s">
        <v>135</v>
      </c>
      <c r="I6280" t="s">
        <v>136</v>
      </c>
      <c r="J6280" t="s">
        <v>137</v>
      </c>
      <c r="K6280" t="s">
        <v>144</v>
      </c>
      <c r="L6280" t="s">
        <v>17930</v>
      </c>
      <c r="M6280" t="s">
        <v>17931</v>
      </c>
      <c r="N6280">
        <v>0.41138888800000001</v>
      </c>
      <c r="O6280">
        <v>1</v>
      </c>
      <c r="P6280">
        <v>192</v>
      </c>
      <c r="Q6280">
        <v>0</v>
      </c>
      <c r="R6280">
        <v>2</v>
      </c>
      <c r="S6280">
        <v>18</v>
      </c>
      <c r="T6280">
        <v>19</v>
      </c>
      <c r="U6280">
        <v>2</v>
      </c>
      <c r="V6280">
        <v>0</v>
      </c>
      <c r="W6280">
        <v>0.15735919614712918</v>
      </c>
      <c r="X6280">
        <v>10.387709758964439</v>
      </c>
      <c r="Y6280">
        <v>0</v>
      </c>
      <c r="Z6280">
        <v>8.3551522960372521E-2</v>
      </c>
      <c r="AA6280">
        <v>7.7732533145966878</v>
      </c>
      <c r="AB6280">
        <v>3.1903057878173087</v>
      </c>
      <c r="AC6280">
        <v>28.822339461798823</v>
      </c>
      <c r="AD6280">
        <v>0</v>
      </c>
      <c r="AE6280">
        <v>50.414519042284759</v>
      </c>
    </row>
    <row r="6281" spans="1:31" x14ac:dyDescent="0.3">
      <c r="A6281">
        <v>2519281</v>
      </c>
      <c r="B6281">
        <v>1</v>
      </c>
      <c r="C6281" t="s">
        <v>80</v>
      </c>
      <c r="D6281" t="s">
        <v>92</v>
      </c>
      <c r="E6281" t="s">
        <v>141</v>
      </c>
      <c r="F6281" t="s">
        <v>17932</v>
      </c>
      <c r="G6281" t="s">
        <v>143</v>
      </c>
      <c r="H6281" t="s">
        <v>135</v>
      </c>
      <c r="I6281" t="s">
        <v>136</v>
      </c>
      <c r="J6281" t="s">
        <v>137</v>
      </c>
      <c r="K6281" t="s">
        <v>144</v>
      </c>
      <c r="L6281" t="s">
        <v>17933</v>
      </c>
      <c r="M6281" t="s">
        <v>17934</v>
      </c>
      <c r="N6281">
        <v>0.191111111</v>
      </c>
      <c r="O6281">
        <v>0</v>
      </c>
      <c r="P6281">
        <v>4955</v>
      </c>
      <c r="Q6281">
        <v>9</v>
      </c>
      <c r="R6281">
        <v>361</v>
      </c>
      <c r="S6281">
        <v>38</v>
      </c>
      <c r="T6281">
        <v>757</v>
      </c>
      <c r="U6281">
        <v>2</v>
      </c>
      <c r="V6281">
        <v>1</v>
      </c>
      <c r="W6281">
        <v>0</v>
      </c>
      <c r="X6281">
        <v>235.04244816827344</v>
      </c>
      <c r="Y6281">
        <v>11.777797198296215</v>
      </c>
      <c r="Z6281">
        <v>12.602309017587046</v>
      </c>
      <c r="AA6281">
        <v>80.576703060985309</v>
      </c>
      <c r="AB6281">
        <v>170.692549666584</v>
      </c>
      <c r="AC6281">
        <v>35.592227865920009</v>
      </c>
      <c r="AD6281">
        <v>7.0409606478400014E-2</v>
      </c>
      <c r="AE6281">
        <v>546.35444458412439</v>
      </c>
    </row>
    <row r="6282" spans="1:31" x14ac:dyDescent="0.3">
      <c r="A6282">
        <v>2519092</v>
      </c>
      <c r="B6282">
        <v>1</v>
      </c>
      <c r="C6282" t="s">
        <v>80</v>
      </c>
      <c r="D6282" t="s">
        <v>87</v>
      </c>
      <c r="E6282" t="s">
        <v>141</v>
      </c>
      <c r="F6282" t="s">
        <v>17935</v>
      </c>
      <c r="G6282" t="s">
        <v>538</v>
      </c>
      <c r="H6282" t="s">
        <v>135</v>
      </c>
      <c r="I6282" t="s">
        <v>136</v>
      </c>
      <c r="J6282" t="s">
        <v>3</v>
      </c>
      <c r="K6282" t="s">
        <v>144</v>
      </c>
      <c r="L6282" t="s">
        <v>17936</v>
      </c>
      <c r="M6282" t="s">
        <v>17937</v>
      </c>
      <c r="N6282">
        <v>0.96666666599999995</v>
      </c>
      <c r="O6282">
        <v>0</v>
      </c>
      <c r="P6282">
        <v>3185</v>
      </c>
      <c r="Q6282">
        <v>0</v>
      </c>
      <c r="R6282">
        <v>1</v>
      </c>
      <c r="S6282">
        <v>3</v>
      </c>
      <c r="T6282">
        <v>139</v>
      </c>
      <c r="U6282">
        <v>0</v>
      </c>
      <c r="V6282">
        <v>0</v>
      </c>
      <c r="W6282">
        <v>0</v>
      </c>
      <c r="X6282">
        <v>1013.7836619352512</v>
      </c>
      <c r="Y6282">
        <v>0</v>
      </c>
      <c r="Z6282">
        <v>0.17844437736400004</v>
      </c>
      <c r="AA6282">
        <v>7.8446945004633335</v>
      </c>
      <c r="AB6282">
        <v>171.81791652740452</v>
      </c>
      <c r="AC6282">
        <v>0</v>
      </c>
      <c r="AD6282">
        <v>0</v>
      </c>
      <c r="AE6282">
        <v>1193.6247173404831</v>
      </c>
    </row>
    <row r="6283" spans="1:31" x14ac:dyDescent="0.3">
      <c r="A6283">
        <v>2519610</v>
      </c>
      <c r="B6283">
        <v>1</v>
      </c>
      <c r="C6283" t="s">
        <v>81</v>
      </c>
      <c r="D6283" t="s">
        <v>123</v>
      </c>
      <c r="E6283" t="s">
        <v>141</v>
      </c>
      <c r="F6283" t="s">
        <v>5468</v>
      </c>
      <c r="G6283" t="s">
        <v>143</v>
      </c>
      <c r="H6283" t="s">
        <v>135</v>
      </c>
      <c r="I6283" t="s">
        <v>136</v>
      </c>
      <c r="J6283" t="s">
        <v>137</v>
      </c>
      <c r="K6283" t="s">
        <v>144</v>
      </c>
      <c r="L6283" t="s">
        <v>17938</v>
      </c>
      <c r="M6283" t="s">
        <v>17939</v>
      </c>
      <c r="N6283">
        <v>0.30861111099999999</v>
      </c>
      <c r="O6283">
        <v>8</v>
      </c>
      <c r="P6283">
        <v>2</v>
      </c>
      <c r="Q6283">
        <v>177</v>
      </c>
      <c r="R6283">
        <v>1</v>
      </c>
      <c r="S6283">
        <v>38</v>
      </c>
      <c r="T6283">
        <v>0</v>
      </c>
      <c r="U6283">
        <v>0</v>
      </c>
      <c r="V6283">
        <v>0</v>
      </c>
      <c r="W6283">
        <v>0.49854662997068605</v>
      </c>
      <c r="X6283">
        <v>0.18721711874444441</v>
      </c>
      <c r="Y6283">
        <v>9.7387515370855393</v>
      </c>
      <c r="Z6283">
        <v>0</v>
      </c>
      <c r="AA6283">
        <v>2.9075491572401195</v>
      </c>
      <c r="AB6283">
        <v>0</v>
      </c>
      <c r="AC6283">
        <v>0</v>
      </c>
      <c r="AD6283">
        <v>0</v>
      </c>
      <c r="AE6283">
        <v>13.332064443040789</v>
      </c>
    </row>
    <row r="6284" spans="1:31" x14ac:dyDescent="0.3">
      <c r="A6284">
        <v>2519155</v>
      </c>
      <c r="B6284">
        <v>1</v>
      </c>
      <c r="C6284" t="s">
        <v>80</v>
      </c>
      <c r="D6284" t="s">
        <v>85</v>
      </c>
      <c r="E6284" t="s">
        <v>159</v>
      </c>
      <c r="F6284" t="s">
        <v>17940</v>
      </c>
      <c r="G6284" t="s">
        <v>134</v>
      </c>
      <c r="H6284" t="s">
        <v>150</v>
      </c>
      <c r="I6284" t="s">
        <v>136</v>
      </c>
      <c r="J6284" t="s">
        <v>137</v>
      </c>
      <c r="K6284" t="s">
        <v>138</v>
      </c>
      <c r="L6284" t="s">
        <v>17941</v>
      </c>
      <c r="M6284" t="s">
        <v>17942</v>
      </c>
      <c r="N6284">
        <v>3.2480555550000001</v>
      </c>
      <c r="O6284">
        <v>0</v>
      </c>
      <c r="P6284">
        <v>185</v>
      </c>
      <c r="Q6284">
        <v>0</v>
      </c>
      <c r="R6284">
        <v>0</v>
      </c>
      <c r="S6284">
        <v>0</v>
      </c>
      <c r="T6284">
        <v>27</v>
      </c>
      <c r="U6284">
        <v>0</v>
      </c>
      <c r="V6284">
        <v>0</v>
      </c>
      <c r="W6284">
        <v>0</v>
      </c>
      <c r="X6284">
        <v>138.67937733661967</v>
      </c>
      <c r="Y6284">
        <v>0</v>
      </c>
      <c r="Z6284">
        <v>0</v>
      </c>
      <c r="AA6284">
        <v>0</v>
      </c>
      <c r="AB6284">
        <v>101.19543823055994</v>
      </c>
      <c r="AC6284">
        <v>0</v>
      </c>
      <c r="AD6284">
        <v>0</v>
      </c>
      <c r="AE6284">
        <v>239.87481556717961</v>
      </c>
    </row>
    <row r="6285" spans="1:31" x14ac:dyDescent="0.3">
      <c r="A6285">
        <v>2519261</v>
      </c>
      <c r="B6285">
        <v>1</v>
      </c>
      <c r="C6285" t="s">
        <v>81</v>
      </c>
      <c r="D6285" t="s">
        <v>122</v>
      </c>
      <c r="E6285" t="s">
        <v>187</v>
      </c>
      <c r="F6285" t="s">
        <v>10109</v>
      </c>
      <c r="G6285" t="s">
        <v>143</v>
      </c>
      <c r="H6285" t="s">
        <v>135</v>
      </c>
      <c r="I6285" t="s">
        <v>136</v>
      </c>
      <c r="J6285" t="s">
        <v>137</v>
      </c>
      <c r="K6285" t="s">
        <v>144</v>
      </c>
      <c r="L6285" t="s">
        <v>17943</v>
      </c>
      <c r="M6285" t="s">
        <v>17944</v>
      </c>
      <c r="N6285">
        <v>0.14222222200000001</v>
      </c>
      <c r="O6285">
        <v>2</v>
      </c>
      <c r="P6285">
        <v>906</v>
      </c>
      <c r="Q6285">
        <v>15</v>
      </c>
      <c r="R6285">
        <v>3</v>
      </c>
      <c r="S6285">
        <v>19</v>
      </c>
      <c r="T6285">
        <v>60</v>
      </c>
      <c r="U6285">
        <v>0</v>
      </c>
      <c r="V6285">
        <v>0</v>
      </c>
      <c r="W6285">
        <v>4.1542354177422219E-2</v>
      </c>
      <c r="X6285">
        <v>11.364717328075107</v>
      </c>
      <c r="Y6285">
        <v>0.77560807897173334</v>
      </c>
      <c r="Z6285">
        <v>8.5285744170666665E-3</v>
      </c>
      <c r="AA6285">
        <v>3.7770143011475916</v>
      </c>
      <c r="AB6285">
        <v>3.72734202609209</v>
      </c>
      <c r="AC6285">
        <v>0</v>
      </c>
      <c r="AD6285">
        <v>0</v>
      </c>
      <c r="AE6285">
        <v>19.694752662881012</v>
      </c>
    </row>
    <row r="6286" spans="1:31" x14ac:dyDescent="0.3">
      <c r="A6286">
        <v>2519510</v>
      </c>
      <c r="B6286">
        <v>1</v>
      </c>
      <c r="C6286" t="s">
        <v>80</v>
      </c>
      <c r="D6286" t="s">
        <v>104</v>
      </c>
      <c r="E6286" t="s">
        <v>141</v>
      </c>
      <c r="F6286" t="s">
        <v>17945</v>
      </c>
      <c r="G6286" t="s">
        <v>143</v>
      </c>
      <c r="H6286" t="s">
        <v>135</v>
      </c>
      <c r="I6286" t="s">
        <v>136</v>
      </c>
      <c r="J6286" t="s">
        <v>137</v>
      </c>
      <c r="K6286" t="s">
        <v>144</v>
      </c>
      <c r="L6286" t="s">
        <v>17946</v>
      </c>
      <c r="M6286" t="s">
        <v>17947</v>
      </c>
      <c r="N6286">
        <v>1.263055555</v>
      </c>
      <c r="O6286">
        <v>36</v>
      </c>
      <c r="P6286">
        <v>2055</v>
      </c>
      <c r="Q6286">
        <v>114</v>
      </c>
      <c r="R6286">
        <v>158</v>
      </c>
      <c r="S6286">
        <v>40</v>
      </c>
      <c r="T6286">
        <v>220</v>
      </c>
      <c r="U6286">
        <v>2</v>
      </c>
      <c r="V6286">
        <v>1</v>
      </c>
      <c r="W6286">
        <v>83.3363112381208</v>
      </c>
      <c r="X6286">
        <v>706.14247174764773</v>
      </c>
      <c r="Y6286">
        <v>43.812832244163424</v>
      </c>
      <c r="Z6286">
        <v>55.041449203454114</v>
      </c>
      <c r="AA6286">
        <v>107.76165258224601</v>
      </c>
      <c r="AB6286">
        <v>161.78038653236874</v>
      </c>
      <c r="AC6286">
        <v>1.9204424406060099</v>
      </c>
      <c r="AD6286">
        <v>2.0800527637136965</v>
      </c>
      <c r="AE6286">
        <v>1161.8755987523205</v>
      </c>
    </row>
    <row r="6287" spans="1:31" x14ac:dyDescent="0.3">
      <c r="A6287">
        <v>2519401</v>
      </c>
      <c r="B6287">
        <v>1</v>
      </c>
      <c r="C6287" t="s">
        <v>81</v>
      </c>
      <c r="D6287" t="s">
        <v>128</v>
      </c>
      <c r="E6287" t="s">
        <v>159</v>
      </c>
      <c r="F6287" t="s">
        <v>17948</v>
      </c>
      <c r="G6287" t="s">
        <v>181</v>
      </c>
      <c r="H6287" t="s">
        <v>150</v>
      </c>
      <c r="I6287" t="s">
        <v>136</v>
      </c>
      <c r="J6287" t="s">
        <v>137</v>
      </c>
      <c r="K6287" t="s">
        <v>144</v>
      </c>
      <c r="L6287" t="s">
        <v>17949</v>
      </c>
      <c r="M6287" t="s">
        <v>17950</v>
      </c>
      <c r="N6287">
        <v>1.682222222</v>
      </c>
      <c r="O6287">
        <v>0</v>
      </c>
      <c r="P6287">
        <v>153</v>
      </c>
      <c r="Q6287">
        <v>0</v>
      </c>
      <c r="R6287">
        <v>1</v>
      </c>
      <c r="S6287">
        <v>0</v>
      </c>
      <c r="T6287">
        <v>1</v>
      </c>
      <c r="U6287">
        <v>0</v>
      </c>
      <c r="V6287">
        <v>0</v>
      </c>
      <c r="W6287">
        <v>0</v>
      </c>
      <c r="X6287">
        <v>66.288510989817723</v>
      </c>
      <c r="Y6287">
        <v>0</v>
      </c>
      <c r="Z6287">
        <v>1.6260471645438599</v>
      </c>
      <c r="AA6287">
        <v>0</v>
      </c>
      <c r="AB6287">
        <v>0.45896919751144005</v>
      </c>
      <c r="AC6287">
        <v>0</v>
      </c>
      <c r="AD6287">
        <v>0</v>
      </c>
      <c r="AE6287">
        <v>68.373527351873022</v>
      </c>
    </row>
    <row r="6288" spans="1:31" x14ac:dyDescent="0.3">
      <c r="A6288">
        <v>2519109</v>
      </c>
      <c r="B6288">
        <v>1</v>
      </c>
      <c r="C6288" t="s">
        <v>80</v>
      </c>
      <c r="D6288" t="s">
        <v>96</v>
      </c>
      <c r="E6288" t="s">
        <v>207</v>
      </c>
      <c r="F6288" t="s">
        <v>17951</v>
      </c>
      <c r="G6288" t="s">
        <v>161</v>
      </c>
      <c r="H6288" t="s">
        <v>150</v>
      </c>
      <c r="I6288" t="s">
        <v>136</v>
      </c>
      <c r="J6288" t="s">
        <v>137</v>
      </c>
      <c r="K6288" t="s">
        <v>144</v>
      </c>
      <c r="L6288" t="s">
        <v>17952</v>
      </c>
      <c r="M6288" t="s">
        <v>17953</v>
      </c>
      <c r="N6288">
        <v>1.0011111109999999</v>
      </c>
      <c r="O6288">
        <v>0</v>
      </c>
      <c r="P6288">
        <v>40</v>
      </c>
      <c r="Q6288">
        <v>0</v>
      </c>
      <c r="R6288">
        <v>1</v>
      </c>
      <c r="S6288">
        <v>0</v>
      </c>
      <c r="T6288">
        <v>11</v>
      </c>
      <c r="U6288">
        <v>0</v>
      </c>
      <c r="V6288">
        <v>0</v>
      </c>
      <c r="W6288">
        <v>0</v>
      </c>
      <c r="X6288">
        <v>36.57734061450094</v>
      </c>
      <c r="Y6288">
        <v>0</v>
      </c>
      <c r="Z6288">
        <v>0.98480307710574855</v>
      </c>
      <c r="AA6288">
        <v>0</v>
      </c>
      <c r="AB6288">
        <v>18.868507609889893</v>
      </c>
      <c r="AC6288">
        <v>0</v>
      </c>
      <c r="AD6288">
        <v>0</v>
      </c>
      <c r="AE6288">
        <v>56.430651301496582</v>
      </c>
    </row>
    <row r="6289" spans="1:31" x14ac:dyDescent="0.3">
      <c r="A6289">
        <v>2519719</v>
      </c>
      <c r="B6289">
        <v>1</v>
      </c>
      <c r="C6289" t="s">
        <v>80</v>
      </c>
      <c r="D6289" t="s">
        <v>104</v>
      </c>
      <c r="E6289" t="s">
        <v>275</v>
      </c>
      <c r="F6289" t="s">
        <v>17954</v>
      </c>
      <c r="G6289" t="s">
        <v>143</v>
      </c>
      <c r="H6289" t="s">
        <v>135</v>
      </c>
      <c r="I6289" t="s">
        <v>136</v>
      </c>
      <c r="J6289" t="s">
        <v>137</v>
      </c>
      <c r="K6289" t="s">
        <v>144</v>
      </c>
      <c r="L6289" t="s">
        <v>17955</v>
      </c>
      <c r="M6289" t="s">
        <v>17956</v>
      </c>
      <c r="N6289">
        <v>1.994444444</v>
      </c>
      <c r="O6289">
        <v>10</v>
      </c>
      <c r="P6289">
        <v>17</v>
      </c>
      <c r="Q6289">
        <v>55</v>
      </c>
      <c r="R6289">
        <v>53</v>
      </c>
      <c r="S6289">
        <v>24</v>
      </c>
      <c r="T6289">
        <v>13</v>
      </c>
      <c r="U6289">
        <v>8</v>
      </c>
      <c r="V6289">
        <v>0</v>
      </c>
      <c r="W6289">
        <v>3.0898594019223244</v>
      </c>
      <c r="X6289">
        <v>8.0993052295873174</v>
      </c>
      <c r="Y6289">
        <v>24.471269256425135</v>
      </c>
      <c r="Z6289">
        <v>23.809527000900822</v>
      </c>
      <c r="AA6289">
        <v>1215.3391374718974</v>
      </c>
      <c r="AB6289">
        <v>15.500927698356145</v>
      </c>
      <c r="AC6289">
        <v>1280.5629909221561</v>
      </c>
      <c r="AD6289">
        <v>0</v>
      </c>
      <c r="AE6289">
        <v>2570.8730169812452</v>
      </c>
    </row>
    <row r="6290" spans="1:31" x14ac:dyDescent="0.3">
      <c r="A6290">
        <v>2519029</v>
      </c>
      <c r="B6290">
        <v>1</v>
      </c>
      <c r="C6290" t="s">
        <v>81</v>
      </c>
      <c r="D6290" t="s">
        <v>118</v>
      </c>
      <c r="E6290" t="s">
        <v>132</v>
      </c>
      <c r="F6290" t="s">
        <v>17957</v>
      </c>
      <c r="G6290" t="s">
        <v>143</v>
      </c>
      <c r="H6290" t="s">
        <v>135</v>
      </c>
      <c r="I6290" t="s">
        <v>277</v>
      </c>
      <c r="J6290" t="s">
        <v>137</v>
      </c>
      <c r="K6290" t="s">
        <v>144</v>
      </c>
      <c r="L6290" t="s">
        <v>17958</v>
      </c>
      <c r="M6290" t="s">
        <v>17959</v>
      </c>
      <c r="N6290">
        <v>1.6666666E-2</v>
      </c>
      <c r="O6290">
        <v>5</v>
      </c>
      <c r="P6290">
        <v>1408</v>
      </c>
      <c r="Q6290">
        <v>189</v>
      </c>
      <c r="R6290">
        <v>174</v>
      </c>
      <c r="S6290">
        <v>29</v>
      </c>
      <c r="T6290">
        <v>113</v>
      </c>
      <c r="U6290">
        <v>0</v>
      </c>
      <c r="V6290">
        <v>0</v>
      </c>
      <c r="W6290">
        <v>1.3373599105749999E-2</v>
      </c>
      <c r="X6290">
        <v>2.2738518333842306</v>
      </c>
      <c r="Y6290">
        <v>3.5926564934937035</v>
      </c>
      <c r="Z6290">
        <v>0.50366347111319998</v>
      </c>
      <c r="AA6290">
        <v>0.62692491680249973</v>
      </c>
      <c r="AB6290">
        <v>0.52626858984873348</v>
      </c>
      <c r="AC6290">
        <v>0</v>
      </c>
      <c r="AD6290">
        <v>0</v>
      </c>
      <c r="AE6290">
        <v>7.5367389037481161</v>
      </c>
    </row>
    <row r="6291" spans="1:31" x14ac:dyDescent="0.3">
      <c r="A6291">
        <v>2519172</v>
      </c>
      <c r="B6291">
        <v>1</v>
      </c>
      <c r="C6291" t="s">
        <v>80</v>
      </c>
      <c r="D6291" t="s">
        <v>83</v>
      </c>
      <c r="E6291" t="s">
        <v>167</v>
      </c>
      <c r="F6291" t="s">
        <v>17960</v>
      </c>
      <c r="G6291" t="s">
        <v>263</v>
      </c>
      <c r="H6291" t="s">
        <v>150</v>
      </c>
      <c r="I6291" t="s">
        <v>136</v>
      </c>
      <c r="J6291" t="s">
        <v>137</v>
      </c>
      <c r="K6291" t="s">
        <v>144</v>
      </c>
      <c r="L6291" t="s">
        <v>17961</v>
      </c>
      <c r="M6291" t="s">
        <v>17962</v>
      </c>
      <c r="N6291">
        <v>1.746388888</v>
      </c>
      <c r="O6291">
        <v>0</v>
      </c>
      <c r="P6291">
        <v>5</v>
      </c>
      <c r="Q6291">
        <v>0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4.6375886875575425</v>
      </c>
      <c r="Y6291">
        <v>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4.6375886875575425</v>
      </c>
    </row>
    <row r="6292" spans="1:31" x14ac:dyDescent="0.3">
      <c r="A6292">
        <v>2519713</v>
      </c>
      <c r="B6292">
        <v>1</v>
      </c>
      <c r="C6292" t="s">
        <v>81</v>
      </c>
      <c r="D6292" t="s">
        <v>126</v>
      </c>
      <c r="E6292" t="s">
        <v>159</v>
      </c>
      <c r="F6292" t="s">
        <v>16379</v>
      </c>
      <c r="G6292" t="s">
        <v>181</v>
      </c>
      <c r="H6292" t="s">
        <v>150</v>
      </c>
      <c r="I6292" t="s">
        <v>136</v>
      </c>
      <c r="J6292" t="s">
        <v>137</v>
      </c>
      <c r="K6292" t="s">
        <v>144</v>
      </c>
      <c r="L6292" t="s">
        <v>17963</v>
      </c>
      <c r="M6292" t="s">
        <v>17964</v>
      </c>
      <c r="N6292">
        <v>2.48</v>
      </c>
      <c r="O6292">
        <v>0</v>
      </c>
      <c r="P6292">
        <v>51</v>
      </c>
      <c r="Q6292">
        <v>0</v>
      </c>
      <c r="R6292">
        <v>0</v>
      </c>
      <c r="S6292">
        <v>0</v>
      </c>
      <c r="T6292">
        <v>2</v>
      </c>
      <c r="U6292">
        <v>0</v>
      </c>
      <c r="V6292">
        <v>0</v>
      </c>
      <c r="W6292">
        <v>0</v>
      </c>
      <c r="X6292">
        <v>15.944034535900897</v>
      </c>
      <c r="Y6292">
        <v>0</v>
      </c>
      <c r="Z6292">
        <v>0</v>
      </c>
      <c r="AA6292">
        <v>0</v>
      </c>
      <c r="AB6292">
        <v>3.93177481272E-2</v>
      </c>
      <c r="AC6292">
        <v>0</v>
      </c>
      <c r="AD6292">
        <v>0</v>
      </c>
      <c r="AE6292">
        <v>15.983352284028097</v>
      </c>
    </row>
    <row r="6293" spans="1:31" x14ac:dyDescent="0.3">
      <c r="A6293">
        <v>2519321</v>
      </c>
      <c r="B6293">
        <v>1</v>
      </c>
      <c r="C6293" t="s">
        <v>80</v>
      </c>
      <c r="D6293" t="s">
        <v>95</v>
      </c>
      <c r="E6293" t="s">
        <v>141</v>
      </c>
      <c r="F6293" t="s">
        <v>17965</v>
      </c>
      <c r="G6293" t="s">
        <v>143</v>
      </c>
      <c r="H6293" t="s">
        <v>135</v>
      </c>
      <c r="I6293" t="s">
        <v>136</v>
      </c>
      <c r="J6293" t="s">
        <v>137</v>
      </c>
      <c r="K6293" t="s">
        <v>144</v>
      </c>
      <c r="L6293" t="s">
        <v>17966</v>
      </c>
      <c r="M6293" t="s">
        <v>17967</v>
      </c>
      <c r="N6293">
        <v>0.54305555500000002</v>
      </c>
      <c r="O6293">
        <v>0</v>
      </c>
      <c r="P6293">
        <v>2183</v>
      </c>
      <c r="Q6293">
        <v>0</v>
      </c>
      <c r="R6293">
        <v>4</v>
      </c>
      <c r="S6293">
        <v>2</v>
      </c>
      <c r="T6293">
        <v>309</v>
      </c>
      <c r="U6293">
        <v>0</v>
      </c>
      <c r="V6293">
        <v>1</v>
      </c>
      <c r="W6293">
        <v>0</v>
      </c>
      <c r="X6293">
        <v>228.59962575515556</v>
      </c>
      <c r="Y6293">
        <v>0</v>
      </c>
      <c r="Z6293">
        <v>3.5909756622024995E-2</v>
      </c>
      <c r="AA6293">
        <v>1.6941754974944443</v>
      </c>
      <c r="AB6293">
        <v>188.20646962754788</v>
      </c>
      <c r="AC6293">
        <v>0</v>
      </c>
      <c r="AD6293">
        <v>0.29298842324499164</v>
      </c>
      <c r="AE6293">
        <v>418.82916906006494</v>
      </c>
    </row>
    <row r="6294" spans="1:31" x14ac:dyDescent="0.3">
      <c r="A6294">
        <v>2519235</v>
      </c>
      <c r="B6294">
        <v>1</v>
      </c>
      <c r="C6294" t="s">
        <v>80</v>
      </c>
      <c r="D6294" t="s">
        <v>95</v>
      </c>
      <c r="E6294" t="s">
        <v>132</v>
      </c>
      <c r="F6294" t="s">
        <v>17968</v>
      </c>
      <c r="G6294" t="s">
        <v>204</v>
      </c>
      <c r="H6294" t="s">
        <v>135</v>
      </c>
      <c r="I6294" t="s">
        <v>136</v>
      </c>
      <c r="J6294" t="s">
        <v>137</v>
      </c>
      <c r="K6294" t="s">
        <v>144</v>
      </c>
      <c r="L6294" t="s">
        <v>17969</v>
      </c>
      <c r="M6294" t="s">
        <v>17970</v>
      </c>
      <c r="N6294">
        <v>2.176388888</v>
      </c>
      <c r="O6294">
        <v>0</v>
      </c>
      <c r="P6294">
        <v>290</v>
      </c>
      <c r="Q6294">
        <v>0</v>
      </c>
      <c r="R6294">
        <v>3</v>
      </c>
      <c r="S6294">
        <v>1</v>
      </c>
      <c r="T6294">
        <v>15</v>
      </c>
      <c r="U6294">
        <v>0</v>
      </c>
      <c r="V6294">
        <v>0</v>
      </c>
      <c r="W6294">
        <v>0</v>
      </c>
      <c r="X6294">
        <v>86.479661633758283</v>
      </c>
      <c r="Y6294">
        <v>0</v>
      </c>
      <c r="Z6294">
        <v>0.18554670712090332</v>
      </c>
      <c r="AA6294">
        <v>5.6461868295202162</v>
      </c>
      <c r="AB6294">
        <v>28.803470272675312</v>
      </c>
      <c r="AC6294">
        <v>0</v>
      </c>
      <c r="AD6294">
        <v>0</v>
      </c>
      <c r="AE6294">
        <v>121.11486544307472</v>
      </c>
    </row>
    <row r="6295" spans="1:31" x14ac:dyDescent="0.3">
      <c r="A6295">
        <v>2519278</v>
      </c>
      <c r="B6295">
        <v>1</v>
      </c>
      <c r="C6295" t="s">
        <v>81</v>
      </c>
      <c r="D6295" t="s">
        <v>128</v>
      </c>
      <c r="E6295" t="s">
        <v>167</v>
      </c>
      <c r="F6295" t="s">
        <v>17971</v>
      </c>
      <c r="G6295" t="s">
        <v>169</v>
      </c>
      <c r="H6295" t="s">
        <v>150</v>
      </c>
      <c r="I6295" t="s">
        <v>136</v>
      </c>
      <c r="J6295" t="s">
        <v>137</v>
      </c>
      <c r="K6295" t="s">
        <v>144</v>
      </c>
      <c r="L6295" t="s">
        <v>17972</v>
      </c>
      <c r="M6295" t="s">
        <v>17973</v>
      </c>
      <c r="N6295">
        <v>0.69361111099999995</v>
      </c>
      <c r="O6295">
        <v>0</v>
      </c>
      <c r="P6295">
        <v>0</v>
      </c>
      <c r="Q6295">
        <v>0</v>
      </c>
      <c r="R6295">
        <v>0</v>
      </c>
      <c r="S6295">
        <v>0</v>
      </c>
      <c r="T6295">
        <v>4</v>
      </c>
      <c r="U6295">
        <v>0</v>
      </c>
      <c r="V6295">
        <v>0</v>
      </c>
      <c r="W6295">
        <v>0</v>
      </c>
      <c r="X6295">
        <v>0</v>
      </c>
      <c r="Y6295">
        <v>0</v>
      </c>
      <c r="Z6295">
        <v>0</v>
      </c>
      <c r="AA6295">
        <v>0</v>
      </c>
      <c r="AB6295">
        <v>17.716981855224144</v>
      </c>
      <c r="AC6295">
        <v>0</v>
      </c>
      <c r="AD6295">
        <v>0</v>
      </c>
      <c r="AE6295">
        <v>17.716981855224144</v>
      </c>
    </row>
    <row r="6296" spans="1:31" x14ac:dyDescent="0.3">
      <c r="A6296">
        <v>2519659</v>
      </c>
      <c r="B6296">
        <v>1</v>
      </c>
      <c r="C6296" t="s">
        <v>80</v>
      </c>
      <c r="D6296" t="s">
        <v>96</v>
      </c>
      <c r="E6296" t="s">
        <v>141</v>
      </c>
      <c r="F6296" t="s">
        <v>889</v>
      </c>
      <c r="G6296" t="s">
        <v>143</v>
      </c>
      <c r="H6296" t="s">
        <v>135</v>
      </c>
      <c r="I6296" t="s">
        <v>136</v>
      </c>
      <c r="J6296" t="s">
        <v>137</v>
      </c>
      <c r="K6296" t="s">
        <v>144</v>
      </c>
      <c r="L6296" t="s">
        <v>17974</v>
      </c>
      <c r="M6296" t="s">
        <v>17975</v>
      </c>
      <c r="N6296">
        <v>0.98277777700000002</v>
      </c>
      <c r="O6296">
        <v>2</v>
      </c>
      <c r="P6296">
        <v>105</v>
      </c>
      <c r="Q6296">
        <v>3</v>
      </c>
      <c r="R6296">
        <v>0</v>
      </c>
      <c r="S6296">
        <v>7</v>
      </c>
      <c r="T6296">
        <v>1</v>
      </c>
      <c r="U6296">
        <v>0</v>
      </c>
      <c r="V6296">
        <v>0</v>
      </c>
      <c r="W6296">
        <v>0.38772376245025997</v>
      </c>
      <c r="X6296">
        <v>23.798461107065435</v>
      </c>
      <c r="Y6296">
        <v>1.8548839821837666</v>
      </c>
      <c r="Z6296">
        <v>0</v>
      </c>
      <c r="AA6296">
        <v>61.986074022472621</v>
      </c>
      <c r="AB6296">
        <v>0</v>
      </c>
      <c r="AC6296">
        <v>0</v>
      </c>
      <c r="AD6296">
        <v>0</v>
      </c>
      <c r="AE6296">
        <v>88.027142874172085</v>
      </c>
    </row>
    <row r="6297" spans="1:31" x14ac:dyDescent="0.3">
      <c r="A6297">
        <v>2519187</v>
      </c>
      <c r="B6297">
        <v>1</v>
      </c>
      <c r="C6297" t="s">
        <v>80</v>
      </c>
      <c r="D6297" t="s">
        <v>88</v>
      </c>
      <c r="E6297" t="s">
        <v>132</v>
      </c>
      <c r="F6297" t="s">
        <v>14564</v>
      </c>
      <c r="G6297" t="s">
        <v>143</v>
      </c>
      <c r="H6297" t="s">
        <v>135</v>
      </c>
      <c r="I6297" t="s">
        <v>136</v>
      </c>
      <c r="J6297" t="s">
        <v>137</v>
      </c>
      <c r="K6297" t="s">
        <v>144</v>
      </c>
      <c r="L6297" t="s">
        <v>17976</v>
      </c>
      <c r="M6297" t="s">
        <v>17977</v>
      </c>
      <c r="N6297">
        <v>0.98388888799999996</v>
      </c>
      <c r="O6297">
        <v>1</v>
      </c>
      <c r="P6297">
        <v>529</v>
      </c>
      <c r="Q6297">
        <v>0</v>
      </c>
      <c r="R6297">
        <v>1</v>
      </c>
      <c r="S6297">
        <v>13</v>
      </c>
      <c r="T6297">
        <v>118</v>
      </c>
      <c r="U6297">
        <v>2</v>
      </c>
      <c r="V6297">
        <v>2</v>
      </c>
      <c r="W6297">
        <v>9.3897656334064905</v>
      </c>
      <c r="X6297">
        <v>155.14238362393667</v>
      </c>
      <c r="Y6297">
        <v>0</v>
      </c>
      <c r="Z6297">
        <v>0.7740002076925</v>
      </c>
      <c r="AA6297">
        <v>161.03810509989526</v>
      </c>
      <c r="AB6297">
        <v>188.56969143158841</v>
      </c>
      <c r="AC6297">
        <v>53.868671325990938</v>
      </c>
      <c r="AD6297">
        <v>27.593694565743249</v>
      </c>
      <c r="AE6297">
        <v>596.37631188825344</v>
      </c>
    </row>
    <row r="6298" spans="1:31" x14ac:dyDescent="0.3">
      <c r="A6298">
        <v>2519705</v>
      </c>
      <c r="B6298">
        <v>1</v>
      </c>
      <c r="C6298" t="s">
        <v>81</v>
      </c>
      <c r="D6298" t="s">
        <v>116</v>
      </c>
      <c r="E6298" t="s">
        <v>141</v>
      </c>
      <c r="F6298" t="s">
        <v>17978</v>
      </c>
      <c r="G6298" t="s">
        <v>143</v>
      </c>
      <c r="H6298" t="s">
        <v>135</v>
      </c>
      <c r="I6298" t="s">
        <v>136</v>
      </c>
      <c r="J6298" t="s">
        <v>137</v>
      </c>
      <c r="K6298" t="s">
        <v>144</v>
      </c>
      <c r="L6298" t="s">
        <v>17979</v>
      </c>
      <c r="M6298" t="s">
        <v>17980</v>
      </c>
      <c r="N6298">
        <v>0.22027777700000001</v>
      </c>
      <c r="O6298">
        <v>0</v>
      </c>
      <c r="P6298">
        <v>0</v>
      </c>
      <c r="Q6298">
        <v>18</v>
      </c>
      <c r="R6298">
        <v>0</v>
      </c>
      <c r="S6298">
        <v>1</v>
      </c>
      <c r="T6298">
        <v>0</v>
      </c>
      <c r="U6298">
        <v>0</v>
      </c>
      <c r="V6298">
        <v>0</v>
      </c>
      <c r="W6298">
        <v>0</v>
      </c>
      <c r="X6298">
        <v>0</v>
      </c>
      <c r="Y6298">
        <v>1.05883304444723</v>
      </c>
      <c r="Z6298">
        <v>0</v>
      </c>
      <c r="AA6298">
        <v>7.8266851159550628</v>
      </c>
      <c r="AB6298">
        <v>0</v>
      </c>
      <c r="AC6298">
        <v>0</v>
      </c>
      <c r="AD6298">
        <v>0</v>
      </c>
      <c r="AE6298">
        <v>8.8855181604022935</v>
      </c>
    </row>
    <row r="6299" spans="1:31" x14ac:dyDescent="0.3">
      <c r="A6299">
        <v>2519373</v>
      </c>
      <c r="B6299">
        <v>1</v>
      </c>
      <c r="C6299" t="s">
        <v>80</v>
      </c>
      <c r="D6299" t="s">
        <v>88</v>
      </c>
      <c r="E6299" t="s">
        <v>159</v>
      </c>
      <c r="F6299" t="s">
        <v>12719</v>
      </c>
      <c r="G6299" t="s">
        <v>161</v>
      </c>
      <c r="H6299" t="s">
        <v>150</v>
      </c>
      <c r="I6299" t="s">
        <v>136</v>
      </c>
      <c r="J6299" t="s">
        <v>137</v>
      </c>
      <c r="K6299" t="s">
        <v>144</v>
      </c>
      <c r="L6299" t="s">
        <v>17981</v>
      </c>
      <c r="M6299" t="s">
        <v>17982</v>
      </c>
      <c r="N6299">
        <v>0.21805555500000001</v>
      </c>
      <c r="O6299">
        <v>0</v>
      </c>
      <c r="P6299">
        <v>653</v>
      </c>
      <c r="Q6299">
        <v>0</v>
      </c>
      <c r="R6299">
        <v>0</v>
      </c>
      <c r="S6299">
        <v>0</v>
      </c>
      <c r="T6299">
        <v>21</v>
      </c>
      <c r="U6299">
        <v>0</v>
      </c>
      <c r="V6299">
        <v>0</v>
      </c>
      <c r="W6299">
        <v>0</v>
      </c>
      <c r="X6299">
        <v>33.63978687975812</v>
      </c>
      <c r="Y6299">
        <v>0</v>
      </c>
      <c r="Z6299">
        <v>0</v>
      </c>
      <c r="AA6299">
        <v>0</v>
      </c>
      <c r="AB6299">
        <v>4.8986822210105041</v>
      </c>
      <c r="AC6299">
        <v>0</v>
      </c>
      <c r="AD6299">
        <v>0</v>
      </c>
      <c r="AE6299">
        <v>38.538469100768623</v>
      </c>
    </row>
    <row r="6300" spans="1:31" x14ac:dyDescent="0.3">
      <c r="A6300">
        <v>2519164</v>
      </c>
      <c r="B6300">
        <v>1</v>
      </c>
      <c r="C6300" t="s">
        <v>80</v>
      </c>
      <c r="D6300" t="s">
        <v>83</v>
      </c>
      <c r="E6300" t="s">
        <v>207</v>
      </c>
      <c r="F6300" t="s">
        <v>17330</v>
      </c>
      <c r="G6300" t="s">
        <v>161</v>
      </c>
      <c r="H6300" t="s">
        <v>150</v>
      </c>
      <c r="I6300" t="s">
        <v>136</v>
      </c>
      <c r="J6300" t="s">
        <v>137</v>
      </c>
      <c r="K6300" t="s">
        <v>144</v>
      </c>
      <c r="L6300" t="s">
        <v>17983</v>
      </c>
      <c r="M6300" t="s">
        <v>17984</v>
      </c>
      <c r="N6300">
        <v>0.76555555500000005</v>
      </c>
      <c r="O6300">
        <v>0</v>
      </c>
      <c r="P6300">
        <v>0</v>
      </c>
      <c r="Q6300">
        <v>0</v>
      </c>
      <c r="R6300">
        <v>0</v>
      </c>
      <c r="S6300">
        <v>0</v>
      </c>
      <c r="T6300">
        <v>83</v>
      </c>
      <c r="U6300">
        <v>0</v>
      </c>
      <c r="V6300">
        <v>1</v>
      </c>
      <c r="W6300">
        <v>0</v>
      </c>
      <c r="X6300">
        <v>0</v>
      </c>
      <c r="Y6300">
        <v>0</v>
      </c>
      <c r="Z6300">
        <v>0</v>
      </c>
      <c r="AA6300">
        <v>0</v>
      </c>
      <c r="AB6300">
        <v>42.290076314352198</v>
      </c>
      <c r="AC6300">
        <v>0</v>
      </c>
      <c r="AD6300">
        <v>1.6519998667921818</v>
      </c>
      <c r="AE6300">
        <v>43.94207618114438</v>
      </c>
    </row>
    <row r="6301" spans="1:31" x14ac:dyDescent="0.3">
      <c r="A6301">
        <v>2519642</v>
      </c>
      <c r="B6301">
        <v>1</v>
      </c>
      <c r="C6301" t="s">
        <v>80</v>
      </c>
      <c r="D6301" t="s">
        <v>82</v>
      </c>
      <c r="E6301" t="s">
        <v>147</v>
      </c>
      <c r="F6301" t="s">
        <v>17985</v>
      </c>
      <c r="G6301" t="s">
        <v>177</v>
      </c>
      <c r="H6301" t="s">
        <v>150</v>
      </c>
      <c r="I6301" t="s">
        <v>136</v>
      </c>
      <c r="J6301" t="s">
        <v>137</v>
      </c>
      <c r="K6301" t="s">
        <v>144</v>
      </c>
      <c r="L6301" t="s">
        <v>17986</v>
      </c>
      <c r="M6301" t="s">
        <v>17987</v>
      </c>
      <c r="N6301">
        <v>0.78611111099999997</v>
      </c>
      <c r="O6301">
        <v>0</v>
      </c>
      <c r="P6301">
        <v>32</v>
      </c>
      <c r="Q6301">
        <v>0</v>
      </c>
      <c r="R6301">
        <v>0</v>
      </c>
      <c r="S6301">
        <v>0</v>
      </c>
      <c r="T6301">
        <v>15</v>
      </c>
      <c r="U6301">
        <v>0</v>
      </c>
      <c r="V6301">
        <v>0</v>
      </c>
      <c r="W6301">
        <v>0</v>
      </c>
      <c r="X6301">
        <v>11.495634786844414</v>
      </c>
      <c r="Y6301">
        <v>0</v>
      </c>
      <c r="Z6301">
        <v>0</v>
      </c>
      <c r="AA6301">
        <v>0</v>
      </c>
      <c r="AB6301">
        <v>12.40749514725875</v>
      </c>
      <c r="AC6301">
        <v>0</v>
      </c>
      <c r="AD6301">
        <v>0</v>
      </c>
      <c r="AE6301">
        <v>23.903129934103163</v>
      </c>
    </row>
    <row r="6302" spans="1:31" x14ac:dyDescent="0.3">
      <c r="A6302">
        <v>2519204</v>
      </c>
      <c r="B6302">
        <v>1</v>
      </c>
      <c r="C6302" t="s">
        <v>80</v>
      </c>
      <c r="D6302" t="s">
        <v>105</v>
      </c>
      <c r="E6302" t="s">
        <v>167</v>
      </c>
      <c r="F6302" t="s">
        <v>17988</v>
      </c>
      <c r="G6302" t="s">
        <v>234</v>
      </c>
      <c r="H6302" t="s">
        <v>150</v>
      </c>
      <c r="I6302" t="s">
        <v>136</v>
      </c>
      <c r="J6302" t="s">
        <v>137</v>
      </c>
      <c r="K6302" t="s">
        <v>144</v>
      </c>
      <c r="L6302" t="s">
        <v>17989</v>
      </c>
      <c r="M6302" t="s">
        <v>17990</v>
      </c>
      <c r="N6302">
        <v>0.89583333300000001</v>
      </c>
      <c r="O6302">
        <v>0</v>
      </c>
      <c r="P6302">
        <v>0</v>
      </c>
      <c r="Q6302">
        <v>0</v>
      </c>
      <c r="R6302">
        <v>0</v>
      </c>
      <c r="S6302">
        <v>0</v>
      </c>
      <c r="T6302">
        <v>2</v>
      </c>
      <c r="U6302">
        <v>0</v>
      </c>
      <c r="V6302">
        <v>0</v>
      </c>
      <c r="W6302">
        <v>0</v>
      </c>
      <c r="X6302">
        <v>0</v>
      </c>
      <c r="Y6302">
        <v>0</v>
      </c>
      <c r="Z6302">
        <v>0</v>
      </c>
      <c r="AA6302">
        <v>0</v>
      </c>
      <c r="AB6302">
        <v>2.7976846870402801</v>
      </c>
      <c r="AC6302">
        <v>0</v>
      </c>
      <c r="AD6302">
        <v>0</v>
      </c>
      <c r="AE6302">
        <v>2.7976846870402801</v>
      </c>
    </row>
    <row r="6303" spans="1:31" x14ac:dyDescent="0.3">
      <c r="A6303">
        <v>2519264</v>
      </c>
      <c r="B6303">
        <v>1</v>
      </c>
      <c r="C6303" t="s">
        <v>80</v>
      </c>
      <c r="D6303" t="s">
        <v>96</v>
      </c>
      <c r="E6303" t="s">
        <v>167</v>
      </c>
      <c r="F6303" t="s">
        <v>17991</v>
      </c>
      <c r="G6303" t="s">
        <v>169</v>
      </c>
      <c r="H6303" t="s">
        <v>150</v>
      </c>
      <c r="I6303" t="s">
        <v>136</v>
      </c>
      <c r="J6303" t="s">
        <v>137</v>
      </c>
      <c r="K6303" t="s">
        <v>144</v>
      </c>
      <c r="L6303" t="s">
        <v>17992</v>
      </c>
      <c r="M6303" t="s">
        <v>17993</v>
      </c>
      <c r="N6303">
        <v>1.875</v>
      </c>
      <c r="O6303">
        <v>0</v>
      </c>
      <c r="P6303">
        <v>1</v>
      </c>
      <c r="Q6303">
        <v>0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0</v>
      </c>
      <c r="Y6303">
        <v>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</row>
    <row r="6304" spans="1:31" x14ac:dyDescent="0.3">
      <c r="A6304">
        <v>2519596</v>
      </c>
      <c r="B6304">
        <v>1</v>
      </c>
      <c r="C6304" t="s">
        <v>81</v>
      </c>
      <c r="D6304" t="s">
        <v>118</v>
      </c>
      <c r="E6304" t="s">
        <v>167</v>
      </c>
      <c r="F6304" t="s">
        <v>17994</v>
      </c>
      <c r="G6304" t="s">
        <v>263</v>
      </c>
      <c r="H6304" t="s">
        <v>150</v>
      </c>
      <c r="I6304" t="s">
        <v>136</v>
      </c>
      <c r="J6304" t="s">
        <v>137</v>
      </c>
      <c r="K6304" t="s">
        <v>144</v>
      </c>
      <c r="L6304" t="s">
        <v>17995</v>
      </c>
      <c r="M6304" t="s">
        <v>17996</v>
      </c>
      <c r="N6304">
        <v>2.403611111</v>
      </c>
      <c r="O6304">
        <v>0</v>
      </c>
      <c r="P6304">
        <v>2</v>
      </c>
      <c r="Q6304">
        <v>0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1.1248090520846477</v>
      </c>
      <c r="Y6304">
        <v>0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1.1248090520846477</v>
      </c>
    </row>
    <row r="6305" spans="1:31" x14ac:dyDescent="0.3">
      <c r="A6305">
        <v>2519058</v>
      </c>
      <c r="B6305">
        <v>1</v>
      </c>
      <c r="C6305" t="s">
        <v>81</v>
      </c>
      <c r="D6305" t="s">
        <v>116</v>
      </c>
      <c r="E6305" t="s">
        <v>187</v>
      </c>
      <c r="F6305" t="s">
        <v>17997</v>
      </c>
      <c r="G6305" t="s">
        <v>143</v>
      </c>
      <c r="H6305" t="s">
        <v>135</v>
      </c>
      <c r="I6305" t="s">
        <v>136</v>
      </c>
      <c r="J6305" t="s">
        <v>137</v>
      </c>
      <c r="K6305" t="s">
        <v>144</v>
      </c>
      <c r="L6305" t="s">
        <v>17998</v>
      </c>
      <c r="M6305" t="s">
        <v>17999</v>
      </c>
      <c r="N6305">
        <v>1.1994444440000001</v>
      </c>
      <c r="O6305">
        <v>2</v>
      </c>
      <c r="P6305">
        <v>400</v>
      </c>
      <c r="Q6305">
        <v>6</v>
      </c>
      <c r="R6305">
        <v>1</v>
      </c>
      <c r="S6305">
        <v>3</v>
      </c>
      <c r="T6305">
        <v>18</v>
      </c>
      <c r="U6305">
        <v>0</v>
      </c>
      <c r="V6305">
        <v>0</v>
      </c>
      <c r="W6305">
        <v>2.9058788227364865</v>
      </c>
      <c r="X6305">
        <v>44.244707602284201</v>
      </c>
      <c r="Y6305">
        <v>87.558803297080715</v>
      </c>
      <c r="Z6305">
        <v>0.81248847588333328</v>
      </c>
      <c r="AA6305">
        <v>3.4926985658359961</v>
      </c>
      <c r="AB6305">
        <v>11.071279426315551</v>
      </c>
      <c r="AC6305">
        <v>0</v>
      </c>
      <c r="AD6305">
        <v>0</v>
      </c>
      <c r="AE6305">
        <v>150.0858561901363</v>
      </c>
    </row>
    <row r="6306" spans="1:31" x14ac:dyDescent="0.3">
      <c r="A6306">
        <v>2519224</v>
      </c>
      <c r="B6306">
        <v>1</v>
      </c>
      <c r="C6306" t="s">
        <v>81</v>
      </c>
      <c r="D6306" t="s">
        <v>127</v>
      </c>
      <c r="E6306" t="s">
        <v>159</v>
      </c>
      <c r="F6306" t="s">
        <v>18000</v>
      </c>
      <c r="G6306" t="s">
        <v>134</v>
      </c>
      <c r="H6306" t="s">
        <v>150</v>
      </c>
      <c r="I6306" t="s">
        <v>136</v>
      </c>
      <c r="J6306" t="s">
        <v>137</v>
      </c>
      <c r="K6306" t="s">
        <v>138</v>
      </c>
      <c r="L6306" t="s">
        <v>18001</v>
      </c>
      <c r="M6306" t="s">
        <v>18002</v>
      </c>
      <c r="N6306">
        <v>0.76249999999999996</v>
      </c>
      <c r="O6306">
        <v>0</v>
      </c>
      <c r="P6306">
        <v>9</v>
      </c>
      <c r="Q6306">
        <v>0</v>
      </c>
      <c r="R6306">
        <v>10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0.42894112840484999</v>
      </c>
      <c r="Y6306">
        <v>0</v>
      </c>
      <c r="Z6306">
        <v>7.5707985786966363</v>
      </c>
      <c r="AA6306">
        <v>0</v>
      </c>
      <c r="AB6306">
        <v>0</v>
      </c>
      <c r="AC6306">
        <v>0</v>
      </c>
      <c r="AD6306">
        <v>0</v>
      </c>
      <c r="AE6306">
        <v>7.9997397071014866</v>
      </c>
    </row>
    <row r="6307" spans="1:31" x14ac:dyDescent="0.3">
      <c r="A6307">
        <v>2519267</v>
      </c>
      <c r="B6307">
        <v>1</v>
      </c>
      <c r="C6307" t="s">
        <v>81</v>
      </c>
      <c r="D6307" t="s">
        <v>123</v>
      </c>
      <c r="E6307" t="s">
        <v>141</v>
      </c>
      <c r="F6307" t="s">
        <v>7518</v>
      </c>
      <c r="G6307" t="s">
        <v>143</v>
      </c>
      <c r="H6307" t="s">
        <v>135</v>
      </c>
      <c r="I6307" t="s">
        <v>136</v>
      </c>
      <c r="J6307" t="s">
        <v>137</v>
      </c>
      <c r="K6307" t="s">
        <v>144</v>
      </c>
      <c r="L6307" t="s">
        <v>18003</v>
      </c>
      <c r="M6307" t="s">
        <v>18004</v>
      </c>
      <c r="N6307">
        <v>5.2777776999999998E-2</v>
      </c>
      <c r="O6307">
        <v>4</v>
      </c>
      <c r="P6307">
        <v>1324</v>
      </c>
      <c r="Q6307">
        <v>127</v>
      </c>
      <c r="R6307">
        <v>137</v>
      </c>
      <c r="S6307">
        <v>17</v>
      </c>
      <c r="T6307">
        <v>181</v>
      </c>
      <c r="U6307">
        <v>0</v>
      </c>
      <c r="V6307">
        <v>1</v>
      </c>
      <c r="W6307">
        <v>2.4404143245783334E-2</v>
      </c>
      <c r="X6307">
        <v>11.272556517582984</v>
      </c>
      <c r="Y6307">
        <v>3.063808296113975</v>
      </c>
      <c r="Z6307">
        <v>2.2558544947461576</v>
      </c>
      <c r="AA6307">
        <v>1.5408950531184111</v>
      </c>
      <c r="AB6307">
        <v>4.9094699440282517</v>
      </c>
      <c r="AC6307">
        <v>0</v>
      </c>
      <c r="AD6307">
        <v>8.6202694955000006E-2</v>
      </c>
      <c r="AE6307">
        <v>23.153191143790561</v>
      </c>
    </row>
    <row r="6308" spans="1:31" x14ac:dyDescent="0.3">
      <c r="A6308">
        <v>2519244</v>
      </c>
      <c r="B6308">
        <v>1</v>
      </c>
      <c r="C6308" t="s">
        <v>81</v>
      </c>
      <c r="D6308" t="s">
        <v>122</v>
      </c>
      <c r="E6308" t="s">
        <v>141</v>
      </c>
      <c r="F6308" t="s">
        <v>13765</v>
      </c>
      <c r="G6308" t="s">
        <v>143</v>
      </c>
      <c r="H6308" t="s">
        <v>135</v>
      </c>
      <c r="I6308" t="s">
        <v>136</v>
      </c>
      <c r="J6308" t="s">
        <v>137</v>
      </c>
      <c r="K6308" t="s">
        <v>144</v>
      </c>
      <c r="L6308" t="s">
        <v>18005</v>
      </c>
      <c r="M6308" t="s">
        <v>18006</v>
      </c>
      <c r="N6308">
        <v>0.444722222</v>
      </c>
      <c r="O6308">
        <v>10</v>
      </c>
      <c r="P6308">
        <v>860</v>
      </c>
      <c r="Q6308">
        <v>70</v>
      </c>
      <c r="R6308">
        <v>41</v>
      </c>
      <c r="S6308">
        <v>21</v>
      </c>
      <c r="T6308">
        <v>56</v>
      </c>
      <c r="U6308">
        <v>0</v>
      </c>
      <c r="V6308">
        <v>0</v>
      </c>
      <c r="W6308">
        <v>0.69174542361436941</v>
      </c>
      <c r="X6308">
        <v>45.077387274114223</v>
      </c>
      <c r="Y6308">
        <v>40.4268221928508</v>
      </c>
      <c r="Z6308">
        <v>5.0633475257555345</v>
      </c>
      <c r="AA6308">
        <v>31.667720732392439</v>
      </c>
      <c r="AB6308">
        <v>16.403233351553443</v>
      </c>
      <c r="AC6308">
        <v>0</v>
      </c>
      <c r="AD6308">
        <v>0</v>
      </c>
      <c r="AE6308">
        <v>139.33025650028083</v>
      </c>
    </row>
    <row r="6309" spans="1:31" x14ac:dyDescent="0.3">
      <c r="A6309">
        <v>2519144</v>
      </c>
      <c r="B6309">
        <v>1</v>
      </c>
      <c r="C6309" t="s">
        <v>80</v>
      </c>
      <c r="D6309" t="s">
        <v>101</v>
      </c>
      <c r="E6309" t="s">
        <v>147</v>
      </c>
      <c r="F6309" t="s">
        <v>18007</v>
      </c>
      <c r="G6309" t="s">
        <v>161</v>
      </c>
      <c r="H6309" t="s">
        <v>150</v>
      </c>
      <c r="I6309" t="s">
        <v>136</v>
      </c>
      <c r="J6309" t="s">
        <v>137</v>
      </c>
      <c r="K6309" t="s">
        <v>144</v>
      </c>
      <c r="L6309" t="s">
        <v>18008</v>
      </c>
      <c r="M6309" t="s">
        <v>18009</v>
      </c>
      <c r="N6309">
        <v>1.875555555</v>
      </c>
      <c r="O6309">
        <v>0</v>
      </c>
      <c r="P6309">
        <v>18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6.002807264695412</v>
      </c>
      <c r="Y6309">
        <v>0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6.002807264695412</v>
      </c>
    </row>
    <row r="6310" spans="1:31" x14ac:dyDescent="0.3">
      <c r="A6310">
        <v>2519038</v>
      </c>
      <c r="B6310">
        <v>1</v>
      </c>
      <c r="C6310" t="s">
        <v>80</v>
      </c>
      <c r="D6310" t="s">
        <v>82</v>
      </c>
      <c r="E6310" t="s">
        <v>275</v>
      </c>
      <c r="F6310" t="s">
        <v>18010</v>
      </c>
      <c r="G6310" t="s">
        <v>295</v>
      </c>
      <c r="H6310" t="s">
        <v>135</v>
      </c>
      <c r="I6310" t="s">
        <v>277</v>
      </c>
      <c r="J6310" t="s">
        <v>137</v>
      </c>
      <c r="K6310" t="s">
        <v>138</v>
      </c>
      <c r="L6310" t="s">
        <v>18011</v>
      </c>
      <c r="M6310" t="s">
        <v>18012</v>
      </c>
      <c r="N6310">
        <v>4.1666660000000003E-3</v>
      </c>
      <c r="O6310">
        <v>0</v>
      </c>
      <c r="P6310">
        <v>530</v>
      </c>
      <c r="Q6310">
        <v>0</v>
      </c>
      <c r="R6310">
        <v>0</v>
      </c>
      <c r="S6310">
        <v>2</v>
      </c>
      <c r="T6310">
        <v>1073</v>
      </c>
      <c r="U6310">
        <v>0</v>
      </c>
      <c r="V6310">
        <v>3</v>
      </c>
      <c r="W6310">
        <v>0</v>
      </c>
      <c r="X6310">
        <v>0.58939911942408818</v>
      </c>
      <c r="Y6310">
        <v>0</v>
      </c>
      <c r="Z6310">
        <v>0</v>
      </c>
      <c r="AA6310">
        <v>0.31527115185877502</v>
      </c>
      <c r="AB6310">
        <v>3.0234510192123012</v>
      </c>
      <c r="AC6310">
        <v>0</v>
      </c>
      <c r="AD6310">
        <v>8.3623226684450006E-2</v>
      </c>
      <c r="AE6310">
        <v>4.011744517179614</v>
      </c>
    </row>
    <row r="6311" spans="1:31" x14ac:dyDescent="0.3">
      <c r="A6311">
        <v>2519536</v>
      </c>
      <c r="B6311">
        <v>1</v>
      </c>
      <c r="C6311" t="s">
        <v>81</v>
      </c>
      <c r="D6311" t="s">
        <v>126</v>
      </c>
      <c r="E6311" t="s">
        <v>159</v>
      </c>
      <c r="F6311" t="s">
        <v>18013</v>
      </c>
      <c r="G6311" t="s">
        <v>161</v>
      </c>
      <c r="H6311" t="s">
        <v>150</v>
      </c>
      <c r="I6311" t="s">
        <v>136</v>
      </c>
      <c r="J6311" t="s">
        <v>137</v>
      </c>
      <c r="K6311" t="s">
        <v>144</v>
      </c>
      <c r="L6311" t="s">
        <v>18014</v>
      </c>
      <c r="M6311" t="s">
        <v>18015</v>
      </c>
      <c r="N6311">
        <v>0.450833333</v>
      </c>
      <c r="O6311">
        <v>0</v>
      </c>
      <c r="P6311">
        <v>94</v>
      </c>
      <c r="Q6311">
        <v>0</v>
      </c>
      <c r="R6311">
        <v>9</v>
      </c>
      <c r="S6311">
        <v>0</v>
      </c>
      <c r="T6311">
        <v>17</v>
      </c>
      <c r="U6311">
        <v>0</v>
      </c>
      <c r="V6311">
        <v>0</v>
      </c>
      <c r="W6311">
        <v>0</v>
      </c>
      <c r="X6311">
        <v>3.6828007272181624</v>
      </c>
      <c r="Y6311">
        <v>0</v>
      </c>
      <c r="Z6311">
        <v>0.33981329067415589</v>
      </c>
      <c r="AA6311">
        <v>0</v>
      </c>
      <c r="AB6311">
        <v>5.8948637915147408</v>
      </c>
      <c r="AC6311">
        <v>0</v>
      </c>
      <c r="AD6311">
        <v>0</v>
      </c>
      <c r="AE6311">
        <v>9.9174778094070604</v>
      </c>
    </row>
    <row r="6312" spans="1:31" x14ac:dyDescent="0.3">
      <c r="A6312">
        <v>2519665</v>
      </c>
      <c r="B6312">
        <v>1</v>
      </c>
      <c r="C6312" t="s">
        <v>80</v>
      </c>
      <c r="D6312" t="s">
        <v>85</v>
      </c>
      <c r="E6312" t="s">
        <v>167</v>
      </c>
      <c r="F6312" t="s">
        <v>5163</v>
      </c>
      <c r="G6312" t="s">
        <v>234</v>
      </c>
      <c r="H6312" t="s">
        <v>150</v>
      </c>
      <c r="I6312" t="s">
        <v>136</v>
      </c>
      <c r="J6312" t="s">
        <v>137</v>
      </c>
      <c r="K6312" t="s">
        <v>144</v>
      </c>
      <c r="L6312" t="s">
        <v>18016</v>
      </c>
      <c r="M6312" t="s">
        <v>18017</v>
      </c>
      <c r="N6312">
        <v>3.0097222220000002</v>
      </c>
      <c r="O6312">
        <v>0</v>
      </c>
      <c r="P6312">
        <v>5</v>
      </c>
      <c r="Q6312">
        <v>0</v>
      </c>
      <c r="R6312">
        <v>0</v>
      </c>
      <c r="S6312">
        <v>0</v>
      </c>
      <c r="T6312">
        <v>1</v>
      </c>
      <c r="U6312">
        <v>0</v>
      </c>
      <c r="V6312">
        <v>0</v>
      </c>
      <c r="W6312">
        <v>0</v>
      </c>
      <c r="X6312">
        <v>2.6974758011311684</v>
      </c>
      <c r="Y6312">
        <v>0</v>
      </c>
      <c r="Z6312">
        <v>0</v>
      </c>
      <c r="AA6312">
        <v>0</v>
      </c>
      <c r="AB6312">
        <v>2.913186170181111</v>
      </c>
      <c r="AC6312">
        <v>0</v>
      </c>
      <c r="AD6312">
        <v>0</v>
      </c>
      <c r="AE6312">
        <v>5.610661971312279</v>
      </c>
    </row>
    <row r="6313" spans="1:31" x14ac:dyDescent="0.3">
      <c r="A6313">
        <v>2519287</v>
      </c>
      <c r="B6313">
        <v>1</v>
      </c>
      <c r="C6313" t="s">
        <v>80</v>
      </c>
      <c r="D6313" t="s">
        <v>93</v>
      </c>
      <c r="E6313" t="s">
        <v>167</v>
      </c>
      <c r="F6313" t="s">
        <v>18018</v>
      </c>
      <c r="G6313" t="s">
        <v>234</v>
      </c>
      <c r="H6313" t="s">
        <v>150</v>
      </c>
      <c r="I6313" t="s">
        <v>136</v>
      </c>
      <c r="J6313" t="s">
        <v>137</v>
      </c>
      <c r="K6313" t="s">
        <v>144</v>
      </c>
      <c r="L6313" t="s">
        <v>18019</v>
      </c>
      <c r="M6313" t="s">
        <v>18020</v>
      </c>
      <c r="N6313">
        <v>1.7055555549999999</v>
      </c>
      <c r="O6313">
        <v>0</v>
      </c>
      <c r="P6313">
        <v>0</v>
      </c>
      <c r="Q6313">
        <v>0</v>
      </c>
      <c r="R6313">
        <v>1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0</v>
      </c>
      <c r="Y6313">
        <v>0</v>
      </c>
      <c r="Z6313">
        <v>6.5216135483733345E-3</v>
      </c>
      <c r="AA6313">
        <v>0</v>
      </c>
      <c r="AB6313">
        <v>0</v>
      </c>
      <c r="AC6313">
        <v>0</v>
      </c>
      <c r="AD6313">
        <v>0</v>
      </c>
      <c r="AE6313">
        <v>6.5216135483733345E-3</v>
      </c>
    </row>
    <row r="6314" spans="1:31" x14ac:dyDescent="0.3">
      <c r="A6314">
        <v>2519330</v>
      </c>
      <c r="B6314">
        <v>1</v>
      </c>
      <c r="C6314" t="s">
        <v>81</v>
      </c>
      <c r="D6314" t="s">
        <v>118</v>
      </c>
      <c r="E6314" t="s">
        <v>132</v>
      </c>
      <c r="F6314" t="s">
        <v>18021</v>
      </c>
      <c r="G6314" t="s">
        <v>204</v>
      </c>
      <c r="H6314" t="s">
        <v>135</v>
      </c>
      <c r="I6314" t="s">
        <v>136</v>
      </c>
      <c r="J6314" t="s">
        <v>137</v>
      </c>
      <c r="K6314" t="s">
        <v>144</v>
      </c>
      <c r="L6314" t="s">
        <v>18022</v>
      </c>
      <c r="M6314" t="s">
        <v>18023</v>
      </c>
      <c r="N6314">
        <v>3.486388888</v>
      </c>
      <c r="O6314">
        <v>0</v>
      </c>
      <c r="P6314">
        <v>4</v>
      </c>
      <c r="Q6314">
        <v>0</v>
      </c>
      <c r="R6314">
        <v>11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3.5881600216690579</v>
      </c>
      <c r="Y6314">
        <v>0</v>
      </c>
      <c r="Z6314">
        <v>11.029568408077862</v>
      </c>
      <c r="AA6314">
        <v>0</v>
      </c>
      <c r="AB6314">
        <v>0</v>
      </c>
      <c r="AC6314">
        <v>0</v>
      </c>
      <c r="AD6314">
        <v>0</v>
      </c>
      <c r="AE6314">
        <v>14.61772842974692</v>
      </c>
    </row>
    <row r="6315" spans="1:31" x14ac:dyDescent="0.3">
      <c r="A6315">
        <v>2519161</v>
      </c>
      <c r="B6315">
        <v>1</v>
      </c>
      <c r="C6315" t="s">
        <v>81</v>
      </c>
      <c r="D6315" t="s">
        <v>127</v>
      </c>
      <c r="E6315" t="s">
        <v>207</v>
      </c>
      <c r="F6315" t="s">
        <v>18024</v>
      </c>
      <c r="G6315" t="s">
        <v>538</v>
      </c>
      <c r="H6315" t="s">
        <v>150</v>
      </c>
      <c r="I6315" t="s">
        <v>136</v>
      </c>
      <c r="J6315" t="s">
        <v>3</v>
      </c>
      <c r="K6315" t="s">
        <v>144</v>
      </c>
      <c r="L6315" t="s">
        <v>18025</v>
      </c>
      <c r="M6315" t="s">
        <v>18026</v>
      </c>
      <c r="N6315">
        <v>5.1094444440000002</v>
      </c>
      <c r="O6315">
        <v>0</v>
      </c>
      <c r="P6315">
        <v>2</v>
      </c>
      <c r="Q6315">
        <v>0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0.21109936569848667</v>
      </c>
      <c r="Y6315">
        <v>0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0.21109936569848667</v>
      </c>
    </row>
    <row r="6316" spans="1:31" x14ac:dyDescent="0.3">
      <c r="A6316">
        <v>2519685</v>
      </c>
      <c r="B6316">
        <v>1</v>
      </c>
      <c r="C6316" t="s">
        <v>81</v>
      </c>
      <c r="D6316" t="s">
        <v>121</v>
      </c>
      <c r="E6316" t="s">
        <v>207</v>
      </c>
      <c r="F6316" t="s">
        <v>18027</v>
      </c>
      <c r="G6316" t="s">
        <v>177</v>
      </c>
      <c r="H6316" t="s">
        <v>150</v>
      </c>
      <c r="I6316" t="s">
        <v>136</v>
      </c>
      <c r="J6316" t="s">
        <v>137</v>
      </c>
      <c r="K6316" t="s">
        <v>144</v>
      </c>
      <c r="L6316" t="s">
        <v>18028</v>
      </c>
      <c r="M6316" t="s">
        <v>18029</v>
      </c>
      <c r="N6316">
        <v>1.2780555549999999</v>
      </c>
      <c r="O6316">
        <v>0</v>
      </c>
      <c r="P6316">
        <v>66</v>
      </c>
      <c r="Q6316">
        <v>0</v>
      </c>
      <c r="R6316">
        <v>2</v>
      </c>
      <c r="S6316">
        <v>0</v>
      </c>
      <c r="T6316">
        <v>8</v>
      </c>
      <c r="U6316">
        <v>0</v>
      </c>
      <c r="V6316">
        <v>0</v>
      </c>
      <c r="W6316">
        <v>0</v>
      </c>
      <c r="X6316">
        <v>8.6040111046520344</v>
      </c>
      <c r="Y6316">
        <v>0</v>
      </c>
      <c r="Z6316">
        <v>0</v>
      </c>
      <c r="AA6316">
        <v>0</v>
      </c>
      <c r="AB6316">
        <v>0.51876165682812758</v>
      </c>
      <c r="AC6316">
        <v>0</v>
      </c>
      <c r="AD6316">
        <v>0</v>
      </c>
      <c r="AE6316">
        <v>9.1227727614801619</v>
      </c>
    </row>
    <row r="6317" spans="1:31" x14ac:dyDescent="0.3">
      <c r="A6317">
        <v>2519061</v>
      </c>
      <c r="B6317">
        <v>1</v>
      </c>
      <c r="C6317" t="s">
        <v>80</v>
      </c>
      <c r="D6317" t="s">
        <v>86</v>
      </c>
      <c r="E6317" t="s">
        <v>167</v>
      </c>
      <c r="F6317" t="s">
        <v>17342</v>
      </c>
      <c r="G6317" t="s">
        <v>234</v>
      </c>
      <c r="H6317" t="s">
        <v>150</v>
      </c>
      <c r="I6317" t="s">
        <v>136</v>
      </c>
      <c r="J6317" t="s">
        <v>137</v>
      </c>
      <c r="K6317" t="s">
        <v>144</v>
      </c>
      <c r="L6317" t="s">
        <v>18030</v>
      </c>
      <c r="M6317" t="s">
        <v>18031</v>
      </c>
      <c r="N6317">
        <v>8.3149999999999995</v>
      </c>
      <c r="O6317">
        <v>0</v>
      </c>
      <c r="P6317">
        <v>23</v>
      </c>
      <c r="Q6317">
        <v>0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50.337862095635025</v>
      </c>
      <c r="Y6317">
        <v>0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50.337862095635025</v>
      </c>
    </row>
    <row r="6318" spans="1:31" x14ac:dyDescent="0.3">
      <c r="A6318">
        <v>2519702</v>
      </c>
      <c r="B6318">
        <v>1</v>
      </c>
      <c r="C6318" t="s">
        <v>80</v>
      </c>
      <c r="D6318" t="s">
        <v>110</v>
      </c>
      <c r="E6318" t="s">
        <v>167</v>
      </c>
      <c r="F6318" t="s">
        <v>18032</v>
      </c>
      <c r="G6318" t="s">
        <v>234</v>
      </c>
      <c r="H6318" t="s">
        <v>150</v>
      </c>
      <c r="I6318" t="s">
        <v>136</v>
      </c>
      <c r="J6318" t="s">
        <v>137</v>
      </c>
      <c r="K6318" t="s">
        <v>144</v>
      </c>
      <c r="L6318" t="s">
        <v>18033</v>
      </c>
      <c r="M6318" t="s">
        <v>18034</v>
      </c>
      <c r="N6318">
        <v>2.3955555550000001</v>
      </c>
      <c r="O6318">
        <v>0</v>
      </c>
      <c r="P6318">
        <v>3</v>
      </c>
      <c r="Q6318">
        <v>0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1.9612985833140932</v>
      </c>
      <c r="Y6318">
        <v>0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1.9612985833140932</v>
      </c>
    </row>
    <row r="6319" spans="1:31" x14ac:dyDescent="0.3">
      <c r="A6319">
        <v>2519347</v>
      </c>
      <c r="B6319">
        <v>1</v>
      </c>
      <c r="C6319" t="s">
        <v>80</v>
      </c>
      <c r="D6319" t="s">
        <v>96</v>
      </c>
      <c r="E6319" t="s">
        <v>167</v>
      </c>
      <c r="F6319" t="s">
        <v>18035</v>
      </c>
      <c r="G6319" t="s">
        <v>169</v>
      </c>
      <c r="H6319" t="s">
        <v>150</v>
      </c>
      <c r="I6319" t="s">
        <v>136</v>
      </c>
      <c r="J6319" t="s">
        <v>137</v>
      </c>
      <c r="K6319" t="s">
        <v>144</v>
      </c>
      <c r="L6319" t="s">
        <v>18036</v>
      </c>
      <c r="M6319" t="s">
        <v>18037</v>
      </c>
      <c r="N6319">
        <v>4.051111111</v>
      </c>
      <c r="O6319">
        <v>0</v>
      </c>
      <c r="P6319">
        <v>2</v>
      </c>
      <c r="Q6319">
        <v>0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1.8267331569177623</v>
      </c>
      <c r="Y6319">
        <v>0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1.8267331569177623</v>
      </c>
    </row>
    <row r="6320" spans="1:31" x14ac:dyDescent="0.3">
      <c r="A6320">
        <v>2519602</v>
      </c>
      <c r="B6320">
        <v>1</v>
      </c>
      <c r="C6320" t="s">
        <v>81</v>
      </c>
      <c r="D6320" t="s">
        <v>118</v>
      </c>
      <c r="E6320" t="s">
        <v>132</v>
      </c>
      <c r="F6320" t="s">
        <v>360</v>
      </c>
      <c r="G6320" t="s">
        <v>204</v>
      </c>
      <c r="H6320" t="s">
        <v>135</v>
      </c>
      <c r="I6320" t="s">
        <v>136</v>
      </c>
      <c r="J6320" t="s">
        <v>137</v>
      </c>
      <c r="K6320" t="s">
        <v>144</v>
      </c>
      <c r="L6320" t="s">
        <v>18038</v>
      </c>
      <c r="M6320" t="s">
        <v>18039</v>
      </c>
      <c r="N6320">
        <v>3.2880555550000001</v>
      </c>
      <c r="O6320">
        <v>0</v>
      </c>
      <c r="P6320">
        <v>162</v>
      </c>
      <c r="Q6320">
        <v>12</v>
      </c>
      <c r="R6320">
        <v>23</v>
      </c>
      <c r="S6320">
        <v>1</v>
      </c>
      <c r="T6320">
        <v>9</v>
      </c>
      <c r="U6320">
        <v>0</v>
      </c>
      <c r="V6320">
        <v>0</v>
      </c>
      <c r="W6320">
        <v>0</v>
      </c>
      <c r="X6320">
        <v>71.592457465311114</v>
      </c>
      <c r="Y6320">
        <v>13.290195748409332</v>
      </c>
      <c r="Z6320">
        <v>15.807072510547389</v>
      </c>
      <c r="AA6320">
        <v>3.7320290677538894</v>
      </c>
      <c r="AB6320">
        <v>9.5109062741874943</v>
      </c>
      <c r="AC6320">
        <v>0</v>
      </c>
      <c r="AD6320">
        <v>0</v>
      </c>
      <c r="AE6320">
        <v>113.93266106620921</v>
      </c>
    </row>
    <row r="6321" spans="1:31" x14ac:dyDescent="0.3">
      <c r="A6321">
        <v>2519055</v>
      </c>
      <c r="B6321">
        <v>1</v>
      </c>
      <c r="C6321" t="s">
        <v>80</v>
      </c>
      <c r="D6321" t="s">
        <v>101</v>
      </c>
      <c r="E6321" t="s">
        <v>167</v>
      </c>
      <c r="F6321" t="s">
        <v>18040</v>
      </c>
      <c r="G6321" t="s">
        <v>234</v>
      </c>
      <c r="H6321" t="s">
        <v>150</v>
      </c>
      <c r="I6321" t="s">
        <v>136</v>
      </c>
      <c r="J6321" t="s">
        <v>137</v>
      </c>
      <c r="K6321" t="s">
        <v>144</v>
      </c>
      <c r="L6321" t="s">
        <v>18041</v>
      </c>
      <c r="M6321" t="s">
        <v>18042</v>
      </c>
      <c r="N6321">
        <v>2.1274999999999999</v>
      </c>
      <c r="O6321">
        <v>0</v>
      </c>
      <c r="P6321">
        <v>1</v>
      </c>
      <c r="Q6321">
        <v>0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0.8670084115321951</v>
      </c>
      <c r="Y6321">
        <v>0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0.8670084115321951</v>
      </c>
    </row>
    <row r="6322" spans="1:31" x14ac:dyDescent="0.3">
      <c r="A6322">
        <v>2519433</v>
      </c>
      <c r="B6322">
        <v>1</v>
      </c>
      <c r="C6322" t="s">
        <v>80</v>
      </c>
      <c r="D6322" t="s">
        <v>90</v>
      </c>
      <c r="E6322" t="s">
        <v>167</v>
      </c>
      <c r="F6322" t="s">
        <v>18043</v>
      </c>
      <c r="G6322" t="s">
        <v>538</v>
      </c>
      <c r="H6322" t="s">
        <v>150</v>
      </c>
      <c r="I6322" t="s">
        <v>136</v>
      </c>
      <c r="J6322" t="s">
        <v>3</v>
      </c>
      <c r="K6322" t="s">
        <v>144</v>
      </c>
      <c r="L6322" t="s">
        <v>18044</v>
      </c>
      <c r="M6322" t="s">
        <v>18045</v>
      </c>
      <c r="N6322">
        <v>1.4225000000000001</v>
      </c>
      <c r="O6322">
        <v>0</v>
      </c>
      <c r="P6322">
        <v>24</v>
      </c>
      <c r="Q6322">
        <v>0</v>
      </c>
      <c r="R6322">
        <v>0</v>
      </c>
      <c r="S6322">
        <v>0</v>
      </c>
      <c r="T6322">
        <v>1</v>
      </c>
      <c r="U6322">
        <v>0</v>
      </c>
      <c r="V6322">
        <v>0</v>
      </c>
      <c r="W6322">
        <v>0</v>
      </c>
      <c r="X6322">
        <v>9.4496606576321529</v>
      </c>
      <c r="Y6322">
        <v>0</v>
      </c>
      <c r="Z6322">
        <v>0</v>
      </c>
      <c r="AA6322">
        <v>0</v>
      </c>
      <c r="AB6322">
        <v>0.54771206984786003</v>
      </c>
      <c r="AC6322">
        <v>0</v>
      </c>
      <c r="AD6322">
        <v>0</v>
      </c>
      <c r="AE6322">
        <v>9.9973727274800126</v>
      </c>
    </row>
    <row r="6323" spans="1:31" x14ac:dyDescent="0.3">
      <c r="A6323">
        <v>2519247</v>
      </c>
      <c r="B6323">
        <v>1</v>
      </c>
      <c r="C6323" t="s">
        <v>81</v>
      </c>
      <c r="D6323" t="s">
        <v>112</v>
      </c>
      <c r="E6323" t="s">
        <v>275</v>
      </c>
      <c r="F6323" t="s">
        <v>18046</v>
      </c>
      <c r="G6323" t="s">
        <v>134</v>
      </c>
      <c r="H6323" t="s">
        <v>135</v>
      </c>
      <c r="I6323" t="s">
        <v>136</v>
      </c>
      <c r="J6323" t="s">
        <v>137</v>
      </c>
      <c r="K6323" t="s">
        <v>138</v>
      </c>
      <c r="L6323" t="s">
        <v>18047</v>
      </c>
      <c r="M6323" t="s">
        <v>18048</v>
      </c>
      <c r="N6323">
        <v>1.5902777770000001</v>
      </c>
      <c r="O6323">
        <v>0</v>
      </c>
      <c r="P6323">
        <v>10083</v>
      </c>
      <c r="Q6323">
        <v>28</v>
      </c>
      <c r="R6323">
        <v>211</v>
      </c>
      <c r="S6323">
        <v>38</v>
      </c>
      <c r="T6323">
        <v>1524</v>
      </c>
      <c r="U6323">
        <v>5</v>
      </c>
      <c r="V6323">
        <v>0</v>
      </c>
      <c r="W6323">
        <v>0</v>
      </c>
      <c r="X6323">
        <v>2745.6263537030482</v>
      </c>
      <c r="Y6323">
        <v>15.356743741019949</v>
      </c>
      <c r="Z6323">
        <v>85.638119001153228</v>
      </c>
      <c r="AA6323">
        <v>829.68740220980476</v>
      </c>
      <c r="AB6323">
        <v>1949.8606299889366</v>
      </c>
      <c r="AC6323">
        <v>1414.5212474516518</v>
      </c>
      <c r="AD6323">
        <v>0</v>
      </c>
      <c r="AE6323">
        <v>7040.6904960956144</v>
      </c>
    </row>
    <row r="6324" spans="1:31" x14ac:dyDescent="0.3">
      <c r="A6324">
        <v>2519290</v>
      </c>
      <c r="B6324">
        <v>1</v>
      </c>
      <c r="C6324" t="s">
        <v>81</v>
      </c>
      <c r="D6324" t="s">
        <v>123</v>
      </c>
      <c r="E6324" t="s">
        <v>132</v>
      </c>
      <c r="F6324" t="s">
        <v>18049</v>
      </c>
      <c r="G6324" t="s">
        <v>143</v>
      </c>
      <c r="H6324" t="s">
        <v>135</v>
      </c>
      <c r="I6324" t="s">
        <v>136</v>
      </c>
      <c r="J6324" t="s">
        <v>137</v>
      </c>
      <c r="K6324" t="s">
        <v>144</v>
      </c>
      <c r="L6324" t="s">
        <v>18050</v>
      </c>
      <c r="M6324" t="s">
        <v>18051</v>
      </c>
      <c r="N6324">
        <v>3.5775000000000001</v>
      </c>
      <c r="O6324">
        <v>0</v>
      </c>
      <c r="P6324">
        <v>234</v>
      </c>
      <c r="Q6324">
        <v>0</v>
      </c>
      <c r="R6324">
        <v>6</v>
      </c>
      <c r="S6324">
        <v>0</v>
      </c>
      <c r="T6324">
        <v>92</v>
      </c>
      <c r="U6324">
        <v>0</v>
      </c>
      <c r="V6324">
        <v>0</v>
      </c>
      <c r="W6324">
        <v>0</v>
      </c>
      <c r="X6324">
        <v>153.10695111014857</v>
      </c>
      <c r="Y6324">
        <v>0</v>
      </c>
      <c r="Z6324">
        <v>4.04701816723035</v>
      </c>
      <c r="AA6324">
        <v>0</v>
      </c>
      <c r="AB6324">
        <v>153.54355254945435</v>
      </c>
      <c r="AC6324">
        <v>0</v>
      </c>
      <c r="AD6324">
        <v>0</v>
      </c>
      <c r="AE6324">
        <v>310.69752182683328</v>
      </c>
    </row>
    <row r="6325" spans="1:31" x14ac:dyDescent="0.3">
      <c r="A6325">
        <v>2519413</v>
      </c>
      <c r="B6325">
        <v>1</v>
      </c>
      <c r="C6325" t="s">
        <v>80</v>
      </c>
      <c r="D6325" t="s">
        <v>100</v>
      </c>
      <c r="E6325" t="s">
        <v>207</v>
      </c>
      <c r="F6325" t="s">
        <v>18052</v>
      </c>
      <c r="G6325" t="s">
        <v>177</v>
      </c>
      <c r="H6325" t="s">
        <v>150</v>
      </c>
      <c r="I6325" t="s">
        <v>136</v>
      </c>
      <c r="J6325" t="s">
        <v>137</v>
      </c>
      <c r="K6325" t="s">
        <v>144</v>
      </c>
      <c r="L6325" t="s">
        <v>18053</v>
      </c>
      <c r="M6325" t="s">
        <v>18054</v>
      </c>
      <c r="N6325">
        <v>1.8036111109999999</v>
      </c>
      <c r="O6325">
        <v>0</v>
      </c>
      <c r="P6325">
        <v>57</v>
      </c>
      <c r="Q6325">
        <v>0</v>
      </c>
      <c r="R6325">
        <v>4</v>
      </c>
      <c r="S6325">
        <v>0</v>
      </c>
      <c r="T6325">
        <v>2</v>
      </c>
      <c r="U6325">
        <v>0</v>
      </c>
      <c r="V6325">
        <v>0</v>
      </c>
      <c r="W6325">
        <v>0</v>
      </c>
      <c r="X6325">
        <v>30.296259671270128</v>
      </c>
      <c r="Y6325">
        <v>0</v>
      </c>
      <c r="Z6325">
        <v>6.8856838569901937</v>
      </c>
      <c r="AA6325">
        <v>0</v>
      </c>
      <c r="AB6325">
        <v>0.37571673842673337</v>
      </c>
      <c r="AC6325">
        <v>0</v>
      </c>
      <c r="AD6325">
        <v>0</v>
      </c>
      <c r="AE6325">
        <v>37.557660266687051</v>
      </c>
    </row>
    <row r="6326" spans="1:31" x14ac:dyDescent="0.3">
      <c r="A6326">
        <v>2519098</v>
      </c>
      <c r="B6326">
        <v>1</v>
      </c>
      <c r="C6326" t="s">
        <v>80</v>
      </c>
      <c r="D6326" t="s">
        <v>111</v>
      </c>
      <c r="E6326" t="s">
        <v>207</v>
      </c>
      <c r="F6326" t="s">
        <v>10980</v>
      </c>
      <c r="G6326" t="s">
        <v>173</v>
      </c>
      <c r="H6326" t="s">
        <v>150</v>
      </c>
      <c r="I6326" t="s">
        <v>136</v>
      </c>
      <c r="J6326" t="s">
        <v>137</v>
      </c>
      <c r="K6326" t="s">
        <v>138</v>
      </c>
      <c r="L6326" t="s">
        <v>18055</v>
      </c>
      <c r="M6326" t="s">
        <v>18056</v>
      </c>
      <c r="N6326">
        <v>6.6574999999999998</v>
      </c>
      <c r="O6326">
        <v>0</v>
      </c>
      <c r="P6326">
        <v>181</v>
      </c>
      <c r="Q6326">
        <v>0</v>
      </c>
      <c r="R6326">
        <v>0</v>
      </c>
      <c r="S6326">
        <v>0</v>
      </c>
      <c r="T6326">
        <v>28</v>
      </c>
      <c r="U6326">
        <v>0</v>
      </c>
      <c r="V6326">
        <v>0</v>
      </c>
      <c r="W6326">
        <v>0</v>
      </c>
      <c r="X6326">
        <v>281.47540257898896</v>
      </c>
      <c r="Y6326">
        <v>0</v>
      </c>
      <c r="Z6326">
        <v>0</v>
      </c>
      <c r="AA6326">
        <v>0</v>
      </c>
      <c r="AB6326">
        <v>85.67394867633935</v>
      </c>
      <c r="AC6326">
        <v>0</v>
      </c>
      <c r="AD6326">
        <v>0</v>
      </c>
      <c r="AE6326">
        <v>367.14935125532833</v>
      </c>
    </row>
    <row r="6327" spans="1:31" x14ac:dyDescent="0.3">
      <c r="A6327">
        <v>2519121</v>
      </c>
      <c r="B6327">
        <v>1</v>
      </c>
      <c r="C6327" t="s">
        <v>81</v>
      </c>
      <c r="D6327" t="s">
        <v>118</v>
      </c>
      <c r="E6327" t="s">
        <v>132</v>
      </c>
      <c r="F6327" t="s">
        <v>18057</v>
      </c>
      <c r="G6327" t="s">
        <v>204</v>
      </c>
      <c r="H6327" t="s">
        <v>135</v>
      </c>
      <c r="I6327" t="s">
        <v>136</v>
      </c>
      <c r="J6327" t="s">
        <v>137</v>
      </c>
      <c r="K6327" t="s">
        <v>144</v>
      </c>
      <c r="L6327" t="s">
        <v>18058</v>
      </c>
      <c r="M6327" t="s">
        <v>18059</v>
      </c>
      <c r="N6327">
        <v>0.73777777700000002</v>
      </c>
      <c r="O6327">
        <v>1</v>
      </c>
      <c r="P6327">
        <v>2</v>
      </c>
      <c r="Q6327">
        <v>1</v>
      </c>
      <c r="R6327">
        <v>0</v>
      </c>
      <c r="S6327">
        <v>0</v>
      </c>
      <c r="T6327">
        <v>0</v>
      </c>
      <c r="U6327">
        <v>0</v>
      </c>
      <c r="V6327">
        <v>0</v>
      </c>
      <c r="W6327">
        <v>0.25919753492358</v>
      </c>
      <c r="X6327">
        <v>0.24994458979946668</v>
      </c>
      <c r="Y6327">
        <v>0.22996694871953585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0.73910907344258248</v>
      </c>
    </row>
    <row r="6328" spans="1:31" x14ac:dyDescent="0.3">
      <c r="A6328">
        <v>2519284</v>
      </c>
      <c r="B6328">
        <v>1</v>
      </c>
      <c r="C6328" t="s">
        <v>81</v>
      </c>
      <c r="D6328" t="s">
        <v>127</v>
      </c>
      <c r="E6328" t="s">
        <v>159</v>
      </c>
      <c r="F6328" t="s">
        <v>18060</v>
      </c>
      <c r="G6328" t="s">
        <v>134</v>
      </c>
      <c r="H6328" t="s">
        <v>150</v>
      </c>
      <c r="I6328" t="s">
        <v>136</v>
      </c>
      <c r="J6328" t="s">
        <v>137</v>
      </c>
      <c r="K6328" t="s">
        <v>138</v>
      </c>
      <c r="L6328" t="s">
        <v>18061</v>
      </c>
      <c r="M6328" t="s">
        <v>18062</v>
      </c>
      <c r="N6328">
        <v>0.51138888800000004</v>
      </c>
      <c r="O6328">
        <v>0</v>
      </c>
      <c r="P6328">
        <v>116</v>
      </c>
      <c r="Q6328">
        <v>0</v>
      </c>
      <c r="R6328">
        <v>5</v>
      </c>
      <c r="S6328">
        <v>0</v>
      </c>
      <c r="T6328">
        <v>8</v>
      </c>
      <c r="U6328">
        <v>0</v>
      </c>
      <c r="V6328">
        <v>0</v>
      </c>
      <c r="W6328">
        <v>0</v>
      </c>
      <c r="X6328">
        <v>13.391007998277539</v>
      </c>
      <c r="Y6328">
        <v>0</v>
      </c>
      <c r="Z6328">
        <v>0.39971528018578173</v>
      </c>
      <c r="AA6328">
        <v>0</v>
      </c>
      <c r="AB6328">
        <v>3.3127774557877903</v>
      </c>
      <c r="AC6328">
        <v>0</v>
      </c>
      <c r="AD6328">
        <v>0</v>
      </c>
      <c r="AE6328">
        <v>17.103500734251114</v>
      </c>
    </row>
    <row r="6329" spans="1:31" x14ac:dyDescent="0.3">
      <c r="A6329">
        <v>2519035</v>
      </c>
      <c r="B6329">
        <v>1</v>
      </c>
      <c r="C6329" t="s">
        <v>80</v>
      </c>
      <c r="D6329" t="s">
        <v>84</v>
      </c>
      <c r="E6329" t="s">
        <v>132</v>
      </c>
      <c r="F6329" t="s">
        <v>18063</v>
      </c>
      <c r="G6329" t="s">
        <v>143</v>
      </c>
      <c r="H6329" t="s">
        <v>135</v>
      </c>
      <c r="I6329" t="s">
        <v>277</v>
      </c>
      <c r="J6329" t="s">
        <v>137</v>
      </c>
      <c r="K6329" t="s">
        <v>144</v>
      </c>
      <c r="L6329" t="s">
        <v>18064</v>
      </c>
      <c r="M6329" t="s">
        <v>18065</v>
      </c>
      <c r="N6329">
        <v>2.1388888000000002E-2</v>
      </c>
      <c r="O6329">
        <v>0</v>
      </c>
      <c r="P6329">
        <v>434</v>
      </c>
      <c r="Q6329">
        <v>0</v>
      </c>
      <c r="R6329">
        <v>0</v>
      </c>
      <c r="S6329">
        <v>0</v>
      </c>
      <c r="T6329">
        <v>15</v>
      </c>
      <c r="U6329">
        <v>0</v>
      </c>
      <c r="V6329">
        <v>0</v>
      </c>
      <c r="W6329">
        <v>0</v>
      </c>
      <c r="X6329">
        <v>2.2266606338987915</v>
      </c>
      <c r="Y6329">
        <v>0</v>
      </c>
      <c r="Z6329">
        <v>0</v>
      </c>
      <c r="AA6329">
        <v>0</v>
      </c>
      <c r="AB6329">
        <v>0.29774010297345427</v>
      </c>
      <c r="AC6329">
        <v>0</v>
      </c>
      <c r="AD6329">
        <v>0</v>
      </c>
      <c r="AE6329">
        <v>2.5244007368722459</v>
      </c>
    </row>
    <row r="6330" spans="1:31" x14ac:dyDescent="0.3">
      <c r="A6330">
        <v>2519920</v>
      </c>
      <c r="B6330">
        <v>1</v>
      </c>
      <c r="C6330" t="s">
        <v>80</v>
      </c>
      <c r="D6330" t="s">
        <v>82</v>
      </c>
      <c r="E6330" t="s">
        <v>167</v>
      </c>
      <c r="F6330" t="s">
        <v>18066</v>
      </c>
      <c r="G6330" t="s">
        <v>234</v>
      </c>
      <c r="H6330" t="s">
        <v>150</v>
      </c>
      <c r="I6330" t="s">
        <v>136</v>
      </c>
      <c r="J6330" t="s">
        <v>137</v>
      </c>
      <c r="K6330" t="s">
        <v>144</v>
      </c>
      <c r="L6330" t="s">
        <v>18067</v>
      </c>
      <c r="M6330" t="s">
        <v>18068</v>
      </c>
      <c r="N6330">
        <v>2.2991666660000001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2</v>
      </c>
      <c r="U6330">
        <v>0</v>
      </c>
      <c r="V6330">
        <v>0</v>
      </c>
      <c r="W6330">
        <v>0</v>
      </c>
      <c r="X6330">
        <v>0</v>
      </c>
      <c r="Y6330">
        <v>0</v>
      </c>
      <c r="Z6330">
        <v>0</v>
      </c>
      <c r="AA6330">
        <v>0</v>
      </c>
      <c r="AB6330">
        <v>16.041166773073034</v>
      </c>
      <c r="AC6330">
        <v>0</v>
      </c>
      <c r="AD6330">
        <v>0</v>
      </c>
      <c r="AE6330">
        <v>16.041166773073034</v>
      </c>
    </row>
    <row r="6331" spans="1:31" x14ac:dyDescent="0.3">
      <c r="A6331">
        <v>2520083</v>
      </c>
      <c r="B6331">
        <v>1</v>
      </c>
      <c r="C6331" t="s">
        <v>80</v>
      </c>
      <c r="D6331" t="s">
        <v>94</v>
      </c>
      <c r="E6331" t="s">
        <v>132</v>
      </c>
      <c r="F6331" t="s">
        <v>18069</v>
      </c>
      <c r="G6331" t="s">
        <v>134</v>
      </c>
      <c r="H6331" t="s">
        <v>135</v>
      </c>
      <c r="I6331" t="s">
        <v>136</v>
      </c>
      <c r="J6331" t="s">
        <v>137</v>
      </c>
      <c r="K6331" t="s">
        <v>138</v>
      </c>
      <c r="L6331" t="s">
        <v>18070</v>
      </c>
      <c r="M6331" t="s">
        <v>18071</v>
      </c>
      <c r="N6331">
        <v>0.63638888800000004</v>
      </c>
      <c r="O6331">
        <v>0</v>
      </c>
      <c r="P6331">
        <v>381</v>
      </c>
      <c r="Q6331">
        <v>0</v>
      </c>
      <c r="R6331">
        <v>0</v>
      </c>
      <c r="S6331">
        <v>0</v>
      </c>
      <c r="T6331">
        <v>19</v>
      </c>
      <c r="U6331">
        <v>0</v>
      </c>
      <c r="V6331">
        <v>0</v>
      </c>
      <c r="W6331">
        <v>0</v>
      </c>
      <c r="X6331">
        <v>49.664655973849918</v>
      </c>
      <c r="Y6331">
        <v>0</v>
      </c>
      <c r="Z6331">
        <v>0</v>
      </c>
      <c r="AA6331">
        <v>0</v>
      </c>
      <c r="AB6331">
        <v>13.140187857312617</v>
      </c>
      <c r="AC6331">
        <v>0</v>
      </c>
      <c r="AD6331">
        <v>0</v>
      </c>
      <c r="AE6331">
        <v>62.804843831162536</v>
      </c>
    </row>
    <row r="6332" spans="1:31" x14ac:dyDescent="0.3">
      <c r="A6332">
        <v>2519734</v>
      </c>
      <c r="B6332">
        <v>1</v>
      </c>
      <c r="C6332" t="s">
        <v>80</v>
      </c>
      <c r="D6332" t="s">
        <v>104</v>
      </c>
      <c r="E6332" t="s">
        <v>141</v>
      </c>
      <c r="F6332" t="s">
        <v>4259</v>
      </c>
      <c r="G6332" t="s">
        <v>143</v>
      </c>
      <c r="H6332" t="s">
        <v>135</v>
      </c>
      <c r="I6332" t="s">
        <v>136</v>
      </c>
      <c r="J6332" t="s">
        <v>137</v>
      </c>
      <c r="K6332" t="s">
        <v>144</v>
      </c>
      <c r="L6332" t="s">
        <v>18072</v>
      </c>
      <c r="M6332" t="s">
        <v>18073</v>
      </c>
      <c r="N6332">
        <v>0.3125</v>
      </c>
      <c r="O6332">
        <v>3</v>
      </c>
      <c r="P6332">
        <v>1043</v>
      </c>
      <c r="Q6332">
        <v>25</v>
      </c>
      <c r="R6332">
        <v>57</v>
      </c>
      <c r="S6332">
        <v>28</v>
      </c>
      <c r="T6332">
        <v>238</v>
      </c>
      <c r="U6332">
        <v>3</v>
      </c>
      <c r="V6332">
        <v>0</v>
      </c>
      <c r="W6332">
        <v>0.47705468249531258</v>
      </c>
      <c r="X6332">
        <v>75.849454283881855</v>
      </c>
      <c r="Y6332">
        <v>18.045210999874694</v>
      </c>
      <c r="Z6332">
        <v>9.4298949717825007</v>
      </c>
      <c r="AA6332">
        <v>29.289003615602503</v>
      </c>
      <c r="AB6332">
        <v>26.20093440563188</v>
      </c>
      <c r="AC6332">
        <v>47.9710899019625</v>
      </c>
      <c r="AD6332">
        <v>0</v>
      </c>
      <c r="AE6332">
        <v>207.26264286123123</v>
      </c>
    </row>
    <row r="6333" spans="1:31" x14ac:dyDescent="0.3">
      <c r="A6333">
        <v>2520375</v>
      </c>
      <c r="B6333">
        <v>1</v>
      </c>
      <c r="C6333" t="s">
        <v>80</v>
      </c>
      <c r="D6333" t="s">
        <v>110</v>
      </c>
      <c r="E6333" t="s">
        <v>167</v>
      </c>
      <c r="F6333" t="s">
        <v>18032</v>
      </c>
      <c r="G6333" t="s">
        <v>234</v>
      </c>
      <c r="H6333" t="s">
        <v>150</v>
      </c>
      <c r="I6333" t="s">
        <v>136</v>
      </c>
      <c r="J6333" t="s">
        <v>137</v>
      </c>
      <c r="K6333" t="s">
        <v>144</v>
      </c>
      <c r="L6333" t="s">
        <v>18074</v>
      </c>
      <c r="M6333" t="s">
        <v>18075</v>
      </c>
      <c r="N6333">
        <v>1.8125</v>
      </c>
      <c r="O6333">
        <v>0</v>
      </c>
      <c r="P6333">
        <v>3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1.6305134549823752</v>
      </c>
      <c r="Y6333">
        <v>0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1.6305134549823752</v>
      </c>
    </row>
    <row r="6334" spans="1:31" x14ac:dyDescent="0.3">
      <c r="A6334">
        <v>2520229</v>
      </c>
      <c r="B6334">
        <v>1</v>
      </c>
      <c r="C6334" t="s">
        <v>80</v>
      </c>
      <c r="D6334" t="s">
        <v>105</v>
      </c>
      <c r="E6334" t="s">
        <v>167</v>
      </c>
      <c r="F6334" t="s">
        <v>16915</v>
      </c>
      <c r="G6334" t="s">
        <v>169</v>
      </c>
      <c r="H6334" t="s">
        <v>150</v>
      </c>
      <c r="I6334" t="s">
        <v>136</v>
      </c>
      <c r="J6334" t="s">
        <v>137</v>
      </c>
      <c r="K6334" t="s">
        <v>144</v>
      </c>
      <c r="L6334" t="s">
        <v>18076</v>
      </c>
      <c r="M6334" t="s">
        <v>18077</v>
      </c>
      <c r="N6334">
        <v>3.2050000000000001</v>
      </c>
      <c r="O6334">
        <v>0</v>
      </c>
      <c r="P6334">
        <v>4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4.1748921772321346</v>
      </c>
      <c r="Y6334">
        <v>0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4.1748921772321346</v>
      </c>
    </row>
    <row r="6335" spans="1:31" x14ac:dyDescent="0.3">
      <c r="A6335">
        <v>2520484</v>
      </c>
      <c r="B6335">
        <v>1</v>
      </c>
      <c r="C6335" t="s">
        <v>81</v>
      </c>
      <c r="D6335" t="s">
        <v>122</v>
      </c>
      <c r="E6335" t="s">
        <v>141</v>
      </c>
      <c r="F6335" t="s">
        <v>13765</v>
      </c>
      <c r="G6335" t="s">
        <v>143</v>
      </c>
      <c r="H6335" t="s">
        <v>135</v>
      </c>
      <c r="I6335" t="s">
        <v>136</v>
      </c>
      <c r="J6335" t="s">
        <v>137</v>
      </c>
      <c r="K6335" t="s">
        <v>144</v>
      </c>
      <c r="L6335" t="s">
        <v>18078</v>
      </c>
      <c r="M6335" t="s">
        <v>18079</v>
      </c>
      <c r="N6335">
        <v>2.95</v>
      </c>
      <c r="O6335">
        <v>10</v>
      </c>
      <c r="P6335">
        <v>860</v>
      </c>
      <c r="Q6335">
        <v>70</v>
      </c>
      <c r="R6335">
        <v>41</v>
      </c>
      <c r="S6335">
        <v>21</v>
      </c>
      <c r="T6335">
        <v>55</v>
      </c>
      <c r="U6335">
        <v>0</v>
      </c>
      <c r="V6335">
        <v>1</v>
      </c>
      <c r="W6335">
        <v>6.3064264852102498</v>
      </c>
      <c r="X6335">
        <v>336.50235614580544</v>
      </c>
      <c r="Y6335">
        <v>209.66290357562465</v>
      </c>
      <c r="Z6335">
        <v>29.412254871043068</v>
      </c>
      <c r="AA6335">
        <v>166.08109205130154</v>
      </c>
      <c r="AB6335">
        <v>80.574676085482537</v>
      </c>
      <c r="AC6335">
        <v>0</v>
      </c>
      <c r="AD6335">
        <v>0.75210852897839997</v>
      </c>
      <c r="AE6335">
        <v>829.2918177434459</v>
      </c>
    </row>
    <row r="6336" spans="1:31" x14ac:dyDescent="0.3">
      <c r="A6336">
        <v>2519751</v>
      </c>
      <c r="B6336">
        <v>1</v>
      </c>
      <c r="C6336" t="s">
        <v>80</v>
      </c>
      <c r="D6336" t="s">
        <v>104</v>
      </c>
      <c r="E6336" t="s">
        <v>187</v>
      </c>
      <c r="F6336" t="s">
        <v>18080</v>
      </c>
      <c r="G6336" t="s">
        <v>143</v>
      </c>
      <c r="H6336" t="s">
        <v>135</v>
      </c>
      <c r="I6336" t="s">
        <v>136</v>
      </c>
      <c r="J6336" t="s">
        <v>137</v>
      </c>
      <c r="K6336" t="s">
        <v>144</v>
      </c>
      <c r="L6336" t="s">
        <v>18081</v>
      </c>
      <c r="M6336" t="s">
        <v>18082</v>
      </c>
      <c r="N6336">
        <v>6.8483333330000002</v>
      </c>
      <c r="O6336">
        <v>0</v>
      </c>
      <c r="P6336">
        <v>0</v>
      </c>
      <c r="Q6336">
        <v>0</v>
      </c>
      <c r="R6336">
        <v>0</v>
      </c>
      <c r="S6336">
        <v>14</v>
      </c>
      <c r="T6336">
        <v>0</v>
      </c>
      <c r="U6336">
        <v>0</v>
      </c>
      <c r="V6336">
        <v>0</v>
      </c>
      <c r="W6336">
        <v>0</v>
      </c>
      <c r="X6336">
        <v>0</v>
      </c>
      <c r="Y6336">
        <v>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</row>
    <row r="6337" spans="1:31" x14ac:dyDescent="0.3">
      <c r="A6337">
        <v>2520292</v>
      </c>
      <c r="B6337">
        <v>1</v>
      </c>
      <c r="C6337" t="s">
        <v>81</v>
      </c>
      <c r="D6337" t="s">
        <v>115</v>
      </c>
      <c r="E6337" t="s">
        <v>187</v>
      </c>
      <c r="F6337" t="s">
        <v>852</v>
      </c>
      <c r="G6337" t="s">
        <v>143</v>
      </c>
      <c r="H6337" t="s">
        <v>135</v>
      </c>
      <c r="I6337" t="s">
        <v>136</v>
      </c>
      <c r="J6337" t="s">
        <v>137</v>
      </c>
      <c r="K6337" t="s">
        <v>144</v>
      </c>
      <c r="L6337" t="s">
        <v>18083</v>
      </c>
      <c r="M6337" t="s">
        <v>18084</v>
      </c>
      <c r="N6337">
        <v>0.150277777</v>
      </c>
      <c r="O6337">
        <v>0</v>
      </c>
      <c r="P6337">
        <v>1185</v>
      </c>
      <c r="Q6337">
        <v>3</v>
      </c>
      <c r="R6337">
        <v>141</v>
      </c>
      <c r="S6337">
        <v>7</v>
      </c>
      <c r="T6337">
        <v>77</v>
      </c>
      <c r="U6337">
        <v>0</v>
      </c>
      <c r="V6337">
        <v>0</v>
      </c>
      <c r="W6337">
        <v>0</v>
      </c>
      <c r="X6337">
        <v>14.599396179125737</v>
      </c>
      <c r="Y6337">
        <v>0.47809050810756004</v>
      </c>
      <c r="Z6337">
        <v>2.8922492867426404</v>
      </c>
      <c r="AA6337">
        <v>1.7485581122966993</v>
      </c>
      <c r="AB6337">
        <v>3.969266132617014</v>
      </c>
      <c r="AC6337">
        <v>0</v>
      </c>
      <c r="AD6337">
        <v>0</v>
      </c>
      <c r="AE6337">
        <v>23.687560218889651</v>
      </c>
    </row>
    <row r="6338" spans="1:31" x14ac:dyDescent="0.3">
      <c r="A6338">
        <v>2520043</v>
      </c>
      <c r="B6338">
        <v>1</v>
      </c>
      <c r="C6338" t="s">
        <v>80</v>
      </c>
      <c r="D6338" t="s">
        <v>104</v>
      </c>
      <c r="E6338" t="s">
        <v>141</v>
      </c>
      <c r="F6338" t="s">
        <v>8897</v>
      </c>
      <c r="G6338" t="s">
        <v>143</v>
      </c>
      <c r="H6338" t="s">
        <v>135</v>
      </c>
      <c r="I6338" t="s">
        <v>136</v>
      </c>
      <c r="J6338" t="s">
        <v>137</v>
      </c>
      <c r="K6338" t="s">
        <v>144</v>
      </c>
      <c r="L6338" t="s">
        <v>18085</v>
      </c>
      <c r="M6338" t="s">
        <v>18086</v>
      </c>
      <c r="N6338">
        <v>2.3291666659999999</v>
      </c>
      <c r="O6338">
        <v>0</v>
      </c>
      <c r="P6338">
        <v>19</v>
      </c>
      <c r="Q6338">
        <v>1</v>
      </c>
      <c r="R6338">
        <v>0</v>
      </c>
      <c r="S6338">
        <v>31</v>
      </c>
      <c r="T6338">
        <v>21</v>
      </c>
      <c r="U6338">
        <v>16</v>
      </c>
      <c r="V6338">
        <v>0</v>
      </c>
      <c r="W6338">
        <v>0</v>
      </c>
      <c r="X6338">
        <v>9.3785108990699939</v>
      </c>
      <c r="Y6338">
        <v>0.12821700858623999</v>
      </c>
      <c r="Z6338">
        <v>0</v>
      </c>
      <c r="AA6338">
        <v>595.78246093532982</v>
      </c>
      <c r="AB6338">
        <v>41.676116480560886</v>
      </c>
      <c r="AC6338">
        <v>5390.8198375230841</v>
      </c>
      <c r="AD6338">
        <v>0</v>
      </c>
      <c r="AE6338">
        <v>6037.7851428466311</v>
      </c>
    </row>
    <row r="6339" spans="1:31" x14ac:dyDescent="0.3">
      <c r="A6339">
        <v>2519897</v>
      </c>
      <c r="B6339">
        <v>1</v>
      </c>
      <c r="C6339" t="s">
        <v>81</v>
      </c>
      <c r="D6339" t="s">
        <v>116</v>
      </c>
      <c r="E6339" t="s">
        <v>141</v>
      </c>
      <c r="F6339" t="s">
        <v>554</v>
      </c>
      <c r="G6339" t="s">
        <v>143</v>
      </c>
      <c r="H6339" t="s">
        <v>135</v>
      </c>
      <c r="I6339" t="s">
        <v>136</v>
      </c>
      <c r="J6339" t="s">
        <v>137</v>
      </c>
      <c r="K6339" t="s">
        <v>144</v>
      </c>
      <c r="L6339" t="s">
        <v>18087</v>
      </c>
      <c r="M6339" t="s">
        <v>18088</v>
      </c>
      <c r="N6339">
        <v>0.74194444400000004</v>
      </c>
      <c r="O6339">
        <v>0</v>
      </c>
      <c r="P6339">
        <v>0</v>
      </c>
      <c r="Q6339">
        <v>18</v>
      </c>
      <c r="R6339">
        <v>0</v>
      </c>
      <c r="S6339">
        <v>1</v>
      </c>
      <c r="T6339">
        <v>0</v>
      </c>
      <c r="U6339">
        <v>0</v>
      </c>
      <c r="V6339">
        <v>0</v>
      </c>
      <c r="W6339">
        <v>0</v>
      </c>
      <c r="X6339">
        <v>0</v>
      </c>
      <c r="Y6339">
        <v>4.7935747539609164</v>
      </c>
      <c r="Z6339">
        <v>0</v>
      </c>
      <c r="AA6339">
        <v>35.500648887397972</v>
      </c>
      <c r="AB6339">
        <v>0</v>
      </c>
      <c r="AC6339">
        <v>0</v>
      </c>
      <c r="AD6339">
        <v>0</v>
      </c>
      <c r="AE6339">
        <v>40.29422364135889</v>
      </c>
    </row>
    <row r="6340" spans="1:31" x14ac:dyDescent="0.3">
      <c r="A6340">
        <v>2519814</v>
      </c>
      <c r="B6340">
        <v>1</v>
      </c>
      <c r="C6340" t="s">
        <v>80</v>
      </c>
      <c r="D6340" t="s">
        <v>107</v>
      </c>
      <c r="E6340" t="s">
        <v>141</v>
      </c>
      <c r="F6340" t="s">
        <v>7503</v>
      </c>
      <c r="G6340" t="s">
        <v>143</v>
      </c>
      <c r="H6340" t="s">
        <v>135</v>
      </c>
      <c r="I6340" t="s">
        <v>136</v>
      </c>
      <c r="J6340" t="s">
        <v>137</v>
      </c>
      <c r="K6340" t="s">
        <v>144</v>
      </c>
      <c r="L6340" t="s">
        <v>18089</v>
      </c>
      <c r="M6340" t="s">
        <v>18090</v>
      </c>
      <c r="N6340">
        <v>0.24194444400000001</v>
      </c>
      <c r="O6340">
        <v>3</v>
      </c>
      <c r="P6340">
        <v>1889</v>
      </c>
      <c r="Q6340">
        <v>5</v>
      </c>
      <c r="R6340">
        <v>15</v>
      </c>
      <c r="S6340">
        <v>11</v>
      </c>
      <c r="T6340">
        <v>274</v>
      </c>
      <c r="U6340">
        <v>0</v>
      </c>
      <c r="V6340">
        <v>1</v>
      </c>
      <c r="W6340">
        <v>5.1118313034629752</v>
      </c>
      <c r="X6340">
        <v>64.288233420088957</v>
      </c>
      <c r="Y6340">
        <v>108.88456425042611</v>
      </c>
      <c r="Z6340">
        <v>0.86662801437568415</v>
      </c>
      <c r="AA6340">
        <v>14.485965959875889</v>
      </c>
      <c r="AB6340">
        <v>24.551806362954267</v>
      </c>
      <c r="AC6340">
        <v>0</v>
      </c>
      <c r="AD6340">
        <v>0.88063921811904999</v>
      </c>
      <c r="AE6340">
        <v>219.06966852930296</v>
      </c>
    </row>
    <row r="6341" spans="1:31" x14ac:dyDescent="0.3">
      <c r="A6341">
        <v>2520006</v>
      </c>
      <c r="B6341">
        <v>1</v>
      </c>
      <c r="C6341" t="s">
        <v>80</v>
      </c>
      <c r="D6341" t="s">
        <v>82</v>
      </c>
      <c r="E6341" t="s">
        <v>159</v>
      </c>
      <c r="F6341" t="s">
        <v>18091</v>
      </c>
      <c r="G6341" t="s">
        <v>161</v>
      </c>
      <c r="H6341" t="s">
        <v>150</v>
      </c>
      <c r="I6341" t="s">
        <v>136</v>
      </c>
      <c r="J6341" t="s">
        <v>137</v>
      </c>
      <c r="K6341" t="s">
        <v>144</v>
      </c>
      <c r="L6341" t="s">
        <v>18092</v>
      </c>
      <c r="M6341" t="s">
        <v>18093</v>
      </c>
      <c r="N6341">
        <v>0.78861111100000003</v>
      </c>
      <c r="O6341">
        <v>0</v>
      </c>
      <c r="P6341">
        <v>263</v>
      </c>
      <c r="Q6341">
        <v>0</v>
      </c>
      <c r="R6341">
        <v>0</v>
      </c>
      <c r="S6341">
        <v>0</v>
      </c>
      <c r="T6341">
        <v>47</v>
      </c>
      <c r="U6341">
        <v>0</v>
      </c>
      <c r="V6341">
        <v>0</v>
      </c>
      <c r="W6341">
        <v>0</v>
      </c>
      <c r="X6341">
        <v>50.714164508480629</v>
      </c>
      <c r="Y6341">
        <v>0</v>
      </c>
      <c r="Z6341">
        <v>0</v>
      </c>
      <c r="AA6341">
        <v>0</v>
      </c>
      <c r="AB6341">
        <v>35.303017365321757</v>
      </c>
      <c r="AC6341">
        <v>0</v>
      </c>
      <c r="AD6341">
        <v>0</v>
      </c>
      <c r="AE6341">
        <v>86.017181873802386</v>
      </c>
    </row>
    <row r="6342" spans="1:31" x14ac:dyDescent="0.3">
      <c r="A6342">
        <v>2519834</v>
      </c>
      <c r="B6342">
        <v>1</v>
      </c>
      <c r="C6342" t="s">
        <v>80</v>
      </c>
      <c r="D6342" t="s">
        <v>107</v>
      </c>
      <c r="E6342" t="s">
        <v>132</v>
      </c>
      <c r="F6342" t="s">
        <v>7834</v>
      </c>
      <c r="G6342" t="s">
        <v>143</v>
      </c>
      <c r="H6342" t="s">
        <v>135</v>
      </c>
      <c r="I6342" t="s">
        <v>136</v>
      </c>
      <c r="J6342" t="s">
        <v>137</v>
      </c>
      <c r="K6342" t="s">
        <v>144</v>
      </c>
      <c r="L6342" t="s">
        <v>18094</v>
      </c>
      <c r="M6342" t="s">
        <v>18095</v>
      </c>
      <c r="N6342">
        <v>0.26777777699999999</v>
      </c>
      <c r="O6342">
        <v>0</v>
      </c>
      <c r="P6342">
        <v>2451</v>
      </c>
      <c r="Q6342">
        <v>0</v>
      </c>
      <c r="R6342">
        <v>3</v>
      </c>
      <c r="S6342">
        <v>2</v>
      </c>
      <c r="T6342">
        <v>175</v>
      </c>
      <c r="U6342">
        <v>0</v>
      </c>
      <c r="V6342">
        <v>1</v>
      </c>
      <c r="W6342">
        <v>0</v>
      </c>
      <c r="X6342">
        <v>74.151378275332874</v>
      </c>
      <c r="Y6342">
        <v>0</v>
      </c>
      <c r="Z6342">
        <v>0.26682834580576004</v>
      </c>
      <c r="AA6342">
        <v>8.998655373473067</v>
      </c>
      <c r="AB6342">
        <v>35.655932040194713</v>
      </c>
      <c r="AC6342">
        <v>0</v>
      </c>
      <c r="AD6342">
        <v>3.1401142930079999E-2</v>
      </c>
      <c r="AE6342">
        <v>119.1041951777365</v>
      </c>
    </row>
    <row r="6343" spans="1:31" x14ac:dyDescent="0.3">
      <c r="A6343">
        <v>2519857</v>
      </c>
      <c r="B6343">
        <v>1</v>
      </c>
      <c r="C6343" t="s">
        <v>80</v>
      </c>
      <c r="D6343" t="s">
        <v>98</v>
      </c>
      <c r="E6343" t="s">
        <v>167</v>
      </c>
      <c r="F6343" t="s">
        <v>18096</v>
      </c>
      <c r="G6343" t="s">
        <v>234</v>
      </c>
      <c r="H6343" t="s">
        <v>150</v>
      </c>
      <c r="I6343" t="s">
        <v>136</v>
      </c>
      <c r="J6343" t="s">
        <v>137</v>
      </c>
      <c r="K6343" t="s">
        <v>144</v>
      </c>
      <c r="L6343" t="s">
        <v>18097</v>
      </c>
      <c r="M6343" t="s">
        <v>18098</v>
      </c>
      <c r="N6343">
        <v>1.224444444</v>
      </c>
      <c r="O6343">
        <v>0</v>
      </c>
      <c r="P6343">
        <v>9</v>
      </c>
      <c r="Q6343">
        <v>0</v>
      </c>
      <c r="R6343">
        <v>0</v>
      </c>
      <c r="S6343">
        <v>0</v>
      </c>
      <c r="T6343">
        <v>1</v>
      </c>
      <c r="U6343">
        <v>0</v>
      </c>
      <c r="V6343">
        <v>0</v>
      </c>
      <c r="W6343">
        <v>0</v>
      </c>
      <c r="X6343">
        <v>2.2615446278968889</v>
      </c>
      <c r="Y6343">
        <v>0</v>
      </c>
      <c r="Z6343">
        <v>0</v>
      </c>
      <c r="AA6343">
        <v>0</v>
      </c>
      <c r="AB6343">
        <v>1.58963425193</v>
      </c>
      <c r="AC6343">
        <v>0</v>
      </c>
      <c r="AD6343">
        <v>0</v>
      </c>
      <c r="AE6343">
        <v>3.8511788798268887</v>
      </c>
    </row>
    <row r="6344" spans="1:31" x14ac:dyDescent="0.3">
      <c r="A6344">
        <v>2519771</v>
      </c>
      <c r="B6344">
        <v>1</v>
      </c>
      <c r="C6344" t="s">
        <v>80</v>
      </c>
      <c r="D6344" t="s">
        <v>84</v>
      </c>
      <c r="E6344" t="s">
        <v>167</v>
      </c>
      <c r="F6344" t="s">
        <v>18099</v>
      </c>
      <c r="G6344" t="s">
        <v>263</v>
      </c>
      <c r="H6344" t="s">
        <v>150</v>
      </c>
      <c r="I6344" t="s">
        <v>136</v>
      </c>
      <c r="J6344" t="s">
        <v>137</v>
      </c>
      <c r="K6344" t="s">
        <v>144</v>
      </c>
      <c r="L6344" t="s">
        <v>18100</v>
      </c>
      <c r="M6344" t="s">
        <v>18101</v>
      </c>
      <c r="N6344">
        <v>6.7116666660000002</v>
      </c>
      <c r="O6344">
        <v>0</v>
      </c>
      <c r="P6344">
        <v>5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10.954274723173656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10.954274723173656</v>
      </c>
    </row>
    <row r="6345" spans="1:31" x14ac:dyDescent="0.3">
      <c r="A6345">
        <v>2520318</v>
      </c>
      <c r="B6345">
        <v>1</v>
      </c>
      <c r="C6345" t="s">
        <v>80</v>
      </c>
      <c r="D6345" t="s">
        <v>105</v>
      </c>
      <c r="E6345" t="s">
        <v>167</v>
      </c>
      <c r="F6345" t="s">
        <v>18102</v>
      </c>
      <c r="G6345" t="s">
        <v>169</v>
      </c>
      <c r="H6345" t="s">
        <v>150</v>
      </c>
      <c r="I6345" t="s">
        <v>136</v>
      </c>
      <c r="J6345" t="s">
        <v>137</v>
      </c>
      <c r="K6345" t="s">
        <v>144</v>
      </c>
      <c r="L6345" t="s">
        <v>18103</v>
      </c>
      <c r="M6345" t="s">
        <v>18104</v>
      </c>
      <c r="N6345">
        <v>3.7136111110000001</v>
      </c>
      <c r="O6345">
        <v>0</v>
      </c>
      <c r="P6345">
        <v>15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9.1398765736134298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9.1398765736134298</v>
      </c>
    </row>
    <row r="6346" spans="1:31" x14ac:dyDescent="0.3">
      <c r="A6346">
        <v>2520126</v>
      </c>
      <c r="B6346">
        <v>1</v>
      </c>
      <c r="C6346" t="s">
        <v>80</v>
      </c>
      <c r="D6346" t="s">
        <v>82</v>
      </c>
      <c r="E6346" t="s">
        <v>275</v>
      </c>
      <c r="F6346" t="s">
        <v>18105</v>
      </c>
      <c r="G6346" t="s">
        <v>295</v>
      </c>
      <c r="H6346" t="s">
        <v>135</v>
      </c>
      <c r="I6346" t="s">
        <v>136</v>
      </c>
      <c r="J6346" t="s">
        <v>137</v>
      </c>
      <c r="K6346" t="s">
        <v>138</v>
      </c>
      <c r="L6346" t="s">
        <v>18106</v>
      </c>
      <c r="M6346" t="s">
        <v>18107</v>
      </c>
      <c r="N6346">
        <v>0.147777777</v>
      </c>
      <c r="O6346">
        <v>0</v>
      </c>
      <c r="P6346">
        <v>5</v>
      </c>
      <c r="Q6346">
        <v>0</v>
      </c>
      <c r="R6346">
        <v>0</v>
      </c>
      <c r="S6346">
        <v>1</v>
      </c>
      <c r="T6346">
        <v>28</v>
      </c>
      <c r="U6346">
        <v>0</v>
      </c>
      <c r="V6346">
        <v>1</v>
      </c>
      <c r="W6346">
        <v>0</v>
      </c>
      <c r="X6346">
        <v>0.31511064422853008</v>
      </c>
      <c r="Y6346">
        <v>0</v>
      </c>
      <c r="Z6346">
        <v>0</v>
      </c>
      <c r="AA6346">
        <v>26.634316402244835</v>
      </c>
      <c r="AB6346">
        <v>29.87362301886429</v>
      </c>
      <c r="AC6346">
        <v>0</v>
      </c>
      <c r="AD6346">
        <v>11.056824187290403</v>
      </c>
      <c r="AE6346">
        <v>67.879874252628056</v>
      </c>
    </row>
    <row r="6347" spans="1:31" x14ac:dyDescent="0.3">
      <c r="A6347">
        <v>2520212</v>
      </c>
      <c r="B6347">
        <v>1</v>
      </c>
      <c r="C6347" t="s">
        <v>80</v>
      </c>
      <c r="D6347" t="s">
        <v>88</v>
      </c>
      <c r="E6347" t="s">
        <v>147</v>
      </c>
      <c r="F6347" t="s">
        <v>871</v>
      </c>
      <c r="G6347" t="s">
        <v>224</v>
      </c>
      <c r="H6347" t="s">
        <v>150</v>
      </c>
      <c r="I6347" t="s">
        <v>136</v>
      </c>
      <c r="J6347" t="s">
        <v>137</v>
      </c>
      <c r="K6347" t="s">
        <v>144</v>
      </c>
      <c r="L6347" t="s">
        <v>18108</v>
      </c>
      <c r="M6347" t="s">
        <v>18109</v>
      </c>
      <c r="N6347">
        <v>3.0313888879999999</v>
      </c>
      <c r="O6347">
        <v>0</v>
      </c>
      <c r="P6347">
        <v>1</v>
      </c>
      <c r="Q6347">
        <v>0</v>
      </c>
      <c r="R6347">
        <v>0</v>
      </c>
      <c r="S6347">
        <v>0</v>
      </c>
      <c r="T6347">
        <v>1</v>
      </c>
      <c r="U6347">
        <v>0</v>
      </c>
      <c r="V6347">
        <v>0</v>
      </c>
      <c r="W6347">
        <v>0</v>
      </c>
      <c r="X6347">
        <v>0.70396196564000002</v>
      </c>
      <c r="Y6347">
        <v>0</v>
      </c>
      <c r="Z6347">
        <v>0</v>
      </c>
      <c r="AA6347">
        <v>0</v>
      </c>
      <c r="AB6347">
        <v>11.998084161792272</v>
      </c>
      <c r="AC6347">
        <v>0</v>
      </c>
      <c r="AD6347">
        <v>0</v>
      </c>
      <c r="AE6347">
        <v>12.702046127432272</v>
      </c>
    </row>
    <row r="6348" spans="1:31" x14ac:dyDescent="0.3">
      <c r="A6348">
        <v>2520461</v>
      </c>
      <c r="B6348">
        <v>1</v>
      </c>
      <c r="C6348" t="s">
        <v>81</v>
      </c>
      <c r="D6348" t="s">
        <v>118</v>
      </c>
      <c r="E6348" t="s">
        <v>167</v>
      </c>
      <c r="F6348" t="s">
        <v>18110</v>
      </c>
      <c r="G6348" t="s">
        <v>263</v>
      </c>
      <c r="H6348" t="s">
        <v>150</v>
      </c>
      <c r="I6348" t="s">
        <v>136</v>
      </c>
      <c r="J6348" t="s">
        <v>137</v>
      </c>
      <c r="K6348" t="s">
        <v>144</v>
      </c>
      <c r="L6348" t="s">
        <v>18111</v>
      </c>
      <c r="M6348" t="s">
        <v>18112</v>
      </c>
      <c r="N6348">
        <v>2.1747222220000002</v>
      </c>
      <c r="O6348">
        <v>0</v>
      </c>
      <c r="P6348">
        <v>2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1.15422760562</v>
      </c>
      <c r="Y6348">
        <v>0</v>
      </c>
      <c r="Z6348">
        <v>0</v>
      </c>
      <c r="AA6348">
        <v>0</v>
      </c>
      <c r="AB6348">
        <v>0</v>
      </c>
      <c r="AC6348">
        <v>0</v>
      </c>
      <c r="AD6348">
        <v>0</v>
      </c>
      <c r="AE6348">
        <v>1.15422760562</v>
      </c>
    </row>
    <row r="6349" spans="1:31" x14ac:dyDescent="0.3">
      <c r="A6349">
        <v>2520020</v>
      </c>
      <c r="B6349">
        <v>1</v>
      </c>
      <c r="C6349" t="s">
        <v>81</v>
      </c>
      <c r="D6349" t="s">
        <v>122</v>
      </c>
      <c r="E6349" t="s">
        <v>132</v>
      </c>
      <c r="F6349" t="s">
        <v>18113</v>
      </c>
      <c r="G6349" t="s">
        <v>134</v>
      </c>
      <c r="H6349" t="s">
        <v>135</v>
      </c>
      <c r="I6349" t="s">
        <v>136</v>
      </c>
      <c r="J6349" t="s">
        <v>137</v>
      </c>
      <c r="K6349" t="s">
        <v>138</v>
      </c>
      <c r="L6349" t="s">
        <v>18114</v>
      </c>
      <c r="M6349" t="s">
        <v>18115</v>
      </c>
      <c r="N6349">
        <v>1.673888888</v>
      </c>
      <c r="O6349">
        <v>1</v>
      </c>
      <c r="P6349">
        <v>290</v>
      </c>
      <c r="Q6349">
        <v>8</v>
      </c>
      <c r="R6349">
        <v>12</v>
      </c>
      <c r="S6349">
        <v>6</v>
      </c>
      <c r="T6349">
        <v>17</v>
      </c>
      <c r="U6349">
        <v>0</v>
      </c>
      <c r="V6349">
        <v>0</v>
      </c>
      <c r="W6349">
        <v>0.32610998603712005</v>
      </c>
      <c r="X6349">
        <v>42.441912128548012</v>
      </c>
      <c r="Y6349">
        <v>59.892032837749419</v>
      </c>
      <c r="Z6349">
        <v>4.5525971450299991</v>
      </c>
      <c r="AA6349">
        <v>30.268624959952863</v>
      </c>
      <c r="AB6349">
        <v>20.117835223471509</v>
      </c>
      <c r="AC6349">
        <v>0</v>
      </c>
      <c r="AD6349">
        <v>0</v>
      </c>
      <c r="AE6349">
        <v>157.59911228078892</v>
      </c>
    </row>
    <row r="6350" spans="1:31" x14ac:dyDescent="0.3">
      <c r="A6350">
        <v>2519754</v>
      </c>
      <c r="B6350">
        <v>1</v>
      </c>
      <c r="C6350" t="s">
        <v>80</v>
      </c>
      <c r="D6350" t="s">
        <v>85</v>
      </c>
      <c r="E6350" t="s">
        <v>275</v>
      </c>
      <c r="F6350" t="s">
        <v>18116</v>
      </c>
      <c r="G6350" t="s">
        <v>143</v>
      </c>
      <c r="H6350" t="s">
        <v>135</v>
      </c>
      <c r="I6350" t="s">
        <v>136</v>
      </c>
      <c r="J6350" t="s">
        <v>137</v>
      </c>
      <c r="K6350" t="s">
        <v>144</v>
      </c>
      <c r="L6350" t="s">
        <v>18117</v>
      </c>
      <c r="M6350" t="s">
        <v>18118</v>
      </c>
      <c r="N6350">
        <v>1.251944444</v>
      </c>
      <c r="O6350">
        <v>0</v>
      </c>
      <c r="P6350">
        <v>2921</v>
      </c>
      <c r="Q6350">
        <v>0</v>
      </c>
      <c r="R6350">
        <v>0</v>
      </c>
      <c r="S6350">
        <v>0</v>
      </c>
      <c r="T6350">
        <v>495</v>
      </c>
      <c r="U6350">
        <v>0</v>
      </c>
      <c r="V6350">
        <v>1</v>
      </c>
      <c r="W6350">
        <v>0</v>
      </c>
      <c r="X6350">
        <v>765.71898914757298</v>
      </c>
      <c r="Y6350">
        <v>0</v>
      </c>
      <c r="Z6350">
        <v>0</v>
      </c>
      <c r="AA6350">
        <v>0</v>
      </c>
      <c r="AB6350">
        <v>452.51225192563231</v>
      </c>
      <c r="AC6350">
        <v>0</v>
      </c>
      <c r="AD6350">
        <v>0.73456165462887424</v>
      </c>
      <c r="AE6350">
        <v>1218.965802727834</v>
      </c>
    </row>
    <row r="6351" spans="1:31" x14ac:dyDescent="0.3">
      <c r="A6351">
        <v>2519777</v>
      </c>
      <c r="B6351">
        <v>1</v>
      </c>
      <c r="C6351" t="s">
        <v>81</v>
      </c>
      <c r="D6351" t="s">
        <v>113</v>
      </c>
      <c r="E6351" t="s">
        <v>141</v>
      </c>
      <c r="F6351" t="s">
        <v>18119</v>
      </c>
      <c r="G6351" t="s">
        <v>143</v>
      </c>
      <c r="H6351" t="s">
        <v>135</v>
      </c>
      <c r="I6351" t="s">
        <v>136</v>
      </c>
      <c r="J6351" t="s">
        <v>137</v>
      </c>
      <c r="K6351" t="s">
        <v>144</v>
      </c>
      <c r="L6351" t="s">
        <v>18120</v>
      </c>
      <c r="M6351" t="s">
        <v>18121</v>
      </c>
      <c r="N6351">
        <v>1.1186111110000001</v>
      </c>
      <c r="O6351">
        <v>7</v>
      </c>
      <c r="P6351">
        <v>60</v>
      </c>
      <c r="Q6351">
        <v>26</v>
      </c>
      <c r="R6351">
        <v>380</v>
      </c>
      <c r="S6351">
        <v>6</v>
      </c>
      <c r="T6351">
        <v>15</v>
      </c>
      <c r="U6351">
        <v>0</v>
      </c>
      <c r="V6351">
        <v>0</v>
      </c>
      <c r="W6351">
        <v>2.5597331644709373</v>
      </c>
      <c r="X6351">
        <v>3.3506223551971477</v>
      </c>
      <c r="Y6351">
        <v>49.127663953330455</v>
      </c>
      <c r="Z6351">
        <v>96.455833788739568</v>
      </c>
      <c r="AA6351">
        <v>4.9879659829839591</v>
      </c>
      <c r="AB6351">
        <v>25.307647304085741</v>
      </c>
      <c r="AC6351">
        <v>0</v>
      </c>
      <c r="AD6351">
        <v>0</v>
      </c>
      <c r="AE6351">
        <v>181.78946654880781</v>
      </c>
    </row>
    <row r="6352" spans="1:31" x14ac:dyDescent="0.3">
      <c r="A6352">
        <v>2520441</v>
      </c>
      <c r="B6352">
        <v>1</v>
      </c>
      <c r="C6352" t="s">
        <v>80</v>
      </c>
      <c r="D6352" t="s">
        <v>93</v>
      </c>
      <c r="E6352" t="s">
        <v>207</v>
      </c>
      <c r="F6352" t="s">
        <v>18122</v>
      </c>
      <c r="G6352" t="s">
        <v>177</v>
      </c>
      <c r="H6352" t="s">
        <v>150</v>
      </c>
      <c r="I6352" t="s">
        <v>136</v>
      </c>
      <c r="J6352" t="s">
        <v>137</v>
      </c>
      <c r="K6352" t="s">
        <v>144</v>
      </c>
      <c r="L6352" t="s">
        <v>18123</v>
      </c>
      <c r="M6352" t="s">
        <v>18124</v>
      </c>
      <c r="N6352">
        <v>1.4880555550000001</v>
      </c>
      <c r="O6352">
        <v>0</v>
      </c>
      <c r="P6352">
        <v>5</v>
      </c>
      <c r="Q6352">
        <v>0</v>
      </c>
      <c r="R6352">
        <v>1</v>
      </c>
      <c r="S6352">
        <v>0</v>
      </c>
      <c r="T6352">
        <v>1</v>
      </c>
      <c r="U6352">
        <v>0</v>
      </c>
      <c r="V6352">
        <v>0</v>
      </c>
      <c r="W6352">
        <v>0</v>
      </c>
      <c r="X6352">
        <v>3.6078370998197564</v>
      </c>
      <c r="Y6352">
        <v>0</v>
      </c>
      <c r="Z6352">
        <v>1.1299000862449999</v>
      </c>
      <c r="AA6352">
        <v>0</v>
      </c>
      <c r="AB6352">
        <v>0.24792226302376003</v>
      </c>
      <c r="AC6352">
        <v>0</v>
      </c>
      <c r="AD6352">
        <v>0</v>
      </c>
      <c r="AE6352">
        <v>4.9856594490885167</v>
      </c>
    </row>
    <row r="6353" spans="1:31" x14ac:dyDescent="0.3">
      <c r="A6353">
        <v>2520249</v>
      </c>
      <c r="B6353">
        <v>1</v>
      </c>
      <c r="C6353" t="s">
        <v>81</v>
      </c>
      <c r="D6353" t="s">
        <v>127</v>
      </c>
      <c r="E6353" t="s">
        <v>167</v>
      </c>
      <c r="F6353" t="s">
        <v>18125</v>
      </c>
      <c r="G6353" t="s">
        <v>263</v>
      </c>
      <c r="H6353" t="s">
        <v>150</v>
      </c>
      <c r="I6353" t="s">
        <v>136</v>
      </c>
      <c r="J6353" t="s">
        <v>137</v>
      </c>
      <c r="K6353" t="s">
        <v>144</v>
      </c>
      <c r="L6353" t="s">
        <v>18126</v>
      </c>
      <c r="M6353" t="s">
        <v>18127</v>
      </c>
      <c r="N6353">
        <v>2.3869444440000001</v>
      </c>
      <c r="O6353">
        <v>0</v>
      </c>
      <c r="P6353">
        <v>2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1.039536034657085</v>
      </c>
      <c r="Y6353">
        <v>0</v>
      </c>
      <c r="Z6353">
        <v>0</v>
      </c>
      <c r="AA6353">
        <v>0</v>
      </c>
      <c r="AB6353">
        <v>0</v>
      </c>
      <c r="AC6353">
        <v>0</v>
      </c>
      <c r="AD6353">
        <v>0</v>
      </c>
      <c r="AE6353">
        <v>1.039536034657085</v>
      </c>
    </row>
    <row r="6354" spans="1:31" x14ac:dyDescent="0.3">
      <c r="A6354">
        <v>2519854</v>
      </c>
      <c r="B6354">
        <v>1</v>
      </c>
      <c r="C6354" t="s">
        <v>80</v>
      </c>
      <c r="D6354" t="s">
        <v>105</v>
      </c>
      <c r="E6354" t="s">
        <v>132</v>
      </c>
      <c r="F6354" t="s">
        <v>18128</v>
      </c>
      <c r="G6354" t="s">
        <v>204</v>
      </c>
      <c r="H6354" t="s">
        <v>135</v>
      </c>
      <c r="I6354" t="s">
        <v>136</v>
      </c>
      <c r="J6354" t="s">
        <v>137</v>
      </c>
      <c r="K6354" t="s">
        <v>144</v>
      </c>
      <c r="L6354" t="s">
        <v>18129</v>
      </c>
      <c r="M6354" t="s">
        <v>18130</v>
      </c>
      <c r="N6354">
        <v>3.1019444439999999</v>
      </c>
      <c r="O6354">
        <v>0</v>
      </c>
      <c r="P6354">
        <v>110</v>
      </c>
      <c r="Q6354">
        <v>0</v>
      </c>
      <c r="R6354">
        <v>25</v>
      </c>
      <c r="S6354">
        <v>0</v>
      </c>
      <c r="T6354">
        <v>13</v>
      </c>
      <c r="U6354">
        <v>0</v>
      </c>
      <c r="V6354">
        <v>0</v>
      </c>
      <c r="W6354">
        <v>0</v>
      </c>
      <c r="X6354">
        <v>70.338526404721648</v>
      </c>
      <c r="Y6354">
        <v>0</v>
      </c>
      <c r="Z6354">
        <v>8.2504543087856508</v>
      </c>
      <c r="AA6354">
        <v>0</v>
      </c>
      <c r="AB6354">
        <v>46.965276636577016</v>
      </c>
      <c r="AC6354">
        <v>0</v>
      </c>
      <c r="AD6354">
        <v>0</v>
      </c>
      <c r="AE6354">
        <v>125.55425735008431</v>
      </c>
    </row>
    <row r="6355" spans="1:31" x14ac:dyDescent="0.3">
      <c r="A6355">
        <v>2520000</v>
      </c>
      <c r="B6355">
        <v>1</v>
      </c>
      <c r="C6355" t="s">
        <v>80</v>
      </c>
      <c r="D6355" t="s">
        <v>104</v>
      </c>
      <c r="E6355" t="s">
        <v>141</v>
      </c>
      <c r="F6355" t="s">
        <v>13521</v>
      </c>
      <c r="G6355" t="s">
        <v>134</v>
      </c>
      <c r="H6355" t="s">
        <v>135</v>
      </c>
      <c r="I6355" t="s">
        <v>136</v>
      </c>
      <c r="J6355" t="s">
        <v>137</v>
      </c>
      <c r="K6355" t="s">
        <v>138</v>
      </c>
      <c r="L6355" t="s">
        <v>18131</v>
      </c>
      <c r="M6355" t="s">
        <v>18132</v>
      </c>
      <c r="N6355">
        <v>3.1469444439999998</v>
      </c>
      <c r="O6355">
        <v>8</v>
      </c>
      <c r="P6355">
        <v>3542</v>
      </c>
      <c r="Q6355">
        <v>9</v>
      </c>
      <c r="R6355">
        <v>37</v>
      </c>
      <c r="S6355">
        <v>1</v>
      </c>
      <c r="T6355">
        <v>259</v>
      </c>
      <c r="U6355">
        <v>1</v>
      </c>
      <c r="V6355">
        <v>0</v>
      </c>
      <c r="W6355">
        <v>14.267561686482011</v>
      </c>
      <c r="X6355">
        <v>2702.2159201115801</v>
      </c>
      <c r="Y6355">
        <v>19.403353295670932</v>
      </c>
      <c r="Z6355">
        <v>21.117553969033199</v>
      </c>
      <c r="AA6355">
        <v>37.235842566688</v>
      </c>
      <c r="AB6355">
        <v>840.4418534669461</v>
      </c>
      <c r="AC6355">
        <v>226.86121035804857</v>
      </c>
      <c r="AD6355">
        <v>0</v>
      </c>
      <c r="AE6355">
        <v>3861.543295454449</v>
      </c>
    </row>
    <row r="6356" spans="1:31" x14ac:dyDescent="0.3">
      <c r="A6356">
        <v>2519900</v>
      </c>
      <c r="B6356">
        <v>1</v>
      </c>
      <c r="C6356" t="s">
        <v>81</v>
      </c>
      <c r="D6356" t="s">
        <v>123</v>
      </c>
      <c r="E6356" t="s">
        <v>141</v>
      </c>
      <c r="F6356" t="s">
        <v>18133</v>
      </c>
      <c r="G6356" t="s">
        <v>3081</v>
      </c>
      <c r="H6356" t="s">
        <v>135</v>
      </c>
      <c r="I6356" t="s">
        <v>136</v>
      </c>
      <c r="J6356" t="s">
        <v>137</v>
      </c>
      <c r="K6356" t="s">
        <v>144</v>
      </c>
      <c r="L6356" t="s">
        <v>18134</v>
      </c>
      <c r="M6356" t="s">
        <v>18135</v>
      </c>
      <c r="N6356">
        <v>3.5305555549999998</v>
      </c>
      <c r="O6356">
        <v>0</v>
      </c>
      <c r="P6356">
        <v>4</v>
      </c>
      <c r="Q6356">
        <v>1</v>
      </c>
      <c r="R6356">
        <v>1</v>
      </c>
      <c r="S6356">
        <v>8</v>
      </c>
      <c r="T6356">
        <v>161</v>
      </c>
      <c r="U6356">
        <v>9</v>
      </c>
      <c r="V6356">
        <v>2</v>
      </c>
      <c r="W6356">
        <v>0</v>
      </c>
      <c r="X6356">
        <v>18.846020801362336</v>
      </c>
      <c r="Y6356">
        <v>4.2640251046804254</v>
      </c>
      <c r="Z6356">
        <v>0.4467565705954501</v>
      </c>
      <c r="AA6356">
        <v>1194.224726590277</v>
      </c>
      <c r="AB6356">
        <v>356.59000861100566</v>
      </c>
      <c r="AC6356">
        <v>9959.8500675884898</v>
      </c>
      <c r="AD6356">
        <v>112.39276162227763</v>
      </c>
      <c r="AE6356">
        <v>11646.614366888689</v>
      </c>
    </row>
    <row r="6357" spans="1:31" x14ac:dyDescent="0.3">
      <c r="A6357">
        <v>2520192</v>
      </c>
      <c r="B6357">
        <v>1</v>
      </c>
      <c r="C6357" t="s">
        <v>80</v>
      </c>
      <c r="D6357" t="s">
        <v>95</v>
      </c>
      <c r="E6357" t="s">
        <v>207</v>
      </c>
      <c r="F6357" t="s">
        <v>18136</v>
      </c>
      <c r="G6357" t="s">
        <v>161</v>
      </c>
      <c r="H6357" t="s">
        <v>150</v>
      </c>
      <c r="I6357" t="s">
        <v>136</v>
      </c>
      <c r="J6357" t="s">
        <v>137</v>
      </c>
      <c r="K6357" t="s">
        <v>144</v>
      </c>
      <c r="L6357" t="s">
        <v>18137</v>
      </c>
      <c r="M6357" t="s">
        <v>18138</v>
      </c>
      <c r="N6357">
        <v>0.966388888</v>
      </c>
      <c r="O6357">
        <v>0</v>
      </c>
      <c r="P6357">
        <v>73</v>
      </c>
      <c r="Q6357">
        <v>0</v>
      </c>
      <c r="R6357">
        <v>4</v>
      </c>
      <c r="S6357">
        <v>0</v>
      </c>
      <c r="T6357">
        <v>1</v>
      </c>
      <c r="U6357">
        <v>0</v>
      </c>
      <c r="V6357">
        <v>0</v>
      </c>
      <c r="W6357">
        <v>0</v>
      </c>
      <c r="X6357">
        <v>11.523407613932836</v>
      </c>
      <c r="Y6357">
        <v>0</v>
      </c>
      <c r="Z6357">
        <v>0.70123313974289336</v>
      </c>
      <c r="AA6357">
        <v>0</v>
      </c>
      <c r="AB6357">
        <v>0</v>
      </c>
      <c r="AC6357">
        <v>0</v>
      </c>
      <c r="AD6357">
        <v>0</v>
      </c>
      <c r="AE6357">
        <v>12.224640753675729</v>
      </c>
    </row>
    <row r="6358" spans="1:31" x14ac:dyDescent="0.3">
      <c r="A6358">
        <v>2520501</v>
      </c>
      <c r="B6358">
        <v>1</v>
      </c>
      <c r="C6358" t="s">
        <v>80</v>
      </c>
      <c r="D6358" t="s">
        <v>82</v>
      </c>
      <c r="E6358" t="s">
        <v>147</v>
      </c>
      <c r="F6358" t="s">
        <v>18139</v>
      </c>
      <c r="G6358" t="s">
        <v>177</v>
      </c>
      <c r="H6358" t="s">
        <v>150</v>
      </c>
      <c r="I6358" t="s">
        <v>136</v>
      </c>
      <c r="J6358" t="s">
        <v>137</v>
      </c>
      <c r="K6358" t="s">
        <v>144</v>
      </c>
      <c r="L6358" t="s">
        <v>18140</v>
      </c>
      <c r="M6358" t="s">
        <v>18141</v>
      </c>
      <c r="N6358">
        <v>1.32</v>
      </c>
      <c r="O6358">
        <v>0</v>
      </c>
      <c r="P6358">
        <v>2</v>
      </c>
      <c r="Q6358">
        <v>0</v>
      </c>
      <c r="R6358">
        <v>0</v>
      </c>
      <c r="S6358">
        <v>0</v>
      </c>
      <c r="T6358">
        <v>87</v>
      </c>
      <c r="U6358">
        <v>0</v>
      </c>
      <c r="V6358">
        <v>0</v>
      </c>
      <c r="W6358">
        <v>0</v>
      </c>
      <c r="X6358">
        <v>1.7641041894795333</v>
      </c>
      <c r="Y6358">
        <v>0</v>
      </c>
      <c r="Z6358">
        <v>0</v>
      </c>
      <c r="AA6358">
        <v>0</v>
      </c>
      <c r="AB6358">
        <v>27.164743920843232</v>
      </c>
      <c r="AC6358">
        <v>0</v>
      </c>
      <c r="AD6358">
        <v>0</v>
      </c>
      <c r="AE6358">
        <v>28.928848110322765</v>
      </c>
    </row>
    <row r="6359" spans="1:31" x14ac:dyDescent="0.3">
      <c r="A6359">
        <v>2520478</v>
      </c>
      <c r="B6359">
        <v>1</v>
      </c>
      <c r="C6359" t="s">
        <v>80</v>
      </c>
      <c r="D6359" t="s">
        <v>106</v>
      </c>
      <c r="E6359" t="s">
        <v>159</v>
      </c>
      <c r="F6359" t="s">
        <v>18142</v>
      </c>
      <c r="G6359" t="s">
        <v>161</v>
      </c>
      <c r="H6359" t="s">
        <v>150</v>
      </c>
      <c r="I6359" t="s">
        <v>136</v>
      </c>
      <c r="J6359" t="s">
        <v>137</v>
      </c>
      <c r="K6359" t="s">
        <v>144</v>
      </c>
      <c r="L6359" t="s">
        <v>18143</v>
      </c>
      <c r="M6359" t="s">
        <v>18144</v>
      </c>
      <c r="N6359">
        <v>0.234166666</v>
      </c>
      <c r="O6359">
        <v>0</v>
      </c>
      <c r="P6359">
        <v>169</v>
      </c>
      <c r="Q6359">
        <v>0</v>
      </c>
      <c r="R6359">
        <v>20</v>
      </c>
      <c r="S6359">
        <v>0</v>
      </c>
      <c r="T6359">
        <v>25</v>
      </c>
      <c r="U6359">
        <v>0</v>
      </c>
      <c r="V6359">
        <v>0</v>
      </c>
      <c r="W6359">
        <v>0</v>
      </c>
      <c r="X6359">
        <v>8.0325144574341127</v>
      </c>
      <c r="Y6359">
        <v>0</v>
      </c>
      <c r="Z6359">
        <v>0.80219254515918015</v>
      </c>
      <c r="AA6359">
        <v>0</v>
      </c>
      <c r="AB6359">
        <v>1.5004939372131587</v>
      </c>
      <c r="AC6359">
        <v>0</v>
      </c>
      <c r="AD6359">
        <v>0</v>
      </c>
      <c r="AE6359">
        <v>10.335200939806452</v>
      </c>
    </row>
    <row r="6360" spans="1:31" x14ac:dyDescent="0.3">
      <c r="A6360">
        <v>2520209</v>
      </c>
      <c r="B6360">
        <v>1</v>
      </c>
      <c r="C6360" t="s">
        <v>80</v>
      </c>
      <c r="D6360" t="s">
        <v>82</v>
      </c>
      <c r="E6360" t="s">
        <v>167</v>
      </c>
      <c r="F6360" t="s">
        <v>18145</v>
      </c>
      <c r="G6360" t="s">
        <v>169</v>
      </c>
      <c r="H6360" t="s">
        <v>150</v>
      </c>
      <c r="I6360" t="s">
        <v>136</v>
      </c>
      <c r="J6360" t="s">
        <v>137</v>
      </c>
      <c r="K6360" t="s">
        <v>144</v>
      </c>
      <c r="L6360" t="s">
        <v>18146</v>
      </c>
      <c r="M6360" t="s">
        <v>18147</v>
      </c>
      <c r="N6360">
        <v>6.4041666660000001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2</v>
      </c>
      <c r="U6360">
        <v>0</v>
      </c>
      <c r="V6360">
        <v>0</v>
      </c>
      <c r="W6360">
        <v>0</v>
      </c>
      <c r="X6360">
        <v>0</v>
      </c>
      <c r="Y6360">
        <v>0</v>
      </c>
      <c r="Z6360">
        <v>0</v>
      </c>
      <c r="AA6360">
        <v>0</v>
      </c>
      <c r="AB6360">
        <v>3.4531576544354166</v>
      </c>
      <c r="AC6360">
        <v>0</v>
      </c>
      <c r="AD6360">
        <v>0</v>
      </c>
      <c r="AE6360">
        <v>3.4531576544354166</v>
      </c>
    </row>
    <row r="6361" spans="1:31" x14ac:dyDescent="0.3">
      <c r="A6361">
        <v>2519817</v>
      </c>
      <c r="B6361">
        <v>1</v>
      </c>
      <c r="C6361" t="s">
        <v>80</v>
      </c>
      <c r="D6361" t="s">
        <v>104</v>
      </c>
      <c r="E6361" t="s">
        <v>187</v>
      </c>
      <c r="F6361" t="s">
        <v>3838</v>
      </c>
      <c r="G6361" t="s">
        <v>143</v>
      </c>
      <c r="H6361" t="s">
        <v>135</v>
      </c>
      <c r="I6361" t="s">
        <v>136</v>
      </c>
      <c r="J6361" t="s">
        <v>137</v>
      </c>
      <c r="K6361" t="s">
        <v>144</v>
      </c>
      <c r="L6361" t="s">
        <v>18148</v>
      </c>
      <c r="M6361" t="s">
        <v>18149</v>
      </c>
      <c r="N6361">
        <v>2.233333333</v>
      </c>
      <c r="O6361">
        <v>0</v>
      </c>
      <c r="P6361">
        <v>173</v>
      </c>
      <c r="Q6361">
        <v>0</v>
      </c>
      <c r="R6361">
        <v>2</v>
      </c>
      <c r="S6361">
        <v>9</v>
      </c>
      <c r="T6361">
        <v>22</v>
      </c>
      <c r="U6361">
        <v>2</v>
      </c>
      <c r="V6361">
        <v>0</v>
      </c>
      <c r="W6361">
        <v>0</v>
      </c>
      <c r="X6361">
        <v>82.152026495489793</v>
      </c>
      <c r="Y6361">
        <v>0</v>
      </c>
      <c r="Z6361">
        <v>2.2312267927674534</v>
      </c>
      <c r="AA6361">
        <v>35.808695429529529</v>
      </c>
      <c r="AB6361">
        <v>37.939195562629145</v>
      </c>
      <c r="AC6361">
        <v>1198.0581989481473</v>
      </c>
      <c r="AD6361">
        <v>0</v>
      </c>
      <c r="AE6361">
        <v>1356.1893432285633</v>
      </c>
    </row>
    <row r="6362" spans="1:31" x14ac:dyDescent="0.3">
      <c r="A6362">
        <v>2520415</v>
      </c>
      <c r="B6362">
        <v>1</v>
      </c>
      <c r="C6362" t="s">
        <v>81</v>
      </c>
      <c r="D6362" t="s">
        <v>115</v>
      </c>
      <c r="E6362" t="s">
        <v>132</v>
      </c>
      <c r="F6362" t="s">
        <v>18150</v>
      </c>
      <c r="G6362" t="s">
        <v>204</v>
      </c>
      <c r="H6362" t="s">
        <v>135</v>
      </c>
      <c r="I6362" t="s">
        <v>136</v>
      </c>
      <c r="J6362" t="s">
        <v>137</v>
      </c>
      <c r="K6362" t="s">
        <v>144</v>
      </c>
      <c r="L6362" t="s">
        <v>18151</v>
      </c>
      <c r="M6362" t="s">
        <v>18152</v>
      </c>
      <c r="N6362">
        <v>1.198611111</v>
      </c>
      <c r="O6362">
        <v>0</v>
      </c>
      <c r="P6362">
        <v>44</v>
      </c>
      <c r="Q6362">
        <v>0</v>
      </c>
      <c r="R6362">
        <v>6</v>
      </c>
      <c r="S6362">
        <v>3</v>
      </c>
      <c r="T6362">
        <v>2</v>
      </c>
      <c r="U6362">
        <v>0</v>
      </c>
      <c r="V6362">
        <v>0</v>
      </c>
      <c r="W6362">
        <v>0</v>
      </c>
      <c r="X6362">
        <v>3.1633662138817678</v>
      </c>
      <c r="Y6362">
        <v>0</v>
      </c>
      <c r="Z6362">
        <v>2.3800064838240798</v>
      </c>
      <c r="AA6362">
        <v>5.1577132429886783</v>
      </c>
      <c r="AB6362">
        <v>0.30677542661699997</v>
      </c>
      <c r="AC6362">
        <v>0</v>
      </c>
      <c r="AD6362">
        <v>0</v>
      </c>
      <c r="AE6362">
        <v>11.007861367311525</v>
      </c>
    </row>
    <row r="6363" spans="1:31" x14ac:dyDescent="0.3">
      <c r="A6363">
        <v>2519917</v>
      </c>
      <c r="B6363">
        <v>1</v>
      </c>
      <c r="C6363" t="s">
        <v>81</v>
      </c>
      <c r="D6363" t="s">
        <v>127</v>
      </c>
      <c r="E6363" t="s">
        <v>187</v>
      </c>
      <c r="F6363" t="s">
        <v>12609</v>
      </c>
      <c r="G6363" t="s">
        <v>161</v>
      </c>
      <c r="H6363" t="s">
        <v>135</v>
      </c>
      <c r="I6363" t="s">
        <v>136</v>
      </c>
      <c r="J6363" t="s">
        <v>137</v>
      </c>
      <c r="K6363" t="s">
        <v>144</v>
      </c>
      <c r="L6363" t="s">
        <v>18153</v>
      </c>
      <c r="M6363" t="s">
        <v>18154</v>
      </c>
      <c r="N6363">
        <v>1.362777777</v>
      </c>
      <c r="O6363">
        <v>1</v>
      </c>
      <c r="P6363">
        <v>107</v>
      </c>
      <c r="Q6363">
        <v>12</v>
      </c>
      <c r="R6363">
        <v>141</v>
      </c>
      <c r="S6363">
        <v>3</v>
      </c>
      <c r="T6363">
        <v>20</v>
      </c>
      <c r="U6363">
        <v>0</v>
      </c>
      <c r="V6363">
        <v>0</v>
      </c>
      <c r="W6363">
        <v>1.91735724542895</v>
      </c>
      <c r="X6363">
        <v>25.242878568457737</v>
      </c>
      <c r="Y6363">
        <v>3.4767963807360998</v>
      </c>
      <c r="Z6363">
        <v>54.686247883673751</v>
      </c>
      <c r="AA6363">
        <v>59.673155106717019</v>
      </c>
      <c r="AB6363">
        <v>23.802507206655086</v>
      </c>
      <c r="AC6363">
        <v>0</v>
      </c>
      <c r="AD6363">
        <v>0</v>
      </c>
      <c r="AE6363">
        <v>168.79894239166865</v>
      </c>
    </row>
    <row r="6364" spans="1:31" x14ac:dyDescent="0.3">
      <c r="A6364">
        <v>2520166</v>
      </c>
      <c r="B6364">
        <v>1</v>
      </c>
      <c r="C6364" t="s">
        <v>80</v>
      </c>
      <c r="D6364" t="s">
        <v>101</v>
      </c>
      <c r="E6364" t="s">
        <v>167</v>
      </c>
      <c r="F6364" t="s">
        <v>18155</v>
      </c>
      <c r="G6364" t="s">
        <v>169</v>
      </c>
      <c r="H6364" t="s">
        <v>150</v>
      </c>
      <c r="I6364" t="s">
        <v>136</v>
      </c>
      <c r="J6364" t="s">
        <v>137</v>
      </c>
      <c r="K6364" t="s">
        <v>144</v>
      </c>
      <c r="L6364" t="s">
        <v>18156</v>
      </c>
      <c r="M6364" t="s">
        <v>18157</v>
      </c>
      <c r="N6364">
        <v>4.0613888879999998</v>
      </c>
      <c r="O6364">
        <v>0</v>
      </c>
      <c r="P6364">
        <v>1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0.94024597834000001</v>
      </c>
      <c r="Y6364">
        <v>0</v>
      </c>
      <c r="Z6364">
        <v>0</v>
      </c>
      <c r="AA6364">
        <v>0</v>
      </c>
      <c r="AB6364">
        <v>0</v>
      </c>
      <c r="AC6364">
        <v>0</v>
      </c>
      <c r="AD6364">
        <v>0</v>
      </c>
      <c r="AE6364">
        <v>0.94024597834000001</v>
      </c>
    </row>
    <row r="6365" spans="1:31" x14ac:dyDescent="0.3">
      <c r="A6365">
        <v>2520315</v>
      </c>
      <c r="B6365">
        <v>1</v>
      </c>
      <c r="C6365" t="s">
        <v>80</v>
      </c>
      <c r="D6365" t="s">
        <v>99</v>
      </c>
      <c r="E6365" t="s">
        <v>167</v>
      </c>
      <c r="F6365" t="s">
        <v>18158</v>
      </c>
      <c r="G6365" t="s">
        <v>169</v>
      </c>
      <c r="H6365" t="s">
        <v>150</v>
      </c>
      <c r="I6365" t="s">
        <v>136</v>
      </c>
      <c r="J6365" t="s">
        <v>137</v>
      </c>
      <c r="K6365" t="s">
        <v>144</v>
      </c>
      <c r="L6365" t="s">
        <v>18159</v>
      </c>
      <c r="M6365" t="s">
        <v>18160</v>
      </c>
      <c r="N6365">
        <v>2.7636111109999999</v>
      </c>
      <c r="O6365">
        <v>0</v>
      </c>
      <c r="P6365">
        <v>1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0.15602756367138335</v>
      </c>
      <c r="Y6365">
        <v>0</v>
      </c>
      <c r="Z6365">
        <v>0</v>
      </c>
      <c r="AA6365">
        <v>0</v>
      </c>
      <c r="AB6365">
        <v>0</v>
      </c>
      <c r="AC6365">
        <v>0</v>
      </c>
      <c r="AD6365">
        <v>0</v>
      </c>
      <c r="AE6365">
        <v>0.15602756367138335</v>
      </c>
    </row>
    <row r="6366" spans="1:31" x14ac:dyDescent="0.3">
      <c r="A6366">
        <v>2520513</v>
      </c>
      <c r="B6366">
        <v>1</v>
      </c>
      <c r="C6366" t="s">
        <v>80</v>
      </c>
      <c r="D6366" t="s">
        <v>86</v>
      </c>
      <c r="E6366" t="s">
        <v>167</v>
      </c>
      <c r="F6366" t="s">
        <v>18161</v>
      </c>
      <c r="G6366" t="s">
        <v>5816</v>
      </c>
      <c r="H6366" t="s">
        <v>150</v>
      </c>
      <c r="I6366" t="s">
        <v>136</v>
      </c>
      <c r="J6366" t="s">
        <v>5</v>
      </c>
      <c r="K6366" t="s">
        <v>144</v>
      </c>
      <c r="L6366" t="s">
        <v>18162</v>
      </c>
      <c r="M6366" t="s">
        <v>18163</v>
      </c>
      <c r="N6366">
        <v>2.5419444439999999</v>
      </c>
      <c r="O6366">
        <v>0</v>
      </c>
      <c r="P6366">
        <v>34</v>
      </c>
      <c r="Q6366">
        <v>0</v>
      </c>
      <c r="R6366">
        <v>0</v>
      </c>
      <c r="S6366">
        <v>0</v>
      </c>
      <c r="T6366">
        <v>1</v>
      </c>
      <c r="U6366">
        <v>0</v>
      </c>
      <c r="V6366">
        <v>0</v>
      </c>
      <c r="W6366">
        <v>0</v>
      </c>
      <c r="X6366">
        <v>92.023971021855587</v>
      </c>
      <c r="Y6366">
        <v>0</v>
      </c>
      <c r="Z6366">
        <v>0</v>
      </c>
      <c r="AA6366">
        <v>0</v>
      </c>
      <c r="AB6366">
        <v>0.82355147997044675</v>
      </c>
      <c r="AC6366">
        <v>0</v>
      </c>
      <c r="AD6366">
        <v>0</v>
      </c>
      <c r="AE6366">
        <v>92.847522501826035</v>
      </c>
    </row>
    <row r="6367" spans="1:31" x14ac:dyDescent="0.3">
      <c r="A6367">
        <v>2519826</v>
      </c>
      <c r="B6367">
        <v>1</v>
      </c>
      <c r="C6367" t="s">
        <v>80</v>
      </c>
      <c r="D6367" t="s">
        <v>105</v>
      </c>
      <c r="E6367" t="s">
        <v>147</v>
      </c>
      <c r="F6367" t="s">
        <v>5250</v>
      </c>
      <c r="G6367" t="s">
        <v>177</v>
      </c>
      <c r="H6367" t="s">
        <v>150</v>
      </c>
      <c r="I6367" t="s">
        <v>136</v>
      </c>
      <c r="J6367" t="s">
        <v>137</v>
      </c>
      <c r="K6367" t="s">
        <v>144</v>
      </c>
      <c r="L6367" t="s">
        <v>18164</v>
      </c>
      <c r="M6367" t="s">
        <v>18165</v>
      </c>
      <c r="N6367">
        <v>0.50416666600000004</v>
      </c>
      <c r="O6367">
        <v>0</v>
      </c>
      <c r="P6367">
        <v>57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6.1097285725348254</v>
      </c>
      <c r="Y6367">
        <v>0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6.1097285725348254</v>
      </c>
    </row>
    <row r="6368" spans="1:31" x14ac:dyDescent="0.3">
      <c r="A6368">
        <v>2519803</v>
      </c>
      <c r="B6368">
        <v>1</v>
      </c>
      <c r="C6368" t="s">
        <v>80</v>
      </c>
      <c r="D6368" t="s">
        <v>85</v>
      </c>
      <c r="E6368" t="s">
        <v>147</v>
      </c>
      <c r="F6368" t="s">
        <v>18166</v>
      </c>
      <c r="G6368" t="s">
        <v>177</v>
      </c>
      <c r="H6368" t="s">
        <v>150</v>
      </c>
      <c r="I6368" t="s">
        <v>136</v>
      </c>
      <c r="J6368" t="s">
        <v>137</v>
      </c>
      <c r="K6368" t="s">
        <v>144</v>
      </c>
      <c r="L6368" t="s">
        <v>18167</v>
      </c>
      <c r="M6368" t="s">
        <v>18168</v>
      </c>
      <c r="N6368">
        <v>0.68222222200000004</v>
      </c>
      <c r="O6368">
        <v>0</v>
      </c>
      <c r="P6368">
        <v>90</v>
      </c>
      <c r="Q6368">
        <v>0</v>
      </c>
      <c r="R6368">
        <v>0</v>
      </c>
      <c r="S6368">
        <v>0</v>
      </c>
      <c r="T6368">
        <v>30</v>
      </c>
      <c r="U6368">
        <v>0</v>
      </c>
      <c r="V6368">
        <v>0</v>
      </c>
      <c r="W6368">
        <v>0</v>
      </c>
      <c r="X6368">
        <v>10.345097685589806</v>
      </c>
      <c r="Y6368">
        <v>0</v>
      </c>
      <c r="Z6368">
        <v>0</v>
      </c>
      <c r="AA6368">
        <v>0</v>
      </c>
      <c r="AB6368">
        <v>15.66949182041116</v>
      </c>
      <c r="AC6368">
        <v>0</v>
      </c>
      <c r="AD6368">
        <v>0</v>
      </c>
      <c r="AE6368">
        <v>26.014589506000966</v>
      </c>
    </row>
    <row r="6369" spans="1:31" x14ac:dyDescent="0.3">
      <c r="A6369">
        <v>2520298</v>
      </c>
      <c r="B6369">
        <v>1</v>
      </c>
      <c r="C6369" t="s">
        <v>81</v>
      </c>
      <c r="D6369" t="s">
        <v>115</v>
      </c>
      <c r="E6369" t="s">
        <v>132</v>
      </c>
      <c r="F6369" t="s">
        <v>18169</v>
      </c>
      <c r="G6369" t="s">
        <v>143</v>
      </c>
      <c r="H6369" t="s">
        <v>135</v>
      </c>
      <c r="I6369" t="s">
        <v>136</v>
      </c>
      <c r="J6369" t="s">
        <v>137</v>
      </c>
      <c r="K6369" t="s">
        <v>144</v>
      </c>
      <c r="L6369" t="s">
        <v>18170</v>
      </c>
      <c r="M6369" t="s">
        <v>18171</v>
      </c>
      <c r="N6369">
        <v>4.3005555549999999</v>
      </c>
      <c r="O6369">
        <v>0</v>
      </c>
      <c r="P6369">
        <v>73</v>
      </c>
      <c r="Q6369">
        <v>0</v>
      </c>
      <c r="R6369">
        <v>5</v>
      </c>
      <c r="S6369">
        <v>1</v>
      </c>
      <c r="T6369">
        <v>4</v>
      </c>
      <c r="U6369">
        <v>0</v>
      </c>
      <c r="V6369">
        <v>0</v>
      </c>
      <c r="W6369">
        <v>0</v>
      </c>
      <c r="X6369">
        <v>19.984334254212506</v>
      </c>
      <c r="Y6369">
        <v>0</v>
      </c>
      <c r="Z6369">
        <v>3.0398752658808048</v>
      </c>
      <c r="AA6369">
        <v>17.408052605430491</v>
      </c>
      <c r="AB6369">
        <v>0.686420399445</v>
      </c>
      <c r="AC6369">
        <v>0</v>
      </c>
      <c r="AD6369">
        <v>0</v>
      </c>
      <c r="AE6369">
        <v>41.118682524968804</v>
      </c>
    </row>
    <row r="6370" spans="1:31" x14ac:dyDescent="0.3">
      <c r="A6370">
        <v>2519966</v>
      </c>
      <c r="B6370">
        <v>1</v>
      </c>
      <c r="C6370" t="s">
        <v>80</v>
      </c>
      <c r="D6370" t="s">
        <v>96</v>
      </c>
      <c r="E6370" t="s">
        <v>167</v>
      </c>
      <c r="F6370" t="s">
        <v>18172</v>
      </c>
      <c r="G6370" t="s">
        <v>169</v>
      </c>
      <c r="H6370" t="s">
        <v>150</v>
      </c>
      <c r="I6370" t="s">
        <v>136</v>
      </c>
      <c r="J6370" t="s">
        <v>137</v>
      </c>
      <c r="K6370" t="s">
        <v>144</v>
      </c>
      <c r="L6370" t="s">
        <v>18173</v>
      </c>
      <c r="M6370" t="s">
        <v>18174</v>
      </c>
      <c r="N6370">
        <v>4.3505555549999997</v>
      </c>
      <c r="O6370">
        <v>0</v>
      </c>
      <c r="P6370">
        <v>1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1.0733647781866218</v>
      </c>
      <c r="Y6370">
        <v>0</v>
      </c>
      <c r="Z6370">
        <v>0</v>
      </c>
      <c r="AA6370">
        <v>0</v>
      </c>
      <c r="AB6370">
        <v>0</v>
      </c>
      <c r="AC6370">
        <v>0</v>
      </c>
      <c r="AD6370">
        <v>0</v>
      </c>
      <c r="AE6370">
        <v>1.0733647781866218</v>
      </c>
    </row>
    <row r="6371" spans="1:31" x14ac:dyDescent="0.3">
      <c r="A6371">
        <v>2520444</v>
      </c>
      <c r="B6371">
        <v>1</v>
      </c>
      <c r="C6371" t="s">
        <v>80</v>
      </c>
      <c r="D6371" t="s">
        <v>101</v>
      </c>
      <c r="E6371" t="s">
        <v>187</v>
      </c>
      <c r="F6371" t="s">
        <v>18175</v>
      </c>
      <c r="G6371" t="s">
        <v>143</v>
      </c>
      <c r="H6371" t="s">
        <v>135</v>
      </c>
      <c r="I6371" t="s">
        <v>136</v>
      </c>
      <c r="J6371" t="s">
        <v>137</v>
      </c>
      <c r="K6371" t="s">
        <v>144</v>
      </c>
      <c r="L6371" t="s">
        <v>18176</v>
      </c>
      <c r="M6371" t="s">
        <v>18177</v>
      </c>
      <c r="N6371">
        <v>1.184722222</v>
      </c>
      <c r="O6371">
        <v>39</v>
      </c>
      <c r="P6371">
        <v>5224</v>
      </c>
      <c r="Q6371">
        <v>77</v>
      </c>
      <c r="R6371">
        <v>136</v>
      </c>
      <c r="S6371">
        <v>66</v>
      </c>
      <c r="T6371">
        <v>568</v>
      </c>
      <c r="U6371">
        <v>8</v>
      </c>
      <c r="V6371">
        <v>1</v>
      </c>
      <c r="W6371">
        <v>50.147655071977553</v>
      </c>
      <c r="X6371">
        <v>2366.2086887134928</v>
      </c>
      <c r="Y6371">
        <v>842.33152430827658</v>
      </c>
      <c r="Z6371">
        <v>56.657178286879777</v>
      </c>
      <c r="AA6371">
        <v>565.7838391073135</v>
      </c>
      <c r="AB6371">
        <v>627.47503483004914</v>
      </c>
      <c r="AC6371">
        <v>342.5061662933831</v>
      </c>
      <c r="AD6371">
        <v>0.36460059233191511</v>
      </c>
      <c r="AE6371">
        <v>4851.4746872037049</v>
      </c>
    </row>
    <row r="6372" spans="1:31" x14ac:dyDescent="0.3">
      <c r="A6372">
        <v>2519989</v>
      </c>
      <c r="B6372">
        <v>1</v>
      </c>
      <c r="C6372" t="s">
        <v>81</v>
      </c>
      <c r="D6372" t="s">
        <v>113</v>
      </c>
      <c r="E6372" t="s">
        <v>187</v>
      </c>
      <c r="F6372" t="s">
        <v>18178</v>
      </c>
      <c r="G6372" t="s">
        <v>173</v>
      </c>
      <c r="H6372" t="s">
        <v>135</v>
      </c>
      <c r="I6372" t="s">
        <v>136</v>
      </c>
      <c r="J6372" t="s">
        <v>137</v>
      </c>
      <c r="K6372" t="s">
        <v>138</v>
      </c>
      <c r="L6372" t="s">
        <v>18179</v>
      </c>
      <c r="M6372" t="s">
        <v>18180</v>
      </c>
      <c r="N6372">
        <v>2.0644444439999998</v>
      </c>
      <c r="O6372">
        <v>2</v>
      </c>
      <c r="P6372">
        <v>96</v>
      </c>
      <c r="Q6372">
        <v>7</v>
      </c>
      <c r="R6372">
        <v>3</v>
      </c>
      <c r="S6372">
        <v>4</v>
      </c>
      <c r="T6372">
        <v>12</v>
      </c>
      <c r="U6372">
        <v>3</v>
      </c>
      <c r="V6372">
        <v>0</v>
      </c>
      <c r="W6372">
        <v>0.51533765924713504</v>
      </c>
      <c r="X6372">
        <v>52.567601681259724</v>
      </c>
      <c r="Y6372">
        <v>9.830698234752326</v>
      </c>
      <c r="Z6372">
        <v>2.9231970076365372</v>
      </c>
      <c r="AA6372">
        <v>52.153498133928693</v>
      </c>
      <c r="AB6372">
        <v>30.103322314116518</v>
      </c>
      <c r="AC6372">
        <v>569.25868103861615</v>
      </c>
      <c r="AD6372">
        <v>0</v>
      </c>
      <c r="AE6372">
        <v>717.35233606955705</v>
      </c>
    </row>
    <row r="6373" spans="1:31" x14ac:dyDescent="0.3">
      <c r="A6373">
        <v>2520321</v>
      </c>
      <c r="B6373">
        <v>1</v>
      </c>
      <c r="C6373" t="s">
        <v>80</v>
      </c>
      <c r="D6373" t="s">
        <v>99</v>
      </c>
      <c r="E6373" t="s">
        <v>207</v>
      </c>
      <c r="F6373" t="s">
        <v>18181</v>
      </c>
      <c r="G6373" t="s">
        <v>177</v>
      </c>
      <c r="H6373" t="s">
        <v>150</v>
      </c>
      <c r="I6373" t="s">
        <v>136</v>
      </c>
      <c r="J6373" t="s">
        <v>137</v>
      </c>
      <c r="K6373" t="s">
        <v>144</v>
      </c>
      <c r="L6373" t="s">
        <v>18182</v>
      </c>
      <c r="M6373" t="s">
        <v>3456</v>
      </c>
      <c r="N6373">
        <v>4.6383333330000003</v>
      </c>
      <c r="O6373">
        <v>0</v>
      </c>
      <c r="P6373">
        <v>12</v>
      </c>
      <c r="Q6373">
        <v>0</v>
      </c>
      <c r="R6373">
        <v>3</v>
      </c>
      <c r="S6373">
        <v>0</v>
      </c>
      <c r="T6373">
        <v>1</v>
      </c>
      <c r="U6373">
        <v>0</v>
      </c>
      <c r="V6373">
        <v>0</v>
      </c>
      <c r="W6373">
        <v>0</v>
      </c>
      <c r="X6373">
        <v>1.7213711180452649</v>
      </c>
      <c r="Y6373">
        <v>0</v>
      </c>
      <c r="Z6373">
        <v>0.76540619236536012</v>
      </c>
      <c r="AA6373">
        <v>0</v>
      </c>
      <c r="AB6373">
        <v>3.6806751646024956</v>
      </c>
      <c r="AC6373">
        <v>0</v>
      </c>
      <c r="AD6373">
        <v>0</v>
      </c>
      <c r="AE6373">
        <v>6.1674524750131212</v>
      </c>
    </row>
    <row r="6374" spans="1:31" x14ac:dyDescent="0.3">
      <c r="A6374">
        <v>2519757</v>
      </c>
      <c r="B6374">
        <v>1</v>
      </c>
      <c r="C6374" t="s">
        <v>81</v>
      </c>
      <c r="D6374" t="s">
        <v>113</v>
      </c>
      <c r="E6374" t="s">
        <v>141</v>
      </c>
      <c r="F6374" t="s">
        <v>8732</v>
      </c>
      <c r="G6374" t="s">
        <v>143</v>
      </c>
      <c r="H6374" t="s">
        <v>135</v>
      </c>
      <c r="I6374" t="s">
        <v>136</v>
      </c>
      <c r="J6374" t="s">
        <v>137</v>
      </c>
      <c r="K6374" t="s">
        <v>144</v>
      </c>
      <c r="L6374" t="s">
        <v>18183</v>
      </c>
      <c r="M6374" t="s">
        <v>18184</v>
      </c>
      <c r="N6374">
        <v>2.6661111110000002</v>
      </c>
      <c r="O6374">
        <v>19</v>
      </c>
      <c r="P6374">
        <v>467</v>
      </c>
      <c r="Q6374">
        <v>152</v>
      </c>
      <c r="R6374">
        <v>187</v>
      </c>
      <c r="S6374">
        <v>19</v>
      </c>
      <c r="T6374">
        <v>40</v>
      </c>
      <c r="U6374">
        <v>1</v>
      </c>
      <c r="V6374">
        <v>0</v>
      </c>
      <c r="W6374">
        <v>5.5297640391839078</v>
      </c>
      <c r="X6374">
        <v>233.60081524640816</v>
      </c>
      <c r="Y6374">
        <v>220.37422586910404</v>
      </c>
      <c r="Z6374">
        <v>87.949256650913142</v>
      </c>
      <c r="AA6374">
        <v>88.548391563413929</v>
      </c>
      <c r="AB6374">
        <v>26.646101695121796</v>
      </c>
      <c r="AC6374">
        <v>174.66583280529224</v>
      </c>
      <c r="AD6374">
        <v>0</v>
      </c>
      <c r="AE6374">
        <v>837.31438786943727</v>
      </c>
    </row>
    <row r="6375" spans="1:31" x14ac:dyDescent="0.3">
      <c r="A6375">
        <v>2519949</v>
      </c>
      <c r="B6375">
        <v>1</v>
      </c>
      <c r="C6375" t="s">
        <v>81</v>
      </c>
      <c r="D6375" t="s">
        <v>118</v>
      </c>
      <c r="E6375" t="s">
        <v>132</v>
      </c>
      <c r="F6375" t="s">
        <v>2941</v>
      </c>
      <c r="G6375" t="s">
        <v>204</v>
      </c>
      <c r="H6375" t="s">
        <v>135</v>
      </c>
      <c r="I6375" t="s">
        <v>136</v>
      </c>
      <c r="J6375" t="s">
        <v>137</v>
      </c>
      <c r="K6375" t="s">
        <v>144</v>
      </c>
      <c r="L6375" t="s">
        <v>18185</v>
      </c>
      <c r="M6375" t="s">
        <v>18186</v>
      </c>
      <c r="N6375">
        <v>1.5452777769999999</v>
      </c>
      <c r="O6375">
        <v>14</v>
      </c>
      <c r="P6375">
        <v>3</v>
      </c>
      <c r="Q6375">
        <v>62</v>
      </c>
      <c r="R6375">
        <v>18</v>
      </c>
      <c r="S6375">
        <v>7</v>
      </c>
      <c r="T6375">
        <v>2</v>
      </c>
      <c r="U6375">
        <v>0</v>
      </c>
      <c r="V6375">
        <v>0</v>
      </c>
      <c r="W6375">
        <v>2.0471243350169734</v>
      </c>
      <c r="X6375">
        <v>0.80849919497306666</v>
      </c>
      <c r="Y6375">
        <v>73.851338907219969</v>
      </c>
      <c r="Z6375">
        <v>7.6912184778956494</v>
      </c>
      <c r="AA6375">
        <v>53.230937306047309</v>
      </c>
      <c r="AB6375">
        <v>1.20133671384E-3</v>
      </c>
      <c r="AC6375">
        <v>0</v>
      </c>
      <c r="AD6375">
        <v>0</v>
      </c>
      <c r="AE6375">
        <v>137.63031955786681</v>
      </c>
    </row>
    <row r="6376" spans="1:31" x14ac:dyDescent="0.3">
      <c r="A6376">
        <v>2520281</v>
      </c>
      <c r="B6376">
        <v>1</v>
      </c>
      <c r="C6376" t="s">
        <v>80</v>
      </c>
      <c r="D6376" t="s">
        <v>94</v>
      </c>
      <c r="E6376" t="s">
        <v>132</v>
      </c>
      <c r="F6376" t="s">
        <v>18187</v>
      </c>
      <c r="G6376" t="s">
        <v>134</v>
      </c>
      <c r="H6376" t="s">
        <v>135</v>
      </c>
      <c r="I6376" t="s">
        <v>136</v>
      </c>
      <c r="J6376" t="s">
        <v>137</v>
      </c>
      <c r="K6376" t="s">
        <v>138</v>
      </c>
      <c r="L6376" t="s">
        <v>18188</v>
      </c>
      <c r="M6376" t="s">
        <v>18189</v>
      </c>
      <c r="N6376">
        <v>0.82527777700000005</v>
      </c>
      <c r="O6376">
        <v>0</v>
      </c>
      <c r="P6376">
        <v>834</v>
      </c>
      <c r="Q6376">
        <v>0</v>
      </c>
      <c r="R6376">
        <v>0</v>
      </c>
      <c r="S6376">
        <v>0</v>
      </c>
      <c r="T6376">
        <v>104</v>
      </c>
      <c r="U6376">
        <v>0</v>
      </c>
      <c r="V6376">
        <v>0</v>
      </c>
      <c r="W6376">
        <v>0</v>
      </c>
      <c r="X6376">
        <v>159.42937823205136</v>
      </c>
      <c r="Y6376">
        <v>0</v>
      </c>
      <c r="Z6376">
        <v>0</v>
      </c>
      <c r="AA6376">
        <v>0</v>
      </c>
      <c r="AB6376">
        <v>79.479214524288139</v>
      </c>
      <c r="AC6376">
        <v>0</v>
      </c>
      <c r="AD6376">
        <v>0</v>
      </c>
      <c r="AE6376">
        <v>238.90859275633949</v>
      </c>
    </row>
    <row r="6377" spans="1:31" x14ac:dyDescent="0.3">
      <c r="A6377">
        <v>2520344</v>
      </c>
      <c r="B6377">
        <v>1</v>
      </c>
      <c r="C6377" t="s">
        <v>80</v>
      </c>
      <c r="D6377" t="s">
        <v>103</v>
      </c>
      <c r="E6377" t="s">
        <v>132</v>
      </c>
      <c r="F6377" t="s">
        <v>17775</v>
      </c>
      <c r="G6377" t="s">
        <v>204</v>
      </c>
      <c r="H6377" t="s">
        <v>135</v>
      </c>
      <c r="I6377" t="s">
        <v>136</v>
      </c>
      <c r="J6377" t="s">
        <v>137</v>
      </c>
      <c r="K6377" t="s">
        <v>144</v>
      </c>
      <c r="L6377" t="s">
        <v>18190</v>
      </c>
      <c r="M6377" t="s">
        <v>18191</v>
      </c>
      <c r="N6377">
        <v>5.4961111110000003</v>
      </c>
      <c r="O6377">
        <v>0</v>
      </c>
      <c r="P6377">
        <v>424</v>
      </c>
      <c r="Q6377">
        <v>1</v>
      </c>
      <c r="R6377">
        <v>29</v>
      </c>
      <c r="S6377">
        <v>3</v>
      </c>
      <c r="T6377">
        <v>153</v>
      </c>
      <c r="U6377">
        <v>1</v>
      </c>
      <c r="V6377">
        <v>0</v>
      </c>
      <c r="W6377">
        <v>0</v>
      </c>
      <c r="X6377">
        <v>381.48445464767951</v>
      </c>
      <c r="Y6377">
        <v>2.3410538360340984</v>
      </c>
      <c r="Z6377">
        <v>83.431427337041072</v>
      </c>
      <c r="AA6377">
        <v>175.28112419475454</v>
      </c>
      <c r="AB6377">
        <v>437.59749342124837</v>
      </c>
      <c r="AC6377">
        <v>3.7662080409660668</v>
      </c>
      <c r="AD6377">
        <v>0</v>
      </c>
      <c r="AE6377">
        <v>1083.9017614777238</v>
      </c>
    </row>
    <row r="6378" spans="1:31" x14ac:dyDescent="0.3">
      <c r="A6378">
        <v>2520095</v>
      </c>
      <c r="B6378">
        <v>1</v>
      </c>
      <c r="C6378" t="s">
        <v>80</v>
      </c>
      <c r="D6378" t="s">
        <v>105</v>
      </c>
      <c r="E6378" t="s">
        <v>167</v>
      </c>
      <c r="F6378" t="s">
        <v>18192</v>
      </c>
      <c r="G6378" t="s">
        <v>234</v>
      </c>
      <c r="H6378" t="s">
        <v>150</v>
      </c>
      <c r="I6378" t="s">
        <v>136</v>
      </c>
      <c r="J6378" t="s">
        <v>137</v>
      </c>
      <c r="K6378" t="s">
        <v>144</v>
      </c>
      <c r="L6378" t="s">
        <v>18193</v>
      </c>
      <c r="M6378" t="s">
        <v>18194</v>
      </c>
      <c r="N6378">
        <v>0.97305555499999996</v>
      </c>
      <c r="O6378">
        <v>0</v>
      </c>
      <c r="P6378">
        <v>0</v>
      </c>
      <c r="Q6378">
        <v>0</v>
      </c>
      <c r="R6378">
        <v>0</v>
      </c>
      <c r="S6378">
        <v>0</v>
      </c>
      <c r="T6378">
        <v>1</v>
      </c>
      <c r="U6378">
        <v>0</v>
      </c>
      <c r="V6378">
        <v>0</v>
      </c>
      <c r="W6378">
        <v>0</v>
      </c>
      <c r="X6378">
        <v>0</v>
      </c>
      <c r="Y6378">
        <v>0</v>
      </c>
      <c r="Z6378">
        <v>0</v>
      </c>
      <c r="AA6378">
        <v>0</v>
      </c>
      <c r="AB6378">
        <v>0</v>
      </c>
      <c r="AC6378">
        <v>0</v>
      </c>
      <c r="AD6378">
        <v>0</v>
      </c>
      <c r="AE6378">
        <v>0</v>
      </c>
    </row>
    <row r="6379" spans="1:31" x14ac:dyDescent="0.3">
      <c r="A6379">
        <v>2520430</v>
      </c>
      <c r="B6379">
        <v>1</v>
      </c>
      <c r="C6379" t="s">
        <v>81</v>
      </c>
      <c r="D6379" t="s">
        <v>117</v>
      </c>
      <c r="E6379" t="s">
        <v>159</v>
      </c>
      <c r="F6379" t="s">
        <v>18195</v>
      </c>
      <c r="G6379" t="s">
        <v>181</v>
      </c>
      <c r="H6379" t="s">
        <v>150</v>
      </c>
      <c r="I6379" t="s">
        <v>136</v>
      </c>
      <c r="J6379" t="s">
        <v>137</v>
      </c>
      <c r="K6379" t="s">
        <v>144</v>
      </c>
      <c r="L6379" t="s">
        <v>18196</v>
      </c>
      <c r="M6379" t="s">
        <v>18197</v>
      </c>
      <c r="N6379">
        <v>0.98750000000000004</v>
      </c>
      <c r="O6379">
        <v>0</v>
      </c>
      <c r="P6379">
        <v>63</v>
      </c>
      <c r="Q6379">
        <v>0</v>
      </c>
      <c r="R6379">
        <v>0</v>
      </c>
      <c r="S6379">
        <v>0</v>
      </c>
      <c r="T6379">
        <v>2</v>
      </c>
      <c r="U6379">
        <v>0</v>
      </c>
      <c r="V6379">
        <v>0</v>
      </c>
      <c r="W6379">
        <v>0</v>
      </c>
      <c r="X6379">
        <v>4.6931958303671415</v>
      </c>
      <c r="Y6379">
        <v>0</v>
      </c>
      <c r="Z6379">
        <v>0</v>
      </c>
      <c r="AA6379">
        <v>0</v>
      </c>
      <c r="AB6379">
        <v>1.7486487818813332E-2</v>
      </c>
      <c r="AC6379">
        <v>0</v>
      </c>
      <c r="AD6379">
        <v>0</v>
      </c>
      <c r="AE6379">
        <v>4.7106823181859552</v>
      </c>
    </row>
    <row r="6380" spans="1:31" x14ac:dyDescent="0.3">
      <c r="A6380">
        <v>2519763</v>
      </c>
      <c r="B6380">
        <v>1</v>
      </c>
      <c r="C6380" t="s">
        <v>81</v>
      </c>
      <c r="D6380" t="s">
        <v>113</v>
      </c>
      <c r="E6380" t="s">
        <v>187</v>
      </c>
      <c r="F6380" t="s">
        <v>11205</v>
      </c>
      <c r="G6380" t="s">
        <v>143</v>
      </c>
      <c r="H6380" t="s">
        <v>135</v>
      </c>
      <c r="I6380" t="s">
        <v>136</v>
      </c>
      <c r="J6380" t="s">
        <v>137</v>
      </c>
      <c r="K6380" t="s">
        <v>144</v>
      </c>
      <c r="L6380" t="s">
        <v>18198</v>
      </c>
      <c r="M6380" t="s">
        <v>18199</v>
      </c>
      <c r="N6380">
        <v>3.6716666660000001</v>
      </c>
      <c r="O6380">
        <v>0</v>
      </c>
      <c r="P6380">
        <v>153</v>
      </c>
      <c r="Q6380">
        <v>4</v>
      </c>
      <c r="R6380">
        <v>55</v>
      </c>
      <c r="S6380">
        <v>0</v>
      </c>
      <c r="T6380">
        <v>9</v>
      </c>
      <c r="U6380">
        <v>0</v>
      </c>
      <c r="V6380">
        <v>0</v>
      </c>
      <c r="W6380">
        <v>0</v>
      </c>
      <c r="X6380">
        <v>85.878198757156298</v>
      </c>
      <c r="Y6380">
        <v>13.234718096927482</v>
      </c>
      <c r="Z6380">
        <v>36.111433827289758</v>
      </c>
      <c r="AA6380">
        <v>0</v>
      </c>
      <c r="AB6380">
        <v>23.140017507730096</v>
      </c>
      <c r="AC6380">
        <v>0</v>
      </c>
      <c r="AD6380">
        <v>0</v>
      </c>
      <c r="AE6380">
        <v>158.36436818910366</v>
      </c>
    </row>
    <row r="6381" spans="1:31" x14ac:dyDescent="0.3">
      <c r="A6381">
        <v>2519740</v>
      </c>
      <c r="B6381">
        <v>1</v>
      </c>
      <c r="C6381" t="s">
        <v>81</v>
      </c>
      <c r="D6381" t="s">
        <v>116</v>
      </c>
      <c r="E6381" t="s">
        <v>141</v>
      </c>
      <c r="F6381" t="s">
        <v>18200</v>
      </c>
      <c r="G6381" t="s">
        <v>1446</v>
      </c>
      <c r="H6381" t="s">
        <v>135</v>
      </c>
      <c r="I6381" t="s">
        <v>136</v>
      </c>
      <c r="J6381" t="s">
        <v>137</v>
      </c>
      <c r="K6381" t="s">
        <v>144</v>
      </c>
      <c r="L6381" t="s">
        <v>18201</v>
      </c>
      <c r="M6381" t="s">
        <v>18202</v>
      </c>
      <c r="N6381">
        <v>1.5833333329999999</v>
      </c>
      <c r="O6381">
        <v>0</v>
      </c>
      <c r="P6381">
        <v>769</v>
      </c>
      <c r="Q6381">
        <v>0</v>
      </c>
      <c r="R6381">
        <v>46</v>
      </c>
      <c r="S6381">
        <v>0</v>
      </c>
      <c r="T6381">
        <v>219</v>
      </c>
      <c r="U6381">
        <v>1</v>
      </c>
      <c r="V6381">
        <v>0</v>
      </c>
      <c r="W6381">
        <v>0</v>
      </c>
      <c r="X6381">
        <v>170.0549215900362</v>
      </c>
      <c r="Y6381">
        <v>0</v>
      </c>
      <c r="Z6381">
        <v>6.2362521183437511</v>
      </c>
      <c r="AA6381">
        <v>0</v>
      </c>
      <c r="AB6381">
        <v>72.739947397082744</v>
      </c>
      <c r="AC6381">
        <v>39.465464776100006</v>
      </c>
      <c r="AD6381">
        <v>0</v>
      </c>
      <c r="AE6381">
        <v>288.49658588156268</v>
      </c>
    </row>
    <row r="6382" spans="1:31" x14ac:dyDescent="0.3">
      <c r="A6382">
        <v>2520404</v>
      </c>
      <c r="B6382">
        <v>1</v>
      </c>
      <c r="C6382" t="s">
        <v>80</v>
      </c>
      <c r="D6382" t="s">
        <v>104</v>
      </c>
      <c r="E6382" t="s">
        <v>167</v>
      </c>
      <c r="F6382" t="s">
        <v>18203</v>
      </c>
      <c r="G6382" t="s">
        <v>263</v>
      </c>
      <c r="H6382" t="s">
        <v>150</v>
      </c>
      <c r="I6382" t="s">
        <v>136</v>
      </c>
      <c r="J6382" t="s">
        <v>137</v>
      </c>
      <c r="K6382" t="s">
        <v>144</v>
      </c>
      <c r="L6382" t="s">
        <v>18204</v>
      </c>
      <c r="M6382" t="s">
        <v>18205</v>
      </c>
      <c r="N6382">
        <v>1.8644444440000001</v>
      </c>
      <c r="O6382">
        <v>0</v>
      </c>
      <c r="P6382">
        <v>0</v>
      </c>
      <c r="Q6382">
        <v>0</v>
      </c>
      <c r="R6382">
        <v>1</v>
      </c>
      <c r="S6382">
        <v>0</v>
      </c>
      <c r="T6382">
        <v>1</v>
      </c>
      <c r="U6382">
        <v>0</v>
      </c>
      <c r="V6382">
        <v>0</v>
      </c>
      <c r="W6382">
        <v>0</v>
      </c>
      <c r="X6382">
        <v>0</v>
      </c>
      <c r="Y6382">
        <v>0</v>
      </c>
      <c r="Z6382">
        <v>1.4701458610733331</v>
      </c>
      <c r="AA6382">
        <v>0</v>
      </c>
      <c r="AB6382">
        <v>0.51917485392712992</v>
      </c>
      <c r="AC6382">
        <v>0</v>
      </c>
      <c r="AD6382">
        <v>0</v>
      </c>
      <c r="AE6382">
        <v>1.989320715000463</v>
      </c>
    </row>
    <row r="6383" spans="1:31" x14ac:dyDescent="0.3">
      <c r="A6383">
        <v>2520032</v>
      </c>
      <c r="B6383">
        <v>1</v>
      </c>
      <c r="C6383" t="s">
        <v>80</v>
      </c>
      <c r="D6383" t="s">
        <v>102</v>
      </c>
      <c r="E6383" t="s">
        <v>132</v>
      </c>
      <c r="F6383" t="s">
        <v>18206</v>
      </c>
      <c r="G6383" t="s">
        <v>693</v>
      </c>
      <c r="H6383" t="s">
        <v>135</v>
      </c>
      <c r="I6383" t="s">
        <v>136</v>
      </c>
      <c r="J6383" t="s">
        <v>137</v>
      </c>
      <c r="K6383" t="s">
        <v>144</v>
      </c>
      <c r="L6383" t="s">
        <v>18207</v>
      </c>
      <c r="M6383" t="s">
        <v>18208</v>
      </c>
      <c r="N6383">
        <v>1.9569444439999999</v>
      </c>
      <c r="O6383">
        <v>0</v>
      </c>
      <c r="P6383">
        <v>65</v>
      </c>
      <c r="Q6383">
        <v>0</v>
      </c>
      <c r="R6383">
        <v>0</v>
      </c>
      <c r="S6383">
        <v>0</v>
      </c>
      <c r="T6383">
        <v>5</v>
      </c>
      <c r="U6383">
        <v>0</v>
      </c>
      <c r="V6383">
        <v>0</v>
      </c>
      <c r="W6383">
        <v>0</v>
      </c>
      <c r="X6383">
        <v>14.789505733728683</v>
      </c>
      <c r="Y6383">
        <v>0</v>
      </c>
      <c r="Z6383">
        <v>0</v>
      </c>
      <c r="AA6383">
        <v>0</v>
      </c>
      <c r="AB6383">
        <v>10.133530009725334</v>
      </c>
      <c r="AC6383">
        <v>0</v>
      </c>
      <c r="AD6383">
        <v>0</v>
      </c>
      <c r="AE6383">
        <v>24.923035743454015</v>
      </c>
    </row>
    <row r="6384" spans="1:31" x14ac:dyDescent="0.3">
      <c r="A6384">
        <v>2519820</v>
      </c>
      <c r="B6384">
        <v>1</v>
      </c>
      <c r="C6384" t="s">
        <v>80</v>
      </c>
      <c r="D6384" t="s">
        <v>82</v>
      </c>
      <c r="E6384" t="s">
        <v>147</v>
      </c>
      <c r="F6384" t="s">
        <v>5836</v>
      </c>
      <c r="G6384" t="s">
        <v>177</v>
      </c>
      <c r="H6384" t="s">
        <v>150</v>
      </c>
      <c r="I6384" t="s">
        <v>136</v>
      </c>
      <c r="J6384" t="s">
        <v>137</v>
      </c>
      <c r="K6384" t="s">
        <v>144</v>
      </c>
      <c r="L6384" t="s">
        <v>18209</v>
      </c>
      <c r="M6384" t="s">
        <v>18210</v>
      </c>
      <c r="N6384">
        <v>1.21</v>
      </c>
      <c r="O6384">
        <v>0</v>
      </c>
      <c r="P6384">
        <v>5</v>
      </c>
      <c r="Q6384">
        <v>0</v>
      </c>
      <c r="R6384">
        <v>0</v>
      </c>
      <c r="S6384">
        <v>0</v>
      </c>
      <c r="T6384">
        <v>89</v>
      </c>
      <c r="U6384">
        <v>0</v>
      </c>
      <c r="V6384">
        <v>0</v>
      </c>
      <c r="W6384">
        <v>0</v>
      </c>
      <c r="X6384">
        <v>4.0431731907419999E-2</v>
      </c>
      <c r="Y6384">
        <v>0</v>
      </c>
      <c r="Z6384">
        <v>0</v>
      </c>
      <c r="AA6384">
        <v>0</v>
      </c>
      <c r="AB6384">
        <v>43.405777278426086</v>
      </c>
      <c r="AC6384">
        <v>0</v>
      </c>
      <c r="AD6384">
        <v>0</v>
      </c>
      <c r="AE6384">
        <v>43.446209010333504</v>
      </c>
    </row>
    <row r="6385" spans="1:31" x14ac:dyDescent="0.3">
      <c r="A6385">
        <v>2520510</v>
      </c>
      <c r="B6385">
        <v>1</v>
      </c>
      <c r="C6385" t="s">
        <v>80</v>
      </c>
      <c r="D6385" t="s">
        <v>83</v>
      </c>
      <c r="E6385" t="s">
        <v>187</v>
      </c>
      <c r="F6385" t="s">
        <v>3538</v>
      </c>
      <c r="G6385" t="s">
        <v>693</v>
      </c>
      <c r="H6385" t="s">
        <v>135</v>
      </c>
      <c r="I6385" t="s">
        <v>136</v>
      </c>
      <c r="J6385" t="s">
        <v>137</v>
      </c>
      <c r="K6385" t="s">
        <v>144</v>
      </c>
      <c r="L6385" t="s">
        <v>18211</v>
      </c>
      <c r="M6385" t="s">
        <v>18212</v>
      </c>
      <c r="N6385">
        <v>4.653611111</v>
      </c>
      <c r="O6385">
        <v>10</v>
      </c>
      <c r="P6385">
        <v>797</v>
      </c>
      <c r="Q6385">
        <v>13</v>
      </c>
      <c r="R6385">
        <v>52</v>
      </c>
      <c r="S6385">
        <v>33</v>
      </c>
      <c r="T6385">
        <v>68</v>
      </c>
      <c r="U6385">
        <v>1</v>
      </c>
      <c r="V6385">
        <v>0</v>
      </c>
      <c r="W6385">
        <v>48.993016033151378</v>
      </c>
      <c r="X6385">
        <v>949.84167806538824</v>
      </c>
      <c r="Y6385">
        <v>50.101536577186152</v>
      </c>
      <c r="Z6385">
        <v>44.395642329593386</v>
      </c>
      <c r="AA6385">
        <v>578.80312939035923</v>
      </c>
      <c r="AB6385">
        <v>137.98602572914706</v>
      </c>
      <c r="AC6385">
        <v>53.329231963186004</v>
      </c>
      <c r="AD6385">
        <v>0</v>
      </c>
      <c r="AE6385">
        <v>1863.4502600880114</v>
      </c>
    </row>
    <row r="6386" spans="1:31" x14ac:dyDescent="0.3">
      <c r="A6386">
        <v>2520261</v>
      </c>
      <c r="B6386">
        <v>1</v>
      </c>
      <c r="C6386" t="s">
        <v>80</v>
      </c>
      <c r="D6386" t="s">
        <v>103</v>
      </c>
      <c r="E6386" t="s">
        <v>167</v>
      </c>
      <c r="F6386" t="s">
        <v>18213</v>
      </c>
      <c r="G6386" t="s">
        <v>161</v>
      </c>
      <c r="H6386" t="s">
        <v>150</v>
      </c>
      <c r="I6386" t="s">
        <v>136</v>
      </c>
      <c r="J6386" t="s">
        <v>137</v>
      </c>
      <c r="K6386" t="s">
        <v>144</v>
      </c>
      <c r="L6386" t="s">
        <v>18214</v>
      </c>
      <c r="M6386" t="s">
        <v>18215</v>
      </c>
      <c r="N6386">
        <v>0.218888888</v>
      </c>
      <c r="O6386">
        <v>0</v>
      </c>
      <c r="P6386">
        <v>1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5.3617205222709997E-2</v>
      </c>
      <c r="Y6386">
        <v>0</v>
      </c>
      <c r="Z6386">
        <v>0</v>
      </c>
      <c r="AA6386">
        <v>0</v>
      </c>
      <c r="AB6386">
        <v>0</v>
      </c>
      <c r="AC6386">
        <v>0</v>
      </c>
      <c r="AD6386">
        <v>0</v>
      </c>
      <c r="AE6386">
        <v>5.3617205222709997E-2</v>
      </c>
    </row>
    <row r="6387" spans="1:31" x14ac:dyDescent="0.3">
      <c r="A6387">
        <v>2520361</v>
      </c>
      <c r="B6387">
        <v>1</v>
      </c>
      <c r="C6387" t="s">
        <v>80</v>
      </c>
      <c r="D6387" t="s">
        <v>82</v>
      </c>
      <c r="E6387" t="s">
        <v>159</v>
      </c>
      <c r="F6387" t="s">
        <v>18216</v>
      </c>
      <c r="G6387" t="s">
        <v>1512</v>
      </c>
      <c r="H6387" t="s">
        <v>150</v>
      </c>
      <c r="I6387" t="s">
        <v>136</v>
      </c>
      <c r="J6387" t="s">
        <v>137</v>
      </c>
      <c r="K6387" t="s">
        <v>144</v>
      </c>
      <c r="L6387" t="s">
        <v>18217</v>
      </c>
      <c r="M6387" t="s">
        <v>18218</v>
      </c>
      <c r="N6387">
        <v>0.82583333299999995</v>
      </c>
      <c r="O6387">
        <v>0</v>
      </c>
      <c r="P6387">
        <v>209</v>
      </c>
      <c r="Q6387">
        <v>0</v>
      </c>
      <c r="R6387">
        <v>0</v>
      </c>
      <c r="S6387">
        <v>0</v>
      </c>
      <c r="T6387">
        <v>32</v>
      </c>
      <c r="U6387">
        <v>0</v>
      </c>
      <c r="V6387">
        <v>0</v>
      </c>
      <c r="W6387">
        <v>0</v>
      </c>
      <c r="X6387">
        <v>43.445181936534183</v>
      </c>
      <c r="Y6387">
        <v>0</v>
      </c>
      <c r="Z6387">
        <v>0</v>
      </c>
      <c r="AA6387">
        <v>0</v>
      </c>
      <c r="AB6387">
        <v>17.09709094440019</v>
      </c>
      <c r="AC6387">
        <v>0</v>
      </c>
      <c r="AD6387">
        <v>0</v>
      </c>
      <c r="AE6387">
        <v>60.542272880934377</v>
      </c>
    </row>
    <row r="6388" spans="1:31" x14ac:dyDescent="0.3">
      <c r="A6388">
        <v>2520218</v>
      </c>
      <c r="B6388">
        <v>1</v>
      </c>
      <c r="C6388" t="s">
        <v>80</v>
      </c>
      <c r="D6388" t="s">
        <v>103</v>
      </c>
      <c r="E6388" t="s">
        <v>167</v>
      </c>
      <c r="F6388" t="s">
        <v>18219</v>
      </c>
      <c r="G6388" t="s">
        <v>234</v>
      </c>
      <c r="H6388" t="s">
        <v>150</v>
      </c>
      <c r="I6388" t="s">
        <v>136</v>
      </c>
      <c r="J6388" t="s">
        <v>137</v>
      </c>
      <c r="K6388" t="s">
        <v>144</v>
      </c>
      <c r="L6388" t="s">
        <v>18220</v>
      </c>
      <c r="M6388" t="s">
        <v>18221</v>
      </c>
      <c r="N6388">
        <v>1.3325</v>
      </c>
      <c r="O6388">
        <v>0</v>
      </c>
      <c r="P6388">
        <v>0</v>
      </c>
      <c r="Q6388">
        <v>0</v>
      </c>
      <c r="R6388">
        <v>0</v>
      </c>
      <c r="S6388">
        <v>0</v>
      </c>
      <c r="T6388">
        <v>1</v>
      </c>
      <c r="U6388">
        <v>0</v>
      </c>
      <c r="V6388">
        <v>0</v>
      </c>
      <c r="W6388">
        <v>0</v>
      </c>
      <c r="X6388">
        <v>0</v>
      </c>
      <c r="Y6388">
        <v>0</v>
      </c>
      <c r="Z6388">
        <v>0</v>
      </c>
      <c r="AA6388">
        <v>0</v>
      </c>
      <c r="AB6388">
        <v>2.1445014350366667</v>
      </c>
      <c r="AC6388">
        <v>0</v>
      </c>
      <c r="AD6388">
        <v>0</v>
      </c>
      <c r="AE6388">
        <v>2.1445014350366667</v>
      </c>
    </row>
    <row r="6389" spans="1:31" x14ac:dyDescent="0.3">
      <c r="A6389">
        <v>2520118</v>
      </c>
      <c r="B6389">
        <v>1</v>
      </c>
      <c r="C6389" t="s">
        <v>80</v>
      </c>
      <c r="D6389" t="s">
        <v>100</v>
      </c>
      <c r="E6389" t="s">
        <v>207</v>
      </c>
      <c r="F6389" t="s">
        <v>18222</v>
      </c>
      <c r="G6389" t="s">
        <v>177</v>
      </c>
      <c r="H6389" t="s">
        <v>150</v>
      </c>
      <c r="I6389" t="s">
        <v>136</v>
      </c>
      <c r="J6389" t="s">
        <v>137</v>
      </c>
      <c r="K6389" t="s">
        <v>144</v>
      </c>
      <c r="L6389" t="s">
        <v>18223</v>
      </c>
      <c r="M6389" t="s">
        <v>18224</v>
      </c>
      <c r="N6389">
        <v>3.7108333330000001</v>
      </c>
      <c r="O6389">
        <v>0</v>
      </c>
      <c r="P6389">
        <v>86</v>
      </c>
      <c r="Q6389">
        <v>0</v>
      </c>
      <c r="R6389">
        <v>1</v>
      </c>
      <c r="S6389">
        <v>0</v>
      </c>
      <c r="T6389">
        <v>10</v>
      </c>
      <c r="U6389">
        <v>0</v>
      </c>
      <c r="V6389">
        <v>0</v>
      </c>
      <c r="W6389">
        <v>0</v>
      </c>
      <c r="X6389">
        <v>74.801042951095127</v>
      </c>
      <c r="Y6389">
        <v>0</v>
      </c>
      <c r="Z6389">
        <v>0</v>
      </c>
      <c r="AA6389">
        <v>0</v>
      </c>
      <c r="AB6389">
        <v>48.203463073439266</v>
      </c>
      <c r="AC6389">
        <v>0</v>
      </c>
      <c r="AD6389">
        <v>0</v>
      </c>
      <c r="AE6389">
        <v>123.00450602453439</v>
      </c>
    </row>
    <row r="6390" spans="1:31" x14ac:dyDescent="0.3">
      <c r="A6390">
        <v>2520324</v>
      </c>
      <c r="B6390">
        <v>1</v>
      </c>
      <c r="C6390" t="s">
        <v>80</v>
      </c>
      <c r="D6390" t="s">
        <v>105</v>
      </c>
      <c r="E6390" t="s">
        <v>147</v>
      </c>
      <c r="F6390" t="s">
        <v>18225</v>
      </c>
      <c r="G6390" t="s">
        <v>177</v>
      </c>
      <c r="H6390" t="s">
        <v>150</v>
      </c>
      <c r="I6390" t="s">
        <v>136</v>
      </c>
      <c r="J6390" t="s">
        <v>137</v>
      </c>
      <c r="K6390" t="s">
        <v>144</v>
      </c>
      <c r="L6390" t="s">
        <v>18226</v>
      </c>
      <c r="M6390" t="s">
        <v>18227</v>
      </c>
      <c r="N6390">
        <v>3.468611111</v>
      </c>
      <c r="O6390">
        <v>0</v>
      </c>
      <c r="P6390">
        <v>41</v>
      </c>
      <c r="Q6390">
        <v>0</v>
      </c>
      <c r="R6390">
        <v>0</v>
      </c>
      <c r="S6390">
        <v>0</v>
      </c>
      <c r="T6390">
        <v>1</v>
      </c>
      <c r="U6390">
        <v>0</v>
      </c>
      <c r="V6390">
        <v>0</v>
      </c>
      <c r="W6390">
        <v>0</v>
      </c>
      <c r="X6390">
        <v>30.347823196029154</v>
      </c>
      <c r="Y6390">
        <v>0</v>
      </c>
      <c r="Z6390">
        <v>0</v>
      </c>
      <c r="AA6390">
        <v>0</v>
      </c>
      <c r="AB6390">
        <v>1.5193740558761051</v>
      </c>
      <c r="AC6390">
        <v>0</v>
      </c>
      <c r="AD6390">
        <v>0</v>
      </c>
      <c r="AE6390">
        <v>31.86719725190526</v>
      </c>
    </row>
    <row r="6391" spans="1:31" x14ac:dyDescent="0.3">
      <c r="A6391">
        <v>2520132</v>
      </c>
      <c r="B6391">
        <v>1</v>
      </c>
      <c r="C6391" t="s">
        <v>81</v>
      </c>
      <c r="D6391" t="s">
        <v>126</v>
      </c>
      <c r="E6391" t="s">
        <v>187</v>
      </c>
      <c r="F6391" t="s">
        <v>18228</v>
      </c>
      <c r="G6391" t="s">
        <v>143</v>
      </c>
      <c r="H6391" t="s">
        <v>135</v>
      </c>
      <c r="I6391" t="s">
        <v>136</v>
      </c>
      <c r="J6391" t="s">
        <v>137</v>
      </c>
      <c r="K6391" t="s">
        <v>144</v>
      </c>
      <c r="L6391" t="s">
        <v>18229</v>
      </c>
      <c r="M6391" t="s">
        <v>18230</v>
      </c>
      <c r="N6391">
        <v>0.100277777</v>
      </c>
      <c r="O6391">
        <v>0</v>
      </c>
      <c r="P6391">
        <v>263</v>
      </c>
      <c r="Q6391">
        <v>4</v>
      </c>
      <c r="R6391">
        <v>47</v>
      </c>
      <c r="S6391">
        <v>11</v>
      </c>
      <c r="T6391">
        <v>31</v>
      </c>
      <c r="U6391">
        <v>0</v>
      </c>
      <c r="V6391">
        <v>0</v>
      </c>
      <c r="W6391">
        <v>0</v>
      </c>
      <c r="X6391">
        <v>2.5172137172795992</v>
      </c>
      <c r="Y6391">
        <v>0.8311950506329342</v>
      </c>
      <c r="Z6391">
        <v>0.73195495324496984</v>
      </c>
      <c r="AA6391">
        <v>3.3904699427153262</v>
      </c>
      <c r="AB6391">
        <v>2.8681808469409042</v>
      </c>
      <c r="AC6391">
        <v>0</v>
      </c>
      <c r="AD6391">
        <v>0</v>
      </c>
      <c r="AE6391">
        <v>10.339014510813733</v>
      </c>
    </row>
    <row r="6392" spans="1:31" x14ac:dyDescent="0.3">
      <c r="A6392">
        <v>2519986</v>
      </c>
      <c r="B6392">
        <v>1</v>
      </c>
      <c r="C6392" t="s">
        <v>81</v>
      </c>
      <c r="D6392" t="s">
        <v>114</v>
      </c>
      <c r="E6392" t="s">
        <v>159</v>
      </c>
      <c r="F6392" t="s">
        <v>18231</v>
      </c>
      <c r="G6392" t="s">
        <v>134</v>
      </c>
      <c r="H6392" t="s">
        <v>150</v>
      </c>
      <c r="I6392" t="s">
        <v>136</v>
      </c>
      <c r="J6392" t="s">
        <v>137</v>
      </c>
      <c r="K6392" t="s">
        <v>138</v>
      </c>
      <c r="L6392" t="s">
        <v>18232</v>
      </c>
      <c r="M6392" t="s">
        <v>18233</v>
      </c>
      <c r="N6392">
        <v>2.5461111110000001</v>
      </c>
      <c r="O6392">
        <v>0</v>
      </c>
      <c r="P6392">
        <v>224</v>
      </c>
      <c r="Q6392">
        <v>0</v>
      </c>
      <c r="R6392">
        <v>1</v>
      </c>
      <c r="S6392">
        <v>0</v>
      </c>
      <c r="T6392">
        <v>9</v>
      </c>
      <c r="U6392">
        <v>0</v>
      </c>
      <c r="V6392">
        <v>0</v>
      </c>
      <c r="W6392">
        <v>0</v>
      </c>
      <c r="X6392">
        <v>68.563792847433632</v>
      </c>
      <c r="Y6392">
        <v>0</v>
      </c>
      <c r="Z6392">
        <v>0.67818466451963244</v>
      </c>
      <c r="AA6392">
        <v>0</v>
      </c>
      <c r="AB6392">
        <v>10.97854114757922</v>
      </c>
      <c r="AC6392">
        <v>0</v>
      </c>
      <c r="AD6392">
        <v>0</v>
      </c>
      <c r="AE6392">
        <v>80.220518659532488</v>
      </c>
    </row>
    <row r="6393" spans="1:31" x14ac:dyDescent="0.3">
      <c r="A6393">
        <v>2519806</v>
      </c>
      <c r="B6393">
        <v>1</v>
      </c>
      <c r="C6393" t="s">
        <v>80</v>
      </c>
      <c r="D6393" t="s">
        <v>98</v>
      </c>
      <c r="E6393" t="s">
        <v>187</v>
      </c>
      <c r="F6393" t="s">
        <v>7469</v>
      </c>
      <c r="G6393" t="s">
        <v>143</v>
      </c>
      <c r="H6393" t="s">
        <v>135</v>
      </c>
      <c r="I6393" t="s">
        <v>136</v>
      </c>
      <c r="J6393" t="s">
        <v>137</v>
      </c>
      <c r="K6393" t="s">
        <v>144</v>
      </c>
      <c r="L6393" t="s">
        <v>18234</v>
      </c>
      <c r="M6393" t="s">
        <v>18235</v>
      </c>
      <c r="N6393">
        <v>0.97583333299999997</v>
      </c>
      <c r="O6393">
        <v>0</v>
      </c>
      <c r="P6393">
        <v>21</v>
      </c>
      <c r="Q6393">
        <v>12</v>
      </c>
      <c r="R6393">
        <v>126</v>
      </c>
      <c r="S6393">
        <v>3</v>
      </c>
      <c r="T6393">
        <v>32</v>
      </c>
      <c r="U6393">
        <v>2</v>
      </c>
      <c r="V6393">
        <v>0</v>
      </c>
      <c r="W6393">
        <v>0</v>
      </c>
      <c r="X6393">
        <v>7.9055029769681173</v>
      </c>
      <c r="Y6393">
        <v>10.896938808546539</v>
      </c>
      <c r="Z6393">
        <v>74.120150916040686</v>
      </c>
      <c r="AA6393">
        <v>3.6536510340819763</v>
      </c>
      <c r="AB6393">
        <v>39.68543555421838</v>
      </c>
      <c r="AC6393">
        <v>17.764095106769602</v>
      </c>
      <c r="AD6393">
        <v>0</v>
      </c>
      <c r="AE6393">
        <v>154.02577439662531</v>
      </c>
    </row>
    <row r="6394" spans="1:31" x14ac:dyDescent="0.3">
      <c r="A6394">
        <v>2519846</v>
      </c>
      <c r="B6394">
        <v>1</v>
      </c>
      <c r="C6394" t="s">
        <v>80</v>
      </c>
      <c r="D6394" t="s">
        <v>90</v>
      </c>
      <c r="E6394" t="s">
        <v>132</v>
      </c>
      <c r="F6394" t="s">
        <v>18236</v>
      </c>
      <c r="G6394" t="s">
        <v>204</v>
      </c>
      <c r="H6394" t="s">
        <v>135</v>
      </c>
      <c r="I6394" t="s">
        <v>136</v>
      </c>
      <c r="J6394" t="s">
        <v>137</v>
      </c>
      <c r="K6394" t="s">
        <v>144</v>
      </c>
      <c r="L6394" t="s">
        <v>18237</v>
      </c>
      <c r="M6394" t="s">
        <v>18238</v>
      </c>
      <c r="N6394">
        <v>3.625277777</v>
      </c>
      <c r="O6394">
        <v>0</v>
      </c>
      <c r="P6394">
        <v>219</v>
      </c>
      <c r="Q6394">
        <v>0</v>
      </c>
      <c r="R6394">
        <v>0</v>
      </c>
      <c r="S6394">
        <v>4</v>
      </c>
      <c r="T6394">
        <v>7</v>
      </c>
      <c r="U6394">
        <v>0</v>
      </c>
      <c r="V6394">
        <v>0</v>
      </c>
      <c r="W6394">
        <v>0</v>
      </c>
      <c r="X6394">
        <v>272.09791675628014</v>
      </c>
      <c r="Y6394">
        <v>0</v>
      </c>
      <c r="Z6394">
        <v>0</v>
      </c>
      <c r="AA6394">
        <v>108.81296633942959</v>
      </c>
      <c r="AB6394">
        <v>24.340711410538866</v>
      </c>
      <c r="AC6394">
        <v>0</v>
      </c>
      <c r="AD6394">
        <v>0</v>
      </c>
      <c r="AE6394">
        <v>405.25159450624858</v>
      </c>
    </row>
    <row r="6395" spans="1:31" x14ac:dyDescent="0.3">
      <c r="A6395">
        <v>2520238</v>
      </c>
      <c r="B6395">
        <v>1</v>
      </c>
      <c r="C6395" t="s">
        <v>80</v>
      </c>
      <c r="D6395" t="s">
        <v>82</v>
      </c>
      <c r="E6395" t="s">
        <v>207</v>
      </c>
      <c r="F6395" t="s">
        <v>18239</v>
      </c>
      <c r="G6395" t="s">
        <v>1512</v>
      </c>
      <c r="H6395" t="s">
        <v>150</v>
      </c>
      <c r="I6395" t="s">
        <v>136</v>
      </c>
      <c r="J6395" t="s">
        <v>137</v>
      </c>
      <c r="K6395" t="s">
        <v>144</v>
      </c>
      <c r="L6395" t="s">
        <v>18240</v>
      </c>
      <c r="M6395" t="s">
        <v>18241</v>
      </c>
      <c r="N6395">
        <v>3.414722222</v>
      </c>
      <c r="O6395">
        <v>0</v>
      </c>
      <c r="P6395">
        <v>75</v>
      </c>
      <c r="Q6395">
        <v>0</v>
      </c>
      <c r="R6395">
        <v>0</v>
      </c>
      <c r="S6395">
        <v>0</v>
      </c>
      <c r="T6395">
        <v>23</v>
      </c>
      <c r="U6395">
        <v>0</v>
      </c>
      <c r="V6395">
        <v>0</v>
      </c>
      <c r="W6395">
        <v>0</v>
      </c>
      <c r="X6395">
        <v>55.969994534543119</v>
      </c>
      <c r="Y6395">
        <v>0</v>
      </c>
      <c r="Z6395">
        <v>0</v>
      </c>
      <c r="AA6395">
        <v>0</v>
      </c>
      <c r="AB6395">
        <v>72.599166953455594</v>
      </c>
      <c r="AC6395">
        <v>0</v>
      </c>
      <c r="AD6395">
        <v>0</v>
      </c>
      <c r="AE6395">
        <v>128.56916148799871</v>
      </c>
    </row>
    <row r="6396" spans="1:31" x14ac:dyDescent="0.3">
      <c r="A6396">
        <v>2520387</v>
      </c>
      <c r="B6396">
        <v>1</v>
      </c>
      <c r="C6396" t="s">
        <v>80</v>
      </c>
      <c r="D6396" t="s">
        <v>82</v>
      </c>
      <c r="E6396" t="s">
        <v>167</v>
      </c>
      <c r="F6396" t="s">
        <v>18242</v>
      </c>
      <c r="G6396" t="s">
        <v>5816</v>
      </c>
      <c r="H6396" t="s">
        <v>150</v>
      </c>
      <c r="I6396" t="s">
        <v>136</v>
      </c>
      <c r="J6396" t="s">
        <v>5</v>
      </c>
      <c r="K6396" t="s">
        <v>144</v>
      </c>
      <c r="L6396" t="s">
        <v>18243</v>
      </c>
      <c r="M6396" t="s">
        <v>18244</v>
      </c>
      <c r="N6396">
        <v>0.66166666600000001</v>
      </c>
      <c r="O6396">
        <v>0</v>
      </c>
      <c r="P6396">
        <v>0</v>
      </c>
      <c r="Q6396">
        <v>0</v>
      </c>
      <c r="R6396">
        <v>0</v>
      </c>
      <c r="S6396">
        <v>0</v>
      </c>
      <c r="T6396">
        <v>1</v>
      </c>
      <c r="U6396">
        <v>0</v>
      </c>
      <c r="V6396">
        <v>0</v>
      </c>
      <c r="W6396">
        <v>0</v>
      </c>
      <c r="X6396">
        <v>0</v>
      </c>
      <c r="Y6396">
        <v>0</v>
      </c>
      <c r="Z6396">
        <v>0</v>
      </c>
      <c r="AA6396">
        <v>0</v>
      </c>
      <c r="AB6396">
        <v>0.90249470598833348</v>
      </c>
      <c r="AC6396">
        <v>0</v>
      </c>
      <c r="AD6396">
        <v>0</v>
      </c>
      <c r="AE6396">
        <v>0.90249470598833348</v>
      </c>
    </row>
    <row r="6397" spans="1:31" x14ac:dyDescent="0.3">
      <c r="A6397">
        <v>2519800</v>
      </c>
      <c r="B6397">
        <v>1</v>
      </c>
      <c r="C6397" t="s">
        <v>80</v>
      </c>
      <c r="D6397" t="s">
        <v>107</v>
      </c>
      <c r="E6397" t="s">
        <v>132</v>
      </c>
      <c r="F6397" t="s">
        <v>7834</v>
      </c>
      <c r="G6397" t="s">
        <v>143</v>
      </c>
      <c r="H6397" t="s">
        <v>135</v>
      </c>
      <c r="I6397" t="s">
        <v>136</v>
      </c>
      <c r="J6397" t="s">
        <v>137</v>
      </c>
      <c r="K6397" t="s">
        <v>144</v>
      </c>
      <c r="L6397" t="s">
        <v>18245</v>
      </c>
      <c r="M6397" t="s">
        <v>18246</v>
      </c>
      <c r="N6397">
        <v>0.95750000000000002</v>
      </c>
      <c r="O6397">
        <v>0</v>
      </c>
      <c r="P6397">
        <v>2451</v>
      </c>
      <c r="Q6397">
        <v>0</v>
      </c>
      <c r="R6397">
        <v>3</v>
      </c>
      <c r="S6397">
        <v>2</v>
      </c>
      <c r="T6397">
        <v>175</v>
      </c>
      <c r="U6397">
        <v>0</v>
      </c>
      <c r="V6397">
        <v>1</v>
      </c>
      <c r="W6397">
        <v>0</v>
      </c>
      <c r="X6397">
        <v>255.81444164697373</v>
      </c>
      <c r="Y6397">
        <v>0</v>
      </c>
      <c r="Z6397">
        <v>0.79596850443734002</v>
      </c>
      <c r="AA6397">
        <v>29.812843598597063</v>
      </c>
      <c r="AB6397">
        <v>110.16717129064833</v>
      </c>
      <c r="AC6397">
        <v>0</v>
      </c>
      <c r="AD6397">
        <v>8.2156174620006669E-2</v>
      </c>
      <c r="AE6397">
        <v>396.67258121527647</v>
      </c>
    </row>
    <row r="6398" spans="1:31" x14ac:dyDescent="0.3">
      <c r="A6398">
        <v>2519946</v>
      </c>
      <c r="B6398">
        <v>1</v>
      </c>
      <c r="C6398" t="s">
        <v>81</v>
      </c>
      <c r="D6398" t="s">
        <v>115</v>
      </c>
      <c r="E6398" t="s">
        <v>132</v>
      </c>
      <c r="F6398" t="s">
        <v>18247</v>
      </c>
      <c r="G6398" t="s">
        <v>333</v>
      </c>
      <c r="H6398" t="s">
        <v>135</v>
      </c>
      <c r="I6398" t="s">
        <v>136</v>
      </c>
      <c r="J6398" t="s">
        <v>137</v>
      </c>
      <c r="K6398" t="s">
        <v>144</v>
      </c>
      <c r="L6398" t="s">
        <v>18248</v>
      </c>
      <c r="M6398" t="s">
        <v>18249</v>
      </c>
      <c r="N6398">
        <v>0.48249999999999998</v>
      </c>
      <c r="O6398">
        <v>0</v>
      </c>
      <c r="P6398">
        <v>139</v>
      </c>
      <c r="Q6398">
        <v>1</v>
      </c>
      <c r="R6398">
        <v>53</v>
      </c>
      <c r="S6398">
        <v>2</v>
      </c>
      <c r="T6398">
        <v>8</v>
      </c>
      <c r="U6398">
        <v>0</v>
      </c>
      <c r="V6398">
        <v>0</v>
      </c>
      <c r="W6398">
        <v>0</v>
      </c>
      <c r="X6398">
        <v>5.2497028603839961</v>
      </c>
      <c r="Y6398">
        <v>1.2149731287924299</v>
      </c>
      <c r="Z6398">
        <v>5.0453606810359961</v>
      </c>
      <c r="AA6398">
        <v>1.55491022245</v>
      </c>
      <c r="AB6398">
        <v>1.34486170104074</v>
      </c>
      <c r="AC6398">
        <v>0</v>
      </c>
      <c r="AD6398">
        <v>0</v>
      </c>
      <c r="AE6398">
        <v>14.409808593703161</v>
      </c>
    </row>
    <row r="6399" spans="1:31" x14ac:dyDescent="0.3">
      <c r="A6399">
        <v>2520241</v>
      </c>
      <c r="B6399">
        <v>1</v>
      </c>
      <c r="C6399" t="s">
        <v>80</v>
      </c>
      <c r="D6399" t="s">
        <v>109</v>
      </c>
      <c r="E6399" t="s">
        <v>167</v>
      </c>
      <c r="F6399" t="s">
        <v>18250</v>
      </c>
      <c r="G6399" t="s">
        <v>263</v>
      </c>
      <c r="H6399" t="s">
        <v>150</v>
      </c>
      <c r="I6399" t="s">
        <v>136</v>
      </c>
      <c r="J6399" t="s">
        <v>137</v>
      </c>
      <c r="K6399" t="s">
        <v>144</v>
      </c>
      <c r="L6399" t="s">
        <v>18251</v>
      </c>
      <c r="M6399" t="s">
        <v>18252</v>
      </c>
      <c r="N6399">
        <v>3.3622222220000002</v>
      </c>
      <c r="O6399">
        <v>0</v>
      </c>
      <c r="P6399">
        <v>3</v>
      </c>
      <c r="Q6399">
        <v>0</v>
      </c>
      <c r="R6399">
        <v>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0.86361803836168771</v>
      </c>
      <c r="Y6399">
        <v>0</v>
      </c>
      <c r="Z6399">
        <v>0</v>
      </c>
      <c r="AA6399">
        <v>0</v>
      </c>
      <c r="AB6399">
        <v>0</v>
      </c>
      <c r="AC6399">
        <v>0</v>
      </c>
      <c r="AD6399">
        <v>0</v>
      </c>
      <c r="AE6399">
        <v>0.86361803836168771</v>
      </c>
    </row>
    <row r="6400" spans="1:31" x14ac:dyDescent="0.3">
      <c r="A6400">
        <v>2519743</v>
      </c>
      <c r="B6400">
        <v>1</v>
      </c>
      <c r="C6400" t="s">
        <v>80</v>
      </c>
      <c r="D6400" t="s">
        <v>93</v>
      </c>
      <c r="E6400" t="s">
        <v>207</v>
      </c>
      <c r="F6400" t="s">
        <v>18253</v>
      </c>
      <c r="G6400" t="s">
        <v>177</v>
      </c>
      <c r="H6400" t="s">
        <v>150</v>
      </c>
      <c r="I6400" t="s">
        <v>136</v>
      </c>
      <c r="J6400" t="s">
        <v>137</v>
      </c>
      <c r="K6400" t="s">
        <v>144</v>
      </c>
      <c r="L6400" t="s">
        <v>18254</v>
      </c>
      <c r="M6400" t="s">
        <v>18255</v>
      </c>
      <c r="N6400">
        <v>2.295555555</v>
      </c>
      <c r="O6400">
        <v>0</v>
      </c>
      <c r="P6400">
        <v>4</v>
      </c>
      <c r="Q6400">
        <v>0</v>
      </c>
      <c r="R6400">
        <v>7</v>
      </c>
      <c r="S6400">
        <v>0</v>
      </c>
      <c r="T6400">
        <v>2</v>
      </c>
      <c r="U6400">
        <v>0</v>
      </c>
      <c r="V6400">
        <v>0</v>
      </c>
      <c r="W6400">
        <v>0</v>
      </c>
      <c r="X6400">
        <v>4.6609221932193385</v>
      </c>
      <c r="Y6400">
        <v>0</v>
      </c>
      <c r="Z6400">
        <v>4.7975824122860002</v>
      </c>
      <c r="AA6400">
        <v>0</v>
      </c>
      <c r="AB6400">
        <v>0.17516206669423001</v>
      </c>
      <c r="AC6400">
        <v>0</v>
      </c>
      <c r="AD6400">
        <v>0</v>
      </c>
      <c r="AE6400">
        <v>9.6336666721995705</v>
      </c>
    </row>
    <row r="6401" spans="1:31" x14ac:dyDescent="0.3">
      <c r="A6401">
        <v>2520427</v>
      </c>
      <c r="B6401">
        <v>1</v>
      </c>
      <c r="C6401" t="s">
        <v>80</v>
      </c>
      <c r="D6401" t="s">
        <v>98</v>
      </c>
      <c r="E6401" t="s">
        <v>207</v>
      </c>
      <c r="F6401" t="s">
        <v>18256</v>
      </c>
      <c r="G6401" t="s">
        <v>413</v>
      </c>
      <c r="H6401" t="s">
        <v>150</v>
      </c>
      <c r="I6401" t="s">
        <v>136</v>
      </c>
      <c r="J6401" t="s">
        <v>137</v>
      </c>
      <c r="K6401" t="s">
        <v>144</v>
      </c>
      <c r="L6401" t="s">
        <v>18257</v>
      </c>
      <c r="M6401" t="s">
        <v>18258</v>
      </c>
      <c r="N6401">
        <v>1.0833333329999999</v>
      </c>
      <c r="O6401">
        <v>0</v>
      </c>
      <c r="P6401">
        <v>70</v>
      </c>
      <c r="Q6401">
        <v>0</v>
      </c>
      <c r="R6401">
        <v>0</v>
      </c>
      <c r="S6401">
        <v>0</v>
      </c>
      <c r="T6401">
        <v>33</v>
      </c>
      <c r="U6401">
        <v>0</v>
      </c>
      <c r="V6401">
        <v>0</v>
      </c>
      <c r="W6401">
        <v>0</v>
      </c>
      <c r="X6401">
        <v>13.96043020044141</v>
      </c>
      <c r="Y6401">
        <v>0</v>
      </c>
      <c r="Z6401">
        <v>0</v>
      </c>
      <c r="AA6401">
        <v>0</v>
      </c>
      <c r="AB6401">
        <v>20.758770579058229</v>
      </c>
      <c r="AC6401">
        <v>0</v>
      </c>
      <c r="AD6401">
        <v>0</v>
      </c>
      <c r="AE6401">
        <v>34.719200779499637</v>
      </c>
    </row>
    <row r="6402" spans="1:31" x14ac:dyDescent="0.3">
      <c r="A6402">
        <v>2520029</v>
      </c>
      <c r="B6402">
        <v>1</v>
      </c>
      <c r="C6402" t="s">
        <v>80</v>
      </c>
      <c r="D6402" t="s">
        <v>82</v>
      </c>
      <c r="E6402" t="s">
        <v>159</v>
      </c>
      <c r="F6402" t="s">
        <v>7892</v>
      </c>
      <c r="G6402" t="s">
        <v>134</v>
      </c>
      <c r="H6402" t="s">
        <v>150</v>
      </c>
      <c r="I6402" t="s">
        <v>136</v>
      </c>
      <c r="J6402" t="s">
        <v>137</v>
      </c>
      <c r="K6402" t="s">
        <v>138</v>
      </c>
      <c r="L6402" t="s">
        <v>18259</v>
      </c>
      <c r="M6402" t="s">
        <v>18260</v>
      </c>
      <c r="N6402">
        <v>0.49416666599999998</v>
      </c>
      <c r="O6402">
        <v>0</v>
      </c>
      <c r="P6402">
        <v>654</v>
      </c>
      <c r="Q6402">
        <v>0</v>
      </c>
      <c r="R6402">
        <v>0</v>
      </c>
      <c r="S6402">
        <v>0</v>
      </c>
      <c r="T6402">
        <v>89</v>
      </c>
      <c r="U6402">
        <v>0</v>
      </c>
      <c r="V6402">
        <v>1</v>
      </c>
      <c r="W6402">
        <v>0</v>
      </c>
      <c r="X6402">
        <v>75.571337367614575</v>
      </c>
      <c r="Y6402">
        <v>0</v>
      </c>
      <c r="Z6402">
        <v>0</v>
      </c>
      <c r="AA6402">
        <v>0</v>
      </c>
      <c r="AB6402">
        <v>37.706988891604816</v>
      </c>
      <c r="AC6402">
        <v>0</v>
      </c>
      <c r="AD6402">
        <v>18.187953246885684</v>
      </c>
      <c r="AE6402">
        <v>131.46627950610508</v>
      </c>
    </row>
    <row r="6403" spans="1:31" x14ac:dyDescent="0.3">
      <c r="A6403">
        <v>2519909</v>
      </c>
      <c r="B6403">
        <v>1</v>
      </c>
      <c r="C6403" t="s">
        <v>80</v>
      </c>
      <c r="D6403" t="s">
        <v>111</v>
      </c>
      <c r="E6403" t="s">
        <v>167</v>
      </c>
      <c r="F6403" t="s">
        <v>18261</v>
      </c>
      <c r="G6403" t="s">
        <v>234</v>
      </c>
      <c r="H6403" t="s">
        <v>150</v>
      </c>
      <c r="I6403" t="s">
        <v>136</v>
      </c>
      <c r="J6403" t="s">
        <v>137</v>
      </c>
      <c r="K6403" t="s">
        <v>144</v>
      </c>
      <c r="L6403" t="s">
        <v>18262</v>
      </c>
      <c r="M6403" t="s">
        <v>18263</v>
      </c>
      <c r="N6403">
        <v>1.332777777</v>
      </c>
      <c r="O6403">
        <v>0</v>
      </c>
      <c r="P6403">
        <v>0</v>
      </c>
      <c r="Q6403">
        <v>0</v>
      </c>
      <c r="R6403">
        <v>0</v>
      </c>
      <c r="S6403">
        <v>0</v>
      </c>
      <c r="T6403">
        <v>1</v>
      </c>
      <c r="U6403">
        <v>0</v>
      </c>
      <c r="V6403">
        <v>0</v>
      </c>
      <c r="W6403">
        <v>0</v>
      </c>
      <c r="X6403">
        <v>0</v>
      </c>
      <c r="Y6403">
        <v>0</v>
      </c>
      <c r="Z6403">
        <v>0</v>
      </c>
      <c r="AA6403">
        <v>0</v>
      </c>
      <c r="AB6403">
        <v>0</v>
      </c>
      <c r="AC6403">
        <v>0</v>
      </c>
      <c r="AD6403">
        <v>0</v>
      </c>
      <c r="AE6403">
        <v>0</v>
      </c>
    </row>
    <row r="6404" spans="1:31" x14ac:dyDescent="0.3">
      <c r="A6404">
        <v>2520450</v>
      </c>
      <c r="B6404">
        <v>1</v>
      </c>
      <c r="C6404" t="s">
        <v>81</v>
      </c>
      <c r="D6404" t="s">
        <v>122</v>
      </c>
      <c r="E6404" t="s">
        <v>141</v>
      </c>
      <c r="F6404" t="s">
        <v>18264</v>
      </c>
      <c r="G6404" t="s">
        <v>1270</v>
      </c>
      <c r="H6404" t="s">
        <v>135</v>
      </c>
      <c r="I6404" t="s">
        <v>136</v>
      </c>
      <c r="J6404" t="s">
        <v>137</v>
      </c>
      <c r="K6404" t="s">
        <v>144</v>
      </c>
      <c r="L6404" t="s">
        <v>18265</v>
      </c>
      <c r="M6404" t="s">
        <v>18266</v>
      </c>
      <c r="N6404">
        <v>1.321111111</v>
      </c>
      <c r="O6404">
        <v>2</v>
      </c>
      <c r="P6404">
        <v>727</v>
      </c>
      <c r="Q6404">
        <v>195</v>
      </c>
      <c r="R6404">
        <v>60</v>
      </c>
      <c r="S6404">
        <v>25</v>
      </c>
      <c r="T6404">
        <v>95</v>
      </c>
      <c r="U6404">
        <v>0</v>
      </c>
      <c r="V6404">
        <v>0</v>
      </c>
      <c r="W6404">
        <v>0.62346661438256668</v>
      </c>
      <c r="X6404">
        <v>145.95237245851945</v>
      </c>
      <c r="Y6404">
        <v>68.220780108164774</v>
      </c>
      <c r="Z6404">
        <v>21.490619960940126</v>
      </c>
      <c r="AA6404">
        <v>253.95137933684046</v>
      </c>
      <c r="AB6404">
        <v>48.634372441345789</v>
      </c>
      <c r="AC6404">
        <v>0</v>
      </c>
      <c r="AD6404">
        <v>0</v>
      </c>
      <c r="AE6404">
        <v>538.87299092019316</v>
      </c>
    </row>
    <row r="6405" spans="1:31" x14ac:dyDescent="0.3">
      <c r="A6405">
        <v>2520009</v>
      </c>
      <c r="B6405">
        <v>1</v>
      </c>
      <c r="C6405" t="s">
        <v>80</v>
      </c>
      <c r="D6405" t="s">
        <v>87</v>
      </c>
      <c r="E6405" t="s">
        <v>159</v>
      </c>
      <c r="F6405" t="s">
        <v>18267</v>
      </c>
      <c r="G6405" t="s">
        <v>413</v>
      </c>
      <c r="H6405" t="s">
        <v>150</v>
      </c>
      <c r="I6405" t="s">
        <v>136</v>
      </c>
      <c r="J6405" t="s">
        <v>137</v>
      </c>
      <c r="K6405" t="s">
        <v>144</v>
      </c>
      <c r="L6405" t="s">
        <v>18268</v>
      </c>
      <c r="M6405" t="s">
        <v>18269</v>
      </c>
      <c r="N6405">
        <v>1.5522222219999999</v>
      </c>
      <c r="O6405">
        <v>0</v>
      </c>
      <c r="P6405">
        <v>5</v>
      </c>
      <c r="Q6405">
        <v>0</v>
      </c>
      <c r="R6405">
        <v>0</v>
      </c>
      <c r="S6405">
        <v>0</v>
      </c>
      <c r="T6405">
        <v>8</v>
      </c>
      <c r="U6405">
        <v>0</v>
      </c>
      <c r="V6405">
        <v>0</v>
      </c>
      <c r="W6405">
        <v>0</v>
      </c>
      <c r="X6405">
        <v>3.4165967354068116</v>
      </c>
      <c r="Y6405">
        <v>0</v>
      </c>
      <c r="Z6405">
        <v>0</v>
      </c>
      <c r="AA6405">
        <v>0</v>
      </c>
      <c r="AB6405">
        <v>11.031043739141015</v>
      </c>
      <c r="AC6405">
        <v>0</v>
      </c>
      <c r="AD6405">
        <v>0</v>
      </c>
      <c r="AE6405">
        <v>14.447640474547827</v>
      </c>
    </row>
    <row r="6406" spans="1:31" x14ac:dyDescent="0.3">
      <c r="A6406">
        <v>2520507</v>
      </c>
      <c r="B6406">
        <v>1</v>
      </c>
      <c r="C6406" t="s">
        <v>80</v>
      </c>
      <c r="D6406" t="s">
        <v>84</v>
      </c>
      <c r="E6406" t="s">
        <v>167</v>
      </c>
      <c r="F6406" t="s">
        <v>18270</v>
      </c>
      <c r="G6406" t="s">
        <v>263</v>
      </c>
      <c r="H6406" t="s">
        <v>150</v>
      </c>
      <c r="I6406" t="s">
        <v>136</v>
      </c>
      <c r="J6406" t="s">
        <v>137</v>
      </c>
      <c r="K6406" t="s">
        <v>144</v>
      </c>
      <c r="L6406" t="s">
        <v>18271</v>
      </c>
      <c r="M6406" t="s">
        <v>18272</v>
      </c>
      <c r="N6406">
        <v>1.5708333329999999</v>
      </c>
      <c r="O6406">
        <v>0</v>
      </c>
      <c r="P6406">
        <v>5</v>
      </c>
      <c r="Q6406">
        <v>0</v>
      </c>
      <c r="R6406">
        <v>0</v>
      </c>
      <c r="S6406">
        <v>0</v>
      </c>
      <c r="T6406">
        <v>0</v>
      </c>
      <c r="U6406">
        <v>0</v>
      </c>
      <c r="V6406">
        <v>0</v>
      </c>
      <c r="W6406">
        <v>0</v>
      </c>
      <c r="X6406">
        <v>2.2624581880372503</v>
      </c>
      <c r="Y6406">
        <v>0</v>
      </c>
      <c r="Z6406">
        <v>0</v>
      </c>
      <c r="AA6406">
        <v>0</v>
      </c>
      <c r="AB6406">
        <v>0</v>
      </c>
      <c r="AC6406">
        <v>0</v>
      </c>
      <c r="AD6406">
        <v>0</v>
      </c>
      <c r="AE6406">
        <v>2.2624581880372503</v>
      </c>
    </row>
    <row r="6407" spans="1:31" x14ac:dyDescent="0.3">
      <c r="A6407">
        <v>2519866</v>
      </c>
      <c r="B6407">
        <v>1</v>
      </c>
      <c r="C6407" t="s">
        <v>80</v>
      </c>
      <c r="D6407" t="s">
        <v>105</v>
      </c>
      <c r="E6407" t="s">
        <v>167</v>
      </c>
      <c r="F6407" t="s">
        <v>17988</v>
      </c>
      <c r="G6407" t="s">
        <v>234</v>
      </c>
      <c r="H6407" t="s">
        <v>150</v>
      </c>
      <c r="I6407" t="s">
        <v>136</v>
      </c>
      <c r="J6407" t="s">
        <v>137</v>
      </c>
      <c r="K6407" t="s">
        <v>144</v>
      </c>
      <c r="L6407" t="s">
        <v>18273</v>
      </c>
      <c r="M6407" t="s">
        <v>18274</v>
      </c>
      <c r="N6407">
        <v>1.893333333</v>
      </c>
      <c r="O6407">
        <v>0</v>
      </c>
      <c r="P6407">
        <v>0</v>
      </c>
      <c r="Q6407">
        <v>0</v>
      </c>
      <c r="R6407">
        <v>0</v>
      </c>
      <c r="S6407">
        <v>0</v>
      </c>
      <c r="T6407">
        <v>2</v>
      </c>
      <c r="U6407">
        <v>0</v>
      </c>
      <c r="V6407">
        <v>0</v>
      </c>
      <c r="W6407">
        <v>0</v>
      </c>
      <c r="X6407">
        <v>0</v>
      </c>
      <c r="Y6407">
        <v>0</v>
      </c>
      <c r="Z6407">
        <v>0</v>
      </c>
      <c r="AA6407">
        <v>0</v>
      </c>
      <c r="AB6407">
        <v>5.2328003140711141</v>
      </c>
      <c r="AC6407">
        <v>0</v>
      </c>
      <c r="AD6407">
        <v>0</v>
      </c>
      <c r="AE6407">
        <v>5.2328003140711141</v>
      </c>
    </row>
    <row r="6408" spans="1:31" x14ac:dyDescent="0.3">
      <c r="A6408">
        <v>2520215</v>
      </c>
      <c r="B6408">
        <v>1</v>
      </c>
      <c r="C6408" t="s">
        <v>80</v>
      </c>
      <c r="D6408" t="s">
        <v>105</v>
      </c>
      <c r="E6408" t="s">
        <v>132</v>
      </c>
      <c r="F6408" t="s">
        <v>18275</v>
      </c>
      <c r="G6408" t="s">
        <v>204</v>
      </c>
      <c r="H6408" t="s">
        <v>135</v>
      </c>
      <c r="I6408" t="s">
        <v>136</v>
      </c>
      <c r="J6408" t="s">
        <v>137</v>
      </c>
      <c r="K6408" t="s">
        <v>144</v>
      </c>
      <c r="L6408" t="s">
        <v>18276</v>
      </c>
      <c r="M6408" t="s">
        <v>18277</v>
      </c>
      <c r="N6408">
        <v>2.4308333329999998</v>
      </c>
      <c r="O6408">
        <v>0</v>
      </c>
      <c r="P6408">
        <v>99</v>
      </c>
      <c r="Q6408">
        <v>0</v>
      </c>
      <c r="R6408">
        <v>1</v>
      </c>
      <c r="S6408">
        <v>0</v>
      </c>
      <c r="T6408">
        <v>12</v>
      </c>
      <c r="U6408">
        <v>0</v>
      </c>
      <c r="V6408">
        <v>0</v>
      </c>
      <c r="W6408">
        <v>0</v>
      </c>
      <c r="X6408">
        <v>45.474256052457925</v>
      </c>
      <c r="Y6408">
        <v>0</v>
      </c>
      <c r="Z6408">
        <v>1.7206791690908334</v>
      </c>
      <c r="AA6408">
        <v>0</v>
      </c>
      <c r="AB6408">
        <v>14.081135075440708</v>
      </c>
      <c r="AC6408">
        <v>0</v>
      </c>
      <c r="AD6408">
        <v>0</v>
      </c>
      <c r="AE6408">
        <v>61.276070296989467</v>
      </c>
    </row>
    <row r="6409" spans="1:31" x14ac:dyDescent="0.3">
      <c r="A6409">
        <v>2520364</v>
      </c>
      <c r="B6409">
        <v>1</v>
      </c>
      <c r="C6409" t="s">
        <v>80</v>
      </c>
      <c r="D6409" t="s">
        <v>82</v>
      </c>
      <c r="E6409" t="s">
        <v>167</v>
      </c>
      <c r="F6409" t="s">
        <v>18066</v>
      </c>
      <c r="G6409" t="s">
        <v>234</v>
      </c>
      <c r="H6409" t="s">
        <v>150</v>
      </c>
      <c r="I6409" t="s">
        <v>136</v>
      </c>
      <c r="J6409" t="s">
        <v>137</v>
      </c>
      <c r="K6409" t="s">
        <v>144</v>
      </c>
      <c r="L6409" t="s">
        <v>18278</v>
      </c>
      <c r="M6409" t="s">
        <v>18279</v>
      </c>
      <c r="N6409">
        <v>1.1411111110000001</v>
      </c>
      <c r="O6409">
        <v>0</v>
      </c>
      <c r="P6409">
        <v>0</v>
      </c>
      <c r="Q6409">
        <v>0</v>
      </c>
      <c r="R6409">
        <v>0</v>
      </c>
      <c r="S6409">
        <v>0</v>
      </c>
      <c r="T6409">
        <v>2</v>
      </c>
      <c r="U6409">
        <v>0</v>
      </c>
      <c r="V6409">
        <v>0</v>
      </c>
      <c r="W6409">
        <v>0</v>
      </c>
      <c r="X6409">
        <v>0</v>
      </c>
      <c r="Y6409">
        <v>0</v>
      </c>
      <c r="Z6409">
        <v>0</v>
      </c>
      <c r="AA6409">
        <v>0</v>
      </c>
      <c r="AB6409">
        <v>7.0985043663244705</v>
      </c>
      <c r="AC6409">
        <v>0</v>
      </c>
      <c r="AD6409">
        <v>0</v>
      </c>
      <c r="AE6409">
        <v>7.0985043663244705</v>
      </c>
    </row>
    <row r="6410" spans="1:31" x14ac:dyDescent="0.3">
      <c r="A6410">
        <v>2520396</v>
      </c>
      <c r="B6410">
        <v>1</v>
      </c>
      <c r="C6410" t="s">
        <v>80</v>
      </c>
      <c r="D6410" t="s">
        <v>94</v>
      </c>
      <c r="E6410" t="s">
        <v>207</v>
      </c>
      <c r="F6410" t="s">
        <v>18280</v>
      </c>
      <c r="G6410" t="s">
        <v>177</v>
      </c>
      <c r="H6410" t="s">
        <v>150</v>
      </c>
      <c r="I6410" t="s">
        <v>136</v>
      </c>
      <c r="J6410" t="s">
        <v>137</v>
      </c>
      <c r="K6410" t="s">
        <v>144</v>
      </c>
      <c r="L6410" t="s">
        <v>18281</v>
      </c>
      <c r="M6410" t="s">
        <v>18282</v>
      </c>
      <c r="N6410">
        <v>1.29</v>
      </c>
      <c r="O6410">
        <v>0</v>
      </c>
      <c r="P6410">
        <v>10</v>
      </c>
      <c r="Q6410">
        <v>0</v>
      </c>
      <c r="R6410">
        <v>1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2.1304384002966059</v>
      </c>
      <c r="Y6410">
        <v>0</v>
      </c>
      <c r="Z6410">
        <v>5.13581627885E-4</v>
      </c>
      <c r="AA6410">
        <v>0</v>
      </c>
      <c r="AB6410">
        <v>0</v>
      </c>
      <c r="AC6410">
        <v>0</v>
      </c>
      <c r="AD6410">
        <v>0</v>
      </c>
      <c r="AE6410">
        <v>2.1309519819244911</v>
      </c>
    </row>
    <row r="6411" spans="1:31" x14ac:dyDescent="0.3">
      <c r="A6411">
        <v>2520373</v>
      </c>
      <c r="B6411">
        <v>1</v>
      </c>
      <c r="C6411" t="s">
        <v>80</v>
      </c>
      <c r="D6411" t="s">
        <v>85</v>
      </c>
      <c r="E6411" t="s">
        <v>167</v>
      </c>
      <c r="F6411" t="s">
        <v>18283</v>
      </c>
      <c r="G6411" t="s">
        <v>169</v>
      </c>
      <c r="H6411" t="s">
        <v>150</v>
      </c>
      <c r="I6411" t="s">
        <v>136</v>
      </c>
      <c r="J6411" t="s">
        <v>137</v>
      </c>
      <c r="K6411" t="s">
        <v>144</v>
      </c>
      <c r="L6411" t="s">
        <v>18284</v>
      </c>
      <c r="M6411" t="s">
        <v>18285</v>
      </c>
      <c r="N6411">
        <v>1.8791666659999999</v>
      </c>
      <c r="O6411">
        <v>0</v>
      </c>
      <c r="P6411">
        <v>17</v>
      </c>
      <c r="Q6411">
        <v>0</v>
      </c>
      <c r="R6411">
        <v>0</v>
      </c>
      <c r="S6411">
        <v>0</v>
      </c>
      <c r="T6411">
        <v>1</v>
      </c>
      <c r="U6411">
        <v>0</v>
      </c>
      <c r="V6411">
        <v>0</v>
      </c>
      <c r="W6411">
        <v>0</v>
      </c>
      <c r="X6411">
        <v>7.5657208816319796</v>
      </c>
      <c r="Y6411">
        <v>0</v>
      </c>
      <c r="Z6411">
        <v>0</v>
      </c>
      <c r="AA6411">
        <v>0</v>
      </c>
      <c r="AB6411">
        <v>3.1044338137511005</v>
      </c>
      <c r="AC6411">
        <v>0</v>
      </c>
      <c r="AD6411">
        <v>0</v>
      </c>
      <c r="AE6411">
        <v>10.670154695383079</v>
      </c>
    </row>
    <row r="6412" spans="1:31" x14ac:dyDescent="0.3">
      <c r="A6412">
        <v>2520327</v>
      </c>
      <c r="B6412">
        <v>1</v>
      </c>
      <c r="C6412" t="s">
        <v>81</v>
      </c>
      <c r="D6412" t="s">
        <v>116</v>
      </c>
      <c r="E6412" t="s">
        <v>167</v>
      </c>
      <c r="F6412" t="s">
        <v>18286</v>
      </c>
      <c r="G6412" t="s">
        <v>263</v>
      </c>
      <c r="H6412" t="s">
        <v>150</v>
      </c>
      <c r="I6412" t="s">
        <v>136</v>
      </c>
      <c r="J6412" t="s">
        <v>137</v>
      </c>
      <c r="K6412" t="s">
        <v>144</v>
      </c>
      <c r="L6412" t="s">
        <v>18287</v>
      </c>
      <c r="M6412" t="s">
        <v>18288</v>
      </c>
      <c r="N6412">
        <v>1.8975</v>
      </c>
      <c r="O6412">
        <v>0</v>
      </c>
      <c r="P6412">
        <v>1</v>
      </c>
      <c r="Q6412">
        <v>0</v>
      </c>
      <c r="R6412">
        <v>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0.61484230961822517</v>
      </c>
      <c r="Y6412">
        <v>0</v>
      </c>
      <c r="Z6412">
        <v>0</v>
      </c>
      <c r="AA6412">
        <v>0</v>
      </c>
      <c r="AB6412">
        <v>0</v>
      </c>
      <c r="AC6412">
        <v>0</v>
      </c>
      <c r="AD6412">
        <v>0</v>
      </c>
      <c r="AE6412">
        <v>0.61484230961822517</v>
      </c>
    </row>
    <row r="6413" spans="1:31" x14ac:dyDescent="0.3">
      <c r="A6413">
        <v>2520436</v>
      </c>
      <c r="B6413">
        <v>1</v>
      </c>
      <c r="C6413" t="s">
        <v>81</v>
      </c>
      <c r="D6413" t="s">
        <v>120</v>
      </c>
      <c r="E6413" t="s">
        <v>187</v>
      </c>
      <c r="F6413" t="s">
        <v>18289</v>
      </c>
      <c r="G6413" t="s">
        <v>143</v>
      </c>
      <c r="H6413" t="s">
        <v>135</v>
      </c>
      <c r="I6413" t="s">
        <v>136</v>
      </c>
      <c r="J6413" t="s">
        <v>137</v>
      </c>
      <c r="K6413" t="s">
        <v>144</v>
      </c>
      <c r="L6413" t="s">
        <v>18290</v>
      </c>
      <c r="M6413" t="s">
        <v>18291</v>
      </c>
      <c r="N6413">
        <v>0.65</v>
      </c>
      <c r="O6413">
        <v>0</v>
      </c>
      <c r="P6413">
        <v>1189</v>
      </c>
      <c r="Q6413">
        <v>0</v>
      </c>
      <c r="R6413">
        <v>18</v>
      </c>
      <c r="S6413">
        <v>3</v>
      </c>
      <c r="T6413">
        <v>119</v>
      </c>
      <c r="U6413">
        <v>2</v>
      </c>
      <c r="V6413">
        <v>2</v>
      </c>
      <c r="W6413">
        <v>0</v>
      </c>
      <c r="X6413">
        <v>160.0895473497705</v>
      </c>
      <c r="Y6413">
        <v>0</v>
      </c>
      <c r="Z6413">
        <v>3.0147000006294604</v>
      </c>
      <c r="AA6413">
        <v>2.7726151235811911</v>
      </c>
      <c r="AB6413">
        <v>25.638449573302207</v>
      </c>
      <c r="AC6413">
        <v>30.024415888385398</v>
      </c>
      <c r="AD6413">
        <v>1.1278875558674202</v>
      </c>
      <c r="AE6413">
        <v>222.6676154915362</v>
      </c>
    </row>
    <row r="6414" spans="1:31" x14ac:dyDescent="0.3">
      <c r="A6414">
        <v>2519855</v>
      </c>
      <c r="B6414">
        <v>1</v>
      </c>
      <c r="C6414" t="s">
        <v>80</v>
      </c>
      <c r="D6414" t="s">
        <v>105</v>
      </c>
      <c r="E6414" t="s">
        <v>132</v>
      </c>
      <c r="F6414" t="s">
        <v>18292</v>
      </c>
      <c r="G6414" t="s">
        <v>204</v>
      </c>
      <c r="H6414" t="s">
        <v>135</v>
      </c>
      <c r="I6414" t="s">
        <v>136</v>
      </c>
      <c r="J6414" t="s">
        <v>137</v>
      </c>
      <c r="K6414" t="s">
        <v>144</v>
      </c>
      <c r="L6414" t="s">
        <v>18293</v>
      </c>
      <c r="M6414" t="s">
        <v>18294</v>
      </c>
      <c r="N6414">
        <v>1.736388888</v>
      </c>
      <c r="O6414">
        <v>0</v>
      </c>
      <c r="P6414">
        <v>29</v>
      </c>
      <c r="Q6414">
        <v>0</v>
      </c>
      <c r="R6414">
        <v>4</v>
      </c>
      <c r="S6414">
        <v>0</v>
      </c>
      <c r="T6414">
        <v>3</v>
      </c>
      <c r="U6414">
        <v>0</v>
      </c>
      <c r="V6414">
        <v>0</v>
      </c>
      <c r="W6414">
        <v>0</v>
      </c>
      <c r="X6414">
        <v>9.709866473318483</v>
      </c>
      <c r="Y6414">
        <v>0</v>
      </c>
      <c r="Z6414">
        <v>1.734780982787802</v>
      </c>
      <c r="AA6414">
        <v>0</v>
      </c>
      <c r="AB6414">
        <v>5.4936643146114106</v>
      </c>
      <c r="AC6414">
        <v>0</v>
      </c>
      <c r="AD6414">
        <v>0</v>
      </c>
      <c r="AE6414">
        <v>16.938311770717696</v>
      </c>
    </row>
    <row r="6415" spans="1:31" x14ac:dyDescent="0.3">
      <c r="A6415">
        <v>2520104</v>
      </c>
      <c r="B6415">
        <v>1</v>
      </c>
      <c r="C6415" t="s">
        <v>80</v>
      </c>
      <c r="D6415" t="s">
        <v>100</v>
      </c>
      <c r="E6415" t="s">
        <v>167</v>
      </c>
      <c r="F6415" t="s">
        <v>18295</v>
      </c>
      <c r="G6415" t="s">
        <v>234</v>
      </c>
      <c r="H6415" t="s">
        <v>150</v>
      </c>
      <c r="I6415" t="s">
        <v>136</v>
      </c>
      <c r="J6415" t="s">
        <v>137</v>
      </c>
      <c r="K6415" t="s">
        <v>144</v>
      </c>
      <c r="L6415" t="s">
        <v>18296</v>
      </c>
      <c r="M6415" t="s">
        <v>18297</v>
      </c>
      <c r="N6415">
        <v>2.7508333330000001</v>
      </c>
      <c r="O6415">
        <v>0</v>
      </c>
      <c r="P6415">
        <v>0</v>
      </c>
      <c r="Q6415">
        <v>0</v>
      </c>
      <c r="R6415">
        <v>0</v>
      </c>
      <c r="S6415">
        <v>0</v>
      </c>
      <c r="T6415">
        <v>1</v>
      </c>
      <c r="U6415">
        <v>0</v>
      </c>
      <c r="V6415">
        <v>0</v>
      </c>
      <c r="W6415">
        <v>0</v>
      </c>
      <c r="X6415">
        <v>0</v>
      </c>
      <c r="Y6415">
        <v>0</v>
      </c>
      <c r="Z6415">
        <v>0</v>
      </c>
      <c r="AA6415">
        <v>0</v>
      </c>
      <c r="AB6415">
        <v>2.3520172442765399</v>
      </c>
      <c r="AC6415">
        <v>0</v>
      </c>
      <c r="AD6415">
        <v>0</v>
      </c>
      <c r="AE6415">
        <v>2.3520172442765399</v>
      </c>
    </row>
    <row r="6416" spans="1:31" x14ac:dyDescent="0.3">
      <c r="A6416">
        <v>2519995</v>
      </c>
      <c r="B6416">
        <v>1</v>
      </c>
      <c r="C6416" t="s">
        <v>80</v>
      </c>
      <c r="D6416" t="s">
        <v>104</v>
      </c>
      <c r="E6416" t="s">
        <v>141</v>
      </c>
      <c r="F6416" t="s">
        <v>18298</v>
      </c>
      <c r="G6416" t="s">
        <v>143</v>
      </c>
      <c r="H6416" t="s">
        <v>135</v>
      </c>
      <c r="I6416" t="s">
        <v>136</v>
      </c>
      <c r="J6416" t="s">
        <v>137</v>
      </c>
      <c r="K6416" t="s">
        <v>144</v>
      </c>
      <c r="L6416" t="s">
        <v>18299</v>
      </c>
      <c r="M6416" t="s">
        <v>18300</v>
      </c>
      <c r="N6416">
        <v>0.38861111100000001</v>
      </c>
      <c r="O6416">
        <v>0</v>
      </c>
      <c r="P6416">
        <v>1598</v>
      </c>
      <c r="Q6416">
        <v>0</v>
      </c>
      <c r="R6416">
        <v>6</v>
      </c>
      <c r="S6416">
        <v>0</v>
      </c>
      <c r="T6416">
        <v>190</v>
      </c>
      <c r="U6416">
        <v>0</v>
      </c>
      <c r="V6416">
        <v>0</v>
      </c>
      <c r="W6416">
        <v>0</v>
      </c>
      <c r="X6416">
        <v>162.77027284809137</v>
      </c>
      <c r="Y6416">
        <v>0</v>
      </c>
      <c r="Z6416">
        <v>0.26724109711710003</v>
      </c>
      <c r="AA6416">
        <v>0</v>
      </c>
      <c r="AB6416">
        <v>38.581838438610312</v>
      </c>
      <c r="AC6416">
        <v>0</v>
      </c>
      <c r="AD6416">
        <v>0</v>
      </c>
      <c r="AE6416">
        <v>201.61935238381878</v>
      </c>
    </row>
    <row r="6417" spans="1:31" x14ac:dyDescent="0.3">
      <c r="A6417">
        <v>2520290</v>
      </c>
      <c r="B6417">
        <v>1</v>
      </c>
      <c r="C6417" t="s">
        <v>80</v>
      </c>
      <c r="D6417" t="s">
        <v>97</v>
      </c>
      <c r="E6417" t="s">
        <v>167</v>
      </c>
      <c r="F6417" t="s">
        <v>18301</v>
      </c>
      <c r="G6417" t="s">
        <v>263</v>
      </c>
      <c r="H6417" t="s">
        <v>150</v>
      </c>
      <c r="I6417" t="s">
        <v>136</v>
      </c>
      <c r="J6417" t="s">
        <v>137</v>
      </c>
      <c r="K6417" t="s">
        <v>144</v>
      </c>
      <c r="L6417" t="s">
        <v>18302</v>
      </c>
      <c r="M6417" t="s">
        <v>18303</v>
      </c>
      <c r="N6417">
        <v>0.49416666599999998</v>
      </c>
      <c r="O6417">
        <v>0</v>
      </c>
      <c r="P6417">
        <v>1</v>
      </c>
      <c r="Q6417">
        <v>0</v>
      </c>
      <c r="R6417">
        <v>1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0.11375363831666666</v>
      </c>
      <c r="Y6417">
        <v>0</v>
      </c>
      <c r="Z6417">
        <v>0.51369727548147748</v>
      </c>
      <c r="AA6417">
        <v>0</v>
      </c>
      <c r="AB6417">
        <v>0</v>
      </c>
      <c r="AC6417">
        <v>0</v>
      </c>
      <c r="AD6417">
        <v>0</v>
      </c>
      <c r="AE6417">
        <v>0.62745091379814411</v>
      </c>
    </row>
    <row r="6418" spans="1:31" x14ac:dyDescent="0.3">
      <c r="A6418">
        <v>2520098</v>
      </c>
      <c r="B6418">
        <v>1</v>
      </c>
      <c r="C6418" t="s">
        <v>81</v>
      </c>
      <c r="D6418" t="s">
        <v>115</v>
      </c>
      <c r="E6418" t="s">
        <v>187</v>
      </c>
      <c r="F6418" t="s">
        <v>3457</v>
      </c>
      <c r="G6418" t="s">
        <v>143</v>
      </c>
      <c r="H6418" t="s">
        <v>135</v>
      </c>
      <c r="I6418" t="s">
        <v>277</v>
      </c>
      <c r="J6418" t="s">
        <v>137</v>
      </c>
      <c r="K6418" t="s">
        <v>144</v>
      </c>
      <c r="L6418" t="s">
        <v>18304</v>
      </c>
      <c r="M6418" t="s">
        <v>18305</v>
      </c>
      <c r="N6418">
        <v>4.4166666E-2</v>
      </c>
      <c r="O6418">
        <v>0</v>
      </c>
      <c r="P6418">
        <v>410</v>
      </c>
      <c r="Q6418">
        <v>2</v>
      </c>
      <c r="R6418">
        <v>20</v>
      </c>
      <c r="S6418">
        <v>1</v>
      </c>
      <c r="T6418">
        <v>25</v>
      </c>
      <c r="U6418">
        <v>0</v>
      </c>
      <c r="V6418">
        <v>0</v>
      </c>
      <c r="W6418">
        <v>0</v>
      </c>
      <c r="X6418">
        <v>1.3990637932413907</v>
      </c>
      <c r="Y6418">
        <v>0.39895262104313001</v>
      </c>
      <c r="Z6418">
        <v>0.1154646147576875</v>
      </c>
      <c r="AA6418">
        <v>0.18896227781874</v>
      </c>
      <c r="AB6418">
        <v>0.40098199585499994</v>
      </c>
      <c r="AC6418">
        <v>0</v>
      </c>
      <c r="AD6418">
        <v>0</v>
      </c>
      <c r="AE6418">
        <v>2.5034253027159483</v>
      </c>
    </row>
    <row r="6419" spans="1:31" x14ac:dyDescent="0.3">
      <c r="A6419">
        <v>2520287</v>
      </c>
      <c r="B6419">
        <v>1</v>
      </c>
      <c r="C6419" t="s">
        <v>80</v>
      </c>
      <c r="D6419" t="s">
        <v>93</v>
      </c>
      <c r="E6419" t="s">
        <v>207</v>
      </c>
      <c r="F6419" t="s">
        <v>18306</v>
      </c>
      <c r="G6419" t="s">
        <v>413</v>
      </c>
      <c r="H6419" t="s">
        <v>150</v>
      </c>
      <c r="I6419" t="s">
        <v>136</v>
      </c>
      <c r="J6419" t="s">
        <v>137</v>
      </c>
      <c r="K6419" t="s">
        <v>144</v>
      </c>
      <c r="L6419" t="s">
        <v>18307</v>
      </c>
      <c r="M6419" t="s">
        <v>18308</v>
      </c>
      <c r="N6419">
        <v>4.1344444439999997</v>
      </c>
      <c r="O6419">
        <v>0</v>
      </c>
      <c r="P6419">
        <v>31</v>
      </c>
      <c r="Q6419">
        <v>0</v>
      </c>
      <c r="R6419">
        <v>5</v>
      </c>
      <c r="S6419">
        <v>0</v>
      </c>
      <c r="T6419">
        <v>8</v>
      </c>
      <c r="U6419">
        <v>0</v>
      </c>
      <c r="V6419">
        <v>0</v>
      </c>
      <c r="W6419">
        <v>0</v>
      </c>
      <c r="X6419">
        <v>29.724518503859478</v>
      </c>
      <c r="Y6419">
        <v>0</v>
      </c>
      <c r="Z6419">
        <v>47.389068022313651</v>
      </c>
      <c r="AA6419">
        <v>0</v>
      </c>
      <c r="AB6419">
        <v>14.562340270736723</v>
      </c>
      <c r="AC6419">
        <v>0</v>
      </c>
      <c r="AD6419">
        <v>0</v>
      </c>
      <c r="AE6419">
        <v>91.675926796909849</v>
      </c>
    </row>
    <row r="6420" spans="1:31" x14ac:dyDescent="0.3">
      <c r="A6420">
        <v>2519955</v>
      </c>
      <c r="B6420">
        <v>1</v>
      </c>
      <c r="C6420" t="s">
        <v>80</v>
      </c>
      <c r="D6420" t="s">
        <v>82</v>
      </c>
      <c r="E6420" t="s">
        <v>167</v>
      </c>
      <c r="F6420" t="s">
        <v>18309</v>
      </c>
      <c r="G6420" t="s">
        <v>169</v>
      </c>
      <c r="H6420" t="s">
        <v>150</v>
      </c>
      <c r="I6420" t="s">
        <v>136</v>
      </c>
      <c r="J6420" t="s">
        <v>137</v>
      </c>
      <c r="K6420" t="s">
        <v>144</v>
      </c>
      <c r="L6420" t="s">
        <v>18310</v>
      </c>
      <c r="M6420" t="s">
        <v>18311</v>
      </c>
      <c r="N6420">
        <v>5.0836111109999997</v>
      </c>
      <c r="O6420">
        <v>0</v>
      </c>
      <c r="P6420">
        <v>37</v>
      </c>
      <c r="Q6420">
        <v>0</v>
      </c>
      <c r="R6420">
        <v>0</v>
      </c>
      <c r="S6420">
        <v>0</v>
      </c>
      <c r="T6420">
        <v>9</v>
      </c>
      <c r="U6420">
        <v>0</v>
      </c>
      <c r="V6420">
        <v>0</v>
      </c>
      <c r="W6420">
        <v>0</v>
      </c>
      <c r="X6420">
        <v>92.140943136005987</v>
      </c>
      <c r="Y6420">
        <v>0</v>
      </c>
      <c r="Z6420">
        <v>0</v>
      </c>
      <c r="AA6420">
        <v>0</v>
      </c>
      <c r="AB6420">
        <v>133.33677824479423</v>
      </c>
      <c r="AC6420">
        <v>0</v>
      </c>
      <c r="AD6420">
        <v>0</v>
      </c>
      <c r="AE6420">
        <v>225.47772138080023</v>
      </c>
    </row>
    <row r="6421" spans="1:31" x14ac:dyDescent="0.3">
      <c r="A6421">
        <v>2520310</v>
      </c>
      <c r="B6421">
        <v>1</v>
      </c>
      <c r="C6421" t="s">
        <v>80</v>
      </c>
      <c r="D6421" t="s">
        <v>83</v>
      </c>
      <c r="E6421" t="s">
        <v>167</v>
      </c>
      <c r="F6421" t="s">
        <v>17960</v>
      </c>
      <c r="G6421" t="s">
        <v>263</v>
      </c>
      <c r="H6421" t="s">
        <v>150</v>
      </c>
      <c r="I6421" t="s">
        <v>136</v>
      </c>
      <c r="J6421" t="s">
        <v>137</v>
      </c>
      <c r="K6421" t="s">
        <v>144</v>
      </c>
      <c r="L6421" t="s">
        <v>18312</v>
      </c>
      <c r="M6421" t="s">
        <v>18313</v>
      </c>
      <c r="N6421">
        <v>2.6802777770000001</v>
      </c>
      <c r="O6421">
        <v>0</v>
      </c>
      <c r="P6421">
        <v>5</v>
      </c>
      <c r="Q6421">
        <v>0</v>
      </c>
      <c r="R6421">
        <v>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6.8221143693962736</v>
      </c>
      <c r="Y6421">
        <v>0</v>
      </c>
      <c r="Z6421">
        <v>0</v>
      </c>
      <c r="AA6421">
        <v>0</v>
      </c>
      <c r="AB6421">
        <v>0</v>
      </c>
      <c r="AC6421">
        <v>0</v>
      </c>
      <c r="AD6421">
        <v>0</v>
      </c>
      <c r="AE6421">
        <v>6.8221143693962736</v>
      </c>
    </row>
    <row r="6422" spans="1:31" x14ac:dyDescent="0.3">
      <c r="A6422">
        <v>2520124</v>
      </c>
      <c r="B6422">
        <v>1</v>
      </c>
      <c r="C6422" t="s">
        <v>81</v>
      </c>
      <c r="D6422" t="s">
        <v>119</v>
      </c>
      <c r="E6422" t="s">
        <v>132</v>
      </c>
      <c r="F6422" t="s">
        <v>18314</v>
      </c>
      <c r="G6422" t="s">
        <v>204</v>
      </c>
      <c r="H6422" t="s">
        <v>135</v>
      </c>
      <c r="I6422" t="s">
        <v>136</v>
      </c>
      <c r="J6422" t="s">
        <v>137</v>
      </c>
      <c r="K6422" t="s">
        <v>144</v>
      </c>
      <c r="L6422" t="s">
        <v>18315</v>
      </c>
      <c r="M6422" t="s">
        <v>18316</v>
      </c>
      <c r="N6422">
        <v>1.527222222</v>
      </c>
      <c r="O6422">
        <v>0</v>
      </c>
      <c r="P6422">
        <v>586</v>
      </c>
      <c r="Q6422">
        <v>0</v>
      </c>
      <c r="R6422">
        <v>38</v>
      </c>
      <c r="S6422">
        <v>0</v>
      </c>
      <c r="T6422">
        <v>49</v>
      </c>
      <c r="U6422">
        <v>0</v>
      </c>
      <c r="V6422">
        <v>0</v>
      </c>
      <c r="W6422">
        <v>0</v>
      </c>
      <c r="X6422">
        <v>162.89660228432024</v>
      </c>
      <c r="Y6422">
        <v>0</v>
      </c>
      <c r="Z6422">
        <v>10.222324237324454</v>
      </c>
      <c r="AA6422">
        <v>0</v>
      </c>
      <c r="AB6422">
        <v>35.059169979757414</v>
      </c>
      <c r="AC6422">
        <v>0</v>
      </c>
      <c r="AD6422">
        <v>0</v>
      </c>
      <c r="AE6422">
        <v>208.17809650140208</v>
      </c>
    </row>
    <row r="6423" spans="1:31" x14ac:dyDescent="0.3">
      <c r="A6423">
        <v>2519812</v>
      </c>
      <c r="B6423">
        <v>1</v>
      </c>
      <c r="C6423" t="s">
        <v>80</v>
      </c>
      <c r="D6423" t="s">
        <v>99</v>
      </c>
      <c r="E6423" t="s">
        <v>132</v>
      </c>
      <c r="F6423" t="s">
        <v>16001</v>
      </c>
      <c r="G6423" t="s">
        <v>460</v>
      </c>
      <c r="H6423" t="s">
        <v>135</v>
      </c>
      <c r="I6423" t="s">
        <v>136</v>
      </c>
      <c r="J6423" t="s">
        <v>137</v>
      </c>
      <c r="K6423" t="s">
        <v>144</v>
      </c>
      <c r="L6423" t="s">
        <v>18317</v>
      </c>
      <c r="M6423" t="s">
        <v>18318</v>
      </c>
      <c r="N6423">
        <v>6.3163888879999996</v>
      </c>
      <c r="O6423">
        <v>0</v>
      </c>
      <c r="P6423">
        <v>173</v>
      </c>
      <c r="Q6423">
        <v>0</v>
      </c>
      <c r="R6423">
        <v>0</v>
      </c>
      <c r="S6423">
        <v>0</v>
      </c>
      <c r="T6423">
        <v>3</v>
      </c>
      <c r="U6423">
        <v>0</v>
      </c>
      <c r="V6423">
        <v>0</v>
      </c>
      <c r="W6423">
        <v>0</v>
      </c>
      <c r="X6423">
        <v>149.39992527807337</v>
      </c>
      <c r="Y6423">
        <v>0</v>
      </c>
      <c r="Z6423">
        <v>0</v>
      </c>
      <c r="AA6423">
        <v>0</v>
      </c>
      <c r="AB6423">
        <v>30.359429272381103</v>
      </c>
      <c r="AC6423">
        <v>0</v>
      </c>
      <c r="AD6423">
        <v>0</v>
      </c>
      <c r="AE6423">
        <v>179.75935455045447</v>
      </c>
    </row>
    <row r="6424" spans="1:31" x14ac:dyDescent="0.3">
      <c r="A6424">
        <v>2520353</v>
      </c>
      <c r="B6424">
        <v>1</v>
      </c>
      <c r="C6424" t="s">
        <v>80</v>
      </c>
      <c r="D6424" t="s">
        <v>92</v>
      </c>
      <c r="E6424" t="s">
        <v>167</v>
      </c>
      <c r="F6424" t="s">
        <v>18319</v>
      </c>
      <c r="G6424" t="s">
        <v>169</v>
      </c>
      <c r="H6424" t="s">
        <v>150</v>
      </c>
      <c r="I6424" t="s">
        <v>136</v>
      </c>
      <c r="J6424" t="s">
        <v>137</v>
      </c>
      <c r="K6424" t="s">
        <v>144</v>
      </c>
      <c r="L6424" t="s">
        <v>18320</v>
      </c>
      <c r="M6424" t="s">
        <v>18321</v>
      </c>
      <c r="N6424">
        <v>6.5105555549999998</v>
      </c>
      <c r="O6424">
        <v>0</v>
      </c>
      <c r="P6424">
        <v>2</v>
      </c>
      <c r="Q6424">
        <v>0</v>
      </c>
      <c r="R6424">
        <v>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0.54873876293358337</v>
      </c>
      <c r="Y6424">
        <v>0</v>
      </c>
      <c r="Z6424">
        <v>0</v>
      </c>
      <c r="AA6424">
        <v>0</v>
      </c>
      <c r="AB6424">
        <v>0</v>
      </c>
      <c r="AC6424">
        <v>0</v>
      </c>
      <c r="AD6424">
        <v>0</v>
      </c>
      <c r="AE6424">
        <v>0.54873876293358337</v>
      </c>
    </row>
    <row r="6425" spans="1:31" x14ac:dyDescent="0.3">
      <c r="A6425">
        <v>2519769</v>
      </c>
      <c r="B6425">
        <v>1</v>
      </c>
      <c r="C6425" t="s">
        <v>80</v>
      </c>
      <c r="D6425" t="s">
        <v>85</v>
      </c>
      <c r="E6425" t="s">
        <v>132</v>
      </c>
      <c r="F6425" t="s">
        <v>18322</v>
      </c>
      <c r="G6425" t="s">
        <v>143</v>
      </c>
      <c r="H6425" t="s">
        <v>135</v>
      </c>
      <c r="I6425" t="s">
        <v>136</v>
      </c>
      <c r="J6425" t="s">
        <v>137</v>
      </c>
      <c r="K6425" t="s">
        <v>144</v>
      </c>
      <c r="L6425" t="s">
        <v>18323</v>
      </c>
      <c r="M6425" t="s">
        <v>18324</v>
      </c>
      <c r="N6425">
        <v>0.36444444399999998</v>
      </c>
      <c r="O6425">
        <v>0</v>
      </c>
      <c r="P6425">
        <v>748</v>
      </c>
      <c r="Q6425">
        <v>0</v>
      </c>
      <c r="R6425">
        <v>0</v>
      </c>
      <c r="S6425">
        <v>0</v>
      </c>
      <c r="T6425">
        <v>108</v>
      </c>
      <c r="U6425">
        <v>0</v>
      </c>
      <c r="V6425">
        <v>1</v>
      </c>
      <c r="W6425">
        <v>0</v>
      </c>
      <c r="X6425">
        <v>61.933794234450296</v>
      </c>
      <c r="Y6425">
        <v>0</v>
      </c>
      <c r="Z6425">
        <v>0</v>
      </c>
      <c r="AA6425">
        <v>0</v>
      </c>
      <c r="AB6425">
        <v>26.41724433492065</v>
      </c>
      <c r="AC6425">
        <v>0</v>
      </c>
      <c r="AD6425">
        <v>0.21359051386877337</v>
      </c>
      <c r="AE6425">
        <v>88.564629083239723</v>
      </c>
    </row>
    <row r="6426" spans="1:31" x14ac:dyDescent="0.3">
      <c r="A6426">
        <v>2519869</v>
      </c>
      <c r="B6426">
        <v>1</v>
      </c>
      <c r="C6426" t="s">
        <v>80</v>
      </c>
      <c r="D6426" t="s">
        <v>95</v>
      </c>
      <c r="E6426" t="s">
        <v>141</v>
      </c>
      <c r="F6426" t="s">
        <v>18325</v>
      </c>
      <c r="G6426" t="s">
        <v>143</v>
      </c>
      <c r="H6426" t="s">
        <v>135</v>
      </c>
      <c r="I6426" t="s">
        <v>136</v>
      </c>
      <c r="J6426" t="s">
        <v>137</v>
      </c>
      <c r="K6426" t="s">
        <v>144</v>
      </c>
      <c r="L6426" t="s">
        <v>18326</v>
      </c>
      <c r="M6426" t="s">
        <v>18327</v>
      </c>
      <c r="N6426">
        <v>1.372777777</v>
      </c>
      <c r="O6426">
        <v>2</v>
      </c>
      <c r="P6426">
        <v>1046</v>
      </c>
      <c r="Q6426">
        <v>15</v>
      </c>
      <c r="R6426">
        <v>15</v>
      </c>
      <c r="S6426">
        <v>15</v>
      </c>
      <c r="T6426">
        <v>66</v>
      </c>
      <c r="U6426">
        <v>1</v>
      </c>
      <c r="V6426">
        <v>0</v>
      </c>
      <c r="W6426">
        <v>1.0303405429018802</v>
      </c>
      <c r="X6426">
        <v>215.44894392422478</v>
      </c>
      <c r="Y6426">
        <v>27.39239584888935</v>
      </c>
      <c r="Z6426">
        <v>5.9928921504709933</v>
      </c>
      <c r="AA6426">
        <v>139.79154877856794</v>
      </c>
      <c r="AB6426">
        <v>62.074038183646913</v>
      </c>
      <c r="AC6426">
        <v>6.4886114560259998</v>
      </c>
      <c r="AD6426">
        <v>0</v>
      </c>
      <c r="AE6426">
        <v>458.2187708847278</v>
      </c>
    </row>
    <row r="6427" spans="1:31" x14ac:dyDescent="0.3">
      <c r="A6427">
        <v>2520410</v>
      </c>
      <c r="B6427">
        <v>1</v>
      </c>
      <c r="C6427" t="s">
        <v>80</v>
      </c>
      <c r="D6427" t="s">
        <v>87</v>
      </c>
      <c r="E6427" t="s">
        <v>167</v>
      </c>
      <c r="F6427" t="s">
        <v>18328</v>
      </c>
      <c r="G6427" t="s">
        <v>263</v>
      </c>
      <c r="H6427" t="s">
        <v>150</v>
      </c>
      <c r="I6427" t="s">
        <v>136</v>
      </c>
      <c r="J6427" t="s">
        <v>137</v>
      </c>
      <c r="K6427" t="s">
        <v>144</v>
      </c>
      <c r="L6427" t="s">
        <v>18329</v>
      </c>
      <c r="M6427" t="s">
        <v>18330</v>
      </c>
      <c r="N6427">
        <v>2.505833333</v>
      </c>
      <c r="O6427">
        <v>0</v>
      </c>
      <c r="P6427">
        <v>2</v>
      </c>
      <c r="Q6427">
        <v>0</v>
      </c>
      <c r="R6427">
        <v>0</v>
      </c>
      <c r="S6427">
        <v>0</v>
      </c>
      <c r="T6427">
        <v>1</v>
      </c>
      <c r="U6427">
        <v>0</v>
      </c>
      <c r="V6427">
        <v>0</v>
      </c>
      <c r="W6427">
        <v>0</v>
      </c>
      <c r="X6427">
        <v>1.0766601660302575</v>
      </c>
      <c r="Y6427">
        <v>0</v>
      </c>
      <c r="Z6427">
        <v>0</v>
      </c>
      <c r="AA6427">
        <v>0</v>
      </c>
      <c r="AB6427">
        <v>3.3126841904283335</v>
      </c>
      <c r="AC6427">
        <v>0</v>
      </c>
      <c r="AD6427">
        <v>0</v>
      </c>
      <c r="AE6427">
        <v>4.389344356458591</v>
      </c>
    </row>
    <row r="6428" spans="1:31" x14ac:dyDescent="0.3">
      <c r="A6428">
        <v>2520167</v>
      </c>
      <c r="B6428">
        <v>1</v>
      </c>
      <c r="C6428" t="s">
        <v>80</v>
      </c>
      <c r="D6428" t="s">
        <v>94</v>
      </c>
      <c r="E6428" t="s">
        <v>132</v>
      </c>
      <c r="F6428" t="s">
        <v>18331</v>
      </c>
      <c r="G6428" t="s">
        <v>295</v>
      </c>
      <c r="H6428" t="s">
        <v>135</v>
      </c>
      <c r="I6428" t="s">
        <v>136</v>
      </c>
      <c r="J6428" t="s">
        <v>137</v>
      </c>
      <c r="K6428" t="s">
        <v>138</v>
      </c>
      <c r="L6428" t="s">
        <v>18332</v>
      </c>
      <c r="M6428" t="s">
        <v>18333</v>
      </c>
      <c r="N6428">
        <v>0.23638888799999999</v>
      </c>
      <c r="O6428">
        <v>0</v>
      </c>
      <c r="P6428">
        <v>709</v>
      </c>
      <c r="Q6428">
        <v>0</v>
      </c>
      <c r="R6428">
        <v>0</v>
      </c>
      <c r="S6428">
        <v>0</v>
      </c>
      <c r="T6428">
        <v>64</v>
      </c>
      <c r="U6428">
        <v>0</v>
      </c>
      <c r="V6428">
        <v>0</v>
      </c>
      <c r="W6428">
        <v>0</v>
      </c>
      <c r="X6428">
        <v>36.297206604691965</v>
      </c>
      <c r="Y6428">
        <v>0</v>
      </c>
      <c r="Z6428">
        <v>0</v>
      </c>
      <c r="AA6428">
        <v>0</v>
      </c>
      <c r="AB6428">
        <v>11.272355760648276</v>
      </c>
      <c r="AC6428">
        <v>0</v>
      </c>
      <c r="AD6428">
        <v>0</v>
      </c>
      <c r="AE6428">
        <v>47.569562365340239</v>
      </c>
    </row>
    <row r="6429" spans="1:31" x14ac:dyDescent="0.3">
      <c r="A6429">
        <v>2520393</v>
      </c>
      <c r="B6429">
        <v>1</v>
      </c>
      <c r="C6429" t="s">
        <v>80</v>
      </c>
      <c r="D6429" t="s">
        <v>98</v>
      </c>
      <c r="E6429" t="s">
        <v>147</v>
      </c>
      <c r="F6429" t="s">
        <v>18334</v>
      </c>
      <c r="G6429" t="s">
        <v>538</v>
      </c>
      <c r="H6429" t="s">
        <v>150</v>
      </c>
      <c r="I6429" t="s">
        <v>136</v>
      </c>
      <c r="J6429" t="s">
        <v>3</v>
      </c>
      <c r="K6429" t="s">
        <v>144</v>
      </c>
      <c r="L6429" t="s">
        <v>18335</v>
      </c>
      <c r="M6429" t="s">
        <v>18336</v>
      </c>
      <c r="N6429">
        <v>1.3786111109999999</v>
      </c>
      <c r="O6429">
        <v>0</v>
      </c>
      <c r="P6429">
        <v>18</v>
      </c>
      <c r="Q6429">
        <v>0</v>
      </c>
      <c r="R6429">
        <v>0</v>
      </c>
      <c r="S6429">
        <v>0</v>
      </c>
      <c r="T6429">
        <v>2</v>
      </c>
      <c r="U6429">
        <v>0</v>
      </c>
      <c r="V6429">
        <v>0</v>
      </c>
      <c r="W6429">
        <v>0</v>
      </c>
      <c r="X6429">
        <v>7.011106716000997</v>
      </c>
      <c r="Y6429">
        <v>0</v>
      </c>
      <c r="Z6429">
        <v>0</v>
      </c>
      <c r="AA6429">
        <v>0</v>
      </c>
      <c r="AB6429">
        <v>7.3474749817991327</v>
      </c>
      <c r="AC6429">
        <v>0</v>
      </c>
      <c r="AD6429">
        <v>0</v>
      </c>
      <c r="AE6429">
        <v>14.35858169780013</v>
      </c>
    </row>
    <row r="6430" spans="1:31" x14ac:dyDescent="0.3">
      <c r="A6430">
        <v>2520370</v>
      </c>
      <c r="B6430">
        <v>1</v>
      </c>
      <c r="C6430" t="s">
        <v>80</v>
      </c>
      <c r="D6430" t="s">
        <v>97</v>
      </c>
      <c r="E6430" t="s">
        <v>207</v>
      </c>
      <c r="F6430" t="s">
        <v>18337</v>
      </c>
      <c r="G6430" t="s">
        <v>161</v>
      </c>
      <c r="H6430" t="s">
        <v>150</v>
      </c>
      <c r="I6430" t="s">
        <v>136</v>
      </c>
      <c r="J6430" t="s">
        <v>137</v>
      </c>
      <c r="K6430" t="s">
        <v>144</v>
      </c>
      <c r="L6430" t="s">
        <v>18338</v>
      </c>
      <c r="M6430" t="s">
        <v>18339</v>
      </c>
      <c r="N6430">
        <v>0.51638888800000005</v>
      </c>
      <c r="O6430">
        <v>0</v>
      </c>
      <c r="P6430">
        <v>14</v>
      </c>
      <c r="Q6430">
        <v>0</v>
      </c>
      <c r="R6430">
        <v>0</v>
      </c>
      <c r="S6430">
        <v>0</v>
      </c>
      <c r="T6430">
        <v>1</v>
      </c>
      <c r="U6430">
        <v>0</v>
      </c>
      <c r="V6430">
        <v>0</v>
      </c>
      <c r="W6430">
        <v>0</v>
      </c>
      <c r="X6430">
        <v>0.8891252359215418</v>
      </c>
      <c r="Y6430">
        <v>0</v>
      </c>
      <c r="Z6430">
        <v>0</v>
      </c>
      <c r="AA6430">
        <v>0</v>
      </c>
      <c r="AB6430">
        <v>2.9269775777527998</v>
      </c>
      <c r="AC6430">
        <v>0</v>
      </c>
      <c r="AD6430">
        <v>0</v>
      </c>
      <c r="AE6430">
        <v>3.8161028136743416</v>
      </c>
    </row>
    <row r="6431" spans="1:31" x14ac:dyDescent="0.3">
      <c r="A6431">
        <v>2520207</v>
      </c>
      <c r="B6431">
        <v>1</v>
      </c>
      <c r="C6431" t="s">
        <v>80</v>
      </c>
      <c r="D6431" t="s">
        <v>88</v>
      </c>
      <c r="E6431" t="s">
        <v>159</v>
      </c>
      <c r="F6431" t="s">
        <v>12719</v>
      </c>
      <c r="G6431" t="s">
        <v>224</v>
      </c>
      <c r="H6431" t="s">
        <v>150</v>
      </c>
      <c r="I6431" t="s">
        <v>136</v>
      </c>
      <c r="J6431" t="s">
        <v>137</v>
      </c>
      <c r="K6431" t="s">
        <v>144</v>
      </c>
      <c r="L6431" t="s">
        <v>18340</v>
      </c>
      <c r="M6431" t="s">
        <v>18341</v>
      </c>
      <c r="N6431">
        <v>1.5694444439999999</v>
      </c>
      <c r="O6431">
        <v>0</v>
      </c>
      <c r="P6431">
        <v>652</v>
      </c>
      <c r="Q6431">
        <v>0</v>
      </c>
      <c r="R6431">
        <v>0</v>
      </c>
      <c r="S6431">
        <v>0</v>
      </c>
      <c r="T6431">
        <v>20</v>
      </c>
      <c r="U6431">
        <v>0</v>
      </c>
      <c r="V6431">
        <v>0</v>
      </c>
      <c r="W6431">
        <v>0</v>
      </c>
      <c r="X6431">
        <v>242.29963469542301</v>
      </c>
      <c r="Y6431">
        <v>0</v>
      </c>
      <c r="Z6431">
        <v>0</v>
      </c>
      <c r="AA6431">
        <v>0</v>
      </c>
      <c r="AB6431">
        <v>30.304484720862988</v>
      </c>
      <c r="AC6431">
        <v>0</v>
      </c>
      <c r="AD6431">
        <v>0</v>
      </c>
      <c r="AE6431">
        <v>272.60411941628598</v>
      </c>
    </row>
    <row r="6432" spans="1:31" x14ac:dyDescent="0.3">
      <c r="A6432">
        <v>2520084</v>
      </c>
      <c r="B6432">
        <v>1</v>
      </c>
      <c r="C6432" t="s">
        <v>80</v>
      </c>
      <c r="D6432" t="s">
        <v>106</v>
      </c>
      <c r="E6432" t="s">
        <v>207</v>
      </c>
      <c r="F6432" t="s">
        <v>18342</v>
      </c>
      <c r="G6432" t="s">
        <v>161</v>
      </c>
      <c r="H6432" t="s">
        <v>150</v>
      </c>
      <c r="I6432" t="s">
        <v>136</v>
      </c>
      <c r="J6432" t="s">
        <v>137</v>
      </c>
      <c r="K6432" t="s">
        <v>144</v>
      </c>
      <c r="L6432" t="s">
        <v>18343</v>
      </c>
      <c r="M6432" t="s">
        <v>18344</v>
      </c>
      <c r="N6432">
        <v>4.0613888879999998</v>
      </c>
      <c r="O6432">
        <v>0</v>
      </c>
      <c r="P6432">
        <v>0</v>
      </c>
      <c r="Q6432">
        <v>0</v>
      </c>
      <c r="R6432">
        <v>1</v>
      </c>
      <c r="S6432">
        <v>0</v>
      </c>
      <c r="T6432">
        <v>0</v>
      </c>
      <c r="U6432">
        <v>0</v>
      </c>
      <c r="V6432">
        <v>0</v>
      </c>
      <c r="W6432">
        <v>0</v>
      </c>
      <c r="X6432">
        <v>0</v>
      </c>
      <c r="Y6432">
        <v>0</v>
      </c>
      <c r="Z6432">
        <v>0.12627910453830002</v>
      </c>
      <c r="AA6432">
        <v>0</v>
      </c>
      <c r="AB6432">
        <v>0</v>
      </c>
      <c r="AC6432">
        <v>0</v>
      </c>
      <c r="AD6432">
        <v>0</v>
      </c>
      <c r="AE6432">
        <v>0.12627910453830002</v>
      </c>
    </row>
    <row r="6433" spans="1:31" x14ac:dyDescent="0.3">
      <c r="A6433">
        <v>2519938</v>
      </c>
      <c r="B6433">
        <v>1</v>
      </c>
      <c r="C6433" t="s">
        <v>81</v>
      </c>
      <c r="D6433" t="s">
        <v>123</v>
      </c>
      <c r="E6433" t="s">
        <v>159</v>
      </c>
      <c r="F6433" t="s">
        <v>18345</v>
      </c>
      <c r="G6433" t="s">
        <v>134</v>
      </c>
      <c r="H6433" t="s">
        <v>150</v>
      </c>
      <c r="I6433" t="s">
        <v>136</v>
      </c>
      <c r="J6433" t="s">
        <v>137</v>
      </c>
      <c r="K6433" t="s">
        <v>138</v>
      </c>
      <c r="L6433" t="s">
        <v>18346</v>
      </c>
      <c r="M6433" t="s">
        <v>18347</v>
      </c>
      <c r="N6433">
        <v>2.2569444440000002</v>
      </c>
      <c r="O6433">
        <v>0</v>
      </c>
      <c r="P6433">
        <v>0</v>
      </c>
      <c r="Q6433">
        <v>0</v>
      </c>
      <c r="R6433">
        <v>1</v>
      </c>
      <c r="S6433">
        <v>0</v>
      </c>
      <c r="T6433">
        <v>4</v>
      </c>
      <c r="U6433">
        <v>0</v>
      </c>
      <c r="V6433">
        <v>0</v>
      </c>
      <c r="W6433">
        <v>0</v>
      </c>
      <c r="X6433">
        <v>0</v>
      </c>
      <c r="Y6433">
        <v>0</v>
      </c>
      <c r="Z6433">
        <v>0.29219612380698756</v>
      </c>
      <c r="AA6433">
        <v>0</v>
      </c>
      <c r="AB6433">
        <v>17.07911664436114</v>
      </c>
      <c r="AC6433">
        <v>0</v>
      </c>
      <c r="AD6433">
        <v>0</v>
      </c>
      <c r="AE6433">
        <v>17.371312768168128</v>
      </c>
    </row>
    <row r="6434" spans="1:31" x14ac:dyDescent="0.3">
      <c r="A6434">
        <v>2519998</v>
      </c>
      <c r="B6434">
        <v>1</v>
      </c>
      <c r="C6434" t="s">
        <v>80</v>
      </c>
      <c r="D6434" t="s">
        <v>100</v>
      </c>
      <c r="E6434" t="s">
        <v>141</v>
      </c>
      <c r="F6434" t="s">
        <v>18348</v>
      </c>
      <c r="G6434" t="s">
        <v>143</v>
      </c>
      <c r="H6434" t="s">
        <v>135</v>
      </c>
      <c r="I6434" t="s">
        <v>136</v>
      </c>
      <c r="J6434" t="s">
        <v>137</v>
      </c>
      <c r="K6434" t="s">
        <v>144</v>
      </c>
      <c r="L6434" t="s">
        <v>18349</v>
      </c>
      <c r="M6434" t="s">
        <v>18350</v>
      </c>
      <c r="N6434">
        <v>0.31583333299999999</v>
      </c>
      <c r="O6434">
        <v>4</v>
      </c>
      <c r="P6434">
        <v>864</v>
      </c>
      <c r="Q6434">
        <v>3</v>
      </c>
      <c r="R6434">
        <v>149</v>
      </c>
      <c r="S6434">
        <v>5</v>
      </c>
      <c r="T6434">
        <v>133</v>
      </c>
      <c r="U6434">
        <v>0</v>
      </c>
      <c r="V6434">
        <v>0</v>
      </c>
      <c r="W6434">
        <v>3.7170578456436756</v>
      </c>
      <c r="X6434">
        <v>57.883102566767128</v>
      </c>
      <c r="Y6434">
        <v>0.69562121114519004</v>
      </c>
      <c r="Z6434">
        <v>13.587949096209334</v>
      </c>
      <c r="AA6434">
        <v>10.428154245479659</v>
      </c>
      <c r="AB6434">
        <v>42.251180231931464</v>
      </c>
      <c r="AC6434">
        <v>0</v>
      </c>
      <c r="AD6434">
        <v>0</v>
      </c>
      <c r="AE6434">
        <v>128.56306519717646</v>
      </c>
    </row>
    <row r="6435" spans="1:31" x14ac:dyDescent="0.3">
      <c r="A6435">
        <v>2520330</v>
      </c>
      <c r="B6435">
        <v>1</v>
      </c>
      <c r="C6435" t="s">
        <v>81</v>
      </c>
      <c r="D6435" t="s">
        <v>119</v>
      </c>
      <c r="E6435" t="s">
        <v>187</v>
      </c>
      <c r="F6435" t="s">
        <v>18351</v>
      </c>
      <c r="G6435" t="s">
        <v>143</v>
      </c>
      <c r="H6435" t="s">
        <v>135</v>
      </c>
      <c r="I6435" t="s">
        <v>277</v>
      </c>
      <c r="J6435" t="s">
        <v>137</v>
      </c>
      <c r="K6435" t="s">
        <v>144</v>
      </c>
      <c r="L6435" t="s">
        <v>18352</v>
      </c>
      <c r="M6435" t="s">
        <v>18353</v>
      </c>
      <c r="N6435">
        <v>1.6666666E-2</v>
      </c>
      <c r="O6435">
        <v>1</v>
      </c>
      <c r="P6435">
        <v>554</v>
      </c>
      <c r="Q6435">
        <v>52</v>
      </c>
      <c r="R6435">
        <v>129</v>
      </c>
      <c r="S6435">
        <v>1</v>
      </c>
      <c r="T6435">
        <v>42</v>
      </c>
      <c r="U6435">
        <v>0</v>
      </c>
      <c r="V6435">
        <v>0</v>
      </c>
      <c r="W6435">
        <v>2.7570808120000001E-4</v>
      </c>
      <c r="X6435">
        <v>1.0584880096286498</v>
      </c>
      <c r="Y6435">
        <v>0.79671852884820016</v>
      </c>
      <c r="Z6435">
        <v>0.63599884598109968</v>
      </c>
      <c r="AA6435">
        <v>2.4518815466666666E-2</v>
      </c>
      <c r="AB6435">
        <v>0.25766117462110005</v>
      </c>
      <c r="AC6435">
        <v>0</v>
      </c>
      <c r="AD6435">
        <v>0</v>
      </c>
      <c r="AE6435">
        <v>2.7736610826269161</v>
      </c>
    </row>
    <row r="6436" spans="1:31" x14ac:dyDescent="0.3">
      <c r="A6436">
        <v>2519892</v>
      </c>
      <c r="B6436">
        <v>1</v>
      </c>
      <c r="C6436" t="s">
        <v>80</v>
      </c>
      <c r="D6436" t="s">
        <v>101</v>
      </c>
      <c r="E6436" t="s">
        <v>187</v>
      </c>
      <c r="F6436" t="s">
        <v>18354</v>
      </c>
      <c r="G6436" t="s">
        <v>143</v>
      </c>
      <c r="H6436" t="s">
        <v>135</v>
      </c>
      <c r="I6436" t="s">
        <v>136</v>
      </c>
      <c r="J6436" t="s">
        <v>137</v>
      </c>
      <c r="K6436" t="s">
        <v>144</v>
      </c>
      <c r="L6436" t="s">
        <v>18355</v>
      </c>
      <c r="M6436" t="s">
        <v>18356</v>
      </c>
      <c r="N6436">
        <v>0.64277777700000005</v>
      </c>
      <c r="O6436">
        <v>0</v>
      </c>
      <c r="P6436">
        <v>0</v>
      </c>
      <c r="Q6436">
        <v>0</v>
      </c>
      <c r="R6436">
        <v>0</v>
      </c>
      <c r="S6436">
        <v>14</v>
      </c>
      <c r="T6436">
        <v>43</v>
      </c>
      <c r="U6436">
        <v>1</v>
      </c>
      <c r="V6436">
        <v>0</v>
      </c>
      <c r="W6436">
        <v>0</v>
      </c>
      <c r="X6436">
        <v>0</v>
      </c>
      <c r="Y6436">
        <v>0</v>
      </c>
      <c r="Z6436">
        <v>0</v>
      </c>
      <c r="AA6436">
        <v>1839.6562941566112</v>
      </c>
      <c r="AB6436">
        <v>5.7453853110038073</v>
      </c>
      <c r="AC6436">
        <v>124.11847037402747</v>
      </c>
      <c r="AD6436">
        <v>0</v>
      </c>
      <c r="AE6436">
        <v>1969.5201498416425</v>
      </c>
    </row>
    <row r="6437" spans="1:31" x14ac:dyDescent="0.3">
      <c r="A6437">
        <v>2520493</v>
      </c>
      <c r="B6437">
        <v>1</v>
      </c>
      <c r="C6437" t="s">
        <v>81</v>
      </c>
      <c r="D6437" t="s">
        <v>128</v>
      </c>
      <c r="E6437" t="s">
        <v>167</v>
      </c>
      <c r="F6437" t="s">
        <v>18357</v>
      </c>
      <c r="G6437" t="s">
        <v>169</v>
      </c>
      <c r="H6437" t="s">
        <v>150</v>
      </c>
      <c r="I6437" t="s">
        <v>136</v>
      </c>
      <c r="J6437" t="s">
        <v>137</v>
      </c>
      <c r="K6437" t="s">
        <v>144</v>
      </c>
      <c r="L6437" t="s">
        <v>18358</v>
      </c>
      <c r="M6437" t="s">
        <v>18359</v>
      </c>
      <c r="N6437">
        <v>4.8141666660000002</v>
      </c>
      <c r="O6437">
        <v>0</v>
      </c>
      <c r="P6437">
        <v>20</v>
      </c>
      <c r="Q6437">
        <v>0</v>
      </c>
      <c r="R6437">
        <v>0</v>
      </c>
      <c r="S6437">
        <v>0</v>
      </c>
      <c r="T6437">
        <v>1</v>
      </c>
      <c r="U6437">
        <v>0</v>
      </c>
      <c r="V6437">
        <v>0</v>
      </c>
      <c r="W6437">
        <v>0</v>
      </c>
      <c r="X6437">
        <v>32.122627137301301</v>
      </c>
      <c r="Y6437">
        <v>0</v>
      </c>
      <c r="Z6437">
        <v>0</v>
      </c>
      <c r="AA6437">
        <v>0</v>
      </c>
      <c r="AB6437">
        <v>4.5633798266777781</v>
      </c>
      <c r="AC6437">
        <v>0</v>
      </c>
      <c r="AD6437">
        <v>0</v>
      </c>
      <c r="AE6437">
        <v>36.686006963979082</v>
      </c>
    </row>
    <row r="6438" spans="1:31" x14ac:dyDescent="0.3">
      <c r="A6438">
        <v>2520433</v>
      </c>
      <c r="B6438">
        <v>1</v>
      </c>
      <c r="C6438" t="s">
        <v>80</v>
      </c>
      <c r="D6438" t="s">
        <v>95</v>
      </c>
      <c r="E6438" t="s">
        <v>275</v>
      </c>
      <c r="F6438" t="s">
        <v>8035</v>
      </c>
      <c r="G6438" t="s">
        <v>143</v>
      </c>
      <c r="H6438" t="s">
        <v>135</v>
      </c>
      <c r="I6438" t="s">
        <v>136</v>
      </c>
      <c r="J6438" t="s">
        <v>137</v>
      </c>
      <c r="K6438" t="s">
        <v>144</v>
      </c>
      <c r="L6438" t="s">
        <v>18360</v>
      </c>
      <c r="M6438" t="s">
        <v>18361</v>
      </c>
      <c r="N6438">
        <v>0.73583333299999998</v>
      </c>
      <c r="O6438">
        <v>11</v>
      </c>
      <c r="P6438">
        <v>751</v>
      </c>
      <c r="Q6438">
        <v>23</v>
      </c>
      <c r="R6438">
        <v>58</v>
      </c>
      <c r="S6438">
        <v>19</v>
      </c>
      <c r="T6438">
        <v>114</v>
      </c>
      <c r="U6438">
        <v>1</v>
      </c>
      <c r="V6438">
        <v>1</v>
      </c>
      <c r="W6438">
        <v>7.6601039223305074</v>
      </c>
      <c r="X6438">
        <v>137.70802538202966</v>
      </c>
      <c r="Y6438">
        <v>220.46813983297241</v>
      </c>
      <c r="Z6438">
        <v>13.72646379594822</v>
      </c>
      <c r="AA6438">
        <v>65.420839291283229</v>
      </c>
      <c r="AB6438">
        <v>67.146495054746339</v>
      </c>
      <c r="AC6438">
        <v>1.5336156049561125</v>
      </c>
      <c r="AD6438">
        <v>0.24229629796667507</v>
      </c>
      <c r="AE6438">
        <v>513.9059791822333</v>
      </c>
    </row>
    <row r="6439" spans="1:31" x14ac:dyDescent="0.3">
      <c r="A6439">
        <v>2519852</v>
      </c>
      <c r="B6439">
        <v>1</v>
      </c>
      <c r="C6439" t="s">
        <v>80</v>
      </c>
      <c r="D6439" t="s">
        <v>104</v>
      </c>
      <c r="E6439" t="s">
        <v>132</v>
      </c>
      <c r="F6439" t="s">
        <v>18362</v>
      </c>
      <c r="G6439" t="s">
        <v>143</v>
      </c>
      <c r="H6439" t="s">
        <v>135</v>
      </c>
      <c r="I6439" t="s">
        <v>136</v>
      </c>
      <c r="J6439" t="s">
        <v>137</v>
      </c>
      <c r="K6439" t="s">
        <v>144</v>
      </c>
      <c r="L6439" t="s">
        <v>18363</v>
      </c>
      <c r="M6439" t="s">
        <v>18364</v>
      </c>
      <c r="N6439">
        <v>1.1458333329999999</v>
      </c>
      <c r="O6439">
        <v>0</v>
      </c>
      <c r="P6439">
        <v>417</v>
      </c>
      <c r="Q6439">
        <v>0</v>
      </c>
      <c r="R6439">
        <v>13</v>
      </c>
      <c r="S6439">
        <v>0</v>
      </c>
      <c r="T6439">
        <v>33</v>
      </c>
      <c r="U6439">
        <v>0</v>
      </c>
      <c r="V6439">
        <v>0</v>
      </c>
      <c r="W6439">
        <v>0</v>
      </c>
      <c r="X6439">
        <v>126.99355536736311</v>
      </c>
      <c r="Y6439">
        <v>0</v>
      </c>
      <c r="Z6439">
        <v>1.9441191476708273</v>
      </c>
      <c r="AA6439">
        <v>0</v>
      </c>
      <c r="AB6439">
        <v>19.026950689146407</v>
      </c>
      <c r="AC6439">
        <v>0</v>
      </c>
      <c r="AD6439">
        <v>0</v>
      </c>
      <c r="AE6439">
        <v>147.96462520418035</v>
      </c>
    </row>
    <row r="6440" spans="1:31" x14ac:dyDescent="0.3">
      <c r="A6440">
        <v>2519746</v>
      </c>
      <c r="B6440">
        <v>1</v>
      </c>
      <c r="C6440" t="s">
        <v>81</v>
      </c>
      <c r="D6440" t="s">
        <v>128</v>
      </c>
      <c r="E6440" t="s">
        <v>187</v>
      </c>
      <c r="F6440" t="s">
        <v>16048</v>
      </c>
      <c r="G6440" t="s">
        <v>143</v>
      </c>
      <c r="H6440" t="s">
        <v>135</v>
      </c>
      <c r="I6440" t="s">
        <v>136</v>
      </c>
      <c r="J6440" t="s">
        <v>137</v>
      </c>
      <c r="K6440" t="s">
        <v>144</v>
      </c>
      <c r="L6440" t="s">
        <v>18365</v>
      </c>
      <c r="M6440" t="s">
        <v>18366</v>
      </c>
      <c r="N6440">
        <v>0.60527777699999996</v>
      </c>
      <c r="O6440">
        <v>5</v>
      </c>
      <c r="P6440">
        <v>372</v>
      </c>
      <c r="Q6440">
        <v>2</v>
      </c>
      <c r="R6440">
        <v>15</v>
      </c>
      <c r="S6440">
        <v>14</v>
      </c>
      <c r="T6440">
        <v>13</v>
      </c>
      <c r="U6440">
        <v>0</v>
      </c>
      <c r="V6440">
        <v>0</v>
      </c>
      <c r="W6440">
        <v>0.40102128504899998</v>
      </c>
      <c r="X6440">
        <v>45.033853906230746</v>
      </c>
      <c r="Y6440">
        <v>0.88504781382518338</v>
      </c>
      <c r="Z6440">
        <v>0.77400633705250921</v>
      </c>
      <c r="AA6440">
        <v>36.287565417307974</v>
      </c>
      <c r="AB6440">
        <v>2.2938262207606273</v>
      </c>
      <c r="AC6440">
        <v>0</v>
      </c>
      <c r="AD6440">
        <v>0</v>
      </c>
      <c r="AE6440">
        <v>85.675320980226033</v>
      </c>
    </row>
    <row r="6441" spans="1:31" x14ac:dyDescent="0.3">
      <c r="A6441">
        <v>2520144</v>
      </c>
      <c r="B6441">
        <v>1</v>
      </c>
      <c r="C6441" t="s">
        <v>80</v>
      </c>
      <c r="D6441" t="s">
        <v>96</v>
      </c>
      <c r="E6441" t="s">
        <v>167</v>
      </c>
      <c r="F6441" t="s">
        <v>18367</v>
      </c>
      <c r="G6441" t="s">
        <v>169</v>
      </c>
      <c r="H6441" t="s">
        <v>150</v>
      </c>
      <c r="I6441" t="s">
        <v>136</v>
      </c>
      <c r="J6441" t="s">
        <v>137</v>
      </c>
      <c r="K6441" t="s">
        <v>144</v>
      </c>
      <c r="L6441" t="s">
        <v>18230</v>
      </c>
      <c r="M6441" t="s">
        <v>18368</v>
      </c>
      <c r="N6441">
        <v>7.6974999999999998</v>
      </c>
      <c r="O6441">
        <v>0</v>
      </c>
      <c r="P6441">
        <v>1</v>
      </c>
      <c r="Q6441">
        <v>0</v>
      </c>
      <c r="R6441">
        <v>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3.9696426105680933</v>
      </c>
      <c r="Y6441">
        <v>0</v>
      </c>
      <c r="Z6441">
        <v>0</v>
      </c>
      <c r="AA6441">
        <v>0</v>
      </c>
      <c r="AB6441">
        <v>0</v>
      </c>
      <c r="AC6441">
        <v>0</v>
      </c>
      <c r="AD6441">
        <v>0</v>
      </c>
      <c r="AE6441">
        <v>3.9696426105680933</v>
      </c>
    </row>
    <row r="6442" spans="1:31" x14ac:dyDescent="0.3">
      <c r="A6442">
        <v>2520456</v>
      </c>
      <c r="B6442">
        <v>1</v>
      </c>
      <c r="C6442" t="s">
        <v>80</v>
      </c>
      <c r="D6442" t="s">
        <v>105</v>
      </c>
      <c r="E6442" t="s">
        <v>159</v>
      </c>
      <c r="F6442" t="s">
        <v>5241</v>
      </c>
      <c r="G6442" t="s">
        <v>161</v>
      </c>
      <c r="H6442" t="s">
        <v>150</v>
      </c>
      <c r="I6442" t="s">
        <v>136</v>
      </c>
      <c r="J6442" t="s">
        <v>137</v>
      </c>
      <c r="K6442" t="s">
        <v>144</v>
      </c>
      <c r="L6442" t="s">
        <v>18369</v>
      </c>
      <c r="M6442" t="s">
        <v>18370</v>
      </c>
      <c r="N6442">
        <v>0.53027777700000001</v>
      </c>
      <c r="O6442">
        <v>0</v>
      </c>
      <c r="P6442">
        <v>494</v>
      </c>
      <c r="Q6442">
        <v>0</v>
      </c>
      <c r="R6442">
        <v>0</v>
      </c>
      <c r="S6442">
        <v>0</v>
      </c>
      <c r="T6442">
        <v>9</v>
      </c>
      <c r="U6442">
        <v>0</v>
      </c>
      <c r="V6442">
        <v>0</v>
      </c>
      <c r="W6442">
        <v>0</v>
      </c>
      <c r="X6442">
        <v>65.850898653230487</v>
      </c>
      <c r="Y6442">
        <v>0</v>
      </c>
      <c r="Z6442">
        <v>0</v>
      </c>
      <c r="AA6442">
        <v>0</v>
      </c>
      <c r="AB6442">
        <v>4.1809394023791935</v>
      </c>
      <c r="AC6442">
        <v>0</v>
      </c>
      <c r="AD6442">
        <v>0</v>
      </c>
      <c r="AE6442">
        <v>70.031838055609683</v>
      </c>
    </row>
    <row r="6443" spans="1:31" x14ac:dyDescent="0.3">
      <c r="A6443">
        <v>2520001</v>
      </c>
      <c r="B6443">
        <v>1</v>
      </c>
      <c r="C6443" t="s">
        <v>80</v>
      </c>
      <c r="D6443" t="s">
        <v>111</v>
      </c>
      <c r="E6443" t="s">
        <v>207</v>
      </c>
      <c r="F6443" t="s">
        <v>18371</v>
      </c>
      <c r="G6443" t="s">
        <v>173</v>
      </c>
      <c r="H6443" t="s">
        <v>150</v>
      </c>
      <c r="I6443" t="s">
        <v>136</v>
      </c>
      <c r="J6443" t="s">
        <v>137</v>
      </c>
      <c r="K6443" t="s">
        <v>138</v>
      </c>
      <c r="L6443" t="s">
        <v>18372</v>
      </c>
      <c r="M6443" t="s">
        <v>18373</v>
      </c>
      <c r="N6443">
        <v>6.2694444440000003</v>
      </c>
      <c r="O6443">
        <v>0</v>
      </c>
      <c r="P6443">
        <v>95</v>
      </c>
      <c r="Q6443">
        <v>0</v>
      </c>
      <c r="R6443">
        <v>0</v>
      </c>
      <c r="S6443">
        <v>0</v>
      </c>
      <c r="T6443">
        <v>7</v>
      </c>
      <c r="U6443">
        <v>0</v>
      </c>
      <c r="V6443">
        <v>0</v>
      </c>
      <c r="W6443">
        <v>0</v>
      </c>
      <c r="X6443">
        <v>137.82500051503445</v>
      </c>
      <c r="Y6443">
        <v>0</v>
      </c>
      <c r="Z6443">
        <v>0</v>
      </c>
      <c r="AA6443">
        <v>0</v>
      </c>
      <c r="AB6443">
        <v>27.471824197925088</v>
      </c>
      <c r="AC6443">
        <v>0</v>
      </c>
      <c r="AD6443">
        <v>0</v>
      </c>
      <c r="AE6443">
        <v>165.29682471295953</v>
      </c>
    </row>
    <row r="6444" spans="1:31" x14ac:dyDescent="0.3">
      <c r="A6444">
        <v>2520101</v>
      </c>
      <c r="B6444">
        <v>1</v>
      </c>
      <c r="C6444" t="s">
        <v>80</v>
      </c>
      <c r="D6444" t="s">
        <v>82</v>
      </c>
      <c r="E6444" t="s">
        <v>159</v>
      </c>
      <c r="F6444" t="s">
        <v>18374</v>
      </c>
      <c r="G6444" t="s">
        <v>134</v>
      </c>
      <c r="H6444" t="s">
        <v>150</v>
      </c>
      <c r="I6444" t="s">
        <v>136</v>
      </c>
      <c r="J6444" t="s">
        <v>137</v>
      </c>
      <c r="K6444" t="s">
        <v>138</v>
      </c>
      <c r="L6444" t="s">
        <v>18375</v>
      </c>
      <c r="M6444" t="s">
        <v>18376</v>
      </c>
      <c r="N6444">
        <v>0.86388888799999997</v>
      </c>
      <c r="O6444">
        <v>0</v>
      </c>
      <c r="P6444">
        <v>650</v>
      </c>
      <c r="Q6444">
        <v>0</v>
      </c>
      <c r="R6444">
        <v>0</v>
      </c>
      <c r="S6444">
        <v>0</v>
      </c>
      <c r="T6444">
        <v>40</v>
      </c>
      <c r="U6444">
        <v>0</v>
      </c>
      <c r="V6444">
        <v>0</v>
      </c>
      <c r="W6444">
        <v>0</v>
      </c>
      <c r="X6444">
        <v>111.45003806235908</v>
      </c>
      <c r="Y6444">
        <v>0</v>
      </c>
      <c r="Z6444">
        <v>0</v>
      </c>
      <c r="AA6444">
        <v>0</v>
      </c>
      <c r="AB6444">
        <v>53.945407776596085</v>
      </c>
      <c r="AC6444">
        <v>0</v>
      </c>
      <c r="AD6444">
        <v>0</v>
      </c>
      <c r="AE6444">
        <v>165.39544583895517</v>
      </c>
    </row>
    <row r="6445" spans="1:31" x14ac:dyDescent="0.3">
      <c r="A6445">
        <v>2519935</v>
      </c>
      <c r="B6445">
        <v>1</v>
      </c>
      <c r="C6445" t="s">
        <v>80</v>
      </c>
      <c r="D6445" t="s">
        <v>101</v>
      </c>
      <c r="E6445" t="s">
        <v>132</v>
      </c>
      <c r="F6445" t="s">
        <v>18377</v>
      </c>
      <c r="G6445" t="s">
        <v>143</v>
      </c>
      <c r="H6445" t="s">
        <v>135</v>
      </c>
      <c r="I6445" t="s">
        <v>136</v>
      </c>
      <c r="J6445" t="s">
        <v>137</v>
      </c>
      <c r="K6445" t="s">
        <v>144</v>
      </c>
      <c r="L6445" t="s">
        <v>18378</v>
      </c>
      <c r="M6445" t="s">
        <v>18379</v>
      </c>
      <c r="N6445">
        <v>0.78500000000000003</v>
      </c>
      <c r="O6445">
        <v>0</v>
      </c>
      <c r="P6445">
        <v>2287</v>
      </c>
      <c r="Q6445">
        <v>0</v>
      </c>
      <c r="R6445">
        <v>0</v>
      </c>
      <c r="S6445">
        <v>1</v>
      </c>
      <c r="T6445">
        <v>134</v>
      </c>
      <c r="U6445">
        <v>0</v>
      </c>
      <c r="V6445">
        <v>0</v>
      </c>
      <c r="W6445">
        <v>0</v>
      </c>
      <c r="X6445">
        <v>262.18317929441304</v>
      </c>
      <c r="Y6445">
        <v>0</v>
      </c>
      <c r="Z6445">
        <v>0</v>
      </c>
      <c r="AA6445">
        <v>4.3896020073525754</v>
      </c>
      <c r="AB6445">
        <v>155.05014303029463</v>
      </c>
      <c r="AC6445">
        <v>0</v>
      </c>
      <c r="AD6445">
        <v>0</v>
      </c>
      <c r="AE6445">
        <v>421.62292433206022</v>
      </c>
    </row>
    <row r="6446" spans="1:31" x14ac:dyDescent="0.3">
      <c r="A6446">
        <v>2519786</v>
      </c>
      <c r="B6446">
        <v>1</v>
      </c>
      <c r="C6446" t="s">
        <v>80</v>
      </c>
      <c r="D6446" t="s">
        <v>104</v>
      </c>
      <c r="E6446" t="s">
        <v>275</v>
      </c>
      <c r="F6446" t="s">
        <v>3357</v>
      </c>
      <c r="G6446" t="s">
        <v>143</v>
      </c>
      <c r="H6446" t="s">
        <v>135</v>
      </c>
      <c r="I6446" t="s">
        <v>136</v>
      </c>
      <c r="J6446" t="s">
        <v>137</v>
      </c>
      <c r="K6446" t="s">
        <v>144</v>
      </c>
      <c r="L6446" t="s">
        <v>18380</v>
      </c>
      <c r="M6446" t="s">
        <v>18381</v>
      </c>
      <c r="N6446">
        <v>1.6883333330000001</v>
      </c>
      <c r="O6446">
        <v>10</v>
      </c>
      <c r="P6446">
        <v>17</v>
      </c>
      <c r="Q6446">
        <v>55</v>
      </c>
      <c r="R6446">
        <v>53</v>
      </c>
      <c r="S6446">
        <v>24</v>
      </c>
      <c r="T6446">
        <v>13</v>
      </c>
      <c r="U6446">
        <v>8</v>
      </c>
      <c r="V6446">
        <v>0</v>
      </c>
      <c r="W6446">
        <v>2.1613792624519683</v>
      </c>
      <c r="X6446">
        <v>6.4685822640931114</v>
      </c>
      <c r="Y6446">
        <v>20.847251180705708</v>
      </c>
      <c r="Z6446">
        <v>20.754786622929554</v>
      </c>
      <c r="AA6446">
        <v>995.50859964109202</v>
      </c>
      <c r="AB6446">
        <v>12.418288520059347</v>
      </c>
      <c r="AC6446">
        <v>991.24391354178942</v>
      </c>
      <c r="AD6446">
        <v>0</v>
      </c>
      <c r="AE6446">
        <v>2049.4028010331212</v>
      </c>
    </row>
    <row r="6447" spans="1:31" x14ac:dyDescent="0.3">
      <c r="A6447">
        <v>2519958</v>
      </c>
      <c r="B6447">
        <v>1</v>
      </c>
      <c r="C6447" t="s">
        <v>81</v>
      </c>
      <c r="D6447" t="s">
        <v>118</v>
      </c>
      <c r="E6447" t="s">
        <v>132</v>
      </c>
      <c r="F6447" t="s">
        <v>18382</v>
      </c>
      <c r="G6447" t="s">
        <v>204</v>
      </c>
      <c r="H6447" t="s">
        <v>135</v>
      </c>
      <c r="I6447" t="s">
        <v>136</v>
      </c>
      <c r="J6447" t="s">
        <v>137</v>
      </c>
      <c r="K6447" t="s">
        <v>144</v>
      </c>
      <c r="L6447" t="s">
        <v>18383</v>
      </c>
      <c r="M6447" t="s">
        <v>18384</v>
      </c>
      <c r="N6447">
        <v>5.7183333330000004</v>
      </c>
      <c r="O6447">
        <v>0</v>
      </c>
      <c r="P6447">
        <v>0</v>
      </c>
      <c r="Q6447">
        <v>1</v>
      </c>
      <c r="R6447">
        <v>0</v>
      </c>
      <c r="S6447">
        <v>1</v>
      </c>
      <c r="T6447">
        <v>0</v>
      </c>
      <c r="U6447">
        <v>0</v>
      </c>
      <c r="V6447">
        <v>0</v>
      </c>
      <c r="W6447">
        <v>0</v>
      </c>
      <c r="X6447">
        <v>0</v>
      </c>
      <c r="Y6447">
        <v>2.8940623827176468</v>
      </c>
      <c r="Z6447">
        <v>0</v>
      </c>
      <c r="AA6447">
        <v>13.743973960202169</v>
      </c>
      <c r="AB6447">
        <v>0</v>
      </c>
      <c r="AC6447">
        <v>0</v>
      </c>
      <c r="AD6447">
        <v>0</v>
      </c>
      <c r="AE6447">
        <v>16.638036342919815</v>
      </c>
    </row>
    <row r="6448" spans="1:31" x14ac:dyDescent="0.3">
      <c r="A6448">
        <v>2520164</v>
      </c>
      <c r="B6448">
        <v>1</v>
      </c>
      <c r="C6448" t="s">
        <v>80</v>
      </c>
      <c r="D6448" t="s">
        <v>104</v>
      </c>
      <c r="E6448" t="s">
        <v>132</v>
      </c>
      <c r="F6448" t="s">
        <v>18385</v>
      </c>
      <c r="G6448" t="s">
        <v>143</v>
      </c>
      <c r="H6448" t="s">
        <v>135</v>
      </c>
      <c r="I6448" t="s">
        <v>136</v>
      </c>
      <c r="J6448" t="s">
        <v>137</v>
      </c>
      <c r="K6448" t="s">
        <v>144</v>
      </c>
      <c r="L6448" t="s">
        <v>18386</v>
      </c>
      <c r="M6448" t="s">
        <v>18387</v>
      </c>
      <c r="N6448">
        <v>0.97305555499999996</v>
      </c>
      <c r="O6448">
        <v>23</v>
      </c>
      <c r="P6448">
        <v>204</v>
      </c>
      <c r="Q6448">
        <v>43</v>
      </c>
      <c r="R6448">
        <v>91</v>
      </c>
      <c r="S6448">
        <v>25</v>
      </c>
      <c r="T6448">
        <v>71</v>
      </c>
      <c r="U6448">
        <v>2</v>
      </c>
      <c r="V6448">
        <v>1</v>
      </c>
      <c r="W6448">
        <v>21.653176860746171</v>
      </c>
      <c r="X6448">
        <v>66.506467202557673</v>
      </c>
      <c r="Y6448">
        <v>19.822099875755299</v>
      </c>
      <c r="Z6448">
        <v>18.156725121097104</v>
      </c>
      <c r="AA6448">
        <v>64.753646140557194</v>
      </c>
      <c r="AB6448">
        <v>41.560785701120381</v>
      </c>
      <c r="AC6448">
        <v>3.2455823432391853</v>
      </c>
      <c r="AD6448">
        <v>3.7118794839642968</v>
      </c>
      <c r="AE6448">
        <v>239.4103627290373</v>
      </c>
    </row>
    <row r="6449" spans="1:31" x14ac:dyDescent="0.3">
      <c r="A6449">
        <v>2520307</v>
      </c>
      <c r="B6449">
        <v>1</v>
      </c>
      <c r="C6449" t="s">
        <v>81</v>
      </c>
      <c r="D6449" t="s">
        <v>122</v>
      </c>
      <c r="E6449" t="s">
        <v>132</v>
      </c>
      <c r="F6449" t="s">
        <v>18388</v>
      </c>
      <c r="G6449" t="s">
        <v>204</v>
      </c>
      <c r="H6449" t="s">
        <v>135</v>
      </c>
      <c r="I6449" t="s">
        <v>136</v>
      </c>
      <c r="J6449" t="s">
        <v>137</v>
      </c>
      <c r="K6449" t="s">
        <v>144</v>
      </c>
      <c r="L6449" t="s">
        <v>18389</v>
      </c>
      <c r="M6449" t="s">
        <v>18390</v>
      </c>
      <c r="N6449">
        <v>1.0938888879999999</v>
      </c>
      <c r="O6449">
        <v>0</v>
      </c>
      <c r="P6449">
        <v>67</v>
      </c>
      <c r="Q6449">
        <v>0</v>
      </c>
      <c r="R6449">
        <v>0</v>
      </c>
      <c r="S6449">
        <v>0</v>
      </c>
      <c r="T6449">
        <v>4</v>
      </c>
      <c r="U6449">
        <v>0</v>
      </c>
      <c r="V6449">
        <v>0</v>
      </c>
      <c r="W6449">
        <v>0</v>
      </c>
      <c r="X6449">
        <v>10.704449170278528</v>
      </c>
      <c r="Y6449">
        <v>0</v>
      </c>
      <c r="Z6449">
        <v>0</v>
      </c>
      <c r="AA6449">
        <v>0</v>
      </c>
      <c r="AB6449">
        <v>1.1768759233923818</v>
      </c>
      <c r="AC6449">
        <v>0</v>
      </c>
      <c r="AD6449">
        <v>0</v>
      </c>
      <c r="AE6449">
        <v>11.88132509367091</v>
      </c>
    </row>
    <row r="6450" spans="1:31" x14ac:dyDescent="0.3">
      <c r="A6450">
        <v>2519829</v>
      </c>
      <c r="B6450">
        <v>1</v>
      </c>
      <c r="C6450" t="s">
        <v>80</v>
      </c>
      <c r="D6450" t="s">
        <v>106</v>
      </c>
      <c r="E6450" t="s">
        <v>132</v>
      </c>
      <c r="F6450" t="s">
        <v>18391</v>
      </c>
      <c r="G6450" t="s">
        <v>693</v>
      </c>
      <c r="H6450" t="s">
        <v>135</v>
      </c>
      <c r="I6450" t="s">
        <v>136</v>
      </c>
      <c r="J6450" t="s">
        <v>137</v>
      </c>
      <c r="K6450" t="s">
        <v>144</v>
      </c>
      <c r="L6450" t="s">
        <v>18392</v>
      </c>
      <c r="M6450" t="s">
        <v>18393</v>
      </c>
      <c r="N6450">
        <v>4.1863888879999998</v>
      </c>
      <c r="O6450">
        <v>0</v>
      </c>
      <c r="P6450">
        <v>51</v>
      </c>
      <c r="Q6450">
        <v>0</v>
      </c>
      <c r="R6450">
        <v>5</v>
      </c>
      <c r="S6450">
        <v>0</v>
      </c>
      <c r="T6450">
        <v>11</v>
      </c>
      <c r="U6450">
        <v>0</v>
      </c>
      <c r="V6450">
        <v>0</v>
      </c>
      <c r="W6450">
        <v>0</v>
      </c>
      <c r="X6450">
        <v>49.468421953536463</v>
      </c>
      <c r="Y6450">
        <v>0</v>
      </c>
      <c r="Z6450">
        <v>4.109313308979317</v>
      </c>
      <c r="AA6450">
        <v>0</v>
      </c>
      <c r="AB6450">
        <v>14.469796072742788</v>
      </c>
      <c r="AC6450">
        <v>0</v>
      </c>
      <c r="AD6450">
        <v>0</v>
      </c>
      <c r="AE6450">
        <v>68.047531335258569</v>
      </c>
    </row>
    <row r="6451" spans="1:31" x14ac:dyDescent="0.3">
      <c r="A6451">
        <v>2519915</v>
      </c>
      <c r="B6451">
        <v>1</v>
      </c>
      <c r="C6451" t="s">
        <v>80</v>
      </c>
      <c r="D6451" t="s">
        <v>82</v>
      </c>
      <c r="E6451" t="s">
        <v>159</v>
      </c>
      <c r="F6451" t="s">
        <v>4416</v>
      </c>
      <c r="G6451" t="s">
        <v>173</v>
      </c>
      <c r="H6451" t="s">
        <v>150</v>
      </c>
      <c r="I6451" t="s">
        <v>136</v>
      </c>
      <c r="J6451" t="s">
        <v>137</v>
      </c>
      <c r="K6451" t="s">
        <v>138</v>
      </c>
      <c r="L6451" t="s">
        <v>18394</v>
      </c>
      <c r="M6451" t="s">
        <v>18395</v>
      </c>
      <c r="N6451">
        <v>4.3347222219999999</v>
      </c>
      <c r="O6451">
        <v>0</v>
      </c>
      <c r="P6451">
        <v>658</v>
      </c>
      <c r="Q6451">
        <v>0</v>
      </c>
      <c r="R6451">
        <v>0</v>
      </c>
      <c r="S6451">
        <v>0</v>
      </c>
      <c r="T6451">
        <v>62</v>
      </c>
      <c r="U6451">
        <v>0</v>
      </c>
      <c r="V6451">
        <v>0</v>
      </c>
      <c r="W6451">
        <v>0</v>
      </c>
      <c r="X6451">
        <v>821.44427006713795</v>
      </c>
      <c r="Y6451">
        <v>0</v>
      </c>
      <c r="Z6451">
        <v>0</v>
      </c>
      <c r="AA6451">
        <v>0</v>
      </c>
      <c r="AB6451">
        <v>212.7187770483624</v>
      </c>
      <c r="AC6451">
        <v>0</v>
      </c>
      <c r="AD6451">
        <v>0</v>
      </c>
      <c r="AE6451">
        <v>1034.1630471155004</v>
      </c>
    </row>
    <row r="6452" spans="1:31" x14ac:dyDescent="0.3">
      <c r="A6452">
        <v>2519872</v>
      </c>
      <c r="B6452">
        <v>1</v>
      </c>
      <c r="C6452" t="s">
        <v>80</v>
      </c>
      <c r="D6452" t="s">
        <v>84</v>
      </c>
      <c r="E6452" t="s">
        <v>167</v>
      </c>
      <c r="F6452" t="s">
        <v>18396</v>
      </c>
      <c r="G6452" t="s">
        <v>263</v>
      </c>
      <c r="H6452" t="s">
        <v>150</v>
      </c>
      <c r="I6452" t="s">
        <v>136</v>
      </c>
      <c r="J6452" t="s">
        <v>137</v>
      </c>
      <c r="K6452" t="s">
        <v>144</v>
      </c>
      <c r="L6452" t="s">
        <v>18397</v>
      </c>
      <c r="M6452" t="s">
        <v>18398</v>
      </c>
      <c r="N6452">
        <v>6.040277777</v>
      </c>
      <c r="O6452">
        <v>0</v>
      </c>
      <c r="P6452">
        <v>3</v>
      </c>
      <c r="Q6452">
        <v>0</v>
      </c>
      <c r="R6452">
        <v>0</v>
      </c>
      <c r="S6452">
        <v>0</v>
      </c>
      <c r="T6452">
        <v>0</v>
      </c>
      <c r="U6452">
        <v>0</v>
      </c>
      <c r="V6452">
        <v>0</v>
      </c>
      <c r="W6452">
        <v>0</v>
      </c>
      <c r="X6452">
        <v>2.4328483991723195</v>
      </c>
      <c r="Y6452">
        <v>0</v>
      </c>
      <c r="Z6452">
        <v>0</v>
      </c>
      <c r="AA6452">
        <v>0</v>
      </c>
      <c r="AB6452">
        <v>0</v>
      </c>
      <c r="AC6452">
        <v>0</v>
      </c>
      <c r="AD6452">
        <v>0</v>
      </c>
      <c r="AE6452">
        <v>2.4328483991723195</v>
      </c>
    </row>
    <row r="6453" spans="1:31" x14ac:dyDescent="0.3">
      <c r="A6453">
        <v>2519778</v>
      </c>
      <c r="B6453">
        <v>1</v>
      </c>
      <c r="C6453" t="s">
        <v>80</v>
      </c>
      <c r="D6453" t="s">
        <v>82</v>
      </c>
      <c r="E6453" t="s">
        <v>159</v>
      </c>
      <c r="F6453" t="s">
        <v>18399</v>
      </c>
      <c r="G6453" t="s">
        <v>161</v>
      </c>
      <c r="H6453" t="s">
        <v>150</v>
      </c>
      <c r="I6453" t="s">
        <v>136</v>
      </c>
      <c r="J6453" t="s">
        <v>137</v>
      </c>
      <c r="K6453" t="s">
        <v>144</v>
      </c>
      <c r="L6453" t="s">
        <v>18400</v>
      </c>
      <c r="M6453" t="s">
        <v>18401</v>
      </c>
      <c r="N6453">
        <v>0.21805555500000001</v>
      </c>
      <c r="O6453">
        <v>0</v>
      </c>
      <c r="P6453">
        <v>544</v>
      </c>
      <c r="Q6453">
        <v>0</v>
      </c>
      <c r="R6453">
        <v>0</v>
      </c>
      <c r="S6453">
        <v>0</v>
      </c>
      <c r="T6453">
        <v>142</v>
      </c>
      <c r="U6453">
        <v>0</v>
      </c>
      <c r="V6453">
        <v>0</v>
      </c>
      <c r="W6453">
        <v>0</v>
      </c>
      <c r="X6453">
        <v>32.198286053610261</v>
      </c>
      <c r="Y6453">
        <v>0</v>
      </c>
      <c r="Z6453">
        <v>0</v>
      </c>
      <c r="AA6453">
        <v>0</v>
      </c>
      <c r="AB6453">
        <v>13.774388182980742</v>
      </c>
      <c r="AC6453">
        <v>0</v>
      </c>
      <c r="AD6453">
        <v>0</v>
      </c>
      <c r="AE6453">
        <v>45.972674236591004</v>
      </c>
    </row>
    <row r="6454" spans="1:31" x14ac:dyDescent="0.3">
      <c r="A6454">
        <v>2520133</v>
      </c>
      <c r="B6454">
        <v>1</v>
      </c>
      <c r="C6454" t="s">
        <v>80</v>
      </c>
      <c r="D6454" t="s">
        <v>104</v>
      </c>
      <c r="E6454" t="s">
        <v>132</v>
      </c>
      <c r="F6454" t="s">
        <v>18402</v>
      </c>
      <c r="G6454" t="s">
        <v>173</v>
      </c>
      <c r="H6454" t="s">
        <v>135</v>
      </c>
      <c r="I6454" t="s">
        <v>136</v>
      </c>
      <c r="J6454" t="s">
        <v>137</v>
      </c>
      <c r="K6454" t="s">
        <v>138</v>
      </c>
      <c r="L6454" t="s">
        <v>18403</v>
      </c>
      <c r="M6454" t="s">
        <v>18404</v>
      </c>
      <c r="N6454">
        <v>2.4705555549999998</v>
      </c>
      <c r="O6454">
        <v>2</v>
      </c>
      <c r="P6454">
        <v>0</v>
      </c>
      <c r="Q6454">
        <v>54</v>
      </c>
      <c r="R6454">
        <v>14</v>
      </c>
      <c r="S6454">
        <v>10</v>
      </c>
      <c r="T6454">
        <v>4</v>
      </c>
      <c r="U6454">
        <v>0</v>
      </c>
      <c r="V6454">
        <v>0</v>
      </c>
      <c r="W6454">
        <v>0.91647794846262287</v>
      </c>
      <c r="X6454">
        <v>0</v>
      </c>
      <c r="Y6454">
        <v>33.787913443488925</v>
      </c>
      <c r="Z6454">
        <v>20.159838744777915</v>
      </c>
      <c r="AA6454">
        <v>59.819608633869287</v>
      </c>
      <c r="AB6454">
        <v>10.306289640242635</v>
      </c>
      <c r="AC6454">
        <v>0</v>
      </c>
      <c r="AD6454">
        <v>0</v>
      </c>
      <c r="AE6454">
        <v>124.99012841084139</v>
      </c>
    </row>
    <row r="6455" spans="1:31" x14ac:dyDescent="0.3">
      <c r="A6455">
        <v>2519755</v>
      </c>
      <c r="B6455">
        <v>1</v>
      </c>
      <c r="C6455" t="s">
        <v>81</v>
      </c>
      <c r="D6455" t="s">
        <v>118</v>
      </c>
      <c r="E6455" t="s">
        <v>187</v>
      </c>
      <c r="F6455" t="s">
        <v>18405</v>
      </c>
      <c r="G6455" t="s">
        <v>143</v>
      </c>
      <c r="H6455" t="s">
        <v>135</v>
      </c>
      <c r="I6455" t="s">
        <v>136</v>
      </c>
      <c r="J6455" t="s">
        <v>137</v>
      </c>
      <c r="K6455" t="s">
        <v>144</v>
      </c>
      <c r="L6455" t="s">
        <v>18406</v>
      </c>
      <c r="M6455" t="s">
        <v>18407</v>
      </c>
      <c r="N6455">
        <v>0.52416666599999995</v>
      </c>
      <c r="O6455">
        <v>11</v>
      </c>
      <c r="P6455">
        <v>282</v>
      </c>
      <c r="Q6455">
        <v>74</v>
      </c>
      <c r="R6455">
        <v>11</v>
      </c>
      <c r="S6455">
        <v>21</v>
      </c>
      <c r="T6455">
        <v>13</v>
      </c>
      <c r="U6455">
        <v>5</v>
      </c>
      <c r="V6455">
        <v>0</v>
      </c>
      <c r="W6455">
        <v>0.99921174514413325</v>
      </c>
      <c r="X6455">
        <v>34.03495405751881</v>
      </c>
      <c r="Y6455">
        <v>40.506542020628778</v>
      </c>
      <c r="Z6455">
        <v>0.4653194402020725</v>
      </c>
      <c r="AA6455">
        <v>38.930801848041447</v>
      </c>
      <c r="AB6455">
        <v>3.8159633045407055</v>
      </c>
      <c r="AC6455">
        <v>175.87009003880365</v>
      </c>
      <c r="AD6455">
        <v>0</v>
      </c>
      <c r="AE6455">
        <v>294.62288245487957</v>
      </c>
    </row>
    <row r="6456" spans="1:31" x14ac:dyDescent="0.3">
      <c r="A6456">
        <v>2520419</v>
      </c>
      <c r="B6456">
        <v>1</v>
      </c>
      <c r="C6456" t="s">
        <v>81</v>
      </c>
      <c r="D6456" t="s">
        <v>127</v>
      </c>
      <c r="E6456" t="s">
        <v>132</v>
      </c>
      <c r="F6456" t="s">
        <v>18408</v>
      </c>
      <c r="G6456" t="s">
        <v>204</v>
      </c>
      <c r="H6456" t="s">
        <v>135</v>
      </c>
      <c r="I6456" t="s">
        <v>136</v>
      </c>
      <c r="J6456" t="s">
        <v>137</v>
      </c>
      <c r="K6456" t="s">
        <v>144</v>
      </c>
      <c r="L6456" t="s">
        <v>18409</v>
      </c>
      <c r="M6456" t="s">
        <v>18410</v>
      </c>
      <c r="N6456">
        <v>3.5694444440000002</v>
      </c>
      <c r="O6456">
        <v>0</v>
      </c>
      <c r="P6456">
        <v>332</v>
      </c>
      <c r="Q6456">
        <v>0</v>
      </c>
      <c r="R6456">
        <v>14</v>
      </c>
      <c r="S6456">
        <v>2</v>
      </c>
      <c r="T6456">
        <v>20</v>
      </c>
      <c r="U6456">
        <v>0</v>
      </c>
      <c r="V6456">
        <v>0</v>
      </c>
      <c r="W6456">
        <v>0</v>
      </c>
      <c r="X6456">
        <v>160.24416920996987</v>
      </c>
      <c r="Y6456">
        <v>0</v>
      </c>
      <c r="Z6456">
        <v>3.5138425055391336</v>
      </c>
      <c r="AA6456">
        <v>9.3270120633533331</v>
      </c>
      <c r="AB6456">
        <v>40.955400800979774</v>
      </c>
      <c r="AC6456">
        <v>0</v>
      </c>
      <c r="AD6456">
        <v>0</v>
      </c>
      <c r="AE6456">
        <v>214.04042457984212</v>
      </c>
    </row>
    <row r="6457" spans="1:31" x14ac:dyDescent="0.3">
      <c r="A6457">
        <v>2520256</v>
      </c>
      <c r="B6457">
        <v>1</v>
      </c>
      <c r="C6457" t="s">
        <v>80</v>
      </c>
      <c r="D6457" t="s">
        <v>88</v>
      </c>
      <c r="E6457" t="s">
        <v>159</v>
      </c>
      <c r="F6457" t="s">
        <v>18411</v>
      </c>
      <c r="G6457" t="s">
        <v>181</v>
      </c>
      <c r="H6457" t="s">
        <v>150</v>
      </c>
      <c r="I6457" t="s">
        <v>136</v>
      </c>
      <c r="J6457" t="s">
        <v>137</v>
      </c>
      <c r="K6457" t="s">
        <v>144</v>
      </c>
      <c r="L6457" t="s">
        <v>18412</v>
      </c>
      <c r="M6457" t="s">
        <v>18413</v>
      </c>
      <c r="N6457">
        <v>2.1952777769999998</v>
      </c>
      <c r="O6457">
        <v>0</v>
      </c>
      <c r="P6457">
        <v>55</v>
      </c>
      <c r="Q6457">
        <v>0</v>
      </c>
      <c r="R6457">
        <v>0</v>
      </c>
      <c r="S6457">
        <v>0</v>
      </c>
      <c r="T6457">
        <v>2</v>
      </c>
      <c r="U6457">
        <v>0</v>
      </c>
      <c r="V6457">
        <v>0</v>
      </c>
      <c r="W6457">
        <v>0</v>
      </c>
      <c r="X6457">
        <v>33.613072544934859</v>
      </c>
      <c r="Y6457">
        <v>0</v>
      </c>
      <c r="Z6457">
        <v>0</v>
      </c>
      <c r="AA6457">
        <v>0</v>
      </c>
      <c r="AB6457">
        <v>5.0998571661516481</v>
      </c>
      <c r="AC6457">
        <v>0</v>
      </c>
      <c r="AD6457">
        <v>0</v>
      </c>
      <c r="AE6457">
        <v>38.71292971108651</v>
      </c>
    </row>
    <row r="6458" spans="1:31" x14ac:dyDescent="0.3">
      <c r="A6458">
        <v>2519795</v>
      </c>
      <c r="B6458">
        <v>1</v>
      </c>
      <c r="C6458" t="s">
        <v>81</v>
      </c>
      <c r="D6458" t="s">
        <v>113</v>
      </c>
      <c r="E6458" t="s">
        <v>187</v>
      </c>
      <c r="F6458" t="s">
        <v>18414</v>
      </c>
      <c r="G6458" t="s">
        <v>18415</v>
      </c>
      <c r="H6458" t="s">
        <v>135</v>
      </c>
      <c r="I6458" t="s">
        <v>136</v>
      </c>
      <c r="J6458" t="s">
        <v>137</v>
      </c>
      <c r="K6458" t="s">
        <v>144</v>
      </c>
      <c r="L6458" t="s">
        <v>18416</v>
      </c>
      <c r="M6458" t="s">
        <v>18417</v>
      </c>
      <c r="N6458">
        <v>4.2038888879999998</v>
      </c>
      <c r="O6458">
        <v>1</v>
      </c>
      <c r="P6458">
        <v>360</v>
      </c>
      <c r="Q6458">
        <v>46</v>
      </c>
      <c r="R6458">
        <v>297</v>
      </c>
      <c r="S6458">
        <v>10</v>
      </c>
      <c r="T6458">
        <v>34</v>
      </c>
      <c r="U6458">
        <v>1</v>
      </c>
      <c r="V6458">
        <v>0</v>
      </c>
      <c r="W6458">
        <v>0.79200755654333332</v>
      </c>
      <c r="X6458">
        <v>263.7828479818341</v>
      </c>
      <c r="Y6458">
        <v>153.87528085927551</v>
      </c>
      <c r="Z6458">
        <v>433.22428512528751</v>
      </c>
      <c r="AA6458">
        <v>181.83693314808306</v>
      </c>
      <c r="AB6458">
        <v>33.933353719367709</v>
      </c>
      <c r="AC6458">
        <v>75.809727722367029</v>
      </c>
      <c r="AD6458">
        <v>0</v>
      </c>
      <c r="AE6458">
        <v>1143.2544361127584</v>
      </c>
    </row>
    <row r="6459" spans="1:31" x14ac:dyDescent="0.3">
      <c r="A6459">
        <v>2519987</v>
      </c>
      <c r="B6459">
        <v>1</v>
      </c>
      <c r="C6459" t="s">
        <v>81</v>
      </c>
      <c r="D6459" t="s">
        <v>117</v>
      </c>
      <c r="E6459" t="s">
        <v>141</v>
      </c>
      <c r="F6459" t="s">
        <v>18418</v>
      </c>
      <c r="G6459" t="s">
        <v>134</v>
      </c>
      <c r="H6459" t="s">
        <v>135</v>
      </c>
      <c r="I6459" t="s">
        <v>136</v>
      </c>
      <c r="J6459" t="s">
        <v>137</v>
      </c>
      <c r="K6459" t="s">
        <v>138</v>
      </c>
      <c r="L6459" t="s">
        <v>18419</v>
      </c>
      <c r="M6459" t="s">
        <v>18420</v>
      </c>
      <c r="N6459">
        <v>6.0105555549999998</v>
      </c>
      <c r="O6459">
        <v>2</v>
      </c>
      <c r="P6459">
        <v>555</v>
      </c>
      <c r="Q6459">
        <v>11</v>
      </c>
      <c r="R6459">
        <v>50</v>
      </c>
      <c r="S6459">
        <v>13</v>
      </c>
      <c r="T6459">
        <v>24</v>
      </c>
      <c r="U6459">
        <v>0</v>
      </c>
      <c r="V6459">
        <v>0</v>
      </c>
      <c r="W6459">
        <v>5.7838480321907095</v>
      </c>
      <c r="X6459">
        <v>322.33198422383902</v>
      </c>
      <c r="Y6459">
        <v>23.457906770669219</v>
      </c>
      <c r="Z6459">
        <v>37.471391577631024</v>
      </c>
      <c r="AA6459">
        <v>116.54345427633254</v>
      </c>
      <c r="AB6459">
        <v>41.016427535805221</v>
      </c>
      <c r="AC6459">
        <v>0</v>
      </c>
      <c r="AD6459">
        <v>0</v>
      </c>
      <c r="AE6459">
        <v>546.60501241646773</v>
      </c>
    </row>
    <row r="6460" spans="1:31" x14ac:dyDescent="0.3">
      <c r="A6460">
        <v>2519901</v>
      </c>
      <c r="B6460">
        <v>1</v>
      </c>
      <c r="C6460" t="s">
        <v>80</v>
      </c>
      <c r="D6460" t="s">
        <v>100</v>
      </c>
      <c r="E6460" t="s">
        <v>141</v>
      </c>
      <c r="F6460" t="s">
        <v>18421</v>
      </c>
      <c r="G6460" t="s">
        <v>143</v>
      </c>
      <c r="H6460" t="s">
        <v>135</v>
      </c>
      <c r="I6460" t="s">
        <v>136</v>
      </c>
      <c r="J6460" t="s">
        <v>137</v>
      </c>
      <c r="K6460" t="s">
        <v>144</v>
      </c>
      <c r="L6460" t="s">
        <v>18422</v>
      </c>
      <c r="M6460" t="s">
        <v>18423</v>
      </c>
      <c r="N6460">
        <v>0.98194444400000003</v>
      </c>
      <c r="O6460">
        <v>0</v>
      </c>
      <c r="P6460">
        <v>916</v>
      </c>
      <c r="Q6460">
        <v>4</v>
      </c>
      <c r="R6460">
        <v>72</v>
      </c>
      <c r="S6460">
        <v>2</v>
      </c>
      <c r="T6460">
        <v>99</v>
      </c>
      <c r="U6460">
        <v>0</v>
      </c>
      <c r="V6460">
        <v>0</v>
      </c>
      <c r="W6460">
        <v>0</v>
      </c>
      <c r="X6460">
        <v>248.89776366332521</v>
      </c>
      <c r="Y6460">
        <v>11.6615733247137</v>
      </c>
      <c r="Z6460">
        <v>49.979454929050192</v>
      </c>
      <c r="AA6460">
        <v>5.0645591319274788</v>
      </c>
      <c r="AB6460">
        <v>69.278053277316744</v>
      </c>
      <c r="AC6460">
        <v>0</v>
      </c>
      <c r="AD6460">
        <v>0</v>
      </c>
      <c r="AE6460">
        <v>384.88140432633332</v>
      </c>
    </row>
    <row r="6461" spans="1:31" x14ac:dyDescent="0.3">
      <c r="A6461">
        <v>2520482</v>
      </c>
      <c r="B6461">
        <v>1</v>
      </c>
      <c r="C6461" t="s">
        <v>81</v>
      </c>
      <c r="D6461" t="s">
        <v>117</v>
      </c>
      <c r="E6461" t="s">
        <v>167</v>
      </c>
      <c r="F6461" t="s">
        <v>18424</v>
      </c>
      <c r="G6461" t="s">
        <v>538</v>
      </c>
      <c r="H6461" t="s">
        <v>150</v>
      </c>
      <c r="I6461" t="s">
        <v>136</v>
      </c>
      <c r="J6461" t="s">
        <v>3</v>
      </c>
      <c r="K6461" t="s">
        <v>144</v>
      </c>
      <c r="L6461" t="s">
        <v>18425</v>
      </c>
      <c r="M6461" t="s">
        <v>18426</v>
      </c>
      <c r="N6461">
        <v>2.09</v>
      </c>
      <c r="O6461">
        <v>0</v>
      </c>
      <c r="P6461">
        <v>4</v>
      </c>
      <c r="Q6461">
        <v>0</v>
      </c>
      <c r="R6461">
        <v>0</v>
      </c>
      <c r="S6461">
        <v>0</v>
      </c>
      <c r="T6461">
        <v>1</v>
      </c>
      <c r="U6461">
        <v>0</v>
      </c>
      <c r="V6461">
        <v>0</v>
      </c>
      <c r="W6461">
        <v>0</v>
      </c>
      <c r="X6461">
        <v>2.8231671865064221</v>
      </c>
      <c r="Y6461">
        <v>0</v>
      </c>
      <c r="Z6461">
        <v>0</v>
      </c>
      <c r="AA6461">
        <v>0</v>
      </c>
      <c r="AB6461">
        <v>0</v>
      </c>
      <c r="AC6461">
        <v>0</v>
      </c>
      <c r="AD6461">
        <v>0</v>
      </c>
      <c r="AE6461">
        <v>2.8231671865064221</v>
      </c>
    </row>
    <row r="6462" spans="1:31" x14ac:dyDescent="0.3">
      <c r="A6462">
        <v>2519841</v>
      </c>
      <c r="B6462">
        <v>1</v>
      </c>
      <c r="C6462" t="s">
        <v>81</v>
      </c>
      <c r="D6462" t="s">
        <v>121</v>
      </c>
      <c r="E6462" t="s">
        <v>187</v>
      </c>
      <c r="F6462" t="s">
        <v>18427</v>
      </c>
      <c r="G6462" t="s">
        <v>143</v>
      </c>
      <c r="H6462" t="s">
        <v>135</v>
      </c>
      <c r="I6462" t="s">
        <v>136</v>
      </c>
      <c r="J6462" t="s">
        <v>137</v>
      </c>
      <c r="K6462" t="s">
        <v>144</v>
      </c>
      <c r="L6462" t="s">
        <v>18428</v>
      </c>
      <c r="M6462" t="s">
        <v>18429</v>
      </c>
      <c r="N6462">
        <v>0.60111111100000003</v>
      </c>
      <c r="O6462">
        <v>0</v>
      </c>
      <c r="P6462">
        <v>507</v>
      </c>
      <c r="Q6462">
        <v>1</v>
      </c>
      <c r="R6462">
        <v>46</v>
      </c>
      <c r="S6462">
        <v>3</v>
      </c>
      <c r="T6462">
        <v>15</v>
      </c>
      <c r="U6462">
        <v>0</v>
      </c>
      <c r="V6462">
        <v>0</v>
      </c>
      <c r="W6462">
        <v>0</v>
      </c>
      <c r="X6462">
        <v>31.756468462176073</v>
      </c>
      <c r="Y6462">
        <v>0.35300479283999997</v>
      </c>
      <c r="Z6462">
        <v>3.5625866407135911</v>
      </c>
      <c r="AA6462">
        <v>2.0434822422600001</v>
      </c>
      <c r="AB6462">
        <v>4.3756100590137601</v>
      </c>
      <c r="AC6462">
        <v>0</v>
      </c>
      <c r="AD6462">
        <v>0</v>
      </c>
      <c r="AE6462">
        <v>42.091152197003417</v>
      </c>
    </row>
    <row r="6463" spans="1:31" x14ac:dyDescent="0.3">
      <c r="A6463">
        <v>2519941</v>
      </c>
      <c r="B6463">
        <v>1</v>
      </c>
      <c r="C6463" t="s">
        <v>81</v>
      </c>
      <c r="D6463" t="s">
        <v>128</v>
      </c>
      <c r="E6463" t="s">
        <v>167</v>
      </c>
      <c r="F6463" t="s">
        <v>18430</v>
      </c>
      <c r="G6463" t="s">
        <v>263</v>
      </c>
      <c r="H6463" t="s">
        <v>150</v>
      </c>
      <c r="I6463" t="s">
        <v>136</v>
      </c>
      <c r="J6463" t="s">
        <v>137</v>
      </c>
      <c r="K6463" t="s">
        <v>144</v>
      </c>
      <c r="L6463" t="s">
        <v>3501</v>
      </c>
      <c r="M6463" t="s">
        <v>18431</v>
      </c>
      <c r="N6463">
        <v>4.5902777769999998</v>
      </c>
      <c r="O6463">
        <v>0</v>
      </c>
      <c r="P6463">
        <v>1</v>
      </c>
      <c r="Q6463">
        <v>0</v>
      </c>
      <c r="R6463">
        <v>0</v>
      </c>
      <c r="S6463">
        <v>0</v>
      </c>
      <c r="T6463">
        <v>0</v>
      </c>
      <c r="U6463">
        <v>0</v>
      </c>
      <c r="V6463">
        <v>0</v>
      </c>
      <c r="W6463">
        <v>0</v>
      </c>
      <c r="X6463">
        <v>0.32107344938496329</v>
      </c>
      <c r="Y6463">
        <v>0</v>
      </c>
      <c r="Z6463">
        <v>0</v>
      </c>
      <c r="AA6463">
        <v>0</v>
      </c>
      <c r="AB6463">
        <v>0</v>
      </c>
      <c r="AC6463">
        <v>0</v>
      </c>
      <c r="AD6463">
        <v>0</v>
      </c>
      <c r="AE6463">
        <v>0.32107344938496329</v>
      </c>
    </row>
    <row r="6464" spans="1:31" x14ac:dyDescent="0.3">
      <c r="A6464">
        <v>2520047</v>
      </c>
      <c r="B6464">
        <v>1</v>
      </c>
      <c r="C6464" t="s">
        <v>80</v>
      </c>
      <c r="D6464" t="s">
        <v>82</v>
      </c>
      <c r="E6464" t="s">
        <v>159</v>
      </c>
      <c r="F6464" t="s">
        <v>18432</v>
      </c>
      <c r="G6464" t="s">
        <v>161</v>
      </c>
      <c r="H6464" t="s">
        <v>150</v>
      </c>
      <c r="I6464" t="s">
        <v>136</v>
      </c>
      <c r="J6464" t="s">
        <v>137</v>
      </c>
      <c r="K6464" t="s">
        <v>144</v>
      </c>
      <c r="L6464" t="s">
        <v>18433</v>
      </c>
      <c r="M6464" t="s">
        <v>18434</v>
      </c>
      <c r="N6464">
        <v>2.213055555</v>
      </c>
      <c r="O6464">
        <v>0</v>
      </c>
      <c r="P6464">
        <v>453</v>
      </c>
      <c r="Q6464">
        <v>0</v>
      </c>
      <c r="R6464">
        <v>0</v>
      </c>
      <c r="S6464">
        <v>0</v>
      </c>
      <c r="T6464">
        <v>58</v>
      </c>
      <c r="U6464">
        <v>0</v>
      </c>
      <c r="V6464">
        <v>0</v>
      </c>
      <c r="W6464">
        <v>0</v>
      </c>
      <c r="X6464">
        <v>303.09679288900554</v>
      </c>
      <c r="Y6464">
        <v>0</v>
      </c>
      <c r="Z6464">
        <v>0</v>
      </c>
      <c r="AA6464">
        <v>0</v>
      </c>
      <c r="AB6464">
        <v>147.61280745667383</v>
      </c>
      <c r="AC6464">
        <v>0</v>
      </c>
      <c r="AD6464">
        <v>0</v>
      </c>
      <c r="AE6464">
        <v>450.70960034567941</v>
      </c>
    </row>
    <row r="6465" spans="1:31" x14ac:dyDescent="0.3">
      <c r="A6465">
        <v>2519818</v>
      </c>
      <c r="B6465">
        <v>1</v>
      </c>
      <c r="C6465" t="s">
        <v>81</v>
      </c>
      <c r="D6465" t="s">
        <v>116</v>
      </c>
      <c r="E6465" t="s">
        <v>167</v>
      </c>
      <c r="F6465" t="s">
        <v>18435</v>
      </c>
      <c r="G6465" t="s">
        <v>263</v>
      </c>
      <c r="H6465" t="s">
        <v>150</v>
      </c>
      <c r="I6465" t="s">
        <v>136</v>
      </c>
      <c r="J6465" t="s">
        <v>137</v>
      </c>
      <c r="K6465" t="s">
        <v>144</v>
      </c>
      <c r="L6465" t="s">
        <v>18436</v>
      </c>
      <c r="M6465" t="s">
        <v>18437</v>
      </c>
      <c r="N6465">
        <v>0.94361111099999995</v>
      </c>
      <c r="O6465">
        <v>0</v>
      </c>
      <c r="P6465">
        <v>2</v>
      </c>
      <c r="Q6465">
        <v>0</v>
      </c>
      <c r="R6465">
        <v>0</v>
      </c>
      <c r="S6465">
        <v>0</v>
      </c>
      <c r="T6465">
        <v>0</v>
      </c>
      <c r="U6465">
        <v>0</v>
      </c>
      <c r="V6465">
        <v>0</v>
      </c>
      <c r="W6465">
        <v>0</v>
      </c>
      <c r="X6465">
        <v>0.70027588204729674</v>
      </c>
      <c r="Y6465">
        <v>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0.70027588204729674</v>
      </c>
    </row>
    <row r="6466" spans="1:31" x14ac:dyDescent="0.3">
      <c r="A6466">
        <v>2520173</v>
      </c>
      <c r="B6466">
        <v>1</v>
      </c>
      <c r="C6466" t="s">
        <v>81</v>
      </c>
      <c r="D6466" t="s">
        <v>118</v>
      </c>
      <c r="E6466" t="s">
        <v>132</v>
      </c>
      <c r="F6466" t="s">
        <v>18438</v>
      </c>
      <c r="G6466" t="s">
        <v>204</v>
      </c>
      <c r="H6466" t="s">
        <v>135</v>
      </c>
      <c r="I6466" t="s">
        <v>136</v>
      </c>
      <c r="J6466" t="s">
        <v>137</v>
      </c>
      <c r="K6466" t="s">
        <v>144</v>
      </c>
      <c r="L6466" t="s">
        <v>18439</v>
      </c>
      <c r="M6466" t="s">
        <v>18440</v>
      </c>
      <c r="N6466">
        <v>4.8141666660000002</v>
      </c>
      <c r="O6466">
        <v>0</v>
      </c>
      <c r="P6466">
        <v>0</v>
      </c>
      <c r="Q6466">
        <v>3</v>
      </c>
      <c r="R6466">
        <v>2</v>
      </c>
      <c r="S6466">
        <v>0</v>
      </c>
      <c r="T6466">
        <v>0</v>
      </c>
      <c r="U6466">
        <v>0</v>
      </c>
      <c r="V6466">
        <v>0</v>
      </c>
      <c r="W6466">
        <v>0</v>
      </c>
      <c r="X6466">
        <v>0</v>
      </c>
      <c r="Y6466">
        <v>114.74213665389506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114.74213665389506</v>
      </c>
    </row>
    <row r="6467" spans="1:31" x14ac:dyDescent="0.3">
      <c r="A6467">
        <v>2519918</v>
      </c>
      <c r="B6467">
        <v>1</v>
      </c>
      <c r="C6467" t="s">
        <v>80</v>
      </c>
      <c r="D6467" t="s">
        <v>104</v>
      </c>
      <c r="E6467" t="s">
        <v>207</v>
      </c>
      <c r="F6467" t="s">
        <v>18441</v>
      </c>
      <c r="G6467" t="s">
        <v>177</v>
      </c>
      <c r="H6467" t="s">
        <v>150</v>
      </c>
      <c r="I6467" t="s">
        <v>136</v>
      </c>
      <c r="J6467" t="s">
        <v>137</v>
      </c>
      <c r="K6467" t="s">
        <v>144</v>
      </c>
      <c r="L6467" t="s">
        <v>18442</v>
      </c>
      <c r="M6467" t="s">
        <v>18443</v>
      </c>
      <c r="N6467">
        <v>2.8941666659999998</v>
      </c>
      <c r="O6467">
        <v>0</v>
      </c>
      <c r="P6467">
        <v>1</v>
      </c>
      <c r="Q6467">
        <v>0</v>
      </c>
      <c r="R6467">
        <v>1</v>
      </c>
      <c r="S6467">
        <v>0</v>
      </c>
      <c r="T6467">
        <v>0</v>
      </c>
      <c r="U6467">
        <v>0</v>
      </c>
      <c r="V6467">
        <v>0</v>
      </c>
      <c r="W6467">
        <v>0</v>
      </c>
      <c r="X6467">
        <v>0.61141509760604162</v>
      </c>
      <c r="Y6467">
        <v>0</v>
      </c>
      <c r="Z6467">
        <v>2.1037711915858335</v>
      </c>
      <c r="AA6467">
        <v>0</v>
      </c>
      <c r="AB6467">
        <v>0</v>
      </c>
      <c r="AC6467">
        <v>0</v>
      </c>
      <c r="AD6467">
        <v>0</v>
      </c>
      <c r="AE6467">
        <v>2.715186289191875</v>
      </c>
    </row>
    <row r="6468" spans="1:31" x14ac:dyDescent="0.3">
      <c r="A6468">
        <v>2519924</v>
      </c>
      <c r="B6468">
        <v>1</v>
      </c>
      <c r="C6468" t="s">
        <v>81</v>
      </c>
      <c r="D6468" t="s">
        <v>113</v>
      </c>
      <c r="E6468" t="s">
        <v>167</v>
      </c>
      <c r="F6468" t="s">
        <v>18444</v>
      </c>
      <c r="G6468" t="s">
        <v>263</v>
      </c>
      <c r="H6468" t="s">
        <v>150</v>
      </c>
      <c r="I6468" t="s">
        <v>136</v>
      </c>
      <c r="J6468" t="s">
        <v>137</v>
      </c>
      <c r="K6468" t="s">
        <v>144</v>
      </c>
      <c r="L6468" t="s">
        <v>18445</v>
      </c>
      <c r="M6468" t="s">
        <v>18446</v>
      </c>
      <c r="N6468">
        <v>2.0550000000000002</v>
      </c>
      <c r="O6468">
        <v>0</v>
      </c>
      <c r="P6468">
        <v>3</v>
      </c>
      <c r="Q6468">
        <v>0</v>
      </c>
      <c r="R6468">
        <v>0</v>
      </c>
      <c r="S6468">
        <v>0</v>
      </c>
      <c r="T6468">
        <v>0</v>
      </c>
      <c r="U6468">
        <v>0</v>
      </c>
      <c r="V6468">
        <v>0</v>
      </c>
      <c r="W6468">
        <v>0</v>
      </c>
      <c r="X6468">
        <v>0.37800223940997008</v>
      </c>
      <c r="Y6468">
        <v>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0.37800223940997008</v>
      </c>
    </row>
    <row r="6469" spans="1:31" x14ac:dyDescent="0.3">
      <c r="A6469">
        <v>2520316</v>
      </c>
      <c r="B6469">
        <v>1</v>
      </c>
      <c r="C6469" t="s">
        <v>80</v>
      </c>
      <c r="D6469" t="s">
        <v>82</v>
      </c>
      <c r="E6469" t="s">
        <v>167</v>
      </c>
      <c r="F6469" t="s">
        <v>18447</v>
      </c>
      <c r="G6469" t="s">
        <v>263</v>
      </c>
      <c r="H6469" t="s">
        <v>150</v>
      </c>
      <c r="I6469" t="s">
        <v>136</v>
      </c>
      <c r="J6469" t="s">
        <v>137</v>
      </c>
      <c r="K6469" t="s">
        <v>144</v>
      </c>
      <c r="L6469" t="s">
        <v>18448</v>
      </c>
      <c r="M6469" t="s">
        <v>18449</v>
      </c>
      <c r="N6469">
        <v>3.5016666660000002</v>
      </c>
      <c r="O6469">
        <v>0</v>
      </c>
      <c r="P6469">
        <v>2</v>
      </c>
      <c r="Q6469">
        <v>0</v>
      </c>
      <c r="R6469">
        <v>0</v>
      </c>
      <c r="S6469">
        <v>0</v>
      </c>
      <c r="T6469">
        <v>2</v>
      </c>
      <c r="U6469">
        <v>0</v>
      </c>
      <c r="V6469">
        <v>0</v>
      </c>
      <c r="W6469">
        <v>0</v>
      </c>
      <c r="X6469">
        <v>1.30289745227545</v>
      </c>
      <c r="Y6469">
        <v>0</v>
      </c>
      <c r="Z6469">
        <v>0</v>
      </c>
      <c r="AA6469">
        <v>0</v>
      </c>
      <c r="AB6469">
        <v>5.1173073597699998</v>
      </c>
      <c r="AC6469">
        <v>0</v>
      </c>
      <c r="AD6469">
        <v>0</v>
      </c>
      <c r="AE6469">
        <v>6.4202048120454496</v>
      </c>
    </row>
    <row r="6470" spans="1:31" x14ac:dyDescent="0.3">
      <c r="A6470">
        <v>2520422</v>
      </c>
      <c r="B6470">
        <v>1</v>
      </c>
      <c r="C6470" t="s">
        <v>81</v>
      </c>
      <c r="D6470" t="s">
        <v>118</v>
      </c>
      <c r="E6470" t="s">
        <v>132</v>
      </c>
      <c r="F6470" t="s">
        <v>3474</v>
      </c>
      <c r="G6470" t="s">
        <v>204</v>
      </c>
      <c r="H6470" t="s">
        <v>135</v>
      </c>
      <c r="I6470" t="s">
        <v>136</v>
      </c>
      <c r="J6470" t="s">
        <v>137</v>
      </c>
      <c r="K6470" t="s">
        <v>144</v>
      </c>
      <c r="L6470" t="s">
        <v>18450</v>
      </c>
      <c r="M6470" t="s">
        <v>18451</v>
      </c>
      <c r="N6470">
        <v>0.91416666599999996</v>
      </c>
      <c r="O6470">
        <v>0</v>
      </c>
      <c r="P6470">
        <v>45</v>
      </c>
      <c r="Q6470">
        <v>0</v>
      </c>
      <c r="R6470">
        <v>10</v>
      </c>
      <c r="S6470">
        <v>0</v>
      </c>
      <c r="T6470">
        <v>4</v>
      </c>
      <c r="U6470">
        <v>0</v>
      </c>
      <c r="V6470">
        <v>0</v>
      </c>
      <c r="W6470">
        <v>0</v>
      </c>
      <c r="X6470">
        <v>9.1616438970291387</v>
      </c>
      <c r="Y6470">
        <v>0</v>
      </c>
      <c r="Z6470">
        <v>1.2862666526953126</v>
      </c>
      <c r="AA6470">
        <v>0</v>
      </c>
      <c r="AB6470">
        <v>2.8816312054576558</v>
      </c>
      <c r="AC6470">
        <v>0</v>
      </c>
      <c r="AD6470">
        <v>0</v>
      </c>
      <c r="AE6470">
        <v>13.329541755182106</v>
      </c>
    </row>
    <row r="6471" spans="1:31" x14ac:dyDescent="0.3">
      <c r="A6471">
        <v>2520130</v>
      </c>
      <c r="B6471">
        <v>1</v>
      </c>
      <c r="C6471" t="s">
        <v>80</v>
      </c>
      <c r="D6471" t="s">
        <v>106</v>
      </c>
      <c r="E6471" t="s">
        <v>159</v>
      </c>
      <c r="F6471" t="s">
        <v>18452</v>
      </c>
      <c r="G6471" t="s">
        <v>181</v>
      </c>
      <c r="H6471" t="s">
        <v>150</v>
      </c>
      <c r="I6471" t="s">
        <v>136</v>
      </c>
      <c r="J6471" t="s">
        <v>137</v>
      </c>
      <c r="K6471" t="s">
        <v>144</v>
      </c>
      <c r="L6471" t="s">
        <v>18453</v>
      </c>
      <c r="M6471" t="s">
        <v>18454</v>
      </c>
      <c r="N6471">
        <v>2.048611111</v>
      </c>
      <c r="O6471">
        <v>0</v>
      </c>
      <c r="P6471">
        <v>0</v>
      </c>
      <c r="Q6471">
        <v>0</v>
      </c>
      <c r="R6471">
        <v>12</v>
      </c>
      <c r="S6471">
        <v>0</v>
      </c>
      <c r="T6471">
        <v>4</v>
      </c>
      <c r="U6471">
        <v>0</v>
      </c>
      <c r="V6471">
        <v>0</v>
      </c>
      <c r="W6471">
        <v>0</v>
      </c>
      <c r="X6471">
        <v>0</v>
      </c>
      <c r="Y6471">
        <v>0</v>
      </c>
      <c r="Z6471">
        <v>2.8353397662274737</v>
      </c>
      <c r="AA6471">
        <v>0</v>
      </c>
      <c r="AB6471">
        <v>4.6110880617558347</v>
      </c>
      <c r="AC6471">
        <v>0</v>
      </c>
      <c r="AD6471">
        <v>0</v>
      </c>
      <c r="AE6471">
        <v>7.4464278279833085</v>
      </c>
    </row>
    <row r="6472" spans="1:31" x14ac:dyDescent="0.3">
      <c r="A6472">
        <v>2520439</v>
      </c>
      <c r="B6472">
        <v>1</v>
      </c>
      <c r="C6472" t="s">
        <v>81</v>
      </c>
      <c r="D6472" t="s">
        <v>122</v>
      </c>
      <c r="E6472" t="s">
        <v>132</v>
      </c>
      <c r="F6472" t="s">
        <v>18455</v>
      </c>
      <c r="G6472" t="s">
        <v>143</v>
      </c>
      <c r="H6472" t="s">
        <v>135</v>
      </c>
      <c r="I6472" t="s">
        <v>136</v>
      </c>
      <c r="J6472" t="s">
        <v>137</v>
      </c>
      <c r="K6472" t="s">
        <v>144</v>
      </c>
      <c r="L6472" t="s">
        <v>18456</v>
      </c>
      <c r="M6472" t="s">
        <v>18457</v>
      </c>
      <c r="N6472">
        <v>0.83666666599999995</v>
      </c>
      <c r="O6472">
        <v>1</v>
      </c>
      <c r="P6472">
        <v>335</v>
      </c>
      <c r="Q6472">
        <v>16</v>
      </c>
      <c r="R6472">
        <v>5</v>
      </c>
      <c r="S6472">
        <v>1</v>
      </c>
      <c r="T6472">
        <v>32</v>
      </c>
      <c r="U6472">
        <v>0</v>
      </c>
      <c r="V6472">
        <v>0</v>
      </c>
      <c r="W6472">
        <v>0.23753454176444444</v>
      </c>
      <c r="X6472">
        <v>40.667701356043288</v>
      </c>
      <c r="Y6472">
        <v>17.07347384911974</v>
      </c>
      <c r="Z6472">
        <v>1.7929546508629124</v>
      </c>
      <c r="AA6472">
        <v>0</v>
      </c>
      <c r="AB6472">
        <v>10.154938378108456</v>
      </c>
      <c r="AC6472">
        <v>0</v>
      </c>
      <c r="AD6472">
        <v>0</v>
      </c>
      <c r="AE6472">
        <v>69.926602775898843</v>
      </c>
    </row>
    <row r="6473" spans="1:31" x14ac:dyDescent="0.3">
      <c r="A6473">
        <v>2519752</v>
      </c>
      <c r="B6473">
        <v>1</v>
      </c>
      <c r="C6473" t="s">
        <v>81</v>
      </c>
      <c r="D6473" t="s">
        <v>113</v>
      </c>
      <c r="E6473" t="s">
        <v>132</v>
      </c>
      <c r="F6473" t="s">
        <v>18458</v>
      </c>
      <c r="G6473" t="s">
        <v>143</v>
      </c>
      <c r="H6473" t="s">
        <v>135</v>
      </c>
      <c r="I6473" t="s">
        <v>136</v>
      </c>
      <c r="J6473" t="s">
        <v>137</v>
      </c>
      <c r="K6473" t="s">
        <v>144</v>
      </c>
      <c r="L6473" t="s">
        <v>18459</v>
      </c>
      <c r="M6473" t="s">
        <v>18460</v>
      </c>
      <c r="N6473">
        <v>8.0930555549999994</v>
      </c>
      <c r="O6473">
        <v>15</v>
      </c>
      <c r="P6473">
        <v>263</v>
      </c>
      <c r="Q6473">
        <v>100</v>
      </c>
      <c r="R6473">
        <v>28</v>
      </c>
      <c r="S6473">
        <v>14</v>
      </c>
      <c r="T6473">
        <v>20</v>
      </c>
      <c r="U6473">
        <v>0</v>
      </c>
      <c r="V6473">
        <v>0</v>
      </c>
      <c r="W6473">
        <v>9.9068784715524423</v>
      </c>
      <c r="X6473">
        <v>353.26370122809476</v>
      </c>
      <c r="Y6473">
        <v>450.6769245824745</v>
      </c>
      <c r="Z6473">
        <v>48.300456605425268</v>
      </c>
      <c r="AA6473">
        <v>214.38084268066009</v>
      </c>
      <c r="AB6473">
        <v>35.813398323219694</v>
      </c>
      <c r="AC6473">
        <v>0</v>
      </c>
      <c r="AD6473">
        <v>0</v>
      </c>
      <c r="AE6473">
        <v>1112.3422018914268</v>
      </c>
    </row>
    <row r="6474" spans="1:31" x14ac:dyDescent="0.3">
      <c r="A6474">
        <v>2520090</v>
      </c>
      <c r="B6474">
        <v>1</v>
      </c>
      <c r="C6474" t="s">
        <v>80</v>
      </c>
      <c r="D6474" t="s">
        <v>85</v>
      </c>
      <c r="E6474" t="s">
        <v>207</v>
      </c>
      <c r="F6474" t="s">
        <v>18461</v>
      </c>
      <c r="G6474" t="s">
        <v>134</v>
      </c>
      <c r="H6474" t="s">
        <v>150</v>
      </c>
      <c r="I6474" t="s">
        <v>136</v>
      </c>
      <c r="J6474" t="s">
        <v>137</v>
      </c>
      <c r="K6474" t="s">
        <v>138</v>
      </c>
      <c r="L6474" t="s">
        <v>18462</v>
      </c>
      <c r="M6474" t="s">
        <v>18463</v>
      </c>
      <c r="N6474">
        <v>0.51472222199999995</v>
      </c>
      <c r="O6474">
        <v>0</v>
      </c>
      <c r="P6474">
        <v>53</v>
      </c>
      <c r="Q6474">
        <v>0</v>
      </c>
      <c r="R6474">
        <v>0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7.1934985491759393</v>
      </c>
      <c r="Y6474">
        <v>0</v>
      </c>
      <c r="Z6474">
        <v>0</v>
      </c>
      <c r="AA6474">
        <v>0</v>
      </c>
      <c r="AB6474">
        <v>0</v>
      </c>
      <c r="AC6474">
        <v>0</v>
      </c>
      <c r="AD6474">
        <v>0</v>
      </c>
      <c r="AE6474">
        <v>7.1934985491759393</v>
      </c>
    </row>
    <row r="6475" spans="1:31" x14ac:dyDescent="0.3">
      <c r="A6475">
        <v>2520485</v>
      </c>
      <c r="B6475">
        <v>1</v>
      </c>
      <c r="C6475" t="s">
        <v>81</v>
      </c>
      <c r="D6475" t="s">
        <v>122</v>
      </c>
      <c r="E6475" t="s">
        <v>141</v>
      </c>
      <c r="F6475" t="s">
        <v>18464</v>
      </c>
      <c r="G6475" t="s">
        <v>143</v>
      </c>
      <c r="H6475" t="s">
        <v>135</v>
      </c>
      <c r="I6475" t="s">
        <v>136</v>
      </c>
      <c r="J6475" t="s">
        <v>137</v>
      </c>
      <c r="K6475" t="s">
        <v>144</v>
      </c>
      <c r="L6475" t="s">
        <v>18465</v>
      </c>
      <c r="M6475" t="s">
        <v>18466</v>
      </c>
      <c r="N6475">
        <v>1.758611111</v>
      </c>
      <c r="O6475">
        <v>0</v>
      </c>
      <c r="P6475">
        <v>176</v>
      </c>
      <c r="Q6475">
        <v>0</v>
      </c>
      <c r="R6475">
        <v>0</v>
      </c>
      <c r="S6475">
        <v>7</v>
      </c>
      <c r="T6475">
        <v>22</v>
      </c>
      <c r="U6475">
        <v>4</v>
      </c>
      <c r="V6475">
        <v>0</v>
      </c>
      <c r="W6475">
        <v>0</v>
      </c>
      <c r="X6475">
        <v>36.937657844766569</v>
      </c>
      <c r="Y6475">
        <v>0</v>
      </c>
      <c r="Z6475">
        <v>0</v>
      </c>
      <c r="AA6475">
        <v>188.14308106831959</v>
      </c>
      <c r="AB6475">
        <v>44.30687296555476</v>
      </c>
      <c r="AC6475">
        <v>19.036318378237784</v>
      </c>
      <c r="AD6475">
        <v>0</v>
      </c>
      <c r="AE6475">
        <v>288.42393025687869</v>
      </c>
    </row>
    <row r="6476" spans="1:31" x14ac:dyDescent="0.3">
      <c r="A6476">
        <v>2520044</v>
      </c>
      <c r="B6476">
        <v>1</v>
      </c>
      <c r="C6476" t="s">
        <v>80</v>
      </c>
      <c r="D6476" t="s">
        <v>94</v>
      </c>
      <c r="E6476" t="s">
        <v>132</v>
      </c>
      <c r="F6476" t="s">
        <v>18467</v>
      </c>
      <c r="G6476" t="s">
        <v>295</v>
      </c>
      <c r="H6476" t="s">
        <v>135</v>
      </c>
      <c r="I6476" t="s">
        <v>136</v>
      </c>
      <c r="J6476" t="s">
        <v>137</v>
      </c>
      <c r="K6476" t="s">
        <v>138</v>
      </c>
      <c r="L6476" t="s">
        <v>18468</v>
      </c>
      <c r="M6476" t="s">
        <v>18469</v>
      </c>
      <c r="N6476">
        <v>0.15944444399999999</v>
      </c>
      <c r="O6476">
        <v>0</v>
      </c>
      <c r="P6476">
        <v>101</v>
      </c>
      <c r="Q6476">
        <v>0</v>
      </c>
      <c r="R6476">
        <v>0</v>
      </c>
      <c r="S6476">
        <v>0</v>
      </c>
      <c r="T6476">
        <v>4</v>
      </c>
      <c r="U6476">
        <v>0</v>
      </c>
      <c r="V6476">
        <v>0</v>
      </c>
      <c r="W6476">
        <v>0</v>
      </c>
      <c r="X6476">
        <v>3.5041815806443886</v>
      </c>
      <c r="Y6476">
        <v>0</v>
      </c>
      <c r="Z6476">
        <v>0</v>
      </c>
      <c r="AA6476">
        <v>0</v>
      </c>
      <c r="AB6476">
        <v>0.7886954422045801</v>
      </c>
      <c r="AC6476">
        <v>0</v>
      </c>
      <c r="AD6476">
        <v>0</v>
      </c>
      <c r="AE6476">
        <v>4.2928770228489688</v>
      </c>
    </row>
    <row r="6477" spans="1:31" x14ac:dyDescent="0.3">
      <c r="A6477">
        <v>2520027</v>
      </c>
      <c r="B6477">
        <v>1</v>
      </c>
      <c r="C6477" t="s">
        <v>80</v>
      </c>
      <c r="D6477" t="s">
        <v>104</v>
      </c>
      <c r="E6477" t="s">
        <v>132</v>
      </c>
      <c r="F6477" t="s">
        <v>18470</v>
      </c>
      <c r="G6477" t="s">
        <v>204</v>
      </c>
      <c r="H6477" t="s">
        <v>135</v>
      </c>
      <c r="I6477" t="s">
        <v>136</v>
      </c>
      <c r="J6477" t="s">
        <v>137</v>
      </c>
      <c r="K6477" t="s">
        <v>144</v>
      </c>
      <c r="L6477" t="s">
        <v>18471</v>
      </c>
      <c r="M6477" t="s">
        <v>18472</v>
      </c>
      <c r="N6477">
        <v>2.6322222219999998</v>
      </c>
      <c r="O6477">
        <v>0</v>
      </c>
      <c r="P6477">
        <v>183</v>
      </c>
      <c r="Q6477">
        <v>0</v>
      </c>
      <c r="R6477">
        <v>1</v>
      </c>
      <c r="S6477">
        <v>0</v>
      </c>
      <c r="T6477">
        <v>15</v>
      </c>
      <c r="U6477">
        <v>0</v>
      </c>
      <c r="V6477">
        <v>0</v>
      </c>
      <c r="W6477">
        <v>0</v>
      </c>
      <c r="X6477">
        <v>75.090930563666731</v>
      </c>
      <c r="Y6477">
        <v>0</v>
      </c>
      <c r="Z6477">
        <v>3.2456787993033337E-2</v>
      </c>
      <c r="AA6477">
        <v>0</v>
      </c>
      <c r="AB6477">
        <v>24.214420719922259</v>
      </c>
      <c r="AC6477">
        <v>0</v>
      </c>
      <c r="AD6477">
        <v>0</v>
      </c>
      <c r="AE6477">
        <v>99.337808071582018</v>
      </c>
    </row>
    <row r="6478" spans="1:31" x14ac:dyDescent="0.3">
      <c r="A6478">
        <v>2520170</v>
      </c>
      <c r="B6478">
        <v>1</v>
      </c>
      <c r="C6478" t="s">
        <v>80</v>
      </c>
      <c r="D6478" t="s">
        <v>111</v>
      </c>
      <c r="E6478" t="s">
        <v>167</v>
      </c>
      <c r="F6478" t="s">
        <v>10171</v>
      </c>
      <c r="G6478" t="s">
        <v>169</v>
      </c>
      <c r="H6478" t="s">
        <v>150</v>
      </c>
      <c r="I6478" t="s">
        <v>136</v>
      </c>
      <c r="J6478" t="s">
        <v>137</v>
      </c>
      <c r="K6478" t="s">
        <v>144</v>
      </c>
      <c r="L6478" t="s">
        <v>18473</v>
      </c>
      <c r="M6478" t="s">
        <v>18474</v>
      </c>
      <c r="N6478">
        <v>1.4827777769999999</v>
      </c>
      <c r="O6478">
        <v>0</v>
      </c>
      <c r="P6478">
        <v>12</v>
      </c>
      <c r="Q6478">
        <v>0</v>
      </c>
      <c r="R6478">
        <v>0</v>
      </c>
      <c r="S6478">
        <v>0</v>
      </c>
      <c r="T6478">
        <v>1</v>
      </c>
      <c r="U6478">
        <v>0</v>
      </c>
      <c r="V6478">
        <v>0</v>
      </c>
      <c r="W6478">
        <v>0</v>
      </c>
      <c r="X6478">
        <v>8.863254123452716</v>
      </c>
      <c r="Y6478">
        <v>0</v>
      </c>
      <c r="Z6478">
        <v>0</v>
      </c>
      <c r="AA6478">
        <v>0</v>
      </c>
      <c r="AB6478">
        <v>35.811560610949286</v>
      </c>
      <c r="AC6478">
        <v>0</v>
      </c>
      <c r="AD6478">
        <v>0</v>
      </c>
      <c r="AE6478">
        <v>44.674814734402005</v>
      </c>
    </row>
    <row r="6479" spans="1:31" x14ac:dyDescent="0.3">
      <c r="A6479">
        <v>2519815</v>
      </c>
      <c r="B6479">
        <v>1</v>
      </c>
      <c r="C6479" t="s">
        <v>80</v>
      </c>
      <c r="D6479" t="s">
        <v>94</v>
      </c>
      <c r="E6479" t="s">
        <v>132</v>
      </c>
      <c r="F6479" t="s">
        <v>18475</v>
      </c>
      <c r="G6479" t="s">
        <v>143</v>
      </c>
      <c r="H6479" t="s">
        <v>135</v>
      </c>
      <c r="I6479" t="s">
        <v>136</v>
      </c>
      <c r="J6479" t="s">
        <v>137</v>
      </c>
      <c r="K6479" t="s">
        <v>144</v>
      </c>
      <c r="L6479" t="s">
        <v>18476</v>
      </c>
      <c r="M6479" t="s">
        <v>18477</v>
      </c>
      <c r="N6479">
        <v>0.56055555499999998</v>
      </c>
      <c r="O6479">
        <v>0</v>
      </c>
      <c r="P6479">
        <v>2531</v>
      </c>
      <c r="Q6479">
        <v>0</v>
      </c>
      <c r="R6479">
        <v>0</v>
      </c>
      <c r="S6479">
        <v>0</v>
      </c>
      <c r="T6479">
        <v>279</v>
      </c>
      <c r="U6479">
        <v>0</v>
      </c>
      <c r="V6479">
        <v>0</v>
      </c>
      <c r="W6479">
        <v>0</v>
      </c>
      <c r="X6479">
        <v>287.49190083060228</v>
      </c>
      <c r="Y6479">
        <v>0</v>
      </c>
      <c r="Z6479">
        <v>0</v>
      </c>
      <c r="AA6479">
        <v>0</v>
      </c>
      <c r="AB6479">
        <v>109.66492924355248</v>
      </c>
      <c r="AC6479">
        <v>0</v>
      </c>
      <c r="AD6479">
        <v>0</v>
      </c>
      <c r="AE6479">
        <v>397.15683007415475</v>
      </c>
    </row>
    <row r="6480" spans="1:31" x14ac:dyDescent="0.3">
      <c r="A6480">
        <v>2520382</v>
      </c>
      <c r="B6480">
        <v>1</v>
      </c>
      <c r="C6480" t="s">
        <v>80</v>
      </c>
      <c r="D6480" t="s">
        <v>82</v>
      </c>
      <c r="E6480" t="s">
        <v>132</v>
      </c>
      <c r="F6480" t="s">
        <v>1229</v>
      </c>
      <c r="G6480" t="s">
        <v>143</v>
      </c>
      <c r="H6480" t="s">
        <v>135</v>
      </c>
      <c r="I6480" t="s">
        <v>136</v>
      </c>
      <c r="J6480" t="s">
        <v>137</v>
      </c>
      <c r="K6480" t="s">
        <v>144</v>
      </c>
      <c r="L6480" t="s">
        <v>18478</v>
      </c>
      <c r="M6480" t="s">
        <v>18479</v>
      </c>
      <c r="N6480">
        <v>1.0722222219999999</v>
      </c>
      <c r="O6480">
        <v>0</v>
      </c>
      <c r="P6480">
        <v>733</v>
      </c>
      <c r="Q6480">
        <v>0</v>
      </c>
      <c r="R6480">
        <v>0</v>
      </c>
      <c r="S6480">
        <v>0</v>
      </c>
      <c r="T6480">
        <v>113</v>
      </c>
      <c r="U6480">
        <v>0</v>
      </c>
      <c r="V6480">
        <v>1</v>
      </c>
      <c r="W6480">
        <v>0</v>
      </c>
      <c r="X6480">
        <v>153.3408782589415</v>
      </c>
      <c r="Y6480">
        <v>0</v>
      </c>
      <c r="Z6480">
        <v>0</v>
      </c>
      <c r="AA6480">
        <v>0</v>
      </c>
      <c r="AB6480">
        <v>67.660894970068227</v>
      </c>
      <c r="AC6480">
        <v>0</v>
      </c>
      <c r="AD6480">
        <v>7.3431561924633399</v>
      </c>
      <c r="AE6480">
        <v>228.34492942147307</v>
      </c>
    </row>
    <row r="6481" spans="1:31" x14ac:dyDescent="0.3">
      <c r="A6481">
        <v>2520050</v>
      </c>
      <c r="B6481">
        <v>1</v>
      </c>
      <c r="C6481" t="s">
        <v>80</v>
      </c>
      <c r="D6481" t="s">
        <v>84</v>
      </c>
      <c r="E6481" t="s">
        <v>167</v>
      </c>
      <c r="F6481" t="s">
        <v>18480</v>
      </c>
      <c r="G6481" t="s">
        <v>263</v>
      </c>
      <c r="H6481" t="s">
        <v>150</v>
      </c>
      <c r="I6481" t="s">
        <v>136</v>
      </c>
      <c r="J6481" t="s">
        <v>137</v>
      </c>
      <c r="K6481" t="s">
        <v>144</v>
      </c>
      <c r="L6481" t="s">
        <v>18481</v>
      </c>
      <c r="M6481" t="s">
        <v>18482</v>
      </c>
      <c r="N6481">
        <v>8.4305555549999998</v>
      </c>
      <c r="O6481">
        <v>0</v>
      </c>
      <c r="P6481">
        <v>1</v>
      </c>
      <c r="Q6481">
        <v>0</v>
      </c>
      <c r="R6481">
        <v>0</v>
      </c>
      <c r="S6481">
        <v>0</v>
      </c>
      <c r="T6481">
        <v>0</v>
      </c>
      <c r="U6481">
        <v>0</v>
      </c>
      <c r="V6481">
        <v>0</v>
      </c>
      <c r="W6481">
        <v>0</v>
      </c>
      <c r="X6481">
        <v>5.5071762254524836</v>
      </c>
      <c r="Y6481">
        <v>0</v>
      </c>
      <c r="Z6481">
        <v>0</v>
      </c>
      <c r="AA6481">
        <v>0</v>
      </c>
      <c r="AB6481">
        <v>0</v>
      </c>
      <c r="AC6481">
        <v>0</v>
      </c>
      <c r="AD6481">
        <v>0</v>
      </c>
      <c r="AE6481">
        <v>5.5071762254524836</v>
      </c>
    </row>
    <row r="6482" spans="1:31" x14ac:dyDescent="0.3">
      <c r="A6482">
        <v>2519858</v>
      </c>
      <c r="B6482">
        <v>1</v>
      </c>
      <c r="C6482" t="s">
        <v>80</v>
      </c>
      <c r="D6482" t="s">
        <v>97</v>
      </c>
      <c r="E6482" t="s">
        <v>147</v>
      </c>
      <c r="F6482" t="s">
        <v>18483</v>
      </c>
      <c r="G6482" t="s">
        <v>149</v>
      </c>
      <c r="H6482" t="s">
        <v>150</v>
      </c>
      <c r="I6482" t="s">
        <v>136</v>
      </c>
      <c r="J6482" t="s">
        <v>137</v>
      </c>
      <c r="K6482" t="s">
        <v>144</v>
      </c>
      <c r="L6482" t="s">
        <v>18484</v>
      </c>
      <c r="M6482" t="s">
        <v>18485</v>
      </c>
      <c r="N6482">
        <v>3.8266666659999999</v>
      </c>
      <c r="O6482">
        <v>0</v>
      </c>
      <c r="P6482">
        <v>6</v>
      </c>
      <c r="Q6482">
        <v>0</v>
      </c>
      <c r="R6482">
        <v>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29.207674494626868</v>
      </c>
      <c r="Y6482">
        <v>0</v>
      </c>
      <c r="Z6482">
        <v>0</v>
      </c>
      <c r="AA6482">
        <v>0</v>
      </c>
      <c r="AB6482">
        <v>0</v>
      </c>
      <c r="AC6482">
        <v>0</v>
      </c>
      <c r="AD6482">
        <v>0</v>
      </c>
      <c r="AE6482">
        <v>29.207674494626868</v>
      </c>
    </row>
    <row r="6483" spans="1:31" x14ac:dyDescent="0.3">
      <c r="A6483">
        <v>2519835</v>
      </c>
      <c r="B6483">
        <v>1</v>
      </c>
      <c r="C6483" t="s">
        <v>80</v>
      </c>
      <c r="D6483" t="s">
        <v>95</v>
      </c>
      <c r="E6483" t="s">
        <v>275</v>
      </c>
      <c r="F6483" t="s">
        <v>18486</v>
      </c>
      <c r="G6483" t="s">
        <v>143</v>
      </c>
      <c r="H6483" t="s">
        <v>135</v>
      </c>
      <c r="I6483" t="s">
        <v>136</v>
      </c>
      <c r="J6483" t="s">
        <v>137</v>
      </c>
      <c r="K6483" t="s">
        <v>144</v>
      </c>
      <c r="L6483" t="s">
        <v>18487</v>
      </c>
      <c r="M6483" t="s">
        <v>18488</v>
      </c>
      <c r="N6483">
        <v>0.196944444</v>
      </c>
      <c r="O6483">
        <v>0</v>
      </c>
      <c r="P6483">
        <v>12313</v>
      </c>
      <c r="Q6483">
        <v>0</v>
      </c>
      <c r="R6483">
        <v>48</v>
      </c>
      <c r="S6483">
        <v>10</v>
      </c>
      <c r="T6483">
        <v>795</v>
      </c>
      <c r="U6483">
        <v>1</v>
      </c>
      <c r="V6483">
        <v>0</v>
      </c>
      <c r="W6483">
        <v>0</v>
      </c>
      <c r="X6483">
        <v>362.06021751294026</v>
      </c>
      <c r="Y6483">
        <v>0</v>
      </c>
      <c r="Z6483">
        <v>1.4422311916360053</v>
      </c>
      <c r="AA6483">
        <v>6.4127437236092941</v>
      </c>
      <c r="AB6483">
        <v>141.29420657525358</v>
      </c>
      <c r="AC6483">
        <v>13.412328788325599</v>
      </c>
      <c r="AD6483">
        <v>0</v>
      </c>
      <c r="AE6483">
        <v>524.62172779176467</v>
      </c>
    </row>
    <row r="6484" spans="1:31" x14ac:dyDescent="0.3">
      <c r="A6484">
        <v>2520007</v>
      </c>
      <c r="B6484">
        <v>1</v>
      </c>
      <c r="C6484" t="s">
        <v>80</v>
      </c>
      <c r="D6484" t="s">
        <v>87</v>
      </c>
      <c r="E6484" t="s">
        <v>159</v>
      </c>
      <c r="F6484" t="s">
        <v>18489</v>
      </c>
      <c r="G6484" t="s">
        <v>173</v>
      </c>
      <c r="H6484" t="s">
        <v>150</v>
      </c>
      <c r="I6484" t="s">
        <v>136</v>
      </c>
      <c r="J6484" t="s">
        <v>137</v>
      </c>
      <c r="K6484" t="s">
        <v>138</v>
      </c>
      <c r="L6484" t="s">
        <v>18490</v>
      </c>
      <c r="M6484" t="s">
        <v>18491</v>
      </c>
      <c r="N6484">
        <v>3.22</v>
      </c>
      <c r="O6484">
        <v>0</v>
      </c>
      <c r="P6484">
        <v>392</v>
      </c>
      <c r="Q6484">
        <v>0</v>
      </c>
      <c r="R6484">
        <v>0</v>
      </c>
      <c r="S6484">
        <v>0</v>
      </c>
      <c r="T6484">
        <v>14</v>
      </c>
      <c r="U6484">
        <v>0</v>
      </c>
      <c r="V6484">
        <v>0</v>
      </c>
      <c r="W6484">
        <v>0</v>
      </c>
      <c r="X6484">
        <v>289.74819834801195</v>
      </c>
      <c r="Y6484">
        <v>0</v>
      </c>
      <c r="Z6484">
        <v>0</v>
      </c>
      <c r="AA6484">
        <v>0</v>
      </c>
      <c r="AB6484">
        <v>115.1334454520095</v>
      </c>
      <c r="AC6484">
        <v>0</v>
      </c>
      <c r="AD6484">
        <v>0</v>
      </c>
      <c r="AE6484">
        <v>404.88164380002144</v>
      </c>
    </row>
    <row r="6485" spans="1:31" x14ac:dyDescent="0.3">
      <c r="A6485">
        <v>2520319</v>
      </c>
      <c r="B6485">
        <v>1</v>
      </c>
      <c r="C6485" t="s">
        <v>81</v>
      </c>
      <c r="D6485" t="s">
        <v>118</v>
      </c>
      <c r="E6485" t="s">
        <v>187</v>
      </c>
      <c r="F6485" t="s">
        <v>18492</v>
      </c>
      <c r="G6485" t="s">
        <v>143</v>
      </c>
      <c r="H6485" t="s">
        <v>135</v>
      </c>
      <c r="I6485" t="s">
        <v>277</v>
      </c>
      <c r="J6485" t="s">
        <v>137</v>
      </c>
      <c r="K6485" t="s">
        <v>144</v>
      </c>
      <c r="L6485" t="s">
        <v>18493</v>
      </c>
      <c r="M6485" t="s">
        <v>18494</v>
      </c>
      <c r="N6485">
        <v>3.4722221999999997E-2</v>
      </c>
      <c r="O6485">
        <v>0</v>
      </c>
      <c r="P6485">
        <v>822</v>
      </c>
      <c r="Q6485">
        <v>2</v>
      </c>
      <c r="R6485">
        <v>108</v>
      </c>
      <c r="S6485">
        <v>0</v>
      </c>
      <c r="T6485">
        <v>64</v>
      </c>
      <c r="U6485">
        <v>0</v>
      </c>
      <c r="V6485">
        <v>0</v>
      </c>
      <c r="W6485">
        <v>0</v>
      </c>
      <c r="X6485">
        <v>2.3861113774410749</v>
      </c>
      <c r="Y6485">
        <v>5.3254568807708333E-2</v>
      </c>
      <c r="Z6485">
        <v>0.81750926731406237</v>
      </c>
      <c r="AA6485">
        <v>0</v>
      </c>
      <c r="AB6485">
        <v>1.5629771507765629</v>
      </c>
      <c r="AC6485">
        <v>0</v>
      </c>
      <c r="AD6485">
        <v>0</v>
      </c>
      <c r="AE6485">
        <v>4.8198523643394084</v>
      </c>
    </row>
    <row r="6486" spans="1:31" x14ac:dyDescent="0.3">
      <c r="A6486">
        <v>2519878</v>
      </c>
      <c r="B6486">
        <v>1</v>
      </c>
      <c r="C6486" t="s">
        <v>80</v>
      </c>
      <c r="D6486" t="s">
        <v>100</v>
      </c>
      <c r="E6486" t="s">
        <v>187</v>
      </c>
      <c r="F6486" t="s">
        <v>18495</v>
      </c>
      <c r="G6486" t="s">
        <v>143</v>
      </c>
      <c r="H6486" t="s">
        <v>135</v>
      </c>
      <c r="I6486" t="s">
        <v>136</v>
      </c>
      <c r="J6486" t="s">
        <v>137</v>
      </c>
      <c r="K6486" t="s">
        <v>144</v>
      </c>
      <c r="L6486" t="s">
        <v>18496</v>
      </c>
      <c r="M6486" t="s">
        <v>18497</v>
      </c>
      <c r="N6486">
        <v>1.0866666659999999</v>
      </c>
      <c r="O6486">
        <v>0</v>
      </c>
      <c r="P6486">
        <v>2</v>
      </c>
      <c r="Q6486">
        <v>16</v>
      </c>
      <c r="R6486">
        <v>72</v>
      </c>
      <c r="S6486">
        <v>1</v>
      </c>
      <c r="T6486">
        <v>6</v>
      </c>
      <c r="U6486">
        <v>0</v>
      </c>
      <c r="V6486">
        <v>0</v>
      </c>
      <c r="W6486">
        <v>0</v>
      </c>
      <c r="X6486">
        <v>0.51171850656222218</v>
      </c>
      <c r="Y6486">
        <v>69.40699647391898</v>
      </c>
      <c r="Z6486">
        <v>161.01148316574981</v>
      </c>
      <c r="AA6486">
        <v>0.46221936035954003</v>
      </c>
      <c r="AB6486">
        <v>5.4604406049725851</v>
      </c>
      <c r="AC6486">
        <v>0</v>
      </c>
      <c r="AD6486">
        <v>0</v>
      </c>
      <c r="AE6486">
        <v>236.85285811156314</v>
      </c>
    </row>
    <row r="6487" spans="1:31" x14ac:dyDescent="0.3">
      <c r="A6487">
        <v>2519821</v>
      </c>
      <c r="B6487">
        <v>1</v>
      </c>
      <c r="C6487" t="s">
        <v>80</v>
      </c>
      <c r="D6487" t="s">
        <v>82</v>
      </c>
      <c r="E6487" t="s">
        <v>167</v>
      </c>
      <c r="F6487" t="s">
        <v>5027</v>
      </c>
      <c r="G6487" t="s">
        <v>234</v>
      </c>
      <c r="H6487" t="s">
        <v>150</v>
      </c>
      <c r="I6487" t="s">
        <v>136</v>
      </c>
      <c r="J6487" t="s">
        <v>137</v>
      </c>
      <c r="K6487" t="s">
        <v>144</v>
      </c>
      <c r="L6487" t="s">
        <v>18498</v>
      </c>
      <c r="M6487" t="s">
        <v>18499</v>
      </c>
      <c r="N6487">
        <v>1.9897222219999999</v>
      </c>
      <c r="O6487">
        <v>0</v>
      </c>
      <c r="P6487">
        <v>0</v>
      </c>
      <c r="Q6487">
        <v>0</v>
      </c>
      <c r="R6487">
        <v>0</v>
      </c>
      <c r="S6487">
        <v>0</v>
      </c>
      <c r="T6487">
        <v>1</v>
      </c>
      <c r="U6487">
        <v>0</v>
      </c>
      <c r="V6487">
        <v>0</v>
      </c>
      <c r="W6487">
        <v>0</v>
      </c>
      <c r="X6487">
        <v>0</v>
      </c>
      <c r="Y6487">
        <v>0</v>
      </c>
      <c r="Z6487">
        <v>0</v>
      </c>
      <c r="AA6487">
        <v>0</v>
      </c>
      <c r="AB6487">
        <v>1.9090128337364121</v>
      </c>
      <c r="AC6487">
        <v>0</v>
      </c>
      <c r="AD6487">
        <v>0</v>
      </c>
      <c r="AE6487">
        <v>1.9090128337364121</v>
      </c>
    </row>
    <row r="6488" spans="1:31" x14ac:dyDescent="0.3">
      <c r="A6488">
        <v>2519921</v>
      </c>
      <c r="B6488">
        <v>1</v>
      </c>
      <c r="C6488" t="s">
        <v>80</v>
      </c>
      <c r="D6488" t="s">
        <v>86</v>
      </c>
      <c r="E6488" t="s">
        <v>159</v>
      </c>
      <c r="F6488" t="s">
        <v>18500</v>
      </c>
      <c r="G6488" t="s">
        <v>134</v>
      </c>
      <c r="H6488" t="s">
        <v>150</v>
      </c>
      <c r="I6488" t="s">
        <v>136</v>
      </c>
      <c r="J6488" t="s">
        <v>137</v>
      </c>
      <c r="K6488" t="s">
        <v>138</v>
      </c>
      <c r="L6488" t="s">
        <v>18501</v>
      </c>
      <c r="M6488" t="s">
        <v>18502</v>
      </c>
      <c r="N6488">
        <v>4.2297222220000004</v>
      </c>
      <c r="O6488">
        <v>0</v>
      </c>
      <c r="P6488">
        <v>102</v>
      </c>
      <c r="Q6488">
        <v>0</v>
      </c>
      <c r="R6488">
        <v>0</v>
      </c>
      <c r="S6488">
        <v>0</v>
      </c>
      <c r="T6488">
        <v>3</v>
      </c>
      <c r="U6488">
        <v>0</v>
      </c>
      <c r="V6488">
        <v>0</v>
      </c>
      <c r="W6488">
        <v>0</v>
      </c>
      <c r="X6488">
        <v>142.71973656946184</v>
      </c>
      <c r="Y6488">
        <v>0</v>
      </c>
      <c r="Z6488">
        <v>0</v>
      </c>
      <c r="AA6488">
        <v>0</v>
      </c>
      <c r="AB6488">
        <v>8.6211428483394883</v>
      </c>
      <c r="AC6488">
        <v>0</v>
      </c>
      <c r="AD6488">
        <v>0</v>
      </c>
      <c r="AE6488">
        <v>151.34087941780132</v>
      </c>
    </row>
    <row r="6489" spans="1:31" x14ac:dyDescent="0.3">
      <c r="A6489">
        <v>2520016</v>
      </c>
      <c r="B6489">
        <v>1</v>
      </c>
      <c r="C6489" t="s">
        <v>80</v>
      </c>
      <c r="D6489" t="s">
        <v>97</v>
      </c>
      <c r="E6489" t="s">
        <v>207</v>
      </c>
      <c r="F6489" t="s">
        <v>18503</v>
      </c>
      <c r="G6489" t="s">
        <v>413</v>
      </c>
      <c r="H6489" t="s">
        <v>150</v>
      </c>
      <c r="I6489" t="s">
        <v>136</v>
      </c>
      <c r="J6489" t="s">
        <v>137</v>
      </c>
      <c r="K6489" t="s">
        <v>144</v>
      </c>
      <c r="L6489" t="s">
        <v>18504</v>
      </c>
      <c r="M6489" t="s">
        <v>18505</v>
      </c>
      <c r="N6489">
        <v>3.403333333</v>
      </c>
      <c r="O6489">
        <v>0</v>
      </c>
      <c r="P6489">
        <v>19</v>
      </c>
      <c r="Q6489">
        <v>0</v>
      </c>
      <c r="R6489">
        <v>2</v>
      </c>
      <c r="S6489">
        <v>0</v>
      </c>
      <c r="T6489">
        <v>1</v>
      </c>
      <c r="U6489">
        <v>0</v>
      </c>
      <c r="V6489">
        <v>0</v>
      </c>
      <c r="W6489">
        <v>0</v>
      </c>
      <c r="X6489">
        <v>23.090243156045133</v>
      </c>
      <c r="Y6489">
        <v>0</v>
      </c>
      <c r="Z6489">
        <v>2.0983104190379165</v>
      </c>
      <c r="AA6489">
        <v>0</v>
      </c>
      <c r="AB6489">
        <v>1.7313318496116004</v>
      </c>
      <c r="AC6489">
        <v>0</v>
      </c>
      <c r="AD6489">
        <v>0</v>
      </c>
      <c r="AE6489">
        <v>26.919885424694648</v>
      </c>
    </row>
    <row r="6490" spans="1:31" x14ac:dyDescent="0.3">
      <c r="A6490">
        <v>2520202</v>
      </c>
      <c r="B6490">
        <v>1</v>
      </c>
      <c r="C6490" t="s">
        <v>81</v>
      </c>
      <c r="D6490" t="s">
        <v>127</v>
      </c>
      <c r="E6490" t="s">
        <v>132</v>
      </c>
      <c r="F6490" t="s">
        <v>5355</v>
      </c>
      <c r="G6490" t="s">
        <v>143</v>
      </c>
      <c r="H6490" t="s">
        <v>135</v>
      </c>
      <c r="I6490" t="s">
        <v>277</v>
      </c>
      <c r="J6490" t="s">
        <v>137</v>
      </c>
      <c r="K6490" t="s">
        <v>144</v>
      </c>
      <c r="L6490" t="s">
        <v>18506</v>
      </c>
      <c r="M6490" t="s">
        <v>18507</v>
      </c>
      <c r="N6490">
        <v>1.6666666E-2</v>
      </c>
      <c r="O6490">
        <v>1</v>
      </c>
      <c r="P6490">
        <v>486</v>
      </c>
      <c r="Q6490">
        <v>92</v>
      </c>
      <c r="R6490">
        <v>132</v>
      </c>
      <c r="S6490">
        <v>8</v>
      </c>
      <c r="T6490">
        <v>67</v>
      </c>
      <c r="U6490">
        <v>0</v>
      </c>
      <c r="V6490">
        <v>0</v>
      </c>
      <c r="W6490">
        <v>4.6605158999999995E-3</v>
      </c>
      <c r="X6490">
        <v>1.8844229428798343</v>
      </c>
      <c r="Y6490">
        <v>2.6095406759749498</v>
      </c>
      <c r="Z6490">
        <v>1.3593956189379501</v>
      </c>
      <c r="AA6490">
        <v>0.80084038365160015</v>
      </c>
      <c r="AB6490">
        <v>0.45288076431714996</v>
      </c>
      <c r="AC6490">
        <v>0</v>
      </c>
      <c r="AD6490">
        <v>0</v>
      </c>
      <c r="AE6490">
        <v>7.1117409016614843</v>
      </c>
    </row>
    <row r="6491" spans="1:31" x14ac:dyDescent="0.3">
      <c r="A6491">
        <v>2520325</v>
      </c>
      <c r="B6491">
        <v>1</v>
      </c>
      <c r="C6491" t="s">
        <v>80</v>
      </c>
      <c r="D6491" t="s">
        <v>103</v>
      </c>
      <c r="E6491" t="s">
        <v>132</v>
      </c>
      <c r="F6491" t="s">
        <v>18508</v>
      </c>
      <c r="G6491" t="s">
        <v>204</v>
      </c>
      <c r="H6491" t="s">
        <v>135</v>
      </c>
      <c r="I6491" t="s">
        <v>136</v>
      </c>
      <c r="J6491" t="s">
        <v>137</v>
      </c>
      <c r="K6491" t="s">
        <v>144</v>
      </c>
      <c r="L6491" t="s">
        <v>18509</v>
      </c>
      <c r="M6491" t="s">
        <v>18510</v>
      </c>
      <c r="N6491">
        <v>0.61472222200000004</v>
      </c>
      <c r="O6491">
        <v>0</v>
      </c>
      <c r="P6491">
        <v>197</v>
      </c>
      <c r="Q6491">
        <v>0</v>
      </c>
      <c r="R6491">
        <v>6</v>
      </c>
      <c r="S6491">
        <v>0</v>
      </c>
      <c r="T6491">
        <v>47</v>
      </c>
      <c r="U6491">
        <v>0</v>
      </c>
      <c r="V6491">
        <v>0</v>
      </c>
      <c r="W6491">
        <v>0</v>
      </c>
      <c r="X6491">
        <v>18.305039027454931</v>
      </c>
      <c r="Y6491">
        <v>0</v>
      </c>
      <c r="Z6491">
        <v>1.0161943325663725</v>
      </c>
      <c r="AA6491">
        <v>0</v>
      </c>
      <c r="AB6491">
        <v>13.96391397702592</v>
      </c>
      <c r="AC6491">
        <v>0</v>
      </c>
      <c r="AD6491">
        <v>0</v>
      </c>
      <c r="AE6491">
        <v>33.285147337047221</v>
      </c>
    </row>
    <row r="6492" spans="1:31" x14ac:dyDescent="0.3">
      <c r="A6492">
        <v>2520179</v>
      </c>
      <c r="B6492">
        <v>1</v>
      </c>
      <c r="C6492" t="s">
        <v>80</v>
      </c>
      <c r="D6492" t="s">
        <v>83</v>
      </c>
      <c r="E6492" t="s">
        <v>167</v>
      </c>
      <c r="F6492" t="s">
        <v>18511</v>
      </c>
      <c r="G6492" t="s">
        <v>263</v>
      </c>
      <c r="H6492" t="s">
        <v>150</v>
      </c>
      <c r="I6492" t="s">
        <v>136</v>
      </c>
      <c r="J6492" t="s">
        <v>137</v>
      </c>
      <c r="K6492" t="s">
        <v>144</v>
      </c>
      <c r="L6492" t="s">
        <v>18512</v>
      </c>
      <c r="M6492" t="s">
        <v>18513</v>
      </c>
      <c r="N6492">
        <v>4.3055555549999998</v>
      </c>
      <c r="O6492">
        <v>0</v>
      </c>
      <c r="P6492">
        <v>0</v>
      </c>
      <c r="Q6492">
        <v>0</v>
      </c>
      <c r="R6492">
        <v>0</v>
      </c>
      <c r="S6492">
        <v>0</v>
      </c>
      <c r="T6492">
        <v>9</v>
      </c>
      <c r="U6492">
        <v>0</v>
      </c>
      <c r="V6492">
        <v>0</v>
      </c>
      <c r="W6492">
        <v>0</v>
      </c>
      <c r="X6492">
        <v>0</v>
      </c>
      <c r="Y6492">
        <v>0</v>
      </c>
      <c r="Z6492">
        <v>0</v>
      </c>
      <c r="AA6492">
        <v>0</v>
      </c>
      <c r="AB6492">
        <v>10.857268733882334</v>
      </c>
      <c r="AC6492">
        <v>0</v>
      </c>
      <c r="AD6492">
        <v>0</v>
      </c>
      <c r="AE6492">
        <v>10.857268733882334</v>
      </c>
    </row>
    <row r="6493" spans="1:31" x14ac:dyDescent="0.3">
      <c r="A6493">
        <v>2520302</v>
      </c>
      <c r="B6493">
        <v>1</v>
      </c>
      <c r="C6493" t="s">
        <v>80</v>
      </c>
      <c r="D6493" t="s">
        <v>88</v>
      </c>
      <c r="E6493" t="s">
        <v>167</v>
      </c>
      <c r="F6493" t="s">
        <v>18514</v>
      </c>
      <c r="G6493" t="s">
        <v>234</v>
      </c>
      <c r="H6493" t="s">
        <v>150</v>
      </c>
      <c r="I6493" t="s">
        <v>136</v>
      </c>
      <c r="J6493" t="s">
        <v>137</v>
      </c>
      <c r="K6493" t="s">
        <v>144</v>
      </c>
      <c r="L6493" t="s">
        <v>18515</v>
      </c>
      <c r="M6493" t="s">
        <v>18516</v>
      </c>
      <c r="N6493">
        <v>2.167777777</v>
      </c>
      <c r="O6493">
        <v>0</v>
      </c>
      <c r="P6493">
        <v>0</v>
      </c>
      <c r="Q6493">
        <v>0</v>
      </c>
      <c r="R6493">
        <v>0</v>
      </c>
      <c r="S6493">
        <v>0</v>
      </c>
      <c r="T6493">
        <v>2</v>
      </c>
      <c r="U6493">
        <v>0</v>
      </c>
      <c r="V6493">
        <v>0</v>
      </c>
      <c r="W6493">
        <v>0</v>
      </c>
      <c r="X6493">
        <v>0</v>
      </c>
      <c r="Y6493">
        <v>0</v>
      </c>
      <c r="Z6493">
        <v>0</v>
      </c>
      <c r="AA6493">
        <v>0</v>
      </c>
      <c r="AB6493">
        <v>13.906207063941601</v>
      </c>
      <c r="AC6493">
        <v>0</v>
      </c>
      <c r="AD6493">
        <v>0</v>
      </c>
      <c r="AE6493">
        <v>13.906207063941601</v>
      </c>
    </row>
    <row r="6494" spans="1:31" x14ac:dyDescent="0.3">
      <c r="A6494">
        <v>2520448</v>
      </c>
      <c r="B6494">
        <v>1</v>
      </c>
      <c r="C6494" t="s">
        <v>80</v>
      </c>
      <c r="D6494" t="s">
        <v>99</v>
      </c>
      <c r="E6494" t="s">
        <v>207</v>
      </c>
      <c r="F6494" t="s">
        <v>18517</v>
      </c>
      <c r="G6494" t="s">
        <v>177</v>
      </c>
      <c r="H6494" t="s">
        <v>150</v>
      </c>
      <c r="I6494" t="s">
        <v>136</v>
      </c>
      <c r="J6494" t="s">
        <v>137</v>
      </c>
      <c r="K6494" t="s">
        <v>144</v>
      </c>
      <c r="L6494" t="s">
        <v>18518</v>
      </c>
      <c r="M6494" t="s">
        <v>18519</v>
      </c>
      <c r="N6494">
        <v>2.0216666659999998</v>
      </c>
      <c r="O6494">
        <v>0</v>
      </c>
      <c r="P6494">
        <v>45</v>
      </c>
      <c r="Q6494">
        <v>0</v>
      </c>
      <c r="R6494">
        <v>0</v>
      </c>
      <c r="S6494">
        <v>0</v>
      </c>
      <c r="T6494">
        <v>0</v>
      </c>
      <c r="U6494">
        <v>0</v>
      </c>
      <c r="V6494">
        <v>0</v>
      </c>
      <c r="W6494">
        <v>0</v>
      </c>
      <c r="X6494">
        <v>21.453229631805918</v>
      </c>
      <c r="Y6494">
        <v>0</v>
      </c>
      <c r="Z6494">
        <v>0</v>
      </c>
      <c r="AA6494">
        <v>0</v>
      </c>
      <c r="AB6494">
        <v>0</v>
      </c>
      <c r="AC6494">
        <v>0</v>
      </c>
      <c r="AD6494">
        <v>0</v>
      </c>
      <c r="AE6494">
        <v>21.453229631805918</v>
      </c>
    </row>
    <row r="6495" spans="1:31" x14ac:dyDescent="0.3">
      <c r="A6495">
        <v>2519807</v>
      </c>
      <c r="B6495">
        <v>1</v>
      </c>
      <c r="C6495" t="s">
        <v>80</v>
      </c>
      <c r="D6495" t="s">
        <v>104</v>
      </c>
      <c r="E6495" t="s">
        <v>159</v>
      </c>
      <c r="F6495" t="s">
        <v>18520</v>
      </c>
      <c r="G6495" t="s">
        <v>1242</v>
      </c>
      <c r="H6495" t="s">
        <v>150</v>
      </c>
      <c r="I6495" t="s">
        <v>136</v>
      </c>
      <c r="J6495" t="s">
        <v>3</v>
      </c>
      <c r="K6495" t="s">
        <v>144</v>
      </c>
      <c r="L6495" t="s">
        <v>18521</v>
      </c>
      <c r="M6495" t="s">
        <v>18522</v>
      </c>
      <c r="N6495">
        <v>4.6180555549999998</v>
      </c>
      <c r="O6495">
        <v>0</v>
      </c>
      <c r="P6495">
        <v>250</v>
      </c>
      <c r="Q6495">
        <v>0</v>
      </c>
      <c r="R6495">
        <v>0</v>
      </c>
      <c r="S6495">
        <v>0</v>
      </c>
      <c r="T6495">
        <v>8</v>
      </c>
      <c r="U6495">
        <v>0</v>
      </c>
      <c r="V6495">
        <v>0</v>
      </c>
      <c r="W6495">
        <v>0</v>
      </c>
      <c r="X6495">
        <v>183.33961620282079</v>
      </c>
      <c r="Y6495">
        <v>0</v>
      </c>
      <c r="Z6495">
        <v>0</v>
      </c>
      <c r="AA6495">
        <v>0</v>
      </c>
      <c r="AB6495">
        <v>8.0572245661692659</v>
      </c>
      <c r="AC6495">
        <v>0</v>
      </c>
      <c r="AD6495">
        <v>0</v>
      </c>
      <c r="AE6495">
        <v>191.39684076899005</v>
      </c>
    </row>
    <row r="6496" spans="1:31" x14ac:dyDescent="0.3">
      <c r="A6496">
        <v>2519993</v>
      </c>
      <c r="B6496">
        <v>1</v>
      </c>
      <c r="C6496" t="s">
        <v>80</v>
      </c>
      <c r="D6496" t="s">
        <v>104</v>
      </c>
      <c r="E6496" t="s">
        <v>187</v>
      </c>
      <c r="F6496" t="s">
        <v>1067</v>
      </c>
      <c r="G6496" t="s">
        <v>143</v>
      </c>
      <c r="H6496" t="s">
        <v>135</v>
      </c>
      <c r="I6496" t="s">
        <v>136</v>
      </c>
      <c r="J6496" t="s">
        <v>137</v>
      </c>
      <c r="K6496" t="s">
        <v>144</v>
      </c>
      <c r="L6496" t="s">
        <v>18523</v>
      </c>
      <c r="M6496" t="s">
        <v>18524</v>
      </c>
      <c r="N6496">
        <v>3.6780555549999998</v>
      </c>
      <c r="O6496">
        <v>0</v>
      </c>
      <c r="P6496">
        <v>33</v>
      </c>
      <c r="Q6496">
        <v>0</v>
      </c>
      <c r="R6496">
        <v>59</v>
      </c>
      <c r="S6496">
        <v>2</v>
      </c>
      <c r="T6496">
        <v>14</v>
      </c>
      <c r="U6496">
        <v>4</v>
      </c>
      <c r="V6496">
        <v>0</v>
      </c>
      <c r="W6496">
        <v>0</v>
      </c>
      <c r="X6496">
        <v>44.466859097985818</v>
      </c>
      <c r="Y6496">
        <v>0</v>
      </c>
      <c r="Z6496">
        <v>88.926108063244996</v>
      </c>
      <c r="AA6496">
        <v>134.96057209238009</v>
      </c>
      <c r="AB6496">
        <v>23.165511722275596</v>
      </c>
      <c r="AC6496">
        <v>4138.1697673437893</v>
      </c>
      <c r="AD6496">
        <v>0</v>
      </c>
      <c r="AE6496">
        <v>4429.6888183196761</v>
      </c>
    </row>
    <row r="6497" spans="1:31" x14ac:dyDescent="0.3">
      <c r="A6497">
        <v>2520093</v>
      </c>
      <c r="B6497">
        <v>1</v>
      </c>
      <c r="C6497" t="s">
        <v>80</v>
      </c>
      <c r="D6497" t="s">
        <v>92</v>
      </c>
      <c r="E6497" t="s">
        <v>141</v>
      </c>
      <c r="F6497" t="s">
        <v>18525</v>
      </c>
      <c r="G6497" t="s">
        <v>143</v>
      </c>
      <c r="H6497" t="s">
        <v>135</v>
      </c>
      <c r="I6497" t="s">
        <v>136</v>
      </c>
      <c r="J6497" t="s">
        <v>137</v>
      </c>
      <c r="K6497" t="s">
        <v>144</v>
      </c>
      <c r="L6497" t="s">
        <v>18526</v>
      </c>
      <c r="M6497" t="s">
        <v>18527</v>
      </c>
      <c r="N6497">
        <v>0.53249999999999997</v>
      </c>
      <c r="O6497">
        <v>0</v>
      </c>
      <c r="P6497">
        <v>98</v>
      </c>
      <c r="Q6497">
        <v>7</v>
      </c>
      <c r="R6497">
        <v>19</v>
      </c>
      <c r="S6497">
        <v>5</v>
      </c>
      <c r="T6497">
        <v>6</v>
      </c>
      <c r="U6497">
        <v>2</v>
      </c>
      <c r="V6497">
        <v>0</v>
      </c>
      <c r="W6497">
        <v>0</v>
      </c>
      <c r="X6497">
        <v>12.651324737489974</v>
      </c>
      <c r="Y6497">
        <v>31.702411441185713</v>
      </c>
      <c r="Z6497">
        <v>1.1348034835178735</v>
      </c>
      <c r="AA6497">
        <v>50.740034170884265</v>
      </c>
      <c r="AB6497">
        <v>6.712106129425444</v>
      </c>
      <c r="AC6497">
        <v>110.59496315002667</v>
      </c>
      <c r="AD6497">
        <v>0</v>
      </c>
      <c r="AE6497">
        <v>213.53564311252995</v>
      </c>
    </row>
    <row r="6498" spans="1:31" x14ac:dyDescent="0.3">
      <c r="A6498">
        <v>2519953</v>
      </c>
      <c r="B6498">
        <v>1</v>
      </c>
      <c r="C6498" t="s">
        <v>80</v>
      </c>
      <c r="D6498" t="s">
        <v>107</v>
      </c>
      <c r="E6498" t="s">
        <v>167</v>
      </c>
      <c r="F6498" t="s">
        <v>18528</v>
      </c>
      <c r="G6498" t="s">
        <v>234</v>
      </c>
      <c r="H6498" t="s">
        <v>150</v>
      </c>
      <c r="I6498" t="s">
        <v>136</v>
      </c>
      <c r="J6498" t="s">
        <v>137</v>
      </c>
      <c r="K6498" t="s">
        <v>144</v>
      </c>
      <c r="L6498" t="s">
        <v>18529</v>
      </c>
      <c r="M6498" t="s">
        <v>18530</v>
      </c>
      <c r="N6498">
        <v>5.0769444439999996</v>
      </c>
      <c r="O6498">
        <v>0</v>
      </c>
      <c r="P6498">
        <v>1</v>
      </c>
      <c r="Q6498">
        <v>0</v>
      </c>
      <c r="R6498">
        <v>0</v>
      </c>
      <c r="S6498">
        <v>0</v>
      </c>
      <c r="T6498">
        <v>0</v>
      </c>
      <c r="U6498">
        <v>0</v>
      </c>
      <c r="V6498">
        <v>0</v>
      </c>
      <c r="W6498">
        <v>0</v>
      </c>
      <c r="X6498">
        <v>0.18248086209406836</v>
      </c>
      <c r="Y6498">
        <v>0</v>
      </c>
      <c r="Z6498">
        <v>0</v>
      </c>
      <c r="AA6498">
        <v>0</v>
      </c>
      <c r="AB6498">
        <v>0</v>
      </c>
      <c r="AC6498">
        <v>0</v>
      </c>
      <c r="AD6498">
        <v>0</v>
      </c>
      <c r="AE6498">
        <v>0.18248086209406836</v>
      </c>
    </row>
    <row r="6499" spans="1:31" x14ac:dyDescent="0.3">
      <c r="A6499">
        <v>2519787</v>
      </c>
      <c r="B6499">
        <v>1</v>
      </c>
      <c r="C6499" t="s">
        <v>81</v>
      </c>
      <c r="D6499" t="s">
        <v>118</v>
      </c>
      <c r="E6499" t="s">
        <v>167</v>
      </c>
      <c r="F6499" t="s">
        <v>6243</v>
      </c>
      <c r="G6499" t="s">
        <v>169</v>
      </c>
      <c r="H6499" t="s">
        <v>150</v>
      </c>
      <c r="I6499" t="s">
        <v>136</v>
      </c>
      <c r="J6499" t="s">
        <v>137</v>
      </c>
      <c r="K6499" t="s">
        <v>144</v>
      </c>
      <c r="L6499" t="s">
        <v>18531</v>
      </c>
      <c r="M6499" t="s">
        <v>18532</v>
      </c>
      <c r="N6499">
        <v>7.9966666660000003</v>
      </c>
      <c r="O6499">
        <v>0</v>
      </c>
      <c r="P6499">
        <v>2</v>
      </c>
      <c r="Q6499">
        <v>0</v>
      </c>
      <c r="R6499">
        <v>0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4.0162626909889072</v>
      </c>
      <c r="Y6499">
        <v>0</v>
      </c>
      <c r="Z6499">
        <v>0</v>
      </c>
      <c r="AA6499">
        <v>0</v>
      </c>
      <c r="AB6499">
        <v>0</v>
      </c>
      <c r="AC6499">
        <v>0</v>
      </c>
      <c r="AD6499">
        <v>0</v>
      </c>
      <c r="AE6499">
        <v>4.0162626909889072</v>
      </c>
    </row>
    <row r="6500" spans="1:31" x14ac:dyDescent="0.3">
      <c r="A6500">
        <v>2519930</v>
      </c>
      <c r="B6500">
        <v>1</v>
      </c>
      <c r="C6500" t="s">
        <v>80</v>
      </c>
      <c r="D6500" t="s">
        <v>108</v>
      </c>
      <c r="E6500" t="s">
        <v>159</v>
      </c>
      <c r="F6500" t="s">
        <v>17497</v>
      </c>
      <c r="G6500" t="s">
        <v>134</v>
      </c>
      <c r="H6500" t="s">
        <v>150</v>
      </c>
      <c r="I6500" t="s">
        <v>136</v>
      </c>
      <c r="J6500" t="s">
        <v>137</v>
      </c>
      <c r="K6500" t="s">
        <v>138</v>
      </c>
      <c r="L6500" t="s">
        <v>18533</v>
      </c>
      <c r="M6500" t="s">
        <v>18534</v>
      </c>
      <c r="N6500">
        <v>3.3022222220000002</v>
      </c>
      <c r="O6500">
        <v>0</v>
      </c>
      <c r="P6500">
        <v>29</v>
      </c>
      <c r="Q6500">
        <v>0</v>
      </c>
      <c r="R6500">
        <v>5</v>
      </c>
      <c r="S6500">
        <v>0</v>
      </c>
      <c r="T6500">
        <v>5</v>
      </c>
      <c r="U6500">
        <v>0</v>
      </c>
      <c r="V6500">
        <v>0</v>
      </c>
      <c r="W6500">
        <v>0</v>
      </c>
      <c r="X6500">
        <v>15.562432180392122</v>
      </c>
      <c r="Y6500">
        <v>0</v>
      </c>
      <c r="Z6500">
        <v>1.9567358346664649</v>
      </c>
      <c r="AA6500">
        <v>0</v>
      </c>
      <c r="AB6500">
        <v>4.6706353161750016</v>
      </c>
      <c r="AC6500">
        <v>0</v>
      </c>
      <c r="AD6500">
        <v>0</v>
      </c>
      <c r="AE6500">
        <v>22.189803331233588</v>
      </c>
    </row>
    <row r="6501" spans="1:31" x14ac:dyDescent="0.3">
      <c r="A6501">
        <v>2520053</v>
      </c>
      <c r="B6501">
        <v>1</v>
      </c>
      <c r="C6501" t="s">
        <v>80</v>
      </c>
      <c r="D6501" t="s">
        <v>109</v>
      </c>
      <c r="E6501" t="s">
        <v>141</v>
      </c>
      <c r="F6501" t="s">
        <v>11797</v>
      </c>
      <c r="G6501" t="s">
        <v>143</v>
      </c>
      <c r="H6501" t="s">
        <v>135</v>
      </c>
      <c r="I6501" t="s">
        <v>136</v>
      </c>
      <c r="J6501" t="s">
        <v>137</v>
      </c>
      <c r="K6501" t="s">
        <v>144</v>
      </c>
      <c r="L6501" t="s">
        <v>18535</v>
      </c>
      <c r="M6501" t="s">
        <v>18536</v>
      </c>
      <c r="N6501">
        <v>9.8611111000000001E-2</v>
      </c>
      <c r="O6501">
        <v>0</v>
      </c>
      <c r="P6501">
        <v>539</v>
      </c>
      <c r="Q6501">
        <v>0</v>
      </c>
      <c r="R6501">
        <v>32</v>
      </c>
      <c r="S6501">
        <v>1</v>
      </c>
      <c r="T6501">
        <v>70</v>
      </c>
      <c r="U6501">
        <v>0</v>
      </c>
      <c r="V6501">
        <v>0</v>
      </c>
      <c r="W6501">
        <v>0</v>
      </c>
      <c r="X6501">
        <v>5.9060869012743389</v>
      </c>
      <c r="Y6501">
        <v>0</v>
      </c>
      <c r="Z6501">
        <v>0.56567611329437106</v>
      </c>
      <c r="AA6501">
        <v>0.16135095375555555</v>
      </c>
      <c r="AB6501">
        <v>2.9876049757026446</v>
      </c>
      <c r="AC6501">
        <v>0</v>
      </c>
      <c r="AD6501">
        <v>0</v>
      </c>
      <c r="AE6501">
        <v>9.6207189440269101</v>
      </c>
    </row>
    <row r="6502" spans="1:31" x14ac:dyDescent="0.3">
      <c r="A6502">
        <v>2519761</v>
      </c>
      <c r="B6502">
        <v>1</v>
      </c>
      <c r="C6502" t="s">
        <v>81</v>
      </c>
      <c r="D6502" t="s">
        <v>118</v>
      </c>
      <c r="E6502" t="s">
        <v>207</v>
      </c>
      <c r="F6502" t="s">
        <v>1609</v>
      </c>
      <c r="G6502" t="s">
        <v>177</v>
      </c>
      <c r="H6502" t="s">
        <v>150</v>
      </c>
      <c r="I6502" t="s">
        <v>136</v>
      </c>
      <c r="J6502" t="s">
        <v>137</v>
      </c>
      <c r="K6502" t="s">
        <v>144</v>
      </c>
      <c r="L6502" t="s">
        <v>18537</v>
      </c>
      <c r="M6502" t="s">
        <v>18538</v>
      </c>
      <c r="N6502">
        <v>2.9872222220000002</v>
      </c>
      <c r="O6502">
        <v>0</v>
      </c>
      <c r="P6502">
        <v>169</v>
      </c>
      <c r="Q6502">
        <v>0</v>
      </c>
      <c r="R6502">
        <v>0</v>
      </c>
      <c r="S6502">
        <v>0</v>
      </c>
      <c r="T6502">
        <v>52</v>
      </c>
      <c r="U6502">
        <v>0</v>
      </c>
      <c r="V6502">
        <v>1</v>
      </c>
      <c r="W6502">
        <v>0</v>
      </c>
      <c r="X6502">
        <v>100.12492484260126</v>
      </c>
      <c r="Y6502">
        <v>0</v>
      </c>
      <c r="Z6502">
        <v>0</v>
      </c>
      <c r="AA6502">
        <v>0</v>
      </c>
      <c r="AB6502">
        <v>69.091684845217003</v>
      </c>
      <c r="AC6502">
        <v>0</v>
      </c>
      <c r="AD6502">
        <v>1.8447999401140833</v>
      </c>
      <c r="AE6502">
        <v>171.06140962793236</v>
      </c>
    </row>
    <row r="6503" spans="1:31" x14ac:dyDescent="0.3">
      <c r="A6503">
        <v>2519973</v>
      </c>
      <c r="B6503">
        <v>1</v>
      </c>
      <c r="C6503" t="s">
        <v>81</v>
      </c>
      <c r="D6503" t="s">
        <v>112</v>
      </c>
      <c r="E6503" t="s">
        <v>141</v>
      </c>
      <c r="F6503" t="s">
        <v>18539</v>
      </c>
      <c r="G6503" t="s">
        <v>143</v>
      </c>
      <c r="H6503" t="s">
        <v>135</v>
      </c>
      <c r="I6503" t="s">
        <v>136</v>
      </c>
      <c r="J6503" t="s">
        <v>137</v>
      </c>
      <c r="K6503" t="s">
        <v>144</v>
      </c>
      <c r="L6503" t="s">
        <v>18540</v>
      </c>
      <c r="M6503" t="s">
        <v>18541</v>
      </c>
      <c r="N6503">
        <v>0.41166666600000001</v>
      </c>
      <c r="O6503">
        <v>1</v>
      </c>
      <c r="P6503">
        <v>10213</v>
      </c>
      <c r="Q6503">
        <v>683</v>
      </c>
      <c r="R6503">
        <v>882</v>
      </c>
      <c r="S6503">
        <v>183</v>
      </c>
      <c r="T6503">
        <v>2077</v>
      </c>
      <c r="U6503">
        <v>24</v>
      </c>
      <c r="V6503">
        <v>11</v>
      </c>
      <c r="W6503">
        <v>1.506568554036E-2</v>
      </c>
      <c r="X6503">
        <v>712.53093643345198</v>
      </c>
      <c r="Y6503">
        <v>69.820905673893165</v>
      </c>
      <c r="Z6503">
        <v>60.584983891879986</v>
      </c>
      <c r="AA6503">
        <v>573.74758560009013</v>
      </c>
      <c r="AB6503">
        <v>530.97123024896143</v>
      </c>
      <c r="AC6503">
        <v>766.39261988494729</v>
      </c>
      <c r="AD6503">
        <v>89.128669057921329</v>
      </c>
      <c r="AE6503">
        <v>2803.1919964766857</v>
      </c>
    </row>
    <row r="6504" spans="1:31" x14ac:dyDescent="0.3">
      <c r="A6504">
        <v>2520259</v>
      </c>
      <c r="B6504">
        <v>1</v>
      </c>
      <c r="C6504" t="s">
        <v>81</v>
      </c>
      <c r="D6504" t="s">
        <v>128</v>
      </c>
      <c r="E6504" t="s">
        <v>187</v>
      </c>
      <c r="F6504" t="s">
        <v>661</v>
      </c>
      <c r="G6504" t="s">
        <v>143</v>
      </c>
      <c r="H6504" t="s">
        <v>135</v>
      </c>
      <c r="I6504" t="s">
        <v>136</v>
      </c>
      <c r="J6504" t="s">
        <v>137</v>
      </c>
      <c r="K6504" t="s">
        <v>144</v>
      </c>
      <c r="L6504" t="s">
        <v>18542</v>
      </c>
      <c r="M6504" t="s">
        <v>18543</v>
      </c>
      <c r="N6504">
        <v>1.194722222</v>
      </c>
      <c r="O6504">
        <v>5</v>
      </c>
      <c r="P6504">
        <v>372</v>
      </c>
      <c r="Q6504">
        <v>2</v>
      </c>
      <c r="R6504">
        <v>15</v>
      </c>
      <c r="S6504">
        <v>14</v>
      </c>
      <c r="T6504">
        <v>13</v>
      </c>
      <c r="U6504">
        <v>0</v>
      </c>
      <c r="V6504">
        <v>0</v>
      </c>
      <c r="W6504">
        <v>0.72886252608321378</v>
      </c>
      <c r="X6504">
        <v>90.599924385664622</v>
      </c>
      <c r="Y6504">
        <v>2.6053718869338751</v>
      </c>
      <c r="Z6504">
        <v>2.2904162619898751</v>
      </c>
      <c r="AA6504">
        <v>103.10702196502106</v>
      </c>
      <c r="AB6504">
        <v>7.9255104585648333</v>
      </c>
      <c r="AC6504">
        <v>0</v>
      </c>
      <c r="AD6504">
        <v>0</v>
      </c>
      <c r="AE6504">
        <v>207.25710748425749</v>
      </c>
    </row>
    <row r="6505" spans="1:31" x14ac:dyDescent="0.3">
      <c r="A6505">
        <v>2520514</v>
      </c>
      <c r="B6505">
        <v>1</v>
      </c>
      <c r="C6505" t="s">
        <v>81</v>
      </c>
      <c r="D6505" t="s">
        <v>118</v>
      </c>
      <c r="E6505" t="s">
        <v>167</v>
      </c>
      <c r="F6505" t="s">
        <v>18544</v>
      </c>
      <c r="G6505" t="s">
        <v>234</v>
      </c>
      <c r="H6505" t="s">
        <v>150</v>
      </c>
      <c r="I6505" t="s">
        <v>136</v>
      </c>
      <c r="J6505" t="s">
        <v>137</v>
      </c>
      <c r="K6505" t="s">
        <v>144</v>
      </c>
      <c r="L6505" t="s">
        <v>18545</v>
      </c>
      <c r="M6505" t="s">
        <v>18546</v>
      </c>
      <c r="N6505">
        <v>0.60499999999999998</v>
      </c>
      <c r="O6505">
        <v>0</v>
      </c>
      <c r="P6505">
        <v>2</v>
      </c>
      <c r="Q6505">
        <v>0</v>
      </c>
      <c r="R6505">
        <v>0</v>
      </c>
      <c r="S6505">
        <v>0</v>
      </c>
      <c r="T6505">
        <v>0</v>
      </c>
      <c r="U6505">
        <v>0</v>
      </c>
      <c r="V6505">
        <v>0</v>
      </c>
      <c r="W6505">
        <v>0</v>
      </c>
      <c r="X6505">
        <v>0.12409493822976002</v>
      </c>
      <c r="Y6505">
        <v>0</v>
      </c>
      <c r="Z6505">
        <v>0</v>
      </c>
      <c r="AA6505">
        <v>0</v>
      </c>
      <c r="AB6505">
        <v>0</v>
      </c>
      <c r="AC6505">
        <v>0</v>
      </c>
      <c r="AD6505">
        <v>0</v>
      </c>
      <c r="AE6505">
        <v>0.12409493822976002</v>
      </c>
    </row>
    <row r="6506" spans="1:31" x14ac:dyDescent="0.3">
      <c r="A6506">
        <v>2520322</v>
      </c>
      <c r="B6506">
        <v>1</v>
      </c>
      <c r="C6506" t="s">
        <v>81</v>
      </c>
      <c r="D6506" t="s">
        <v>127</v>
      </c>
      <c r="E6506" t="s">
        <v>187</v>
      </c>
      <c r="F6506" t="s">
        <v>1162</v>
      </c>
      <c r="G6506" t="s">
        <v>143</v>
      </c>
      <c r="H6506" t="s">
        <v>135</v>
      </c>
      <c r="I6506" t="s">
        <v>136</v>
      </c>
      <c r="J6506" t="s">
        <v>137</v>
      </c>
      <c r="K6506" t="s">
        <v>144</v>
      </c>
      <c r="L6506" t="s">
        <v>18547</v>
      </c>
      <c r="M6506" t="s">
        <v>18548</v>
      </c>
      <c r="N6506">
        <v>2.6575000000000002</v>
      </c>
      <c r="O6506">
        <v>3</v>
      </c>
      <c r="P6506">
        <v>4</v>
      </c>
      <c r="Q6506">
        <v>45</v>
      </c>
      <c r="R6506">
        <v>20</v>
      </c>
      <c r="S6506">
        <v>2</v>
      </c>
      <c r="T6506">
        <v>2</v>
      </c>
      <c r="U6506">
        <v>0</v>
      </c>
      <c r="V6506">
        <v>0</v>
      </c>
      <c r="W6506">
        <v>1.1227493269536766</v>
      </c>
      <c r="X6506">
        <v>6.5949093957470915</v>
      </c>
      <c r="Y6506">
        <v>63.189623451878262</v>
      </c>
      <c r="Z6506">
        <v>169.07879343870138</v>
      </c>
      <c r="AA6506">
        <v>2.0916888080003653</v>
      </c>
      <c r="AB6506">
        <v>2.0334979933592918</v>
      </c>
      <c r="AC6506">
        <v>0</v>
      </c>
      <c r="AD6506">
        <v>0</v>
      </c>
      <c r="AE6506">
        <v>244.11126241464007</v>
      </c>
    </row>
    <row r="6507" spans="1:31" x14ac:dyDescent="0.3">
      <c r="A6507">
        <v>2519827</v>
      </c>
      <c r="B6507">
        <v>1</v>
      </c>
      <c r="C6507" t="s">
        <v>81</v>
      </c>
      <c r="D6507" t="s">
        <v>113</v>
      </c>
      <c r="E6507" t="s">
        <v>141</v>
      </c>
      <c r="F6507" t="s">
        <v>18549</v>
      </c>
      <c r="G6507" t="s">
        <v>143</v>
      </c>
      <c r="H6507" t="s">
        <v>135</v>
      </c>
      <c r="I6507" t="s">
        <v>277</v>
      </c>
      <c r="J6507" t="s">
        <v>137</v>
      </c>
      <c r="K6507" t="s">
        <v>144</v>
      </c>
      <c r="L6507" t="s">
        <v>18550</v>
      </c>
      <c r="M6507" t="s">
        <v>18551</v>
      </c>
      <c r="N6507">
        <v>1.6666666E-2</v>
      </c>
      <c r="O6507">
        <v>0</v>
      </c>
      <c r="P6507">
        <v>1310</v>
      </c>
      <c r="Q6507">
        <v>2</v>
      </c>
      <c r="R6507">
        <v>424</v>
      </c>
      <c r="S6507">
        <v>5</v>
      </c>
      <c r="T6507">
        <v>76</v>
      </c>
      <c r="U6507">
        <v>0</v>
      </c>
      <c r="V6507">
        <v>0</v>
      </c>
      <c r="W6507">
        <v>0</v>
      </c>
      <c r="X6507">
        <v>2.1951989153188349</v>
      </c>
      <c r="Y6507">
        <v>6.4290687972699989E-2</v>
      </c>
      <c r="Z6507">
        <v>0.81745526833370052</v>
      </c>
      <c r="AA6507">
        <v>6.6523171839200007E-2</v>
      </c>
      <c r="AB6507">
        <v>0.44566191847900011</v>
      </c>
      <c r="AC6507">
        <v>0</v>
      </c>
      <c r="AD6507">
        <v>0</v>
      </c>
      <c r="AE6507">
        <v>3.5891299619434354</v>
      </c>
    </row>
    <row r="6508" spans="1:31" x14ac:dyDescent="0.3">
      <c r="A6508">
        <v>2520013</v>
      </c>
      <c r="B6508">
        <v>1</v>
      </c>
      <c r="C6508" t="s">
        <v>81</v>
      </c>
      <c r="D6508" t="s">
        <v>115</v>
      </c>
      <c r="E6508" t="s">
        <v>132</v>
      </c>
      <c r="F6508" t="s">
        <v>18552</v>
      </c>
      <c r="G6508" t="s">
        <v>134</v>
      </c>
      <c r="H6508" t="s">
        <v>135</v>
      </c>
      <c r="I6508" t="s">
        <v>136</v>
      </c>
      <c r="J6508" t="s">
        <v>137</v>
      </c>
      <c r="K6508" t="s">
        <v>138</v>
      </c>
      <c r="L6508" t="s">
        <v>18553</v>
      </c>
      <c r="M6508" t="s">
        <v>18554</v>
      </c>
      <c r="N6508">
        <v>6.5222222219999999</v>
      </c>
      <c r="O6508">
        <v>0</v>
      </c>
      <c r="P6508">
        <v>246</v>
      </c>
      <c r="Q6508">
        <v>3</v>
      </c>
      <c r="R6508">
        <v>18</v>
      </c>
      <c r="S6508">
        <v>1</v>
      </c>
      <c r="T6508">
        <v>17</v>
      </c>
      <c r="U6508">
        <v>0</v>
      </c>
      <c r="V6508">
        <v>0</v>
      </c>
      <c r="W6508">
        <v>0</v>
      </c>
      <c r="X6508">
        <v>99.456329963957359</v>
      </c>
      <c r="Y6508">
        <v>5.1207684909134468</v>
      </c>
      <c r="Z6508">
        <v>14.011375488284937</v>
      </c>
      <c r="AA6508">
        <v>10.248387724482777</v>
      </c>
      <c r="AB6508">
        <v>48.577384974368549</v>
      </c>
      <c r="AC6508">
        <v>0</v>
      </c>
      <c r="AD6508">
        <v>0</v>
      </c>
      <c r="AE6508">
        <v>177.41424664200707</v>
      </c>
    </row>
    <row r="6509" spans="1:31" x14ac:dyDescent="0.3">
      <c r="A6509">
        <v>2519804</v>
      </c>
      <c r="B6509">
        <v>1</v>
      </c>
      <c r="C6509" t="s">
        <v>80</v>
      </c>
      <c r="D6509" t="s">
        <v>104</v>
      </c>
      <c r="E6509" t="s">
        <v>159</v>
      </c>
      <c r="F6509" t="s">
        <v>18555</v>
      </c>
      <c r="G6509" t="s">
        <v>181</v>
      </c>
      <c r="H6509" t="s">
        <v>150</v>
      </c>
      <c r="I6509" t="s">
        <v>136</v>
      </c>
      <c r="J6509" t="s">
        <v>137</v>
      </c>
      <c r="K6509" t="s">
        <v>144</v>
      </c>
      <c r="L6509" t="s">
        <v>18556</v>
      </c>
      <c r="M6509" t="s">
        <v>18557</v>
      </c>
      <c r="N6509">
        <v>4.9838888880000001</v>
      </c>
      <c r="O6509">
        <v>0</v>
      </c>
      <c r="P6509">
        <v>23</v>
      </c>
      <c r="Q6509">
        <v>0</v>
      </c>
      <c r="R6509">
        <v>13</v>
      </c>
      <c r="S6509">
        <v>0</v>
      </c>
      <c r="T6509">
        <v>6</v>
      </c>
      <c r="U6509">
        <v>0</v>
      </c>
      <c r="V6509">
        <v>0</v>
      </c>
      <c r="W6509">
        <v>0</v>
      </c>
      <c r="X6509">
        <v>25.066531864858575</v>
      </c>
      <c r="Y6509">
        <v>0</v>
      </c>
      <c r="Z6509">
        <v>20.210794187468963</v>
      </c>
      <c r="AA6509">
        <v>0</v>
      </c>
      <c r="AB6509">
        <v>30.648817291961883</v>
      </c>
      <c r="AC6509">
        <v>0</v>
      </c>
      <c r="AD6509">
        <v>0</v>
      </c>
      <c r="AE6509">
        <v>75.926143344289414</v>
      </c>
    </row>
    <row r="6510" spans="1:31" x14ac:dyDescent="0.3">
      <c r="A6510">
        <v>2520328</v>
      </c>
      <c r="B6510">
        <v>1</v>
      </c>
      <c r="C6510" t="s">
        <v>81</v>
      </c>
      <c r="D6510" t="s">
        <v>118</v>
      </c>
      <c r="E6510" t="s">
        <v>167</v>
      </c>
      <c r="F6510" t="s">
        <v>17038</v>
      </c>
      <c r="G6510" t="s">
        <v>263</v>
      </c>
      <c r="H6510" t="s">
        <v>150</v>
      </c>
      <c r="I6510" t="s">
        <v>136</v>
      </c>
      <c r="J6510" t="s">
        <v>137</v>
      </c>
      <c r="K6510" t="s">
        <v>144</v>
      </c>
      <c r="L6510" t="s">
        <v>18558</v>
      </c>
      <c r="M6510" t="s">
        <v>18559</v>
      </c>
      <c r="N6510">
        <v>2.4763888879999998</v>
      </c>
      <c r="O6510">
        <v>0</v>
      </c>
      <c r="P6510">
        <v>1</v>
      </c>
      <c r="Q6510">
        <v>0</v>
      </c>
      <c r="R6510">
        <v>0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0.52511527151401993</v>
      </c>
      <c r="Y6510">
        <v>0</v>
      </c>
      <c r="Z6510">
        <v>0</v>
      </c>
      <c r="AA6510">
        <v>0</v>
      </c>
      <c r="AB6510">
        <v>0</v>
      </c>
      <c r="AC6510">
        <v>0</v>
      </c>
      <c r="AD6510">
        <v>0</v>
      </c>
      <c r="AE6510">
        <v>0.52511527151401993</v>
      </c>
    </row>
    <row r="6511" spans="1:31" x14ac:dyDescent="0.3">
      <c r="A6511">
        <v>2519950</v>
      </c>
      <c r="B6511">
        <v>1</v>
      </c>
      <c r="C6511" t="s">
        <v>80</v>
      </c>
      <c r="D6511" t="s">
        <v>82</v>
      </c>
      <c r="E6511" t="s">
        <v>159</v>
      </c>
      <c r="F6511" t="s">
        <v>18560</v>
      </c>
      <c r="G6511" t="s">
        <v>173</v>
      </c>
      <c r="H6511" t="s">
        <v>150</v>
      </c>
      <c r="I6511" t="s">
        <v>136</v>
      </c>
      <c r="J6511" t="s">
        <v>137</v>
      </c>
      <c r="K6511" t="s">
        <v>138</v>
      </c>
      <c r="L6511" t="s">
        <v>18561</v>
      </c>
      <c r="M6511" t="s">
        <v>18562</v>
      </c>
      <c r="N6511">
        <v>4.1397222219999996</v>
      </c>
      <c r="O6511">
        <v>0</v>
      </c>
      <c r="P6511">
        <v>271</v>
      </c>
      <c r="Q6511">
        <v>0</v>
      </c>
      <c r="R6511">
        <v>0</v>
      </c>
      <c r="S6511">
        <v>0</v>
      </c>
      <c r="T6511">
        <v>34</v>
      </c>
      <c r="U6511">
        <v>0</v>
      </c>
      <c r="V6511">
        <v>0</v>
      </c>
      <c r="W6511">
        <v>0</v>
      </c>
      <c r="X6511">
        <v>303.51551622457458</v>
      </c>
      <c r="Y6511">
        <v>0</v>
      </c>
      <c r="Z6511">
        <v>0</v>
      </c>
      <c r="AA6511">
        <v>0</v>
      </c>
      <c r="AB6511">
        <v>140.70392093516904</v>
      </c>
      <c r="AC6511">
        <v>0</v>
      </c>
      <c r="AD6511">
        <v>0</v>
      </c>
      <c r="AE6511">
        <v>444.21943715974362</v>
      </c>
    </row>
    <row r="6512" spans="1:31" x14ac:dyDescent="0.3">
      <c r="A6512">
        <v>2520199</v>
      </c>
      <c r="B6512">
        <v>1</v>
      </c>
      <c r="C6512" t="s">
        <v>81</v>
      </c>
      <c r="D6512" t="s">
        <v>112</v>
      </c>
      <c r="E6512" t="s">
        <v>132</v>
      </c>
      <c r="F6512" t="s">
        <v>18563</v>
      </c>
      <c r="G6512" t="s">
        <v>204</v>
      </c>
      <c r="H6512" t="s">
        <v>135</v>
      </c>
      <c r="I6512" t="s">
        <v>136</v>
      </c>
      <c r="J6512" t="s">
        <v>137</v>
      </c>
      <c r="K6512" t="s">
        <v>144</v>
      </c>
      <c r="L6512" t="s">
        <v>18564</v>
      </c>
      <c r="M6512" t="s">
        <v>18565</v>
      </c>
      <c r="N6512">
        <v>4.6394444439999996</v>
      </c>
      <c r="O6512">
        <v>0</v>
      </c>
      <c r="P6512">
        <v>63</v>
      </c>
      <c r="Q6512">
        <v>0</v>
      </c>
      <c r="R6512">
        <v>3</v>
      </c>
      <c r="S6512">
        <v>0</v>
      </c>
      <c r="T6512">
        <v>2</v>
      </c>
      <c r="U6512">
        <v>0</v>
      </c>
      <c r="V6512">
        <v>0</v>
      </c>
      <c r="W6512">
        <v>0</v>
      </c>
      <c r="X6512">
        <v>33.617274585825179</v>
      </c>
      <c r="Y6512">
        <v>0</v>
      </c>
      <c r="Z6512">
        <v>2.2513450933721586</v>
      </c>
      <c r="AA6512">
        <v>0</v>
      </c>
      <c r="AB6512">
        <v>7.2404373154644448</v>
      </c>
      <c r="AC6512">
        <v>0</v>
      </c>
      <c r="AD6512">
        <v>0</v>
      </c>
      <c r="AE6512">
        <v>43.109056994661785</v>
      </c>
    </row>
    <row r="6513" spans="1:31" x14ac:dyDescent="0.3">
      <c r="A6513">
        <v>2519844</v>
      </c>
      <c r="B6513">
        <v>1</v>
      </c>
      <c r="C6513" t="s">
        <v>80</v>
      </c>
      <c r="D6513" t="s">
        <v>95</v>
      </c>
      <c r="E6513" t="s">
        <v>275</v>
      </c>
      <c r="F6513" t="s">
        <v>18566</v>
      </c>
      <c r="G6513" t="s">
        <v>143</v>
      </c>
      <c r="H6513" t="s">
        <v>135</v>
      </c>
      <c r="I6513" t="s">
        <v>136</v>
      </c>
      <c r="J6513" t="s">
        <v>137</v>
      </c>
      <c r="K6513" t="s">
        <v>144</v>
      </c>
      <c r="L6513" t="s">
        <v>18567</v>
      </c>
      <c r="M6513" t="s">
        <v>18568</v>
      </c>
      <c r="N6513">
        <v>0.33027777699999999</v>
      </c>
      <c r="O6513">
        <v>6</v>
      </c>
      <c r="P6513">
        <v>8060</v>
      </c>
      <c r="Q6513">
        <v>2</v>
      </c>
      <c r="R6513">
        <v>3</v>
      </c>
      <c r="S6513">
        <v>34</v>
      </c>
      <c r="T6513">
        <v>1013</v>
      </c>
      <c r="U6513">
        <v>0</v>
      </c>
      <c r="V6513">
        <v>0</v>
      </c>
      <c r="W6513">
        <v>2.370801772684533</v>
      </c>
      <c r="X6513">
        <v>853.18845210186919</v>
      </c>
      <c r="Y6513">
        <v>0.68224879530752924</v>
      </c>
      <c r="Z6513">
        <v>7.693566265659002E-2</v>
      </c>
      <c r="AA6513">
        <v>276.21083046204325</v>
      </c>
      <c r="AB6513">
        <v>301.07386177060681</v>
      </c>
      <c r="AC6513">
        <v>0</v>
      </c>
      <c r="AD6513">
        <v>0</v>
      </c>
      <c r="AE6513">
        <v>1433.6031305651679</v>
      </c>
    </row>
    <row r="6514" spans="1:31" x14ac:dyDescent="0.3">
      <c r="A6514">
        <v>2520245</v>
      </c>
      <c r="B6514">
        <v>1</v>
      </c>
      <c r="C6514" t="s">
        <v>80</v>
      </c>
      <c r="D6514" t="s">
        <v>95</v>
      </c>
      <c r="E6514" t="s">
        <v>167</v>
      </c>
      <c r="F6514" t="s">
        <v>18569</v>
      </c>
      <c r="G6514" t="s">
        <v>234</v>
      </c>
      <c r="H6514" t="s">
        <v>150</v>
      </c>
      <c r="I6514" t="s">
        <v>136</v>
      </c>
      <c r="J6514" t="s">
        <v>137</v>
      </c>
      <c r="K6514" t="s">
        <v>144</v>
      </c>
      <c r="L6514" t="s">
        <v>18570</v>
      </c>
      <c r="M6514" t="s">
        <v>18571</v>
      </c>
      <c r="N6514">
        <v>1.3047222220000001</v>
      </c>
      <c r="O6514">
        <v>0</v>
      </c>
      <c r="P6514">
        <v>6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1.2548344493564991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1.2548344493564991</v>
      </c>
    </row>
    <row r="6515" spans="1:31" x14ac:dyDescent="0.3">
      <c r="A6515">
        <v>2519890</v>
      </c>
      <c r="B6515">
        <v>1</v>
      </c>
      <c r="C6515" t="s">
        <v>80</v>
      </c>
      <c r="D6515" t="s">
        <v>87</v>
      </c>
      <c r="E6515" t="s">
        <v>167</v>
      </c>
      <c r="F6515" t="s">
        <v>18572</v>
      </c>
      <c r="G6515" t="s">
        <v>234</v>
      </c>
      <c r="H6515" t="s">
        <v>150</v>
      </c>
      <c r="I6515" t="s">
        <v>136</v>
      </c>
      <c r="J6515" t="s">
        <v>137</v>
      </c>
      <c r="K6515" t="s">
        <v>144</v>
      </c>
      <c r="L6515" t="s">
        <v>18573</v>
      </c>
      <c r="M6515" t="s">
        <v>18574</v>
      </c>
      <c r="N6515">
        <v>0.74305555499999998</v>
      </c>
      <c r="O6515">
        <v>0</v>
      </c>
      <c r="P6515">
        <v>10</v>
      </c>
      <c r="Q6515">
        <v>0</v>
      </c>
      <c r="R6515">
        <v>0</v>
      </c>
      <c r="S6515">
        <v>0</v>
      </c>
      <c r="T6515">
        <v>1</v>
      </c>
      <c r="U6515">
        <v>0</v>
      </c>
      <c r="V6515">
        <v>0</v>
      </c>
      <c r="W6515">
        <v>0</v>
      </c>
      <c r="X6515">
        <v>1.8150220428441568</v>
      </c>
      <c r="Y6515">
        <v>0</v>
      </c>
      <c r="Z6515">
        <v>0</v>
      </c>
      <c r="AA6515">
        <v>0</v>
      </c>
      <c r="AB6515">
        <v>3.0377212124583334E-2</v>
      </c>
      <c r="AC6515">
        <v>0</v>
      </c>
      <c r="AD6515">
        <v>0</v>
      </c>
      <c r="AE6515">
        <v>1.8453992549687401</v>
      </c>
    </row>
    <row r="6516" spans="1:31" x14ac:dyDescent="0.3">
      <c r="A6516">
        <v>2520385</v>
      </c>
      <c r="B6516">
        <v>1</v>
      </c>
      <c r="C6516" t="s">
        <v>80</v>
      </c>
      <c r="D6516" t="s">
        <v>93</v>
      </c>
      <c r="E6516" t="s">
        <v>159</v>
      </c>
      <c r="F6516" t="s">
        <v>18575</v>
      </c>
      <c r="G6516" t="s">
        <v>161</v>
      </c>
      <c r="H6516" t="s">
        <v>150</v>
      </c>
      <c r="I6516" t="s">
        <v>136</v>
      </c>
      <c r="J6516" t="s">
        <v>137</v>
      </c>
      <c r="K6516" t="s">
        <v>144</v>
      </c>
      <c r="L6516" t="s">
        <v>18576</v>
      </c>
      <c r="M6516" t="s">
        <v>18577</v>
      </c>
      <c r="N6516">
        <v>1.6</v>
      </c>
      <c r="O6516">
        <v>0</v>
      </c>
      <c r="P6516">
        <v>96</v>
      </c>
      <c r="Q6516">
        <v>0</v>
      </c>
      <c r="R6516">
        <v>7</v>
      </c>
      <c r="S6516">
        <v>0</v>
      </c>
      <c r="T6516">
        <v>24</v>
      </c>
      <c r="U6516">
        <v>0</v>
      </c>
      <c r="V6516">
        <v>0</v>
      </c>
      <c r="W6516">
        <v>0</v>
      </c>
      <c r="X6516">
        <v>30.742197448258807</v>
      </c>
      <c r="Y6516">
        <v>0</v>
      </c>
      <c r="Z6516">
        <v>21.169620186353541</v>
      </c>
      <c r="AA6516">
        <v>0</v>
      </c>
      <c r="AB6516">
        <v>14.014122331125035</v>
      </c>
      <c r="AC6516">
        <v>0</v>
      </c>
      <c r="AD6516">
        <v>0</v>
      </c>
      <c r="AE6516">
        <v>65.925939965737385</v>
      </c>
    </row>
    <row r="6517" spans="1:31" x14ac:dyDescent="0.3">
      <c r="A6517">
        <v>2520405</v>
      </c>
      <c r="B6517">
        <v>1</v>
      </c>
      <c r="C6517" t="s">
        <v>80</v>
      </c>
      <c r="D6517" t="s">
        <v>90</v>
      </c>
      <c r="E6517" t="s">
        <v>167</v>
      </c>
      <c r="F6517" t="s">
        <v>18578</v>
      </c>
      <c r="G6517" t="s">
        <v>263</v>
      </c>
      <c r="H6517" t="s">
        <v>150</v>
      </c>
      <c r="I6517" t="s">
        <v>136</v>
      </c>
      <c r="J6517" t="s">
        <v>137</v>
      </c>
      <c r="K6517" t="s">
        <v>144</v>
      </c>
      <c r="L6517" t="s">
        <v>18579</v>
      </c>
      <c r="M6517" t="s">
        <v>18580</v>
      </c>
      <c r="N6517">
        <v>2.0522222220000002</v>
      </c>
      <c r="O6517">
        <v>0</v>
      </c>
      <c r="P6517">
        <v>3</v>
      </c>
      <c r="Q6517">
        <v>0</v>
      </c>
      <c r="R6517">
        <v>0</v>
      </c>
      <c r="S6517">
        <v>0</v>
      </c>
      <c r="T6517">
        <v>1</v>
      </c>
      <c r="U6517">
        <v>0</v>
      </c>
      <c r="V6517">
        <v>0</v>
      </c>
      <c r="W6517">
        <v>0</v>
      </c>
      <c r="X6517">
        <v>0.86990985285268008</v>
      </c>
      <c r="Y6517">
        <v>0</v>
      </c>
      <c r="Z6517">
        <v>0</v>
      </c>
      <c r="AA6517">
        <v>0</v>
      </c>
      <c r="AB6517">
        <v>0</v>
      </c>
      <c r="AC6517">
        <v>0</v>
      </c>
      <c r="AD6517">
        <v>0</v>
      </c>
      <c r="AE6517">
        <v>0.86990985285268008</v>
      </c>
    </row>
    <row r="6518" spans="1:31" x14ac:dyDescent="0.3">
      <c r="A6518">
        <v>2520099</v>
      </c>
      <c r="B6518">
        <v>1</v>
      </c>
      <c r="C6518" t="s">
        <v>80</v>
      </c>
      <c r="D6518" t="s">
        <v>87</v>
      </c>
      <c r="E6518" t="s">
        <v>167</v>
      </c>
      <c r="F6518" t="s">
        <v>18581</v>
      </c>
      <c r="G6518" t="s">
        <v>234</v>
      </c>
      <c r="H6518" t="s">
        <v>150</v>
      </c>
      <c r="I6518" t="s">
        <v>136</v>
      </c>
      <c r="J6518" t="s">
        <v>137</v>
      </c>
      <c r="K6518" t="s">
        <v>144</v>
      </c>
      <c r="L6518" t="s">
        <v>18582</v>
      </c>
      <c r="M6518" t="s">
        <v>18583</v>
      </c>
      <c r="N6518">
        <v>0.89694444399999995</v>
      </c>
      <c r="O6518">
        <v>0</v>
      </c>
      <c r="P6518">
        <v>10</v>
      </c>
      <c r="Q6518">
        <v>0</v>
      </c>
      <c r="R6518">
        <v>0</v>
      </c>
      <c r="S6518">
        <v>0</v>
      </c>
      <c r="T6518">
        <v>1</v>
      </c>
      <c r="U6518">
        <v>0</v>
      </c>
      <c r="V6518">
        <v>0</v>
      </c>
      <c r="W6518">
        <v>0</v>
      </c>
      <c r="X6518">
        <v>2.1481759137140188</v>
      </c>
      <c r="Y6518">
        <v>0</v>
      </c>
      <c r="Z6518">
        <v>0</v>
      </c>
      <c r="AA6518">
        <v>0</v>
      </c>
      <c r="AB6518">
        <v>0</v>
      </c>
      <c r="AC6518">
        <v>0</v>
      </c>
      <c r="AD6518">
        <v>0</v>
      </c>
      <c r="AE6518">
        <v>2.1481759137140188</v>
      </c>
    </row>
    <row r="6519" spans="1:31" x14ac:dyDescent="0.3">
      <c r="A6519">
        <v>2519907</v>
      </c>
      <c r="B6519">
        <v>1</v>
      </c>
      <c r="C6519" t="s">
        <v>81</v>
      </c>
      <c r="D6519" t="s">
        <v>119</v>
      </c>
      <c r="E6519" t="s">
        <v>132</v>
      </c>
      <c r="F6519" t="s">
        <v>18584</v>
      </c>
      <c r="G6519" t="s">
        <v>204</v>
      </c>
      <c r="H6519" t="s">
        <v>135</v>
      </c>
      <c r="I6519" t="s">
        <v>136</v>
      </c>
      <c r="J6519" t="s">
        <v>137</v>
      </c>
      <c r="K6519" t="s">
        <v>144</v>
      </c>
      <c r="L6519" t="s">
        <v>18585</v>
      </c>
      <c r="M6519" t="s">
        <v>18586</v>
      </c>
      <c r="N6519">
        <v>0.93388888800000003</v>
      </c>
      <c r="O6519">
        <v>0</v>
      </c>
      <c r="P6519">
        <v>93</v>
      </c>
      <c r="Q6519">
        <v>0</v>
      </c>
      <c r="R6519">
        <v>35</v>
      </c>
      <c r="S6519">
        <v>0</v>
      </c>
      <c r="T6519">
        <v>8</v>
      </c>
      <c r="U6519">
        <v>0</v>
      </c>
      <c r="V6519">
        <v>0</v>
      </c>
      <c r="W6519">
        <v>0</v>
      </c>
      <c r="X6519">
        <v>9.8514417554085121</v>
      </c>
      <c r="Y6519">
        <v>0</v>
      </c>
      <c r="Z6519">
        <v>27.847886141310315</v>
      </c>
      <c r="AA6519">
        <v>0</v>
      </c>
      <c r="AB6519">
        <v>5.8563701711716218</v>
      </c>
      <c r="AC6519">
        <v>0</v>
      </c>
      <c r="AD6519">
        <v>0</v>
      </c>
      <c r="AE6519">
        <v>43.555698067890447</v>
      </c>
    </row>
    <row r="6520" spans="1:31" x14ac:dyDescent="0.3">
      <c r="A6520">
        <v>2520056</v>
      </c>
      <c r="B6520">
        <v>1</v>
      </c>
      <c r="C6520" t="s">
        <v>80</v>
      </c>
      <c r="D6520" t="s">
        <v>88</v>
      </c>
      <c r="E6520" t="s">
        <v>159</v>
      </c>
      <c r="F6520" t="s">
        <v>12719</v>
      </c>
      <c r="G6520" t="s">
        <v>181</v>
      </c>
      <c r="H6520" t="s">
        <v>150</v>
      </c>
      <c r="I6520" t="s">
        <v>136</v>
      </c>
      <c r="J6520" t="s">
        <v>137</v>
      </c>
      <c r="K6520" t="s">
        <v>144</v>
      </c>
      <c r="L6520" t="s">
        <v>18587</v>
      </c>
      <c r="M6520" t="s">
        <v>18588</v>
      </c>
      <c r="N6520">
        <v>2.301666666</v>
      </c>
      <c r="O6520">
        <v>0</v>
      </c>
      <c r="P6520">
        <v>653</v>
      </c>
      <c r="Q6520">
        <v>0</v>
      </c>
      <c r="R6520">
        <v>0</v>
      </c>
      <c r="S6520">
        <v>0</v>
      </c>
      <c r="T6520">
        <v>21</v>
      </c>
      <c r="U6520">
        <v>0</v>
      </c>
      <c r="V6520">
        <v>0</v>
      </c>
      <c r="W6520">
        <v>0</v>
      </c>
      <c r="X6520">
        <v>365.94062524484224</v>
      </c>
      <c r="Y6520">
        <v>0</v>
      </c>
      <c r="Z6520">
        <v>0</v>
      </c>
      <c r="AA6520">
        <v>0</v>
      </c>
      <c r="AB6520">
        <v>54.502028662555638</v>
      </c>
      <c r="AC6520">
        <v>0</v>
      </c>
      <c r="AD6520">
        <v>0</v>
      </c>
      <c r="AE6520">
        <v>420.44265390739787</v>
      </c>
    </row>
    <row r="6521" spans="1:31" x14ac:dyDescent="0.3">
      <c r="A6521">
        <v>2519933</v>
      </c>
      <c r="B6521">
        <v>1</v>
      </c>
      <c r="C6521" t="s">
        <v>80</v>
      </c>
      <c r="D6521" t="s">
        <v>92</v>
      </c>
      <c r="E6521" t="s">
        <v>167</v>
      </c>
      <c r="F6521" t="s">
        <v>18589</v>
      </c>
      <c r="G6521" t="s">
        <v>538</v>
      </c>
      <c r="H6521" t="s">
        <v>150</v>
      </c>
      <c r="I6521" t="s">
        <v>136</v>
      </c>
      <c r="J6521" t="s">
        <v>3</v>
      </c>
      <c r="K6521" t="s">
        <v>144</v>
      </c>
      <c r="L6521" t="s">
        <v>18590</v>
      </c>
      <c r="M6521" t="s">
        <v>18591</v>
      </c>
      <c r="N6521">
        <v>2.7488888880000002</v>
      </c>
      <c r="O6521">
        <v>0</v>
      </c>
      <c r="P6521">
        <v>5</v>
      </c>
      <c r="Q6521">
        <v>0</v>
      </c>
      <c r="R6521">
        <v>0</v>
      </c>
      <c r="S6521">
        <v>0</v>
      </c>
      <c r="T6521">
        <v>0</v>
      </c>
      <c r="U6521">
        <v>0</v>
      </c>
      <c r="V6521">
        <v>0</v>
      </c>
      <c r="W6521">
        <v>0</v>
      </c>
      <c r="X6521">
        <v>2.8258471398614673</v>
      </c>
      <c r="Y6521">
        <v>0</v>
      </c>
      <c r="Z6521">
        <v>0</v>
      </c>
      <c r="AA6521">
        <v>0</v>
      </c>
      <c r="AB6521">
        <v>0</v>
      </c>
      <c r="AC6521">
        <v>0</v>
      </c>
      <c r="AD6521">
        <v>0</v>
      </c>
      <c r="AE6521">
        <v>2.8258471398614673</v>
      </c>
    </row>
    <row r="6522" spans="1:31" x14ac:dyDescent="0.3">
      <c r="A6522">
        <v>2520162</v>
      </c>
      <c r="B6522">
        <v>1</v>
      </c>
      <c r="C6522" t="s">
        <v>80</v>
      </c>
      <c r="D6522" t="s">
        <v>97</v>
      </c>
      <c r="E6522" t="s">
        <v>167</v>
      </c>
      <c r="F6522" t="s">
        <v>18592</v>
      </c>
      <c r="G6522" t="s">
        <v>169</v>
      </c>
      <c r="H6522" t="s">
        <v>150</v>
      </c>
      <c r="I6522" t="s">
        <v>136</v>
      </c>
      <c r="J6522" t="s">
        <v>137</v>
      </c>
      <c r="K6522" t="s">
        <v>144</v>
      </c>
      <c r="L6522" t="s">
        <v>18593</v>
      </c>
      <c r="M6522" t="s">
        <v>18594</v>
      </c>
      <c r="N6522">
        <v>2.0150000000000001</v>
      </c>
      <c r="O6522">
        <v>0</v>
      </c>
      <c r="P6522">
        <v>0</v>
      </c>
      <c r="Q6522">
        <v>0</v>
      </c>
      <c r="R6522">
        <v>0</v>
      </c>
      <c r="S6522">
        <v>0</v>
      </c>
      <c r="T6522">
        <v>1</v>
      </c>
      <c r="U6522">
        <v>0</v>
      </c>
      <c r="V6522">
        <v>0</v>
      </c>
      <c r="W6522">
        <v>0</v>
      </c>
      <c r="X6522">
        <v>0</v>
      </c>
      <c r="Y6522">
        <v>0</v>
      </c>
      <c r="Z6522">
        <v>0</v>
      </c>
      <c r="AA6522">
        <v>0</v>
      </c>
      <c r="AB6522">
        <v>14.389569475394179</v>
      </c>
      <c r="AC6522">
        <v>0</v>
      </c>
      <c r="AD6522">
        <v>0</v>
      </c>
      <c r="AE6522">
        <v>14.389569475394179</v>
      </c>
    </row>
    <row r="6523" spans="1:31" x14ac:dyDescent="0.3">
      <c r="A6523">
        <v>2519927</v>
      </c>
      <c r="B6523">
        <v>1</v>
      </c>
      <c r="C6523" t="s">
        <v>80</v>
      </c>
      <c r="D6523" t="s">
        <v>107</v>
      </c>
      <c r="E6523" t="s">
        <v>132</v>
      </c>
      <c r="F6523" t="s">
        <v>18595</v>
      </c>
      <c r="G6523" t="s">
        <v>204</v>
      </c>
      <c r="H6523" t="s">
        <v>135</v>
      </c>
      <c r="I6523" t="s">
        <v>136</v>
      </c>
      <c r="J6523" t="s">
        <v>137</v>
      </c>
      <c r="K6523" t="s">
        <v>144</v>
      </c>
      <c r="L6523" t="s">
        <v>18596</v>
      </c>
      <c r="M6523" t="s">
        <v>18597</v>
      </c>
      <c r="N6523">
        <v>2.7194444440000001</v>
      </c>
      <c r="O6523">
        <v>0</v>
      </c>
      <c r="P6523">
        <v>0</v>
      </c>
      <c r="Q6523">
        <v>0</v>
      </c>
      <c r="R6523">
        <v>0</v>
      </c>
      <c r="S6523">
        <v>1</v>
      </c>
      <c r="T6523">
        <v>0</v>
      </c>
      <c r="U6523">
        <v>0</v>
      </c>
      <c r="V6523">
        <v>0</v>
      </c>
      <c r="W6523">
        <v>0</v>
      </c>
      <c r="X6523">
        <v>0</v>
      </c>
      <c r="Y6523">
        <v>0</v>
      </c>
      <c r="Z6523">
        <v>0</v>
      </c>
      <c r="AA6523">
        <v>26.544490098621868</v>
      </c>
      <c r="AB6523">
        <v>0</v>
      </c>
      <c r="AC6523">
        <v>0</v>
      </c>
      <c r="AD6523">
        <v>0</v>
      </c>
      <c r="AE6523">
        <v>26.544490098621868</v>
      </c>
    </row>
    <row r="6524" spans="1:31" x14ac:dyDescent="0.3">
      <c r="A6524">
        <v>2519870</v>
      </c>
      <c r="B6524">
        <v>1</v>
      </c>
      <c r="C6524" t="s">
        <v>80</v>
      </c>
      <c r="D6524" t="s">
        <v>103</v>
      </c>
      <c r="E6524" t="s">
        <v>187</v>
      </c>
      <c r="F6524" t="s">
        <v>18598</v>
      </c>
      <c r="G6524" t="s">
        <v>161</v>
      </c>
      <c r="H6524" t="s">
        <v>135</v>
      </c>
      <c r="I6524" t="s">
        <v>136</v>
      </c>
      <c r="J6524" t="s">
        <v>137</v>
      </c>
      <c r="K6524" t="s">
        <v>144</v>
      </c>
      <c r="L6524" t="s">
        <v>18599</v>
      </c>
      <c r="M6524" t="s">
        <v>3355</v>
      </c>
      <c r="N6524">
        <v>0.25666666599999999</v>
      </c>
      <c r="O6524">
        <v>1</v>
      </c>
      <c r="P6524">
        <v>376</v>
      </c>
      <c r="Q6524">
        <v>13</v>
      </c>
      <c r="R6524">
        <v>33</v>
      </c>
      <c r="S6524">
        <v>30</v>
      </c>
      <c r="T6524">
        <v>103</v>
      </c>
      <c r="U6524">
        <v>13</v>
      </c>
      <c r="V6524">
        <v>0</v>
      </c>
      <c r="W6524">
        <v>5.2729939826666669E-2</v>
      </c>
      <c r="X6524">
        <v>23.434128188195849</v>
      </c>
      <c r="Y6524">
        <v>39.131165272728765</v>
      </c>
      <c r="Z6524">
        <v>2.9421478188294494</v>
      </c>
      <c r="AA6524">
        <v>15.59396437447079</v>
      </c>
      <c r="AB6524">
        <v>16.209480491510469</v>
      </c>
      <c r="AC6524">
        <v>581.7946344812201</v>
      </c>
      <c r="AD6524">
        <v>0</v>
      </c>
      <c r="AE6524">
        <v>679.15825056678204</v>
      </c>
    </row>
    <row r="6525" spans="1:31" x14ac:dyDescent="0.3">
      <c r="A6525">
        <v>2520411</v>
      </c>
      <c r="B6525">
        <v>1</v>
      </c>
      <c r="C6525" t="s">
        <v>81</v>
      </c>
      <c r="D6525" t="s">
        <v>118</v>
      </c>
      <c r="E6525" t="s">
        <v>132</v>
      </c>
      <c r="F6525" t="s">
        <v>18600</v>
      </c>
      <c r="G6525" t="s">
        <v>204</v>
      </c>
      <c r="H6525" t="s">
        <v>135</v>
      </c>
      <c r="I6525" t="s">
        <v>136</v>
      </c>
      <c r="J6525" t="s">
        <v>137</v>
      </c>
      <c r="K6525" t="s">
        <v>144</v>
      </c>
      <c r="L6525" t="s">
        <v>18601</v>
      </c>
      <c r="M6525" t="s">
        <v>18602</v>
      </c>
      <c r="N6525">
        <v>1.6191666659999999</v>
      </c>
      <c r="O6525">
        <v>0</v>
      </c>
      <c r="P6525">
        <v>107</v>
      </c>
      <c r="Q6525">
        <v>0</v>
      </c>
      <c r="R6525">
        <v>8</v>
      </c>
      <c r="S6525">
        <v>0</v>
      </c>
      <c r="T6525">
        <v>11</v>
      </c>
      <c r="U6525">
        <v>0</v>
      </c>
      <c r="V6525">
        <v>0</v>
      </c>
      <c r="W6525">
        <v>0</v>
      </c>
      <c r="X6525">
        <v>29.44739130822299</v>
      </c>
      <c r="Y6525">
        <v>0</v>
      </c>
      <c r="Z6525">
        <v>1.6034309759563201</v>
      </c>
      <c r="AA6525">
        <v>0</v>
      </c>
      <c r="AB6525">
        <v>2.3798760875262146</v>
      </c>
      <c r="AC6525">
        <v>0</v>
      </c>
      <c r="AD6525">
        <v>0</v>
      </c>
      <c r="AE6525">
        <v>33.430698371705525</v>
      </c>
    </row>
    <row r="6526" spans="1:31" x14ac:dyDescent="0.3">
      <c r="A6526">
        <v>2520511</v>
      </c>
      <c r="B6526">
        <v>1</v>
      </c>
      <c r="C6526" t="s">
        <v>80</v>
      </c>
      <c r="D6526" t="s">
        <v>91</v>
      </c>
      <c r="E6526" t="s">
        <v>167</v>
      </c>
      <c r="F6526" t="s">
        <v>18603</v>
      </c>
      <c r="G6526" t="s">
        <v>169</v>
      </c>
      <c r="H6526" t="s">
        <v>150</v>
      </c>
      <c r="I6526" t="s">
        <v>136</v>
      </c>
      <c r="J6526" t="s">
        <v>137</v>
      </c>
      <c r="K6526" t="s">
        <v>144</v>
      </c>
      <c r="L6526" t="s">
        <v>18604</v>
      </c>
      <c r="M6526" t="s">
        <v>18605</v>
      </c>
      <c r="N6526">
        <v>3.0558333329999998</v>
      </c>
      <c r="O6526">
        <v>0</v>
      </c>
      <c r="P6526">
        <v>1</v>
      </c>
      <c r="Q6526">
        <v>0</v>
      </c>
      <c r="R6526">
        <v>0</v>
      </c>
      <c r="S6526">
        <v>0</v>
      </c>
      <c r="T6526">
        <v>0</v>
      </c>
      <c r="U6526">
        <v>0</v>
      </c>
      <c r="V6526">
        <v>0</v>
      </c>
      <c r="W6526">
        <v>0</v>
      </c>
      <c r="X6526">
        <v>1.2503285287366701</v>
      </c>
      <c r="Y6526">
        <v>0</v>
      </c>
      <c r="Z6526">
        <v>0</v>
      </c>
      <c r="AA6526">
        <v>0</v>
      </c>
      <c r="AB6526">
        <v>0</v>
      </c>
      <c r="AC6526">
        <v>0</v>
      </c>
      <c r="AD6526">
        <v>0</v>
      </c>
      <c r="AE6526">
        <v>1.2503285287366701</v>
      </c>
    </row>
    <row r="6527" spans="1:31" x14ac:dyDescent="0.3">
      <c r="A6527">
        <v>2520417</v>
      </c>
      <c r="B6527">
        <v>1</v>
      </c>
      <c r="C6527" t="s">
        <v>80</v>
      </c>
      <c r="D6527" t="s">
        <v>104</v>
      </c>
      <c r="E6527" t="s">
        <v>132</v>
      </c>
      <c r="F6527" t="s">
        <v>18606</v>
      </c>
      <c r="G6527" t="s">
        <v>161</v>
      </c>
      <c r="H6527" t="s">
        <v>135</v>
      </c>
      <c r="I6527" t="s">
        <v>136</v>
      </c>
      <c r="J6527" t="s">
        <v>137</v>
      </c>
      <c r="K6527" t="s">
        <v>144</v>
      </c>
      <c r="L6527" t="s">
        <v>18607</v>
      </c>
      <c r="M6527" t="s">
        <v>18608</v>
      </c>
      <c r="N6527">
        <v>0.37444444399999999</v>
      </c>
      <c r="O6527">
        <v>0</v>
      </c>
      <c r="P6527">
        <v>0</v>
      </c>
      <c r="Q6527">
        <v>0</v>
      </c>
      <c r="R6527">
        <v>0</v>
      </c>
      <c r="S6527">
        <v>1</v>
      </c>
      <c r="T6527">
        <v>0</v>
      </c>
      <c r="U6527">
        <v>0</v>
      </c>
      <c r="V6527">
        <v>0</v>
      </c>
      <c r="W6527">
        <v>0</v>
      </c>
      <c r="X6527">
        <v>0</v>
      </c>
      <c r="Y6527">
        <v>0</v>
      </c>
      <c r="Z6527">
        <v>0</v>
      </c>
      <c r="AA6527">
        <v>9.1054445830116681E-2</v>
      </c>
      <c r="AB6527">
        <v>0</v>
      </c>
      <c r="AC6527">
        <v>0</v>
      </c>
      <c r="AD6527">
        <v>0</v>
      </c>
      <c r="AE6527">
        <v>9.1054445830116681E-2</v>
      </c>
    </row>
    <row r="6528" spans="1:31" x14ac:dyDescent="0.3">
      <c r="A6528">
        <v>2520231</v>
      </c>
      <c r="B6528">
        <v>1</v>
      </c>
      <c r="C6528" t="s">
        <v>81</v>
      </c>
      <c r="D6528" t="s">
        <v>112</v>
      </c>
      <c r="E6528" t="s">
        <v>141</v>
      </c>
      <c r="F6528" t="s">
        <v>18609</v>
      </c>
      <c r="G6528" t="s">
        <v>143</v>
      </c>
      <c r="H6528" t="s">
        <v>135</v>
      </c>
      <c r="I6528" t="s">
        <v>136</v>
      </c>
      <c r="J6528" t="s">
        <v>137</v>
      </c>
      <c r="K6528" t="s">
        <v>144</v>
      </c>
      <c r="L6528" t="s">
        <v>18610</v>
      </c>
      <c r="M6528" t="s">
        <v>18611</v>
      </c>
      <c r="N6528">
        <v>1.1091666659999999</v>
      </c>
      <c r="O6528">
        <v>0</v>
      </c>
      <c r="P6528">
        <v>860</v>
      </c>
      <c r="Q6528">
        <v>32</v>
      </c>
      <c r="R6528">
        <v>58</v>
      </c>
      <c r="S6528">
        <v>4</v>
      </c>
      <c r="T6528">
        <v>88</v>
      </c>
      <c r="U6528">
        <v>0</v>
      </c>
      <c r="V6528">
        <v>0</v>
      </c>
      <c r="W6528">
        <v>0</v>
      </c>
      <c r="X6528">
        <v>165.47347770838326</v>
      </c>
      <c r="Y6528">
        <v>15.837590902591097</v>
      </c>
      <c r="Z6528">
        <v>33.719117490309529</v>
      </c>
      <c r="AA6528">
        <v>8.0617922454606941</v>
      </c>
      <c r="AB6528">
        <v>55.096256548520586</v>
      </c>
      <c r="AC6528">
        <v>0</v>
      </c>
      <c r="AD6528">
        <v>0</v>
      </c>
      <c r="AE6528">
        <v>278.18823489526517</v>
      </c>
    </row>
    <row r="6529" spans="1:31" x14ac:dyDescent="0.3">
      <c r="A6529">
        <v>2520377</v>
      </c>
      <c r="B6529">
        <v>1</v>
      </c>
      <c r="C6529" t="s">
        <v>80</v>
      </c>
      <c r="D6529" t="s">
        <v>90</v>
      </c>
      <c r="E6529" t="s">
        <v>167</v>
      </c>
      <c r="F6529" t="s">
        <v>18612</v>
      </c>
      <c r="G6529" t="s">
        <v>263</v>
      </c>
      <c r="H6529" t="s">
        <v>150</v>
      </c>
      <c r="I6529" t="s">
        <v>136</v>
      </c>
      <c r="J6529" t="s">
        <v>137</v>
      </c>
      <c r="K6529" t="s">
        <v>144</v>
      </c>
      <c r="L6529" t="s">
        <v>18613</v>
      </c>
      <c r="M6529" t="s">
        <v>18614</v>
      </c>
      <c r="N6529">
        <v>1.5477777770000001</v>
      </c>
      <c r="O6529">
        <v>0</v>
      </c>
      <c r="P6529">
        <v>5</v>
      </c>
      <c r="Q6529">
        <v>0</v>
      </c>
      <c r="R6529">
        <v>0</v>
      </c>
      <c r="S6529">
        <v>0</v>
      </c>
      <c r="T6529">
        <v>0</v>
      </c>
      <c r="U6529">
        <v>0</v>
      </c>
      <c r="V6529">
        <v>0</v>
      </c>
      <c r="W6529">
        <v>0</v>
      </c>
      <c r="X6529">
        <v>3.2481053194125002</v>
      </c>
      <c r="Y6529">
        <v>0</v>
      </c>
      <c r="Z6529">
        <v>0</v>
      </c>
      <c r="AA6529">
        <v>0</v>
      </c>
      <c r="AB6529">
        <v>0</v>
      </c>
      <c r="AC6529">
        <v>0</v>
      </c>
      <c r="AD6529">
        <v>0</v>
      </c>
      <c r="AE6529">
        <v>3.2481053194125002</v>
      </c>
    </row>
    <row r="6530" spans="1:31" x14ac:dyDescent="0.3">
      <c r="A6530">
        <v>2519999</v>
      </c>
      <c r="B6530">
        <v>1</v>
      </c>
      <c r="C6530" t="s">
        <v>81</v>
      </c>
      <c r="D6530" t="s">
        <v>118</v>
      </c>
      <c r="E6530" t="s">
        <v>132</v>
      </c>
      <c r="F6530" t="s">
        <v>18615</v>
      </c>
      <c r="G6530" t="s">
        <v>204</v>
      </c>
      <c r="H6530" t="s">
        <v>135</v>
      </c>
      <c r="I6530" t="s">
        <v>136</v>
      </c>
      <c r="J6530" t="s">
        <v>137</v>
      </c>
      <c r="K6530" t="s">
        <v>144</v>
      </c>
      <c r="L6530" t="s">
        <v>18616</v>
      </c>
      <c r="M6530" t="s">
        <v>18617</v>
      </c>
      <c r="N6530">
        <v>2.5313888879999999</v>
      </c>
      <c r="O6530">
        <v>0</v>
      </c>
      <c r="P6530">
        <v>37</v>
      </c>
      <c r="Q6530">
        <v>0</v>
      </c>
      <c r="R6530">
        <v>5</v>
      </c>
      <c r="S6530">
        <v>0</v>
      </c>
      <c r="T6530">
        <v>9</v>
      </c>
      <c r="U6530">
        <v>0</v>
      </c>
      <c r="V6530">
        <v>0</v>
      </c>
      <c r="W6530">
        <v>0</v>
      </c>
      <c r="X6530">
        <v>14.348021849242341</v>
      </c>
      <c r="Y6530">
        <v>0</v>
      </c>
      <c r="Z6530">
        <v>8.9170405227684011</v>
      </c>
      <c r="AA6530">
        <v>0</v>
      </c>
      <c r="AB6530">
        <v>17.772469519309929</v>
      </c>
      <c r="AC6530">
        <v>0</v>
      </c>
      <c r="AD6530">
        <v>0</v>
      </c>
      <c r="AE6530">
        <v>41.037531891320668</v>
      </c>
    </row>
    <row r="6531" spans="1:31" x14ac:dyDescent="0.3">
      <c r="A6531">
        <v>2520248</v>
      </c>
      <c r="B6531">
        <v>1</v>
      </c>
      <c r="C6531" t="s">
        <v>80</v>
      </c>
      <c r="D6531" t="s">
        <v>90</v>
      </c>
      <c r="E6531" t="s">
        <v>167</v>
      </c>
      <c r="F6531" t="s">
        <v>18612</v>
      </c>
      <c r="G6531" t="s">
        <v>263</v>
      </c>
      <c r="H6531" t="s">
        <v>150</v>
      </c>
      <c r="I6531" t="s">
        <v>136</v>
      </c>
      <c r="J6531" t="s">
        <v>137</v>
      </c>
      <c r="K6531" t="s">
        <v>144</v>
      </c>
      <c r="L6531" t="s">
        <v>18618</v>
      </c>
      <c r="M6531" t="s">
        <v>18619</v>
      </c>
      <c r="N6531">
        <v>1.3530555550000001</v>
      </c>
      <c r="O6531">
        <v>0</v>
      </c>
      <c r="P6531">
        <v>5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2.8608247006147502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2.8608247006147502</v>
      </c>
    </row>
    <row r="6532" spans="1:31" x14ac:dyDescent="0.3">
      <c r="A6532">
        <v>2519939</v>
      </c>
      <c r="B6532">
        <v>1</v>
      </c>
      <c r="C6532" t="s">
        <v>80</v>
      </c>
      <c r="D6532" t="s">
        <v>110</v>
      </c>
      <c r="E6532" t="s">
        <v>159</v>
      </c>
      <c r="F6532" t="s">
        <v>18620</v>
      </c>
      <c r="G6532" t="s">
        <v>134</v>
      </c>
      <c r="H6532" t="s">
        <v>150</v>
      </c>
      <c r="I6532" t="s">
        <v>136</v>
      </c>
      <c r="J6532" t="s">
        <v>137</v>
      </c>
      <c r="K6532" t="s">
        <v>138</v>
      </c>
      <c r="L6532" t="s">
        <v>18621</v>
      </c>
      <c r="M6532" t="s">
        <v>18622</v>
      </c>
      <c r="N6532">
        <v>1.6483333330000001</v>
      </c>
      <c r="O6532">
        <v>0</v>
      </c>
      <c r="P6532">
        <v>99</v>
      </c>
      <c r="Q6532">
        <v>0</v>
      </c>
      <c r="R6532">
        <v>0</v>
      </c>
      <c r="S6532">
        <v>0</v>
      </c>
      <c r="T6532">
        <v>26</v>
      </c>
      <c r="U6532">
        <v>0</v>
      </c>
      <c r="V6532">
        <v>0</v>
      </c>
      <c r="W6532">
        <v>0</v>
      </c>
      <c r="X6532">
        <v>59.433188244839187</v>
      </c>
      <c r="Y6532">
        <v>0</v>
      </c>
      <c r="Z6532">
        <v>0</v>
      </c>
      <c r="AA6532">
        <v>0</v>
      </c>
      <c r="AB6532">
        <v>177.90720819066888</v>
      </c>
      <c r="AC6532">
        <v>0</v>
      </c>
      <c r="AD6532">
        <v>0</v>
      </c>
      <c r="AE6532">
        <v>237.34039643550807</v>
      </c>
    </row>
    <row r="6533" spans="1:31" x14ac:dyDescent="0.3">
      <c r="A6533">
        <v>2520440</v>
      </c>
      <c r="B6533">
        <v>1</v>
      </c>
      <c r="C6533" t="s">
        <v>80</v>
      </c>
      <c r="D6533" t="s">
        <v>105</v>
      </c>
      <c r="E6533" t="s">
        <v>147</v>
      </c>
      <c r="F6533" t="s">
        <v>18623</v>
      </c>
      <c r="G6533" t="s">
        <v>161</v>
      </c>
      <c r="H6533" t="s">
        <v>150</v>
      </c>
      <c r="I6533" t="s">
        <v>136</v>
      </c>
      <c r="J6533" t="s">
        <v>137</v>
      </c>
      <c r="K6533" t="s">
        <v>144</v>
      </c>
      <c r="L6533" t="s">
        <v>18624</v>
      </c>
      <c r="M6533" t="s">
        <v>18625</v>
      </c>
      <c r="N6533">
        <v>0.41722222199999998</v>
      </c>
      <c r="O6533">
        <v>0</v>
      </c>
      <c r="P6533">
        <v>34</v>
      </c>
      <c r="Q6533">
        <v>0</v>
      </c>
      <c r="R6533">
        <v>0</v>
      </c>
      <c r="S6533">
        <v>0</v>
      </c>
      <c r="T6533">
        <v>11</v>
      </c>
      <c r="U6533">
        <v>0</v>
      </c>
      <c r="V6533">
        <v>0</v>
      </c>
      <c r="W6533">
        <v>0</v>
      </c>
      <c r="X6533">
        <v>3.4191382523265146</v>
      </c>
      <c r="Y6533">
        <v>0</v>
      </c>
      <c r="Z6533">
        <v>0</v>
      </c>
      <c r="AA6533">
        <v>0</v>
      </c>
      <c r="AB6533">
        <v>3.6682766375346656</v>
      </c>
      <c r="AC6533">
        <v>0</v>
      </c>
      <c r="AD6533">
        <v>0</v>
      </c>
      <c r="AE6533">
        <v>7.0874148898611802</v>
      </c>
    </row>
    <row r="6534" spans="1:31" x14ac:dyDescent="0.3">
      <c r="A6534">
        <v>2520434</v>
      </c>
      <c r="B6534">
        <v>1</v>
      </c>
      <c r="C6534" t="s">
        <v>80</v>
      </c>
      <c r="D6534" t="s">
        <v>104</v>
      </c>
      <c r="E6534" t="s">
        <v>187</v>
      </c>
      <c r="F6534" t="s">
        <v>18626</v>
      </c>
      <c r="G6534" t="s">
        <v>143</v>
      </c>
      <c r="H6534" t="s">
        <v>135</v>
      </c>
      <c r="I6534" t="s">
        <v>136</v>
      </c>
      <c r="J6534" t="s">
        <v>137</v>
      </c>
      <c r="K6534" t="s">
        <v>144</v>
      </c>
      <c r="L6534" t="s">
        <v>18627</v>
      </c>
      <c r="M6534" t="s">
        <v>18628</v>
      </c>
      <c r="N6534">
        <v>2.7797222220000002</v>
      </c>
      <c r="O6534">
        <v>0</v>
      </c>
      <c r="P6534">
        <v>0</v>
      </c>
      <c r="Q6534">
        <v>1</v>
      </c>
      <c r="R6534">
        <v>0</v>
      </c>
      <c r="S6534">
        <v>0</v>
      </c>
      <c r="T6534">
        <v>0</v>
      </c>
      <c r="U6534">
        <v>4</v>
      </c>
      <c r="V6534">
        <v>0</v>
      </c>
      <c r="W6534">
        <v>0</v>
      </c>
      <c r="X6534">
        <v>0</v>
      </c>
      <c r="Y6534">
        <v>0</v>
      </c>
      <c r="Z6534">
        <v>0</v>
      </c>
      <c r="AA6534">
        <v>0</v>
      </c>
      <c r="AB6534">
        <v>0</v>
      </c>
      <c r="AC6534">
        <v>488.98373685046022</v>
      </c>
      <c r="AD6534">
        <v>0</v>
      </c>
      <c r="AE6534">
        <v>488.98373685046022</v>
      </c>
    </row>
    <row r="6535" spans="1:31" x14ac:dyDescent="0.3">
      <c r="A6535">
        <v>2519979</v>
      </c>
      <c r="B6535">
        <v>1</v>
      </c>
      <c r="C6535" t="s">
        <v>80</v>
      </c>
      <c r="D6535" t="s">
        <v>82</v>
      </c>
      <c r="E6535" t="s">
        <v>132</v>
      </c>
      <c r="F6535" t="s">
        <v>1229</v>
      </c>
      <c r="G6535" t="s">
        <v>173</v>
      </c>
      <c r="H6535" t="s">
        <v>135</v>
      </c>
      <c r="I6535" t="s">
        <v>136</v>
      </c>
      <c r="J6535" t="s">
        <v>137</v>
      </c>
      <c r="K6535" t="s">
        <v>138</v>
      </c>
      <c r="L6535" t="s">
        <v>18629</v>
      </c>
      <c r="M6535" t="s">
        <v>18630</v>
      </c>
      <c r="N6535">
        <v>7.0302777770000002</v>
      </c>
      <c r="O6535">
        <v>0</v>
      </c>
      <c r="P6535">
        <v>733</v>
      </c>
      <c r="Q6535">
        <v>0</v>
      </c>
      <c r="R6535">
        <v>0</v>
      </c>
      <c r="S6535">
        <v>0</v>
      </c>
      <c r="T6535">
        <v>113</v>
      </c>
      <c r="U6535">
        <v>0</v>
      </c>
      <c r="V6535">
        <v>1</v>
      </c>
      <c r="W6535">
        <v>0</v>
      </c>
      <c r="X6535">
        <v>1020.8796418828832</v>
      </c>
      <c r="Y6535">
        <v>0</v>
      </c>
      <c r="Z6535">
        <v>0</v>
      </c>
      <c r="AA6535">
        <v>0</v>
      </c>
      <c r="AB6535">
        <v>516.06299659088972</v>
      </c>
      <c r="AC6535">
        <v>0</v>
      </c>
      <c r="AD6535">
        <v>71.260287745070514</v>
      </c>
      <c r="AE6535">
        <v>1608.2029262188435</v>
      </c>
    </row>
    <row r="6536" spans="1:31" x14ac:dyDescent="0.3">
      <c r="A6536">
        <v>2520477</v>
      </c>
      <c r="B6536">
        <v>1</v>
      </c>
      <c r="C6536" t="s">
        <v>80</v>
      </c>
      <c r="D6536" t="s">
        <v>105</v>
      </c>
      <c r="E6536" t="s">
        <v>147</v>
      </c>
      <c r="F6536" t="s">
        <v>18631</v>
      </c>
      <c r="G6536" t="s">
        <v>161</v>
      </c>
      <c r="H6536" t="s">
        <v>150</v>
      </c>
      <c r="I6536" t="s">
        <v>136</v>
      </c>
      <c r="J6536" t="s">
        <v>137</v>
      </c>
      <c r="K6536" t="s">
        <v>144</v>
      </c>
      <c r="L6536" t="s">
        <v>18632</v>
      </c>
      <c r="M6536" t="s">
        <v>18633</v>
      </c>
      <c r="N6536">
        <v>0.58916666600000001</v>
      </c>
      <c r="O6536">
        <v>0</v>
      </c>
      <c r="P6536">
        <v>111</v>
      </c>
      <c r="Q6536">
        <v>0</v>
      </c>
      <c r="R6536">
        <v>0</v>
      </c>
      <c r="S6536">
        <v>0</v>
      </c>
      <c r="T6536">
        <v>3</v>
      </c>
      <c r="U6536">
        <v>0</v>
      </c>
      <c r="V6536">
        <v>0</v>
      </c>
      <c r="W6536">
        <v>0</v>
      </c>
      <c r="X6536">
        <v>16.922413220625515</v>
      </c>
      <c r="Y6536">
        <v>0</v>
      </c>
      <c r="Z6536">
        <v>0</v>
      </c>
      <c r="AA6536">
        <v>0</v>
      </c>
      <c r="AB6536">
        <v>0.73181221315848333</v>
      </c>
      <c r="AC6536">
        <v>0</v>
      </c>
      <c r="AD6536">
        <v>0</v>
      </c>
      <c r="AE6536">
        <v>17.654225433783999</v>
      </c>
    </row>
    <row r="6537" spans="1:31" x14ac:dyDescent="0.3">
      <c r="A6537">
        <v>2520145</v>
      </c>
      <c r="B6537">
        <v>1</v>
      </c>
      <c r="C6537" t="s">
        <v>81</v>
      </c>
      <c r="D6537" t="s">
        <v>123</v>
      </c>
      <c r="E6537" t="s">
        <v>167</v>
      </c>
      <c r="F6537" t="s">
        <v>4968</v>
      </c>
      <c r="G6537" t="s">
        <v>169</v>
      </c>
      <c r="H6537" t="s">
        <v>150</v>
      </c>
      <c r="I6537" t="s">
        <v>136</v>
      </c>
      <c r="J6537" t="s">
        <v>137</v>
      </c>
      <c r="K6537" t="s">
        <v>144</v>
      </c>
      <c r="L6537" t="s">
        <v>18634</v>
      </c>
      <c r="M6537" t="s">
        <v>18635</v>
      </c>
      <c r="N6537">
        <v>2.6930555549999999</v>
      </c>
      <c r="O6537">
        <v>0</v>
      </c>
      <c r="P6537">
        <v>0</v>
      </c>
      <c r="Q6537">
        <v>0</v>
      </c>
      <c r="R6537">
        <v>0</v>
      </c>
      <c r="S6537">
        <v>0</v>
      </c>
      <c r="T6537">
        <v>1</v>
      </c>
      <c r="U6537">
        <v>0</v>
      </c>
      <c r="V6537">
        <v>0</v>
      </c>
      <c r="W6537">
        <v>0</v>
      </c>
      <c r="X6537">
        <v>0</v>
      </c>
      <c r="Y6537">
        <v>0</v>
      </c>
      <c r="Z6537">
        <v>0</v>
      </c>
      <c r="AA6537">
        <v>0</v>
      </c>
      <c r="AB6537">
        <v>0.79845831025703329</v>
      </c>
      <c r="AC6537">
        <v>0</v>
      </c>
      <c r="AD6537">
        <v>0</v>
      </c>
      <c r="AE6537">
        <v>0.79845831025703329</v>
      </c>
    </row>
    <row r="6538" spans="1:31" x14ac:dyDescent="0.3">
      <c r="A6538">
        <v>2519959</v>
      </c>
      <c r="B6538">
        <v>1</v>
      </c>
      <c r="C6538" t="s">
        <v>80</v>
      </c>
      <c r="D6538" t="s">
        <v>107</v>
      </c>
      <c r="E6538" t="s">
        <v>207</v>
      </c>
      <c r="F6538" t="s">
        <v>18636</v>
      </c>
      <c r="G6538" t="s">
        <v>134</v>
      </c>
      <c r="H6538" t="s">
        <v>150</v>
      </c>
      <c r="I6538" t="s">
        <v>136</v>
      </c>
      <c r="J6538" t="s">
        <v>137</v>
      </c>
      <c r="K6538" t="s">
        <v>138</v>
      </c>
      <c r="L6538" t="s">
        <v>18637</v>
      </c>
      <c r="M6538" t="s">
        <v>18638</v>
      </c>
      <c r="N6538">
        <v>1.5049999999999999</v>
      </c>
      <c r="O6538">
        <v>0</v>
      </c>
      <c r="P6538">
        <v>37</v>
      </c>
      <c r="Q6538">
        <v>0</v>
      </c>
      <c r="R6538">
        <v>0</v>
      </c>
      <c r="S6538">
        <v>0</v>
      </c>
      <c r="T6538">
        <v>9</v>
      </c>
      <c r="U6538">
        <v>0</v>
      </c>
      <c r="V6538">
        <v>0</v>
      </c>
      <c r="W6538">
        <v>0</v>
      </c>
      <c r="X6538">
        <v>11.161207866051326</v>
      </c>
      <c r="Y6538">
        <v>0</v>
      </c>
      <c r="Z6538">
        <v>0</v>
      </c>
      <c r="AA6538">
        <v>0</v>
      </c>
      <c r="AB6538">
        <v>16.25647327034514</v>
      </c>
      <c r="AC6538">
        <v>0</v>
      </c>
      <c r="AD6538">
        <v>0</v>
      </c>
      <c r="AE6538">
        <v>27.417681136396467</v>
      </c>
    </row>
    <row r="6539" spans="1:31" x14ac:dyDescent="0.3">
      <c r="A6539">
        <v>2519936</v>
      </c>
      <c r="B6539">
        <v>1</v>
      </c>
      <c r="C6539" t="s">
        <v>81</v>
      </c>
      <c r="D6539" t="s">
        <v>116</v>
      </c>
      <c r="E6539" t="s">
        <v>187</v>
      </c>
      <c r="F6539" t="s">
        <v>18639</v>
      </c>
      <c r="G6539" t="s">
        <v>1365</v>
      </c>
      <c r="H6539" t="s">
        <v>135</v>
      </c>
      <c r="I6539" t="s">
        <v>136</v>
      </c>
      <c r="J6539" t="s">
        <v>137</v>
      </c>
      <c r="K6539" t="s">
        <v>138</v>
      </c>
      <c r="L6539" t="s">
        <v>18640</v>
      </c>
      <c r="M6539" t="s">
        <v>18641</v>
      </c>
      <c r="N6539">
        <v>2.6630555550000001</v>
      </c>
      <c r="O6539">
        <v>0</v>
      </c>
      <c r="P6539">
        <v>781</v>
      </c>
      <c r="Q6539">
        <v>4</v>
      </c>
      <c r="R6539">
        <v>42</v>
      </c>
      <c r="S6539">
        <v>0</v>
      </c>
      <c r="T6539">
        <v>104</v>
      </c>
      <c r="U6539">
        <v>1</v>
      </c>
      <c r="V6539">
        <v>0</v>
      </c>
      <c r="W6539">
        <v>0</v>
      </c>
      <c r="X6539">
        <v>374.71747908290189</v>
      </c>
      <c r="Y6539">
        <v>20.772828791379347</v>
      </c>
      <c r="Z6539">
        <v>20.381450250259832</v>
      </c>
      <c r="AA6539">
        <v>0</v>
      </c>
      <c r="AB6539">
        <v>85.770212360106086</v>
      </c>
      <c r="AC6539">
        <v>53.663251211369534</v>
      </c>
      <c r="AD6539">
        <v>0</v>
      </c>
      <c r="AE6539">
        <v>555.3052216960167</v>
      </c>
    </row>
    <row r="6540" spans="1:31" x14ac:dyDescent="0.3">
      <c r="A6540">
        <v>2519836</v>
      </c>
      <c r="B6540">
        <v>1</v>
      </c>
      <c r="C6540" t="s">
        <v>81</v>
      </c>
      <c r="D6540" t="s">
        <v>115</v>
      </c>
      <c r="E6540" t="s">
        <v>187</v>
      </c>
      <c r="F6540" t="s">
        <v>852</v>
      </c>
      <c r="G6540" t="s">
        <v>143</v>
      </c>
      <c r="H6540" t="s">
        <v>135</v>
      </c>
      <c r="I6540" t="s">
        <v>136</v>
      </c>
      <c r="J6540" t="s">
        <v>137</v>
      </c>
      <c r="K6540" t="s">
        <v>144</v>
      </c>
      <c r="L6540" t="s">
        <v>18642</v>
      </c>
      <c r="M6540" t="s">
        <v>18643</v>
      </c>
      <c r="N6540">
        <v>0.177777777</v>
      </c>
      <c r="O6540">
        <v>0</v>
      </c>
      <c r="P6540">
        <v>1185</v>
      </c>
      <c r="Q6540">
        <v>3</v>
      </c>
      <c r="R6540">
        <v>141</v>
      </c>
      <c r="S6540">
        <v>7</v>
      </c>
      <c r="T6540">
        <v>77</v>
      </c>
      <c r="U6540">
        <v>0</v>
      </c>
      <c r="V6540">
        <v>0</v>
      </c>
      <c r="W6540">
        <v>0</v>
      </c>
      <c r="X6540">
        <v>16.486398105511132</v>
      </c>
      <c r="Y6540">
        <v>0.43533319745279997</v>
      </c>
      <c r="Z6540">
        <v>3.4186460346367991</v>
      </c>
      <c r="AA6540">
        <v>1.489912095058489</v>
      </c>
      <c r="AB6540">
        <v>3.0393599547584005</v>
      </c>
      <c r="AC6540">
        <v>0</v>
      </c>
      <c r="AD6540">
        <v>0</v>
      </c>
      <c r="AE6540">
        <v>24.869649387417617</v>
      </c>
    </row>
    <row r="6541" spans="1:31" x14ac:dyDescent="0.3">
      <c r="A6541">
        <v>2519916</v>
      </c>
      <c r="B6541">
        <v>1</v>
      </c>
      <c r="C6541" t="s">
        <v>80</v>
      </c>
      <c r="D6541" t="s">
        <v>85</v>
      </c>
      <c r="E6541" t="s">
        <v>159</v>
      </c>
      <c r="F6541" t="s">
        <v>18644</v>
      </c>
      <c r="G6541" t="s">
        <v>134</v>
      </c>
      <c r="H6541" t="s">
        <v>150</v>
      </c>
      <c r="I6541" t="s">
        <v>136</v>
      </c>
      <c r="J6541" t="s">
        <v>137</v>
      </c>
      <c r="K6541" t="s">
        <v>138</v>
      </c>
      <c r="L6541" t="s">
        <v>18645</v>
      </c>
      <c r="M6541" t="s">
        <v>18646</v>
      </c>
      <c r="N6541">
        <v>0.98666666599999997</v>
      </c>
      <c r="O6541">
        <v>0</v>
      </c>
      <c r="P6541">
        <v>412</v>
      </c>
      <c r="Q6541">
        <v>0</v>
      </c>
      <c r="R6541">
        <v>0</v>
      </c>
      <c r="S6541">
        <v>0</v>
      </c>
      <c r="T6541">
        <v>13</v>
      </c>
      <c r="U6541">
        <v>0</v>
      </c>
      <c r="V6541">
        <v>0</v>
      </c>
      <c r="W6541">
        <v>0</v>
      </c>
      <c r="X6541">
        <v>107.10183127550619</v>
      </c>
      <c r="Y6541">
        <v>0</v>
      </c>
      <c r="Z6541">
        <v>0</v>
      </c>
      <c r="AA6541">
        <v>0</v>
      </c>
      <c r="AB6541">
        <v>54.507501529411414</v>
      </c>
      <c r="AC6541">
        <v>0</v>
      </c>
      <c r="AD6541">
        <v>0</v>
      </c>
      <c r="AE6541">
        <v>161.60933280491759</v>
      </c>
    </row>
    <row r="6542" spans="1:31" x14ac:dyDescent="0.3">
      <c r="A6542">
        <v>2520271</v>
      </c>
      <c r="B6542">
        <v>1</v>
      </c>
      <c r="C6542" t="s">
        <v>80</v>
      </c>
      <c r="D6542" t="s">
        <v>104</v>
      </c>
      <c r="E6542" t="s">
        <v>167</v>
      </c>
      <c r="F6542" t="s">
        <v>5737</v>
      </c>
      <c r="G6542" t="s">
        <v>169</v>
      </c>
      <c r="H6542" t="s">
        <v>150</v>
      </c>
      <c r="I6542" t="s">
        <v>136</v>
      </c>
      <c r="J6542" t="s">
        <v>137</v>
      </c>
      <c r="K6542" t="s">
        <v>144</v>
      </c>
      <c r="L6542" t="s">
        <v>18647</v>
      </c>
      <c r="M6542" t="s">
        <v>18648</v>
      </c>
      <c r="N6542">
        <v>2.7661111109999998</v>
      </c>
      <c r="O6542">
        <v>0</v>
      </c>
      <c r="P6542">
        <v>1</v>
      </c>
      <c r="Q6542">
        <v>0</v>
      </c>
      <c r="R6542">
        <v>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7.7442571025422628</v>
      </c>
      <c r="Y6542">
        <v>0</v>
      </c>
      <c r="Z6542">
        <v>0</v>
      </c>
      <c r="AA6542">
        <v>0</v>
      </c>
      <c r="AB6542">
        <v>0</v>
      </c>
      <c r="AC6542">
        <v>0</v>
      </c>
      <c r="AD6542">
        <v>0</v>
      </c>
      <c r="AE6542">
        <v>7.7442571025422628</v>
      </c>
    </row>
    <row r="6543" spans="1:31" x14ac:dyDescent="0.3">
      <c r="A6543">
        <v>2520165</v>
      </c>
      <c r="B6543">
        <v>1</v>
      </c>
      <c r="C6543" t="s">
        <v>80</v>
      </c>
      <c r="D6543" t="s">
        <v>88</v>
      </c>
      <c r="E6543" t="s">
        <v>159</v>
      </c>
      <c r="F6543" t="s">
        <v>12719</v>
      </c>
      <c r="G6543" t="s">
        <v>161</v>
      </c>
      <c r="H6543" t="s">
        <v>150</v>
      </c>
      <c r="I6543" t="s">
        <v>136</v>
      </c>
      <c r="J6543" t="s">
        <v>137</v>
      </c>
      <c r="K6543" t="s">
        <v>144</v>
      </c>
      <c r="L6543" t="s">
        <v>18649</v>
      </c>
      <c r="M6543" t="s">
        <v>18650</v>
      </c>
      <c r="N6543">
        <v>0.30249999999999999</v>
      </c>
      <c r="O6543">
        <v>0</v>
      </c>
      <c r="P6543">
        <v>652</v>
      </c>
      <c r="Q6543">
        <v>0</v>
      </c>
      <c r="R6543">
        <v>0</v>
      </c>
      <c r="S6543">
        <v>0</v>
      </c>
      <c r="T6543">
        <v>20</v>
      </c>
      <c r="U6543">
        <v>0</v>
      </c>
      <c r="V6543">
        <v>0</v>
      </c>
      <c r="W6543">
        <v>0</v>
      </c>
      <c r="X6543">
        <v>47.495240744598433</v>
      </c>
      <c r="Y6543">
        <v>0</v>
      </c>
      <c r="Z6543">
        <v>0</v>
      </c>
      <c r="AA6543">
        <v>0</v>
      </c>
      <c r="AB6543">
        <v>5.8598237812424463</v>
      </c>
      <c r="AC6543">
        <v>0</v>
      </c>
      <c r="AD6543">
        <v>0</v>
      </c>
      <c r="AE6543">
        <v>53.355064525840881</v>
      </c>
    </row>
    <row r="6544" spans="1:31" x14ac:dyDescent="0.3">
      <c r="A6544">
        <v>2519773</v>
      </c>
      <c r="B6544">
        <v>1</v>
      </c>
      <c r="C6544" t="s">
        <v>81</v>
      </c>
      <c r="D6544" t="s">
        <v>120</v>
      </c>
      <c r="E6544" t="s">
        <v>159</v>
      </c>
      <c r="F6544" t="s">
        <v>3365</v>
      </c>
      <c r="G6544" t="s">
        <v>181</v>
      </c>
      <c r="H6544" t="s">
        <v>150</v>
      </c>
      <c r="I6544" t="s">
        <v>136</v>
      </c>
      <c r="J6544" t="s">
        <v>137</v>
      </c>
      <c r="K6544" t="s">
        <v>144</v>
      </c>
      <c r="L6544" t="s">
        <v>18651</v>
      </c>
      <c r="M6544" t="s">
        <v>18652</v>
      </c>
      <c r="N6544">
        <v>1.1419444439999999</v>
      </c>
      <c r="O6544">
        <v>0</v>
      </c>
      <c r="P6544">
        <v>685</v>
      </c>
      <c r="Q6544">
        <v>0</v>
      </c>
      <c r="R6544">
        <v>0</v>
      </c>
      <c r="S6544">
        <v>0</v>
      </c>
      <c r="T6544">
        <v>32</v>
      </c>
      <c r="U6544">
        <v>0</v>
      </c>
      <c r="V6544">
        <v>0</v>
      </c>
      <c r="W6544">
        <v>0</v>
      </c>
      <c r="X6544">
        <v>128.15384775778412</v>
      </c>
      <c r="Y6544">
        <v>0</v>
      </c>
      <c r="Z6544">
        <v>0</v>
      </c>
      <c r="AA6544">
        <v>0</v>
      </c>
      <c r="AB6544">
        <v>18.745811606981817</v>
      </c>
      <c r="AC6544">
        <v>0</v>
      </c>
      <c r="AD6544">
        <v>0</v>
      </c>
      <c r="AE6544">
        <v>146.89965936476594</v>
      </c>
    </row>
    <row r="6545" spans="1:31" x14ac:dyDescent="0.3">
      <c r="A6545">
        <v>2520205</v>
      </c>
      <c r="B6545">
        <v>1</v>
      </c>
      <c r="C6545" t="s">
        <v>80</v>
      </c>
      <c r="D6545" t="s">
        <v>85</v>
      </c>
      <c r="E6545" t="s">
        <v>207</v>
      </c>
      <c r="F6545" t="s">
        <v>18653</v>
      </c>
      <c r="G6545" t="s">
        <v>134</v>
      </c>
      <c r="H6545" t="s">
        <v>150</v>
      </c>
      <c r="I6545" t="s">
        <v>136</v>
      </c>
      <c r="J6545" t="s">
        <v>137</v>
      </c>
      <c r="K6545" t="s">
        <v>138</v>
      </c>
      <c r="L6545" t="s">
        <v>18654</v>
      </c>
      <c r="M6545" t="s">
        <v>18655</v>
      </c>
      <c r="N6545">
        <v>1.363888888</v>
      </c>
      <c r="O6545">
        <v>0</v>
      </c>
      <c r="P6545">
        <v>76</v>
      </c>
      <c r="Q6545">
        <v>0</v>
      </c>
      <c r="R6545">
        <v>0</v>
      </c>
      <c r="S6545">
        <v>0</v>
      </c>
      <c r="T6545">
        <v>10</v>
      </c>
      <c r="U6545">
        <v>0</v>
      </c>
      <c r="V6545">
        <v>0</v>
      </c>
      <c r="W6545">
        <v>0</v>
      </c>
      <c r="X6545">
        <v>39.615850946962823</v>
      </c>
      <c r="Y6545">
        <v>0</v>
      </c>
      <c r="Z6545">
        <v>0</v>
      </c>
      <c r="AA6545">
        <v>0</v>
      </c>
      <c r="AB6545">
        <v>4.2111311941311067</v>
      </c>
      <c r="AC6545">
        <v>0</v>
      </c>
      <c r="AD6545">
        <v>0</v>
      </c>
      <c r="AE6545">
        <v>43.826982141093929</v>
      </c>
    </row>
    <row r="6546" spans="1:31" x14ac:dyDescent="0.3">
      <c r="A6546">
        <v>2520274</v>
      </c>
      <c r="B6546">
        <v>1</v>
      </c>
      <c r="C6546" t="s">
        <v>80</v>
      </c>
      <c r="D6546" t="s">
        <v>107</v>
      </c>
      <c r="E6546" t="s">
        <v>167</v>
      </c>
      <c r="F6546" t="s">
        <v>18656</v>
      </c>
      <c r="G6546" t="s">
        <v>234</v>
      </c>
      <c r="H6546" t="s">
        <v>150</v>
      </c>
      <c r="I6546" t="s">
        <v>136</v>
      </c>
      <c r="J6546" t="s">
        <v>137</v>
      </c>
      <c r="K6546" t="s">
        <v>144</v>
      </c>
      <c r="L6546" t="s">
        <v>18657</v>
      </c>
      <c r="M6546" t="s">
        <v>18658</v>
      </c>
      <c r="N6546">
        <v>6.0105555549999998</v>
      </c>
      <c r="O6546">
        <v>0</v>
      </c>
      <c r="P6546">
        <v>1</v>
      </c>
      <c r="Q6546">
        <v>0</v>
      </c>
      <c r="R6546">
        <v>0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1.4277308599911112</v>
      </c>
      <c r="Y6546">
        <v>0</v>
      </c>
      <c r="Z6546">
        <v>0</v>
      </c>
      <c r="AA6546">
        <v>0</v>
      </c>
      <c r="AB6546">
        <v>0</v>
      </c>
      <c r="AC6546">
        <v>0</v>
      </c>
      <c r="AD6546">
        <v>0</v>
      </c>
      <c r="AE6546">
        <v>1.4277308599911112</v>
      </c>
    </row>
    <row r="6547" spans="1:31" x14ac:dyDescent="0.3">
      <c r="A6547">
        <v>2520228</v>
      </c>
      <c r="B6547">
        <v>1</v>
      </c>
      <c r="C6547" t="s">
        <v>81</v>
      </c>
      <c r="D6547" t="s">
        <v>122</v>
      </c>
      <c r="E6547" t="s">
        <v>132</v>
      </c>
      <c r="F6547" t="s">
        <v>18659</v>
      </c>
      <c r="G6547" t="s">
        <v>1365</v>
      </c>
      <c r="H6547" t="s">
        <v>135</v>
      </c>
      <c r="I6547" t="s">
        <v>136</v>
      </c>
      <c r="J6547" t="s">
        <v>137</v>
      </c>
      <c r="K6547" t="s">
        <v>144</v>
      </c>
      <c r="L6547" t="s">
        <v>18660</v>
      </c>
      <c r="M6547" t="s">
        <v>18661</v>
      </c>
      <c r="N6547">
        <v>1.030277777</v>
      </c>
      <c r="O6547">
        <v>0</v>
      </c>
      <c r="P6547">
        <v>0</v>
      </c>
      <c r="Q6547">
        <v>16</v>
      </c>
      <c r="R6547">
        <v>0</v>
      </c>
      <c r="S6547">
        <v>0</v>
      </c>
      <c r="T6547">
        <v>0</v>
      </c>
      <c r="U6547">
        <v>0</v>
      </c>
      <c r="V6547">
        <v>0</v>
      </c>
      <c r="W6547">
        <v>0</v>
      </c>
      <c r="X6547">
        <v>0</v>
      </c>
      <c r="Y6547">
        <v>18.074010552724761</v>
      </c>
      <c r="Z6547">
        <v>0</v>
      </c>
      <c r="AA6547">
        <v>0</v>
      </c>
      <c r="AB6547">
        <v>0</v>
      </c>
      <c r="AC6547">
        <v>0</v>
      </c>
      <c r="AD6547">
        <v>0</v>
      </c>
      <c r="AE6547">
        <v>18.074010552724761</v>
      </c>
    </row>
    <row r="6548" spans="1:31" x14ac:dyDescent="0.3">
      <c r="A6548">
        <v>2519856</v>
      </c>
      <c r="B6548">
        <v>1</v>
      </c>
      <c r="C6548" t="s">
        <v>81</v>
      </c>
      <c r="D6548" t="s">
        <v>113</v>
      </c>
      <c r="E6548" t="s">
        <v>141</v>
      </c>
      <c r="F6548" t="s">
        <v>14427</v>
      </c>
      <c r="G6548" t="s">
        <v>143</v>
      </c>
      <c r="H6548" t="s">
        <v>135</v>
      </c>
      <c r="I6548" t="s">
        <v>136</v>
      </c>
      <c r="J6548" t="s">
        <v>137</v>
      </c>
      <c r="K6548" t="s">
        <v>144</v>
      </c>
      <c r="L6548" t="s">
        <v>18662</v>
      </c>
      <c r="M6548" t="s">
        <v>18663</v>
      </c>
      <c r="N6548">
        <v>0.61666666599999997</v>
      </c>
      <c r="O6548">
        <v>6</v>
      </c>
      <c r="P6548">
        <v>1366</v>
      </c>
      <c r="Q6548">
        <v>59</v>
      </c>
      <c r="R6548">
        <v>407</v>
      </c>
      <c r="S6548">
        <v>40</v>
      </c>
      <c r="T6548">
        <v>499</v>
      </c>
      <c r="U6548">
        <v>21</v>
      </c>
      <c r="V6548">
        <v>4</v>
      </c>
      <c r="W6548">
        <v>0.38229873544845006</v>
      </c>
      <c r="X6548">
        <v>141.7484005254725</v>
      </c>
      <c r="Y6548">
        <v>26.172745695493557</v>
      </c>
      <c r="Z6548">
        <v>59.618363539267492</v>
      </c>
      <c r="AA6548">
        <v>347.37027104194135</v>
      </c>
      <c r="AB6548">
        <v>212.73363412815854</v>
      </c>
      <c r="AC6548">
        <v>2909.2288908401247</v>
      </c>
      <c r="AD6548">
        <v>2.8714071010547002</v>
      </c>
      <c r="AE6548">
        <v>3700.1260116069611</v>
      </c>
    </row>
    <row r="6549" spans="1:31" x14ac:dyDescent="0.3">
      <c r="A6549">
        <v>2520042</v>
      </c>
      <c r="B6549">
        <v>1</v>
      </c>
      <c r="C6549" t="s">
        <v>81</v>
      </c>
      <c r="D6549" t="s">
        <v>116</v>
      </c>
      <c r="E6549" t="s">
        <v>187</v>
      </c>
      <c r="F6549" t="s">
        <v>1870</v>
      </c>
      <c r="G6549" t="s">
        <v>308</v>
      </c>
      <c r="H6549" t="s">
        <v>135</v>
      </c>
      <c r="I6549" t="s">
        <v>136</v>
      </c>
      <c r="J6549" t="s">
        <v>137</v>
      </c>
      <c r="K6549" t="s">
        <v>144</v>
      </c>
      <c r="L6549" t="s">
        <v>18664</v>
      </c>
      <c r="M6549" t="s">
        <v>18665</v>
      </c>
      <c r="N6549">
        <v>3.4816666660000002</v>
      </c>
      <c r="O6549">
        <v>2</v>
      </c>
      <c r="P6549">
        <v>400</v>
      </c>
      <c r="Q6549">
        <v>6</v>
      </c>
      <c r="R6549">
        <v>1</v>
      </c>
      <c r="S6549">
        <v>3</v>
      </c>
      <c r="T6549">
        <v>18</v>
      </c>
      <c r="U6549">
        <v>0</v>
      </c>
      <c r="V6549">
        <v>0</v>
      </c>
      <c r="W6549">
        <v>9.2271215665003847</v>
      </c>
      <c r="X6549">
        <v>132.96768730078892</v>
      </c>
      <c r="Y6549">
        <v>284.88300027361822</v>
      </c>
      <c r="Z6549">
        <v>2.6626712800016668</v>
      </c>
      <c r="AA6549">
        <v>12.665736425467934</v>
      </c>
      <c r="AB6549">
        <v>43.529211540151998</v>
      </c>
      <c r="AC6549">
        <v>0</v>
      </c>
      <c r="AD6549">
        <v>0</v>
      </c>
      <c r="AE6549">
        <v>485.93542838652917</v>
      </c>
    </row>
    <row r="6550" spans="1:31" x14ac:dyDescent="0.3">
      <c r="A6550">
        <v>2519750</v>
      </c>
      <c r="B6550">
        <v>1</v>
      </c>
      <c r="C6550" t="s">
        <v>80</v>
      </c>
      <c r="D6550" t="s">
        <v>87</v>
      </c>
      <c r="E6550" t="s">
        <v>132</v>
      </c>
      <c r="F6550" t="s">
        <v>18666</v>
      </c>
      <c r="G6550" t="s">
        <v>143</v>
      </c>
      <c r="H6550" t="s">
        <v>135</v>
      </c>
      <c r="I6550" t="s">
        <v>136</v>
      </c>
      <c r="J6550" t="s">
        <v>137</v>
      </c>
      <c r="K6550" t="s">
        <v>144</v>
      </c>
      <c r="L6550" t="s">
        <v>18667</v>
      </c>
      <c r="M6550" t="s">
        <v>18668</v>
      </c>
      <c r="N6550">
        <v>2.4958333330000002</v>
      </c>
      <c r="O6550">
        <v>0</v>
      </c>
      <c r="P6550">
        <v>0</v>
      </c>
      <c r="Q6550">
        <v>0</v>
      </c>
      <c r="R6550">
        <v>0</v>
      </c>
      <c r="S6550">
        <v>1</v>
      </c>
      <c r="T6550">
        <v>0</v>
      </c>
      <c r="U6550">
        <v>0</v>
      </c>
      <c r="V6550">
        <v>0</v>
      </c>
      <c r="W6550">
        <v>0</v>
      </c>
      <c r="X6550">
        <v>0</v>
      </c>
      <c r="Y6550">
        <v>0</v>
      </c>
      <c r="Z6550">
        <v>0</v>
      </c>
      <c r="AA6550">
        <v>4.7394336840035347</v>
      </c>
      <c r="AB6550">
        <v>0</v>
      </c>
      <c r="AC6550">
        <v>0</v>
      </c>
      <c r="AD6550">
        <v>0</v>
      </c>
      <c r="AE6550">
        <v>4.7394336840035347</v>
      </c>
    </row>
    <row r="6551" spans="1:31" x14ac:dyDescent="0.3">
      <c r="A6551">
        <v>2520288</v>
      </c>
      <c r="B6551">
        <v>1</v>
      </c>
      <c r="C6551" t="s">
        <v>80</v>
      </c>
      <c r="D6551" t="s">
        <v>83</v>
      </c>
      <c r="E6551" t="s">
        <v>132</v>
      </c>
      <c r="F6551" t="s">
        <v>18669</v>
      </c>
      <c r="G6551" t="s">
        <v>204</v>
      </c>
      <c r="H6551" t="s">
        <v>135</v>
      </c>
      <c r="I6551" t="s">
        <v>136</v>
      </c>
      <c r="J6551" t="s">
        <v>137</v>
      </c>
      <c r="K6551" t="s">
        <v>144</v>
      </c>
      <c r="L6551" t="s">
        <v>18670</v>
      </c>
      <c r="M6551" t="s">
        <v>18671</v>
      </c>
      <c r="N6551">
        <v>1.5169444439999999</v>
      </c>
      <c r="O6551">
        <v>0</v>
      </c>
      <c r="P6551">
        <v>2</v>
      </c>
      <c r="Q6551">
        <v>1</v>
      </c>
      <c r="R6551">
        <v>0</v>
      </c>
      <c r="S6551">
        <v>7</v>
      </c>
      <c r="T6551">
        <v>85</v>
      </c>
      <c r="U6551">
        <v>13</v>
      </c>
      <c r="V6551">
        <v>19</v>
      </c>
      <c r="W6551">
        <v>0</v>
      </c>
      <c r="X6551">
        <v>0.69813092595999993</v>
      </c>
      <c r="Y6551">
        <v>2.4990849669006492</v>
      </c>
      <c r="Z6551">
        <v>0</v>
      </c>
      <c r="AA6551">
        <v>37.467226338457422</v>
      </c>
      <c r="AB6551">
        <v>542.02283524122527</v>
      </c>
      <c r="AC6551">
        <v>2399.4142408036655</v>
      </c>
      <c r="AD6551">
        <v>917.56574164977314</v>
      </c>
      <c r="AE6551">
        <v>3899.6672599259819</v>
      </c>
    </row>
    <row r="6552" spans="1:31" x14ac:dyDescent="0.3">
      <c r="A6552">
        <v>2520454</v>
      </c>
      <c r="B6552">
        <v>1</v>
      </c>
      <c r="C6552" t="s">
        <v>81</v>
      </c>
      <c r="D6552" t="s">
        <v>118</v>
      </c>
      <c r="E6552" t="s">
        <v>167</v>
      </c>
      <c r="F6552" t="s">
        <v>18672</v>
      </c>
      <c r="G6552" t="s">
        <v>263</v>
      </c>
      <c r="H6552" t="s">
        <v>150</v>
      </c>
      <c r="I6552" t="s">
        <v>136</v>
      </c>
      <c r="J6552" t="s">
        <v>137</v>
      </c>
      <c r="K6552" t="s">
        <v>144</v>
      </c>
      <c r="L6552" t="s">
        <v>18673</v>
      </c>
      <c r="M6552" t="s">
        <v>18674</v>
      </c>
      <c r="N6552">
        <v>1.997222222</v>
      </c>
      <c r="O6552">
        <v>0</v>
      </c>
      <c r="P6552">
        <v>1</v>
      </c>
      <c r="Q6552">
        <v>0</v>
      </c>
      <c r="R6552">
        <v>0</v>
      </c>
      <c r="S6552">
        <v>0</v>
      </c>
      <c r="T6552">
        <v>0</v>
      </c>
      <c r="U6552">
        <v>0</v>
      </c>
      <c r="V6552">
        <v>0</v>
      </c>
      <c r="W6552">
        <v>0</v>
      </c>
      <c r="X6552">
        <v>3.5361764983075E-2</v>
      </c>
      <c r="Y6552">
        <v>0</v>
      </c>
      <c r="Z6552">
        <v>0</v>
      </c>
      <c r="AA6552">
        <v>0</v>
      </c>
      <c r="AB6552">
        <v>0</v>
      </c>
      <c r="AC6552">
        <v>0</v>
      </c>
      <c r="AD6552">
        <v>0</v>
      </c>
      <c r="AE6552">
        <v>3.5361764983075E-2</v>
      </c>
    </row>
    <row r="6553" spans="1:31" x14ac:dyDescent="0.3">
      <c r="A6553">
        <v>2519813</v>
      </c>
      <c r="B6553">
        <v>1</v>
      </c>
      <c r="C6553" t="s">
        <v>80</v>
      </c>
      <c r="D6553" t="s">
        <v>82</v>
      </c>
      <c r="E6553" t="s">
        <v>147</v>
      </c>
      <c r="F6553" t="s">
        <v>18675</v>
      </c>
      <c r="G6553" t="s">
        <v>177</v>
      </c>
      <c r="H6553" t="s">
        <v>150</v>
      </c>
      <c r="I6553" t="s">
        <v>136</v>
      </c>
      <c r="J6553" t="s">
        <v>137</v>
      </c>
      <c r="K6553" t="s">
        <v>144</v>
      </c>
      <c r="L6553" t="s">
        <v>18676</v>
      </c>
      <c r="M6553" t="s">
        <v>18677</v>
      </c>
      <c r="N6553">
        <v>3.3374999999999999</v>
      </c>
      <c r="O6553">
        <v>0</v>
      </c>
      <c r="P6553">
        <v>69</v>
      </c>
      <c r="Q6553">
        <v>0</v>
      </c>
      <c r="R6553">
        <v>0</v>
      </c>
      <c r="S6553">
        <v>0</v>
      </c>
      <c r="T6553">
        <v>24</v>
      </c>
      <c r="U6553">
        <v>0</v>
      </c>
      <c r="V6553">
        <v>0</v>
      </c>
      <c r="W6553">
        <v>0</v>
      </c>
      <c r="X6553">
        <v>102.02209579964098</v>
      </c>
      <c r="Y6553">
        <v>0</v>
      </c>
      <c r="Z6553">
        <v>0</v>
      </c>
      <c r="AA6553">
        <v>0</v>
      </c>
      <c r="AB6553">
        <v>127.61302796866947</v>
      </c>
      <c r="AC6553">
        <v>0</v>
      </c>
      <c r="AD6553">
        <v>0</v>
      </c>
      <c r="AE6553">
        <v>229.63512376831045</v>
      </c>
    </row>
    <row r="6554" spans="1:31" x14ac:dyDescent="0.3">
      <c r="A6554">
        <v>2520503</v>
      </c>
      <c r="B6554">
        <v>1</v>
      </c>
      <c r="C6554" t="s">
        <v>81</v>
      </c>
      <c r="D6554" t="s">
        <v>113</v>
      </c>
      <c r="E6554" t="s">
        <v>187</v>
      </c>
      <c r="F6554" t="s">
        <v>18678</v>
      </c>
      <c r="G6554" t="s">
        <v>143</v>
      </c>
      <c r="H6554" t="s">
        <v>135</v>
      </c>
      <c r="I6554" t="s">
        <v>277</v>
      </c>
      <c r="J6554" t="s">
        <v>137</v>
      </c>
      <c r="K6554" t="s">
        <v>144</v>
      </c>
      <c r="L6554" t="s">
        <v>18679</v>
      </c>
      <c r="M6554" t="s">
        <v>18680</v>
      </c>
      <c r="N6554">
        <v>1.6666666E-2</v>
      </c>
      <c r="O6554">
        <v>1</v>
      </c>
      <c r="P6554">
        <v>286</v>
      </c>
      <c r="Q6554">
        <v>0</v>
      </c>
      <c r="R6554">
        <v>132</v>
      </c>
      <c r="S6554">
        <v>0</v>
      </c>
      <c r="T6554">
        <v>24</v>
      </c>
      <c r="U6554">
        <v>0</v>
      </c>
      <c r="V6554">
        <v>0</v>
      </c>
      <c r="W6554">
        <v>4.6739398666666666E-3</v>
      </c>
      <c r="X6554">
        <v>0.52646310119209971</v>
      </c>
      <c r="Y6554">
        <v>0</v>
      </c>
      <c r="Z6554">
        <v>0.11859175542020001</v>
      </c>
      <c r="AA6554">
        <v>0</v>
      </c>
      <c r="AB6554">
        <v>8.1848206128000006E-2</v>
      </c>
      <c r="AC6554">
        <v>0</v>
      </c>
      <c r="AD6554">
        <v>0</v>
      </c>
      <c r="AE6554">
        <v>0.73157700260696645</v>
      </c>
    </row>
    <row r="6555" spans="1:31" x14ac:dyDescent="0.3">
      <c r="A6555">
        <v>2520148</v>
      </c>
      <c r="B6555">
        <v>1</v>
      </c>
      <c r="C6555" t="s">
        <v>81</v>
      </c>
      <c r="D6555" t="s">
        <v>122</v>
      </c>
      <c r="E6555" t="s">
        <v>207</v>
      </c>
      <c r="F6555" t="s">
        <v>18681</v>
      </c>
      <c r="G6555" t="s">
        <v>177</v>
      </c>
      <c r="H6555" t="s">
        <v>150</v>
      </c>
      <c r="I6555" t="s">
        <v>136</v>
      </c>
      <c r="J6555" t="s">
        <v>137</v>
      </c>
      <c r="K6555" t="s">
        <v>144</v>
      </c>
      <c r="L6555" t="s">
        <v>18682</v>
      </c>
      <c r="M6555" t="s">
        <v>18683</v>
      </c>
      <c r="N6555">
        <v>1.449166666</v>
      </c>
      <c r="O6555">
        <v>0</v>
      </c>
      <c r="P6555">
        <v>48</v>
      </c>
      <c r="Q6555">
        <v>0</v>
      </c>
      <c r="R6555">
        <v>0</v>
      </c>
      <c r="S6555">
        <v>0</v>
      </c>
      <c r="T6555">
        <v>0</v>
      </c>
      <c r="U6555">
        <v>0</v>
      </c>
      <c r="V6555">
        <v>0</v>
      </c>
      <c r="W6555">
        <v>0</v>
      </c>
      <c r="X6555">
        <v>13.924553379430488</v>
      </c>
      <c r="Y6555">
        <v>0</v>
      </c>
      <c r="Z6555">
        <v>0</v>
      </c>
      <c r="AA6555">
        <v>0</v>
      </c>
      <c r="AB6555">
        <v>0</v>
      </c>
      <c r="AC6555">
        <v>0</v>
      </c>
      <c r="AD6555">
        <v>0</v>
      </c>
      <c r="AE6555">
        <v>13.924553379430488</v>
      </c>
    </row>
    <row r="6556" spans="1:31" x14ac:dyDescent="0.3">
      <c r="A6556">
        <v>2520460</v>
      </c>
      <c r="B6556">
        <v>1</v>
      </c>
      <c r="C6556" t="s">
        <v>81</v>
      </c>
      <c r="D6556" t="s">
        <v>122</v>
      </c>
      <c r="E6556" t="s">
        <v>132</v>
      </c>
      <c r="F6556" t="s">
        <v>18684</v>
      </c>
      <c r="G6556" t="s">
        <v>143</v>
      </c>
      <c r="H6556" t="s">
        <v>135</v>
      </c>
      <c r="I6556" t="s">
        <v>136</v>
      </c>
      <c r="J6556" t="s">
        <v>137</v>
      </c>
      <c r="K6556" t="s">
        <v>144</v>
      </c>
      <c r="L6556" t="s">
        <v>18685</v>
      </c>
      <c r="M6556" t="s">
        <v>18686</v>
      </c>
      <c r="N6556">
        <v>0.29055555500000002</v>
      </c>
      <c r="O6556">
        <v>0</v>
      </c>
      <c r="P6556">
        <v>16</v>
      </c>
      <c r="Q6556">
        <v>0</v>
      </c>
      <c r="R6556">
        <v>11</v>
      </c>
      <c r="S6556">
        <v>0</v>
      </c>
      <c r="T6556">
        <v>10</v>
      </c>
      <c r="U6556">
        <v>0</v>
      </c>
      <c r="V6556">
        <v>0</v>
      </c>
      <c r="W6556">
        <v>0</v>
      </c>
      <c r="X6556">
        <v>0.8290132096515751</v>
      </c>
      <c r="Y6556">
        <v>0</v>
      </c>
      <c r="Z6556">
        <v>0.57880722118032002</v>
      </c>
      <c r="AA6556">
        <v>0</v>
      </c>
      <c r="AB6556">
        <v>3.3135560748742097</v>
      </c>
      <c r="AC6556">
        <v>0</v>
      </c>
      <c r="AD6556">
        <v>0</v>
      </c>
      <c r="AE6556">
        <v>4.7213765057061048</v>
      </c>
    </row>
    <row r="6557" spans="1:31" x14ac:dyDescent="0.3">
      <c r="A6557">
        <v>2520211</v>
      </c>
      <c r="B6557">
        <v>1</v>
      </c>
      <c r="C6557" t="s">
        <v>81</v>
      </c>
      <c r="D6557" t="s">
        <v>120</v>
      </c>
      <c r="E6557" t="s">
        <v>187</v>
      </c>
      <c r="F6557" t="s">
        <v>18687</v>
      </c>
      <c r="G6557" t="s">
        <v>143</v>
      </c>
      <c r="H6557" t="s">
        <v>135</v>
      </c>
      <c r="I6557" t="s">
        <v>136</v>
      </c>
      <c r="J6557" t="s">
        <v>137</v>
      </c>
      <c r="K6557" t="s">
        <v>144</v>
      </c>
      <c r="L6557" t="s">
        <v>18688</v>
      </c>
      <c r="M6557" t="s">
        <v>18689</v>
      </c>
      <c r="N6557">
        <v>1.409444444</v>
      </c>
      <c r="O6557">
        <v>1</v>
      </c>
      <c r="P6557">
        <v>582</v>
      </c>
      <c r="Q6557">
        <v>43</v>
      </c>
      <c r="R6557">
        <v>11</v>
      </c>
      <c r="S6557">
        <v>1</v>
      </c>
      <c r="T6557">
        <v>81</v>
      </c>
      <c r="U6557">
        <v>0</v>
      </c>
      <c r="V6557">
        <v>0</v>
      </c>
      <c r="W6557">
        <v>0.28635426968</v>
      </c>
      <c r="X6557">
        <v>172.49540425002169</v>
      </c>
      <c r="Y6557">
        <v>29.417791858606858</v>
      </c>
      <c r="Z6557">
        <v>5.4842556489996515</v>
      </c>
      <c r="AA6557">
        <v>19.079401279243001</v>
      </c>
      <c r="AB6557">
        <v>53.44248065715388</v>
      </c>
      <c r="AC6557">
        <v>0</v>
      </c>
      <c r="AD6557">
        <v>0</v>
      </c>
      <c r="AE6557">
        <v>280.20568796370509</v>
      </c>
    </row>
    <row r="6558" spans="1:31" x14ac:dyDescent="0.3">
      <c r="A6558">
        <v>2519976</v>
      </c>
      <c r="B6558">
        <v>1</v>
      </c>
      <c r="C6558" t="s">
        <v>81</v>
      </c>
      <c r="D6558" t="s">
        <v>112</v>
      </c>
      <c r="E6558" t="s">
        <v>159</v>
      </c>
      <c r="F6558" t="s">
        <v>18690</v>
      </c>
      <c r="G6558" t="s">
        <v>134</v>
      </c>
      <c r="H6558" t="s">
        <v>150</v>
      </c>
      <c r="I6558" t="s">
        <v>136</v>
      </c>
      <c r="J6558" t="s">
        <v>137</v>
      </c>
      <c r="K6558" t="s">
        <v>138</v>
      </c>
      <c r="L6558" t="s">
        <v>18691</v>
      </c>
      <c r="M6558" t="s">
        <v>18692</v>
      </c>
      <c r="N6558">
        <v>0.9375</v>
      </c>
      <c r="O6558">
        <v>0</v>
      </c>
      <c r="P6558">
        <v>99</v>
      </c>
      <c r="Q6558">
        <v>0</v>
      </c>
      <c r="R6558">
        <v>0</v>
      </c>
      <c r="S6558">
        <v>0</v>
      </c>
      <c r="T6558">
        <v>8</v>
      </c>
      <c r="U6558">
        <v>0</v>
      </c>
      <c r="V6558">
        <v>0</v>
      </c>
      <c r="W6558">
        <v>0</v>
      </c>
      <c r="X6558">
        <v>8.6454138450165097</v>
      </c>
      <c r="Y6558">
        <v>0</v>
      </c>
      <c r="Z6558">
        <v>0</v>
      </c>
      <c r="AA6558">
        <v>0</v>
      </c>
      <c r="AB6558">
        <v>1.8473668219665205</v>
      </c>
      <c r="AC6558">
        <v>0</v>
      </c>
      <c r="AD6558">
        <v>0</v>
      </c>
      <c r="AE6558">
        <v>10.49278066698303</v>
      </c>
    </row>
    <row r="6559" spans="1:31" x14ac:dyDescent="0.3">
      <c r="A6559">
        <v>2520469</v>
      </c>
      <c r="B6559">
        <v>1</v>
      </c>
      <c r="C6559" t="s">
        <v>80</v>
      </c>
      <c r="D6559" t="s">
        <v>93</v>
      </c>
      <c r="E6559" t="s">
        <v>159</v>
      </c>
      <c r="F6559" t="s">
        <v>184</v>
      </c>
      <c r="G6559" t="s">
        <v>161</v>
      </c>
      <c r="H6559" t="s">
        <v>150</v>
      </c>
      <c r="I6559" t="s">
        <v>136</v>
      </c>
      <c r="J6559" t="s">
        <v>137</v>
      </c>
      <c r="K6559" t="s">
        <v>144</v>
      </c>
      <c r="L6559" t="s">
        <v>18693</v>
      </c>
      <c r="M6559" t="s">
        <v>18694</v>
      </c>
      <c r="N6559">
        <v>0.88055555500000005</v>
      </c>
      <c r="O6559">
        <v>0</v>
      </c>
      <c r="P6559">
        <v>24</v>
      </c>
      <c r="Q6559">
        <v>0</v>
      </c>
      <c r="R6559">
        <v>15</v>
      </c>
      <c r="S6559">
        <v>0</v>
      </c>
      <c r="T6559">
        <v>9</v>
      </c>
      <c r="U6559">
        <v>0</v>
      </c>
      <c r="V6559">
        <v>0</v>
      </c>
      <c r="W6559">
        <v>0</v>
      </c>
      <c r="X6559">
        <v>9.7494809984995179</v>
      </c>
      <c r="Y6559">
        <v>0</v>
      </c>
      <c r="Z6559">
        <v>8.5875003628552484</v>
      </c>
      <c r="AA6559">
        <v>0</v>
      </c>
      <c r="AB6559">
        <v>2.0109135813863603</v>
      </c>
      <c r="AC6559">
        <v>0</v>
      </c>
      <c r="AD6559">
        <v>0</v>
      </c>
      <c r="AE6559">
        <v>20.347894942741128</v>
      </c>
    </row>
    <row r="6560" spans="1:31" x14ac:dyDescent="0.3">
      <c r="A6560">
        <v>2520108</v>
      </c>
      <c r="B6560">
        <v>1</v>
      </c>
      <c r="C6560" t="s">
        <v>81</v>
      </c>
      <c r="D6560" t="s">
        <v>112</v>
      </c>
      <c r="E6560" t="s">
        <v>207</v>
      </c>
      <c r="F6560" t="s">
        <v>18695</v>
      </c>
      <c r="G6560" t="s">
        <v>177</v>
      </c>
      <c r="H6560" t="s">
        <v>150</v>
      </c>
      <c r="I6560" t="s">
        <v>136</v>
      </c>
      <c r="J6560" t="s">
        <v>137</v>
      </c>
      <c r="K6560" t="s">
        <v>144</v>
      </c>
      <c r="L6560" t="s">
        <v>18696</v>
      </c>
      <c r="M6560" t="s">
        <v>18697</v>
      </c>
      <c r="N6560">
        <v>2.8416666660000001</v>
      </c>
      <c r="O6560">
        <v>0</v>
      </c>
      <c r="P6560">
        <v>21</v>
      </c>
      <c r="Q6560">
        <v>0</v>
      </c>
      <c r="R6560">
        <v>0</v>
      </c>
      <c r="S6560">
        <v>0</v>
      </c>
      <c r="T6560">
        <v>1</v>
      </c>
      <c r="U6560">
        <v>0</v>
      </c>
      <c r="V6560">
        <v>0</v>
      </c>
      <c r="W6560">
        <v>0</v>
      </c>
      <c r="X6560">
        <v>3.3508350224076762</v>
      </c>
      <c r="Y6560">
        <v>0</v>
      </c>
      <c r="Z6560">
        <v>0</v>
      </c>
      <c r="AA6560">
        <v>0</v>
      </c>
      <c r="AB6560">
        <v>0</v>
      </c>
      <c r="AC6560">
        <v>0</v>
      </c>
      <c r="AD6560">
        <v>0</v>
      </c>
      <c r="AE6560">
        <v>3.3508350224076762</v>
      </c>
    </row>
    <row r="6561" spans="1:31" x14ac:dyDescent="0.3">
      <c r="A6561">
        <v>2520446</v>
      </c>
      <c r="B6561">
        <v>1</v>
      </c>
      <c r="C6561" t="s">
        <v>80</v>
      </c>
      <c r="D6561" t="s">
        <v>97</v>
      </c>
      <c r="E6561" t="s">
        <v>167</v>
      </c>
      <c r="F6561" t="s">
        <v>18698</v>
      </c>
      <c r="G6561" t="s">
        <v>234</v>
      </c>
      <c r="H6561" t="s">
        <v>150</v>
      </c>
      <c r="I6561" t="s">
        <v>136</v>
      </c>
      <c r="J6561" t="s">
        <v>137</v>
      </c>
      <c r="K6561" t="s">
        <v>144</v>
      </c>
      <c r="L6561" t="s">
        <v>18699</v>
      </c>
      <c r="M6561" t="s">
        <v>18700</v>
      </c>
      <c r="N6561">
        <v>1.606944444</v>
      </c>
      <c r="O6561">
        <v>0</v>
      </c>
      <c r="P6561">
        <v>2</v>
      </c>
      <c r="Q6561">
        <v>0</v>
      </c>
      <c r="R6561">
        <v>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0.64187688905763507</v>
      </c>
      <c r="Y6561">
        <v>0</v>
      </c>
      <c r="Z6561">
        <v>0</v>
      </c>
      <c r="AA6561">
        <v>0</v>
      </c>
      <c r="AB6561">
        <v>0</v>
      </c>
      <c r="AC6561">
        <v>0</v>
      </c>
      <c r="AD6561">
        <v>0</v>
      </c>
      <c r="AE6561">
        <v>0.64187688905763507</v>
      </c>
    </row>
    <row r="6562" spans="1:31" x14ac:dyDescent="0.3">
      <c r="A6562">
        <v>2520277</v>
      </c>
      <c r="B6562">
        <v>1</v>
      </c>
      <c r="C6562" t="s">
        <v>81</v>
      </c>
      <c r="D6562" t="s">
        <v>127</v>
      </c>
      <c r="E6562" t="s">
        <v>167</v>
      </c>
      <c r="F6562" t="s">
        <v>18701</v>
      </c>
      <c r="G6562" t="s">
        <v>263</v>
      </c>
      <c r="H6562" t="s">
        <v>150</v>
      </c>
      <c r="I6562" t="s">
        <v>136</v>
      </c>
      <c r="J6562" t="s">
        <v>137</v>
      </c>
      <c r="K6562" t="s">
        <v>144</v>
      </c>
      <c r="L6562" t="s">
        <v>18702</v>
      </c>
      <c r="M6562" t="s">
        <v>18703</v>
      </c>
      <c r="N6562">
        <v>4.2483333329999997</v>
      </c>
      <c r="O6562">
        <v>0</v>
      </c>
      <c r="P6562">
        <v>1</v>
      </c>
      <c r="Q6562">
        <v>0</v>
      </c>
      <c r="R6562">
        <v>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0.50853409065290001</v>
      </c>
      <c r="Y6562">
        <v>0</v>
      </c>
      <c r="Z6562">
        <v>0</v>
      </c>
      <c r="AA6562">
        <v>0</v>
      </c>
      <c r="AB6562">
        <v>0</v>
      </c>
      <c r="AC6562">
        <v>0</v>
      </c>
      <c r="AD6562">
        <v>0</v>
      </c>
      <c r="AE6562">
        <v>0.50853409065290001</v>
      </c>
    </row>
    <row r="6563" spans="1:31" x14ac:dyDescent="0.3">
      <c r="A6563">
        <v>2519985</v>
      </c>
      <c r="B6563">
        <v>1</v>
      </c>
      <c r="C6563" t="s">
        <v>81</v>
      </c>
      <c r="D6563" t="s">
        <v>128</v>
      </c>
      <c r="E6563" t="s">
        <v>207</v>
      </c>
      <c r="F6563" t="s">
        <v>18704</v>
      </c>
      <c r="G6563" t="s">
        <v>177</v>
      </c>
      <c r="H6563" t="s">
        <v>150</v>
      </c>
      <c r="I6563" t="s">
        <v>136</v>
      </c>
      <c r="J6563" t="s">
        <v>137</v>
      </c>
      <c r="K6563" t="s">
        <v>144</v>
      </c>
      <c r="L6563" t="s">
        <v>18705</v>
      </c>
      <c r="M6563" t="s">
        <v>18706</v>
      </c>
      <c r="N6563">
        <v>1.3280555549999999</v>
      </c>
      <c r="O6563">
        <v>0</v>
      </c>
      <c r="P6563">
        <v>45</v>
      </c>
      <c r="Q6563">
        <v>0</v>
      </c>
      <c r="R6563">
        <v>0</v>
      </c>
      <c r="S6563">
        <v>0</v>
      </c>
      <c r="T6563">
        <v>5</v>
      </c>
      <c r="U6563">
        <v>0</v>
      </c>
      <c r="V6563">
        <v>0</v>
      </c>
      <c r="W6563">
        <v>0</v>
      </c>
      <c r="X6563">
        <v>11.078817748127548</v>
      </c>
      <c r="Y6563">
        <v>0</v>
      </c>
      <c r="Z6563">
        <v>0</v>
      </c>
      <c r="AA6563">
        <v>0</v>
      </c>
      <c r="AB6563">
        <v>10.901795999335125</v>
      </c>
      <c r="AC6563">
        <v>0</v>
      </c>
      <c r="AD6563">
        <v>0</v>
      </c>
      <c r="AE6563">
        <v>21.980613747462673</v>
      </c>
    </row>
    <row r="6564" spans="1:31" x14ac:dyDescent="0.3">
      <c r="A6564">
        <v>2520237</v>
      </c>
      <c r="B6564">
        <v>1</v>
      </c>
      <c r="C6564" t="s">
        <v>81</v>
      </c>
      <c r="D6564" t="s">
        <v>118</v>
      </c>
      <c r="E6564" t="s">
        <v>207</v>
      </c>
      <c r="F6564" t="s">
        <v>18707</v>
      </c>
      <c r="G6564" t="s">
        <v>177</v>
      </c>
      <c r="H6564" t="s">
        <v>150</v>
      </c>
      <c r="I6564" t="s">
        <v>136</v>
      </c>
      <c r="J6564" t="s">
        <v>137</v>
      </c>
      <c r="K6564" t="s">
        <v>144</v>
      </c>
      <c r="L6564" t="s">
        <v>18708</v>
      </c>
      <c r="M6564" t="s">
        <v>18709</v>
      </c>
      <c r="N6564">
        <v>1.395277777</v>
      </c>
      <c r="O6564">
        <v>0</v>
      </c>
      <c r="P6564">
        <v>0</v>
      </c>
      <c r="Q6564">
        <v>0</v>
      </c>
      <c r="R6564">
        <v>2</v>
      </c>
      <c r="S6564">
        <v>0</v>
      </c>
      <c r="T6564">
        <v>35</v>
      </c>
      <c r="U6564">
        <v>0</v>
      </c>
      <c r="V6564">
        <v>0</v>
      </c>
      <c r="W6564">
        <v>0</v>
      </c>
      <c r="X6564">
        <v>0</v>
      </c>
      <c r="Y6564">
        <v>0</v>
      </c>
      <c r="Z6564">
        <v>0.46820309613170996</v>
      </c>
      <c r="AA6564">
        <v>0</v>
      </c>
      <c r="AB6564">
        <v>68.780602246631801</v>
      </c>
      <c r="AC6564">
        <v>0</v>
      </c>
      <c r="AD6564">
        <v>0</v>
      </c>
      <c r="AE6564">
        <v>69.248805342763518</v>
      </c>
    </row>
    <row r="6565" spans="1:31" x14ac:dyDescent="0.3">
      <c r="A6565">
        <v>2519845</v>
      </c>
      <c r="B6565">
        <v>1</v>
      </c>
      <c r="C6565" t="s">
        <v>81</v>
      </c>
      <c r="D6565" t="s">
        <v>127</v>
      </c>
      <c r="E6565" t="s">
        <v>132</v>
      </c>
      <c r="F6565" t="s">
        <v>18710</v>
      </c>
      <c r="G6565" t="s">
        <v>828</v>
      </c>
      <c r="H6565" t="s">
        <v>135</v>
      </c>
      <c r="I6565" t="s">
        <v>136</v>
      </c>
      <c r="J6565" t="s">
        <v>137</v>
      </c>
      <c r="K6565" t="s">
        <v>144</v>
      </c>
      <c r="L6565" t="s">
        <v>18711</v>
      </c>
      <c r="M6565" t="s">
        <v>18712</v>
      </c>
      <c r="N6565">
        <v>2.8505555550000001</v>
      </c>
      <c r="O6565">
        <v>0</v>
      </c>
      <c r="P6565">
        <v>80</v>
      </c>
      <c r="Q6565">
        <v>0</v>
      </c>
      <c r="R6565">
        <v>25</v>
      </c>
      <c r="S6565">
        <v>0</v>
      </c>
      <c r="T6565">
        <v>14</v>
      </c>
      <c r="U6565">
        <v>0</v>
      </c>
      <c r="V6565">
        <v>0</v>
      </c>
      <c r="W6565">
        <v>0</v>
      </c>
      <c r="X6565">
        <v>46.368670304935144</v>
      </c>
      <c r="Y6565">
        <v>0</v>
      </c>
      <c r="Z6565">
        <v>34.427127274397215</v>
      </c>
      <c r="AA6565">
        <v>0</v>
      </c>
      <c r="AB6565">
        <v>28.058051699509249</v>
      </c>
      <c r="AC6565">
        <v>0</v>
      </c>
      <c r="AD6565">
        <v>0</v>
      </c>
      <c r="AE6565">
        <v>108.85384927884161</v>
      </c>
    </row>
    <row r="6566" spans="1:31" x14ac:dyDescent="0.3">
      <c r="A6566">
        <v>2548913</v>
      </c>
      <c r="B6566">
        <v>1</v>
      </c>
      <c r="C6566" t="s">
        <v>81</v>
      </c>
      <c r="D6566" t="s">
        <v>114</v>
      </c>
      <c r="E6566" t="s">
        <v>141</v>
      </c>
      <c r="F6566" t="s">
        <v>18713</v>
      </c>
      <c r="G6566" t="s">
        <v>143</v>
      </c>
      <c r="H6566" t="s">
        <v>135</v>
      </c>
      <c r="I6566" t="s">
        <v>136</v>
      </c>
      <c r="J6566" t="s">
        <v>137</v>
      </c>
      <c r="K6566" t="s">
        <v>144</v>
      </c>
      <c r="L6566" t="s">
        <v>18714</v>
      </c>
      <c r="M6566" t="s">
        <v>18715</v>
      </c>
      <c r="N6566">
        <v>0.1</v>
      </c>
      <c r="O6566">
        <v>5</v>
      </c>
      <c r="P6566">
        <v>1855</v>
      </c>
      <c r="Q6566">
        <v>0</v>
      </c>
      <c r="R6566">
        <v>48</v>
      </c>
      <c r="S6566">
        <v>4</v>
      </c>
      <c r="T6566">
        <v>166</v>
      </c>
      <c r="U6566">
        <v>0</v>
      </c>
      <c r="V6566">
        <v>0</v>
      </c>
      <c r="W6566">
        <v>0.10844368800000002</v>
      </c>
      <c r="X6566">
        <v>15.750411775759844</v>
      </c>
      <c r="Y6566">
        <v>0</v>
      </c>
      <c r="Z6566">
        <v>0.28014231184559996</v>
      </c>
      <c r="AA6566">
        <v>0.33140494646270002</v>
      </c>
      <c r="AB6566">
        <v>4.7509745311941005</v>
      </c>
      <c r="AC6566">
        <v>0</v>
      </c>
      <c r="AD6566">
        <v>0</v>
      </c>
      <c r="AE6566">
        <v>21.221377253262244</v>
      </c>
    </row>
    <row r="6567" spans="1:31" x14ac:dyDescent="0.3">
      <c r="A6567">
        <v>2519945</v>
      </c>
      <c r="B6567">
        <v>1</v>
      </c>
      <c r="C6567" t="s">
        <v>81</v>
      </c>
      <c r="D6567" t="s">
        <v>120</v>
      </c>
      <c r="E6567" t="s">
        <v>167</v>
      </c>
      <c r="F6567" t="s">
        <v>18716</v>
      </c>
      <c r="G6567" t="s">
        <v>169</v>
      </c>
      <c r="H6567" t="s">
        <v>150</v>
      </c>
      <c r="I6567" t="s">
        <v>136</v>
      </c>
      <c r="J6567" t="s">
        <v>137</v>
      </c>
      <c r="K6567" t="s">
        <v>144</v>
      </c>
      <c r="L6567" t="s">
        <v>18717</v>
      </c>
      <c r="M6567" t="s">
        <v>18718</v>
      </c>
      <c r="N6567">
        <v>2.9624999999999999</v>
      </c>
      <c r="O6567">
        <v>0</v>
      </c>
      <c r="P6567">
        <v>1</v>
      </c>
      <c r="Q6567">
        <v>0</v>
      </c>
      <c r="R6567">
        <v>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0</v>
      </c>
      <c r="Y6567">
        <v>0</v>
      </c>
      <c r="Z6567">
        <v>0</v>
      </c>
      <c r="AA6567">
        <v>0</v>
      </c>
      <c r="AB6567">
        <v>0</v>
      </c>
      <c r="AC6567">
        <v>0</v>
      </c>
      <c r="AD6567">
        <v>0</v>
      </c>
      <c r="AE6567">
        <v>0</v>
      </c>
    </row>
    <row r="6568" spans="1:31" x14ac:dyDescent="0.3">
      <c r="A6568">
        <v>2520028</v>
      </c>
      <c r="B6568">
        <v>1</v>
      </c>
      <c r="C6568" t="s">
        <v>81</v>
      </c>
      <c r="D6568" t="s">
        <v>123</v>
      </c>
      <c r="E6568" t="s">
        <v>141</v>
      </c>
      <c r="F6568" t="s">
        <v>5731</v>
      </c>
      <c r="G6568" t="s">
        <v>143</v>
      </c>
      <c r="H6568" t="s">
        <v>135</v>
      </c>
      <c r="I6568" t="s">
        <v>136</v>
      </c>
      <c r="J6568" t="s">
        <v>137</v>
      </c>
      <c r="K6568" t="s">
        <v>144</v>
      </c>
      <c r="L6568" t="s">
        <v>18719</v>
      </c>
      <c r="M6568" t="s">
        <v>18720</v>
      </c>
      <c r="N6568">
        <v>1.190833333</v>
      </c>
      <c r="O6568">
        <v>0</v>
      </c>
      <c r="P6568">
        <v>13</v>
      </c>
      <c r="Q6568">
        <v>0</v>
      </c>
      <c r="R6568">
        <v>36</v>
      </c>
      <c r="S6568">
        <v>15</v>
      </c>
      <c r="T6568">
        <v>423</v>
      </c>
      <c r="U6568">
        <v>15</v>
      </c>
      <c r="V6568">
        <v>16</v>
      </c>
      <c r="W6568">
        <v>0</v>
      </c>
      <c r="X6568">
        <v>3.639160340653707</v>
      </c>
      <c r="Y6568">
        <v>0</v>
      </c>
      <c r="Z6568">
        <v>15.576575259924089</v>
      </c>
      <c r="AA6568">
        <v>221.8105762015033</v>
      </c>
      <c r="AB6568">
        <v>649.0153193779696</v>
      </c>
      <c r="AC6568">
        <v>4559.8176204190067</v>
      </c>
      <c r="AD6568">
        <v>616.38949987968408</v>
      </c>
      <c r="AE6568">
        <v>6066.2487514787417</v>
      </c>
    </row>
    <row r="6569" spans="1:31" x14ac:dyDescent="0.3">
      <c r="A6569">
        <v>2520066</v>
      </c>
      <c r="B6569">
        <v>1</v>
      </c>
      <c r="C6569" t="s">
        <v>81</v>
      </c>
      <c r="D6569" t="s">
        <v>123</v>
      </c>
      <c r="E6569" t="s">
        <v>159</v>
      </c>
      <c r="F6569" t="s">
        <v>18721</v>
      </c>
      <c r="G6569" t="s">
        <v>134</v>
      </c>
      <c r="H6569" t="s">
        <v>150</v>
      </c>
      <c r="I6569" t="s">
        <v>136</v>
      </c>
      <c r="J6569" t="s">
        <v>137</v>
      </c>
      <c r="K6569" t="s">
        <v>138</v>
      </c>
      <c r="L6569" t="s">
        <v>18722</v>
      </c>
      <c r="M6569" t="s">
        <v>18723</v>
      </c>
      <c r="N6569">
        <v>1.1347222219999999</v>
      </c>
      <c r="O6569">
        <v>0</v>
      </c>
      <c r="P6569">
        <v>0</v>
      </c>
      <c r="Q6569">
        <v>0</v>
      </c>
      <c r="R6569">
        <v>0</v>
      </c>
      <c r="S6569">
        <v>0</v>
      </c>
      <c r="T6569">
        <v>0</v>
      </c>
      <c r="U6569">
        <v>0</v>
      </c>
      <c r="V6569">
        <v>0</v>
      </c>
      <c r="W6569">
        <v>0</v>
      </c>
      <c r="X6569">
        <v>0</v>
      </c>
      <c r="Y6569">
        <v>0</v>
      </c>
      <c r="Z6569">
        <v>0</v>
      </c>
      <c r="AA6569">
        <v>0</v>
      </c>
      <c r="AB6569">
        <v>0</v>
      </c>
      <c r="AC6569">
        <v>0</v>
      </c>
      <c r="AD6569">
        <v>0</v>
      </c>
      <c r="AE6569">
        <v>0</v>
      </c>
    </row>
    <row r="6570" spans="1:31" x14ac:dyDescent="0.3">
      <c r="A6570">
        <v>2506727</v>
      </c>
      <c r="B6570">
        <v>1</v>
      </c>
      <c r="C6570" t="s">
        <v>80</v>
      </c>
      <c r="D6570" t="s">
        <v>83</v>
      </c>
      <c r="E6570" t="s">
        <v>132</v>
      </c>
      <c r="F6570" t="s">
        <v>18724</v>
      </c>
      <c r="G6570" t="s">
        <v>204</v>
      </c>
      <c r="H6570" t="s">
        <v>135</v>
      </c>
      <c r="I6570" t="s">
        <v>136</v>
      </c>
      <c r="J6570" t="s">
        <v>137</v>
      </c>
      <c r="K6570" t="s">
        <v>144</v>
      </c>
      <c r="L6570" t="s">
        <v>18725</v>
      </c>
      <c r="M6570" t="s">
        <v>18726</v>
      </c>
      <c r="N6570">
        <v>1.219166666</v>
      </c>
      <c r="O6570">
        <v>0</v>
      </c>
      <c r="P6570">
        <v>0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</row>
    <row r="6571" spans="1:31" x14ac:dyDescent="0.3">
      <c r="A6571">
        <v>2521320</v>
      </c>
      <c r="B6571">
        <v>1</v>
      </c>
      <c r="C6571" t="s">
        <v>81</v>
      </c>
      <c r="D6571" t="s">
        <v>118</v>
      </c>
      <c r="E6571" t="s">
        <v>159</v>
      </c>
      <c r="F6571" t="s">
        <v>18727</v>
      </c>
      <c r="G6571" t="s">
        <v>177</v>
      </c>
      <c r="H6571" t="s">
        <v>150</v>
      </c>
      <c r="I6571" t="s">
        <v>136</v>
      </c>
      <c r="J6571" t="s">
        <v>137</v>
      </c>
      <c r="K6571" t="s">
        <v>144</v>
      </c>
      <c r="L6571" t="s">
        <v>18728</v>
      </c>
      <c r="M6571" t="s">
        <v>18729</v>
      </c>
      <c r="N6571">
        <v>0.73055555500000002</v>
      </c>
      <c r="O6571">
        <v>0</v>
      </c>
      <c r="P6571">
        <v>0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</row>
    <row r="6572" spans="1:31" x14ac:dyDescent="0.3">
      <c r="A6572">
        <v>2514911</v>
      </c>
      <c r="B6572">
        <v>1</v>
      </c>
      <c r="C6572" t="s">
        <v>80</v>
      </c>
      <c r="D6572" t="s">
        <v>104</v>
      </c>
      <c r="E6572" t="s">
        <v>141</v>
      </c>
      <c r="F6572" t="s">
        <v>18730</v>
      </c>
      <c r="G6572" t="s">
        <v>134</v>
      </c>
      <c r="H6572" t="s">
        <v>135</v>
      </c>
      <c r="I6572" t="s">
        <v>136</v>
      </c>
      <c r="J6572" t="s">
        <v>137</v>
      </c>
      <c r="K6572" t="s">
        <v>138</v>
      </c>
      <c r="L6572" t="s">
        <v>18731</v>
      </c>
      <c r="M6572" t="s">
        <v>18732</v>
      </c>
      <c r="N6572">
        <v>5.2666666659999999</v>
      </c>
      <c r="O6572">
        <v>0</v>
      </c>
      <c r="P6572">
        <v>0</v>
      </c>
      <c r="Q6572">
        <v>0</v>
      </c>
      <c r="R6572">
        <v>0</v>
      </c>
      <c r="S6572">
        <v>0</v>
      </c>
      <c r="T6572">
        <v>0</v>
      </c>
      <c r="U6572">
        <v>0</v>
      </c>
      <c r="V6572">
        <v>0</v>
      </c>
      <c r="W6572">
        <v>0</v>
      </c>
      <c r="X6572">
        <v>0</v>
      </c>
      <c r="Y6572">
        <v>0</v>
      </c>
      <c r="Z6572">
        <v>0</v>
      </c>
      <c r="AA6572">
        <v>0</v>
      </c>
      <c r="AB6572">
        <v>0</v>
      </c>
      <c r="AC6572">
        <v>0</v>
      </c>
      <c r="AD6572">
        <v>0</v>
      </c>
      <c r="AE6572">
        <v>0</v>
      </c>
    </row>
    <row r="6573" spans="1:31" x14ac:dyDescent="0.3">
      <c r="A6573">
        <v>2506659</v>
      </c>
      <c r="B6573">
        <v>1</v>
      </c>
      <c r="C6573" t="s">
        <v>80</v>
      </c>
      <c r="D6573" t="s">
        <v>100</v>
      </c>
      <c r="E6573" t="s">
        <v>132</v>
      </c>
      <c r="F6573" t="s">
        <v>18733</v>
      </c>
      <c r="G6573" t="s">
        <v>143</v>
      </c>
      <c r="H6573" t="s">
        <v>135</v>
      </c>
      <c r="I6573" t="s">
        <v>136</v>
      </c>
      <c r="J6573" t="s">
        <v>137</v>
      </c>
      <c r="K6573" t="s">
        <v>144</v>
      </c>
      <c r="L6573" t="s">
        <v>18734</v>
      </c>
      <c r="M6573" t="s">
        <v>18735</v>
      </c>
      <c r="N6573">
        <v>1.991944444</v>
      </c>
      <c r="O6573">
        <v>0</v>
      </c>
      <c r="P6573">
        <v>0</v>
      </c>
      <c r="Q6573">
        <v>0</v>
      </c>
      <c r="R6573">
        <v>0</v>
      </c>
      <c r="S6573">
        <v>0</v>
      </c>
      <c r="T6573">
        <v>0</v>
      </c>
      <c r="U6573">
        <v>0</v>
      </c>
      <c r="V6573">
        <v>0</v>
      </c>
      <c r="W6573">
        <v>0</v>
      </c>
      <c r="X6573">
        <v>0</v>
      </c>
      <c r="Y6573">
        <v>0</v>
      </c>
      <c r="Z6573">
        <v>0</v>
      </c>
      <c r="AA6573">
        <v>0</v>
      </c>
      <c r="AB6573">
        <v>0</v>
      </c>
      <c r="AC6573">
        <v>0</v>
      </c>
      <c r="AD6573">
        <v>0</v>
      </c>
      <c r="AE6573">
        <v>0</v>
      </c>
    </row>
    <row r="6574" spans="1:31" x14ac:dyDescent="0.3">
      <c r="A6574">
        <v>2506347</v>
      </c>
      <c r="B6574">
        <v>1</v>
      </c>
      <c r="C6574" t="s">
        <v>80</v>
      </c>
      <c r="D6574" t="s">
        <v>100</v>
      </c>
      <c r="E6574" t="s">
        <v>132</v>
      </c>
      <c r="F6574" t="s">
        <v>18733</v>
      </c>
      <c r="G6574" t="s">
        <v>143</v>
      </c>
      <c r="H6574" t="s">
        <v>135</v>
      </c>
      <c r="I6574" t="s">
        <v>136</v>
      </c>
      <c r="J6574" t="s">
        <v>137</v>
      </c>
      <c r="K6574" t="s">
        <v>144</v>
      </c>
      <c r="L6574" t="s">
        <v>18736</v>
      </c>
      <c r="M6574" t="s">
        <v>18737</v>
      </c>
      <c r="N6574">
        <v>1.4424999999999999</v>
      </c>
      <c r="O6574">
        <v>0</v>
      </c>
      <c r="P6574">
        <v>0</v>
      </c>
      <c r="Q6574">
        <v>0</v>
      </c>
      <c r="R6574">
        <v>0</v>
      </c>
      <c r="S6574">
        <v>0</v>
      </c>
      <c r="T6574">
        <v>0</v>
      </c>
      <c r="U6574">
        <v>0</v>
      </c>
      <c r="V6574">
        <v>0</v>
      </c>
      <c r="W6574">
        <v>0</v>
      </c>
      <c r="X6574">
        <v>0</v>
      </c>
      <c r="Y6574">
        <v>0</v>
      </c>
      <c r="Z6574">
        <v>0</v>
      </c>
      <c r="AA6574">
        <v>0</v>
      </c>
      <c r="AB6574">
        <v>0</v>
      </c>
      <c r="AC6574">
        <v>0</v>
      </c>
      <c r="AD6574">
        <v>0</v>
      </c>
      <c r="AE6574">
        <v>0</v>
      </c>
    </row>
    <row r="6575" spans="1:31" x14ac:dyDescent="0.3">
      <c r="A6575">
        <v>2516643</v>
      </c>
      <c r="B6575">
        <v>1</v>
      </c>
      <c r="C6575" t="s">
        <v>80</v>
      </c>
      <c r="D6575" t="s">
        <v>104</v>
      </c>
      <c r="E6575" t="s">
        <v>132</v>
      </c>
      <c r="F6575" t="s">
        <v>18738</v>
      </c>
      <c r="G6575" t="s">
        <v>1242</v>
      </c>
      <c r="H6575" t="s">
        <v>135</v>
      </c>
      <c r="I6575" t="s">
        <v>136</v>
      </c>
      <c r="J6575" t="s">
        <v>3</v>
      </c>
      <c r="K6575" t="s">
        <v>144</v>
      </c>
      <c r="L6575" t="s">
        <v>18739</v>
      </c>
      <c r="M6575" t="s">
        <v>18740</v>
      </c>
      <c r="N6575">
        <v>3.403888888</v>
      </c>
      <c r="O6575">
        <v>0</v>
      </c>
      <c r="P6575">
        <v>0</v>
      </c>
      <c r="Q6575">
        <v>0</v>
      </c>
      <c r="R6575">
        <v>0</v>
      </c>
      <c r="S6575">
        <v>0</v>
      </c>
      <c r="T6575">
        <v>0</v>
      </c>
      <c r="U6575">
        <v>0</v>
      </c>
      <c r="V6575">
        <v>0</v>
      </c>
      <c r="W6575">
        <v>0</v>
      </c>
      <c r="X6575">
        <v>0</v>
      </c>
      <c r="Y6575">
        <v>0</v>
      </c>
      <c r="Z6575">
        <v>0</v>
      </c>
      <c r="AA6575">
        <v>0</v>
      </c>
      <c r="AB6575">
        <v>0</v>
      </c>
      <c r="AC6575">
        <v>0</v>
      </c>
      <c r="AD6575">
        <v>0</v>
      </c>
      <c r="AE6575">
        <v>0</v>
      </c>
    </row>
    <row r="6576" spans="1:31" x14ac:dyDescent="0.3">
      <c r="A6576">
        <v>2512613</v>
      </c>
      <c r="B6576">
        <v>1</v>
      </c>
      <c r="C6576" t="s">
        <v>80</v>
      </c>
      <c r="D6576" t="s">
        <v>110</v>
      </c>
      <c r="E6576" t="s">
        <v>132</v>
      </c>
      <c r="F6576" t="s">
        <v>18741</v>
      </c>
      <c r="G6576" t="s">
        <v>538</v>
      </c>
      <c r="H6576" t="s">
        <v>135</v>
      </c>
      <c r="I6576" t="s">
        <v>136</v>
      </c>
      <c r="J6576" t="s">
        <v>3</v>
      </c>
      <c r="K6576" t="s">
        <v>144</v>
      </c>
      <c r="L6576" t="s">
        <v>18742</v>
      </c>
      <c r="M6576" t="s">
        <v>18743</v>
      </c>
      <c r="N6576">
        <v>0.75777777700000004</v>
      </c>
      <c r="O6576">
        <v>0</v>
      </c>
      <c r="P6576">
        <v>0</v>
      </c>
      <c r="Q6576">
        <v>0</v>
      </c>
      <c r="R6576">
        <v>0</v>
      </c>
      <c r="S6576">
        <v>0</v>
      </c>
      <c r="T6576">
        <v>0</v>
      </c>
      <c r="U6576">
        <v>0</v>
      </c>
      <c r="V6576">
        <v>0</v>
      </c>
      <c r="W6576">
        <v>0</v>
      </c>
      <c r="X6576">
        <v>0</v>
      </c>
      <c r="Y6576">
        <v>0</v>
      </c>
      <c r="Z6576">
        <v>0</v>
      </c>
      <c r="AA6576">
        <v>0</v>
      </c>
      <c r="AB6576">
        <v>0</v>
      </c>
      <c r="AC6576">
        <v>0</v>
      </c>
      <c r="AD6576">
        <v>0</v>
      </c>
      <c r="AE6576">
        <v>0</v>
      </c>
    </row>
    <row r="6577" spans="1:31" x14ac:dyDescent="0.3">
      <c r="A6577">
        <v>2504719</v>
      </c>
      <c r="B6577">
        <v>1</v>
      </c>
      <c r="C6577" t="s">
        <v>80</v>
      </c>
      <c r="D6577" t="s">
        <v>94</v>
      </c>
      <c r="E6577" t="s">
        <v>132</v>
      </c>
      <c r="F6577" t="s">
        <v>18744</v>
      </c>
      <c r="G6577" t="s">
        <v>134</v>
      </c>
      <c r="H6577" t="s">
        <v>135</v>
      </c>
      <c r="I6577" t="s">
        <v>136</v>
      </c>
      <c r="J6577" t="s">
        <v>137</v>
      </c>
      <c r="K6577" t="s">
        <v>138</v>
      </c>
      <c r="L6577" t="s">
        <v>18745</v>
      </c>
      <c r="M6577" t="s">
        <v>18746</v>
      </c>
      <c r="N6577">
        <v>1.7169444439999999</v>
      </c>
      <c r="O6577">
        <v>0</v>
      </c>
      <c r="P6577">
        <v>0</v>
      </c>
      <c r="Q6577">
        <v>0</v>
      </c>
      <c r="R6577">
        <v>0</v>
      </c>
      <c r="S6577">
        <v>0</v>
      </c>
      <c r="T6577">
        <v>0</v>
      </c>
      <c r="U6577">
        <v>0</v>
      </c>
      <c r="V6577">
        <v>0</v>
      </c>
      <c r="W6577">
        <v>0</v>
      </c>
      <c r="X6577">
        <v>0</v>
      </c>
      <c r="Y6577">
        <v>0</v>
      </c>
      <c r="Z6577">
        <v>0</v>
      </c>
      <c r="AA6577">
        <v>0</v>
      </c>
      <c r="AB6577">
        <v>0</v>
      </c>
      <c r="AC6577">
        <v>0</v>
      </c>
      <c r="AD6577">
        <v>0</v>
      </c>
      <c r="AE6577">
        <v>0</v>
      </c>
    </row>
    <row r="6578" spans="1:31" x14ac:dyDescent="0.3">
      <c r="A6578">
        <v>2510461</v>
      </c>
      <c r="B6578">
        <v>1</v>
      </c>
      <c r="C6578" t="s">
        <v>80</v>
      </c>
      <c r="D6578" t="s">
        <v>84</v>
      </c>
      <c r="E6578" t="s">
        <v>159</v>
      </c>
      <c r="F6578" t="s">
        <v>18747</v>
      </c>
      <c r="G6578" t="s">
        <v>538</v>
      </c>
      <c r="H6578" t="s">
        <v>150</v>
      </c>
      <c r="I6578" t="s">
        <v>136</v>
      </c>
      <c r="J6578" t="s">
        <v>3</v>
      </c>
      <c r="K6578" t="s">
        <v>144</v>
      </c>
      <c r="L6578" t="s">
        <v>18748</v>
      </c>
      <c r="M6578" t="s">
        <v>18749</v>
      </c>
      <c r="N6578">
        <v>2.6163888879999999</v>
      </c>
      <c r="O6578">
        <v>0</v>
      </c>
      <c r="P6578">
        <v>727</v>
      </c>
      <c r="Q6578">
        <v>0</v>
      </c>
      <c r="R6578">
        <v>0</v>
      </c>
      <c r="S6578">
        <v>0</v>
      </c>
      <c r="T6578">
        <v>33</v>
      </c>
      <c r="U6578">
        <v>0</v>
      </c>
      <c r="V6578">
        <v>0</v>
      </c>
      <c r="W6578">
        <v>0</v>
      </c>
      <c r="X6578">
        <v>0</v>
      </c>
      <c r="Y6578">
        <v>0</v>
      </c>
      <c r="Z6578">
        <v>0</v>
      </c>
      <c r="AA6578">
        <v>0</v>
      </c>
      <c r="AB6578">
        <v>0</v>
      </c>
      <c r="AC6578">
        <v>0</v>
      </c>
      <c r="AD6578">
        <v>0</v>
      </c>
      <c r="AE6578">
        <v>0</v>
      </c>
    </row>
    <row r="6579" spans="1:31" x14ac:dyDescent="0.3">
      <c r="A6579">
        <v>2504765</v>
      </c>
      <c r="B6579">
        <v>1</v>
      </c>
      <c r="C6579" t="s">
        <v>80</v>
      </c>
      <c r="D6579" t="s">
        <v>94</v>
      </c>
      <c r="E6579" t="s">
        <v>132</v>
      </c>
      <c r="F6579" t="s">
        <v>18750</v>
      </c>
      <c r="G6579" t="s">
        <v>134</v>
      </c>
      <c r="H6579" t="s">
        <v>135</v>
      </c>
      <c r="I6579" t="s">
        <v>136</v>
      </c>
      <c r="J6579" t="s">
        <v>137</v>
      </c>
      <c r="K6579" t="s">
        <v>138</v>
      </c>
      <c r="L6579" t="s">
        <v>18751</v>
      </c>
      <c r="M6579" t="s">
        <v>18752</v>
      </c>
      <c r="N6579">
        <v>3.0325000000000002</v>
      </c>
      <c r="O6579">
        <v>0</v>
      </c>
      <c r="P6579">
        <v>0</v>
      </c>
      <c r="Q6579">
        <v>0</v>
      </c>
      <c r="R6579">
        <v>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0</v>
      </c>
      <c r="Y6579">
        <v>0</v>
      </c>
      <c r="Z6579">
        <v>0</v>
      </c>
      <c r="AA6579">
        <v>0</v>
      </c>
      <c r="AB6579">
        <v>0</v>
      </c>
      <c r="AC6579">
        <v>0</v>
      </c>
      <c r="AD6579">
        <v>0</v>
      </c>
      <c r="AE6579">
        <v>0</v>
      </c>
    </row>
    <row r="6580" spans="1:31" x14ac:dyDescent="0.3">
      <c r="A6580">
        <v>2511131</v>
      </c>
      <c r="B6580">
        <v>1</v>
      </c>
      <c r="C6580" t="s">
        <v>80</v>
      </c>
      <c r="D6580" t="s">
        <v>82</v>
      </c>
      <c r="E6580" t="s">
        <v>132</v>
      </c>
      <c r="F6580" t="s">
        <v>18753</v>
      </c>
      <c r="G6580" t="s">
        <v>134</v>
      </c>
      <c r="H6580" t="s">
        <v>135</v>
      </c>
      <c r="I6580" t="s">
        <v>136</v>
      </c>
      <c r="J6580" t="s">
        <v>137</v>
      </c>
      <c r="K6580" t="s">
        <v>138</v>
      </c>
      <c r="L6580" t="s">
        <v>18754</v>
      </c>
      <c r="M6580" t="s">
        <v>18755</v>
      </c>
      <c r="N6580">
        <v>0.61361111099999999</v>
      </c>
      <c r="O6580">
        <v>0</v>
      </c>
      <c r="P6580">
        <v>0</v>
      </c>
      <c r="Q6580">
        <v>0</v>
      </c>
      <c r="R6580">
        <v>0</v>
      </c>
      <c r="S6580">
        <v>0</v>
      </c>
      <c r="T6580">
        <v>0</v>
      </c>
      <c r="U6580">
        <v>0</v>
      </c>
      <c r="V6580">
        <v>0</v>
      </c>
      <c r="W6580">
        <v>0</v>
      </c>
      <c r="X6580">
        <v>0</v>
      </c>
      <c r="Y6580">
        <v>0</v>
      </c>
      <c r="Z6580">
        <v>0</v>
      </c>
      <c r="AA6580">
        <v>0</v>
      </c>
      <c r="AB6580">
        <v>0</v>
      </c>
      <c r="AC6580">
        <v>0</v>
      </c>
      <c r="AD6580">
        <v>0</v>
      </c>
      <c r="AE6580">
        <v>0</v>
      </c>
    </row>
    <row r="6581" spans="1:31" x14ac:dyDescent="0.3">
      <c r="A6581">
        <v>2517878</v>
      </c>
      <c r="B6581">
        <v>1</v>
      </c>
      <c r="C6581" t="s">
        <v>81</v>
      </c>
      <c r="D6581" t="s">
        <v>112</v>
      </c>
      <c r="E6581" t="s">
        <v>132</v>
      </c>
      <c r="F6581" t="s">
        <v>18756</v>
      </c>
      <c r="G6581" t="s">
        <v>204</v>
      </c>
      <c r="H6581" t="s">
        <v>135</v>
      </c>
      <c r="I6581" t="s">
        <v>136</v>
      </c>
      <c r="J6581" t="s">
        <v>137</v>
      </c>
      <c r="K6581" t="s">
        <v>144</v>
      </c>
      <c r="L6581" t="s">
        <v>18757</v>
      </c>
      <c r="M6581" t="s">
        <v>18758</v>
      </c>
      <c r="N6581">
        <v>3.3136111110000002</v>
      </c>
      <c r="O6581">
        <v>0</v>
      </c>
      <c r="P6581">
        <v>0</v>
      </c>
      <c r="Q6581">
        <v>0</v>
      </c>
      <c r="R6581">
        <v>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0</v>
      </c>
      <c r="Y6581">
        <v>0</v>
      </c>
      <c r="Z6581">
        <v>0</v>
      </c>
      <c r="AA6581">
        <v>0</v>
      </c>
      <c r="AB6581">
        <v>0</v>
      </c>
      <c r="AC6581">
        <v>0</v>
      </c>
      <c r="AD6581">
        <v>0</v>
      </c>
      <c r="AE6581">
        <v>0</v>
      </c>
    </row>
    <row r="6582" spans="1:31" x14ac:dyDescent="0.3">
      <c r="A6582">
        <v>2506915</v>
      </c>
      <c r="B6582">
        <v>1</v>
      </c>
      <c r="C6582" t="s">
        <v>81</v>
      </c>
      <c r="D6582" t="s">
        <v>116</v>
      </c>
      <c r="E6582" t="s">
        <v>187</v>
      </c>
      <c r="F6582" t="s">
        <v>18759</v>
      </c>
      <c r="G6582" t="s">
        <v>143</v>
      </c>
      <c r="H6582" t="s">
        <v>135</v>
      </c>
      <c r="I6582" t="s">
        <v>136</v>
      </c>
      <c r="J6582" t="s">
        <v>137</v>
      </c>
      <c r="K6582" t="s">
        <v>144</v>
      </c>
      <c r="L6582" t="s">
        <v>18760</v>
      </c>
      <c r="M6582" t="s">
        <v>18761</v>
      </c>
      <c r="N6582">
        <v>0.321944444</v>
      </c>
      <c r="O6582">
        <v>0</v>
      </c>
      <c r="P6582">
        <v>0</v>
      </c>
      <c r="Q6582">
        <v>0</v>
      </c>
      <c r="R6582">
        <v>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0</v>
      </c>
      <c r="Y6582">
        <v>0</v>
      </c>
      <c r="Z6582">
        <v>0</v>
      </c>
      <c r="AA6582">
        <v>0</v>
      </c>
      <c r="AB6582">
        <v>0</v>
      </c>
      <c r="AC6582">
        <v>0</v>
      </c>
      <c r="AD6582">
        <v>0</v>
      </c>
      <c r="AE6582">
        <v>0</v>
      </c>
    </row>
    <row r="6583" spans="1:31" x14ac:dyDescent="0.3">
      <c r="A6583">
        <v>2511733</v>
      </c>
      <c r="B6583">
        <v>1</v>
      </c>
      <c r="C6583" t="s">
        <v>80</v>
      </c>
      <c r="D6583" t="s">
        <v>84</v>
      </c>
      <c r="E6583" t="s">
        <v>132</v>
      </c>
      <c r="F6583" t="s">
        <v>18762</v>
      </c>
      <c r="G6583" t="s">
        <v>143</v>
      </c>
      <c r="H6583" t="s">
        <v>135</v>
      </c>
      <c r="I6583" t="s">
        <v>136</v>
      </c>
      <c r="J6583" t="s">
        <v>137</v>
      </c>
      <c r="K6583" t="s">
        <v>144</v>
      </c>
      <c r="L6583" t="s">
        <v>18763</v>
      </c>
      <c r="M6583" t="s">
        <v>18764</v>
      </c>
      <c r="N6583">
        <v>1.2777777770000001</v>
      </c>
      <c r="O6583">
        <v>0</v>
      </c>
      <c r="P6583">
        <v>0</v>
      </c>
      <c r="Q6583">
        <v>0</v>
      </c>
      <c r="R6583">
        <v>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0</v>
      </c>
      <c r="Y6583">
        <v>0</v>
      </c>
      <c r="Z6583">
        <v>0</v>
      </c>
      <c r="AA6583">
        <v>0</v>
      </c>
      <c r="AB6583">
        <v>0</v>
      </c>
      <c r="AC6583">
        <v>0</v>
      </c>
      <c r="AD6583">
        <v>0</v>
      </c>
      <c r="AE6583">
        <v>0</v>
      </c>
    </row>
  </sheetData>
  <autoFilter ref="A1:U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2.2829604023858717E-2</v>
      </c>
      <c r="D17" s="12">
        <f t="shared" si="1"/>
        <v>1.1417401843660668</v>
      </c>
      <c r="E17" s="12">
        <f t="shared" si="2"/>
        <v>2.2848661312369643E-2</v>
      </c>
      <c r="F17" s="12">
        <f t="shared" si="3"/>
        <v>0.31417286086764001</v>
      </c>
      <c r="G17" s="12">
        <f t="shared" si="4"/>
        <v>0</v>
      </c>
      <c r="H17" s="12">
        <f t="shared" si="5"/>
        <v>0.29173194223423715</v>
      </c>
      <c r="I17" s="12">
        <f t="shared" si="6"/>
        <v>9.781131151354705E-2</v>
      </c>
      <c r="J17" s="12">
        <f t="shared" si="7"/>
        <v>4.5355618741641859</v>
      </c>
      <c r="K17" s="12">
        <f t="shared" si="8"/>
        <v>0.20062318794004477</v>
      </c>
      <c r="L17" s="12">
        <f t="shared" si="9"/>
        <v>0</v>
      </c>
      <c r="M17" s="12">
        <f t="shared" si="10"/>
        <v>0</v>
      </c>
      <c r="N17" s="12">
        <f t="shared" si="11"/>
        <v>0</v>
      </c>
      <c r="O17" s="17">
        <f t="shared" si="12"/>
        <v>4.8660965532659986E-2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1.8336641785339315E-2</v>
      </c>
      <c r="D18" s="12">
        <f t="shared" si="1"/>
        <v>0</v>
      </c>
      <c r="E18" s="12">
        <f t="shared" si="2"/>
        <v>1.8336329475598961E-2</v>
      </c>
      <c r="F18" s="12">
        <f t="shared" si="3"/>
        <v>1.3726490566461542E-2</v>
      </c>
      <c r="G18" s="12">
        <f t="shared" si="4"/>
        <v>0</v>
      </c>
      <c r="H18" s="12">
        <f t="shared" si="5"/>
        <v>1.2746026954571431E-2</v>
      </c>
      <c r="I18" s="12">
        <f t="shared" si="6"/>
        <v>2.4753344133060545E-2</v>
      </c>
      <c r="J18" s="12">
        <f t="shared" si="7"/>
        <v>3.3813338364066095E-2</v>
      </c>
      <c r="K18" s="12">
        <f t="shared" si="8"/>
        <v>2.4963242142007347E-2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1.9245148082917756E-2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1.8973832064544504E-3</v>
      </c>
      <c r="D21" s="12">
        <f t="shared" si="1"/>
        <v>0</v>
      </c>
      <c r="E21" s="12">
        <f t="shared" si="2"/>
        <v>1.8973508902177319E-3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3.0755666798975997E-2</v>
      </c>
      <c r="J21" s="12">
        <f t="shared" si="7"/>
        <v>0</v>
      </c>
      <c r="K21" s="12">
        <f t="shared" si="8"/>
        <v>3.0043132876730896E-2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5.9799401709473149E-3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1.5200938870650685E-3</v>
      </c>
      <c r="D22" s="12">
        <f t="shared" si="1"/>
        <v>0</v>
      </c>
      <c r="E22" s="12">
        <f t="shared" si="2"/>
        <v>1.5200679968212201E-3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6.9548220574415444E-4</v>
      </c>
      <c r="J22" s="12">
        <f t="shared" si="7"/>
        <v>0</v>
      </c>
      <c r="K22" s="12">
        <f t="shared" si="8"/>
        <v>6.7936957625217877E-4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1.3932746229848652E-3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4.4583722902717553E-2</v>
      </c>
      <c r="D25" s="12">
        <f t="shared" ref="D25:O25" si="13">SUM(D15:D24)</f>
        <v>1.1417401843660668</v>
      </c>
      <c r="E25" s="12">
        <f t="shared" si="13"/>
        <v>4.4602409675007559E-2</v>
      </c>
      <c r="F25" s="12">
        <f t="shared" si="13"/>
        <v>0.32789935143410154</v>
      </c>
      <c r="G25" s="12">
        <f t="shared" si="13"/>
        <v>0</v>
      </c>
      <c r="H25" s="12">
        <f t="shared" si="13"/>
        <v>0.30447796918880859</v>
      </c>
      <c r="I25" s="12">
        <f t="shared" si="13"/>
        <v>0.15401580465132772</v>
      </c>
      <c r="J25" s="12">
        <f t="shared" si="13"/>
        <v>4.5693752125282519</v>
      </c>
      <c r="K25" s="12">
        <f t="shared" si="13"/>
        <v>0.25630893253503523</v>
      </c>
      <c r="L25" s="12">
        <f t="shared" si="13"/>
        <v>0</v>
      </c>
      <c r="M25" s="12">
        <f t="shared" si="13"/>
        <v>0</v>
      </c>
      <c r="N25" s="12">
        <f t="shared" si="13"/>
        <v>0</v>
      </c>
      <c r="O25" s="12">
        <f t="shared" si="13"/>
        <v>7.5279328409509932E-2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1.669929508471573E-2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1.6699010662269514E-2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7.1892304243077632E-2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7.0226734582163511E-2</v>
      </c>
      <c r="L31" s="12">
        <f>(SUMIFS(SANAYIAG2,KAYNAK,A31,SEBEP,B31,SÜRE,"Uzun",BİLDİRİM,"Bildirimli",İL,$B$10,İLÇE,$B$11)/VLOOKUP($B$11,ABONE2,12,FALSE))</f>
        <v>4.7059803498066515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2.7332714152917421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3.2273274537596722E-2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1.669929508471573E-2</v>
      </c>
      <c r="D33" s="12">
        <f t="shared" ref="D33:O33" si="14">SUM(D28:D32)</f>
        <v>0</v>
      </c>
      <c r="E33" s="12">
        <f t="shared" si="14"/>
        <v>1.6699010662269514E-2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7.1892304243077632E-2</v>
      </c>
      <c r="J33" s="12">
        <f t="shared" si="14"/>
        <v>0</v>
      </c>
      <c r="K33" s="12">
        <f t="shared" si="14"/>
        <v>7.0226734582163511E-2</v>
      </c>
      <c r="L33" s="12">
        <f t="shared" si="14"/>
        <v>4.7059803498066515</v>
      </c>
      <c r="M33" s="12">
        <f t="shared" si="14"/>
        <v>0</v>
      </c>
      <c r="N33" s="12">
        <f t="shared" si="14"/>
        <v>2.7332714152917421</v>
      </c>
      <c r="O33" s="12">
        <f t="shared" si="14"/>
        <v>3.2273274537596722E-2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58712</v>
      </c>
      <c r="D37" s="16">
        <f>VLOOKUP($B$11,ABONE2,4,FALSE)</f>
        <v>1</v>
      </c>
      <c r="E37" s="16">
        <f>VLOOKUP($B$11,ABONE2,5,FALSE)</f>
        <v>58713</v>
      </c>
      <c r="F37" s="16">
        <f>VLOOKUP($B$11,ABONE2,6,FALSE)</f>
        <v>13</v>
      </c>
      <c r="G37" s="16">
        <f>VLOOKUP($B$11,ABONE2,7,FALSE)</f>
        <v>1</v>
      </c>
      <c r="H37" s="16">
        <f>VLOOKUP($B$11,ABONE2,8,FALSE)</f>
        <v>14</v>
      </c>
      <c r="I37" s="16">
        <f>VLOOKUP($B$11,ABONE2,9,FALSE)</f>
        <v>9782</v>
      </c>
      <c r="J37" s="16">
        <f>VLOOKUP($B$11,ABONE2,10,FALSE)</f>
        <v>232</v>
      </c>
      <c r="K37" s="16">
        <f>VLOOKUP($B$11,ABONE2,11,FALSE)</f>
        <v>10014</v>
      </c>
      <c r="L37" s="21">
        <f>VLOOKUP($B$11,ABONE2,12,FALSE)</f>
        <v>115</v>
      </c>
      <c r="M37" s="21">
        <f>VLOOKUP($B$11,ABONE2,13,FALSE)</f>
        <v>83</v>
      </c>
      <c r="N37" s="21">
        <f>VLOOKUP($B$11,ABONE2,14,FALSE)</f>
        <v>198</v>
      </c>
      <c r="O37" s="21">
        <f>VLOOKUP($B$11,ABONE2,15,FALSE)</f>
        <v>68939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13806.904678146018</v>
      </c>
      <c r="D38" s="16">
        <f>VLOOKUP($B$11,TUKETIM,4,FALSE)</f>
        <v>63.772799999999997</v>
      </c>
      <c r="E38" s="16">
        <f>VLOOKUP($B$11,TUKETIM,5,FALSE)</f>
        <v>13870.677478146019</v>
      </c>
      <c r="F38" s="16">
        <f>VLOOKUP($B$11,TUKETIM,6,FALSE)</f>
        <v>8.5147999999999993</v>
      </c>
      <c r="G38" s="16">
        <f>VLOOKUP($B$11,TUKETIM,7,FALSE)</f>
        <v>0</v>
      </c>
      <c r="H38" s="16">
        <f>VLOOKUP($B$11,TUKETIM,8,FALSE)</f>
        <v>8.5147999999999993</v>
      </c>
      <c r="I38" s="16">
        <f>VLOOKUP($B$11,TUKETIM,9,FALSE)</f>
        <v>9542.1660451279095</v>
      </c>
      <c r="J38" s="16">
        <f>VLOOKUP($B$11,TUKETIM,10,FALSE)</f>
        <v>15431.460971897686</v>
      </c>
      <c r="K38" s="16">
        <f>VLOOKUP($B$11,TUKETIM,11,FALSE)</f>
        <v>24973.627017025596</v>
      </c>
      <c r="L38" s="21">
        <f>VLOOKUP($B$11,TUKETIM,12,FALSE)</f>
        <v>2111.1825146585061</v>
      </c>
      <c r="M38" s="21">
        <f>VLOOKUP($B$11,TUKETIM,13,FALSE)</f>
        <v>5845.5100398229124</v>
      </c>
      <c r="N38" s="21">
        <f>VLOOKUP($B$11,TUKETIM,14,FALSE)</f>
        <v>7956.6925544814185</v>
      </c>
      <c r="O38" s="21">
        <f>VLOOKUP($B$11,TUKETIM,15,FALSE)</f>
        <v>46809.511849653034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311057.188000019</v>
      </c>
      <c r="D39" s="16">
        <f>VLOOKUP($B$11,ANLASMA,4,FALSE)</f>
        <v>1950</v>
      </c>
      <c r="E39" s="16">
        <f>VLOOKUP($B$11,ANLASMA,5,FALSE)</f>
        <v>313007.188000019</v>
      </c>
      <c r="F39" s="16">
        <f>VLOOKUP($B$11,ANLASMA,6,FALSE)</f>
        <v>63.29</v>
      </c>
      <c r="G39" s="16">
        <f>VLOOKUP($B$11,ANLASMA,7,FALSE)</f>
        <v>100</v>
      </c>
      <c r="H39" s="16">
        <f>VLOOKUP($B$11,ANLASMA,8,FALSE)</f>
        <v>163.29</v>
      </c>
      <c r="I39" s="16">
        <f>VLOOKUP($B$11,ANLASMA,9,FALSE)</f>
        <v>87035.115999998801</v>
      </c>
      <c r="J39" s="16">
        <f>VLOOKUP($B$11,ANLASMA,10,FALSE)</f>
        <v>116125.79800000001</v>
      </c>
      <c r="K39" s="16">
        <f>VLOOKUP($B$11,ANLASMA,11,FALSE)</f>
        <v>203160.91399999883</v>
      </c>
      <c r="L39" s="21">
        <f>VLOOKUP($B$11,ANLASMA,12,FALSE)</f>
        <v>7978.6480000000001</v>
      </c>
      <c r="M39" s="21">
        <f>VLOOKUP($B$11,ANLASMA,13,FALSE)</f>
        <v>62790.767999999996</v>
      </c>
      <c r="N39" s="21">
        <f>VLOOKUP($B$11,ANLASMA,14,FALSE)</f>
        <v>70769.415999999997</v>
      </c>
      <c r="O39" s="21">
        <f>VLOOKUP($B$11,ANLASMA,15,FALSE)</f>
        <v>587100.80800001777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0.12028809334009287</v>
      </c>
      <c r="D17" s="12">
        <f t="shared" si="1"/>
        <v>27.61897397749987</v>
      </c>
      <c r="E17" s="12">
        <f t="shared" si="2"/>
        <v>0.12586501511427958</v>
      </c>
      <c r="F17" s="12">
        <f t="shared" si="3"/>
        <v>0.10054215632405263</v>
      </c>
      <c r="G17" s="12">
        <f t="shared" si="4"/>
        <v>0</v>
      </c>
      <c r="H17" s="12">
        <f t="shared" si="5"/>
        <v>9.7964152315743583E-2</v>
      </c>
      <c r="I17" s="12">
        <f t="shared" si="6"/>
        <v>0.33323800034737294</v>
      </c>
      <c r="J17" s="12">
        <f t="shared" si="7"/>
        <v>35.897076096316894</v>
      </c>
      <c r="K17" s="12">
        <f t="shared" si="8"/>
        <v>0.68331487632696675</v>
      </c>
      <c r="L17" s="12">
        <f t="shared" si="9"/>
        <v>15.59317273379679</v>
      </c>
      <c r="M17" s="12">
        <f t="shared" si="10"/>
        <v>278.06963236875828</v>
      </c>
      <c r="N17" s="12">
        <f t="shared" si="11"/>
        <v>106.88933260682687</v>
      </c>
      <c r="O17" s="17">
        <f t="shared" si="12"/>
        <v>0.23995431560160685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2.7761415514346403E-2</v>
      </c>
      <c r="D21" s="12">
        <f t="shared" si="1"/>
        <v>0</v>
      </c>
      <c r="E21" s="12">
        <f t="shared" si="2"/>
        <v>2.7755785309204369E-2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5.0952221794678697E-2</v>
      </c>
      <c r="J21" s="12">
        <f t="shared" si="7"/>
        <v>0</v>
      </c>
      <c r="K21" s="12">
        <f t="shared" si="8"/>
        <v>5.0450667530991901E-2</v>
      </c>
      <c r="L21" s="12">
        <f t="shared" si="9"/>
        <v>0.37411408839761751</v>
      </c>
      <c r="M21" s="12">
        <f t="shared" si="10"/>
        <v>0</v>
      </c>
      <c r="N21" s="12">
        <f t="shared" si="11"/>
        <v>0.24398744895496793</v>
      </c>
      <c r="O21" s="17">
        <f t="shared" si="12"/>
        <v>3.0710403082666267E-2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2.8898474539331342E-3</v>
      </c>
      <c r="D22" s="12">
        <f t="shared" si="1"/>
        <v>0</v>
      </c>
      <c r="E22" s="12">
        <f t="shared" si="2"/>
        <v>2.8892613730833873E-3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5.7147313988314651E-3</v>
      </c>
      <c r="J22" s="12">
        <f t="shared" si="7"/>
        <v>0</v>
      </c>
      <c r="K22" s="12">
        <f t="shared" si="8"/>
        <v>5.6584777596779302E-3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3.238039681465322E-3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0.15093935630837241</v>
      </c>
      <c r="D25" s="12">
        <f t="shared" ref="D25:O25" si="13">SUM(D15:D24)</f>
        <v>27.61897397749987</v>
      </c>
      <c r="E25" s="12">
        <f t="shared" si="13"/>
        <v>0.15651006179656732</v>
      </c>
      <c r="F25" s="12">
        <f t="shared" si="13"/>
        <v>0.10054215632405263</v>
      </c>
      <c r="G25" s="12">
        <f t="shared" si="13"/>
        <v>0</v>
      </c>
      <c r="H25" s="12">
        <f t="shared" si="13"/>
        <v>9.7964152315743583E-2</v>
      </c>
      <c r="I25" s="12">
        <f t="shared" si="13"/>
        <v>0.38990495354088306</v>
      </c>
      <c r="J25" s="12">
        <f t="shared" si="13"/>
        <v>35.897076096316894</v>
      </c>
      <c r="K25" s="12">
        <f t="shared" si="13"/>
        <v>0.73942402161763665</v>
      </c>
      <c r="L25" s="12">
        <f t="shared" si="13"/>
        <v>15.967286822194406</v>
      </c>
      <c r="M25" s="12">
        <f t="shared" si="13"/>
        <v>278.06963236875828</v>
      </c>
      <c r="N25" s="12">
        <f t="shared" si="13"/>
        <v>107.13332005578184</v>
      </c>
      <c r="O25" s="12">
        <f t="shared" si="13"/>
        <v>0.27390275836573841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2.5615813288699502E-3</v>
      </c>
      <c r="D29" s="12">
        <f>(SUMIFS(MESKENOG2,KAYNAK,A29,SEBEP,B29,SÜRE,"Uzun",BİLDİRİM,"Bildirimli",İL,$B$10,İLÇE,$B$11)/VLOOKUP($B$11,ABONE2,4,FALSE))</f>
        <v>11.161479955594741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4.8246863775975139E-3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5.9772420785137441E-2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5.9184043842195222E-2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1.1710183727571429E-2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8.8824982792233328E-3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8.8806968477559787E-3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1.7383063296085657E-2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1.721195104219372E-2</v>
      </c>
      <c r="L31" s="12">
        <f>(SUMIFS(SANAYIAG2,KAYNAK,A31,SEBEP,B31,SÜRE,"Uzun",BİLDİRİM,"Bildirimli",İL,$B$10,İLÇE,$B$11)/VLOOKUP($B$11,ABONE2,12,FALSE))</f>
        <v>1.1093539260713541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0.72349169091610055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1.0224316786983651E-2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1.1444079608093283E-2</v>
      </c>
      <c r="D33" s="12">
        <f t="shared" ref="D33:O33" si="14">SUM(D28:D32)</f>
        <v>11.161479955594741</v>
      </c>
      <c r="E33" s="12">
        <f t="shared" si="14"/>
        <v>1.3705383225353493E-2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7.7155484081223094E-2</v>
      </c>
      <c r="J33" s="12">
        <f t="shared" si="14"/>
        <v>0</v>
      </c>
      <c r="K33" s="12">
        <f t="shared" si="14"/>
        <v>7.6395994884388946E-2</v>
      </c>
      <c r="L33" s="12">
        <f t="shared" si="14"/>
        <v>1.1093539260713541</v>
      </c>
      <c r="M33" s="12">
        <f t="shared" si="14"/>
        <v>0</v>
      </c>
      <c r="N33" s="12">
        <f t="shared" si="14"/>
        <v>0.72349169091610055</v>
      </c>
      <c r="O33" s="12">
        <f t="shared" si="14"/>
        <v>2.1934500514555082E-2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98596</v>
      </c>
      <c r="D37" s="16">
        <f>VLOOKUP($B$11,ABONE2,4,FALSE)</f>
        <v>20</v>
      </c>
      <c r="E37" s="16">
        <f>VLOOKUP($B$11,ABONE2,5,FALSE)</f>
        <v>98616</v>
      </c>
      <c r="F37" s="16">
        <f>VLOOKUP($B$11,ABONE2,6,FALSE)</f>
        <v>38</v>
      </c>
      <c r="G37" s="16">
        <f>VLOOKUP($B$11,ABONE2,7,FALSE)</f>
        <v>1</v>
      </c>
      <c r="H37" s="16">
        <f>VLOOKUP($B$11,ABONE2,8,FALSE)</f>
        <v>39</v>
      </c>
      <c r="I37" s="16">
        <f>VLOOKUP($B$11,ABONE2,9,FALSE)</f>
        <v>14183</v>
      </c>
      <c r="J37" s="16">
        <f>VLOOKUP($B$11,ABONE2,10,FALSE)</f>
        <v>141</v>
      </c>
      <c r="K37" s="16">
        <f>VLOOKUP($B$11,ABONE2,11,FALSE)</f>
        <v>14324</v>
      </c>
      <c r="L37" s="21">
        <f>VLOOKUP($B$11,ABONE2,12,FALSE)</f>
        <v>30</v>
      </c>
      <c r="M37" s="21">
        <f>VLOOKUP($B$11,ABONE2,13,FALSE)</f>
        <v>16</v>
      </c>
      <c r="N37" s="21">
        <f>VLOOKUP($B$11,ABONE2,14,FALSE)</f>
        <v>46</v>
      </c>
      <c r="O37" s="21">
        <f>VLOOKUP($B$11,ABONE2,15,FALSE)</f>
        <v>113025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23013.379932619373</v>
      </c>
      <c r="D38" s="16">
        <f>VLOOKUP($B$11,TUKETIM,4,FALSE)</f>
        <v>138.5729</v>
      </c>
      <c r="E38" s="16">
        <f>VLOOKUP($B$11,TUKETIM,5,FALSE)</f>
        <v>23151.952832619372</v>
      </c>
      <c r="F38" s="16">
        <f>VLOOKUP($B$11,TUKETIM,6,FALSE)</f>
        <v>4.9337</v>
      </c>
      <c r="G38" s="16">
        <f>VLOOKUP($B$11,TUKETIM,7,FALSE)</f>
        <v>0.25140000000000001</v>
      </c>
      <c r="H38" s="16">
        <f>VLOOKUP($B$11,TUKETIM,8,FALSE)</f>
        <v>5.1851000000000003</v>
      </c>
      <c r="I38" s="16">
        <f>VLOOKUP($B$11,TUKETIM,9,FALSE)</f>
        <v>9852.1220160910252</v>
      </c>
      <c r="J38" s="16">
        <f>VLOOKUP($B$11,TUKETIM,10,FALSE)</f>
        <v>14095.681184470681</v>
      </c>
      <c r="K38" s="16">
        <f>VLOOKUP($B$11,TUKETIM,11,FALSE)</f>
        <v>23947.803200561706</v>
      </c>
      <c r="L38" s="21">
        <f>VLOOKUP($B$11,TUKETIM,12,FALSE)</f>
        <v>434.25420000000003</v>
      </c>
      <c r="M38" s="21">
        <f>VLOOKUP($B$11,TUKETIM,13,FALSE)</f>
        <v>10471.169400000001</v>
      </c>
      <c r="N38" s="21">
        <f>VLOOKUP($B$11,TUKETIM,14,FALSE)</f>
        <v>10905.4236</v>
      </c>
      <c r="O38" s="21">
        <f>VLOOKUP($B$11,TUKETIM,15,FALSE)</f>
        <v>58010.364733181079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600584.30400002783</v>
      </c>
      <c r="D39" s="16">
        <f>VLOOKUP($B$11,ANLASMA,4,FALSE)</f>
        <v>1152.51</v>
      </c>
      <c r="E39" s="16">
        <f>VLOOKUP($B$11,ANLASMA,5,FALSE)</f>
        <v>601736.81400002784</v>
      </c>
      <c r="F39" s="16">
        <f>VLOOKUP($B$11,ANLASMA,6,FALSE)</f>
        <v>290.61599999999999</v>
      </c>
      <c r="G39" s="16">
        <f>VLOOKUP($B$11,ANLASMA,7,FALSE)</f>
        <v>15</v>
      </c>
      <c r="H39" s="16">
        <f>VLOOKUP($B$11,ANLASMA,8,FALSE)</f>
        <v>305.61599999999999</v>
      </c>
      <c r="I39" s="16">
        <f>VLOOKUP($B$11,ANLASMA,9,FALSE)</f>
        <v>103706.431999996</v>
      </c>
      <c r="J39" s="16">
        <f>VLOOKUP($B$11,ANLASMA,10,FALSE)</f>
        <v>58181.446000000004</v>
      </c>
      <c r="K39" s="16">
        <f>VLOOKUP($B$11,ANLASMA,11,FALSE)</f>
        <v>161887.87799999601</v>
      </c>
      <c r="L39" s="21">
        <f>VLOOKUP($B$11,ANLASMA,12,FALSE)</f>
        <v>2260.163</v>
      </c>
      <c r="M39" s="21">
        <f>VLOOKUP($B$11,ANLASMA,13,FALSE)</f>
        <v>53476</v>
      </c>
      <c r="N39" s="21">
        <f>VLOOKUP($B$11,ANLASMA,14,FALSE)</f>
        <v>55736.163</v>
      </c>
      <c r="O39" s="21">
        <f>VLOOKUP($B$11,ANLASMA,15,FALSE)</f>
        <v>819666.47100002388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1.0168200292338883</v>
      </c>
      <c r="D17" s="12">
        <f t="shared" si="1"/>
        <v>12.808113050083159</v>
      </c>
      <c r="E17" s="12">
        <f t="shared" si="2"/>
        <v>1.0299003920059215</v>
      </c>
      <c r="F17" s="12">
        <f t="shared" si="3"/>
        <v>0.7783995370624559</v>
      </c>
      <c r="G17" s="12">
        <f t="shared" si="4"/>
        <v>4.6272820592952426</v>
      </c>
      <c r="H17" s="12">
        <f t="shared" si="5"/>
        <v>0.85119164150184667</v>
      </c>
      <c r="I17" s="12">
        <f t="shared" si="6"/>
        <v>1.9734959621338128</v>
      </c>
      <c r="J17" s="12">
        <f t="shared" si="7"/>
        <v>12.702784606440677</v>
      </c>
      <c r="K17" s="12">
        <f t="shared" si="8"/>
        <v>2.2188035958087653</v>
      </c>
      <c r="L17" s="12">
        <f t="shared" si="9"/>
        <v>30.956924607464199</v>
      </c>
      <c r="M17" s="12">
        <f t="shared" si="10"/>
        <v>1108.3786267260007</v>
      </c>
      <c r="N17" s="12">
        <f t="shared" si="11"/>
        <v>776.86425684337405</v>
      </c>
      <c r="O17" s="17">
        <f t="shared" si="12"/>
        <v>1.679355344947618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6.0465691685507909E-2</v>
      </c>
      <c r="D21" s="12">
        <f t="shared" si="1"/>
        <v>0</v>
      </c>
      <c r="E21" s="12">
        <f t="shared" si="2"/>
        <v>6.039861565058028E-2</v>
      </c>
      <c r="F21" s="12">
        <f t="shared" si="3"/>
        <v>8.2090327161694829E-2</v>
      </c>
      <c r="G21" s="12">
        <f t="shared" si="4"/>
        <v>0</v>
      </c>
      <c r="H21" s="12">
        <f t="shared" si="5"/>
        <v>8.0537791423412178E-2</v>
      </c>
      <c r="I21" s="12">
        <f t="shared" si="6"/>
        <v>9.8534501655927767E-2</v>
      </c>
      <c r="J21" s="12">
        <f t="shared" si="7"/>
        <v>0</v>
      </c>
      <c r="K21" s="12">
        <f t="shared" si="8"/>
        <v>9.6281671460201598E-2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6.6702786407750847E-2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6.127579330513399E-3</v>
      </c>
      <c r="J22" s="12">
        <f t="shared" si="7"/>
        <v>0</v>
      </c>
      <c r="K22" s="12">
        <f t="shared" si="8"/>
        <v>5.9874822527335603E-3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9.9363159115330862E-4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1.0772857209193962</v>
      </c>
      <c r="D25" s="12">
        <f t="shared" ref="D25:O25" si="13">SUM(D15:D24)</f>
        <v>12.808113050083159</v>
      </c>
      <c r="E25" s="12">
        <f t="shared" si="13"/>
        <v>1.0902990076565018</v>
      </c>
      <c r="F25" s="12">
        <f t="shared" si="13"/>
        <v>0.86048986422415075</v>
      </c>
      <c r="G25" s="12">
        <f t="shared" si="13"/>
        <v>4.6272820592952426</v>
      </c>
      <c r="H25" s="12">
        <f t="shared" si="13"/>
        <v>0.93172943292525889</v>
      </c>
      <c r="I25" s="12">
        <f t="shared" si="13"/>
        <v>2.0781580431202542</v>
      </c>
      <c r="J25" s="12">
        <f t="shared" si="13"/>
        <v>12.702784606440677</v>
      </c>
      <c r="K25" s="12">
        <f t="shared" si="13"/>
        <v>2.3210727495217003</v>
      </c>
      <c r="L25" s="12">
        <f t="shared" si="13"/>
        <v>30.956924607464199</v>
      </c>
      <c r="M25" s="12">
        <f t="shared" si="13"/>
        <v>1108.3786267260007</v>
      </c>
      <c r="N25" s="12">
        <f t="shared" si="13"/>
        <v>776.86425684337405</v>
      </c>
      <c r="O25" s="12">
        <f t="shared" si="13"/>
        <v>1.7470517629465223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0.18386798507172647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0.18366401592749027</v>
      </c>
      <c r="F29" s="12">
        <f>(SUMIFS(TARIMSALAG2,KAYNAK,A29,SEBEP,B29,SÜRE,"Uzun",BİLDİRİM,"Bildirimli",İL,$B$10,İLÇE,$B$11)/VLOOKUP($B$11,ABONE2,6,FALSE))</f>
        <v>0.2250620154521451</v>
      </c>
      <c r="G29" s="12">
        <f>(SUMIFS(TARIMSALOG2,KAYNAK,A29,SEBEP,B29,SÜRE,"Uzun",BİLDİRİM,"Bildirimli",İL,$B$10,İLÇE,$B$11)/VLOOKUP($B$11,ABONE2,7,FALSE))</f>
        <v>3.0091957978601336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0.2777170278853931</v>
      </c>
      <c r="I29" s="12">
        <f>(SUMIFS(TICARETHANEAG2,KAYNAK,A29,SEBEP,B29,SÜRE,"Uzun",BİLDİRİM,"Bildirimli",İL,$B$10,İLÇE,$B$11)/VLOOKUP($B$11,ABONE2,9,FALSE))</f>
        <v>0.66222592851695572</v>
      </c>
      <c r="J29" s="12">
        <f>(SUMIFS(TICARETHANEOG2,KAYNAK,A29,SEBEP,B29,SÜRE,"Uzun",BİLDİRİM,"Bildirimli",İL,$B$10,İLÇE,$B$11)/VLOOKUP($B$11,ABONE2,10,FALSE))</f>
        <v>1.3112186076242389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0.67706408449001276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0.26723367326295455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5.3658818896488242E-2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5.3599293888005814E-2</v>
      </c>
      <c r="F31" s="12">
        <f>(SUMIFS(TARIMSALAG2,KAYNAK,A31,SEBEP,B31,SÜRE,"Uzun",BİLDİRİM,"Bildirimli",İL,$B$10,İLÇE,$B$11)/VLOOKUP($B$11,ABONE2,6,FALSE))</f>
        <v>1.8925844511876087E-2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1.8567908918270863E-2</v>
      </c>
      <c r="I31" s="12">
        <f>(SUMIFS(TICARETHANEAG2,KAYNAK,A31,SEBEP,B31,SÜRE,"Uzun",BİLDİRİM,"Bildirimli",İL,$B$10,İLÇE,$B$11)/VLOOKUP($B$11,ABONE2,9,FALSE))</f>
        <v>0.16014240843634522</v>
      </c>
      <c r="J31" s="12">
        <f>(SUMIFS(TICARETHANEOG2,KAYNAK,A31,SEBEP,B31,SÜRE,"Uzun",BİLDİRİM,"Bildirimli",İL,$B$10,İLÇE,$B$11)/VLOOKUP($B$11,ABONE2,10,FALSE))</f>
        <v>4.4495626219523805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0.25821298490214462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8.6854437938017282E-2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0.23752680396821471</v>
      </c>
      <c r="D33" s="12">
        <f t="shared" ref="D33:O33" si="14">SUM(D28:D32)</f>
        <v>0</v>
      </c>
      <c r="E33" s="12">
        <f t="shared" si="14"/>
        <v>0.23726330981549609</v>
      </c>
      <c r="F33" s="12">
        <f t="shared" si="14"/>
        <v>0.2439878599640212</v>
      </c>
      <c r="G33" s="12">
        <f t="shared" si="14"/>
        <v>3.0091957978601336</v>
      </c>
      <c r="H33" s="12">
        <f t="shared" si="14"/>
        <v>0.29628493680366397</v>
      </c>
      <c r="I33" s="12">
        <f t="shared" si="14"/>
        <v>0.82236833695330092</v>
      </c>
      <c r="J33" s="12">
        <f t="shared" si="14"/>
        <v>5.7607812295766196</v>
      </c>
      <c r="K33" s="12">
        <f t="shared" si="14"/>
        <v>0.93527706939215738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0.35408811120097183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18009</v>
      </c>
      <c r="D37" s="16">
        <f>VLOOKUP($B$11,ABONE2,4,FALSE)</f>
        <v>20</v>
      </c>
      <c r="E37" s="16">
        <f>VLOOKUP($B$11,ABONE2,5,FALSE)</f>
        <v>18029</v>
      </c>
      <c r="F37" s="16">
        <f>VLOOKUP($B$11,ABONE2,6,FALSE)</f>
        <v>415</v>
      </c>
      <c r="G37" s="16">
        <f>VLOOKUP($B$11,ABONE2,7,FALSE)</f>
        <v>8</v>
      </c>
      <c r="H37" s="16">
        <f>VLOOKUP($B$11,ABONE2,8,FALSE)</f>
        <v>423</v>
      </c>
      <c r="I37" s="16">
        <f>VLOOKUP($B$11,ABONE2,9,FALSE)</f>
        <v>3590</v>
      </c>
      <c r="J37" s="16">
        <f>VLOOKUP($B$11,ABONE2,10,FALSE)</f>
        <v>84</v>
      </c>
      <c r="K37" s="16">
        <f>VLOOKUP($B$11,ABONE2,11,FALSE)</f>
        <v>3674</v>
      </c>
      <c r="L37" s="21">
        <f>VLOOKUP($B$11,ABONE2,12,FALSE)</f>
        <v>4</v>
      </c>
      <c r="M37" s="21">
        <f>VLOOKUP($B$11,ABONE2,13,FALSE)</f>
        <v>9</v>
      </c>
      <c r="N37" s="21">
        <f>VLOOKUP($B$11,ABONE2,14,FALSE)</f>
        <v>13</v>
      </c>
      <c r="O37" s="21">
        <f>VLOOKUP($B$11,ABONE2,15,FALSE)</f>
        <v>22139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7020.5711076325115</v>
      </c>
      <c r="D38" s="16">
        <f>VLOOKUP($B$11,TUKETIM,4,FALSE)</f>
        <v>221.0736</v>
      </c>
      <c r="E38" s="16">
        <f>VLOOKUP($B$11,TUKETIM,5,FALSE)</f>
        <v>7241.6447076325112</v>
      </c>
      <c r="F38" s="16">
        <f>VLOOKUP($B$11,TUKETIM,6,FALSE)</f>
        <v>108.58269451453523</v>
      </c>
      <c r="G38" s="16">
        <f>VLOOKUP($B$11,TUKETIM,7,FALSE)</f>
        <v>11.97</v>
      </c>
      <c r="H38" s="16">
        <f>VLOOKUP($B$11,TUKETIM,8,FALSE)</f>
        <v>120.55269451453523</v>
      </c>
      <c r="I38" s="16">
        <f>VLOOKUP($B$11,TUKETIM,9,FALSE)</f>
        <v>3008.6316666002031</v>
      </c>
      <c r="J38" s="16">
        <f>VLOOKUP($B$11,TUKETIM,10,FALSE)</f>
        <v>838.12132188305486</v>
      </c>
      <c r="K38" s="16">
        <f>VLOOKUP($B$11,TUKETIM,11,FALSE)</f>
        <v>3846.7529884832579</v>
      </c>
      <c r="L38" s="21">
        <f>VLOOKUP($B$11,TUKETIM,12,FALSE)</f>
        <v>121.1444</v>
      </c>
      <c r="M38" s="21">
        <f>VLOOKUP($B$11,TUKETIM,13,FALSE)</f>
        <v>5683.1446999999998</v>
      </c>
      <c r="N38" s="21">
        <f>VLOOKUP($B$11,TUKETIM,14,FALSE)</f>
        <v>5804.2891</v>
      </c>
      <c r="O38" s="21">
        <f>VLOOKUP($B$11,TUKETIM,15,FALSE)</f>
        <v>17013.239490630305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137987.96300000002</v>
      </c>
      <c r="D39" s="16">
        <f>VLOOKUP($B$11,ANLASMA,4,FALSE)</f>
        <v>2486.4</v>
      </c>
      <c r="E39" s="16">
        <f>VLOOKUP($B$11,ANLASMA,5,FALSE)</f>
        <v>140474.36300000001</v>
      </c>
      <c r="F39" s="16">
        <f>VLOOKUP($B$11,ANLASMA,6,FALSE)</f>
        <v>2056.2959999999998</v>
      </c>
      <c r="G39" s="16">
        <f>VLOOKUP($B$11,ANLASMA,7,FALSE)</f>
        <v>580</v>
      </c>
      <c r="H39" s="16">
        <f>VLOOKUP($B$11,ANLASMA,8,FALSE)</f>
        <v>2636.2959999999998</v>
      </c>
      <c r="I39" s="16">
        <f>VLOOKUP($B$11,ANLASMA,9,FALSE)</f>
        <v>26699.752000000502</v>
      </c>
      <c r="J39" s="16">
        <f>VLOOKUP($B$11,ANLASMA,10,FALSE)</f>
        <v>12326.5</v>
      </c>
      <c r="K39" s="16">
        <f>VLOOKUP($B$11,ANLASMA,11,FALSE)</f>
        <v>39026.252000000502</v>
      </c>
      <c r="L39" s="21">
        <f>VLOOKUP($B$11,ANLASMA,12,FALSE)</f>
        <v>483.10700000000003</v>
      </c>
      <c r="M39" s="21">
        <f>VLOOKUP($B$11,ANLASMA,13,FALSE)</f>
        <v>8016</v>
      </c>
      <c r="N39" s="21">
        <f>VLOOKUP($B$11,ANLASMA,14,FALSE)</f>
        <v>8499.107</v>
      </c>
      <c r="O39" s="21">
        <f>VLOOKUP($B$11,ANLASMA,15,FALSE)</f>
        <v>190636.01800000051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40" zoomScaleNormal="4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4.8576816670392167E-2</v>
      </c>
      <c r="D17" s="12">
        <f t="shared" si="1"/>
        <v>0</v>
      </c>
      <c r="E17" s="12">
        <f t="shared" si="2"/>
        <v>4.8575490051153282E-2</v>
      </c>
      <c r="F17" s="12">
        <f t="shared" si="3"/>
        <v>1.1134036544238433</v>
      </c>
      <c r="G17" s="12">
        <f t="shared" si="4"/>
        <v>0</v>
      </c>
      <c r="H17" s="12">
        <f t="shared" si="5"/>
        <v>0.85646434955680251</v>
      </c>
      <c r="I17" s="12">
        <f t="shared" si="6"/>
        <v>6.146139596000523E-2</v>
      </c>
      <c r="J17" s="12">
        <f t="shared" si="7"/>
        <v>25.223441269792517</v>
      </c>
      <c r="K17" s="12">
        <f t="shared" si="8"/>
        <v>0.10555177741345202</v>
      </c>
      <c r="L17" s="12">
        <f t="shared" si="9"/>
        <v>0.38441285768549782</v>
      </c>
      <c r="M17" s="12">
        <f t="shared" si="10"/>
        <v>0</v>
      </c>
      <c r="N17" s="12">
        <f t="shared" si="11"/>
        <v>0.38056872910864287</v>
      </c>
      <c r="O17" s="17">
        <f t="shared" si="12"/>
        <v>5.5868689522525654E-2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2.4855763258564731E-3</v>
      </c>
      <c r="D18" s="12">
        <f t="shared" si="1"/>
        <v>0</v>
      </c>
      <c r="E18" s="12">
        <f t="shared" si="2"/>
        <v>2.4855084454641456E-3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7.1841980407914255E-4</v>
      </c>
      <c r="J18" s="12">
        <f t="shared" si="7"/>
        <v>0</v>
      </c>
      <c r="K18" s="12">
        <f t="shared" si="8"/>
        <v>7.1716094434853361E-4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2.2634340521672726E-3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2.3859981844355432E-2</v>
      </c>
      <c r="D21" s="12">
        <f t="shared" si="1"/>
        <v>0</v>
      </c>
      <c r="E21" s="12">
        <f t="shared" si="2"/>
        <v>2.3859330234943292E-2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3.2771822699738551E-2</v>
      </c>
      <c r="J21" s="12">
        <f t="shared" si="7"/>
        <v>0</v>
      </c>
      <c r="K21" s="12">
        <f t="shared" si="8"/>
        <v>3.2714397879791898E-2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2.4955044692652629E-2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4.7474143105868914E-3</v>
      </c>
      <c r="D22" s="12">
        <f t="shared" si="1"/>
        <v>0</v>
      </c>
      <c r="E22" s="12">
        <f t="shared" si="2"/>
        <v>4.7472846600335808E-3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4.5838088409098443E-3</v>
      </c>
      <c r="J22" s="12">
        <f t="shared" si="7"/>
        <v>0</v>
      </c>
      <c r="K22" s="12">
        <f t="shared" si="8"/>
        <v>4.5757768068124174E-3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4.7237191307067427E-3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7.9669789151190967E-2</v>
      </c>
      <c r="D25" s="12">
        <f t="shared" ref="D25:O25" si="13">SUM(D15:D24)</f>
        <v>0</v>
      </c>
      <c r="E25" s="12">
        <f t="shared" si="13"/>
        <v>7.9667613391594283E-2</v>
      </c>
      <c r="F25" s="12">
        <f t="shared" si="13"/>
        <v>1.1134036544238433</v>
      </c>
      <c r="G25" s="12">
        <f t="shared" si="13"/>
        <v>0</v>
      </c>
      <c r="H25" s="12">
        <f t="shared" si="13"/>
        <v>0.85646434955680251</v>
      </c>
      <c r="I25" s="12">
        <f t="shared" si="13"/>
        <v>9.953544730473278E-2</v>
      </c>
      <c r="J25" s="12">
        <f t="shared" si="13"/>
        <v>25.223441269792517</v>
      </c>
      <c r="K25" s="12">
        <f t="shared" si="13"/>
        <v>0.14355911304440488</v>
      </c>
      <c r="L25" s="12">
        <f t="shared" si="13"/>
        <v>0.38441285768549782</v>
      </c>
      <c r="M25" s="12">
        <f t="shared" si="13"/>
        <v>0</v>
      </c>
      <c r="N25" s="12">
        <f t="shared" si="13"/>
        <v>0.38056872910864287</v>
      </c>
      <c r="O25" s="12">
        <f t="shared" si="13"/>
        <v>8.781088739805229E-2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4.7947702721826448E-3</v>
      </c>
      <c r="D28" s="12">
        <f>(SUMIFS(MESKENOG2,KAYNAK,A28,SEBEP,B28,SÜRE,"Uzun",BİLDİRİM,"Bildirimli",İL,$B$10,İLÇE,$B$11)/VLOOKUP($B$11,ABONE2,4,FALSE))</f>
        <v>0.89701643918249996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4.8191365957184432E-3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9.7450829305574943E-3</v>
      </c>
      <c r="J28" s="12">
        <f>(SUMIFS(TICARETHANEOG2,KAYNAK,A28,SEBEP,B28,SÜRE,"Uzun",BİLDİRİM,"Bildirimli",İL,$B$10,İLÇE,$B$11)/VLOOKUP($B$11,ABONE2,10,FALSE))</f>
        <v>0.82443736831213343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1.1172637272853489E-2</v>
      </c>
      <c r="L28" s="12">
        <f>(SUMIFS(SANAYIAG2,KAYNAK,A28,SEBEP,B28,SÜRE,"Uzun",BİLDİRİM,"Bildirimli",İL,$B$10,İLÇE,$B$11)/VLOOKUP($B$11,ABONE2,12,FALSE))</f>
        <v>5.7680196513092931E-3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5.7103394547962007E-3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5.6131165671522171E-3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9.5130174264119217E-3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9.5127576285741304E-3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1.7018576717565386E-2</v>
      </c>
      <c r="J29" s="12">
        <f>(SUMIFS(TICARETHANEOG2,KAYNAK,A29,SEBEP,B29,SÜRE,"Uzun",BİLDİRİM,"Bildirimli",İL,$B$10,İLÇE,$B$11)/VLOOKUP($B$11,ABONE2,10,FALSE))</f>
        <v>5.5668626057018781E-3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1.6998510313966795E-2</v>
      </c>
      <c r="L29" s="12">
        <f>(SUMIFS(SANAYIAG2,KAYNAK,A29,SEBEP,B29,SÜRE,"Uzun",BİLDİRİM,"Bildirimli",İL,$B$10,İLÇE,$B$11)/VLOOKUP($B$11,ABONE2,12,FALSE))</f>
        <v>0.25005437494337196</v>
      </c>
      <c r="M29" s="12">
        <f>(SUMIFS(SANAYIOG2,KAYNAK,A29,SEBEP,B29,SÜRE,"Uzun",BİLDİRİM,"Bildirimli",İL,$B$10,İLÇE,$B$11)/VLOOKUP($B$11,ABONE2,13,FALSE))</f>
        <v>4.2009077956783996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0.28956290915072225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1.0559099251055342E-2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6.0015581025355163E-3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6.0013942016669984E-3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5.0042744258516271E-2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4.9955056258827908E-2</v>
      </c>
      <c r="L31" s="12">
        <f>(SUMIFS(SANAYIAG2,KAYNAK,A31,SEBEP,B31,SÜRE,"Uzun",BİLDİRİM,"Bildirimli",İL,$B$10,İLÇE,$B$11)/VLOOKUP($B$11,ABONE2,12,FALSE))</f>
        <v>0.8951217507064152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0.88617053319935113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1.1843507713150993E-2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2.0309345801130082E-2</v>
      </c>
      <c r="D33" s="12">
        <f t="shared" ref="D33:O33" si="14">SUM(D28:D32)</f>
        <v>0.89701643918249996</v>
      </c>
      <c r="E33" s="12">
        <f t="shared" si="14"/>
        <v>2.0333288425959571E-2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7.6806403906639148E-2</v>
      </c>
      <c r="J33" s="12">
        <f t="shared" si="14"/>
        <v>0.83000423091783526</v>
      </c>
      <c r="K33" s="12">
        <f t="shared" si="14"/>
        <v>7.8126203845648196E-2</v>
      </c>
      <c r="L33" s="12">
        <f t="shared" si="14"/>
        <v>1.1509441453010965</v>
      </c>
      <c r="M33" s="12">
        <f t="shared" si="14"/>
        <v>4.2009077956783996</v>
      </c>
      <c r="N33" s="12">
        <f t="shared" si="14"/>
        <v>1.1814437818048695</v>
      </c>
      <c r="O33" s="12">
        <f t="shared" si="14"/>
        <v>2.8015723531358554E-2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219696</v>
      </c>
      <c r="D37" s="16">
        <f>VLOOKUP($B$11,ABONE2,4,FALSE)</f>
        <v>6</v>
      </c>
      <c r="E37" s="16">
        <f>VLOOKUP($B$11,ABONE2,5,FALSE)</f>
        <v>219702</v>
      </c>
      <c r="F37" s="16">
        <f>VLOOKUP($B$11,ABONE2,6,FALSE)</f>
        <v>10</v>
      </c>
      <c r="G37" s="16">
        <f>VLOOKUP($B$11,ABONE2,7,FALSE)</f>
        <v>3</v>
      </c>
      <c r="H37" s="16">
        <f>VLOOKUP($B$11,ABONE2,8,FALSE)</f>
        <v>13</v>
      </c>
      <c r="I37" s="16">
        <f>VLOOKUP($B$11,ABONE2,9,FALSE)</f>
        <v>31333</v>
      </c>
      <c r="J37" s="16">
        <f>VLOOKUP($B$11,ABONE2,10,FALSE)</f>
        <v>55</v>
      </c>
      <c r="K37" s="16">
        <f>VLOOKUP($B$11,ABONE2,11,FALSE)</f>
        <v>31388</v>
      </c>
      <c r="L37" s="21">
        <f>VLOOKUP($B$11,ABONE2,12,FALSE)</f>
        <v>99</v>
      </c>
      <c r="M37" s="21">
        <f>VLOOKUP($B$11,ABONE2,13,FALSE)</f>
        <v>1</v>
      </c>
      <c r="N37" s="21">
        <f>VLOOKUP($B$11,ABONE2,14,FALSE)</f>
        <v>100</v>
      </c>
      <c r="O37" s="21">
        <f>VLOOKUP($B$11,ABONE2,15,FALSE)</f>
        <v>251203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50449.50007704</v>
      </c>
      <c r="D38" s="16">
        <f>VLOOKUP($B$11,TUKETIM,4,FALSE)</f>
        <v>22.8</v>
      </c>
      <c r="E38" s="16">
        <f>VLOOKUP($B$11,TUKETIM,5,FALSE)</f>
        <v>50472.300077040003</v>
      </c>
      <c r="F38" s="16">
        <f>VLOOKUP($B$11,TUKETIM,6,FALSE)</f>
        <v>2.4306999999999999</v>
      </c>
      <c r="G38" s="16">
        <f>VLOOKUP($B$11,TUKETIM,7,FALSE)</f>
        <v>0</v>
      </c>
      <c r="H38" s="16">
        <f>VLOOKUP($B$11,TUKETIM,8,FALSE)</f>
        <v>2.4306999999999999</v>
      </c>
      <c r="I38" s="16">
        <f>VLOOKUP($B$11,TUKETIM,9,FALSE)</f>
        <v>17534.951915205384</v>
      </c>
      <c r="J38" s="16">
        <f>VLOOKUP($B$11,TUKETIM,10,FALSE)</f>
        <v>5291.6506237351505</v>
      </c>
      <c r="K38" s="16">
        <f>VLOOKUP($B$11,TUKETIM,11,FALSE)</f>
        <v>22826.602538940533</v>
      </c>
      <c r="L38" s="21">
        <f>VLOOKUP($B$11,TUKETIM,12,FALSE)</f>
        <v>751.92698712121216</v>
      </c>
      <c r="M38" s="21">
        <f>VLOOKUP($B$11,TUKETIM,13,FALSE)</f>
        <v>29.536000000000001</v>
      </c>
      <c r="N38" s="21">
        <f>VLOOKUP($B$11,TUKETIM,14,FALSE)</f>
        <v>781.46298712121211</v>
      </c>
      <c r="O38" s="21">
        <f>VLOOKUP($B$11,TUKETIM,15,FALSE)</f>
        <v>74082.796303101743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1017818.0590000289</v>
      </c>
      <c r="D39" s="16">
        <f>VLOOKUP($B$11,ANLASMA,4,FALSE)</f>
        <v>518.10900000000004</v>
      </c>
      <c r="E39" s="16">
        <f>VLOOKUP($B$11,ANLASMA,5,FALSE)</f>
        <v>1018336.1680000289</v>
      </c>
      <c r="F39" s="16">
        <f>VLOOKUP($B$11,ANLASMA,6,FALSE)</f>
        <v>55.87</v>
      </c>
      <c r="G39" s="16">
        <f>VLOOKUP($B$11,ANLASMA,7,FALSE)</f>
        <v>65</v>
      </c>
      <c r="H39" s="16">
        <f>VLOOKUP($B$11,ANLASMA,8,FALSE)</f>
        <v>120.87</v>
      </c>
      <c r="I39" s="16">
        <f>VLOOKUP($B$11,ANLASMA,9,FALSE)</f>
        <v>174630.88700000002</v>
      </c>
      <c r="J39" s="16">
        <f>VLOOKUP($B$11,ANLASMA,10,FALSE)</f>
        <v>25859.964</v>
      </c>
      <c r="K39" s="16">
        <f>VLOOKUP($B$11,ANLASMA,11,FALSE)</f>
        <v>200490.85100000002</v>
      </c>
      <c r="L39" s="21">
        <f>VLOOKUP($B$11,ANLASMA,12,FALSE)</f>
        <v>2237.2150000000001</v>
      </c>
      <c r="M39" s="21">
        <f>VLOOKUP($B$11,ANLASMA,13,FALSE)</f>
        <v>240</v>
      </c>
      <c r="N39" s="21">
        <f>VLOOKUP($B$11,ANLASMA,14,FALSE)</f>
        <v>2477.2150000000001</v>
      </c>
      <c r="O39" s="21">
        <f>VLOOKUP($B$11,ANLASMA,15,FALSE)</f>
        <v>1221425.1040000289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0.25424981066744728</v>
      </c>
      <c r="D17" s="12">
        <f t="shared" si="1"/>
        <v>1.1404454710778549</v>
      </c>
      <c r="E17" s="12">
        <f t="shared" si="2"/>
        <v>0.25856569862399148</v>
      </c>
      <c r="F17" s="12">
        <f t="shared" si="3"/>
        <v>1.1601074470796766</v>
      </c>
      <c r="G17" s="12">
        <f t="shared" si="4"/>
        <v>5.8336061271671129</v>
      </c>
      <c r="H17" s="12">
        <f t="shared" si="5"/>
        <v>2.1788429524083202</v>
      </c>
      <c r="I17" s="12">
        <f t="shared" si="6"/>
        <v>0.77512972821934867</v>
      </c>
      <c r="J17" s="12">
        <f t="shared" si="7"/>
        <v>13.115985220210348</v>
      </c>
      <c r="K17" s="12">
        <f t="shared" si="8"/>
        <v>1.3715279490218877</v>
      </c>
      <c r="L17" s="12">
        <f t="shared" si="9"/>
        <v>6.9251390287180614</v>
      </c>
      <c r="M17" s="12">
        <f t="shared" si="10"/>
        <v>14.625827030087118</v>
      </c>
      <c r="N17" s="12">
        <f t="shared" si="11"/>
        <v>11.203299029478648</v>
      </c>
      <c r="O17" s="17">
        <f t="shared" si="12"/>
        <v>0.5562853974366635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2.1414936038828313E-3</v>
      </c>
      <c r="D21" s="12">
        <f t="shared" si="1"/>
        <v>0</v>
      </c>
      <c r="E21" s="12">
        <f t="shared" si="2"/>
        <v>2.1310642519158695E-3</v>
      </c>
      <c r="F21" s="12">
        <f t="shared" si="3"/>
        <v>4.7025081845954528E-3</v>
      </c>
      <c r="G21" s="12">
        <f t="shared" si="4"/>
        <v>0</v>
      </c>
      <c r="H21" s="12">
        <f t="shared" si="5"/>
        <v>3.6774491485979709E-3</v>
      </c>
      <c r="I21" s="12">
        <f t="shared" si="6"/>
        <v>2.0045077200533248E-2</v>
      </c>
      <c r="J21" s="12">
        <f t="shared" si="7"/>
        <v>0</v>
      </c>
      <c r="K21" s="12">
        <f t="shared" si="8"/>
        <v>1.90763559975335E-2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5.3105663290931851E-3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0.25639130427133011</v>
      </c>
      <c r="D25" s="12">
        <f t="shared" ref="D25:O25" si="13">SUM(D15:D24)</f>
        <v>1.1404454710778549</v>
      </c>
      <c r="E25" s="12">
        <f t="shared" si="13"/>
        <v>0.26069676287590737</v>
      </c>
      <c r="F25" s="12">
        <f t="shared" si="13"/>
        <v>1.1648099552642721</v>
      </c>
      <c r="G25" s="12">
        <f t="shared" si="13"/>
        <v>5.8336061271671129</v>
      </c>
      <c r="H25" s="12">
        <f t="shared" si="13"/>
        <v>2.1825204015569182</v>
      </c>
      <c r="I25" s="12">
        <f t="shared" si="13"/>
        <v>0.79517480541988195</v>
      </c>
      <c r="J25" s="12">
        <f t="shared" si="13"/>
        <v>13.115985220210348</v>
      </c>
      <c r="K25" s="12">
        <f t="shared" si="13"/>
        <v>1.3906043050194212</v>
      </c>
      <c r="L25" s="12">
        <f t="shared" si="13"/>
        <v>6.9251390287180614</v>
      </c>
      <c r="M25" s="12">
        <f t="shared" si="13"/>
        <v>14.625827030087118</v>
      </c>
      <c r="N25" s="12">
        <f t="shared" si="13"/>
        <v>11.203299029478648</v>
      </c>
      <c r="O25" s="12">
        <f t="shared" si="13"/>
        <v>0.56159596376575671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0.20234467147335636</v>
      </c>
      <c r="D29" s="12">
        <f>(SUMIFS(MESKENOG2,KAYNAK,A29,SEBEP,B29,SÜRE,"Uzun",BİLDİRİM,"Bildirimli",İL,$B$10,İLÇE,$B$11)/VLOOKUP($B$11,ABONE2,4,FALSE))</f>
        <v>9.2735738724222888E-2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0.20181086173594176</v>
      </c>
      <c r="F29" s="12">
        <f>(SUMIFS(TARIMSALAG2,KAYNAK,A29,SEBEP,B29,SÜRE,"Uzun",BİLDİRİM,"Bildirimli",İL,$B$10,İLÇE,$B$11)/VLOOKUP($B$11,ABONE2,6,FALSE))</f>
        <v>0.24653756465970397</v>
      </c>
      <c r="G29" s="12">
        <f>(SUMIFS(TARIMSALOG2,KAYNAK,A29,SEBEP,B29,SÜRE,"Uzun",BİLDİRİM,"Bildirimli",İL,$B$10,İLÇE,$B$11)/VLOOKUP($B$11,ABONE2,7,FALSE))</f>
        <v>0.90377545443511742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0.38980316064976445</v>
      </c>
      <c r="I29" s="12">
        <f>(SUMIFS(TICARETHANEAG2,KAYNAK,A29,SEBEP,B29,SÜRE,"Uzun",BİLDİRİM,"Bildirimli",İL,$B$10,İLÇE,$B$11)/VLOOKUP($B$11,ABONE2,9,FALSE))</f>
        <v>0.33538441185059736</v>
      </c>
      <c r="J29" s="12">
        <f>(SUMIFS(TICARETHANEOG2,KAYNAK,A29,SEBEP,B29,SÜRE,"Uzun",BİLDİRİM,"Bildirimli",İL,$B$10,İLÇE,$B$11)/VLOOKUP($B$11,ABONE2,10,FALSE))</f>
        <v>2.2998478350769784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0.43032130590986484</v>
      </c>
      <c r="L29" s="12">
        <f>(SUMIFS(SANAYIAG2,KAYNAK,A29,SEBEP,B29,SÜRE,"Uzun",BİLDİRİM,"Bildirimli",İL,$B$10,İLÇE,$B$11)/VLOOKUP($B$11,ABONE2,12,FALSE))</f>
        <v>0.93001326839921039</v>
      </c>
      <c r="M29" s="12">
        <f>(SUMIFS(SANAYIOG2,KAYNAK,A29,SEBEP,B29,SÜRE,"Uzun",BİLDİRİM,"Bildirimli",İL,$B$10,İLÇE,$B$11)/VLOOKUP($B$11,ABONE2,13,FALSE))</f>
        <v>1.3568329763624323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1.1671353283787782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0.25283928102934272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3.260601523181126E-2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3.2447219703084909E-2</v>
      </c>
      <c r="F31" s="12">
        <f>(SUMIFS(TARIMSALAG2,KAYNAK,A31,SEBEP,B31,SÜRE,"Uzun",BİLDİRİM,"Bildirimli",İL,$B$10,İLÇE,$B$11)/VLOOKUP($B$11,ABONE2,6,FALSE))</f>
        <v>5.4214502571441146E-3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4.2396752647047269E-3</v>
      </c>
      <c r="I31" s="12">
        <f>(SUMIFS(TICARETHANEAG2,KAYNAK,A31,SEBEP,B31,SÜRE,"Uzun",BİLDİRİM,"Bildirimli",İL,$B$10,İLÇE,$B$11)/VLOOKUP($B$11,ABONE2,9,FALSE))</f>
        <v>4.8736652935309627E-2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4.638135000535043E-2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3.3722613721216051E-2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0.23495068670516761</v>
      </c>
      <c r="D33" s="12">
        <f t="shared" ref="D33:O33" si="14">SUM(D28:D32)</f>
        <v>9.2735738724222888E-2</v>
      </c>
      <c r="E33" s="12">
        <f t="shared" si="14"/>
        <v>0.23425808143902666</v>
      </c>
      <c r="F33" s="12">
        <f t="shared" si="14"/>
        <v>0.25195901491684808</v>
      </c>
      <c r="G33" s="12">
        <f t="shared" si="14"/>
        <v>0.90377545443511742</v>
      </c>
      <c r="H33" s="12">
        <f t="shared" si="14"/>
        <v>0.39404283591446915</v>
      </c>
      <c r="I33" s="12">
        <f t="shared" si="14"/>
        <v>0.38412106478590702</v>
      </c>
      <c r="J33" s="12">
        <f t="shared" si="14"/>
        <v>2.2998478350769784</v>
      </c>
      <c r="K33" s="12">
        <f t="shared" si="14"/>
        <v>0.47670265591521527</v>
      </c>
      <c r="L33" s="12">
        <f t="shared" si="14"/>
        <v>0.93001326839921039</v>
      </c>
      <c r="M33" s="12">
        <f t="shared" si="14"/>
        <v>1.3568329763624323</v>
      </c>
      <c r="N33" s="12">
        <f t="shared" si="14"/>
        <v>1.1671353283787782</v>
      </c>
      <c r="O33" s="12">
        <f t="shared" si="14"/>
        <v>0.28656189475055877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20229</v>
      </c>
      <c r="D37" s="16">
        <f>VLOOKUP($B$11,ABONE2,4,FALSE)</f>
        <v>99</v>
      </c>
      <c r="E37" s="16">
        <f>VLOOKUP($B$11,ABONE2,5,FALSE)</f>
        <v>20328</v>
      </c>
      <c r="F37" s="16">
        <f>VLOOKUP($B$11,ABONE2,6,FALSE)</f>
        <v>922</v>
      </c>
      <c r="G37" s="16">
        <f>VLOOKUP($B$11,ABONE2,7,FALSE)</f>
        <v>257</v>
      </c>
      <c r="H37" s="16">
        <f>VLOOKUP($B$11,ABONE2,8,FALSE)</f>
        <v>1179</v>
      </c>
      <c r="I37" s="16">
        <f>VLOOKUP($B$11,ABONE2,9,FALSE)</f>
        <v>4608</v>
      </c>
      <c r="J37" s="16">
        <f>VLOOKUP($B$11,ABONE2,10,FALSE)</f>
        <v>234</v>
      </c>
      <c r="K37" s="16">
        <f>VLOOKUP($B$11,ABONE2,11,FALSE)</f>
        <v>4842</v>
      </c>
      <c r="L37" s="21">
        <f>VLOOKUP($B$11,ABONE2,12,FALSE)</f>
        <v>8</v>
      </c>
      <c r="M37" s="21">
        <f>VLOOKUP($B$11,ABONE2,13,FALSE)</f>
        <v>10</v>
      </c>
      <c r="N37" s="21">
        <f>VLOOKUP($B$11,ABONE2,14,FALSE)</f>
        <v>18</v>
      </c>
      <c r="O37" s="21">
        <f>VLOOKUP($B$11,ABONE2,15,FALSE)</f>
        <v>26367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3950.3490620156763</v>
      </c>
      <c r="D38" s="16">
        <f>VLOOKUP($B$11,TUKETIM,4,FALSE)</f>
        <v>115.69790376919883</v>
      </c>
      <c r="E38" s="16">
        <f>VLOOKUP($B$11,TUKETIM,5,FALSE)</f>
        <v>4066.0469657848753</v>
      </c>
      <c r="F38" s="16">
        <f>VLOOKUP($B$11,TUKETIM,6,FALSE)</f>
        <v>466.50352884578001</v>
      </c>
      <c r="G38" s="16">
        <f>VLOOKUP($B$11,TUKETIM,7,FALSE)</f>
        <v>309.38792327867719</v>
      </c>
      <c r="H38" s="16">
        <f>VLOOKUP($B$11,TUKETIM,8,FALSE)</f>
        <v>775.89145212445715</v>
      </c>
      <c r="I38" s="16">
        <f>VLOOKUP($B$11,TUKETIM,9,FALSE)</f>
        <v>2654.6190129596007</v>
      </c>
      <c r="J38" s="16">
        <f>VLOOKUP($B$11,TUKETIM,10,FALSE)</f>
        <v>3978.2430212014806</v>
      </c>
      <c r="K38" s="16">
        <f>VLOOKUP($B$11,TUKETIM,11,FALSE)</f>
        <v>6632.8620341610813</v>
      </c>
      <c r="L38" s="21">
        <f>VLOOKUP($B$11,TUKETIM,12,FALSE)</f>
        <v>92.399699999999996</v>
      </c>
      <c r="M38" s="21">
        <f>VLOOKUP($B$11,TUKETIM,13,FALSE)</f>
        <v>153.1353</v>
      </c>
      <c r="N38" s="21">
        <f>VLOOKUP($B$11,TUKETIM,14,FALSE)</f>
        <v>245.535</v>
      </c>
      <c r="O38" s="21">
        <f>VLOOKUP($B$11,TUKETIM,15,FALSE)</f>
        <v>11720.335452070412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108235.45</v>
      </c>
      <c r="D39" s="16">
        <f>VLOOKUP($B$11,ANLASMA,4,FALSE)</f>
        <v>2287.44</v>
      </c>
      <c r="E39" s="16">
        <f>VLOOKUP($B$11,ANLASMA,5,FALSE)</f>
        <v>110522.89</v>
      </c>
      <c r="F39" s="16">
        <f>VLOOKUP($B$11,ANLASMA,6,FALSE)</f>
        <v>9592.304000000031</v>
      </c>
      <c r="G39" s="16">
        <f>VLOOKUP($B$11,ANLASMA,7,FALSE)</f>
        <v>6763.46</v>
      </c>
      <c r="H39" s="16">
        <f>VLOOKUP($B$11,ANLASMA,8,FALSE)</f>
        <v>16355.764000000032</v>
      </c>
      <c r="I39" s="16">
        <f>VLOOKUP($B$11,ANLASMA,9,FALSE)</f>
        <v>31003.530999999799</v>
      </c>
      <c r="J39" s="16">
        <f>VLOOKUP($B$11,ANLASMA,10,FALSE)</f>
        <v>30144.62</v>
      </c>
      <c r="K39" s="16">
        <f>VLOOKUP($B$11,ANLASMA,11,FALSE)</f>
        <v>61148.150999999794</v>
      </c>
      <c r="L39" s="21">
        <f>VLOOKUP($B$11,ANLASMA,12,FALSE)</f>
        <v>234.27700000000002</v>
      </c>
      <c r="M39" s="21">
        <f>VLOOKUP($B$11,ANLASMA,13,FALSE)</f>
        <v>1602</v>
      </c>
      <c r="N39" s="21">
        <f>VLOOKUP($B$11,ANLASMA,14,FALSE)</f>
        <v>1836.277</v>
      </c>
      <c r="O39" s="21">
        <f>VLOOKUP($B$11,ANLASMA,15,FALSE)</f>
        <v>189863.08199999982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5.9735616869178478E-2</v>
      </c>
      <c r="D17" s="12">
        <f t="shared" si="1"/>
        <v>0.28939599710946806</v>
      </c>
      <c r="E17" s="12">
        <f t="shared" si="2"/>
        <v>6.0050392609639403E-2</v>
      </c>
      <c r="F17" s="12">
        <f t="shared" si="3"/>
        <v>0.340434476815762</v>
      </c>
      <c r="G17" s="12">
        <f t="shared" si="4"/>
        <v>3.5040632311867226</v>
      </c>
      <c r="H17" s="12">
        <f t="shared" si="5"/>
        <v>0.40993006602810456</v>
      </c>
      <c r="I17" s="12">
        <f t="shared" si="6"/>
        <v>0.17112449153196649</v>
      </c>
      <c r="J17" s="12">
        <f t="shared" si="7"/>
        <v>2.7222555172511065</v>
      </c>
      <c r="K17" s="12">
        <f t="shared" si="8"/>
        <v>0.24811284134389403</v>
      </c>
      <c r="L17" s="12">
        <f t="shared" si="9"/>
        <v>0.55356444162589002</v>
      </c>
      <c r="M17" s="12">
        <f t="shared" si="10"/>
        <v>34.933490515595402</v>
      </c>
      <c r="N17" s="12">
        <f t="shared" si="11"/>
        <v>15.965255440301879</v>
      </c>
      <c r="O17" s="17">
        <f t="shared" si="12"/>
        <v>0.10342126402943447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1.627398606073777E-2</v>
      </c>
      <c r="D21" s="12">
        <f t="shared" si="1"/>
        <v>0</v>
      </c>
      <c r="E21" s="12">
        <f t="shared" si="2"/>
        <v>1.6251680707036101E-2</v>
      </c>
      <c r="F21" s="12">
        <f t="shared" si="3"/>
        <v>1.2954564370990167E-2</v>
      </c>
      <c r="G21" s="12">
        <f t="shared" si="4"/>
        <v>0</v>
      </c>
      <c r="H21" s="12">
        <f t="shared" si="5"/>
        <v>1.2669990815162126E-2</v>
      </c>
      <c r="I21" s="12">
        <f t="shared" si="6"/>
        <v>3.4453327567568096E-2</v>
      </c>
      <c r="J21" s="12">
        <f t="shared" si="7"/>
        <v>0</v>
      </c>
      <c r="K21" s="12">
        <f t="shared" si="8"/>
        <v>3.3413590757417726E-2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1.8188345027794067E-2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3.816484687011925E-4</v>
      </c>
      <c r="D22" s="12">
        <f t="shared" si="1"/>
        <v>0</v>
      </c>
      <c r="E22" s="12">
        <f t="shared" si="2"/>
        <v>3.8112537595352093E-4</v>
      </c>
      <c r="F22" s="12">
        <f t="shared" si="3"/>
        <v>7.8333347167414678E-4</v>
      </c>
      <c r="G22" s="12">
        <f t="shared" si="4"/>
        <v>0</v>
      </c>
      <c r="H22" s="12">
        <f t="shared" si="5"/>
        <v>7.661259465849493E-4</v>
      </c>
      <c r="I22" s="12">
        <f t="shared" si="6"/>
        <v>1.6384888070797169E-4</v>
      </c>
      <c r="J22" s="12">
        <f t="shared" si="7"/>
        <v>0</v>
      </c>
      <c r="K22" s="12">
        <f t="shared" si="8"/>
        <v>1.5890422878023219E-4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3.6780167694240866E-4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7.6391251398617438E-2</v>
      </c>
      <c r="D25" s="12">
        <f t="shared" ref="D25:O25" si="13">SUM(D15:D24)</f>
        <v>0.28939599710946806</v>
      </c>
      <c r="E25" s="12">
        <f t="shared" si="13"/>
        <v>7.6683198692629018E-2</v>
      </c>
      <c r="F25" s="12">
        <f t="shared" si="13"/>
        <v>0.35417237465842633</v>
      </c>
      <c r="G25" s="12">
        <f t="shared" si="13"/>
        <v>3.5040632311867226</v>
      </c>
      <c r="H25" s="12">
        <f t="shared" si="13"/>
        <v>0.42336618278985161</v>
      </c>
      <c r="I25" s="12">
        <f t="shared" si="13"/>
        <v>0.20574166798024257</v>
      </c>
      <c r="J25" s="12">
        <f t="shared" si="13"/>
        <v>2.7222555172511065</v>
      </c>
      <c r="K25" s="12">
        <f t="shared" si="13"/>
        <v>0.28168533633009196</v>
      </c>
      <c r="L25" s="12">
        <f t="shared" si="13"/>
        <v>0.55356444162589002</v>
      </c>
      <c r="M25" s="12">
        <f t="shared" si="13"/>
        <v>34.933490515595402</v>
      </c>
      <c r="N25" s="12">
        <f t="shared" si="13"/>
        <v>15.965255440301879</v>
      </c>
      <c r="O25" s="12">
        <f t="shared" si="13"/>
        <v>0.12197741073417094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0.15858554617700968</v>
      </c>
      <c r="D29" s="12">
        <f>(SUMIFS(MESKENOG2,KAYNAK,A29,SEBEP,B29,SÜRE,"Uzun",BİLDİRİM,"Bildirimli",İL,$B$10,İLÇE,$B$11)/VLOOKUP($B$11,ABONE2,4,FALSE))</f>
        <v>3.4304335315692156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0.16306998694646171</v>
      </c>
      <c r="F29" s="12">
        <f>(SUMIFS(TARIMSALAG2,KAYNAK,A29,SEBEP,B29,SÜRE,"Uzun",BİLDİRİM,"Bildirimli",İL,$B$10,İLÇE,$B$11)/VLOOKUP($B$11,ABONE2,6,FALSE))</f>
        <v>0.12739774208312321</v>
      </c>
      <c r="G29" s="12">
        <f>(SUMIFS(TARIMSALOG2,KAYNAK,A29,SEBEP,B29,SÜRE,"Uzun",BİLDİRİM,"Bildirimli",İL,$B$10,İLÇE,$B$11)/VLOOKUP($B$11,ABONE2,7,FALSE))</f>
        <v>4.837356824527931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0.2308616460409722</v>
      </c>
      <c r="I29" s="12">
        <f>(SUMIFS(TICARETHANEAG2,KAYNAK,A29,SEBEP,B29,SÜRE,"Uzun",BİLDİRİM,"Bildirimli",İL,$B$10,İLÇE,$B$11)/VLOOKUP($B$11,ABONE2,9,FALSE))</f>
        <v>0.35785577201333318</v>
      </c>
      <c r="J29" s="12">
        <f>(SUMIFS(TICARETHANEOG2,KAYNAK,A29,SEBEP,B29,SÜRE,"Uzun",BİLDİRİM,"Bildirimli",İL,$B$10,İLÇE,$B$11)/VLOOKUP($B$11,ABONE2,10,FALSE))</f>
        <v>5.5263455287910448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0.51383109957691786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11.968413773303933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5.3651510018259012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0.21052624893683483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1.8600647782214159E-2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1.8575153473302134E-2</v>
      </c>
      <c r="F31" s="12">
        <f>(SUMIFS(TARIMSALAG2,KAYNAK,A31,SEBEP,B31,SÜRE,"Uzun",BİLDİRİM,"Bildirimli",İL,$B$10,İLÇE,$B$11)/VLOOKUP($B$11,ABONE2,6,FALSE))</f>
        <v>9.6130957142435469E-2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9.4019243655532242E-2</v>
      </c>
      <c r="I31" s="12">
        <f>(SUMIFS(TICARETHANEAG2,KAYNAK,A31,SEBEP,B31,SÜRE,"Uzun",BİLDİRİM,"Bildirimli",İL,$B$10,İLÇE,$B$11)/VLOOKUP($B$11,ABONE2,9,FALSE))</f>
        <v>5.6672984713274852E-2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5.4962700322545965E-2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2.564650476721304E-2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0.17718619395922383</v>
      </c>
      <c r="D33" s="12">
        <f t="shared" ref="D33:O33" si="14">SUM(D28:D32)</f>
        <v>3.4304335315692156</v>
      </c>
      <c r="E33" s="12">
        <f t="shared" si="14"/>
        <v>0.18164514041976385</v>
      </c>
      <c r="F33" s="12">
        <f t="shared" si="14"/>
        <v>0.22352869922555868</v>
      </c>
      <c r="G33" s="12">
        <f t="shared" si="14"/>
        <v>4.837356824527931</v>
      </c>
      <c r="H33" s="12">
        <f t="shared" si="14"/>
        <v>0.32488088969650442</v>
      </c>
      <c r="I33" s="12">
        <f t="shared" si="14"/>
        <v>0.41452875672660805</v>
      </c>
      <c r="J33" s="12">
        <f t="shared" si="14"/>
        <v>5.5263455287910448</v>
      </c>
      <c r="K33" s="12">
        <f t="shared" si="14"/>
        <v>0.56879379989946388</v>
      </c>
      <c r="L33" s="12">
        <f t="shared" si="14"/>
        <v>0</v>
      </c>
      <c r="M33" s="12">
        <f t="shared" si="14"/>
        <v>11.968413773303933</v>
      </c>
      <c r="N33" s="12">
        <f t="shared" si="14"/>
        <v>5.3651510018259012</v>
      </c>
      <c r="O33" s="12">
        <f t="shared" si="14"/>
        <v>0.23617275370404786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47359</v>
      </c>
      <c r="D37" s="16">
        <f>VLOOKUP($B$11,ABONE2,4,FALSE)</f>
        <v>65</v>
      </c>
      <c r="E37" s="16">
        <f>VLOOKUP($B$11,ABONE2,5,FALSE)</f>
        <v>47424</v>
      </c>
      <c r="F37" s="16">
        <f>VLOOKUP($B$11,ABONE2,6,FALSE)</f>
        <v>1959</v>
      </c>
      <c r="G37" s="16">
        <f>VLOOKUP($B$11,ABONE2,7,FALSE)</f>
        <v>44</v>
      </c>
      <c r="H37" s="16">
        <f>VLOOKUP($B$11,ABONE2,8,FALSE)</f>
        <v>2003</v>
      </c>
      <c r="I37" s="16">
        <f>VLOOKUP($B$11,ABONE2,9,FALSE)</f>
        <v>6588</v>
      </c>
      <c r="J37" s="16">
        <f>VLOOKUP($B$11,ABONE2,10,FALSE)</f>
        <v>205</v>
      </c>
      <c r="K37" s="16">
        <f>VLOOKUP($B$11,ABONE2,11,FALSE)</f>
        <v>6793</v>
      </c>
      <c r="L37" s="21">
        <f>VLOOKUP($B$11,ABONE2,12,FALSE)</f>
        <v>16</v>
      </c>
      <c r="M37" s="21">
        <f>VLOOKUP($B$11,ABONE2,13,FALSE)</f>
        <v>13</v>
      </c>
      <c r="N37" s="21">
        <f>VLOOKUP($B$11,ABONE2,14,FALSE)</f>
        <v>29</v>
      </c>
      <c r="O37" s="21">
        <f>VLOOKUP($B$11,ABONE2,15,FALSE)</f>
        <v>56249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9304.0412500934654</v>
      </c>
      <c r="D38" s="16">
        <f>VLOOKUP($B$11,TUKETIM,4,FALSE)</f>
        <v>743.64525000000003</v>
      </c>
      <c r="E38" s="16">
        <f>VLOOKUP($B$11,TUKETIM,5,FALSE)</f>
        <v>10047.686500093465</v>
      </c>
      <c r="F38" s="16">
        <f>VLOOKUP($B$11,TUKETIM,6,FALSE)</f>
        <v>533.00918296040106</v>
      </c>
      <c r="G38" s="16">
        <f>VLOOKUP($B$11,TUKETIM,7,FALSE)</f>
        <v>120.78368602739727</v>
      </c>
      <c r="H38" s="16">
        <f>VLOOKUP($B$11,TUKETIM,8,FALSE)</f>
        <v>653.79286898779833</v>
      </c>
      <c r="I38" s="16">
        <f>VLOOKUP($B$11,TUKETIM,9,FALSE)</f>
        <v>3849.2702629845026</v>
      </c>
      <c r="J38" s="16">
        <f>VLOOKUP($B$11,TUKETIM,10,FALSE)</f>
        <v>3347.464776333959</v>
      </c>
      <c r="K38" s="16">
        <f>VLOOKUP($B$11,TUKETIM,11,FALSE)</f>
        <v>7196.7350393184615</v>
      </c>
      <c r="L38" s="21">
        <f>VLOOKUP($B$11,TUKETIM,12,FALSE)</f>
        <v>34.700499999999998</v>
      </c>
      <c r="M38" s="21">
        <f>VLOOKUP($B$11,TUKETIM,13,FALSE)</f>
        <v>596.97320000000002</v>
      </c>
      <c r="N38" s="21">
        <f>VLOOKUP($B$11,TUKETIM,14,FALSE)</f>
        <v>631.67370000000005</v>
      </c>
      <c r="O38" s="21">
        <f>VLOOKUP($B$11,TUKETIM,15,FALSE)</f>
        <v>18529.888108399726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288974.42800000706</v>
      </c>
      <c r="D39" s="16">
        <f>VLOOKUP($B$11,ANLASMA,4,FALSE)</f>
        <v>11200.14</v>
      </c>
      <c r="E39" s="16">
        <f>VLOOKUP($B$11,ANLASMA,5,FALSE)</f>
        <v>300174.56800000707</v>
      </c>
      <c r="F39" s="16">
        <f>VLOOKUP($B$11,ANLASMA,6,FALSE)</f>
        <v>10243.330000000071</v>
      </c>
      <c r="G39" s="16">
        <f>VLOOKUP($B$11,ANLASMA,7,FALSE)</f>
        <v>2103.9</v>
      </c>
      <c r="H39" s="16">
        <f>VLOOKUP($B$11,ANLASMA,8,FALSE)</f>
        <v>12347.230000000071</v>
      </c>
      <c r="I39" s="16">
        <f>VLOOKUP($B$11,ANLASMA,9,FALSE)</f>
        <v>39784.345999999401</v>
      </c>
      <c r="J39" s="16">
        <f>VLOOKUP($B$11,ANLASMA,10,FALSE)</f>
        <v>59959.320999999996</v>
      </c>
      <c r="K39" s="16">
        <f>VLOOKUP($B$11,ANLASMA,11,FALSE)</f>
        <v>99743.666999999405</v>
      </c>
      <c r="L39" s="21">
        <f>VLOOKUP($B$11,ANLASMA,12,FALSE)</f>
        <v>245.393</v>
      </c>
      <c r="M39" s="21">
        <f>VLOOKUP($B$11,ANLASMA,13,FALSE)</f>
        <v>10299</v>
      </c>
      <c r="N39" s="21">
        <f>VLOOKUP($B$11,ANLASMA,14,FALSE)</f>
        <v>10544.393</v>
      </c>
      <c r="O39" s="21">
        <f>VLOOKUP($B$11,ANLASMA,15,FALSE)</f>
        <v>422809.85800000653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6.0098176853466877E-2</v>
      </c>
      <c r="D17" s="12">
        <f t="shared" si="1"/>
        <v>0.73282010266460906</v>
      </c>
      <c r="E17" s="12">
        <f t="shared" si="2"/>
        <v>6.043634748624515E-2</v>
      </c>
      <c r="F17" s="12">
        <f t="shared" si="3"/>
        <v>0.3777304040381953</v>
      </c>
      <c r="G17" s="12">
        <f t="shared" si="4"/>
        <v>1.682229146152187</v>
      </c>
      <c r="H17" s="12">
        <f t="shared" si="5"/>
        <v>0.52822057816013901</v>
      </c>
      <c r="I17" s="12">
        <f t="shared" si="6"/>
        <v>0.15414800525090186</v>
      </c>
      <c r="J17" s="12">
        <f t="shared" si="7"/>
        <v>1.8154487950754437</v>
      </c>
      <c r="K17" s="12">
        <f t="shared" si="8"/>
        <v>0.19675768238261923</v>
      </c>
      <c r="L17" s="12">
        <f t="shared" si="9"/>
        <v>2.7745883513307525</v>
      </c>
      <c r="M17" s="12">
        <f t="shared" si="10"/>
        <v>33.26383902216493</v>
      </c>
      <c r="N17" s="12">
        <f t="shared" si="11"/>
        <v>18.019213686747843</v>
      </c>
      <c r="O17" s="17">
        <f t="shared" si="12"/>
        <v>0.14003420796372712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1.7204477441141345E-2</v>
      </c>
      <c r="D21" s="12">
        <f t="shared" si="1"/>
        <v>0</v>
      </c>
      <c r="E21" s="12">
        <f t="shared" si="2"/>
        <v>1.7195828921151641E-2</v>
      </c>
      <c r="F21" s="12">
        <f t="shared" si="3"/>
        <v>0.13204732778267675</v>
      </c>
      <c r="G21" s="12">
        <f t="shared" si="4"/>
        <v>1.8142299717983378E-2</v>
      </c>
      <c r="H21" s="12">
        <f t="shared" si="5"/>
        <v>0.11890696439754846</v>
      </c>
      <c r="I21" s="12">
        <f t="shared" si="6"/>
        <v>7.4584389243750798E-2</v>
      </c>
      <c r="J21" s="12">
        <f t="shared" si="7"/>
        <v>0</v>
      </c>
      <c r="K21" s="12">
        <f t="shared" si="8"/>
        <v>7.2671420343592627E-2</v>
      </c>
      <c r="L21" s="12">
        <f t="shared" si="9"/>
        <v>0.71734785993849848</v>
      </c>
      <c r="M21" s="12">
        <f t="shared" si="10"/>
        <v>0</v>
      </c>
      <c r="N21" s="12">
        <f t="shared" si="11"/>
        <v>0.35867392996924924</v>
      </c>
      <c r="O21" s="17">
        <f t="shared" si="12"/>
        <v>3.6015388312361819E-2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1.381379156900556E-3</v>
      </c>
      <c r="D22" s="12">
        <f t="shared" si="1"/>
        <v>0</v>
      </c>
      <c r="E22" s="12">
        <f t="shared" si="2"/>
        <v>1.3806847513138307E-3</v>
      </c>
      <c r="F22" s="12">
        <f t="shared" si="3"/>
        <v>1.7552182241899639E-2</v>
      </c>
      <c r="G22" s="12">
        <f t="shared" si="4"/>
        <v>0</v>
      </c>
      <c r="H22" s="12">
        <f t="shared" si="5"/>
        <v>1.552731945243997E-2</v>
      </c>
      <c r="I22" s="12">
        <f t="shared" si="6"/>
        <v>1.2496632341096344E-2</v>
      </c>
      <c r="J22" s="12">
        <f t="shared" si="7"/>
        <v>0</v>
      </c>
      <c r="K22" s="12">
        <f t="shared" si="8"/>
        <v>1.2176113942171048E-2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4.4949022988454278E-3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7.8684033451508775E-2</v>
      </c>
      <c r="D25" s="12">
        <f t="shared" ref="D25:O25" si="13">SUM(D15:D24)</f>
        <v>0.73282010266460906</v>
      </c>
      <c r="E25" s="12">
        <f t="shared" si="13"/>
        <v>7.9012861158710618E-2</v>
      </c>
      <c r="F25" s="12">
        <f t="shared" si="13"/>
        <v>0.52732991406277163</v>
      </c>
      <c r="G25" s="12">
        <f t="shared" si="13"/>
        <v>1.7003714458701704</v>
      </c>
      <c r="H25" s="12">
        <f t="shared" si="13"/>
        <v>0.66265486201012747</v>
      </c>
      <c r="I25" s="12">
        <f t="shared" si="13"/>
        <v>0.24122902683574901</v>
      </c>
      <c r="J25" s="12">
        <f t="shared" si="13"/>
        <v>1.8154487950754437</v>
      </c>
      <c r="K25" s="12">
        <f t="shared" si="13"/>
        <v>0.2816052166683829</v>
      </c>
      <c r="L25" s="12">
        <f t="shared" si="13"/>
        <v>3.4919362112692509</v>
      </c>
      <c r="M25" s="12">
        <f t="shared" si="13"/>
        <v>33.26383902216493</v>
      </c>
      <c r="N25" s="12">
        <f t="shared" si="13"/>
        <v>18.377887616717093</v>
      </c>
      <c r="O25" s="12">
        <f t="shared" si="13"/>
        <v>0.18054449857493435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9.3124796795202941E-2</v>
      </c>
      <c r="D29" s="12">
        <f>(SUMIFS(MESKENOG2,KAYNAK,A29,SEBEP,B29,SÜRE,"Uzun",BİLDİRİM,"Bildirimli",İL,$B$10,İLÇE,$B$11)/VLOOKUP($B$11,ABONE2,4,FALSE))</f>
        <v>0.7263259516553201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9.3443100728818285E-2</v>
      </c>
      <c r="F29" s="12">
        <f>(SUMIFS(TARIMSALAG2,KAYNAK,A29,SEBEP,B29,SÜRE,"Uzun",BİLDİRİM,"Bildirimli",İL,$B$10,İLÇE,$B$11)/VLOOKUP($B$11,ABONE2,6,FALSE))</f>
        <v>0.82537347071884337</v>
      </c>
      <c r="G29" s="12">
        <f>(SUMIFS(TARIMSALOG2,KAYNAK,A29,SEBEP,B29,SÜRE,"Uzun",BİLDİRİM,"Bildirimli",İL,$B$10,İLÇE,$B$11)/VLOOKUP($B$11,ABONE2,7,FALSE))</f>
        <v>2.7462061078128639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1.0469654345002326</v>
      </c>
      <c r="I29" s="12">
        <f>(SUMIFS(TICARETHANEAG2,KAYNAK,A29,SEBEP,B29,SÜRE,"Uzun",BİLDİRİM,"Bildirimli",İL,$B$10,İLÇE,$B$11)/VLOOKUP($B$11,ABONE2,9,FALSE))</f>
        <v>0.33124906083996958</v>
      </c>
      <c r="J29" s="12">
        <f>(SUMIFS(TICARETHANEOG2,KAYNAK,A29,SEBEP,B29,SÜRE,"Uzun",BİLDİRİM,"Bildirimli",İL,$B$10,İLÇE,$B$11)/VLOOKUP($B$11,ABONE2,10,FALSE))</f>
        <v>2.8269553158196374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0.39525988801324885</v>
      </c>
      <c r="L29" s="12">
        <f>(SUMIFS(SANAYIAG2,KAYNAK,A29,SEBEP,B29,SÜRE,"Uzun",BİLDİRİM,"Bildirimli",İL,$B$10,İLÇE,$B$11)/VLOOKUP($B$11,ABONE2,12,FALSE))</f>
        <v>5.7155889242524083</v>
      </c>
      <c r="M29" s="12">
        <f>(SUMIFS(SANAYIOG2,KAYNAK,A29,SEBEP,B29,SÜRE,"Uzun",BİLDİRİM,"Bildirimli",İL,$B$10,İLÇE,$B$11)/VLOOKUP($B$11,ABONE2,13,FALSE))</f>
        <v>14.985335985066516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10.350462454659461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0.2376953617557219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5.7558774300547913E-2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5.7529840076197054E-2</v>
      </c>
      <c r="F31" s="12">
        <f>(SUMIFS(TARIMSALAG2,KAYNAK,A31,SEBEP,B31,SÜRE,"Uzun",BİLDİRİM,"Bildirimli",İL,$B$10,İLÇE,$B$11)/VLOOKUP($B$11,ABONE2,6,FALSE))</f>
        <v>8.0720575310534837E-2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7.1408451778686807E-2</v>
      </c>
      <c r="I31" s="12">
        <f>(SUMIFS(TICARETHANEAG2,KAYNAK,A31,SEBEP,B31,SÜRE,"Uzun",BİLDİRİM,"Bildirimli",İL,$B$10,İLÇE,$B$11)/VLOOKUP($B$11,ABONE2,9,FALSE))</f>
        <v>0.11238997336491829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0.10950735240473247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6.7765591000989556E-2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0.15068357109575087</v>
      </c>
      <c r="D33" s="12">
        <f t="shared" ref="D33:O33" si="14">SUM(D28:D32)</f>
        <v>0.7263259516553201</v>
      </c>
      <c r="E33" s="12">
        <f t="shared" si="14"/>
        <v>0.15097294080501533</v>
      </c>
      <c r="F33" s="12">
        <f t="shared" si="14"/>
        <v>0.90609404602937826</v>
      </c>
      <c r="G33" s="12">
        <f t="shared" si="14"/>
        <v>2.7462061078128639</v>
      </c>
      <c r="H33" s="12">
        <f t="shared" si="14"/>
        <v>1.1183738862789194</v>
      </c>
      <c r="I33" s="12">
        <f t="shared" si="14"/>
        <v>0.44363903420488787</v>
      </c>
      <c r="J33" s="12">
        <f t="shared" si="14"/>
        <v>2.8269553158196374</v>
      </c>
      <c r="K33" s="12">
        <f t="shared" si="14"/>
        <v>0.50476724041798127</v>
      </c>
      <c r="L33" s="12">
        <f t="shared" si="14"/>
        <v>5.7155889242524083</v>
      </c>
      <c r="M33" s="12">
        <f t="shared" si="14"/>
        <v>14.985335985066516</v>
      </c>
      <c r="N33" s="12">
        <f t="shared" si="14"/>
        <v>10.350462454659461</v>
      </c>
      <c r="O33" s="12">
        <f t="shared" si="14"/>
        <v>0.30546095275671148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73567</v>
      </c>
      <c r="D37" s="16">
        <f>VLOOKUP($B$11,ABONE2,4,FALSE)</f>
        <v>37</v>
      </c>
      <c r="E37" s="16">
        <f>VLOOKUP($B$11,ABONE2,5,FALSE)</f>
        <v>73604</v>
      </c>
      <c r="F37" s="16">
        <f>VLOOKUP($B$11,ABONE2,6,FALSE)</f>
        <v>7676</v>
      </c>
      <c r="G37" s="16">
        <f>VLOOKUP($B$11,ABONE2,7,FALSE)</f>
        <v>1001</v>
      </c>
      <c r="H37" s="16">
        <f>VLOOKUP($B$11,ABONE2,8,FALSE)</f>
        <v>8677</v>
      </c>
      <c r="I37" s="16">
        <f>VLOOKUP($B$11,ABONE2,9,FALSE)</f>
        <v>16981</v>
      </c>
      <c r="J37" s="16">
        <f>VLOOKUP($B$11,ABONE2,10,FALSE)</f>
        <v>447</v>
      </c>
      <c r="K37" s="16">
        <f>VLOOKUP($B$11,ABONE2,11,FALSE)</f>
        <v>17428</v>
      </c>
      <c r="L37" s="21">
        <f>VLOOKUP($B$11,ABONE2,12,FALSE)</f>
        <v>42</v>
      </c>
      <c r="M37" s="21">
        <f>VLOOKUP($B$11,ABONE2,13,FALSE)</f>
        <v>42</v>
      </c>
      <c r="N37" s="21">
        <f>VLOOKUP($B$11,ABONE2,14,FALSE)</f>
        <v>84</v>
      </c>
      <c r="O37" s="21">
        <f>VLOOKUP($B$11,ABONE2,15,FALSE)</f>
        <v>99793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12307.119032989234</v>
      </c>
      <c r="D38" s="16">
        <f>VLOOKUP($B$11,TUKETIM,4,FALSE)</f>
        <v>53.673435616438354</v>
      </c>
      <c r="E38" s="16">
        <f>VLOOKUP($B$11,TUKETIM,5,FALSE)</f>
        <v>12360.792468605672</v>
      </c>
      <c r="F38" s="16">
        <f>VLOOKUP($B$11,TUKETIM,6,FALSE)</f>
        <v>7689.2368789853917</v>
      </c>
      <c r="G38" s="16">
        <f>VLOOKUP($B$11,TUKETIM,7,FALSE)</f>
        <v>4618.002236349038</v>
      </c>
      <c r="H38" s="16">
        <f>VLOOKUP($B$11,TUKETIM,8,FALSE)</f>
        <v>12307.239115334429</v>
      </c>
      <c r="I38" s="16">
        <f>VLOOKUP($B$11,TUKETIM,9,FALSE)</f>
        <v>8844.2674604312288</v>
      </c>
      <c r="J38" s="16">
        <f>VLOOKUP($B$11,TUKETIM,10,FALSE)</f>
        <v>4629.4736287315136</v>
      </c>
      <c r="K38" s="16">
        <f>VLOOKUP($B$11,TUKETIM,11,FALSE)</f>
        <v>13473.741089162742</v>
      </c>
      <c r="L38" s="21">
        <f>VLOOKUP($B$11,TUKETIM,12,FALSE)</f>
        <v>273.39530000000002</v>
      </c>
      <c r="M38" s="21">
        <f>VLOOKUP($B$11,TUKETIM,13,FALSE)</f>
        <v>4032.1732999999999</v>
      </c>
      <c r="N38" s="21">
        <f>VLOOKUP($B$11,TUKETIM,14,FALSE)</f>
        <v>4305.5685999999996</v>
      </c>
      <c r="O38" s="21">
        <f>VLOOKUP($B$11,TUKETIM,15,FALSE)</f>
        <v>42447.341273102844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359155.86600002594</v>
      </c>
      <c r="D39" s="16">
        <f>VLOOKUP($B$11,ANLASMA,4,FALSE)</f>
        <v>782.7</v>
      </c>
      <c r="E39" s="16">
        <f>VLOOKUP($B$11,ANLASMA,5,FALSE)</f>
        <v>359938.56600002595</v>
      </c>
      <c r="F39" s="16">
        <f>VLOOKUP($B$11,ANLASMA,6,FALSE)</f>
        <v>49067.221000000296</v>
      </c>
      <c r="G39" s="16">
        <f>VLOOKUP($B$11,ANLASMA,7,FALSE)</f>
        <v>33117.250999999997</v>
      </c>
      <c r="H39" s="16">
        <f>VLOOKUP($B$11,ANLASMA,8,FALSE)</f>
        <v>82184.4720000003</v>
      </c>
      <c r="I39" s="16">
        <f>VLOOKUP($B$11,ANLASMA,9,FALSE)</f>
        <v>95848.177999997395</v>
      </c>
      <c r="J39" s="16">
        <f>VLOOKUP($B$11,ANLASMA,10,FALSE)</f>
        <v>60748.701000000001</v>
      </c>
      <c r="K39" s="16">
        <f>VLOOKUP($B$11,ANLASMA,11,FALSE)</f>
        <v>156596.8789999974</v>
      </c>
      <c r="L39" s="21">
        <f>VLOOKUP($B$11,ANLASMA,12,FALSE)</f>
        <v>1431.52</v>
      </c>
      <c r="M39" s="21">
        <f>VLOOKUP($B$11,ANLASMA,13,FALSE)</f>
        <v>63462</v>
      </c>
      <c r="N39" s="21">
        <f>VLOOKUP($B$11,ANLASMA,14,FALSE)</f>
        <v>64893.52</v>
      </c>
      <c r="O39" s="21">
        <f>VLOOKUP($B$11,ANLASMA,15,FALSE)</f>
        <v>663613.43700002367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0.12827420199176387</v>
      </c>
      <c r="D17" s="12">
        <f t="shared" si="1"/>
        <v>0.35066750182066897</v>
      </c>
      <c r="E17" s="12">
        <f t="shared" si="2"/>
        <v>0.128370987308079</v>
      </c>
      <c r="F17" s="12">
        <f t="shared" si="3"/>
        <v>0.769832657082827</v>
      </c>
      <c r="G17" s="12">
        <f t="shared" si="4"/>
        <v>0.73228504541977157</v>
      </c>
      <c r="H17" s="12">
        <f t="shared" si="5"/>
        <v>0.76370568009246786</v>
      </c>
      <c r="I17" s="12">
        <f t="shared" si="6"/>
        <v>0.28536652454452988</v>
      </c>
      <c r="J17" s="12">
        <f t="shared" si="7"/>
        <v>5.2970774191793604</v>
      </c>
      <c r="K17" s="12">
        <f t="shared" si="8"/>
        <v>0.46593123716876333</v>
      </c>
      <c r="L17" s="12">
        <f t="shared" si="9"/>
        <v>0.20004228549433889</v>
      </c>
      <c r="M17" s="12">
        <f t="shared" si="10"/>
        <v>150.35983547732638</v>
      </c>
      <c r="N17" s="12">
        <f t="shared" si="11"/>
        <v>123.95811359744383</v>
      </c>
      <c r="O17" s="17">
        <f t="shared" si="12"/>
        <v>0.37138678713661166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3.1855957394817209E-3</v>
      </c>
      <c r="D18" s="12">
        <f t="shared" si="1"/>
        <v>9.5702568732308521E-2</v>
      </c>
      <c r="E18" s="12">
        <f t="shared" si="2"/>
        <v>3.2258590230541933E-3</v>
      </c>
      <c r="F18" s="12">
        <f t="shared" si="3"/>
        <v>1.4879696819492695E-2</v>
      </c>
      <c r="G18" s="12">
        <f t="shared" si="4"/>
        <v>9.9572157072114493E-3</v>
      </c>
      <c r="H18" s="12">
        <f t="shared" si="5"/>
        <v>1.4076451894593788E-2</v>
      </c>
      <c r="I18" s="12">
        <f t="shared" si="6"/>
        <v>9.9927406372423248E-3</v>
      </c>
      <c r="J18" s="12">
        <f t="shared" si="7"/>
        <v>0.51404631713262061</v>
      </c>
      <c r="K18" s="12">
        <f t="shared" si="8"/>
        <v>2.8153063748565105E-2</v>
      </c>
      <c r="L18" s="12">
        <f t="shared" si="9"/>
        <v>0</v>
      </c>
      <c r="M18" s="12">
        <f t="shared" si="10"/>
        <v>32.571488215131318</v>
      </c>
      <c r="N18" s="12">
        <f t="shared" si="11"/>
        <v>26.844633144338996</v>
      </c>
      <c r="O18" s="17">
        <f t="shared" si="12"/>
        <v>4.1086550512722315E-2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1.4669511521288134E-2</v>
      </c>
      <c r="D21" s="12">
        <f t="shared" si="1"/>
        <v>6.8984880056366424E-2</v>
      </c>
      <c r="E21" s="12">
        <f t="shared" si="2"/>
        <v>1.4693149509161353E-2</v>
      </c>
      <c r="F21" s="12">
        <f t="shared" si="3"/>
        <v>3.5069155004968412E-2</v>
      </c>
      <c r="G21" s="12">
        <f t="shared" si="4"/>
        <v>2.3136956547729164E-2</v>
      </c>
      <c r="H21" s="12">
        <f t="shared" si="5"/>
        <v>3.3122072297073119E-2</v>
      </c>
      <c r="I21" s="12">
        <f t="shared" si="6"/>
        <v>3.9243186291276703E-2</v>
      </c>
      <c r="J21" s="12">
        <f t="shared" si="7"/>
        <v>3.4125556263185058E-2</v>
      </c>
      <c r="K21" s="12">
        <f t="shared" si="8"/>
        <v>3.9058805465094423E-2</v>
      </c>
      <c r="L21" s="12">
        <f t="shared" si="9"/>
        <v>0</v>
      </c>
      <c r="M21" s="12">
        <f t="shared" si="10"/>
        <v>1.1516640266663842</v>
      </c>
      <c r="N21" s="12">
        <f t="shared" si="11"/>
        <v>0.94917364835141549</v>
      </c>
      <c r="O21" s="17">
        <f t="shared" si="12"/>
        <v>2.0841854779970807E-2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2.260062808929559E-4</v>
      </c>
      <c r="D22" s="12">
        <f t="shared" si="1"/>
        <v>0</v>
      </c>
      <c r="E22" s="12">
        <f t="shared" si="2"/>
        <v>2.2590792321130695E-4</v>
      </c>
      <c r="F22" s="12">
        <f t="shared" si="3"/>
        <v>2.9776605331305821E-4</v>
      </c>
      <c r="G22" s="12">
        <f t="shared" si="4"/>
        <v>0</v>
      </c>
      <c r="H22" s="12">
        <f t="shared" si="5"/>
        <v>2.4917692403551633E-4</v>
      </c>
      <c r="I22" s="12">
        <f t="shared" si="6"/>
        <v>9.5107396181667229E-4</v>
      </c>
      <c r="J22" s="12">
        <f t="shared" si="7"/>
        <v>0</v>
      </c>
      <c r="K22" s="12">
        <f t="shared" si="8"/>
        <v>9.1680813918439315E-4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3.3998244016749941E-4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0.14635531553342665</v>
      </c>
      <c r="D25" s="12">
        <f t="shared" ref="D25:O25" si="13">SUM(D15:D24)</f>
        <v>0.51535495060934389</v>
      </c>
      <c r="E25" s="12">
        <f t="shared" si="13"/>
        <v>0.14651590376350584</v>
      </c>
      <c r="F25" s="12">
        <f t="shared" si="13"/>
        <v>0.82007927496060129</v>
      </c>
      <c r="G25" s="12">
        <f t="shared" si="13"/>
        <v>0.76537921767471218</v>
      </c>
      <c r="H25" s="12">
        <f t="shared" si="13"/>
        <v>0.81115338120817027</v>
      </c>
      <c r="I25" s="12">
        <f t="shared" si="13"/>
        <v>0.33555352543486555</v>
      </c>
      <c r="J25" s="12">
        <f t="shared" si="13"/>
        <v>5.8452492925751658</v>
      </c>
      <c r="K25" s="12">
        <f t="shared" si="13"/>
        <v>0.53405991452160728</v>
      </c>
      <c r="L25" s="12">
        <f t="shared" si="13"/>
        <v>0.20004228549433889</v>
      </c>
      <c r="M25" s="12">
        <f t="shared" si="13"/>
        <v>184.08298771912411</v>
      </c>
      <c r="N25" s="12">
        <f t="shared" si="13"/>
        <v>151.75192039013422</v>
      </c>
      <c r="O25" s="12">
        <f t="shared" si="13"/>
        <v>0.43365517486947225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6.2454620502816971E-2</v>
      </c>
      <c r="D29" s="12">
        <f>(SUMIFS(MESKENOG2,KAYNAK,A29,SEBEP,B29,SÜRE,"Uzun",BİLDİRİM,"Bildirimli",İL,$B$10,İLÇE,$B$11)/VLOOKUP($B$11,ABONE2,4,FALSE))</f>
        <v>0.21363484019527332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6.2520413965995864E-2</v>
      </c>
      <c r="F29" s="12">
        <f>(SUMIFS(TARIMSALAG2,KAYNAK,A29,SEBEP,B29,SÜRE,"Uzun",BİLDİRİM,"Bildirimli",İL,$B$10,İLÇE,$B$11)/VLOOKUP($B$11,ABONE2,6,FALSE))</f>
        <v>7.9891838303277493E-2</v>
      </c>
      <c r="G29" s="12">
        <f>(SUMIFS(TARIMSALOG2,KAYNAK,A29,SEBEP,B29,SÜRE,"Uzun",BİLDİRİM,"Bildirimli",İL,$B$10,İLÇE,$B$11)/VLOOKUP($B$11,ABONE2,7,FALSE))</f>
        <v>0.44118275325194284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0.13884688296978867</v>
      </c>
      <c r="I29" s="12">
        <f>(SUMIFS(TICARETHANEAG2,KAYNAK,A29,SEBEP,B29,SÜRE,"Uzun",BİLDİRİM,"Bildirimli",İL,$B$10,İLÇE,$B$11)/VLOOKUP($B$11,ABONE2,9,FALSE))</f>
        <v>0.1233409411846367</v>
      </c>
      <c r="J29" s="12">
        <f>(SUMIFS(TICARETHANEOG2,KAYNAK,A29,SEBEP,B29,SÜRE,"Uzun",BİLDİRİM,"Bildirimli",İL,$B$10,İLÇE,$B$11)/VLOOKUP($B$11,ABONE2,10,FALSE))</f>
        <v>0.70241702127214134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0.14420421685772131</v>
      </c>
      <c r="L29" s="12">
        <f>(SUMIFS(SANAYIAG2,KAYNAK,A29,SEBEP,B29,SÜRE,"Uzun",BİLDİRİM,"Bildirimli",İL,$B$10,İLÇE,$B$11)/VLOOKUP($B$11,ABONE2,12,FALSE))</f>
        <v>0.36451502718578405</v>
      </c>
      <c r="M29" s="12">
        <f>(SUMIFS(SANAYIOG2,KAYNAK,A29,SEBEP,B29,SÜRE,"Uzun",BİLDİRİM,"Bildirimli",İL,$B$10,İLÇE,$B$11)/VLOOKUP($B$11,ABONE2,13,FALSE))</f>
        <v>1.5570866982789675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1.3474037670977486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8.1641859715084669E-2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9.6008362866555272E-3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9.596658013399954E-3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6.7073990032422799E-3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6.4657410946081144E-3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8.5489202783494995E-3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7.2055456789472505E-2</v>
      </c>
      <c r="D33" s="12">
        <f t="shared" ref="D33:O33" si="14">SUM(D28:D32)</f>
        <v>0.21363484019527332</v>
      </c>
      <c r="E33" s="12">
        <f t="shared" si="14"/>
        <v>7.2117071979395819E-2</v>
      </c>
      <c r="F33" s="12">
        <f t="shared" si="14"/>
        <v>7.9891838303277493E-2</v>
      </c>
      <c r="G33" s="12">
        <f t="shared" si="14"/>
        <v>0.44118275325194284</v>
      </c>
      <c r="H33" s="12">
        <f t="shared" si="14"/>
        <v>0.13884688296978867</v>
      </c>
      <c r="I33" s="12">
        <f t="shared" si="14"/>
        <v>0.13004834018787897</v>
      </c>
      <c r="J33" s="12">
        <f t="shared" si="14"/>
        <v>0.70241702127214134</v>
      </c>
      <c r="K33" s="12">
        <f t="shared" si="14"/>
        <v>0.15066995795232943</v>
      </c>
      <c r="L33" s="12">
        <f t="shared" si="14"/>
        <v>0.36451502718578405</v>
      </c>
      <c r="M33" s="12">
        <f t="shared" si="14"/>
        <v>1.5570866982789675</v>
      </c>
      <c r="N33" s="12">
        <f t="shared" si="14"/>
        <v>1.3474037670977486</v>
      </c>
      <c r="O33" s="12">
        <f t="shared" si="14"/>
        <v>9.0190779993434167E-2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57420</v>
      </c>
      <c r="D37" s="16">
        <f>VLOOKUP($B$11,ABONE2,4,FALSE)</f>
        <v>25</v>
      </c>
      <c r="E37" s="16">
        <f>VLOOKUP($B$11,ABONE2,5,FALSE)</f>
        <v>57445</v>
      </c>
      <c r="F37" s="16">
        <f>VLOOKUP($B$11,ABONE2,6,FALSE)</f>
        <v>3359</v>
      </c>
      <c r="G37" s="16">
        <f>VLOOKUP($B$11,ABONE2,7,FALSE)</f>
        <v>655</v>
      </c>
      <c r="H37" s="16">
        <f>VLOOKUP($B$11,ABONE2,8,FALSE)</f>
        <v>4014</v>
      </c>
      <c r="I37" s="16">
        <f>VLOOKUP($B$11,ABONE2,9,FALSE)</f>
        <v>11612</v>
      </c>
      <c r="J37" s="16">
        <f>VLOOKUP($B$11,ABONE2,10,FALSE)</f>
        <v>434</v>
      </c>
      <c r="K37" s="16">
        <f>VLOOKUP($B$11,ABONE2,11,FALSE)</f>
        <v>12046</v>
      </c>
      <c r="L37" s="21">
        <f>VLOOKUP($B$11,ABONE2,12,FALSE)</f>
        <v>16</v>
      </c>
      <c r="M37" s="21">
        <f>VLOOKUP($B$11,ABONE2,13,FALSE)</f>
        <v>75</v>
      </c>
      <c r="N37" s="21">
        <f>VLOOKUP($B$11,ABONE2,14,FALSE)</f>
        <v>91</v>
      </c>
      <c r="O37" s="21">
        <f>VLOOKUP($B$11,ABONE2,15,FALSE)</f>
        <v>73596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9550.5640862082346</v>
      </c>
      <c r="D38" s="16">
        <f>VLOOKUP($B$11,TUKETIM,4,FALSE)</f>
        <v>12.009385316455695</v>
      </c>
      <c r="E38" s="16">
        <f>VLOOKUP($B$11,TUKETIM,5,FALSE)</f>
        <v>9562.5734715246908</v>
      </c>
      <c r="F38" s="16">
        <f>VLOOKUP($B$11,TUKETIM,6,FALSE)</f>
        <v>2146.5939491297318</v>
      </c>
      <c r="G38" s="16">
        <f>VLOOKUP($B$11,TUKETIM,7,FALSE)</f>
        <v>2011.8845377715263</v>
      </c>
      <c r="H38" s="16">
        <f>VLOOKUP($B$11,TUKETIM,8,FALSE)</f>
        <v>4158.4784869012583</v>
      </c>
      <c r="I38" s="16">
        <f>VLOOKUP($B$11,TUKETIM,9,FALSE)</f>
        <v>5278.6471266962981</v>
      </c>
      <c r="J38" s="16">
        <f>VLOOKUP($B$11,TUKETIM,10,FALSE)</f>
        <v>4102.6646185191885</v>
      </c>
      <c r="K38" s="16">
        <f>VLOOKUP($B$11,TUKETIM,11,FALSE)</f>
        <v>9381.3117452154875</v>
      </c>
      <c r="L38" s="21">
        <f>VLOOKUP($B$11,TUKETIM,12,FALSE)</f>
        <v>102.79300000000001</v>
      </c>
      <c r="M38" s="21">
        <f>VLOOKUP($B$11,TUKETIM,13,FALSE)</f>
        <v>10792.274518793052</v>
      </c>
      <c r="N38" s="21">
        <f>VLOOKUP($B$11,TUKETIM,14,FALSE)</f>
        <v>10895.067518793052</v>
      </c>
      <c r="O38" s="21">
        <f>VLOOKUP($B$11,TUKETIM,15,FALSE)</f>
        <v>33997.43122243449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254054.51300000498</v>
      </c>
      <c r="D39" s="16">
        <f>VLOOKUP($B$11,ANLASMA,4,FALSE)</f>
        <v>627.91</v>
      </c>
      <c r="E39" s="16">
        <f>VLOOKUP($B$11,ANLASMA,5,FALSE)</f>
        <v>254682.42300000499</v>
      </c>
      <c r="F39" s="16">
        <f>VLOOKUP($B$11,ANLASMA,6,FALSE)</f>
        <v>30934.684999999699</v>
      </c>
      <c r="G39" s="16">
        <f>VLOOKUP($B$11,ANLASMA,7,FALSE)</f>
        <v>25220.35</v>
      </c>
      <c r="H39" s="16">
        <f>VLOOKUP($B$11,ANLASMA,8,FALSE)</f>
        <v>56155.034999999698</v>
      </c>
      <c r="I39" s="16">
        <f>VLOOKUP($B$11,ANLASMA,9,FALSE)</f>
        <v>64981.527000001006</v>
      </c>
      <c r="J39" s="16">
        <f>VLOOKUP($B$11,ANLASMA,10,FALSE)</f>
        <v>121911.02600000001</v>
      </c>
      <c r="K39" s="16">
        <f>VLOOKUP($B$11,ANLASMA,11,FALSE)</f>
        <v>186892.553000001</v>
      </c>
      <c r="L39" s="21">
        <f>VLOOKUP($B$11,ANLASMA,12,FALSE)</f>
        <v>720.91300000000001</v>
      </c>
      <c r="M39" s="21">
        <f>VLOOKUP($B$11,ANLASMA,13,FALSE)</f>
        <v>69387.739999999991</v>
      </c>
      <c r="N39" s="21">
        <f>VLOOKUP($B$11,ANLASMA,14,FALSE)</f>
        <v>70108.652999999991</v>
      </c>
      <c r="O39" s="21">
        <f>VLOOKUP($B$11,ANLASMA,15,FALSE)</f>
        <v>567838.66400000569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4.0198973825536352E-3</v>
      </c>
      <c r="D15" s="12">
        <f t="shared" ref="D15:D24" si="1">(SUMIFS(MESKENOG2,KAYNAK,A15,SEBEP,B15,SÜRE,"Uzun",BİLDİRİM,"Bildirimsiz",İL,$B$10,İLÇE,$B$11)/VLOOKUP($B$11,ABONE2,4,FALSE))</f>
        <v>8.0542890787609525E-2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4.1153082602576182E-3</v>
      </c>
      <c r="F15" s="12">
        <f t="shared" ref="F15:F24" si="3">(SUMIFS(TARIMSALAG2,KAYNAK,A15,SEBEP,B15,SÜRE,"Uzun",BİLDİRİM,"Bildirimsiz",İL,$B$10,İLÇE,$B$11)/VLOOKUP($B$11,ABONE2,6,FALSE))</f>
        <v>4.9944451569733164E-2</v>
      </c>
      <c r="G15" s="12">
        <f t="shared" ref="G15:G24" si="4">(SUMIFS(TARIMSALOG2,KAYNAK,A15,SEBEP,B15,SÜRE,"Uzun",BİLDİRİM,"Bildirimsiz",İL,$B$10,İLÇE,$B$11)/VLOOKUP($B$11,ABONE2,7,FALSE))</f>
        <v>0.37224222829684012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0.15263238674146123</v>
      </c>
      <c r="I15" s="12">
        <f t="shared" ref="I15:I24" si="6">(SUMIFS(TICARETHANEAG2,KAYNAK,A15,SEBEP,B15,SÜRE,"Uzun",BİLDİRİM,"Bildirimsiz",İL,$B$10,İLÇE,$B$11)/VLOOKUP($B$11,ABONE2,9,FALSE))</f>
        <v>1.2350081195793982E-2</v>
      </c>
      <c r="J15" s="12">
        <f t="shared" ref="J15:J24" si="7">(SUMIFS(TICARETHANEOG2,KAYNAK,A15,SEBEP,B15,SÜRE,"Uzun",BİLDİRİM,"Bildirimsiz",İL,$B$10,İLÇE,$B$11)/VLOOKUP($B$11,ABONE2,10,FALSE))</f>
        <v>0.36868494864610063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3.2819351283863943E-2</v>
      </c>
      <c r="L15" s="12">
        <f t="shared" ref="L15:L24" si="9">(SUMIFS(SANAYIAG2,KAYNAK,A15,SEBEP,B15,SÜRE,"Uzun",BİLDİRİM,"Bildirimsiz",İL,$B$10,İLÇE,$B$11)/VLOOKUP($B$11,ABONE2,12,FALSE))</f>
        <v>0.58991600665473609</v>
      </c>
      <c r="M15" s="12">
        <f t="shared" ref="M15:M24" si="10">(SUMIFS(SANAYIOG2,KAYNAK,A15,SEBEP,B15,SÜRE,"Uzun",BİLDİRİM,"Bildirimsiz",İL,$B$10,İLÇE,$B$11)/VLOOKUP($B$11,ABONE2,13,FALSE))</f>
        <v>4.4485382337941131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3.9474184640357524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1.544164405489506E-2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0.25920656478914228</v>
      </c>
      <c r="D17" s="12">
        <f t="shared" si="1"/>
        <v>4.7867124460315127</v>
      </c>
      <c r="E17" s="12">
        <f t="shared" si="2"/>
        <v>0.26485157801611747</v>
      </c>
      <c r="F17" s="12">
        <f t="shared" si="3"/>
        <v>1.5564786244712971</v>
      </c>
      <c r="G17" s="12">
        <f t="shared" si="4"/>
        <v>64.523270845980747</v>
      </c>
      <c r="H17" s="12">
        <f t="shared" si="5"/>
        <v>21.618453433217212</v>
      </c>
      <c r="I17" s="12">
        <f t="shared" si="6"/>
        <v>0.62761001485193546</v>
      </c>
      <c r="J17" s="12">
        <f t="shared" si="7"/>
        <v>15.490011963749854</v>
      </c>
      <c r="K17" s="12">
        <f t="shared" si="8"/>
        <v>1.4813645795574921</v>
      </c>
      <c r="L17" s="12">
        <f t="shared" si="9"/>
        <v>5.019170673498869</v>
      </c>
      <c r="M17" s="12">
        <f t="shared" si="10"/>
        <v>150.82510559044636</v>
      </c>
      <c r="N17" s="12">
        <f t="shared" si="11"/>
        <v>131.88926988694669</v>
      </c>
      <c r="O17" s="17">
        <f t="shared" si="12"/>
        <v>0.7831354554160006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2.2589399528607241E-2</v>
      </c>
      <c r="D21" s="12">
        <f t="shared" si="1"/>
        <v>0</v>
      </c>
      <c r="E21" s="12">
        <f t="shared" si="2"/>
        <v>2.2561234472067673E-2</v>
      </c>
      <c r="F21" s="12">
        <f t="shared" si="3"/>
        <v>0.14195093355488331</v>
      </c>
      <c r="G21" s="12">
        <f t="shared" si="4"/>
        <v>0</v>
      </c>
      <c r="H21" s="12">
        <f t="shared" si="5"/>
        <v>9.672366450427379E-2</v>
      </c>
      <c r="I21" s="12">
        <f t="shared" si="6"/>
        <v>0.11936041262736288</v>
      </c>
      <c r="J21" s="12">
        <f t="shared" si="7"/>
        <v>0</v>
      </c>
      <c r="K21" s="12">
        <f t="shared" si="8"/>
        <v>0.11250388314604938</v>
      </c>
      <c r="L21" s="12">
        <f t="shared" si="9"/>
        <v>0.29625226489878748</v>
      </c>
      <c r="M21" s="12">
        <f t="shared" si="10"/>
        <v>0</v>
      </c>
      <c r="N21" s="12">
        <f t="shared" si="11"/>
        <v>3.8474320116725649E-2</v>
      </c>
      <c r="O21" s="17">
        <f t="shared" si="12"/>
        <v>3.7909779719037799E-2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1.6716130515820153E-4</v>
      </c>
      <c r="D22" s="12">
        <f t="shared" si="1"/>
        <v>0</v>
      </c>
      <c r="E22" s="12">
        <f t="shared" si="2"/>
        <v>1.6695288405320287E-4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1.1892300600809683E-3</v>
      </c>
      <c r="J22" s="12">
        <f t="shared" si="7"/>
        <v>0</v>
      </c>
      <c r="K22" s="12">
        <f t="shared" si="8"/>
        <v>1.1209160287574864E-3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3.2359241151969662E-4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0.28598302300546136</v>
      </c>
      <c r="D25" s="12">
        <f t="shared" ref="D25:O25" si="13">SUM(D15:D24)</f>
        <v>4.867255336819122</v>
      </c>
      <c r="E25" s="12">
        <f t="shared" si="13"/>
        <v>0.29169507363249597</v>
      </c>
      <c r="F25" s="12">
        <f t="shared" si="13"/>
        <v>1.7483740095959135</v>
      </c>
      <c r="G25" s="12">
        <f t="shared" si="13"/>
        <v>64.895513074277588</v>
      </c>
      <c r="H25" s="12">
        <f t="shared" si="13"/>
        <v>21.867809484462949</v>
      </c>
      <c r="I25" s="12">
        <f t="shared" si="13"/>
        <v>0.76050973873517325</v>
      </c>
      <c r="J25" s="12">
        <f t="shared" si="13"/>
        <v>15.858696912395954</v>
      </c>
      <c r="K25" s="12">
        <f t="shared" si="13"/>
        <v>1.627808730016163</v>
      </c>
      <c r="L25" s="12">
        <f t="shared" si="13"/>
        <v>5.9053389450523923</v>
      </c>
      <c r="M25" s="12">
        <f t="shared" si="13"/>
        <v>155.27364382424048</v>
      </c>
      <c r="N25" s="12">
        <f t="shared" si="13"/>
        <v>135.87516267109919</v>
      </c>
      <c r="O25" s="12">
        <f t="shared" si="13"/>
        <v>0.83681047160145305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0.10346965196988522</v>
      </c>
      <c r="D28" s="12">
        <f>(SUMIFS(MESKENOG2,KAYNAK,A28,SEBEP,B28,SÜRE,"Uzun",BİLDİRİM,"Bildirimli",İL,$B$10,İLÇE,$B$11)/VLOOKUP($B$11,ABONE2,4,FALSE))</f>
        <v>1.0424888794478941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0.10464044580175161</v>
      </c>
      <c r="F28" s="12">
        <f>(SUMIFS(TARIMSALAG2,KAYNAK,A28,SEBEP,B28,SÜRE,"Uzun",BİLDİRİM,"Bildirimli",İL,$B$10,İLÇE,$B$11)/VLOOKUP($B$11,ABONE2,6,FALSE))</f>
        <v>0.52483994104404619</v>
      </c>
      <c r="G28" s="12">
        <f>(SUMIFS(TARIMSALOG2,KAYNAK,A28,SEBEP,B28,SÜRE,"Uzun",BİLDİRİM,"Bildirimli",İL,$B$10,İLÇE,$B$11)/VLOOKUP($B$11,ABONE2,7,FALSE))</f>
        <v>11.062042275828395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3.8821189183728131</v>
      </c>
      <c r="I28" s="12">
        <f>(SUMIFS(TICARETHANEAG2,KAYNAK,A28,SEBEP,B28,SÜRE,"Uzun",BİLDİRİM,"Bildirimli",İL,$B$10,İLÇE,$B$11)/VLOOKUP($B$11,ABONE2,9,FALSE))</f>
        <v>0.15522409854014593</v>
      </c>
      <c r="J28" s="12">
        <f>(SUMIFS(TICARETHANEOG2,KAYNAK,A28,SEBEP,B28,SÜRE,"Uzun",BİLDİRİM,"Bildirimli",İL,$B$10,İLÇE,$B$11)/VLOOKUP($B$11,ABONE2,10,FALSE))</f>
        <v>17.068390574189475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1.12678260784835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45.385710045362785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39.491461987523458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0.35311551999249785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0.12856578977515429</v>
      </c>
      <c r="D29" s="12">
        <f>(SUMIFS(MESKENOG2,KAYNAK,A29,SEBEP,B29,SÜRE,"Uzun",BİLDİRİM,"Bildirimli",İL,$B$10,İLÇE,$B$11)/VLOOKUP($B$11,ABONE2,4,FALSE))</f>
        <v>4.0763170830157449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0.13348794975720527</v>
      </c>
      <c r="F29" s="12">
        <f>(SUMIFS(TARIMSALAG2,KAYNAK,A29,SEBEP,B29,SÜRE,"Uzun",BİLDİRİM,"Bildirimli",İL,$B$10,İLÇE,$B$11)/VLOOKUP($B$11,ABONE2,6,FALSE))</f>
        <v>1.0355548355958102</v>
      </c>
      <c r="G29" s="12">
        <f>(SUMIFS(TARIMSALOG2,KAYNAK,A29,SEBEP,B29,SÜRE,"Uzun",BİLDİRİM,"Bildirimli",İL,$B$10,İLÇE,$B$11)/VLOOKUP($B$11,ABONE2,7,FALSE))</f>
        <v>44.622633484383847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14.922920588048781</v>
      </c>
      <c r="I29" s="12">
        <f>(SUMIFS(TICARETHANEAG2,KAYNAK,A29,SEBEP,B29,SÜRE,"Uzun",BİLDİRİM,"Bildirimli",İL,$B$10,İLÇE,$B$11)/VLOOKUP($B$11,ABONE2,9,FALSE))</f>
        <v>0.27550467316033078</v>
      </c>
      <c r="J29" s="12">
        <f>(SUMIFS(TICARETHANEOG2,KAYNAK,A29,SEBEP,B29,SÜRE,"Uzun",BİLDİRİM,"Bildirimli",İL,$B$10,İLÇE,$B$11)/VLOOKUP($B$11,ABONE2,10,FALSE))</f>
        <v>11.392642181093043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0.91411658303138055</v>
      </c>
      <c r="L29" s="12">
        <f>(SUMIFS(SANAYIAG2,KAYNAK,A29,SEBEP,B29,SÜRE,"Uzun",BİLDİRİM,"Bildirimli",İL,$B$10,İLÇE,$B$11)/VLOOKUP($B$11,ABONE2,12,FALSE))</f>
        <v>0.11229281542735552</v>
      </c>
      <c r="M29" s="12">
        <f>(SUMIFS(SANAYIOG2,KAYNAK,A29,SEBEP,B29,SÜRE,"Uzun",BİLDİRİM,"Bildirimli",İL,$B$10,İLÇE,$B$11)/VLOOKUP($B$11,ABONE2,13,FALSE))</f>
        <v>30.742220504700182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26.764307817781635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0.38903155572462034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3.6867701784752925E-2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3.6821734166006065E-2</v>
      </c>
      <c r="F31" s="12">
        <f>(SUMIFS(TARIMSALAG2,KAYNAK,A31,SEBEP,B31,SÜRE,"Uzun",BİLDİRİM,"Bildirimli",İL,$B$10,İLÇE,$B$11)/VLOOKUP($B$11,ABONE2,6,FALSE))</f>
        <v>4.9106258122729167E-4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3.3460415629367506E-4</v>
      </c>
      <c r="I31" s="12">
        <f>(SUMIFS(TICARETHANEAG2,KAYNAK,A31,SEBEP,B31,SÜRE,"Uzun",BİLDİRİM,"Bildirimli",İL,$B$10,İLÇE,$B$11)/VLOOKUP($B$11,ABONE2,9,FALSE))</f>
        <v>0.10373972344360877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9.7780507514999018E-2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4.663986286611764E-2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0.26890314352979244</v>
      </c>
      <c r="D33" s="12">
        <f t="shared" ref="D33:O33" si="14">SUM(D28:D32)</f>
        <v>5.1188059624636395</v>
      </c>
      <c r="E33" s="12">
        <f t="shared" si="14"/>
        <v>0.27495012972496291</v>
      </c>
      <c r="F33" s="12">
        <f t="shared" si="14"/>
        <v>1.5608858392210838</v>
      </c>
      <c r="G33" s="12">
        <f t="shared" si="14"/>
        <v>55.684675760212244</v>
      </c>
      <c r="H33" s="12">
        <f t="shared" si="14"/>
        <v>18.805374110577887</v>
      </c>
      <c r="I33" s="12">
        <f t="shared" si="14"/>
        <v>0.53446849514408545</v>
      </c>
      <c r="J33" s="12">
        <f t="shared" si="14"/>
        <v>28.461032755282517</v>
      </c>
      <c r="K33" s="12">
        <f t="shared" si="14"/>
        <v>2.1386796983947298</v>
      </c>
      <c r="L33" s="12">
        <f t="shared" si="14"/>
        <v>0.11229281542735552</v>
      </c>
      <c r="M33" s="12">
        <f t="shared" si="14"/>
        <v>76.12793055006297</v>
      </c>
      <c r="N33" s="12">
        <f t="shared" si="14"/>
        <v>66.255769805305093</v>
      </c>
      <c r="O33" s="12">
        <f t="shared" si="14"/>
        <v>0.7887869385832359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44057</v>
      </c>
      <c r="D37" s="16">
        <f>VLOOKUP($B$11,ABONE2,4,FALSE)</f>
        <v>55</v>
      </c>
      <c r="E37" s="16">
        <f>VLOOKUP($B$11,ABONE2,5,FALSE)</f>
        <v>44112</v>
      </c>
      <c r="F37" s="16">
        <f>VLOOKUP($B$11,ABONE2,6,FALSE)</f>
        <v>216</v>
      </c>
      <c r="G37" s="16">
        <f>VLOOKUP($B$11,ABONE2,7,FALSE)</f>
        <v>101</v>
      </c>
      <c r="H37" s="16">
        <f>VLOOKUP($B$11,ABONE2,8,FALSE)</f>
        <v>317</v>
      </c>
      <c r="I37" s="16">
        <f>VLOOKUP($B$11,ABONE2,9,FALSE)</f>
        <v>8319</v>
      </c>
      <c r="J37" s="16">
        <f>VLOOKUP($B$11,ABONE2,10,FALSE)</f>
        <v>507</v>
      </c>
      <c r="K37" s="16">
        <f>VLOOKUP($B$11,ABONE2,11,FALSE)</f>
        <v>8826</v>
      </c>
      <c r="L37" s="21">
        <f>VLOOKUP($B$11,ABONE2,12,FALSE)</f>
        <v>10</v>
      </c>
      <c r="M37" s="21">
        <f>VLOOKUP($B$11,ABONE2,13,FALSE)</f>
        <v>67</v>
      </c>
      <c r="N37" s="21">
        <f>VLOOKUP($B$11,ABONE2,14,FALSE)</f>
        <v>77</v>
      </c>
      <c r="O37" s="21">
        <f>VLOOKUP($B$11,ABONE2,15,FALSE)</f>
        <v>53332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8464.3699669750004</v>
      </c>
      <c r="D38" s="16">
        <f>VLOOKUP($B$11,TUKETIM,4,FALSE)</f>
        <v>62.021292405063292</v>
      </c>
      <c r="E38" s="16">
        <f>VLOOKUP($B$11,TUKETIM,5,FALSE)</f>
        <v>8526.3912593800633</v>
      </c>
      <c r="F38" s="16">
        <f>VLOOKUP($B$11,TUKETIM,6,FALSE)</f>
        <v>53.34921780821918</v>
      </c>
      <c r="G38" s="16">
        <f>VLOOKUP($B$11,TUKETIM,7,FALSE)</f>
        <v>414.36284179107457</v>
      </c>
      <c r="H38" s="16">
        <f>VLOOKUP($B$11,TUKETIM,8,FALSE)</f>
        <v>467.71205959929375</v>
      </c>
      <c r="I38" s="16">
        <f>VLOOKUP($B$11,TUKETIM,9,FALSE)</f>
        <v>5113.2063446340899</v>
      </c>
      <c r="J38" s="16">
        <f>VLOOKUP($B$11,TUKETIM,10,FALSE)</f>
        <v>12458.207577748108</v>
      </c>
      <c r="K38" s="16">
        <f>VLOOKUP($B$11,TUKETIM,11,FALSE)</f>
        <v>17571.413922382199</v>
      </c>
      <c r="L38" s="21">
        <f>VLOOKUP($B$11,TUKETIM,12,FALSE)</f>
        <v>82.312399999999997</v>
      </c>
      <c r="M38" s="21">
        <f>VLOOKUP($B$11,TUKETIM,13,FALSE)</f>
        <v>35961.007195696206</v>
      </c>
      <c r="N38" s="21">
        <f>VLOOKUP($B$11,TUKETIM,14,FALSE)</f>
        <v>36043.319595696208</v>
      </c>
      <c r="O38" s="21">
        <f>VLOOKUP($B$11,TUKETIM,15,FALSE)</f>
        <v>62608.836837057766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261681.30500000599</v>
      </c>
      <c r="D39" s="16">
        <f>VLOOKUP($B$11,ANLASMA,4,FALSE)</f>
        <v>1667.03</v>
      </c>
      <c r="E39" s="16">
        <f>VLOOKUP($B$11,ANLASMA,5,FALSE)</f>
        <v>263348.33500000602</v>
      </c>
      <c r="F39" s="16">
        <f>VLOOKUP($B$11,ANLASMA,6,FALSE)</f>
        <v>1164.4010000000001</v>
      </c>
      <c r="G39" s="16">
        <f>VLOOKUP($B$11,ANLASMA,7,FALSE)</f>
        <v>4297.1000000000004</v>
      </c>
      <c r="H39" s="16">
        <f>VLOOKUP($B$11,ANLASMA,8,FALSE)</f>
        <v>5461.5010000000002</v>
      </c>
      <c r="I39" s="16">
        <f>VLOOKUP($B$11,ANLASMA,9,FALSE)</f>
        <v>53084.347000000103</v>
      </c>
      <c r="J39" s="16">
        <f>VLOOKUP($B$11,ANLASMA,10,FALSE)</f>
        <v>463972.18700000003</v>
      </c>
      <c r="K39" s="16">
        <f>VLOOKUP($B$11,ANLASMA,11,FALSE)</f>
        <v>517056.53400000016</v>
      </c>
      <c r="L39" s="21">
        <f>VLOOKUP($B$11,ANLASMA,12,FALSE)</f>
        <v>407.38900000000001</v>
      </c>
      <c r="M39" s="21">
        <f>VLOOKUP($B$11,ANLASMA,13,FALSE)</f>
        <v>220303.91700000002</v>
      </c>
      <c r="N39" s="21">
        <f>VLOOKUP($B$11,ANLASMA,14,FALSE)</f>
        <v>220711.30600000001</v>
      </c>
      <c r="O39" s="21">
        <f>VLOOKUP($B$11,ANLASMA,15,FALSE)</f>
        <v>1006577.6760000063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I31" sqref="I3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0.51672509679429812</v>
      </c>
      <c r="D17" s="12">
        <f t="shared" si="1"/>
        <v>4.9592181209000836</v>
      </c>
      <c r="E17" s="12">
        <f t="shared" si="2"/>
        <v>0.52779220539641836</v>
      </c>
      <c r="F17" s="12">
        <f t="shared" si="3"/>
        <v>2.0378168650124664</v>
      </c>
      <c r="G17" s="12">
        <f t="shared" si="4"/>
        <v>50.686876008868197</v>
      </c>
      <c r="H17" s="12">
        <f t="shared" si="5"/>
        <v>6.4511281375563412</v>
      </c>
      <c r="I17" s="12">
        <f t="shared" si="6"/>
        <v>0.73102481261730845</v>
      </c>
      <c r="J17" s="12">
        <f t="shared" si="7"/>
        <v>14.932500092572432</v>
      </c>
      <c r="K17" s="12">
        <f t="shared" si="8"/>
        <v>1.1807953880180273</v>
      </c>
      <c r="L17" s="12">
        <f t="shared" si="9"/>
        <v>0.19506029544740766</v>
      </c>
      <c r="M17" s="12">
        <f t="shared" si="10"/>
        <v>373.67676939787816</v>
      </c>
      <c r="N17" s="12">
        <f t="shared" si="11"/>
        <v>195.82833649195874</v>
      </c>
      <c r="O17" s="17">
        <f t="shared" si="12"/>
        <v>0.79811086994527225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6.2547909654569328E-2</v>
      </c>
      <c r="D21" s="12">
        <f t="shared" si="1"/>
        <v>0</v>
      </c>
      <c r="E21" s="12">
        <f t="shared" si="2"/>
        <v>6.2392090724696717E-2</v>
      </c>
      <c r="F21" s="12">
        <f t="shared" si="3"/>
        <v>0.13141559904682401</v>
      </c>
      <c r="G21" s="12">
        <f t="shared" si="4"/>
        <v>0</v>
      </c>
      <c r="H21" s="12">
        <f t="shared" si="5"/>
        <v>0.11949393077886319</v>
      </c>
      <c r="I21" s="12">
        <f t="shared" si="6"/>
        <v>0.18712189839308094</v>
      </c>
      <c r="J21" s="12">
        <f t="shared" si="7"/>
        <v>0</v>
      </c>
      <c r="K21" s="12">
        <f t="shared" si="8"/>
        <v>0.18119561804183304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8.4749962178559943E-2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2.2661258406762513E-2</v>
      </c>
      <c r="D22" s="12">
        <f t="shared" si="1"/>
        <v>0</v>
      </c>
      <c r="E22" s="12">
        <f t="shared" si="2"/>
        <v>2.2604804832949903E-2</v>
      </c>
      <c r="F22" s="12">
        <f t="shared" si="3"/>
        <v>1.7902854222209164E-3</v>
      </c>
      <c r="G22" s="12">
        <f t="shared" si="4"/>
        <v>0</v>
      </c>
      <c r="H22" s="12">
        <f t="shared" si="5"/>
        <v>1.6278755632430696E-3</v>
      </c>
      <c r="I22" s="12">
        <f t="shared" si="6"/>
        <v>0.12708633892375557</v>
      </c>
      <c r="J22" s="12">
        <f t="shared" si="7"/>
        <v>0</v>
      </c>
      <c r="K22" s="12">
        <f t="shared" si="8"/>
        <v>0.12306142639484476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4.0492923022603371E-2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0.60193426485562995</v>
      </c>
      <c r="D25" s="12">
        <f t="shared" ref="D25:O25" si="13">SUM(D15:D24)</f>
        <v>4.9592181209000836</v>
      </c>
      <c r="E25" s="12">
        <f t="shared" si="13"/>
        <v>0.61278910095406502</v>
      </c>
      <c r="F25" s="12">
        <f t="shared" si="13"/>
        <v>2.1710227494815113</v>
      </c>
      <c r="G25" s="12">
        <f t="shared" si="13"/>
        <v>50.686876008868197</v>
      </c>
      <c r="H25" s="12">
        <f t="shared" si="13"/>
        <v>6.5722499438984476</v>
      </c>
      <c r="I25" s="12">
        <f t="shared" si="13"/>
        <v>1.0452330499341449</v>
      </c>
      <c r="J25" s="12">
        <f t="shared" si="13"/>
        <v>14.932500092572432</v>
      </c>
      <c r="K25" s="12">
        <f t="shared" si="13"/>
        <v>1.4850524324547052</v>
      </c>
      <c r="L25" s="12">
        <f t="shared" si="13"/>
        <v>0.19506029544740766</v>
      </c>
      <c r="M25" s="12">
        <f t="shared" si="13"/>
        <v>373.67676939787816</v>
      </c>
      <c r="N25" s="12">
        <f t="shared" si="13"/>
        <v>195.82833649195874</v>
      </c>
      <c r="O25" s="12">
        <f t="shared" si="13"/>
        <v>0.92335375514643547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0.21388689797725216</v>
      </c>
      <c r="D29" s="12">
        <f>(SUMIFS(MESKENOG2,KAYNAK,A29,SEBEP,B29,SÜRE,"Uzun",BİLDİRİM,"Bildirimli",İL,$B$10,İLÇE,$B$11)/VLOOKUP($B$11,ABONE2,4,FALSE))</f>
        <v>0.60622564584551553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0.21486428961476675</v>
      </c>
      <c r="F29" s="12">
        <f>(SUMIFS(TARIMSALAG2,KAYNAK,A29,SEBEP,B29,SÜRE,"Uzun",BİLDİRİM,"Bildirimli",İL,$B$10,İLÇE,$B$11)/VLOOKUP($B$11,ABONE2,6,FALSE))</f>
        <v>0.131783046428298</v>
      </c>
      <c r="G29" s="12">
        <f>(SUMIFS(TARIMSALOG2,KAYNAK,A29,SEBEP,B29,SÜRE,"Uzun",BİLDİRİM,"Bildirimli",İL,$B$10,İLÇE,$B$11)/VLOOKUP($B$11,ABONE2,7,FALSE))</f>
        <v>0.85848778865339059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0.19770773823352789</v>
      </c>
      <c r="I29" s="12">
        <f>(SUMIFS(TICARETHANEAG2,KAYNAK,A29,SEBEP,B29,SÜRE,"Uzun",BİLDİRİM,"Bildirimli",İL,$B$10,İLÇE,$B$11)/VLOOKUP($B$11,ABONE2,9,FALSE))</f>
        <v>0.58351297233402488</v>
      </c>
      <c r="J29" s="12">
        <f>(SUMIFS(TICARETHANEOG2,KAYNAK,A29,SEBEP,B29,SÜRE,"Uzun",BİLDİRİM,"Bildirimli",İL,$B$10,İLÇE,$B$11)/VLOOKUP($B$11,ABONE2,10,FALSE))</f>
        <v>7.1627662299287636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0.79188248782740323</v>
      </c>
      <c r="L29" s="12">
        <f>(SUMIFS(SANAYIAG2,KAYNAK,A29,SEBEP,B29,SÜRE,"Uzun",BİLDİRİM,"Bildirimli",İL,$B$10,İLÇE,$B$11)/VLOOKUP($B$11,ABONE2,12,FALSE))</f>
        <v>0.1005412285863535</v>
      </c>
      <c r="M29" s="12">
        <f>(SUMIFS(SANAYIOG2,KAYNAK,A29,SEBEP,B29,SÜRE,"Uzun",BİLDİRİM,"Bildirimli",İL,$B$10,İLÇE,$B$11)/VLOOKUP($B$11,ABONE2,13,FALSE))</f>
        <v>0.95703235245358365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0.54917943632633115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0.31929738242748468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9.5506264334692892E-2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9.5268339774352673E-2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0.16705993068806249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0.1617690267734509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0.10587697532291851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0.30939316231194502</v>
      </c>
      <c r="D33" s="12">
        <f t="shared" ref="D33:O33" si="14">SUM(D28:D32)</f>
        <v>0.60622564584551553</v>
      </c>
      <c r="E33" s="12">
        <f t="shared" si="14"/>
        <v>0.31013262938911945</v>
      </c>
      <c r="F33" s="12">
        <f t="shared" si="14"/>
        <v>0.131783046428298</v>
      </c>
      <c r="G33" s="12">
        <f t="shared" si="14"/>
        <v>0.85848778865339059</v>
      </c>
      <c r="H33" s="12">
        <f t="shared" si="14"/>
        <v>0.19770773823352789</v>
      </c>
      <c r="I33" s="12">
        <f t="shared" si="14"/>
        <v>0.75057290302208735</v>
      </c>
      <c r="J33" s="12">
        <f t="shared" si="14"/>
        <v>7.1627662299287636</v>
      </c>
      <c r="K33" s="12">
        <f t="shared" si="14"/>
        <v>0.95365151460085418</v>
      </c>
      <c r="L33" s="12">
        <f t="shared" si="14"/>
        <v>0.1005412285863535</v>
      </c>
      <c r="M33" s="12">
        <f t="shared" si="14"/>
        <v>0.95703235245358365</v>
      </c>
      <c r="N33" s="12">
        <f t="shared" si="14"/>
        <v>0.54917943632633115</v>
      </c>
      <c r="O33" s="12">
        <f t="shared" si="14"/>
        <v>0.42517435775040319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51253</v>
      </c>
      <c r="D37" s="16">
        <f>VLOOKUP($B$11,ABONE2,4,FALSE)</f>
        <v>128</v>
      </c>
      <c r="E37" s="16">
        <f>VLOOKUP($B$11,ABONE2,5,FALSE)</f>
        <v>51381</v>
      </c>
      <c r="F37" s="16">
        <f>VLOOKUP($B$11,ABONE2,6,FALSE)</f>
        <v>862</v>
      </c>
      <c r="G37" s="16">
        <f>VLOOKUP($B$11,ABONE2,7,FALSE)</f>
        <v>86</v>
      </c>
      <c r="H37" s="16">
        <f>VLOOKUP($B$11,ABONE2,8,FALSE)</f>
        <v>948</v>
      </c>
      <c r="I37" s="16">
        <f>VLOOKUP($B$11,ABONE2,9,FALSE)</f>
        <v>11221</v>
      </c>
      <c r="J37" s="16">
        <f>VLOOKUP($B$11,ABONE2,10,FALSE)</f>
        <v>367</v>
      </c>
      <c r="K37" s="16">
        <f>VLOOKUP($B$11,ABONE2,11,FALSE)</f>
        <v>11588</v>
      </c>
      <c r="L37" s="21">
        <f>VLOOKUP($B$11,ABONE2,12,FALSE)</f>
        <v>10</v>
      </c>
      <c r="M37" s="21">
        <f>VLOOKUP($B$11,ABONE2,13,FALSE)</f>
        <v>11</v>
      </c>
      <c r="N37" s="21">
        <f>VLOOKUP($B$11,ABONE2,14,FALSE)</f>
        <v>21</v>
      </c>
      <c r="O37" s="21">
        <f>VLOOKUP($B$11,ABONE2,15,FALSE)</f>
        <v>63938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16479.347343166268</v>
      </c>
      <c r="D38" s="16">
        <f>VLOOKUP($B$11,TUKETIM,4,FALSE)</f>
        <v>359.91502301369866</v>
      </c>
      <c r="E38" s="16">
        <f>VLOOKUP($B$11,TUKETIM,5,FALSE)</f>
        <v>16839.262366179966</v>
      </c>
      <c r="F38" s="16">
        <f>VLOOKUP($B$11,TUKETIM,6,FALSE)</f>
        <v>304.69807070656094</v>
      </c>
      <c r="G38" s="16">
        <f>VLOOKUP($B$11,TUKETIM,7,FALSE)</f>
        <v>928.30278193861625</v>
      </c>
      <c r="H38" s="16">
        <f>VLOOKUP($B$11,TUKETIM,8,FALSE)</f>
        <v>1233.0008526451772</v>
      </c>
      <c r="I38" s="16">
        <f>VLOOKUP($B$11,TUKETIM,9,FALSE)</f>
        <v>9892.5701253674997</v>
      </c>
      <c r="J38" s="16">
        <f>VLOOKUP($B$11,TUKETIM,10,FALSE)</f>
        <v>7774.2766668779377</v>
      </c>
      <c r="K38" s="16">
        <f>VLOOKUP($B$11,TUKETIM,11,FALSE)</f>
        <v>17666.846792245437</v>
      </c>
      <c r="L38" s="21">
        <f>VLOOKUP($B$11,TUKETIM,12,FALSE)</f>
        <v>62.305199999999999</v>
      </c>
      <c r="M38" s="21">
        <f>VLOOKUP($B$11,TUKETIM,13,FALSE)</f>
        <v>962.4896</v>
      </c>
      <c r="N38" s="21">
        <f>VLOOKUP($B$11,TUKETIM,14,FALSE)</f>
        <v>1024.7947999999999</v>
      </c>
      <c r="O38" s="21">
        <f>VLOOKUP($B$11,TUKETIM,15,FALSE)</f>
        <v>36763.904811070584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343035.27700001001</v>
      </c>
      <c r="D39" s="16">
        <f>VLOOKUP($B$11,ANLASMA,4,FALSE)</f>
        <v>13611.61</v>
      </c>
      <c r="E39" s="16">
        <f>VLOOKUP($B$11,ANLASMA,5,FALSE)</f>
        <v>356646.88700001</v>
      </c>
      <c r="F39" s="16">
        <f>VLOOKUP($B$11,ANLASMA,6,FALSE)</f>
        <v>3954.9940000000001</v>
      </c>
      <c r="G39" s="16">
        <f>VLOOKUP($B$11,ANLASMA,7,FALSE)</f>
        <v>4122.8100000000004</v>
      </c>
      <c r="H39" s="16">
        <f>VLOOKUP($B$11,ANLASMA,8,FALSE)</f>
        <v>8077.8040000000001</v>
      </c>
      <c r="I39" s="16">
        <f>VLOOKUP($B$11,ANLASMA,9,FALSE)</f>
        <v>87812.787999999302</v>
      </c>
      <c r="J39" s="16">
        <f>VLOOKUP($B$11,ANLASMA,10,FALSE)</f>
        <v>82300.48000000001</v>
      </c>
      <c r="K39" s="16">
        <f>VLOOKUP($B$11,ANLASMA,11,FALSE)</f>
        <v>170113.26799999931</v>
      </c>
      <c r="L39" s="21">
        <f>VLOOKUP($B$11,ANLASMA,12,FALSE)</f>
        <v>322.62599999999998</v>
      </c>
      <c r="M39" s="21">
        <f>VLOOKUP($B$11,ANLASMA,13,FALSE)</f>
        <v>5514</v>
      </c>
      <c r="N39" s="21">
        <f>VLOOKUP($B$11,ANLASMA,14,FALSE)</f>
        <v>5836.6260000000002</v>
      </c>
      <c r="O39" s="21">
        <f>VLOOKUP($B$11,ANLASMA,15,FALSE)</f>
        <v>540674.58500000928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AC70"/>
  <sheetViews>
    <sheetView tabSelected="1"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44140625" customWidth="1"/>
    <col min="13" max="15" width="17.4414062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21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(SUMIFS(MESKENAG2,KAYNAK,A15,SEBEP,B15,SÜRE,"Uzun",BİLDİRİM,"Bildirimsiz")/VLOOKUP($B$10,ABONE2,3,FALSE))</f>
        <v>4.4346338908805129E-3</v>
      </c>
      <c r="D15" s="12">
        <f t="shared" ref="D15:D24" si="1">(SUMIFS(MESKENOG2,KAYNAK,A15,SEBEP,B15,SÜRE,"Uzun",BİLDİRİM,"Bildirimsiz")/VLOOKUP($B$10,ABONE2,4,FALSE))</f>
        <v>7.6684319371080664E-3</v>
      </c>
      <c r="E15" s="12">
        <f t="shared" ref="E15:E24" si="2">(SUMIFS(MESKENAG2,KAYNAK,A15,SEBEP,B15,SÜRE,"Uzun",BİLDİRİM,"Bildirimsiz")+SUMIFS(MESKENOG2,KAYNAK,A15,SEBEP,B15,SÜRE,"Uzun",BİLDİRİM,"Bildirimsiz"))/VLOOKUP($B$10,ABONE2,5,FALSE)</f>
        <v>4.4381193352131853E-3</v>
      </c>
      <c r="F15" s="12">
        <f t="shared" ref="F15:F24" si="3">(SUMIFS(TARIMSALAG2,KAYNAK,A15,SEBEP,B15,SÜRE,"Uzun",BİLDİRİM,"Bildirimsiz")/VLOOKUP($B$10,ABONE2,6,FALSE))</f>
        <v>2.9525069522143E-2</v>
      </c>
      <c r="G15" s="12">
        <f t="shared" ref="G15:G24" si="4">(SUMIFS(TARIMSALOG2,KAYNAK,A15,SEBEP,B15,SÜRE,"Uzun",BİLDİRİM,"Bildirimsiz")/VLOOKUP($B$10,ABONE2,7,FALSE))</f>
        <v>0.21202582577248147</v>
      </c>
      <c r="H15" s="12">
        <f t="shared" ref="H15:H24" si="5">(SUMIFS(TARIMSALAG2,KAYNAK,A15,SEBEP,B15,SÜRE,"Uzun",BİLDİRİM,"Bildirimsiz")+SUMIFS(TARIMSALOG2,KAYNAK,A15,SEBEP,B15,SÜRE,"Uzun",BİLDİRİM,"Bildirimsiz"))/VLOOKUP($B$10,ABONE2,8,FALSE)</f>
        <v>6.8661413929676882E-2</v>
      </c>
      <c r="I15" s="12">
        <f t="shared" ref="I15:I24" si="6">(SUMIFS(TICARETHANEAG2,KAYNAK,A15,SEBEP,B15,SÜRE,"Uzun",BİLDİRİM,"Bildirimsiz")/VLOOKUP($B$10,ABONE2,9,FALSE))</f>
        <v>1.7782122521697044E-2</v>
      </c>
      <c r="J15" s="12">
        <f t="shared" ref="J15:J24" si="7">(SUMIFS(TICARETHANEOG2,KAYNAK,A15,SEBEP,B15,SÜRE,"Uzun",BİLDİRİM,"Bildirimsiz")/VLOOKUP($B$10,ABONE2,10,FALSE))</f>
        <v>0.44912612856029571</v>
      </c>
      <c r="K15" s="12">
        <f t="shared" ref="K15:K24" si="8">(SUMIFS(TICARETHANEAG2,KAYNAK,A15,SEBEP,B15,SÜRE,"Uzun",BİLDİRİM,"Bildirimsiz")+SUMIFS(TICARETHANEOG2,KAYNAK,A15,SEBEP,B15,SÜRE,"Uzun",BİLDİRİM,"Bildirimsiz"))/VLOOKUP($B$10,ABONE2,11,FALSE)</f>
        <v>2.926210252441408E-2</v>
      </c>
      <c r="L15" s="12">
        <f t="shared" ref="L15:L24" si="9">(SUMIFS(SANAYIAG2,KAYNAK,A15,SEBEP,B15,SÜRE,"Uzun",BİLDİRİM,"Bildirimsiz")/VLOOKUP($B$10,ABONE2,12,FALSE))</f>
        <v>0.46582237523839676</v>
      </c>
      <c r="M15" s="12">
        <f t="shared" ref="M15:M24" si="10">(SUMIFS(SANAYIOG2,KAYNAK,A15,SEBEP,B15,SÜRE,"Uzun",BİLDİRİM,"Bildirimsiz")/VLOOKUP($B$10,ABONE2,13,FALSE))</f>
        <v>26.742759396423619</v>
      </c>
      <c r="N15" s="12">
        <f t="shared" ref="N15:N24" si="11">(SUMIFS(SANAYIAG2,KAYNAK,A15,SEBEP,B15,SÜRE,"Uzun",BİLDİRİM,"Bildirimsiz")+SUMIFS(SANAYIOG2,KAYNAK,A15,SEBEP,B15,SÜRE,"Uzun",BİLDİRİM,"Bildirimsiz"))/VLOOKUP($B$10,ABONE2,14,FALSE)</f>
        <v>13.570645639965214</v>
      </c>
      <c r="O15" s="17">
        <f t="shared" ref="O15:O24" si="12">(SUMIFS(MESKENAG2,KAYNAK,A15,SEBEP,B15,SÜRE,"Uzun",BİLDİRİM,"Bildirimsiz")+SUMIFS(MESKENOG2,KAYNAK,A15,SEBEP,B15,SÜRE,"Uzun",BİLDİRİM,"Bildirimsiz")+SUMIFS(TARIMSALAG2,KAYNAK,A15,SEBEP,B15,SÜRE,"Uzun",BİLDİRİM,"Bildirimsiz")+SUMIFS(TARIMSALOG2,KAYNAK,A15,SEBEP,B15,SÜRE,"Uzun",BİLDİRİM,"Bildirimsiz")+SUMIFS(TICARETHANEAG2,KAYNAK,A15,SEBEP,B15,SÜRE,"Uzun",BİLDİRİM,"Bildirimsiz")+SUMIFS(TICARETHANEOG2,KAYNAK,A15,SEBEP,B15,SÜRE,"Uzun",BİLDİRİM,"Bildirimsiz")+SUMIFS(SANAYIAG2,KAYNAK,A15,SEBEP,B15,SÜRE,"Uzun",BİLDİRİM,"Bildirimsiz")+SUMIFS(SANAYIOG2,KAYNAK,A15,SEBEP,B15,SÜRE,"Uzun",BİLDİRİM,"Bildirimsiz"))/VLOOKUP($B$10,ABONE2,15,FALSE)</f>
        <v>2.7360674946826528E-2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0.13054511752700643</v>
      </c>
      <c r="D17" s="12">
        <f t="shared" si="1"/>
        <v>2.1508496084051218</v>
      </c>
      <c r="E17" s="12">
        <f t="shared" si="2"/>
        <v>0.13272263719191507</v>
      </c>
      <c r="F17" s="12">
        <f t="shared" si="3"/>
        <v>0.58126876823845974</v>
      </c>
      <c r="G17" s="12">
        <f t="shared" si="4"/>
        <v>2.8935722607864798</v>
      </c>
      <c r="H17" s="12">
        <f t="shared" si="5"/>
        <v>1.0771303072173424</v>
      </c>
      <c r="I17" s="12">
        <f t="shared" si="6"/>
        <v>0.28896066740418302</v>
      </c>
      <c r="J17" s="12">
        <f t="shared" si="7"/>
        <v>10.312390687271606</v>
      </c>
      <c r="K17" s="12">
        <f t="shared" si="8"/>
        <v>0.55572866365730533</v>
      </c>
      <c r="L17" s="12">
        <f t="shared" si="9"/>
        <v>9.1982894483499038</v>
      </c>
      <c r="M17" s="12">
        <f t="shared" si="10"/>
        <v>204.63230262589477</v>
      </c>
      <c r="N17" s="12">
        <f t="shared" si="11"/>
        <v>106.66506042485915</v>
      </c>
      <c r="O17" s="17">
        <f t="shared" si="12"/>
        <v>0.36223746424636727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5.5694227216303398E-3</v>
      </c>
      <c r="D18" s="12">
        <f t="shared" si="1"/>
        <v>7.8690854349364962E-3</v>
      </c>
      <c r="E18" s="12">
        <f t="shared" si="2"/>
        <v>5.5719013384940312E-3</v>
      </c>
      <c r="F18" s="12">
        <f t="shared" si="3"/>
        <v>1.0904960051787141E-2</v>
      </c>
      <c r="G18" s="12">
        <f t="shared" si="4"/>
        <v>2.3269198827284267E-2</v>
      </c>
      <c r="H18" s="12">
        <f t="shared" si="5"/>
        <v>1.3556407185469597E-2</v>
      </c>
      <c r="I18" s="12">
        <f t="shared" si="6"/>
        <v>2.3041883471247221E-2</v>
      </c>
      <c r="J18" s="12">
        <f t="shared" si="7"/>
        <v>0.56081573493873449</v>
      </c>
      <c r="K18" s="12">
        <f t="shared" si="8"/>
        <v>3.7354434415280573E-2</v>
      </c>
      <c r="L18" s="12">
        <f t="shared" si="9"/>
        <v>1.5099193588763928</v>
      </c>
      <c r="M18" s="12">
        <f t="shared" si="10"/>
        <v>5.4047140989151137</v>
      </c>
      <c r="N18" s="12">
        <f t="shared" si="11"/>
        <v>3.4523297958099164</v>
      </c>
      <c r="O18" s="17">
        <f t="shared" si="12"/>
        <v>1.5297456380044924E-2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5.0687651430187067E-5</v>
      </c>
      <c r="D20" s="12">
        <f t="shared" si="1"/>
        <v>5.5889017219885027E-4</v>
      </c>
      <c r="E20" s="12">
        <f t="shared" si="2"/>
        <v>5.1235401033143664E-5</v>
      </c>
      <c r="F20" s="12">
        <f t="shared" si="3"/>
        <v>1.4743408820832972E-3</v>
      </c>
      <c r="G20" s="12">
        <f t="shared" si="4"/>
        <v>3.4003699771177976E-3</v>
      </c>
      <c r="H20" s="12">
        <f t="shared" si="5"/>
        <v>1.8873678719485032E-3</v>
      </c>
      <c r="I20" s="12">
        <f t="shared" si="6"/>
        <v>5.8920790480837198E-5</v>
      </c>
      <c r="J20" s="12">
        <f t="shared" si="7"/>
        <v>3.3054970384975382E-3</v>
      </c>
      <c r="K20" s="12">
        <f t="shared" si="8"/>
        <v>1.4532660552117108E-4</v>
      </c>
      <c r="L20" s="12">
        <f t="shared" si="9"/>
        <v>0</v>
      </c>
      <c r="M20" s="12">
        <f t="shared" si="10"/>
        <v>8.3482990408492025E-3</v>
      </c>
      <c r="N20" s="12">
        <f t="shared" si="11"/>
        <v>4.1634602770944489E-3</v>
      </c>
      <c r="O20" s="17">
        <f t="shared" si="12"/>
        <v>1.2370697197139753E-4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1.9651720107918245E-2</v>
      </c>
      <c r="D21" s="12">
        <f t="shared" si="1"/>
        <v>2.9180740061901409E-3</v>
      </c>
      <c r="E21" s="12">
        <f t="shared" si="2"/>
        <v>1.9633684290239938E-2</v>
      </c>
      <c r="F21" s="12">
        <f t="shared" si="3"/>
        <v>4.6140483357544212E-2</v>
      </c>
      <c r="G21" s="12">
        <f t="shared" si="4"/>
        <v>1.5007156043284581E-3</v>
      </c>
      <c r="H21" s="12">
        <f t="shared" si="5"/>
        <v>3.6567715764922598E-2</v>
      </c>
      <c r="I21" s="12">
        <f t="shared" si="6"/>
        <v>5.1479640664014073E-2</v>
      </c>
      <c r="J21" s="12">
        <f t="shared" si="7"/>
        <v>3.2882037574398222E-3</v>
      </c>
      <c r="K21" s="12">
        <f t="shared" si="8"/>
        <v>5.019705246470068E-2</v>
      </c>
      <c r="L21" s="12">
        <f t="shared" si="9"/>
        <v>0.75281995509318289</v>
      </c>
      <c r="M21" s="12">
        <f t="shared" si="10"/>
        <v>3.6959692768497567E-2</v>
      </c>
      <c r="N21" s="12">
        <f t="shared" si="11"/>
        <v>0.39580641837683855</v>
      </c>
      <c r="O21" s="17">
        <f t="shared" si="12"/>
        <v>2.5550810219683317E-2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3.0934081563617822E-3</v>
      </c>
      <c r="D22" s="12">
        <f t="shared" si="1"/>
        <v>0</v>
      </c>
      <c r="E22" s="12">
        <f t="shared" si="2"/>
        <v>3.0900740267182161E-3</v>
      </c>
      <c r="F22" s="12">
        <f t="shared" si="3"/>
        <v>9.0828727520119393E-3</v>
      </c>
      <c r="G22" s="12">
        <f t="shared" si="4"/>
        <v>0</v>
      </c>
      <c r="H22" s="12">
        <f t="shared" si="5"/>
        <v>7.1350976110424336E-3</v>
      </c>
      <c r="I22" s="12">
        <f t="shared" si="6"/>
        <v>1.1973447513484265E-2</v>
      </c>
      <c r="J22" s="12">
        <f t="shared" si="7"/>
        <v>0</v>
      </c>
      <c r="K22" s="12">
        <f t="shared" si="8"/>
        <v>1.1654780889875078E-2</v>
      </c>
      <c r="L22" s="12">
        <f t="shared" si="9"/>
        <v>0.40228325176721264</v>
      </c>
      <c r="M22" s="12">
        <f t="shared" si="10"/>
        <v>0</v>
      </c>
      <c r="N22" s="12">
        <f t="shared" si="11"/>
        <v>0.20165671327383322</v>
      </c>
      <c r="O22" s="17">
        <f t="shared" si="12"/>
        <v>4.845597933472473E-3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4.7729229737301153E-5</v>
      </c>
      <c r="D24" s="12">
        <f t="shared" si="1"/>
        <v>0</v>
      </c>
      <c r="E24" s="12">
        <f t="shared" si="2"/>
        <v>4.7677786335173812E-5</v>
      </c>
      <c r="F24" s="12">
        <f t="shared" si="3"/>
        <v>1.3415137552803387E-5</v>
      </c>
      <c r="G24" s="12">
        <f t="shared" si="4"/>
        <v>0</v>
      </c>
      <c r="H24" s="12">
        <f t="shared" si="5"/>
        <v>1.0538330605106256E-5</v>
      </c>
      <c r="I24" s="12">
        <f t="shared" si="6"/>
        <v>3.7558510466243082E-5</v>
      </c>
      <c r="J24" s="12">
        <f t="shared" si="7"/>
        <v>0</v>
      </c>
      <c r="K24" s="12">
        <f t="shared" si="8"/>
        <v>3.655891167027482E-5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4.4759780503112935E-5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0.16339271928496477</v>
      </c>
      <c r="D25" s="12">
        <f t="shared" ref="D25:O25" si="13">SUM(D15:D24)</f>
        <v>2.1698640899555555</v>
      </c>
      <c r="E25" s="12">
        <f t="shared" si="13"/>
        <v>0.16555532936994874</v>
      </c>
      <c r="F25" s="12">
        <f t="shared" si="13"/>
        <v>0.67840990994158201</v>
      </c>
      <c r="G25" s="12">
        <f t="shared" si="13"/>
        <v>3.133768370967692</v>
      </c>
      <c r="H25" s="12">
        <f t="shared" si="13"/>
        <v>1.2049488479110075</v>
      </c>
      <c r="I25" s="12">
        <f t="shared" si="13"/>
        <v>0.39333424087557262</v>
      </c>
      <c r="J25" s="12">
        <f t="shared" si="13"/>
        <v>11.328926251566573</v>
      </c>
      <c r="K25" s="12">
        <f t="shared" si="13"/>
        <v>0.68437891946876706</v>
      </c>
      <c r="L25" s="12">
        <f t="shared" si="13"/>
        <v>12.329134389325088</v>
      </c>
      <c r="M25" s="12">
        <f t="shared" si="13"/>
        <v>236.82508411304286</v>
      </c>
      <c r="N25" s="12">
        <f t="shared" si="13"/>
        <v>124.28966245256206</v>
      </c>
      <c r="O25" s="12">
        <f t="shared" si="13"/>
        <v>0.43546047047886904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(SUMIFS(MESKENAG2,KAYNAK,A28,SEBEP,B28,SÜRE,"Uzun",BİLDİRİM,"Bildirimli")/VLOOKUP($B$10,ABONE2,3,FALSE))</f>
        <v>2.3284994534439243E-2</v>
      </c>
      <c r="D28" s="12">
        <f>(SUMIFS(MESKENOG2,KAYNAK,A28,SEBEP,B28,SÜRE,"Uzun",BİLDİRİM,"Bildirimli")/VLOOKUP($B$10,ABONE2,4,FALSE))</f>
        <v>5.3754627140376737E-2</v>
      </c>
      <c r="E28" s="12">
        <f>(SUMIFS(MESKENAG2,KAYNAK,A28,SEBEP,B28,SÜRE,"Uzun",BİLDİRİM,"Bildirimli")+SUMIFS(MESKENOG2,KAYNAK,A28,SEBEP,B28,SÜRE,"Uzun",BİLDİRİM,"Bildirimli"))/VLOOKUP($B$10,ABONE2,5,FALSE)</f>
        <v>2.331783523963073E-2</v>
      </c>
      <c r="F28" s="12">
        <f>(SUMIFS(TARIMSALAG2,KAYNAK,A28,SEBEP,B28,SÜRE,"Uzun",BİLDİRİM,"Bildirimli")/VLOOKUP($B$10,ABONE2,6,FALSE))</f>
        <v>3.4601534776651857E-2</v>
      </c>
      <c r="G28" s="12">
        <f>(SUMIFS(TARIMSALOG2,KAYNAK,A28,SEBEP,B28,SÜRE,"Uzun",BİLDİRİM,"Bildirimli")/VLOOKUP($B$10,ABONE2,7,FALSE))</f>
        <v>0.20118833514849249</v>
      </c>
      <c r="H28" s="12">
        <f>(SUMIFS(TARIMSALAG2,KAYNAK,A28,SEBEP,B28,SÜRE,"Uzun",BİLDİRİM,"Bildirimli")+SUMIFS(TARIMSALOG2,KAYNAK,A28,SEBEP,B28,SÜRE,"Uzun",BİLDİRİM,"Bildirimli"))/VLOOKUP($B$10,ABONE2,8,FALSE)</f>
        <v>7.0325213555047922E-2</v>
      </c>
      <c r="I28" s="12">
        <f>(SUMIFS(TICARETHANEAG2,KAYNAK,A28,SEBEP,B28,SÜRE,"Uzun",BİLDİRİM,"Bildirimli")/VLOOKUP($B$10,ABONE2,9,FALSE))</f>
        <v>4.5644020491730199E-2</v>
      </c>
      <c r="J28" s="12">
        <f>(SUMIFS(TICARETHANEOG2,KAYNAK,A28,SEBEP,B28,SÜRE,"Uzun",BİLDİRİM,"Bildirimli")/VLOOKUP($B$10,ABONE2,10,FALSE))</f>
        <v>1.5335196993092177</v>
      </c>
      <c r="K28" s="12">
        <f>(SUMIFS(TICARETHANEAG2,KAYNAK,A28,SEBEP,B28,SÜRE,"Uzun",BİLDİRİM,"Bildirimli")+SUMIFS(TICARETHANEOG2,KAYNAK,A28,SEBEP,B28,SÜRE,"Uzun",BİLDİRİM,"Bildirimli"))/VLOOKUP($B$10,ABONE2,11,FALSE)</f>
        <v>8.5243001352090939E-2</v>
      </c>
      <c r="L28" s="12">
        <f>(SUMIFS(SANAYIAG2,KAYNAK,A28,SEBEP,B28,SÜRE,"Uzun",BİLDİRİM,"Bildirimli")/VLOOKUP($B$10,ABONE2,12,FALSE))</f>
        <v>3.3534909594022859</v>
      </c>
      <c r="M28" s="12">
        <f>(SUMIFS(SANAYIOG2,KAYNAK,A28,SEBEP,B28,SÜRE,"Uzun",BİLDİRİM,"Bildirimli")/VLOOKUP($B$10,ABONE2,13,FALSE))</f>
        <v>21.77274668437023</v>
      </c>
      <c r="N28" s="12">
        <f>(SUMIFS(SANAYIAG2,KAYNAK,A28,SEBEP,B28,SÜRE,"Uzun",BİLDİRİM,"Bildirimli")+SUMIFS(SANAYIOG2,KAYNAK,A28,SEBEP,B28,SÜRE,"Uzun",BİLDİRİM,"Bildirimli"))/VLOOKUP($B$10,ABONE2,14,FALSE)</f>
        <v>12.539534627616133</v>
      </c>
      <c r="O28" s="17">
        <f>(SUMIFS(MESKENAG2,KAYNAK,A28,SEBEP,B28,SÜRE,"Uzun",BİLDİRİM,"Bildirimli")+SUMIFS(MESKENOG2,KAYNAK,A28,SEBEP,B28,SÜRE,"Uzun",BİLDİRİM,"Bildirimli")+SUMIFS(TARIMSALAG2,KAYNAK,A28,SEBEP,B28,SÜRE,"Uzun",BİLDİRİM,"Bildirimli")+SUMIFS(TARIMSALOG2,KAYNAK,A28,SEBEP,B28,SÜRE,"Uzun",BİLDİRİM,"Bildirimli")+SUMIFS(TICARETHANEAG2,KAYNAK,A28,SEBEP,B28,SÜRE,"Uzun",BİLDİRİM,"Bildirimli")+SUMIFS(TICARETHANEOG2,KAYNAK,A28,SEBEP,B28,SÜRE,"Uzun",BİLDİRİM,"Bildirimli")+SUMIFS(SANAYIAG2,KAYNAK,A28,SEBEP,B28,SÜRE,"Uzun",BİLDİRİM,"Bildirimli")+SUMIFS(SANAYIOG2,KAYNAK,A28,SEBEP,B28,SÜRE,"Uzun",BİLDİRİM,"Bildirimli"))/VLOOKUP($B$10,ABONE2,15,FALSE)</f>
        <v>5.0457317248047903E-2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(SUMIFS(MESKENAG2,KAYNAK,A29,SEBEP,B29,SÜRE,"Uzun",BİLDİRİM,"Bildirimli")/VLOOKUP($B$10,ABONE2,3,FALSE))</f>
        <v>0.12592572324087753</v>
      </c>
      <c r="D29" s="12">
        <f>(SUMIFS(MESKENOG2,KAYNAK,A29,SEBEP,B29,SÜRE,"Uzun",BİLDİRİM,"Bildirimli")/VLOOKUP($B$10,ABONE2,4,FALSE))</f>
        <v>2.3270421025348047</v>
      </c>
      <c r="E29" s="12">
        <f>(SUMIFS(MESKENAG2,KAYNAK,A29,SEBEP,B29,SÜRE,"Uzun",BİLDİRİM,"Bildirimli")+SUMIFS(MESKENOG2,KAYNAK,A29,SEBEP,B29,SÜRE,"Uzun",BİLDİRİM,"Bildirimli"))/VLOOKUP($B$10,ABONE2,5,FALSE)</f>
        <v>0.12829812513490185</v>
      </c>
      <c r="F29" s="12">
        <f>(SUMIFS(TARIMSALAG2,KAYNAK,A29,SEBEP,B29,SÜRE,"Uzun",BİLDİRİM,"Bildirimli")/VLOOKUP($B$10,ABONE2,6,FALSE))</f>
        <v>0.60531992531468581</v>
      </c>
      <c r="G29" s="12">
        <f>(SUMIFS(TARIMSALOG2,KAYNAK,A29,SEBEP,B29,SÜRE,"Uzun",BİLDİRİM,"Bildirimli")/VLOOKUP($B$10,ABONE2,7,FALSE))</f>
        <v>4.6494896391148011</v>
      </c>
      <c r="H29" s="12">
        <f>(SUMIFS(TARIMSALAG2,KAYNAK,A29,SEBEP,B29,SÜRE,"Uzun",BİLDİRİM,"Bildirimli")+SUMIFS(TARIMSALOG2,KAYNAK,A29,SEBEP,B29,SÜRE,"Uzun",BİLDİRİM,"Bildirimli"))/VLOOKUP($B$10,ABONE2,8,FALSE)</f>
        <v>1.4725712288911634</v>
      </c>
      <c r="I29" s="12">
        <f>(SUMIFS(TICARETHANEAG2,KAYNAK,A29,SEBEP,B29,SÜRE,"Uzun",BİLDİRİM,"Bildirimli")/VLOOKUP($B$10,ABONE2,9,FALSE))</f>
        <v>0.31982115762104618</v>
      </c>
      <c r="J29" s="12">
        <f>(SUMIFS(TICARETHANEOG2,KAYNAK,A29,SEBEP,B29,SÜRE,"Uzun",BİLDİRİM,"Bildirimli")/VLOOKUP($B$10,ABONE2,10,FALSE))</f>
        <v>7.9518787654478391</v>
      </c>
      <c r="K29" s="12">
        <f>(SUMIFS(TICARETHANEAG2,KAYNAK,A29,SEBEP,B29,SÜRE,"Uzun",BİLDİRİM,"Bildirimli")+SUMIFS(TICARETHANEOG2,KAYNAK,A29,SEBEP,B29,SÜRE,"Uzun",BİLDİRİM,"Bildirimli"))/VLOOKUP($B$10,ABONE2,11,FALSE)</f>
        <v>0.52294411166899402</v>
      </c>
      <c r="L29" s="12">
        <f>(SUMIFS(SANAYIAG2,KAYNAK,A29,SEBEP,B29,SÜRE,"Uzun",BİLDİRİM,"Bildirimli")/VLOOKUP($B$10,ABONE2,12,FALSE))</f>
        <v>6.3756369942832265</v>
      </c>
      <c r="M29" s="12">
        <f>(SUMIFS(SANAYIOG2,KAYNAK,A29,SEBEP,B29,SÜRE,"Uzun",BİLDİRİM,"Bildirimli")/VLOOKUP($B$10,ABONE2,13,FALSE))</f>
        <v>94.257122117570901</v>
      </c>
      <c r="N29" s="12">
        <f>(SUMIFS(SANAYIAG2,KAYNAK,A29,SEBEP,B29,SÜRE,"Uzun",BİLDİRİM,"Bildirimli")+SUMIFS(SANAYIOG2,KAYNAK,A29,SEBEP,B29,SÜRE,"Uzun",BİLDİRİM,"Bildirimli"))/VLOOKUP($B$10,ABONE2,14,FALSE)</f>
        <v>50.203855247190461</v>
      </c>
      <c r="O29" s="17">
        <f>(SUMIFS(MESKENAG2,KAYNAK,A29,SEBEP,B29,SÜRE,"Uzun",BİLDİRİM,"Bildirimli")+SUMIFS(MESKENOG2,KAYNAK,A29,SEBEP,B29,SÜRE,"Uzun",BİLDİRİM,"Bildirimli")+SUMIFS(TARIMSALAG2,KAYNAK,A29,SEBEP,B29,SÜRE,"Uzun",BİLDİRİM,"Bildirimli")+SUMIFS(TARIMSALOG2,KAYNAK,A29,SEBEP,B29,SÜRE,"Uzun",BİLDİRİM,"Bildirimli")+SUMIFS(TICARETHANEAG2,KAYNAK,A29,SEBEP,B29,SÜRE,"Uzun",BİLDİRİM,"Bildirimli")+SUMIFS(TICARETHANEOG2,KAYNAK,A29,SEBEP,B29,SÜRE,"Uzun",BİLDİRİM,"Bildirimli")+SUMIFS(SANAYIAG2,KAYNAK,A29,SEBEP,B29,SÜRE,"Uzun",BİLDİRİM,"Bildirimli")+SUMIFS(SANAYIOG2,KAYNAK,A29,SEBEP,B29,SÜRE,"Uzun",BİLDİRİM,"Bildirimli"))/VLOOKUP($B$10,ABONE2,15,FALSE)</f>
        <v>0.29349065254125145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(SUMIFS(MESKENAG2,KAYNAK,A30,SEBEP,B30,SÜRE,"Uzun",BİLDİRİM,"Bildirimli")/VLOOKUP($B$10,ABONE2,3,FALSE))</f>
        <v>0</v>
      </c>
      <c r="D30" s="12">
        <f>(SUMIFS(MESKENOG2,KAYNAK,A30,SEBEP,B30,SÜRE,"Uzun",BİLDİRİM,"Bildirimli")/VLOOKUP($B$10,ABONE2,4,FALSE))</f>
        <v>0</v>
      </c>
      <c r="E30" s="12">
        <f>(SUMIFS(MESKENAG2,KAYNAK,A30,SEBEP,B30,SÜRE,"Uzun",BİLDİRİM,"Bildirimli")+SUMIFS(MESKENOG2,KAYNAK,A30,SEBEP,B30,SÜRE,"Uzun",BİLDİRİM,"Bildirimli"))/VLOOKUP($B$10,ABONE2,5,FALSE)</f>
        <v>0</v>
      </c>
      <c r="F30" s="12">
        <f>(SUMIFS(TARIMSALAG2,KAYNAK,A30,SEBEP,B30,SÜRE,"Uzun",BİLDİRİM,"Bildirimli")/VLOOKUP($B$10,ABONE2,6,FALSE))</f>
        <v>0</v>
      </c>
      <c r="G30" s="12">
        <f>(SUMIFS(TARIMSALOG2,KAYNAK,A30,SEBEP,B30,SÜRE,"Uzun",BİLDİRİM,"Bildirimli")/VLOOKUP($B$10,ABONE2,7,FALSE))</f>
        <v>0</v>
      </c>
      <c r="H30" s="12">
        <f>(SUMIFS(TARIMSALAG2,KAYNAK,A30,SEBEP,B30,SÜRE,"Uzun",BİLDİRİM,"Bildirimli")+SUMIFS(TARIMSALOG2,KAYNAK,A30,SEBEP,B30,SÜRE,"Uzun",BİLDİRİM,"Bildirimli"))/VLOOKUP($B$10,ABONE2,8,FALSE)</f>
        <v>0</v>
      </c>
      <c r="I30" s="12">
        <f>(SUMIFS(TICARETHANEAG2,KAYNAK,A30,SEBEP,B30,SÜRE,"Uzun",BİLDİRİM,"Bildirimli")/VLOOKUP($B$10,ABONE2,9,FALSE))</f>
        <v>0</v>
      </c>
      <c r="J30" s="12">
        <f>(SUMIFS(TICARETHANEOG2,KAYNAK,A30,SEBEP,B30,SÜRE,"Uzun",BİLDİRİM,"Bildirimli")/VLOOKUP($B$10,ABONE2,10,FALSE))</f>
        <v>0</v>
      </c>
      <c r="K30" s="12">
        <f>(SUMIFS(TICARETHANEAG2,KAYNAK,A30,SEBEP,B30,SÜRE,"Uzun",BİLDİRİM,"Bildirimli")+SUMIFS(TICARETHANEOG2,KAYNAK,A30,SEBEP,B30,SÜRE,"Uzun",BİLDİRİM,"Bildirimli"))/VLOOKUP($B$10,ABONE2,11,FALSE)</f>
        <v>0</v>
      </c>
      <c r="L30" s="12">
        <f>(SUMIFS(SANAYIAG2,KAYNAK,A30,SEBEP,B30,SÜRE,"Uzun",BİLDİRİM,"Bildirimli")/VLOOKUP($B$10,ABONE2,12,FALSE))</f>
        <v>0</v>
      </c>
      <c r="M30" s="12">
        <f>(SUMIFS(SANAYIOG2,KAYNAK,A30,SEBEP,B30,SÜRE,"Uzun",BİLDİRİM,"Bildirimli")/VLOOKUP($B$10,ABONE2,13,FALSE))</f>
        <v>0</v>
      </c>
      <c r="N30" s="12">
        <f>(SUMIFS(SANAYIAG2,KAYNAK,A30,SEBEP,B30,SÜRE,"Uzun",BİLDİRİM,"Bildirimli")+SUMIFS(SANAYIOG2,KAYNAK,A30,SEBEP,B30,SÜRE,"Uzun",BİLDİRİM,"Bildirimli"))/VLOOKUP($B$10,ABONE2,14,FALSE)</f>
        <v>0</v>
      </c>
      <c r="O30" s="17">
        <f>(SUMIFS(MESKENAG2,KAYNAK,A30,SEBEP,B30,SÜRE,"Uzun",BİLDİRİM,"Bildirimli")+SUMIFS(MESKENOG2,KAYNAK,A30,SEBEP,B30,SÜRE,"Uzun",BİLDİRİM,"Bildirimli")+SUMIFS(TARIMSALAG2,KAYNAK,A30,SEBEP,B30,SÜRE,"Uzun",BİLDİRİM,"Bildirimli")+SUMIFS(TARIMSALOG2,KAYNAK,A30,SEBEP,B30,SÜRE,"Uzun",BİLDİRİM,"Bildirimli")+SUMIFS(TICARETHANEAG2,KAYNAK,A30,SEBEP,B30,SÜRE,"Uzun",BİLDİRİM,"Bildirimli")+SUMIFS(TICARETHANEOG2,KAYNAK,A30,SEBEP,B30,SÜRE,"Uzun",BİLDİRİM,"Bildirimli")+SUMIFS(SANAYIAG2,KAYNAK,A30,SEBEP,B30,SÜRE,"Uzun",BİLDİRİM,"Bildirimli")+SUMIFS(SANAYIOG2,KAYNAK,A30,SEBEP,B30,SÜRE,"Uzun",BİLDİRİM,"Bildirimli"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(SUMIFS(MESKENAG2,KAYNAK,A31,SEBEP,B31,SÜRE,"Uzun",BİLDİRİM,"Bildirimli")/VLOOKUP($B$10,ABONE2,3,FALSE))</f>
        <v>2.6229274110768398E-2</v>
      </c>
      <c r="D31" s="12">
        <f>(SUMIFS(MESKENOG2,KAYNAK,A31,SEBEP,B31,SÜRE,"Uzun",BİLDİRİM,"Bildirimli")/VLOOKUP($B$10,ABONE2,4,FALSE))</f>
        <v>0</v>
      </c>
      <c r="E31" s="12">
        <f>(SUMIFS(MESKENAG2,KAYNAK,A31,SEBEP,B31,SÜRE,"Uzun",BİLDİRİM,"Bildirimli")+SUMIFS(MESKENOG2,KAYNAK,A31,SEBEP,B31,SÜRE,"Uzun",BİLDİRİM,"Bildirimli"))/VLOOKUP($B$10,ABONE2,5,FALSE)</f>
        <v>2.6201003738440684E-2</v>
      </c>
      <c r="F31" s="12">
        <f>(SUMIFS(TARIMSALAG2,KAYNAK,A31,SEBEP,B31,SÜRE,"Uzun",BİLDİRİM,"Bildirimli")/VLOOKUP($B$10,ABONE2,6,FALSE))</f>
        <v>2.1679346852250318E-2</v>
      </c>
      <c r="G31" s="12">
        <f>(SUMIFS(TARIMSALOG2,KAYNAK,A31,SEBEP,B31,SÜRE,"Uzun",BİLDİRİM,"Bildirimli")/VLOOKUP($B$10,ABONE2,7,FALSE))</f>
        <v>0</v>
      </c>
      <c r="H31" s="12">
        <f>(SUMIFS(TARIMSALAG2,KAYNAK,A31,SEBEP,B31,SÜRE,"Uzun",BİLDİRİM,"Bildirimli")+SUMIFS(TARIMSALOG2,KAYNAK,A31,SEBEP,B31,SÜRE,"Uzun",BİLDİRİM,"Bildirimli"))/VLOOKUP($B$10,ABONE2,8,FALSE)</f>
        <v>1.7030322911898946E-2</v>
      </c>
      <c r="I31" s="12">
        <f>(SUMIFS(TICARETHANEAG2,KAYNAK,A31,SEBEP,B31,SÜRE,"Uzun",BİLDİRİM,"Bildirimli")/VLOOKUP($B$10,ABONE2,9,FALSE))</f>
        <v>6.7989046385125748E-2</v>
      </c>
      <c r="J31" s="12">
        <f>(SUMIFS(TICARETHANEOG2,KAYNAK,A31,SEBEP,B31,SÜRE,"Uzun",BİLDİRİM,"Bildirimli")/VLOOKUP($B$10,ABONE2,10,FALSE))</f>
        <v>2.32194359348947E-2</v>
      </c>
      <c r="K31" s="12">
        <f>(SUMIFS(TICARETHANEAG2,KAYNAK,A31,SEBEP,B31,SÜRE,"Uzun",BİLDİRİM,"Bildirimli")+SUMIFS(TICARETHANEOG2,KAYNAK,A31,SEBEP,B31,SÜRE,"Uzun",BİLDİRİM,"Bildirimli"))/VLOOKUP($B$10,ABONE2,11,FALSE)</f>
        <v>6.6797528187346286E-2</v>
      </c>
      <c r="L31" s="12">
        <f>(SUMIFS(SANAYIAG2,KAYNAK,A31,SEBEP,B31,SÜRE,"Uzun",BİLDİRİM,"Bildirimli")/VLOOKUP($B$10,ABONE2,12,FALSE))</f>
        <v>1.0832940466718497</v>
      </c>
      <c r="M31" s="12">
        <f>(SUMIFS(SANAYIOG2,KAYNAK,A31,SEBEP,B31,SÜRE,"Uzun",BİLDİRİM,"Bildirimli")/VLOOKUP($B$10,ABONE2,13,FALSE))</f>
        <v>0</v>
      </c>
      <c r="N31" s="12">
        <f>(SUMIFS(SANAYIAG2,KAYNAK,A31,SEBEP,B31,SÜRE,"Uzun",BİLDİRİM,"Bildirimli")+SUMIFS(SANAYIOG2,KAYNAK,A31,SEBEP,B31,SÜRE,"Uzun",BİLDİRİM,"Bildirimli"))/VLOOKUP($B$10,ABONE2,14,FALSE)</f>
        <v>0.54303408357494132</v>
      </c>
      <c r="O31" s="17">
        <f>(SUMIFS(MESKENAG2,KAYNAK,A31,SEBEP,B31,SÜRE,"Uzun",BİLDİRİM,"Bildirimli")+SUMIFS(MESKENOG2,KAYNAK,A31,SEBEP,B31,SÜRE,"Uzun",BİLDİRİM,"Bildirimli")+SUMIFS(TARIMSALAG2,KAYNAK,A31,SEBEP,B31,SÜRE,"Uzun",BİLDİRİM,"Bildirimli")+SUMIFS(TARIMSALOG2,KAYNAK,A31,SEBEP,B31,SÜRE,"Uzun",BİLDİRİM,"Bildirimli")+SUMIFS(TICARETHANEAG2,KAYNAK,A31,SEBEP,B31,SÜRE,"Uzun",BİLDİRİM,"Bildirimli")+SUMIFS(TICARETHANEOG2,KAYNAK,A31,SEBEP,B31,SÜRE,"Uzun",BİLDİRİM,"Bildirimli")+SUMIFS(SANAYIAG2,KAYNAK,A31,SEBEP,B31,SÜRE,"Uzun",BİLDİRİM,"Bildirimli")+SUMIFS(SANAYIOG2,KAYNAK,A31,SEBEP,B31,SÜRE,"Uzun",BİLDİRİM,"Bildirimli"))/VLOOKUP($B$10,ABONE2,15,FALSE)</f>
        <v>3.3185194224615938E-2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(SUMIFS(MESKENAG2,KAYNAK,A32,SEBEP,B32,SÜRE,"Uzun",BİLDİRİM,"Bildirimli")/VLOOKUP($B$10,ABONE2,3,FALSE))</f>
        <v>0</v>
      </c>
      <c r="D32" s="12">
        <f>(SUMIFS(MESKENOG2,KAYNAK,A32,SEBEP,B32,SÜRE,"Uzun",BİLDİRİM,"Bildirimli")/VLOOKUP($B$10,ABONE2,4,FALSE))</f>
        <v>0</v>
      </c>
      <c r="E32" s="12">
        <f>(SUMIFS(MESKENAG2,KAYNAK,A32,SEBEP,B32,SÜRE,"Uzun",BİLDİRİM,"Bildirimli")+SUMIFS(MESKENOG2,KAYNAK,A32,SEBEP,B32,SÜRE,"Uzun",BİLDİRİM,"Bildirimli"))/VLOOKUP($B$10,ABONE2,5,FALSE)</f>
        <v>0</v>
      </c>
      <c r="F32" s="12">
        <f>(SUMIFS(TARIMSALAG2,KAYNAK,A32,SEBEP,B32,SÜRE,"Uzun",BİLDİRİM,"Bildirimli")/VLOOKUP($B$10,ABONE2,6,FALSE))</f>
        <v>0</v>
      </c>
      <c r="G32" s="12">
        <f>(SUMIFS(TARIMSALOG2,KAYNAK,A32,SEBEP,B32,SÜRE,"Uzun",BİLDİRİM,"Bildirimli")/VLOOKUP($B$10,ABONE2,7,FALSE))</f>
        <v>0</v>
      </c>
      <c r="H32" s="12">
        <f>(SUMIFS(TARIMSALAG2,KAYNAK,A32,SEBEP,B32,SÜRE,"Uzun",BİLDİRİM,"Bildirimli")+SUMIFS(TARIMSALOG2,KAYNAK,A32,SEBEP,B32,SÜRE,"Uzun",BİLDİRİM,"Bildirimli"))/VLOOKUP($B$10,ABONE2,8,FALSE)</f>
        <v>0</v>
      </c>
      <c r="I32" s="12">
        <f>(SUMIFS(TICARETHANEAG2,KAYNAK,A32,SEBEP,B32,SÜRE,"Uzun",BİLDİRİM,"Bildirimli")/VLOOKUP($B$10,ABONE2,9,FALSE))</f>
        <v>0</v>
      </c>
      <c r="J32" s="12">
        <f>(SUMIFS(TICARETHANEOG2,KAYNAK,A32,SEBEP,B32,SÜRE,"Uzun",BİLDİRİM,"Bildirimli")/VLOOKUP($B$10,ABONE2,10,FALSE))</f>
        <v>0</v>
      </c>
      <c r="K32" s="12">
        <f>(SUMIFS(TICARETHANEAG2,KAYNAK,A32,SEBEP,B32,SÜRE,"Uzun",BİLDİRİM,"Bildirimli")+SUMIFS(TICARETHANEOG2,KAYNAK,A32,SEBEP,B32,SÜRE,"Uzun",BİLDİRİM,"Bildirimli"))/VLOOKUP($B$10,ABONE2,11,FALSE)</f>
        <v>0</v>
      </c>
      <c r="L32" s="12">
        <f>(SUMIFS(SANAYIAG2,KAYNAK,A32,SEBEP,B32,SÜRE,"Uzun",BİLDİRİM,"Bildirimli")/VLOOKUP($B$10,ABONE2,12,FALSE))</f>
        <v>0</v>
      </c>
      <c r="M32" s="12">
        <f>(SUMIFS(SANAYIOG2,KAYNAK,A32,SEBEP,B32,SÜRE,"Uzun",BİLDİRİM,"Bildirimli")/VLOOKUP($B$10,ABONE2,13,FALSE))</f>
        <v>0</v>
      </c>
      <c r="N32" s="12">
        <f>(SUMIFS(SANAYIAG2,KAYNAK,A32,SEBEP,B32,SÜRE,"Uzun",BİLDİRİM,"Bildirimli")+SUMIFS(SANAYIOG2,KAYNAK,A32,SEBEP,B32,SÜRE,"Uzun",BİLDİRİM,"Bildirimli"))/VLOOKUP($B$10,ABONE2,14,FALSE)</f>
        <v>0</v>
      </c>
      <c r="O32" s="17">
        <f>(SUMIFS(MESKENAG2,KAYNAK,A32,SEBEP,B32,SÜRE,"Uzun",BİLDİRİM,"Bildirimli")+SUMIFS(MESKENOG2,KAYNAK,A32,SEBEP,B32,SÜRE,"Uzun",BİLDİRİM,"Bildirimli")+SUMIFS(TARIMSALAG2,KAYNAK,A32,SEBEP,B32,SÜRE,"Uzun",BİLDİRİM,"Bildirimli")+SUMIFS(TARIMSALOG2,KAYNAK,A32,SEBEP,B32,SÜRE,"Uzun",BİLDİRİM,"Bildirimli")+SUMIFS(TICARETHANEAG2,KAYNAK,A32,SEBEP,B32,SÜRE,"Uzun",BİLDİRİM,"Bildirimli")+SUMIFS(TICARETHANEOG2,KAYNAK,A32,SEBEP,B32,SÜRE,"Uzun",BİLDİRİM,"Bildirimli")+SUMIFS(SANAYIAG2,KAYNAK,A32,SEBEP,B32,SÜRE,"Uzun",BİLDİRİM,"Bildirimli")+SUMIFS(SANAYIOG2,KAYNAK,A32,SEBEP,B32,SÜRE,"Uzun",BİLDİRİM,"Bildirimli"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0.17543999188608517</v>
      </c>
      <c r="D33" s="12">
        <f t="shared" ref="D33:O33" si="14">SUM(D28:D32)</f>
        <v>2.3807967296751813</v>
      </c>
      <c r="E33" s="12">
        <f t="shared" si="14"/>
        <v>0.17781696411297326</v>
      </c>
      <c r="F33" s="12">
        <f t="shared" si="14"/>
        <v>0.66160080694358803</v>
      </c>
      <c r="G33" s="12">
        <f t="shared" si="14"/>
        <v>4.8506779742632933</v>
      </c>
      <c r="H33" s="12">
        <f t="shared" si="14"/>
        <v>1.5599267653581101</v>
      </c>
      <c r="I33" s="12">
        <f t="shared" si="14"/>
        <v>0.43345422449790216</v>
      </c>
      <c r="J33" s="12">
        <f t="shared" si="14"/>
        <v>9.5086179006919522</v>
      </c>
      <c r="K33" s="12">
        <f t="shared" si="14"/>
        <v>0.67498464120843127</v>
      </c>
      <c r="L33" s="12">
        <f t="shared" si="14"/>
        <v>10.812422000357362</v>
      </c>
      <c r="M33" s="12">
        <f t="shared" si="14"/>
        <v>116.02986880194113</v>
      </c>
      <c r="N33" s="12">
        <f t="shared" si="14"/>
        <v>63.28642395838154</v>
      </c>
      <c r="O33" s="12">
        <f t="shared" si="14"/>
        <v>0.37713316401391528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3005615</v>
      </c>
      <c r="D37" s="16">
        <f>VLOOKUP($B$10,ABONE2,4,FALSE)</f>
        <v>3243</v>
      </c>
      <c r="E37" s="16">
        <f>VLOOKUP($B$10,ABONE2,5,FALSE)</f>
        <v>3008858</v>
      </c>
      <c r="F37" s="16">
        <f>VLOOKUP($B$10,ABONE2,6,FALSE)</f>
        <v>82869</v>
      </c>
      <c r="G37" s="16">
        <f>VLOOKUP($B$10,ABONE2,7,FALSE)</f>
        <v>22622</v>
      </c>
      <c r="H37" s="16">
        <f>VLOOKUP($B$10,ABONE2,8,FALSE)</f>
        <v>105491</v>
      </c>
      <c r="I37" s="16">
        <f>VLOOKUP($B$10,ABONE2,9,FALSE)</f>
        <v>588725</v>
      </c>
      <c r="J37" s="16">
        <f>VLOOKUP($B$10,ABONE2,10,FALSE)</f>
        <v>16097</v>
      </c>
      <c r="K37" s="16">
        <f>VLOOKUP($B$10,ABONE2,11,FALSE)</f>
        <v>604822</v>
      </c>
      <c r="L37" s="21">
        <f>VLOOKUP($B$10,ABONE2,12,FALSE)</f>
        <v>2349</v>
      </c>
      <c r="M37" s="21">
        <f>VLOOKUP($B$10,ABONE2,13,FALSE)</f>
        <v>2337</v>
      </c>
      <c r="N37" s="21">
        <f>VLOOKUP($B$10,ABONE2,14,FALSE)</f>
        <v>4686</v>
      </c>
      <c r="O37" s="21">
        <f>VLOOKUP($B$10,ABONE2,15,FALSE)</f>
        <v>3723857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628837.01409497648</v>
      </c>
      <c r="D38" s="16">
        <f>VLOOKUP($B$10,TUKETIM,4,FALSE)</f>
        <v>16103.948339122973</v>
      </c>
      <c r="E38" s="16">
        <f>VLOOKUP($B$10,TUKETIM,5,FALSE)</f>
        <v>644940.96243409941</v>
      </c>
      <c r="F38" s="16">
        <f>VLOOKUP($B$10,TUKETIM,6,FALSE)</f>
        <v>54815.521403282168</v>
      </c>
      <c r="G38" s="16">
        <f>VLOOKUP($B$10,TUKETIM,7,FALSE)</f>
        <v>56783.888262640015</v>
      </c>
      <c r="H38" s="16">
        <f>VLOOKUP($B$10,TUKETIM,8,FALSE)</f>
        <v>111599.40966592218</v>
      </c>
      <c r="I38" s="16">
        <f>VLOOKUP($B$10,TUKETIM,9,FALSE)</f>
        <v>338642.58123570459</v>
      </c>
      <c r="J38" s="16">
        <f>VLOOKUP($B$10,TUKETIM,10,FALSE)</f>
        <v>299520.40615469369</v>
      </c>
      <c r="K38" s="16">
        <f>VLOOKUP($B$10,TUKETIM,11,FALSE)</f>
        <v>638162.98739039828</v>
      </c>
      <c r="L38" s="21">
        <f>VLOOKUP($B$10,TUKETIM,12,FALSE)</f>
        <v>26223.257026689116</v>
      </c>
      <c r="M38" s="21">
        <f>VLOOKUP($B$10,TUKETIM,13,FALSE)</f>
        <v>411418.09229566529</v>
      </c>
      <c r="N38" s="21">
        <f>VLOOKUP($B$10,TUKETIM,14,FALSE)</f>
        <v>437641.34932235442</v>
      </c>
      <c r="O38" s="21">
        <f>VLOOKUP($B$10,TUKETIM,15,FALSE)</f>
        <v>1832344.7088127742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15551205.020000614</v>
      </c>
      <c r="D39" s="16">
        <f>VLOOKUP($B$10,ANLASMA,4,FALSE)</f>
        <v>144123.59100000001</v>
      </c>
      <c r="E39" s="16">
        <f>VLOOKUP($B$10,ANLASMA,5,FALSE)</f>
        <v>15695328.611000614</v>
      </c>
      <c r="F39" s="16">
        <f>VLOOKUP($B$10,ANLASMA,6,FALSE)</f>
        <v>544355.37899999844</v>
      </c>
      <c r="G39" s="16">
        <f>VLOOKUP($B$10,ANLASMA,7,FALSE)</f>
        <v>631304.84299999964</v>
      </c>
      <c r="H39" s="16">
        <f>VLOOKUP($B$10,ANLASMA,8,FALSE)</f>
        <v>1175660.2219999982</v>
      </c>
      <c r="I39" s="16">
        <f>VLOOKUP($B$10,ANLASMA,9,FALSE)</f>
        <v>3774496.082000114</v>
      </c>
      <c r="J39" s="16">
        <f>VLOOKUP($B$10,ANLASMA,10,FALSE)</f>
        <v>4557876.8999999994</v>
      </c>
      <c r="K39" s="16">
        <f>VLOOKUP($B$10,ANLASMA,11,FALSE)</f>
        <v>8332372.9820001135</v>
      </c>
      <c r="L39" s="21">
        <f>VLOOKUP($B$10,ANLASMA,12,FALSE)</f>
        <v>98553.172999999995</v>
      </c>
      <c r="M39" s="21">
        <f>VLOOKUP($B$10,ANLASMA,13,FALSE)</f>
        <v>1997602.9110000003</v>
      </c>
      <c r="N39" s="21">
        <f>VLOOKUP($B$10,ANLASMA,14,FALSE)</f>
        <v>2096156.0840000003</v>
      </c>
      <c r="O39" s="21">
        <f>VLOOKUP($B$10,ANLASMA,15,FALSE)</f>
        <v>27299517.899000727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O26:O27"/>
    <mergeCell ref="O13:O14"/>
    <mergeCell ref="B35:B36"/>
    <mergeCell ref="A26:B26"/>
    <mergeCell ref="C26:E26"/>
    <mergeCell ref="F26:H26"/>
    <mergeCell ref="I26:K26"/>
    <mergeCell ref="L26:N26"/>
    <mergeCell ref="C13:E13"/>
    <mergeCell ref="F13:H13"/>
    <mergeCell ref="L13:N13"/>
    <mergeCell ref="I35:K35"/>
    <mergeCell ref="L35:N35"/>
    <mergeCell ref="O35:O36"/>
    <mergeCell ref="A1:C1"/>
    <mergeCell ref="B2:C2"/>
    <mergeCell ref="B3:C3"/>
    <mergeCell ref="B4:C4"/>
    <mergeCell ref="B5:C5"/>
    <mergeCell ref="B43:K43"/>
    <mergeCell ref="B44:K44"/>
    <mergeCell ref="B6:C6"/>
    <mergeCell ref="B7:C7"/>
    <mergeCell ref="B8:C8"/>
    <mergeCell ref="B9:C9"/>
    <mergeCell ref="B42:K42"/>
    <mergeCell ref="I13:K13"/>
    <mergeCell ref="A25:B25"/>
    <mergeCell ref="A13:B13"/>
    <mergeCell ref="B10:C10"/>
    <mergeCell ref="A33:B33"/>
    <mergeCell ref="C35:E35"/>
    <mergeCell ref="F35:H35"/>
  </mergeCells>
  <dataValidations disablePrompts="1"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0.48213381867777394</v>
      </c>
      <c r="D17" s="12">
        <f t="shared" si="1"/>
        <v>14.62192679427141</v>
      </c>
      <c r="E17" s="12">
        <f t="shared" si="2"/>
        <v>0.54309517902753324</v>
      </c>
      <c r="F17" s="12">
        <f t="shared" si="3"/>
        <v>0.54014126387551709</v>
      </c>
      <c r="G17" s="12">
        <f t="shared" si="4"/>
        <v>20.207036666922999</v>
      </c>
      <c r="H17" s="12">
        <f t="shared" si="5"/>
        <v>1.1886504840384851</v>
      </c>
      <c r="I17" s="12">
        <f t="shared" si="6"/>
        <v>0.88636671320420102</v>
      </c>
      <c r="J17" s="12">
        <f t="shared" si="7"/>
        <v>16.961130113730047</v>
      </c>
      <c r="K17" s="12">
        <f t="shared" si="8"/>
        <v>1.467681200014838</v>
      </c>
      <c r="L17" s="12">
        <f t="shared" si="9"/>
        <v>17.279848273781539</v>
      </c>
      <c r="M17" s="12">
        <f t="shared" si="10"/>
        <v>178.93454882813677</v>
      </c>
      <c r="N17" s="12">
        <f t="shared" si="11"/>
        <v>116.7596639995386</v>
      </c>
      <c r="O17" s="17">
        <f t="shared" si="12"/>
        <v>0.78179173792908041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4.0987814685613716E-2</v>
      </c>
      <c r="D21" s="12">
        <f t="shared" si="1"/>
        <v>0</v>
      </c>
      <c r="E21" s="12">
        <f t="shared" si="2"/>
        <v>4.0811102555152419E-2</v>
      </c>
      <c r="F21" s="12">
        <f t="shared" si="3"/>
        <v>6.5722342010732238E-2</v>
      </c>
      <c r="G21" s="12">
        <f t="shared" si="4"/>
        <v>0</v>
      </c>
      <c r="H21" s="12">
        <f t="shared" si="5"/>
        <v>6.3555170024956614E-2</v>
      </c>
      <c r="I21" s="12">
        <f t="shared" si="6"/>
        <v>8.4136983320217573E-2</v>
      </c>
      <c r="J21" s="12">
        <f t="shared" si="7"/>
        <v>0</v>
      </c>
      <c r="K21" s="12">
        <f t="shared" si="8"/>
        <v>8.109432284292635E-2</v>
      </c>
      <c r="L21" s="12">
        <f t="shared" si="9"/>
        <v>0.92399262658413761</v>
      </c>
      <c r="M21" s="12">
        <f t="shared" si="10"/>
        <v>0</v>
      </c>
      <c r="N21" s="12">
        <f t="shared" si="11"/>
        <v>0.35538177945543753</v>
      </c>
      <c r="O21" s="17">
        <f t="shared" si="12"/>
        <v>4.8710519714895921E-2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5.2277727165787272E-3</v>
      </c>
      <c r="D22" s="12">
        <f t="shared" si="1"/>
        <v>0</v>
      </c>
      <c r="E22" s="12">
        <f t="shared" si="2"/>
        <v>5.2052340459664993E-3</v>
      </c>
      <c r="F22" s="12">
        <f t="shared" si="3"/>
        <v>1.0345779876809015E-3</v>
      </c>
      <c r="G22" s="12">
        <f t="shared" si="4"/>
        <v>0</v>
      </c>
      <c r="H22" s="12">
        <f t="shared" si="5"/>
        <v>1.0004631286633084E-3</v>
      </c>
      <c r="I22" s="12">
        <f t="shared" si="6"/>
        <v>3.0424224932618871E-2</v>
      </c>
      <c r="J22" s="12">
        <f t="shared" si="7"/>
        <v>0</v>
      </c>
      <c r="K22" s="12">
        <f t="shared" si="8"/>
        <v>2.9323988352916667E-2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8.9205394534848485E-3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0.52834940607996639</v>
      </c>
      <c r="D25" s="12">
        <f t="shared" ref="D25:O25" si="13">SUM(D15:D24)</f>
        <v>14.62192679427141</v>
      </c>
      <c r="E25" s="12">
        <f t="shared" si="13"/>
        <v>0.58911151562865216</v>
      </c>
      <c r="F25" s="12">
        <f t="shared" si="13"/>
        <v>0.60689818387393024</v>
      </c>
      <c r="G25" s="12">
        <f t="shared" si="13"/>
        <v>20.207036666922999</v>
      </c>
      <c r="H25" s="12">
        <f t="shared" si="13"/>
        <v>1.253206117192105</v>
      </c>
      <c r="I25" s="12">
        <f t="shared" si="13"/>
        <v>1.0009279214570375</v>
      </c>
      <c r="J25" s="12">
        <f t="shared" si="13"/>
        <v>16.961130113730047</v>
      </c>
      <c r="K25" s="12">
        <f t="shared" si="13"/>
        <v>1.578099511210681</v>
      </c>
      <c r="L25" s="12">
        <f t="shared" si="13"/>
        <v>18.203840900365677</v>
      </c>
      <c r="M25" s="12">
        <f t="shared" si="13"/>
        <v>178.93454882813677</v>
      </c>
      <c r="N25" s="12">
        <f t="shared" si="13"/>
        <v>117.11504577899404</v>
      </c>
      <c r="O25" s="12">
        <f t="shared" si="13"/>
        <v>0.83942279709746115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0.79443672836210644</v>
      </c>
      <c r="D29" s="12">
        <f>(SUMIFS(MESKENOG2,KAYNAK,A29,SEBEP,B29,SÜRE,"Uzun",BİLDİRİM,"Bildirimli",İL,$B$10,İLÇE,$B$11)/VLOOKUP($B$11,ABONE2,4,FALSE))</f>
        <v>23.305124033950854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0.89148780421062934</v>
      </c>
      <c r="F29" s="12">
        <f>(SUMIFS(TARIMSALAG2,KAYNAK,A29,SEBEP,B29,SÜRE,"Uzun",BİLDİRİM,"Bildirimli",İL,$B$10,İLÇE,$B$11)/VLOOKUP($B$11,ABONE2,6,FALSE))</f>
        <v>0.99726465084880445</v>
      </c>
      <c r="G29" s="12">
        <f>(SUMIFS(TARIMSALOG2,KAYNAK,A29,SEBEP,B29,SÜRE,"Uzun",BİLDİRİM,"Bildirimli",İL,$B$10,İLÇE,$B$11)/VLOOKUP($B$11,ABONE2,7,FALSE))</f>
        <v>42.344976531430561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2.3606914570463977</v>
      </c>
      <c r="I29" s="12">
        <f>(SUMIFS(TICARETHANEAG2,KAYNAK,A29,SEBEP,B29,SÜRE,"Uzun",BİLDİRİM,"Bildirimli",İL,$B$10,İLÇE,$B$11)/VLOOKUP($B$11,ABONE2,9,FALSE))</f>
        <v>1.6636976645714217</v>
      </c>
      <c r="J29" s="12">
        <f>(SUMIFS(TICARETHANEOG2,KAYNAK,A29,SEBEP,B29,SÜRE,"Uzun",BİLDİRİM,"Bildirimli",İL,$B$10,İLÇE,$B$11)/VLOOKUP($B$11,ABONE2,10,FALSE))</f>
        <v>28.709289020986223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2.6417521259720891</v>
      </c>
      <c r="L29" s="12">
        <f>(SUMIFS(SANAYIAG2,KAYNAK,A29,SEBEP,B29,SÜRE,"Uzun",BİLDİRİM,"Bildirimli",İL,$B$10,İLÇE,$B$11)/VLOOKUP($B$11,ABONE2,12,FALSE))</f>
        <v>17.938860155853877</v>
      </c>
      <c r="M29" s="12">
        <f>(SUMIFS(SANAYIOG2,KAYNAK,A29,SEBEP,B29,SÜRE,"Uzun",BİLDİRİM,"Bildirimli",İL,$B$10,İLÇE,$B$11)/VLOOKUP($B$11,ABONE2,13,FALSE))</f>
        <v>82.622227242629876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57.744009132331414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1.2798410538863834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4.9212993656903813E-2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4.900082003842246E-2</v>
      </c>
      <c r="F31" s="12">
        <f>(SUMIFS(TARIMSALAG2,KAYNAK,A31,SEBEP,B31,SÜRE,"Uzun",BİLDİRİM,"Bildirimli",İL,$B$10,İLÇE,$B$11)/VLOOKUP($B$11,ABONE2,6,FALSE))</f>
        <v>1.0407702868164267E-2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1.0064512388304633E-2</v>
      </c>
      <c r="I31" s="12">
        <f>(SUMIFS(TICARETHANEAG2,KAYNAK,A31,SEBEP,B31,SÜRE,"Uzun",BİLDİRİM,"Bildirimli",İL,$B$10,İLÇE,$B$11)/VLOOKUP($B$11,ABONE2,9,FALSE))</f>
        <v>8.4915238341132127E-2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8.1844433691088986E-2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5.2319137728520093E-2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0.84364972201901023</v>
      </c>
      <c r="D33" s="12">
        <f t="shared" ref="D33:O33" si="14">SUM(D28:D32)</f>
        <v>23.305124033950854</v>
      </c>
      <c r="E33" s="12">
        <f t="shared" si="14"/>
        <v>0.94048862424905177</v>
      </c>
      <c r="F33" s="12">
        <f t="shared" si="14"/>
        <v>1.0076723537169687</v>
      </c>
      <c r="G33" s="12">
        <f t="shared" si="14"/>
        <v>42.344976531430561</v>
      </c>
      <c r="H33" s="12">
        <f t="shared" si="14"/>
        <v>2.3707559694347022</v>
      </c>
      <c r="I33" s="12">
        <f t="shared" si="14"/>
        <v>1.7486129029125537</v>
      </c>
      <c r="J33" s="12">
        <f t="shared" si="14"/>
        <v>28.709289020986223</v>
      </c>
      <c r="K33" s="12">
        <f t="shared" si="14"/>
        <v>2.7235965596631782</v>
      </c>
      <c r="L33" s="12">
        <f t="shared" si="14"/>
        <v>17.938860155853877</v>
      </c>
      <c r="M33" s="12">
        <f t="shared" si="14"/>
        <v>82.622227242629876</v>
      </c>
      <c r="N33" s="12">
        <f t="shared" si="14"/>
        <v>57.744009132331414</v>
      </c>
      <c r="O33" s="12">
        <f t="shared" si="14"/>
        <v>1.3321601916149035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43418</v>
      </c>
      <c r="D37" s="16">
        <f>VLOOKUP($B$11,ABONE2,4,FALSE)</f>
        <v>188</v>
      </c>
      <c r="E37" s="16">
        <f>VLOOKUP($B$11,ABONE2,5,FALSE)</f>
        <v>43606</v>
      </c>
      <c r="F37" s="16">
        <f>VLOOKUP($B$11,ABONE2,6,FALSE)</f>
        <v>2786</v>
      </c>
      <c r="G37" s="16">
        <f>VLOOKUP($B$11,ABONE2,7,FALSE)</f>
        <v>95</v>
      </c>
      <c r="H37" s="16">
        <f>VLOOKUP($B$11,ABONE2,8,FALSE)</f>
        <v>2881</v>
      </c>
      <c r="I37" s="16">
        <f>VLOOKUP($B$11,ABONE2,9,FALSE)</f>
        <v>8742</v>
      </c>
      <c r="J37" s="16">
        <f>VLOOKUP($B$11,ABONE2,10,FALSE)</f>
        <v>328</v>
      </c>
      <c r="K37" s="16">
        <f>VLOOKUP($B$11,ABONE2,11,FALSE)</f>
        <v>9070</v>
      </c>
      <c r="L37" s="21">
        <f>VLOOKUP($B$11,ABONE2,12,FALSE)</f>
        <v>10</v>
      </c>
      <c r="M37" s="21">
        <f>VLOOKUP($B$11,ABONE2,13,FALSE)</f>
        <v>16</v>
      </c>
      <c r="N37" s="21">
        <f>VLOOKUP($B$11,ABONE2,14,FALSE)</f>
        <v>26</v>
      </c>
      <c r="O37" s="21">
        <f>VLOOKUP($B$11,ABONE2,15,FALSE)</f>
        <v>55583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14735.118123741966</v>
      </c>
      <c r="D38" s="16">
        <f>VLOOKUP($B$11,TUKETIM,4,FALSE)</f>
        <v>2461.8381312328765</v>
      </c>
      <c r="E38" s="16">
        <f>VLOOKUP($B$11,TUKETIM,5,FALSE)</f>
        <v>17196.956254974844</v>
      </c>
      <c r="F38" s="16">
        <f>VLOOKUP($B$11,TUKETIM,6,FALSE)</f>
        <v>927.60953006648913</v>
      </c>
      <c r="G38" s="16">
        <f>VLOOKUP($B$11,TUKETIM,7,FALSE)</f>
        <v>773.80340570707074</v>
      </c>
      <c r="H38" s="16">
        <f>VLOOKUP($B$11,TUKETIM,8,FALSE)</f>
        <v>1701.4129357735599</v>
      </c>
      <c r="I38" s="16">
        <f>VLOOKUP($B$11,TUKETIM,9,FALSE)</f>
        <v>5660.7123729699879</v>
      </c>
      <c r="J38" s="16">
        <f>VLOOKUP($B$11,TUKETIM,10,FALSE)</f>
        <v>7058.9869020276401</v>
      </c>
      <c r="K38" s="16">
        <f>VLOOKUP($B$11,TUKETIM,11,FALSE)</f>
        <v>12719.699274997627</v>
      </c>
      <c r="L38" s="21">
        <f>VLOOKUP($B$11,TUKETIM,12,FALSE)</f>
        <v>59.878700000000002</v>
      </c>
      <c r="M38" s="21">
        <f>VLOOKUP($B$11,TUKETIM,13,FALSE)</f>
        <v>1293.5864999999999</v>
      </c>
      <c r="N38" s="21">
        <f>VLOOKUP($B$11,TUKETIM,14,FALSE)</f>
        <v>1353.4651999999999</v>
      </c>
      <c r="O38" s="21">
        <f>VLOOKUP($B$11,TUKETIM,15,FALSE)</f>
        <v>32971.533665746028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273208.90500000899</v>
      </c>
      <c r="D39" s="16">
        <f>VLOOKUP($B$11,ANLASMA,4,FALSE)</f>
        <v>16631.490000000002</v>
      </c>
      <c r="E39" s="16">
        <f>VLOOKUP($B$11,ANLASMA,5,FALSE)</f>
        <v>289840.39500000898</v>
      </c>
      <c r="F39" s="16">
        <f>VLOOKUP($B$11,ANLASMA,6,FALSE)</f>
        <v>10661.880000000101</v>
      </c>
      <c r="G39" s="16">
        <f>VLOOKUP($B$11,ANLASMA,7,FALSE)</f>
        <v>4972.28</v>
      </c>
      <c r="H39" s="16">
        <f>VLOOKUP($B$11,ANLASMA,8,FALSE)</f>
        <v>15634.160000000102</v>
      </c>
      <c r="I39" s="16">
        <f>VLOOKUP($B$11,ANLASMA,9,FALSE)</f>
        <v>52443.307000000998</v>
      </c>
      <c r="J39" s="16">
        <f>VLOOKUP($B$11,ANLASMA,10,FALSE)</f>
        <v>74063.856</v>
      </c>
      <c r="K39" s="16">
        <f>VLOOKUP($B$11,ANLASMA,11,FALSE)</f>
        <v>126507.16300000099</v>
      </c>
      <c r="L39" s="21">
        <f>VLOOKUP($B$11,ANLASMA,12,FALSE)</f>
        <v>135.05000000000001</v>
      </c>
      <c r="M39" s="21">
        <f>VLOOKUP($B$11,ANLASMA,13,FALSE)</f>
        <v>16650</v>
      </c>
      <c r="N39" s="21">
        <f>VLOOKUP($B$11,ANLASMA,14,FALSE)</f>
        <v>16785.05</v>
      </c>
      <c r="O39" s="21">
        <f>VLOOKUP($B$11,ANLASMA,15,FALSE)</f>
        <v>448766.76800001005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5.1863263657489105E-2</v>
      </c>
      <c r="D17" s="12">
        <f t="shared" si="1"/>
        <v>2.677550744494286E-3</v>
      </c>
      <c r="E17" s="12">
        <f t="shared" si="2"/>
        <v>5.1828781935867575E-2</v>
      </c>
      <c r="F17" s="12">
        <f t="shared" si="3"/>
        <v>0.34963588603814699</v>
      </c>
      <c r="G17" s="12">
        <f t="shared" si="4"/>
        <v>1.816514990519946</v>
      </c>
      <c r="H17" s="12">
        <f t="shared" si="5"/>
        <v>0.44338259177434425</v>
      </c>
      <c r="I17" s="12">
        <f t="shared" si="6"/>
        <v>0.19382267738970804</v>
      </c>
      <c r="J17" s="12">
        <f t="shared" si="7"/>
        <v>1.39050958313512</v>
      </c>
      <c r="K17" s="12">
        <f t="shared" si="8"/>
        <v>0.23297093586364026</v>
      </c>
      <c r="L17" s="12">
        <f t="shared" si="9"/>
        <v>0</v>
      </c>
      <c r="M17" s="12">
        <f t="shared" si="10"/>
        <v>40.106905787688085</v>
      </c>
      <c r="N17" s="12">
        <f t="shared" si="11"/>
        <v>37.747676035471137</v>
      </c>
      <c r="O17" s="17">
        <f t="shared" si="12"/>
        <v>0.1680052819096606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2.1926562266585355E-2</v>
      </c>
      <c r="D21" s="12">
        <f t="shared" si="1"/>
        <v>0</v>
      </c>
      <c r="E21" s="12">
        <f t="shared" si="2"/>
        <v>2.1911190615522151E-2</v>
      </c>
      <c r="F21" s="12">
        <f t="shared" si="3"/>
        <v>6.851335090046555E-2</v>
      </c>
      <c r="G21" s="12">
        <f t="shared" si="4"/>
        <v>0</v>
      </c>
      <c r="H21" s="12">
        <f t="shared" si="5"/>
        <v>6.413473447172055E-2</v>
      </c>
      <c r="I21" s="12">
        <f t="shared" si="6"/>
        <v>7.2206575887533472E-2</v>
      </c>
      <c r="J21" s="12">
        <f t="shared" si="7"/>
        <v>0</v>
      </c>
      <c r="K21" s="12">
        <f t="shared" si="8"/>
        <v>6.984441943475439E-2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3.8154797480701524E-2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3.5132825796757854E-4</v>
      </c>
      <c r="D22" s="12">
        <f t="shared" si="1"/>
        <v>0</v>
      </c>
      <c r="E22" s="12">
        <f t="shared" si="2"/>
        <v>3.5108195873815711E-4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1.1666362308350481E-3</v>
      </c>
      <c r="J22" s="12">
        <f t="shared" si="7"/>
        <v>0</v>
      </c>
      <c r="K22" s="12">
        <f t="shared" si="8"/>
        <v>1.1284710461986075E-3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4.6218114712718092E-4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7.4141154182042035E-2</v>
      </c>
      <c r="D25" s="12">
        <f t="shared" ref="D25:O25" si="13">SUM(D15:D24)</f>
        <v>2.677550744494286E-3</v>
      </c>
      <c r="E25" s="12">
        <f t="shared" si="13"/>
        <v>7.4091054510127888E-2</v>
      </c>
      <c r="F25" s="12">
        <f t="shared" si="13"/>
        <v>0.41814923693861256</v>
      </c>
      <c r="G25" s="12">
        <f t="shared" si="13"/>
        <v>1.816514990519946</v>
      </c>
      <c r="H25" s="12">
        <f t="shared" si="13"/>
        <v>0.50751732624606483</v>
      </c>
      <c r="I25" s="12">
        <f t="shared" si="13"/>
        <v>0.2671958895080766</v>
      </c>
      <c r="J25" s="12">
        <f t="shared" si="13"/>
        <v>1.39050958313512</v>
      </c>
      <c r="K25" s="12">
        <f t="shared" si="13"/>
        <v>0.30394382634459327</v>
      </c>
      <c r="L25" s="12">
        <f t="shared" si="13"/>
        <v>0</v>
      </c>
      <c r="M25" s="12">
        <f t="shared" si="13"/>
        <v>40.106905787688085</v>
      </c>
      <c r="N25" s="12">
        <f t="shared" si="13"/>
        <v>37.747676035471137</v>
      </c>
      <c r="O25" s="12">
        <f t="shared" si="13"/>
        <v>0.20662226053748931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3.2768944831808179E-2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3.2745972111345216E-2</v>
      </c>
      <c r="F29" s="12">
        <f>(SUMIFS(TARIMSALAG2,KAYNAK,A29,SEBEP,B29,SÜRE,"Uzun",BİLDİRİM,"Bildirimli",İL,$B$10,İLÇE,$B$11)/VLOOKUP($B$11,ABONE2,6,FALSE))</f>
        <v>0.27816367757316851</v>
      </c>
      <c r="G29" s="12">
        <f>(SUMIFS(TARIMSALOG2,KAYNAK,A29,SEBEP,B29,SÜRE,"Uzun",BİLDİRİM,"Bildirimli",İL,$B$10,İLÇE,$B$11)/VLOOKUP($B$11,ABONE2,7,FALSE))</f>
        <v>0.25152035249802435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0.27646093059966403</v>
      </c>
      <c r="I29" s="12">
        <f>(SUMIFS(TICARETHANEAG2,KAYNAK,A29,SEBEP,B29,SÜRE,"Uzun",BİLDİRİM,"Bildirimli",İL,$B$10,İLÇE,$B$11)/VLOOKUP($B$11,ABONE2,9,FALSE))</f>
        <v>0.10855266685023364</v>
      </c>
      <c r="J29" s="12">
        <f>(SUMIFS(TICARETHANEOG2,KAYNAK,A29,SEBEP,B29,SÜRE,"Uzun",BİLDİRİM,"Bildirimli",İL,$B$10,İLÇE,$B$11)/VLOOKUP($B$11,ABONE2,10,FALSE))</f>
        <v>0.22792886459837536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0.11245792412566817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8.5277001286112403E-2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1.3819916494557322E-2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1.3810228020299745E-2</v>
      </c>
      <c r="F31" s="12">
        <f>(SUMIFS(TARIMSALAG2,KAYNAK,A31,SEBEP,B31,SÜRE,"Uzun",BİLDİRİM,"Bildirimli",İL,$B$10,İLÇE,$B$11)/VLOOKUP($B$11,ABONE2,6,FALSE))</f>
        <v>4.9628237300846957E-3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4.6456548683677483E-3</v>
      </c>
      <c r="I31" s="12">
        <f>(SUMIFS(TICARETHANEAG2,KAYNAK,A31,SEBEP,B31,SÜRE,"Uzun",BİLDİRİM,"Bildirimli",İL,$B$10,İLÇE,$B$11)/VLOOKUP($B$11,ABONE2,9,FALSE))</f>
        <v>5.8676257227607422E-2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5.6756729844796738E-2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2.1455541850787966E-2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4.6588861326365499E-2</v>
      </c>
      <c r="D33" s="12">
        <f t="shared" ref="D33:O33" si="14">SUM(D28:D32)</f>
        <v>0</v>
      </c>
      <c r="E33" s="12">
        <f t="shared" si="14"/>
        <v>4.6556200131644965E-2</v>
      </c>
      <c r="F33" s="12">
        <f t="shared" si="14"/>
        <v>0.28312650130325323</v>
      </c>
      <c r="G33" s="12">
        <f t="shared" si="14"/>
        <v>0.25152035249802435</v>
      </c>
      <c r="H33" s="12">
        <f t="shared" si="14"/>
        <v>0.2811065854680318</v>
      </c>
      <c r="I33" s="12">
        <f t="shared" si="14"/>
        <v>0.16722892407784107</v>
      </c>
      <c r="J33" s="12">
        <f t="shared" si="14"/>
        <v>0.22792886459837536</v>
      </c>
      <c r="K33" s="12">
        <f t="shared" si="14"/>
        <v>0.16921465397046492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0.10673254313690037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19956</v>
      </c>
      <c r="D37" s="16">
        <f>VLOOKUP($B$11,ABONE2,4,FALSE)</f>
        <v>14</v>
      </c>
      <c r="E37" s="16">
        <f>VLOOKUP($B$11,ABONE2,5,FALSE)</f>
        <v>19970</v>
      </c>
      <c r="F37" s="16">
        <f>VLOOKUP($B$11,ABONE2,6,FALSE)</f>
        <v>4277</v>
      </c>
      <c r="G37" s="16">
        <f>VLOOKUP($B$11,ABONE2,7,FALSE)</f>
        <v>292</v>
      </c>
      <c r="H37" s="16">
        <f>VLOOKUP($B$11,ABONE2,8,FALSE)</f>
        <v>4569</v>
      </c>
      <c r="I37" s="16">
        <f>VLOOKUP($B$11,ABONE2,9,FALSE)</f>
        <v>6298</v>
      </c>
      <c r="J37" s="16">
        <f>VLOOKUP($B$11,ABONE2,10,FALSE)</f>
        <v>213</v>
      </c>
      <c r="K37" s="16">
        <f>VLOOKUP($B$11,ABONE2,11,FALSE)</f>
        <v>6511</v>
      </c>
      <c r="L37" s="21">
        <f>VLOOKUP($B$11,ABONE2,12,FALSE)</f>
        <v>1</v>
      </c>
      <c r="M37" s="21">
        <f>VLOOKUP($B$11,ABONE2,13,FALSE)</f>
        <v>16</v>
      </c>
      <c r="N37" s="21">
        <f>VLOOKUP($B$11,ABONE2,14,FALSE)</f>
        <v>17</v>
      </c>
      <c r="O37" s="21">
        <f>VLOOKUP($B$11,ABONE2,15,FALSE)</f>
        <v>31067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3656.0975609850052</v>
      </c>
      <c r="D38" s="16">
        <f>VLOOKUP($B$11,TUKETIM,4,FALSE)</f>
        <v>8.4098000000000006</v>
      </c>
      <c r="E38" s="16">
        <f>VLOOKUP($B$11,TUKETIM,5,FALSE)</f>
        <v>3664.5073609850051</v>
      </c>
      <c r="F38" s="16">
        <f>VLOOKUP($B$11,TUKETIM,6,FALSE)</f>
        <v>3623.4979455543303</v>
      </c>
      <c r="G38" s="16">
        <f>VLOOKUP($B$11,TUKETIM,7,FALSE)</f>
        <v>799.79548373983744</v>
      </c>
      <c r="H38" s="16">
        <f>VLOOKUP($B$11,TUKETIM,8,FALSE)</f>
        <v>4423.2934292941682</v>
      </c>
      <c r="I38" s="16">
        <f>VLOOKUP($B$11,TUKETIM,9,FALSE)</f>
        <v>3602.1696682719371</v>
      </c>
      <c r="J38" s="16">
        <f>VLOOKUP($B$11,TUKETIM,10,FALSE)</f>
        <v>1489.4835271552945</v>
      </c>
      <c r="K38" s="16">
        <f>VLOOKUP($B$11,TUKETIM,11,FALSE)</f>
        <v>5091.6531954272314</v>
      </c>
      <c r="L38" s="21">
        <f>VLOOKUP($B$11,TUKETIM,12,FALSE)</f>
        <v>0</v>
      </c>
      <c r="M38" s="21">
        <f>VLOOKUP($B$11,TUKETIM,13,FALSE)</f>
        <v>1241.0123000000001</v>
      </c>
      <c r="N38" s="21">
        <f>VLOOKUP($B$11,TUKETIM,14,FALSE)</f>
        <v>1241.0123000000001</v>
      </c>
      <c r="O38" s="21">
        <f>VLOOKUP($B$11,TUKETIM,15,FALSE)</f>
        <v>14420.466285706405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80006.1679999997</v>
      </c>
      <c r="D39" s="16">
        <f>VLOOKUP($B$11,ANLASMA,4,FALSE)</f>
        <v>182.6</v>
      </c>
      <c r="E39" s="16">
        <f>VLOOKUP($B$11,ANLASMA,5,FALSE)</f>
        <v>80188.767999999705</v>
      </c>
      <c r="F39" s="16">
        <f>VLOOKUP($B$11,ANLASMA,6,FALSE)</f>
        <v>23055.989999999802</v>
      </c>
      <c r="G39" s="16">
        <f>VLOOKUP($B$11,ANLASMA,7,FALSE)</f>
        <v>8730.7900000000009</v>
      </c>
      <c r="H39" s="16">
        <f>VLOOKUP($B$11,ANLASMA,8,FALSE)</f>
        <v>31786.779999999802</v>
      </c>
      <c r="I39" s="16">
        <f>VLOOKUP($B$11,ANLASMA,9,FALSE)</f>
        <v>33818.502999999298</v>
      </c>
      <c r="J39" s="16">
        <f>VLOOKUP($B$11,ANLASMA,10,FALSE)</f>
        <v>16819.77</v>
      </c>
      <c r="K39" s="16">
        <f>VLOOKUP($B$11,ANLASMA,11,FALSE)</f>
        <v>50638.272999999303</v>
      </c>
      <c r="L39" s="21">
        <f>VLOOKUP($B$11,ANLASMA,12,FALSE)</f>
        <v>5</v>
      </c>
      <c r="M39" s="21">
        <f>VLOOKUP($B$11,ANLASMA,13,FALSE)</f>
        <v>5562</v>
      </c>
      <c r="N39" s="21">
        <f>VLOOKUP($B$11,ANLASMA,14,FALSE)</f>
        <v>5567</v>
      </c>
      <c r="O39" s="21">
        <f>VLOOKUP($B$11,ANLASMA,15,FALSE)</f>
        <v>168180.82099999883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99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0.24270844134219871</v>
      </c>
      <c r="D17" s="12">
        <f t="shared" si="1"/>
        <v>1.6697786089677047</v>
      </c>
      <c r="E17" s="12">
        <f t="shared" si="2"/>
        <v>0.24744691450531606</v>
      </c>
      <c r="F17" s="12">
        <f t="shared" si="3"/>
        <v>0.76844839317522617</v>
      </c>
      <c r="G17" s="12">
        <f t="shared" si="4"/>
        <v>1.5689797600591135</v>
      </c>
      <c r="H17" s="12">
        <f t="shared" si="5"/>
        <v>0.80639683268890938</v>
      </c>
      <c r="I17" s="12">
        <f t="shared" si="6"/>
        <v>0.4701610095094112</v>
      </c>
      <c r="J17" s="12">
        <f t="shared" si="7"/>
        <v>2.5846063227729443</v>
      </c>
      <c r="K17" s="12">
        <f t="shared" si="8"/>
        <v>0.57243701835286276</v>
      </c>
      <c r="L17" s="12">
        <f t="shared" si="9"/>
        <v>5.5253661597309076</v>
      </c>
      <c r="M17" s="12">
        <f t="shared" si="10"/>
        <v>0</v>
      </c>
      <c r="N17" s="12">
        <f t="shared" si="11"/>
        <v>4.4202929277847263</v>
      </c>
      <c r="O17" s="17">
        <f t="shared" si="12"/>
        <v>0.32055438050637136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0.1166928635500547</v>
      </c>
      <c r="D21" s="12">
        <f t="shared" si="1"/>
        <v>0</v>
      </c>
      <c r="E21" s="12">
        <f t="shared" si="2"/>
        <v>0.11630539416361291</v>
      </c>
      <c r="F21" s="12">
        <f t="shared" si="3"/>
        <v>0.14311196447034616</v>
      </c>
      <c r="G21" s="12">
        <f t="shared" si="4"/>
        <v>0</v>
      </c>
      <c r="H21" s="12">
        <f t="shared" si="5"/>
        <v>0.13632787586114239</v>
      </c>
      <c r="I21" s="12">
        <f t="shared" si="6"/>
        <v>0.25070916014188582</v>
      </c>
      <c r="J21" s="12">
        <f t="shared" si="7"/>
        <v>0</v>
      </c>
      <c r="K21" s="12">
        <f t="shared" si="8"/>
        <v>0.23858232379432878</v>
      </c>
      <c r="L21" s="12">
        <f t="shared" si="9"/>
        <v>20.182376628169006</v>
      </c>
      <c r="M21" s="12">
        <f t="shared" si="10"/>
        <v>0</v>
      </c>
      <c r="N21" s="12">
        <f t="shared" si="11"/>
        <v>16.145901302535204</v>
      </c>
      <c r="O21" s="17">
        <f t="shared" si="12"/>
        <v>0.16346622629045948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3.9071874109899126E-3</v>
      </c>
      <c r="D22" s="12">
        <f t="shared" si="1"/>
        <v>0</v>
      </c>
      <c r="E22" s="12">
        <f t="shared" si="2"/>
        <v>3.894213905474727E-3</v>
      </c>
      <c r="F22" s="12">
        <f t="shared" si="3"/>
        <v>1.1855676125966504E-2</v>
      </c>
      <c r="G22" s="12">
        <f t="shared" si="4"/>
        <v>0</v>
      </c>
      <c r="H22" s="12">
        <f t="shared" si="5"/>
        <v>1.1293668905548226E-2</v>
      </c>
      <c r="I22" s="12">
        <f t="shared" si="6"/>
        <v>2.1794005103034668E-3</v>
      </c>
      <c r="J22" s="12">
        <f t="shared" si="7"/>
        <v>0</v>
      </c>
      <c r="K22" s="12">
        <f t="shared" si="8"/>
        <v>2.0739826096999345E-3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3.779941734797797E-3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0.3633084923032433</v>
      </c>
      <c r="D25" s="12">
        <f t="shared" ref="D25:O25" si="13">SUM(D15:D24)</f>
        <v>1.6697786089677047</v>
      </c>
      <c r="E25" s="12">
        <f t="shared" si="13"/>
        <v>0.36764652257440367</v>
      </c>
      <c r="F25" s="12">
        <f t="shared" si="13"/>
        <v>0.9234160337715388</v>
      </c>
      <c r="G25" s="12">
        <f t="shared" si="13"/>
        <v>1.5689797600591135</v>
      </c>
      <c r="H25" s="12">
        <f t="shared" si="13"/>
        <v>0.95401837745559992</v>
      </c>
      <c r="I25" s="12">
        <f t="shared" si="13"/>
        <v>0.72304957016160054</v>
      </c>
      <c r="J25" s="12">
        <f t="shared" si="13"/>
        <v>2.5846063227729443</v>
      </c>
      <c r="K25" s="12">
        <f t="shared" si="13"/>
        <v>0.81309332475689144</v>
      </c>
      <c r="L25" s="12">
        <f t="shared" si="13"/>
        <v>25.707742787899914</v>
      </c>
      <c r="M25" s="12">
        <f t="shared" si="13"/>
        <v>0</v>
      </c>
      <c r="N25" s="12">
        <f t="shared" si="13"/>
        <v>20.56619423031993</v>
      </c>
      <c r="O25" s="12">
        <f t="shared" si="13"/>
        <v>0.48780054853162863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7.4560971810562718E-2</v>
      </c>
      <c r="D29" s="12">
        <f>(SUMIFS(MESKENOG2,KAYNAK,A29,SEBEP,B29,SÜRE,"Uzun",BİLDİRİM,"Bildirimli",İL,$B$10,İLÇE,$B$11)/VLOOKUP($B$11,ABONE2,4,FALSE))</f>
        <v>1.2054923036208203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7.8316139486745082E-2</v>
      </c>
      <c r="F29" s="12">
        <f>(SUMIFS(TARIMSALAG2,KAYNAK,A29,SEBEP,B29,SÜRE,"Uzun",BİLDİRİM,"Bildirimli",İL,$B$10,İLÇE,$B$11)/VLOOKUP($B$11,ABONE2,6,FALSE))</f>
        <v>4.5572792120598157E-2</v>
      </c>
      <c r="G29" s="12">
        <f>(SUMIFS(TARIMSALOG2,KAYNAK,A29,SEBEP,B29,SÜRE,"Uzun",BİLDİRİM,"Bildirimli",İL,$B$10,İLÇE,$B$11)/VLOOKUP($B$11,ABONE2,7,FALSE))</f>
        <v>3.9979857831350642E-2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4.5307664310046923E-2</v>
      </c>
      <c r="I29" s="12">
        <f>(SUMIFS(TICARETHANEAG2,KAYNAK,A29,SEBEP,B29,SÜRE,"Uzun",BİLDİRİM,"Bildirimli",İL,$B$10,İLÇE,$B$11)/VLOOKUP($B$11,ABONE2,9,FALSE))</f>
        <v>0.14319578288176998</v>
      </c>
      <c r="J29" s="12">
        <f>(SUMIFS(TICARETHANEOG2,KAYNAK,A29,SEBEP,B29,SÜRE,"Uzun",BİLDİRİM,"Bildirimli",İL,$B$10,İLÇE,$B$11)/VLOOKUP($B$11,ABONE2,10,FALSE))</f>
        <v>0.71159613867147609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0.17068938579063064</v>
      </c>
      <c r="L29" s="12">
        <f>(SUMIFS(SANAYIAG2,KAYNAK,A29,SEBEP,B29,SÜRE,"Uzun",BİLDİRİM,"Bildirimli",İL,$B$10,İLÇE,$B$11)/VLOOKUP($B$11,ABONE2,12,FALSE))</f>
        <v>0.12660855507223404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0.10128684405778723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9.2353212838383811E-2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5.1928061118919448E-2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5.175563811575757E-2</v>
      </c>
      <c r="F31" s="12">
        <f>(SUMIFS(TARIMSALAG2,KAYNAK,A31,SEBEP,B31,SÜRE,"Uzun",BİLDİRİM,"Bildirimli",İL,$B$10,İLÇE,$B$11)/VLOOKUP($B$11,ABONE2,6,FALSE))</f>
        <v>4.2562398697446137E-2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4.0544768059418215E-2</v>
      </c>
      <c r="I31" s="12">
        <f>(SUMIFS(TICARETHANEAG2,KAYNAK,A31,SEBEP,B31,SÜRE,"Uzun",BİLDİRİM,"Bildirimli",İL,$B$10,İLÇE,$B$11)/VLOOKUP($B$11,ABONE2,9,FALSE))</f>
        <v>9.9053147963113125E-2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9.4261933655749072E-2</v>
      </c>
      <c r="L31" s="12">
        <f>(SUMIFS(SANAYIAG2,KAYNAK,A31,SEBEP,B31,SÜRE,"Uzun",BİLDİRİM,"Bildirimli",İL,$B$10,İLÇE,$B$11)/VLOOKUP($B$11,ABONE2,12,FALSE))</f>
        <v>39.004870820570041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31.203896656456035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0.11085294304719642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0.12648903292948216</v>
      </c>
      <c r="D33" s="12">
        <f t="shared" ref="D33:O33" si="14">SUM(D28:D32)</f>
        <v>1.2054923036208203</v>
      </c>
      <c r="E33" s="12">
        <f t="shared" si="14"/>
        <v>0.13007177760250266</v>
      </c>
      <c r="F33" s="12">
        <f t="shared" si="14"/>
        <v>8.8135190818044301E-2</v>
      </c>
      <c r="G33" s="12">
        <f t="shared" si="14"/>
        <v>3.9979857831350642E-2</v>
      </c>
      <c r="H33" s="12">
        <f t="shared" si="14"/>
        <v>8.5852432369465131E-2</v>
      </c>
      <c r="I33" s="12">
        <f t="shared" si="14"/>
        <v>0.24224893084488311</v>
      </c>
      <c r="J33" s="12">
        <f t="shared" si="14"/>
        <v>0.71159613867147609</v>
      </c>
      <c r="K33" s="12">
        <f t="shared" si="14"/>
        <v>0.26495131944637973</v>
      </c>
      <c r="L33" s="12">
        <f t="shared" si="14"/>
        <v>39.131479375642272</v>
      </c>
      <c r="M33" s="12">
        <f t="shared" si="14"/>
        <v>0</v>
      </c>
      <c r="N33" s="12">
        <f t="shared" si="14"/>
        <v>31.305183500513824</v>
      </c>
      <c r="O33" s="12">
        <f t="shared" si="14"/>
        <v>0.20320615588558022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14408</v>
      </c>
      <c r="D37" s="16">
        <f>VLOOKUP($B$11,ABONE2,4,FALSE)</f>
        <v>48</v>
      </c>
      <c r="E37" s="16">
        <f>VLOOKUP($B$11,ABONE2,5,FALSE)</f>
        <v>14456</v>
      </c>
      <c r="F37" s="16">
        <f>VLOOKUP($B$11,ABONE2,6,FALSE)</f>
        <v>422</v>
      </c>
      <c r="G37" s="16">
        <f>VLOOKUP($B$11,ABONE2,7,FALSE)</f>
        <v>21</v>
      </c>
      <c r="H37" s="16">
        <f>VLOOKUP($B$11,ABONE2,8,FALSE)</f>
        <v>443</v>
      </c>
      <c r="I37" s="16">
        <f>VLOOKUP($B$11,ABONE2,9,FALSE)</f>
        <v>2715</v>
      </c>
      <c r="J37" s="16">
        <f>VLOOKUP($B$11,ABONE2,10,FALSE)</f>
        <v>138</v>
      </c>
      <c r="K37" s="16">
        <f>VLOOKUP($B$11,ABONE2,11,FALSE)</f>
        <v>2853</v>
      </c>
      <c r="L37" s="21">
        <f>VLOOKUP($B$11,ABONE2,12,FALSE)</f>
        <v>24</v>
      </c>
      <c r="M37" s="21">
        <f>VLOOKUP($B$11,ABONE2,13,FALSE)</f>
        <v>6</v>
      </c>
      <c r="N37" s="21">
        <f>VLOOKUP($B$11,ABONE2,14,FALSE)</f>
        <v>30</v>
      </c>
      <c r="O37" s="21">
        <f>VLOOKUP($B$11,ABONE2,15,FALSE)</f>
        <v>17782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2614.6486230229043</v>
      </c>
      <c r="D38" s="16">
        <f>VLOOKUP($B$11,TUKETIM,4,FALSE)</f>
        <v>210.5274</v>
      </c>
      <c r="E38" s="16">
        <f>VLOOKUP($B$11,TUKETIM,5,FALSE)</f>
        <v>2825.1760230229042</v>
      </c>
      <c r="F38" s="16">
        <f>VLOOKUP($B$11,TUKETIM,6,FALSE)</f>
        <v>79.505756624425572</v>
      </c>
      <c r="G38" s="16">
        <f>VLOOKUP($B$11,TUKETIM,7,FALSE)</f>
        <v>51.498699999999999</v>
      </c>
      <c r="H38" s="16">
        <f>VLOOKUP($B$11,TUKETIM,8,FALSE)</f>
        <v>131.00445662442559</v>
      </c>
      <c r="I38" s="16">
        <f>VLOOKUP($B$11,TUKETIM,9,FALSE)</f>
        <v>1268.8718713819685</v>
      </c>
      <c r="J38" s="16">
        <f>VLOOKUP($B$11,TUKETIM,10,FALSE)</f>
        <v>1291.0569025431619</v>
      </c>
      <c r="K38" s="16">
        <f>VLOOKUP($B$11,TUKETIM,11,FALSE)</f>
        <v>2559.9287739251304</v>
      </c>
      <c r="L38" s="21">
        <f>VLOOKUP($B$11,TUKETIM,12,FALSE)</f>
        <v>40.657922465753423</v>
      </c>
      <c r="M38" s="21">
        <f>VLOOKUP($B$11,TUKETIM,13,FALSE)</f>
        <v>150.2133</v>
      </c>
      <c r="N38" s="21">
        <f>VLOOKUP($B$11,TUKETIM,14,FALSE)</f>
        <v>190.87122246575342</v>
      </c>
      <c r="O38" s="21">
        <f>VLOOKUP($B$11,TUKETIM,15,FALSE)</f>
        <v>5706.980476038214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77344.732000000513</v>
      </c>
      <c r="D39" s="16">
        <f>VLOOKUP($B$11,ANLASMA,4,FALSE)</f>
        <v>5649.13</v>
      </c>
      <c r="E39" s="16">
        <f>VLOOKUP($B$11,ANLASMA,5,FALSE)</f>
        <v>82993.862000000518</v>
      </c>
      <c r="F39" s="16">
        <f>VLOOKUP($B$11,ANLASMA,6,FALSE)</f>
        <v>2304.0730000000003</v>
      </c>
      <c r="G39" s="16">
        <f>VLOOKUP($B$11,ANLASMA,7,FALSE)</f>
        <v>1133.0999999999999</v>
      </c>
      <c r="H39" s="16">
        <f>VLOOKUP($B$11,ANLASMA,8,FALSE)</f>
        <v>3437.1730000000002</v>
      </c>
      <c r="I39" s="16">
        <f>VLOOKUP($B$11,ANLASMA,9,FALSE)</f>
        <v>16008.881000000001</v>
      </c>
      <c r="J39" s="16">
        <f>VLOOKUP($B$11,ANLASMA,10,FALSE)</f>
        <v>72011.100000000006</v>
      </c>
      <c r="K39" s="16">
        <f>VLOOKUP($B$11,ANLASMA,11,FALSE)</f>
        <v>88019.981</v>
      </c>
      <c r="L39" s="21">
        <f>VLOOKUP($B$11,ANLASMA,12,FALSE)</f>
        <v>168.1</v>
      </c>
      <c r="M39" s="21">
        <f>VLOOKUP($B$11,ANLASMA,13,FALSE)</f>
        <v>24862.32</v>
      </c>
      <c r="N39" s="21">
        <f>VLOOKUP($B$11,ANLASMA,14,FALSE)</f>
        <v>25030.42</v>
      </c>
      <c r="O39" s="21">
        <f>VLOOKUP($B$11,ANLASMA,15,FALSE)</f>
        <v>199481.43600000051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0.21566121313384495</v>
      </c>
      <c r="D17" s="12">
        <f t="shared" si="1"/>
        <v>1.1325888598195262</v>
      </c>
      <c r="E17" s="12">
        <f t="shared" si="2"/>
        <v>0.21742434256843371</v>
      </c>
      <c r="F17" s="12">
        <f t="shared" si="3"/>
        <v>0.69205976979555772</v>
      </c>
      <c r="G17" s="12">
        <f t="shared" si="4"/>
        <v>2.3841176193206493</v>
      </c>
      <c r="H17" s="12">
        <f t="shared" si="5"/>
        <v>0.91164882435880923</v>
      </c>
      <c r="I17" s="12">
        <f t="shared" si="6"/>
        <v>0.49043547512738855</v>
      </c>
      <c r="J17" s="12">
        <f t="shared" si="7"/>
        <v>4.7847316066311611</v>
      </c>
      <c r="K17" s="12">
        <f t="shared" si="8"/>
        <v>0.67288939779786638</v>
      </c>
      <c r="L17" s="12">
        <f t="shared" si="9"/>
        <v>4.247661668086578</v>
      </c>
      <c r="M17" s="12">
        <f t="shared" si="10"/>
        <v>60.153348207264017</v>
      </c>
      <c r="N17" s="12">
        <f t="shared" si="11"/>
        <v>20.797359488348494</v>
      </c>
      <c r="O17" s="17">
        <f t="shared" si="12"/>
        <v>0.3985346435492782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1.6612298693133826E-2</v>
      </c>
      <c r="D18" s="12">
        <f t="shared" si="1"/>
        <v>3.1554012908012498E-2</v>
      </c>
      <c r="E18" s="12">
        <f t="shared" si="2"/>
        <v>1.6641029614521886E-2</v>
      </c>
      <c r="F18" s="12">
        <f t="shared" si="3"/>
        <v>0.16962105333757019</v>
      </c>
      <c r="G18" s="12">
        <f t="shared" si="4"/>
        <v>0.40316411066149044</v>
      </c>
      <c r="H18" s="12">
        <f t="shared" si="5"/>
        <v>0.19992941375915071</v>
      </c>
      <c r="I18" s="12">
        <f t="shared" si="6"/>
        <v>3.5725062987316737E-2</v>
      </c>
      <c r="J18" s="12">
        <f t="shared" si="7"/>
        <v>0.31636143485272822</v>
      </c>
      <c r="K18" s="12">
        <f t="shared" si="8"/>
        <v>4.7648601868396402E-2</v>
      </c>
      <c r="L18" s="12">
        <f t="shared" si="9"/>
        <v>2.0242031753935998E-2</v>
      </c>
      <c r="M18" s="12">
        <f t="shared" si="10"/>
        <v>0</v>
      </c>
      <c r="N18" s="12">
        <f t="shared" si="11"/>
        <v>1.4249805747355666E-2</v>
      </c>
      <c r="O18" s="17">
        <f t="shared" si="12"/>
        <v>3.1345660594303375E-2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1.7798988915840655E-2</v>
      </c>
      <c r="D21" s="12">
        <f t="shared" si="1"/>
        <v>0</v>
      </c>
      <c r="E21" s="12">
        <f t="shared" si="2"/>
        <v>1.7764763836711599E-2</v>
      </c>
      <c r="F21" s="12">
        <f t="shared" si="3"/>
        <v>4.9375728011110891E-2</v>
      </c>
      <c r="G21" s="12">
        <f t="shared" si="4"/>
        <v>0</v>
      </c>
      <c r="H21" s="12">
        <f t="shared" si="5"/>
        <v>4.296792733492525E-2</v>
      </c>
      <c r="I21" s="12">
        <f t="shared" si="6"/>
        <v>3.4350202276209538E-2</v>
      </c>
      <c r="J21" s="12">
        <f t="shared" si="7"/>
        <v>0</v>
      </c>
      <c r="K21" s="12">
        <f t="shared" si="8"/>
        <v>3.2890747930748705E-2</v>
      </c>
      <c r="L21" s="12">
        <f t="shared" si="9"/>
        <v>9.8510397200150215E-2</v>
      </c>
      <c r="M21" s="12">
        <f t="shared" si="10"/>
        <v>0</v>
      </c>
      <c r="N21" s="12">
        <f t="shared" si="11"/>
        <v>6.9348474563282636E-2</v>
      </c>
      <c r="O21" s="17">
        <f t="shared" si="12"/>
        <v>2.1760801738110111E-2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4.4029293030666542E-4</v>
      </c>
      <c r="D22" s="12">
        <f t="shared" si="1"/>
        <v>0</v>
      </c>
      <c r="E22" s="12">
        <f t="shared" si="2"/>
        <v>4.3944630579046616E-4</v>
      </c>
      <c r="F22" s="12">
        <f t="shared" si="3"/>
        <v>5.0413126914626696E-2</v>
      </c>
      <c r="G22" s="12">
        <f t="shared" si="4"/>
        <v>0</v>
      </c>
      <c r="H22" s="12">
        <f t="shared" si="5"/>
        <v>4.3870696418017406E-2</v>
      </c>
      <c r="I22" s="12">
        <f t="shared" si="6"/>
        <v>2.070870667206189E-3</v>
      </c>
      <c r="J22" s="12">
        <f t="shared" si="7"/>
        <v>0</v>
      </c>
      <c r="K22" s="12">
        <f t="shared" si="8"/>
        <v>1.9828845421220095E-3</v>
      </c>
      <c r="L22" s="12">
        <f t="shared" si="9"/>
        <v>6.1320015910016111E-3</v>
      </c>
      <c r="M22" s="12">
        <f t="shared" si="10"/>
        <v>0</v>
      </c>
      <c r="N22" s="12">
        <f t="shared" si="11"/>
        <v>4.3167520225462601E-3</v>
      </c>
      <c r="O22" s="17">
        <f t="shared" si="12"/>
        <v>2.9775260833930194E-3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0.25051279367312612</v>
      </c>
      <c r="D25" s="12">
        <f t="shared" ref="D25:O25" si="13">SUM(D15:D24)</f>
        <v>1.1641428727275387</v>
      </c>
      <c r="E25" s="12">
        <f t="shared" si="13"/>
        <v>0.25226958232545765</v>
      </c>
      <c r="F25" s="12">
        <f t="shared" si="13"/>
        <v>0.96146967805886552</v>
      </c>
      <c r="G25" s="12">
        <f t="shared" si="13"/>
        <v>2.7872817299821397</v>
      </c>
      <c r="H25" s="12">
        <f t="shared" si="13"/>
        <v>1.1984168618709026</v>
      </c>
      <c r="I25" s="12">
        <f t="shared" si="13"/>
        <v>0.5625816110581211</v>
      </c>
      <c r="J25" s="12">
        <f t="shared" si="13"/>
        <v>5.1010930414838898</v>
      </c>
      <c r="K25" s="12">
        <f t="shared" si="13"/>
        <v>0.75541163213913354</v>
      </c>
      <c r="L25" s="12">
        <f t="shared" si="13"/>
        <v>4.3725460986316662</v>
      </c>
      <c r="M25" s="12">
        <f t="shared" si="13"/>
        <v>60.153348207264017</v>
      </c>
      <c r="N25" s="12">
        <f t="shared" si="13"/>
        <v>20.885274520681676</v>
      </c>
      <c r="O25" s="12">
        <f t="shared" si="13"/>
        <v>0.45461863196508473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0.43552712305868196</v>
      </c>
      <c r="D29" s="12">
        <f>(SUMIFS(MESKENOG2,KAYNAK,A29,SEBEP,B29,SÜRE,"Uzun",BİLDİRİM,"Bildirimli",İL,$B$10,İLÇE,$B$11)/VLOOKUP($B$11,ABONE2,4,FALSE))</f>
        <v>3.749401798473365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0.44189926158442194</v>
      </c>
      <c r="F29" s="12">
        <f>(SUMIFS(TARIMSALAG2,KAYNAK,A29,SEBEP,B29,SÜRE,"Uzun",BİLDİRİM,"Bildirimli",İL,$B$10,İLÇE,$B$11)/VLOOKUP($B$11,ABONE2,6,FALSE))</f>
        <v>1.7023888856037452</v>
      </c>
      <c r="G29" s="12">
        <f>(SUMIFS(TARIMSALOG2,KAYNAK,A29,SEBEP,B29,SÜRE,"Uzun",BİLDİRİM,"Bildirimli",İL,$B$10,İLÇE,$B$11)/VLOOKUP($B$11,ABONE2,7,FALSE))</f>
        <v>6.9038009793034538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2.3774090478103478</v>
      </c>
      <c r="I29" s="12">
        <f>(SUMIFS(TICARETHANEAG2,KAYNAK,A29,SEBEP,B29,SÜRE,"Uzun",BİLDİRİM,"Bildirimli",İL,$B$10,İLÇE,$B$11)/VLOOKUP($B$11,ABONE2,9,FALSE))</f>
        <v>0.92771649295580427</v>
      </c>
      <c r="J29" s="12">
        <f>(SUMIFS(TICARETHANEOG2,KAYNAK,A29,SEBEP,B29,SÜRE,"Uzun",BİLDİRİM,"Bildirimli",İL,$B$10,İLÇE,$B$11)/VLOOKUP($B$11,ABONE2,10,FALSE))</f>
        <v>8.4097329686475426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1.2456086954660825</v>
      </c>
      <c r="L29" s="12">
        <f>(SUMIFS(SANAYIAG2,KAYNAK,A29,SEBEP,B29,SÜRE,"Uzun",BİLDİRİM,"Bildirimli",İL,$B$10,İLÇE,$B$11)/VLOOKUP($B$11,ABONE2,12,FALSE))</f>
        <v>2.353320447578521</v>
      </c>
      <c r="M29" s="12">
        <f>(SUMIFS(SANAYIOG2,KAYNAK,A29,SEBEP,B29,SÜRE,"Uzun",BİLDİRİM,"Bildirimli",İL,$B$10,İLÇE,$B$11)/VLOOKUP($B$11,ABONE2,13,FALSE))</f>
        <v>123.87170811163422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38.326272752461435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0.80390124110695316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4.8308895033240186E-2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4.8216003478390203E-2</v>
      </c>
      <c r="F31" s="12">
        <f>(SUMIFS(TARIMSALAG2,KAYNAK,A31,SEBEP,B31,SÜRE,"Uzun",BİLDİRİM,"Bildirimli",İL,$B$10,İLÇE,$B$11)/VLOOKUP($B$11,ABONE2,6,FALSE))</f>
        <v>1.3838797782650568E-2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1.2042849421761386E-2</v>
      </c>
      <c r="I31" s="12">
        <f>(SUMIFS(TICARETHANEAG2,KAYNAK,A31,SEBEP,B31,SÜRE,"Uzun",BİLDİRİM,"Bildirimli",İL,$B$10,İLÇE,$B$11)/VLOOKUP($B$11,ABONE2,9,FALSE))</f>
        <v>7.5031301579135637E-2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7.1843408877522844E-2</v>
      </c>
      <c r="L31" s="12">
        <f>(SUMIFS(SANAYIAG2,KAYNAK,A31,SEBEP,B31,SÜRE,"Uzun",BİLDİRİM,"Bildirimli",İL,$B$10,İLÇE,$B$11)/VLOOKUP($B$11,ABONE2,12,FALSE))</f>
        <v>0.1737763503801476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0.12233353185606058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5.0488983770566542E-2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0.48383601809192217</v>
      </c>
      <c r="D33" s="12">
        <f t="shared" ref="D33:O33" si="14">SUM(D28:D32)</f>
        <v>3.749401798473365</v>
      </c>
      <c r="E33" s="12">
        <f t="shared" si="14"/>
        <v>0.49011526506281217</v>
      </c>
      <c r="F33" s="12">
        <f t="shared" si="14"/>
        <v>1.7162276833863959</v>
      </c>
      <c r="G33" s="12">
        <f t="shared" si="14"/>
        <v>6.9038009793034538</v>
      </c>
      <c r="H33" s="12">
        <f t="shared" si="14"/>
        <v>2.3894518972321093</v>
      </c>
      <c r="I33" s="12">
        <f t="shared" si="14"/>
        <v>1.0027477945349399</v>
      </c>
      <c r="J33" s="12">
        <f t="shared" si="14"/>
        <v>8.4097329686475426</v>
      </c>
      <c r="K33" s="12">
        <f t="shared" si="14"/>
        <v>1.3174521043436054</v>
      </c>
      <c r="L33" s="12">
        <f t="shared" si="14"/>
        <v>2.5270967979586687</v>
      </c>
      <c r="M33" s="12">
        <f t="shared" si="14"/>
        <v>123.87170811163422</v>
      </c>
      <c r="N33" s="12">
        <f t="shared" si="14"/>
        <v>38.448606284317492</v>
      </c>
      <c r="O33" s="12">
        <f t="shared" si="14"/>
        <v>0.8543902248775197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63844</v>
      </c>
      <c r="D37" s="16">
        <f>VLOOKUP($B$11,ABONE2,4,FALSE)</f>
        <v>123</v>
      </c>
      <c r="E37" s="16">
        <f>VLOOKUP($B$11,ABONE2,5,FALSE)</f>
        <v>63967</v>
      </c>
      <c r="F37" s="16">
        <f>VLOOKUP($B$11,ABONE2,6,FALSE)</f>
        <v>3735</v>
      </c>
      <c r="G37" s="16">
        <f>VLOOKUP($B$11,ABONE2,7,FALSE)</f>
        <v>557</v>
      </c>
      <c r="H37" s="16">
        <f>VLOOKUP($B$11,ABONE2,8,FALSE)</f>
        <v>4292</v>
      </c>
      <c r="I37" s="16">
        <f>VLOOKUP($B$11,ABONE2,9,FALSE)</f>
        <v>13026</v>
      </c>
      <c r="J37" s="16">
        <f>VLOOKUP($B$11,ABONE2,10,FALSE)</f>
        <v>578</v>
      </c>
      <c r="K37" s="16">
        <f>VLOOKUP($B$11,ABONE2,11,FALSE)</f>
        <v>13604</v>
      </c>
      <c r="L37" s="21">
        <f>VLOOKUP($B$11,ABONE2,12,FALSE)</f>
        <v>195</v>
      </c>
      <c r="M37" s="21">
        <f>VLOOKUP($B$11,ABONE2,13,FALSE)</f>
        <v>82</v>
      </c>
      <c r="N37" s="21">
        <f>VLOOKUP($B$11,ABONE2,14,FALSE)</f>
        <v>277</v>
      </c>
      <c r="O37" s="21">
        <f>VLOOKUP($B$11,ABONE2,15,FALSE)</f>
        <v>82140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13316.688022364899</v>
      </c>
      <c r="D38" s="16">
        <f>VLOOKUP($B$11,TUKETIM,4,FALSE)</f>
        <v>205.7722449396077</v>
      </c>
      <c r="E38" s="16">
        <f>VLOOKUP($B$11,TUKETIM,5,FALSE)</f>
        <v>13522.460267304506</v>
      </c>
      <c r="F38" s="16">
        <f>VLOOKUP($B$11,TUKETIM,6,FALSE)</f>
        <v>2249.7565834592233</v>
      </c>
      <c r="G38" s="16">
        <f>VLOOKUP($B$11,TUKETIM,7,FALSE)</f>
        <v>1246.2031937897029</v>
      </c>
      <c r="H38" s="16">
        <f>VLOOKUP($B$11,TUKETIM,8,FALSE)</f>
        <v>3495.959777248926</v>
      </c>
      <c r="I38" s="16">
        <f>VLOOKUP($B$11,TUKETIM,9,FALSE)</f>
        <v>7860.3115440112497</v>
      </c>
      <c r="J38" s="16">
        <f>VLOOKUP($B$11,TUKETIM,10,FALSE)</f>
        <v>9931.6685807249287</v>
      </c>
      <c r="K38" s="16">
        <f>VLOOKUP($B$11,TUKETIM,11,FALSE)</f>
        <v>17791.980124736179</v>
      </c>
      <c r="L38" s="21">
        <f>VLOOKUP($B$11,TUKETIM,12,FALSE)</f>
        <v>1967.4989344397013</v>
      </c>
      <c r="M38" s="21">
        <f>VLOOKUP($B$11,TUKETIM,13,FALSE)</f>
        <v>9718.1149811860578</v>
      </c>
      <c r="N38" s="21">
        <f>VLOOKUP($B$11,TUKETIM,14,FALSE)</f>
        <v>11685.61391562576</v>
      </c>
      <c r="O38" s="21">
        <f>VLOOKUP($B$11,TUKETIM,15,FALSE)</f>
        <v>46496.014084915369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358154.0880000061</v>
      </c>
      <c r="D39" s="16">
        <f>VLOOKUP($B$11,ANLASMA,4,FALSE)</f>
        <v>6988.58</v>
      </c>
      <c r="E39" s="16">
        <f>VLOOKUP($B$11,ANLASMA,5,FALSE)</f>
        <v>365142.66800000612</v>
      </c>
      <c r="F39" s="16">
        <f>VLOOKUP($B$11,ANLASMA,6,FALSE)</f>
        <v>21049.389999999901</v>
      </c>
      <c r="G39" s="16">
        <f>VLOOKUP($B$11,ANLASMA,7,FALSE)</f>
        <v>17750.47</v>
      </c>
      <c r="H39" s="16">
        <f>VLOOKUP($B$11,ANLASMA,8,FALSE)</f>
        <v>38799.859999999899</v>
      </c>
      <c r="I39" s="16">
        <f>VLOOKUP($B$11,ANLASMA,9,FALSE)</f>
        <v>99929.282999997697</v>
      </c>
      <c r="J39" s="16">
        <f>VLOOKUP($B$11,ANLASMA,10,FALSE)</f>
        <v>93445.04</v>
      </c>
      <c r="K39" s="16">
        <f>VLOOKUP($B$11,ANLASMA,11,FALSE)</f>
        <v>193374.3229999977</v>
      </c>
      <c r="L39" s="21">
        <f>VLOOKUP($B$11,ANLASMA,12,FALSE)</f>
        <v>7707.5140000000092</v>
      </c>
      <c r="M39" s="21">
        <f>VLOOKUP($B$11,ANLASMA,13,FALSE)</f>
        <v>41095.730000000003</v>
      </c>
      <c r="N39" s="21">
        <f>VLOOKUP($B$11,ANLASMA,14,FALSE)</f>
        <v>48803.244000000013</v>
      </c>
      <c r="O39" s="21">
        <f>VLOOKUP($B$11,ANLASMA,15,FALSE)</f>
        <v>646120.0950000037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0.40293271356088839</v>
      </c>
      <c r="D17" s="12">
        <f t="shared" si="1"/>
        <v>1.4238096373910913</v>
      </c>
      <c r="E17" s="12">
        <f t="shared" si="2"/>
        <v>0.40750951459238521</v>
      </c>
      <c r="F17" s="12">
        <f t="shared" si="3"/>
        <v>0.62814404054210426</v>
      </c>
      <c r="G17" s="12">
        <f t="shared" si="4"/>
        <v>22.509484470167024</v>
      </c>
      <c r="H17" s="12">
        <f t="shared" si="5"/>
        <v>6.0041630254068474</v>
      </c>
      <c r="I17" s="12">
        <f t="shared" si="6"/>
        <v>0.92497883686348292</v>
      </c>
      <c r="J17" s="12">
        <f t="shared" si="7"/>
        <v>24.956758155984968</v>
      </c>
      <c r="K17" s="12">
        <f t="shared" si="8"/>
        <v>2.3924889641896541</v>
      </c>
      <c r="L17" s="12">
        <f t="shared" si="9"/>
        <v>0.32887906557043006</v>
      </c>
      <c r="M17" s="12">
        <f t="shared" si="10"/>
        <v>107.6079695770246</v>
      </c>
      <c r="N17" s="12">
        <f t="shared" si="11"/>
        <v>91.103494113723954</v>
      </c>
      <c r="O17" s="17">
        <f t="shared" si="12"/>
        <v>0.79217723518463412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7.7019768187494564E-2</v>
      </c>
      <c r="D21" s="12">
        <f t="shared" si="1"/>
        <v>0</v>
      </c>
      <c r="E21" s="12">
        <f t="shared" si="2"/>
        <v>7.6674472739769461E-2</v>
      </c>
      <c r="F21" s="12">
        <f t="shared" si="3"/>
        <v>3.2707803395921622E-2</v>
      </c>
      <c r="G21" s="12">
        <f t="shared" si="4"/>
        <v>0</v>
      </c>
      <c r="H21" s="12">
        <f t="shared" si="5"/>
        <v>2.4671834458130534E-2</v>
      </c>
      <c r="I21" s="12">
        <f t="shared" si="6"/>
        <v>0.12323179608154329</v>
      </c>
      <c r="J21" s="12">
        <f t="shared" si="7"/>
        <v>0</v>
      </c>
      <c r="K21" s="12">
        <f t="shared" si="8"/>
        <v>0.11570659762008915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8.1284957207136133E-2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3.1962807605972554E-3</v>
      </c>
      <c r="D22" s="12">
        <f t="shared" si="1"/>
        <v>0</v>
      </c>
      <c r="E22" s="12">
        <f t="shared" si="2"/>
        <v>3.1819511771376064E-3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1.770573491067035E-3</v>
      </c>
      <c r="J22" s="12">
        <f t="shared" si="7"/>
        <v>0</v>
      </c>
      <c r="K22" s="12">
        <f t="shared" si="8"/>
        <v>1.6624527192002304E-3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2.9282855232634626E-3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0.4831487625089802</v>
      </c>
      <c r="D25" s="12">
        <f t="shared" ref="D25:O25" si="13">SUM(D15:D24)</f>
        <v>1.4238096373910913</v>
      </c>
      <c r="E25" s="12">
        <f t="shared" si="13"/>
        <v>0.48736593850929227</v>
      </c>
      <c r="F25" s="12">
        <f t="shared" si="13"/>
        <v>0.66085184393802587</v>
      </c>
      <c r="G25" s="12">
        <f t="shared" si="13"/>
        <v>22.509484470167024</v>
      </c>
      <c r="H25" s="12">
        <f t="shared" si="13"/>
        <v>6.0288348598649781</v>
      </c>
      <c r="I25" s="12">
        <f t="shared" si="13"/>
        <v>1.0499812064360934</v>
      </c>
      <c r="J25" s="12">
        <f t="shared" si="13"/>
        <v>24.956758155984968</v>
      </c>
      <c r="K25" s="12">
        <f t="shared" si="13"/>
        <v>2.5098580145289437</v>
      </c>
      <c r="L25" s="12">
        <f t="shared" si="13"/>
        <v>0.32887906557043006</v>
      </c>
      <c r="M25" s="12">
        <f t="shared" si="13"/>
        <v>107.6079695770246</v>
      </c>
      <c r="N25" s="12">
        <f t="shared" si="13"/>
        <v>91.103494113723954</v>
      </c>
      <c r="O25" s="12">
        <f t="shared" si="13"/>
        <v>0.87639047791503366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4.4635645894260832E-3</v>
      </c>
      <c r="D29" s="12">
        <f>(SUMIFS(MESKENOG2,KAYNAK,A29,SEBEP,B29,SÜRE,"Uzun",BİLDİRİM,"Bildirimli",İL,$B$10,İLÇE,$B$11)/VLOOKUP($B$11,ABONE2,4,FALSE))</f>
        <v>2.7721222343900058E-2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4.5678334484002929E-3</v>
      </c>
      <c r="F29" s="12">
        <f>(SUMIFS(TARIMSALAG2,KAYNAK,A29,SEBEP,B29,SÜRE,"Uzun",BİLDİRİM,"Bildirimli",İL,$B$10,İLÇE,$B$11)/VLOOKUP($B$11,ABONE2,6,FALSE))</f>
        <v>1.4343571387698911E-2</v>
      </c>
      <c r="G29" s="12">
        <f>(SUMIFS(TARIMSALOG2,KAYNAK,A29,SEBEP,B29,SÜRE,"Uzun",BİLDİRİM,"Bildirimli",İL,$B$10,İLÇE,$B$11)/VLOOKUP($B$11,ABONE2,7,FALSE))</f>
        <v>0.7361816404401248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0.19169171766351045</v>
      </c>
      <c r="I29" s="12">
        <f>(SUMIFS(TICARETHANEAG2,KAYNAK,A29,SEBEP,B29,SÜRE,"Uzun",BİLDİRİM,"Bildirimli",İL,$B$10,İLÇE,$B$11)/VLOOKUP($B$11,ABONE2,9,FALSE))</f>
        <v>4.427623880996201E-2</v>
      </c>
      <c r="J29" s="12">
        <f>(SUMIFS(TICARETHANEOG2,KAYNAK,A29,SEBEP,B29,SÜRE,"Uzun",BİLDİRİM,"Bildirimli",İL,$B$10,İLÇE,$B$11)/VLOOKUP($B$11,ABONE2,10,FALSE))</f>
        <v>0.15812428997329461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5.1228415169437921E-2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1.3550912174808596E-2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5.3225407335396407E-2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5.2986786896920324E-2</v>
      </c>
      <c r="F31" s="12">
        <f>(SUMIFS(TARIMSALAG2,KAYNAK,A31,SEBEP,B31,SÜRE,"Uzun",BİLDİRİM,"Bildirimli",İL,$B$10,İLÇE,$B$11)/VLOOKUP($B$11,ABONE2,6,FALSE))</f>
        <v>2.24837115656796E-2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1.6959696224111767E-2</v>
      </c>
      <c r="I31" s="12">
        <f>(SUMIFS(TICARETHANEAG2,KAYNAK,A31,SEBEP,B31,SÜRE,"Uzun",BİLDİRİM,"Bildirimli",İL,$B$10,İLÇE,$B$11)/VLOOKUP($B$11,ABONE2,9,FALSE))</f>
        <v>0.21606031379202403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0.20286650511091731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7.30408539601788E-2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5.7688971924822488E-2</v>
      </c>
      <c r="D33" s="12">
        <f t="shared" ref="D33:O33" si="14">SUM(D28:D32)</f>
        <v>2.7721222343900058E-2</v>
      </c>
      <c r="E33" s="12">
        <f t="shared" si="14"/>
        <v>5.755462034532062E-2</v>
      </c>
      <c r="F33" s="12">
        <f t="shared" si="14"/>
        <v>3.6827282953378511E-2</v>
      </c>
      <c r="G33" s="12">
        <f t="shared" si="14"/>
        <v>0.7361816404401248</v>
      </c>
      <c r="H33" s="12">
        <f t="shared" si="14"/>
        <v>0.20865141388762221</v>
      </c>
      <c r="I33" s="12">
        <f t="shared" si="14"/>
        <v>0.26033655260198607</v>
      </c>
      <c r="J33" s="12">
        <f t="shared" si="14"/>
        <v>0.15812428997329461</v>
      </c>
      <c r="K33" s="12">
        <f t="shared" si="14"/>
        <v>0.25409492028035524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8.6591766134987397E-2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28423</v>
      </c>
      <c r="D37" s="16">
        <f>VLOOKUP($B$11,ABONE2,4,FALSE)</f>
        <v>128</v>
      </c>
      <c r="E37" s="16">
        <f>VLOOKUP($B$11,ABONE2,5,FALSE)</f>
        <v>28551</v>
      </c>
      <c r="F37" s="16">
        <f>VLOOKUP($B$11,ABONE2,6,FALSE)</f>
        <v>350</v>
      </c>
      <c r="G37" s="16">
        <f>VLOOKUP($B$11,ABONE2,7,FALSE)</f>
        <v>114</v>
      </c>
      <c r="H37" s="16">
        <f>VLOOKUP($B$11,ABONE2,8,FALSE)</f>
        <v>464</v>
      </c>
      <c r="I37" s="16">
        <f>VLOOKUP($B$11,ABONE2,9,FALSE)</f>
        <v>4336</v>
      </c>
      <c r="J37" s="16">
        <f>VLOOKUP($B$11,ABONE2,10,FALSE)</f>
        <v>282</v>
      </c>
      <c r="K37" s="16">
        <f>VLOOKUP($B$11,ABONE2,11,FALSE)</f>
        <v>4618</v>
      </c>
      <c r="L37" s="21">
        <f>VLOOKUP($B$11,ABONE2,12,FALSE)</f>
        <v>2</v>
      </c>
      <c r="M37" s="21">
        <f>VLOOKUP($B$11,ABONE2,13,FALSE)</f>
        <v>11</v>
      </c>
      <c r="N37" s="21">
        <f>VLOOKUP($B$11,ABONE2,14,FALSE)</f>
        <v>13</v>
      </c>
      <c r="O37" s="21">
        <f>VLOOKUP($B$11,ABONE2,15,FALSE)</f>
        <v>33646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6016.0916986486964</v>
      </c>
      <c r="D38" s="16">
        <f>VLOOKUP($B$11,TUKETIM,4,FALSE)</f>
        <v>172.53250872377319</v>
      </c>
      <c r="E38" s="16">
        <f>VLOOKUP($B$11,TUKETIM,5,FALSE)</f>
        <v>6188.6242073724698</v>
      </c>
      <c r="F38" s="16">
        <f>VLOOKUP($B$11,TUKETIM,6,FALSE)</f>
        <v>97.950704657534246</v>
      </c>
      <c r="G38" s="16">
        <f>VLOOKUP($B$11,TUKETIM,7,FALSE)</f>
        <v>811.8476931193178</v>
      </c>
      <c r="H38" s="16">
        <f>VLOOKUP($B$11,TUKETIM,8,FALSE)</f>
        <v>909.79839777685208</v>
      </c>
      <c r="I38" s="16">
        <f>VLOOKUP($B$11,TUKETIM,9,FALSE)</f>
        <v>2700.9438001129638</v>
      </c>
      <c r="J38" s="16">
        <f>VLOOKUP($B$11,TUKETIM,10,FALSE)</f>
        <v>5711.354297731762</v>
      </c>
      <c r="K38" s="16">
        <f>VLOOKUP($B$11,TUKETIM,11,FALSE)</f>
        <v>8412.2980978447267</v>
      </c>
      <c r="L38" s="21">
        <f>VLOOKUP($B$11,TUKETIM,12,FALSE)</f>
        <v>2.3803999999999998</v>
      </c>
      <c r="M38" s="21">
        <f>VLOOKUP($B$11,TUKETIM,13,FALSE)</f>
        <v>840.74929999999995</v>
      </c>
      <c r="N38" s="21">
        <f>VLOOKUP($B$11,TUKETIM,14,FALSE)</f>
        <v>843.12969999999996</v>
      </c>
      <c r="O38" s="21">
        <f>VLOOKUP($B$11,TUKETIM,15,FALSE)</f>
        <v>16353.850402994047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166016.02499999799</v>
      </c>
      <c r="D39" s="16">
        <f>VLOOKUP($B$11,ANLASMA,4,FALSE)</f>
        <v>4299.3</v>
      </c>
      <c r="E39" s="16">
        <f>VLOOKUP($B$11,ANLASMA,5,FALSE)</f>
        <v>170315.32499999797</v>
      </c>
      <c r="F39" s="16">
        <f>VLOOKUP($B$11,ANLASMA,6,FALSE)</f>
        <v>1886.27</v>
      </c>
      <c r="G39" s="16">
        <f>VLOOKUP($B$11,ANLASMA,7,FALSE)</f>
        <v>5594.4</v>
      </c>
      <c r="H39" s="16">
        <f>VLOOKUP($B$11,ANLASMA,8,FALSE)</f>
        <v>7480.67</v>
      </c>
      <c r="I39" s="16">
        <f>VLOOKUP($B$11,ANLASMA,9,FALSE)</f>
        <v>25186.4729999999</v>
      </c>
      <c r="J39" s="16">
        <f>VLOOKUP($B$11,ANLASMA,10,FALSE)</f>
        <v>71640.14</v>
      </c>
      <c r="K39" s="16">
        <f>VLOOKUP($B$11,ANLASMA,11,FALSE)</f>
        <v>96826.612999999896</v>
      </c>
      <c r="L39" s="21">
        <f>VLOOKUP($B$11,ANLASMA,12,FALSE)</f>
        <v>41.6</v>
      </c>
      <c r="M39" s="21">
        <f>VLOOKUP($B$11,ANLASMA,13,FALSE)</f>
        <v>4963.8</v>
      </c>
      <c r="N39" s="21">
        <f>VLOOKUP($B$11,ANLASMA,14,FALSE)</f>
        <v>5005.4000000000005</v>
      </c>
      <c r="O39" s="21">
        <f>VLOOKUP($B$11,ANLASMA,15,FALSE)</f>
        <v>279628.00799999788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0.12201266980384745</v>
      </c>
      <c r="D17" s="12">
        <f t="shared" si="1"/>
        <v>6.0799619042267085E-2</v>
      </c>
      <c r="E17" s="12">
        <f t="shared" si="2"/>
        <v>0.12197425558937516</v>
      </c>
      <c r="F17" s="12">
        <f t="shared" si="3"/>
        <v>0.2180474440536439</v>
      </c>
      <c r="G17" s="12">
        <f t="shared" si="4"/>
        <v>1.96257225875451</v>
      </c>
      <c r="H17" s="12">
        <f t="shared" si="5"/>
        <v>0.33853117840227676</v>
      </c>
      <c r="I17" s="12">
        <f t="shared" si="6"/>
        <v>0.37976568552527423</v>
      </c>
      <c r="J17" s="12">
        <f t="shared" si="7"/>
        <v>5.2659773701417958</v>
      </c>
      <c r="K17" s="12">
        <f t="shared" si="8"/>
        <v>0.57604791814584544</v>
      </c>
      <c r="L17" s="12">
        <f t="shared" si="9"/>
        <v>2.5332275789387784</v>
      </c>
      <c r="M17" s="12">
        <f t="shared" si="10"/>
        <v>15.767784904003442</v>
      </c>
      <c r="N17" s="12">
        <f t="shared" si="11"/>
        <v>13.650255731993095</v>
      </c>
      <c r="O17" s="17">
        <f t="shared" si="12"/>
        <v>0.23703504567183264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7.7949045464543254E-3</v>
      </c>
      <c r="D21" s="12">
        <f t="shared" si="1"/>
        <v>0</v>
      </c>
      <c r="E21" s="12">
        <f t="shared" si="2"/>
        <v>7.7900128586310098E-3</v>
      </c>
      <c r="F21" s="12">
        <f t="shared" si="3"/>
        <v>4.6796059597978952E-2</v>
      </c>
      <c r="G21" s="12">
        <f t="shared" si="4"/>
        <v>0</v>
      </c>
      <c r="H21" s="12">
        <f t="shared" si="5"/>
        <v>4.3564139956794333E-2</v>
      </c>
      <c r="I21" s="12">
        <f t="shared" si="6"/>
        <v>3.2014771708829645E-2</v>
      </c>
      <c r="J21" s="12">
        <f t="shared" si="7"/>
        <v>0</v>
      </c>
      <c r="K21" s="12">
        <f t="shared" si="8"/>
        <v>3.0728717957284053E-2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1.5115430888220774E-2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0.12980757435030177</v>
      </c>
      <c r="D25" s="12">
        <f t="shared" ref="D25:O25" si="13">SUM(D15:D24)</f>
        <v>6.0799619042267085E-2</v>
      </c>
      <c r="E25" s="12">
        <f t="shared" si="13"/>
        <v>0.12976426844800618</v>
      </c>
      <c r="F25" s="12">
        <f t="shared" si="13"/>
        <v>0.26484350365162285</v>
      </c>
      <c r="G25" s="12">
        <f t="shared" si="13"/>
        <v>1.96257225875451</v>
      </c>
      <c r="H25" s="12">
        <f t="shared" si="13"/>
        <v>0.38209531835907107</v>
      </c>
      <c r="I25" s="12">
        <f t="shared" si="13"/>
        <v>0.41178045723410389</v>
      </c>
      <c r="J25" s="12">
        <f t="shared" si="13"/>
        <v>5.2659773701417958</v>
      </c>
      <c r="K25" s="12">
        <f t="shared" si="13"/>
        <v>0.60677663610312949</v>
      </c>
      <c r="L25" s="12">
        <f t="shared" si="13"/>
        <v>2.5332275789387784</v>
      </c>
      <c r="M25" s="12">
        <f t="shared" si="13"/>
        <v>15.767784904003442</v>
      </c>
      <c r="N25" s="12">
        <f t="shared" si="13"/>
        <v>13.650255731993095</v>
      </c>
      <c r="O25" s="12">
        <f t="shared" si="13"/>
        <v>0.2521504765600534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9.898617215434247E-3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9.8924053439466836E-3</v>
      </c>
      <c r="F29" s="12">
        <f>(SUMIFS(TARIMSALAG2,KAYNAK,A29,SEBEP,B29,SÜRE,"Uzun",BİLDİRİM,"Bildirimli",İL,$B$10,İLÇE,$B$11)/VLOOKUP($B$11,ABONE2,6,FALSE))</f>
        <v>0.25991659146580259</v>
      </c>
      <c r="G29" s="12">
        <f>(SUMIFS(TARIMSALOG2,KAYNAK,A29,SEBEP,B29,SÜRE,"Uzun",BİLDİRİM,"Bildirimli",İL,$B$10,İLÇE,$B$11)/VLOOKUP($B$11,ABONE2,7,FALSE))</f>
        <v>0.65356868021847969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0.28710375056344756</v>
      </c>
      <c r="I29" s="12">
        <f>(SUMIFS(TICARETHANEAG2,KAYNAK,A29,SEBEP,B29,SÜRE,"Uzun",BİLDİRİM,"Bildirimli",İL,$B$10,İLÇE,$B$11)/VLOOKUP($B$11,ABONE2,9,FALSE))</f>
        <v>9.1795462085624238E-2</v>
      </c>
      <c r="J29" s="12">
        <f>(SUMIFS(TICARETHANEOG2,KAYNAK,A29,SEBEP,B29,SÜRE,"Uzun",BİLDİRİM,"Bildirimli",İL,$B$10,İLÇE,$B$11)/VLOOKUP($B$11,ABONE2,10,FALSE))</f>
        <v>2.7643707677165139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0.19915451275618609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66.889272474456149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56.186988878543161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0.14961417237619812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9.898617215434247E-3</v>
      </c>
      <c r="D33" s="12">
        <f t="shared" ref="D33:O33" si="14">SUM(D28:D32)</f>
        <v>0</v>
      </c>
      <c r="E33" s="12">
        <f t="shared" si="14"/>
        <v>9.8924053439466836E-3</v>
      </c>
      <c r="F33" s="12">
        <f t="shared" si="14"/>
        <v>0.25991659146580259</v>
      </c>
      <c r="G33" s="12">
        <f t="shared" si="14"/>
        <v>0.65356868021847969</v>
      </c>
      <c r="H33" s="12">
        <f t="shared" si="14"/>
        <v>0.28710375056344756</v>
      </c>
      <c r="I33" s="12">
        <f t="shared" si="14"/>
        <v>9.1795462085624238E-2</v>
      </c>
      <c r="J33" s="12">
        <f t="shared" si="14"/>
        <v>2.7643707677165139</v>
      </c>
      <c r="K33" s="12">
        <f t="shared" si="14"/>
        <v>0.19915451275618609</v>
      </c>
      <c r="L33" s="12">
        <f t="shared" si="14"/>
        <v>0</v>
      </c>
      <c r="M33" s="12">
        <f t="shared" si="14"/>
        <v>66.889272474456149</v>
      </c>
      <c r="N33" s="12">
        <f t="shared" si="14"/>
        <v>56.186988878543161</v>
      </c>
      <c r="O33" s="12">
        <f t="shared" si="14"/>
        <v>0.14961417237619812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12740</v>
      </c>
      <c r="D37" s="16">
        <f>VLOOKUP($B$11,ABONE2,4,FALSE)</f>
        <v>8</v>
      </c>
      <c r="E37" s="16">
        <f>VLOOKUP($B$11,ABONE2,5,FALSE)</f>
        <v>12748</v>
      </c>
      <c r="F37" s="16">
        <f>VLOOKUP($B$11,ABONE2,6,FALSE)</f>
        <v>1631</v>
      </c>
      <c r="G37" s="16">
        <f>VLOOKUP($B$11,ABONE2,7,FALSE)</f>
        <v>121</v>
      </c>
      <c r="H37" s="16">
        <f>VLOOKUP($B$11,ABONE2,8,FALSE)</f>
        <v>1752</v>
      </c>
      <c r="I37" s="16">
        <f>VLOOKUP($B$11,ABONE2,9,FALSE)</f>
        <v>2700</v>
      </c>
      <c r="J37" s="16">
        <f>VLOOKUP($B$11,ABONE2,10,FALSE)</f>
        <v>113</v>
      </c>
      <c r="K37" s="16">
        <f>VLOOKUP($B$11,ABONE2,11,FALSE)</f>
        <v>2813</v>
      </c>
      <c r="L37" s="21">
        <f>VLOOKUP($B$11,ABONE2,12,FALSE)</f>
        <v>4</v>
      </c>
      <c r="M37" s="21">
        <f>VLOOKUP($B$11,ABONE2,13,FALSE)</f>
        <v>21</v>
      </c>
      <c r="N37" s="21">
        <f>VLOOKUP($B$11,ABONE2,14,FALSE)</f>
        <v>25</v>
      </c>
      <c r="O37" s="21">
        <f>VLOOKUP($B$11,ABONE2,15,FALSE)</f>
        <v>17338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2014.6237950142076</v>
      </c>
      <c r="D38" s="16">
        <f>VLOOKUP($B$11,TUKETIM,4,FALSE)</f>
        <v>1.4328000000000001</v>
      </c>
      <c r="E38" s="16">
        <f>VLOOKUP($B$11,TUKETIM,5,FALSE)</f>
        <v>2016.0565950142077</v>
      </c>
      <c r="F38" s="16">
        <f>VLOOKUP($B$11,TUKETIM,6,FALSE)</f>
        <v>1272.2792420439798</v>
      </c>
      <c r="G38" s="16">
        <f>VLOOKUP($B$11,TUKETIM,7,FALSE)</f>
        <v>219.89500000000001</v>
      </c>
      <c r="H38" s="16">
        <f>VLOOKUP($B$11,TUKETIM,8,FALSE)</f>
        <v>1492.1742420439798</v>
      </c>
      <c r="I38" s="16">
        <f>VLOOKUP($B$11,TUKETIM,9,FALSE)</f>
        <v>1290.7972766844573</v>
      </c>
      <c r="J38" s="16">
        <f>VLOOKUP($B$11,TUKETIM,10,FALSE)</f>
        <v>1032.9094872036824</v>
      </c>
      <c r="K38" s="16">
        <f>VLOOKUP($B$11,TUKETIM,11,FALSE)</f>
        <v>2323.7067638881399</v>
      </c>
      <c r="L38" s="21">
        <f>VLOOKUP($B$11,TUKETIM,12,FALSE)</f>
        <v>58.218600000000002</v>
      </c>
      <c r="M38" s="21">
        <f>VLOOKUP($B$11,TUKETIM,13,FALSE)</f>
        <v>12752.6756</v>
      </c>
      <c r="N38" s="21">
        <f>VLOOKUP($B$11,TUKETIM,14,FALSE)</f>
        <v>12810.894200000001</v>
      </c>
      <c r="O38" s="21">
        <f>VLOOKUP($B$11,TUKETIM,15,FALSE)</f>
        <v>18642.831800946329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55032.010000000104</v>
      </c>
      <c r="D39" s="16">
        <f>VLOOKUP($B$11,ANLASMA,4,FALSE)</f>
        <v>100</v>
      </c>
      <c r="E39" s="16">
        <f>VLOOKUP($B$11,ANLASMA,5,FALSE)</f>
        <v>55132.010000000104</v>
      </c>
      <c r="F39" s="16">
        <f>VLOOKUP($B$11,ANLASMA,6,FALSE)</f>
        <v>12786.2410000001</v>
      </c>
      <c r="G39" s="16">
        <f>VLOOKUP($B$11,ANLASMA,7,FALSE)</f>
        <v>6448.02</v>
      </c>
      <c r="H39" s="16">
        <f>VLOOKUP($B$11,ANLASMA,8,FALSE)</f>
        <v>19234.2610000001</v>
      </c>
      <c r="I39" s="16">
        <f>VLOOKUP($B$11,ANLASMA,9,FALSE)</f>
        <v>15792.029000000099</v>
      </c>
      <c r="J39" s="16">
        <f>VLOOKUP($B$11,ANLASMA,10,FALSE)</f>
        <v>50378.400000000001</v>
      </c>
      <c r="K39" s="16">
        <f>VLOOKUP($B$11,ANLASMA,11,FALSE)</f>
        <v>66170.429000000106</v>
      </c>
      <c r="L39" s="21">
        <f>VLOOKUP($B$11,ANLASMA,12,FALSE)</f>
        <v>787.67899999999997</v>
      </c>
      <c r="M39" s="21">
        <f>VLOOKUP($B$11,ANLASMA,13,FALSE)</f>
        <v>52601</v>
      </c>
      <c r="N39" s="21">
        <f>VLOOKUP($B$11,ANLASMA,14,FALSE)</f>
        <v>53388.678999999996</v>
      </c>
      <c r="O39" s="21">
        <f>VLOOKUP($B$11,ANLASMA,15,FALSE)</f>
        <v>193925.37900000028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0.13983406422883257</v>
      </c>
      <c r="D15" s="12">
        <f t="shared" ref="D15:D24" si="1">(SUMIFS(MESKENOG2,KAYNAK,A15,SEBEP,B15,SÜRE,"Uzun",BİLDİRİM,"Bildirimsiz",İL,$B$10,İLÇE,$B$11)/VLOOKUP($B$11,ABONE2,4,FALSE))</f>
        <v>0.24777742857180349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0.13991769679960345</v>
      </c>
      <c r="F15" s="12">
        <f t="shared" ref="F15:F24" si="3">(SUMIFS(TARIMSALAG2,KAYNAK,A15,SEBEP,B15,SÜRE,"Uzun",BİLDİRİM,"Bildirimsiz",İL,$B$10,İLÇE,$B$11)/VLOOKUP($B$11,ABONE2,6,FALSE))</f>
        <v>0.97272045549139952</v>
      </c>
      <c r="G15" s="12">
        <f t="shared" ref="G15:G24" si="4">(SUMIFS(TARIMSALOG2,KAYNAK,A15,SEBEP,B15,SÜRE,"Uzun",BİLDİRİM,"Bildirimsiz",İL,$B$10,İLÇE,$B$11)/VLOOKUP($B$11,ABONE2,7,FALSE))</f>
        <v>4.7371548945256956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1.9354207280618099</v>
      </c>
      <c r="I15" s="12">
        <f t="shared" ref="I15:I24" si="6">(SUMIFS(TICARETHANEAG2,KAYNAK,A15,SEBEP,B15,SÜRE,"Uzun",BİLDİRİM,"Bildirimsiz",İL,$B$10,İLÇE,$B$11)/VLOOKUP($B$11,ABONE2,9,FALSE))</f>
        <v>0.55055963911647476</v>
      </c>
      <c r="J15" s="12">
        <f t="shared" ref="J15:J24" si="7">(SUMIFS(TICARETHANEOG2,KAYNAK,A15,SEBEP,B15,SÜRE,"Uzun",BİLDİRİM,"Bildirimsiz",İL,$B$10,İLÇE,$B$11)/VLOOKUP($B$11,ABONE2,10,FALSE))</f>
        <v>6.764162633344097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0.87672710896581563</v>
      </c>
      <c r="L15" s="12">
        <f t="shared" ref="L15:L24" si="9">(SUMIFS(SANAYIAG2,KAYNAK,A15,SEBEP,B15,SÜRE,"Uzun",BİLDİRİM,"Bildirimsiz",İL,$B$10,İLÇE,$B$11)/VLOOKUP($B$11,ABONE2,12,FALSE))</f>
        <v>12.36724544736871</v>
      </c>
      <c r="M15" s="12">
        <f t="shared" ref="M15:M24" si="10">(SUMIFS(SANAYIOG2,KAYNAK,A15,SEBEP,B15,SÜRE,"Uzun",BİLDİRİM,"Bildirimsiz",İL,$B$10,İLÇE,$B$11)/VLOOKUP($B$11,ABONE2,13,FALSE))</f>
        <v>136.95567397454775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116.72729443507959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0.87392975103448944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0.16166617061689326</v>
      </c>
      <c r="D17" s="12">
        <f t="shared" si="1"/>
        <v>1.4191805180760106</v>
      </c>
      <c r="E17" s="12">
        <f t="shared" si="2"/>
        <v>0.16264047004047916</v>
      </c>
      <c r="F17" s="12">
        <f t="shared" si="3"/>
        <v>0.73757824720441578</v>
      </c>
      <c r="G17" s="12">
        <f t="shared" si="4"/>
        <v>2.92361730734341</v>
      </c>
      <c r="H17" s="12">
        <f t="shared" si="5"/>
        <v>1.2966264742696343</v>
      </c>
      <c r="I17" s="12">
        <f t="shared" si="6"/>
        <v>0.44939418198302739</v>
      </c>
      <c r="J17" s="12">
        <f t="shared" si="7"/>
        <v>8.0010992324340009</v>
      </c>
      <c r="K17" s="12">
        <f t="shared" si="8"/>
        <v>0.84580195564386462</v>
      </c>
      <c r="L17" s="12">
        <f t="shared" si="9"/>
        <v>42.141772921061218</v>
      </c>
      <c r="M17" s="12">
        <f t="shared" si="10"/>
        <v>268.65980433125634</v>
      </c>
      <c r="N17" s="12">
        <f t="shared" si="11"/>
        <v>231.8819689731435</v>
      </c>
      <c r="O17" s="17">
        <f t="shared" si="12"/>
        <v>1.4184689041228282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1.9558375803362373E-4</v>
      </c>
      <c r="D18" s="12">
        <f t="shared" si="1"/>
        <v>8.8556283133719008E-2</v>
      </c>
      <c r="E18" s="12">
        <f t="shared" si="2"/>
        <v>2.6404403337229175E-4</v>
      </c>
      <c r="F18" s="12">
        <f t="shared" si="3"/>
        <v>1.3143181502173449E-3</v>
      </c>
      <c r="G18" s="12">
        <f t="shared" si="4"/>
        <v>0.16420213001623471</v>
      </c>
      <c r="H18" s="12">
        <f t="shared" si="5"/>
        <v>4.2970546574809122E-2</v>
      </c>
      <c r="I18" s="12">
        <f t="shared" si="6"/>
        <v>1.3071973706771426E-3</v>
      </c>
      <c r="J18" s="12">
        <f t="shared" si="7"/>
        <v>0.55245480242723044</v>
      </c>
      <c r="K18" s="12">
        <f t="shared" si="8"/>
        <v>3.0238305460753238E-2</v>
      </c>
      <c r="L18" s="12">
        <f t="shared" si="9"/>
        <v>0</v>
      </c>
      <c r="M18" s="12">
        <f t="shared" si="10"/>
        <v>2.0938702901587218</v>
      </c>
      <c r="N18" s="12">
        <f t="shared" si="11"/>
        <v>1.7539061102067524</v>
      </c>
      <c r="O18" s="17">
        <f t="shared" si="12"/>
        <v>1.4970275060982105E-2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1.0794993639902129E-2</v>
      </c>
      <c r="D21" s="12">
        <f t="shared" si="1"/>
        <v>0</v>
      </c>
      <c r="E21" s="12">
        <f t="shared" si="2"/>
        <v>1.0786629873633997E-2</v>
      </c>
      <c r="F21" s="12">
        <f t="shared" si="3"/>
        <v>2.5365242844499362E-2</v>
      </c>
      <c r="G21" s="12">
        <f t="shared" si="4"/>
        <v>0</v>
      </c>
      <c r="H21" s="12">
        <f t="shared" si="5"/>
        <v>1.8878444735597109E-2</v>
      </c>
      <c r="I21" s="12">
        <f t="shared" si="6"/>
        <v>3.1799298606530323E-2</v>
      </c>
      <c r="J21" s="12">
        <f t="shared" si="7"/>
        <v>0</v>
      </c>
      <c r="K21" s="12">
        <f t="shared" si="8"/>
        <v>3.0130074361094775E-2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1.4258390814882805E-2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1.6505817826105713E-3</v>
      </c>
      <c r="D22" s="12">
        <f t="shared" si="1"/>
        <v>0</v>
      </c>
      <c r="E22" s="12">
        <f t="shared" si="2"/>
        <v>1.649302941631438E-3</v>
      </c>
      <c r="F22" s="12">
        <f t="shared" si="3"/>
        <v>1.6613968216176514E-2</v>
      </c>
      <c r="G22" s="12">
        <f t="shared" si="4"/>
        <v>0</v>
      </c>
      <c r="H22" s="12">
        <f t="shared" si="5"/>
        <v>1.2365183441406382E-2</v>
      </c>
      <c r="I22" s="12">
        <f t="shared" si="6"/>
        <v>4.8380699526171193E-3</v>
      </c>
      <c r="J22" s="12">
        <f t="shared" si="7"/>
        <v>0</v>
      </c>
      <c r="K22" s="12">
        <f t="shared" si="8"/>
        <v>4.5841076320657075E-3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2.4493606910466403E-3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0.31414139402627217</v>
      </c>
      <c r="D25" s="12">
        <f t="shared" ref="D25:O25" si="13">SUM(D15:D24)</f>
        <v>1.7555142297815332</v>
      </c>
      <c r="E25" s="12">
        <f t="shared" si="13"/>
        <v>0.31525814368872035</v>
      </c>
      <c r="F25" s="12">
        <f t="shared" si="13"/>
        <v>1.7535922319067083</v>
      </c>
      <c r="G25" s="12">
        <f t="shared" si="13"/>
        <v>7.8249743318853406</v>
      </c>
      <c r="H25" s="12">
        <f t="shared" si="13"/>
        <v>3.3062613770832567</v>
      </c>
      <c r="I25" s="12">
        <f t="shared" si="13"/>
        <v>1.0378983870293268</v>
      </c>
      <c r="J25" s="12">
        <f t="shared" si="13"/>
        <v>15.317716668205328</v>
      </c>
      <c r="K25" s="12">
        <f t="shared" si="13"/>
        <v>1.787481552063594</v>
      </c>
      <c r="L25" s="12">
        <f t="shared" si="13"/>
        <v>54.509018368429928</v>
      </c>
      <c r="M25" s="12">
        <f t="shared" si="13"/>
        <v>407.70934859596287</v>
      </c>
      <c r="N25" s="12">
        <f t="shared" si="13"/>
        <v>350.36316951842986</v>
      </c>
      <c r="O25" s="12">
        <f t="shared" si="13"/>
        <v>2.3240766817242293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0.69309743292026194</v>
      </c>
      <c r="D28" s="12">
        <f>(SUMIFS(MESKENOG2,KAYNAK,A28,SEBEP,B28,SÜRE,"Uzun",BİLDİRİM,"Bildirimli",İL,$B$10,İLÇE,$B$11)/VLOOKUP($B$11,ABONE2,4,FALSE))</f>
        <v>1.5790886200764469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0.69378388290366988</v>
      </c>
      <c r="F28" s="12">
        <f>(SUMIFS(TARIMSALAG2,KAYNAK,A28,SEBEP,B28,SÜRE,"Uzun",BİLDİRİM,"Bildirimli",İL,$B$10,İLÇE,$B$11)/VLOOKUP($B$11,ABONE2,6,FALSE))</f>
        <v>1.0909429563297004</v>
      </c>
      <c r="G28" s="12">
        <f>(SUMIFS(TARIMSALOG2,KAYNAK,A28,SEBEP,B28,SÜRE,"Uzun",BİLDİRİM,"Bildirimli",İL,$B$10,İLÇE,$B$11)/VLOOKUP($B$11,ABONE2,7,FALSE))</f>
        <v>3.6775544434673817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1.7524318530097558</v>
      </c>
      <c r="I28" s="12">
        <f>(SUMIFS(TICARETHANEAG2,KAYNAK,A28,SEBEP,B28,SÜRE,"Uzun",BİLDİRİM,"Bildirimli",İL,$B$10,İLÇE,$B$11)/VLOOKUP($B$11,ABONE2,9,FALSE))</f>
        <v>1.3164370244302595</v>
      </c>
      <c r="J28" s="12">
        <f>(SUMIFS(TICARETHANEOG2,KAYNAK,A28,SEBEP,B28,SÜRE,"Uzun",BİLDİRİM,"Bildirimli",İL,$B$10,İLÇE,$B$11)/VLOOKUP($B$11,ABONE2,10,FALSE))</f>
        <v>15.370316138966716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2.0541600808622955</v>
      </c>
      <c r="L28" s="12">
        <f>(SUMIFS(SANAYIAG2,KAYNAK,A28,SEBEP,B28,SÜRE,"Uzun",BİLDİRİM,"Bildirimli",İL,$B$10,İLÇE,$B$11)/VLOOKUP($B$11,ABONE2,12,FALSE))</f>
        <v>89.441463449966847</v>
      </c>
      <c r="M28" s="12">
        <f>(SUMIFS(SANAYIOG2,KAYNAK,A28,SEBEP,B28,SÜRE,"Uzun",BİLDİRİM,"Bildirimli",İL,$B$10,İLÇE,$B$11)/VLOOKUP($B$11,ABONE2,13,FALSE))</f>
        <v>105.16890327372647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102.6153706086142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1.4425676519775696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0.35159808529361186</v>
      </c>
      <c r="D29" s="12">
        <f>(SUMIFS(MESKENOG2,KAYNAK,A29,SEBEP,B29,SÜRE,"Uzun",BİLDİRİM,"Bildirimli",İL,$B$10,İLÇE,$B$11)/VLOOKUP($B$11,ABONE2,4,FALSE))</f>
        <v>10.128057273896726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0.35917270944912411</v>
      </c>
      <c r="F29" s="12">
        <f>(SUMIFS(TARIMSALAG2,KAYNAK,A29,SEBEP,B29,SÜRE,"Uzun",BİLDİRİM,"Bildirimli",İL,$B$10,İLÇE,$B$11)/VLOOKUP($B$11,ABONE2,6,FALSE))</f>
        <v>2.2210108760301877</v>
      </c>
      <c r="G29" s="12">
        <f>(SUMIFS(TARIMSALOG2,KAYNAK,A29,SEBEP,B29,SÜRE,"Uzun",BİLDİRİM,"Bildirimli",İL,$B$10,İLÇE,$B$11)/VLOOKUP($B$11,ABONE2,7,FALSE))</f>
        <v>10.313740234407625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4.2906106752359197</v>
      </c>
      <c r="I29" s="12">
        <f>(SUMIFS(TICARETHANEAG2,KAYNAK,A29,SEBEP,B29,SÜRE,"Uzun",BİLDİRİM,"Bildirimli",İL,$B$10,İLÇE,$B$11)/VLOOKUP($B$11,ABONE2,9,FALSE))</f>
        <v>1.2687821390891889</v>
      </c>
      <c r="J29" s="12">
        <f>(SUMIFS(TICARETHANEOG2,KAYNAK,A29,SEBEP,B29,SÜRE,"Uzun",BİLDİRİM,"Bildirimli",İL,$B$10,İLÇE,$B$11)/VLOOKUP($B$11,ABONE2,10,FALSE))</f>
        <v>12.86756236064446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1.8776309505948106</v>
      </c>
      <c r="L29" s="12">
        <f>(SUMIFS(SANAYIAG2,KAYNAK,A29,SEBEP,B29,SÜRE,"Uzun",BİLDİRİM,"Bildirimli",İL,$B$10,İLÇE,$B$11)/VLOOKUP($B$11,ABONE2,12,FALSE))</f>
        <v>20.132448386019341</v>
      </c>
      <c r="M29" s="12">
        <f>(SUMIFS(SANAYIOG2,KAYNAK,A29,SEBEP,B29,SÜRE,"Uzun",BİLDİRİM,"Bildirimli",İL,$B$10,İLÇE,$B$11)/VLOOKUP($B$11,ABONE2,13,FALSE))</f>
        <v>80.839892677829894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70.983333457019327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1.0681053709241282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4.765036279107706E-2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4.761344414987443E-2</v>
      </c>
      <c r="F31" s="12">
        <f>(SUMIFS(TARIMSALAG2,KAYNAK,A31,SEBEP,B31,SÜRE,"Uzun",BİLDİRİM,"Bildirimli",İL,$B$10,İLÇE,$B$11)/VLOOKUP($B$11,ABONE2,6,FALSE))</f>
        <v>9.6243931782904121E-2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7.1630922614807496E-2</v>
      </c>
      <c r="I31" s="12">
        <f>(SUMIFS(TICARETHANEAG2,KAYNAK,A31,SEBEP,B31,SÜRE,"Uzun",BİLDİRİM,"Bildirimli",İL,$B$10,İLÇE,$B$11)/VLOOKUP($B$11,ABONE2,9,FALSE))</f>
        <v>0.17349547111464578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0.16438826247959881</v>
      </c>
      <c r="L31" s="12">
        <f>(SUMIFS(SANAYIAG2,KAYNAK,A31,SEBEP,B31,SÜRE,"Uzun",BİLDİRİM,"Bildirimli",İL,$B$10,İLÇE,$B$11)/VLOOKUP($B$11,ABONE2,12,FALSE))</f>
        <v>2.4722613357174317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0.40140036447072691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6.9857872365346282E-2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1.0923458810049509</v>
      </c>
      <c r="D33" s="12">
        <f t="shared" ref="D33:O33" si="14">SUM(D28:D32)</f>
        <v>11.707145893973173</v>
      </c>
      <c r="E33" s="12">
        <f t="shared" si="14"/>
        <v>1.1005700365026683</v>
      </c>
      <c r="F33" s="12">
        <f t="shared" si="14"/>
        <v>3.4081977641427921</v>
      </c>
      <c r="G33" s="12">
        <f t="shared" si="14"/>
        <v>13.991294677875008</v>
      </c>
      <c r="H33" s="12">
        <f t="shared" si="14"/>
        <v>6.114673450860483</v>
      </c>
      <c r="I33" s="12">
        <f t="shared" si="14"/>
        <v>2.7587146346340941</v>
      </c>
      <c r="J33" s="12">
        <f t="shared" si="14"/>
        <v>28.237878499611178</v>
      </c>
      <c r="K33" s="12">
        <f t="shared" si="14"/>
        <v>4.0961792939367045</v>
      </c>
      <c r="L33" s="12">
        <f t="shared" si="14"/>
        <v>112.04617317170363</v>
      </c>
      <c r="M33" s="12">
        <f t="shared" si="14"/>
        <v>186.00879595155635</v>
      </c>
      <c r="N33" s="12">
        <f t="shared" si="14"/>
        <v>174.00010443010424</v>
      </c>
      <c r="O33" s="12">
        <f t="shared" si="14"/>
        <v>2.5805308952670445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90278</v>
      </c>
      <c r="D37" s="16">
        <f>VLOOKUP($B$11,ABONE2,4,FALSE)</f>
        <v>70</v>
      </c>
      <c r="E37" s="16">
        <f>VLOOKUP($B$11,ABONE2,5,FALSE)</f>
        <v>90348</v>
      </c>
      <c r="F37" s="16">
        <f>VLOOKUP($B$11,ABONE2,6,FALSE)</f>
        <v>2433</v>
      </c>
      <c r="G37" s="16">
        <f>VLOOKUP($B$11,ABONE2,7,FALSE)</f>
        <v>836</v>
      </c>
      <c r="H37" s="16">
        <f>VLOOKUP($B$11,ABONE2,8,FALSE)</f>
        <v>3269</v>
      </c>
      <c r="I37" s="16">
        <f>VLOOKUP($B$11,ABONE2,9,FALSE)</f>
        <v>18285</v>
      </c>
      <c r="J37" s="16">
        <f>VLOOKUP($B$11,ABONE2,10,FALSE)</f>
        <v>1013</v>
      </c>
      <c r="K37" s="16">
        <f>VLOOKUP($B$11,ABONE2,11,FALSE)</f>
        <v>19298</v>
      </c>
      <c r="L37" s="21">
        <f>VLOOKUP($B$11,ABONE2,12,FALSE)</f>
        <v>88</v>
      </c>
      <c r="M37" s="21">
        <f>VLOOKUP($B$11,ABONE2,13,FALSE)</f>
        <v>454</v>
      </c>
      <c r="N37" s="21">
        <f>VLOOKUP($B$11,ABONE2,14,FALSE)</f>
        <v>542</v>
      </c>
      <c r="O37" s="21">
        <f>VLOOKUP($B$11,ABONE2,15,FALSE)</f>
        <v>113457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19535.700789126837</v>
      </c>
      <c r="D38" s="16">
        <f>VLOOKUP($B$11,TUKETIM,4,FALSE)</f>
        <v>43.923263044831877</v>
      </c>
      <c r="E38" s="16">
        <f>VLOOKUP($B$11,TUKETIM,5,FALSE)</f>
        <v>19579.624052171668</v>
      </c>
      <c r="F38" s="16">
        <f>VLOOKUP($B$11,TUKETIM,6,FALSE)</f>
        <v>2439.830535995347</v>
      </c>
      <c r="G38" s="16">
        <f>VLOOKUP($B$11,TUKETIM,7,FALSE)</f>
        <v>3944.3278818975455</v>
      </c>
      <c r="H38" s="16">
        <f>VLOOKUP($B$11,TUKETIM,8,FALSE)</f>
        <v>6384.1584178928924</v>
      </c>
      <c r="I38" s="16">
        <f>VLOOKUP($B$11,TUKETIM,9,FALSE)</f>
        <v>10191.291000681857</v>
      </c>
      <c r="J38" s="16">
        <f>VLOOKUP($B$11,TUKETIM,10,FALSE)</f>
        <v>12882.756786460724</v>
      </c>
      <c r="K38" s="16">
        <f>VLOOKUP($B$11,TUKETIM,11,FALSE)</f>
        <v>23074.047787142583</v>
      </c>
      <c r="L38" s="21">
        <f>VLOOKUP($B$11,TUKETIM,12,FALSE)</f>
        <v>1727.9269233187135</v>
      </c>
      <c r="M38" s="21">
        <f>VLOOKUP($B$11,TUKETIM,13,FALSE)</f>
        <v>69116.626493015021</v>
      </c>
      <c r="N38" s="21">
        <f>VLOOKUP($B$11,TUKETIM,14,FALSE)</f>
        <v>70844.553416333729</v>
      </c>
      <c r="O38" s="21">
        <f>VLOOKUP($B$11,TUKETIM,15,FALSE)</f>
        <v>119882.38367354087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561201.53600001894</v>
      </c>
      <c r="D39" s="16">
        <f>VLOOKUP($B$11,ANLASMA,4,FALSE)</f>
        <v>2085.19</v>
      </c>
      <c r="E39" s="16">
        <f>VLOOKUP($B$11,ANLASMA,5,FALSE)</f>
        <v>563286.72600001888</v>
      </c>
      <c r="F39" s="16">
        <f>VLOOKUP($B$11,ANLASMA,6,FALSE)</f>
        <v>18248.225000000002</v>
      </c>
      <c r="G39" s="16">
        <f>VLOOKUP($B$11,ANLASMA,7,FALSE)</f>
        <v>33949.948000000004</v>
      </c>
      <c r="H39" s="16">
        <f>VLOOKUP($B$11,ANLASMA,8,FALSE)</f>
        <v>52198.17300000001</v>
      </c>
      <c r="I39" s="16">
        <f>VLOOKUP($B$11,ANLASMA,9,FALSE)</f>
        <v>119317.234999993</v>
      </c>
      <c r="J39" s="16">
        <f>VLOOKUP($B$11,ANLASMA,10,FALSE)</f>
        <v>196106.82</v>
      </c>
      <c r="K39" s="16">
        <f>VLOOKUP($B$11,ANLASMA,11,FALSE)</f>
        <v>315424.05499999301</v>
      </c>
      <c r="L39" s="21">
        <f>VLOOKUP($B$11,ANLASMA,12,FALSE)</f>
        <v>8531.0360000000001</v>
      </c>
      <c r="M39" s="21">
        <f>VLOOKUP($B$11,ANLASMA,13,FALSE)</f>
        <v>277674.52</v>
      </c>
      <c r="N39" s="21">
        <f>VLOOKUP($B$11,ANLASMA,14,FALSE)</f>
        <v>286205.55600000004</v>
      </c>
      <c r="O39" s="21">
        <f>VLOOKUP($B$11,ANLASMA,15,FALSE)</f>
        <v>1217114.5100000119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0.19337166343230561</v>
      </c>
      <c r="D17" s="12">
        <f t="shared" si="1"/>
        <v>1.6029621183851743</v>
      </c>
      <c r="E17" s="12">
        <f t="shared" si="2"/>
        <v>0.20273085033695704</v>
      </c>
      <c r="F17" s="12">
        <f t="shared" si="3"/>
        <v>1.171503875651869</v>
      </c>
      <c r="G17" s="12">
        <f t="shared" si="4"/>
        <v>5.770100174190719</v>
      </c>
      <c r="H17" s="12">
        <f t="shared" si="5"/>
        <v>2.170334886292868</v>
      </c>
      <c r="I17" s="12">
        <f t="shared" si="6"/>
        <v>0.48909720270687895</v>
      </c>
      <c r="J17" s="12">
        <f t="shared" si="7"/>
        <v>20.495878490681825</v>
      </c>
      <c r="K17" s="12">
        <f t="shared" si="8"/>
        <v>3.1187123866665916</v>
      </c>
      <c r="L17" s="12">
        <f t="shared" si="9"/>
        <v>12.412516855342359</v>
      </c>
      <c r="M17" s="12">
        <f t="shared" si="10"/>
        <v>622.82472981990327</v>
      </c>
      <c r="N17" s="12">
        <f t="shared" si="11"/>
        <v>548.24948208215142</v>
      </c>
      <c r="O17" s="17">
        <f t="shared" si="12"/>
        <v>2.4848277451657972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9.5385803987372807E-3</v>
      </c>
      <c r="D18" s="12">
        <f t="shared" si="1"/>
        <v>1.1991821319226605E-2</v>
      </c>
      <c r="E18" s="12">
        <f t="shared" si="2"/>
        <v>9.5548690591892027E-3</v>
      </c>
      <c r="F18" s="12">
        <f t="shared" si="3"/>
        <v>1.9039168061066973E-2</v>
      </c>
      <c r="G18" s="12">
        <f t="shared" si="4"/>
        <v>9.4578436556813333E-2</v>
      </c>
      <c r="H18" s="12">
        <f t="shared" si="5"/>
        <v>3.5446558272436861E-2</v>
      </c>
      <c r="I18" s="12">
        <f t="shared" si="6"/>
        <v>2.1524197356352172E-2</v>
      </c>
      <c r="J18" s="12">
        <f t="shared" si="7"/>
        <v>1.1772042987028464</v>
      </c>
      <c r="K18" s="12">
        <f t="shared" si="8"/>
        <v>0.17342239120162728</v>
      </c>
      <c r="L18" s="12">
        <f t="shared" si="9"/>
        <v>0</v>
      </c>
      <c r="M18" s="12">
        <f t="shared" si="10"/>
        <v>28.336881194225217</v>
      </c>
      <c r="N18" s="12">
        <f t="shared" si="11"/>
        <v>24.874909283618514</v>
      </c>
      <c r="O18" s="17">
        <f t="shared" si="12"/>
        <v>0.11354437364743936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2.4556614563162948E-2</v>
      </c>
      <c r="D21" s="12">
        <f t="shared" si="1"/>
        <v>0</v>
      </c>
      <c r="E21" s="12">
        <f t="shared" si="2"/>
        <v>2.4393567243542857E-2</v>
      </c>
      <c r="F21" s="12">
        <f t="shared" si="3"/>
        <v>3.7892950571383886E-2</v>
      </c>
      <c r="G21" s="12">
        <f t="shared" si="4"/>
        <v>0</v>
      </c>
      <c r="H21" s="12">
        <f t="shared" si="5"/>
        <v>2.9662470734001602E-2</v>
      </c>
      <c r="I21" s="12">
        <f t="shared" si="6"/>
        <v>4.0389806934363309E-2</v>
      </c>
      <c r="J21" s="12">
        <f t="shared" si="7"/>
        <v>0</v>
      </c>
      <c r="K21" s="12">
        <f t="shared" si="8"/>
        <v>3.5081124440011241E-2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2.636510999450176E-2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2.5169027792326146E-2</v>
      </c>
      <c r="D22" s="12">
        <f t="shared" si="1"/>
        <v>0</v>
      </c>
      <c r="E22" s="12">
        <f t="shared" si="2"/>
        <v>2.5001914263365264E-2</v>
      </c>
      <c r="F22" s="12">
        <f t="shared" si="3"/>
        <v>6.2963148772780262E-3</v>
      </c>
      <c r="G22" s="12">
        <f t="shared" si="4"/>
        <v>0</v>
      </c>
      <c r="H22" s="12">
        <f t="shared" si="5"/>
        <v>4.9287335233366477E-3</v>
      </c>
      <c r="I22" s="12">
        <f t="shared" si="6"/>
        <v>5.0072762014236057E-2</v>
      </c>
      <c r="J22" s="12">
        <f t="shared" si="7"/>
        <v>0</v>
      </c>
      <c r="K22" s="12">
        <f t="shared" si="8"/>
        <v>4.3491388758830019E-2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2.6396502765997403E-2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0.25263588618653199</v>
      </c>
      <c r="D25" s="12">
        <f t="shared" ref="D25:O25" si="13">SUM(D15:D24)</f>
        <v>1.614953939704401</v>
      </c>
      <c r="E25" s="12">
        <f t="shared" si="13"/>
        <v>0.26168120090305436</v>
      </c>
      <c r="F25" s="12">
        <f t="shared" si="13"/>
        <v>1.2347323091615978</v>
      </c>
      <c r="G25" s="12">
        <f t="shared" si="13"/>
        <v>5.8646786107475322</v>
      </c>
      <c r="H25" s="12">
        <f t="shared" si="13"/>
        <v>2.2403726488226434</v>
      </c>
      <c r="I25" s="12">
        <f t="shared" si="13"/>
        <v>0.60108396901183048</v>
      </c>
      <c r="J25" s="12">
        <f t="shared" si="13"/>
        <v>21.673082789384672</v>
      </c>
      <c r="K25" s="12">
        <f t="shared" si="13"/>
        <v>3.3707072910670597</v>
      </c>
      <c r="L25" s="12">
        <f t="shared" si="13"/>
        <v>12.412516855342359</v>
      </c>
      <c r="M25" s="12">
        <f t="shared" si="13"/>
        <v>651.16161101412854</v>
      </c>
      <c r="N25" s="12">
        <f t="shared" si="13"/>
        <v>573.12439136576995</v>
      </c>
      <c r="O25" s="12">
        <f t="shared" si="13"/>
        <v>2.6511337315737356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0.28667544222584779</v>
      </c>
      <c r="D29" s="12">
        <f>(SUMIFS(MESKENOG2,KAYNAK,A29,SEBEP,B29,SÜRE,"Uzun",BİLDİRİM,"Bildirimli",İL,$B$10,İLÇE,$B$11)/VLOOKUP($B$11,ABONE2,4,FALSE))</f>
        <v>0.70934072777877766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0.28948179168125043</v>
      </c>
      <c r="F29" s="12">
        <f>(SUMIFS(TARIMSALAG2,KAYNAK,A29,SEBEP,B29,SÜRE,"Uzun",BİLDİRİM,"Bildirimli",İL,$B$10,İLÇE,$B$11)/VLOOKUP($B$11,ABONE2,6,FALSE))</f>
        <v>0.25978896395290246</v>
      </c>
      <c r="G29" s="12">
        <f>(SUMIFS(TARIMSALOG2,KAYNAK,A29,SEBEP,B29,SÜRE,"Uzun",BİLDİRİM,"Bildirimli",İL,$B$10,İLÇE,$B$11)/VLOOKUP($B$11,ABONE2,7,FALSE))</f>
        <v>2.294703383137962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0.70177940928257165</v>
      </c>
      <c r="I29" s="12">
        <f>(SUMIFS(TICARETHANEAG2,KAYNAK,A29,SEBEP,B29,SÜRE,"Uzun",BİLDİRİM,"Bildirimli",İL,$B$10,İLÇE,$B$11)/VLOOKUP($B$11,ABONE2,9,FALSE))</f>
        <v>0.50576029443568105</v>
      </c>
      <c r="J29" s="12">
        <f>(SUMIFS(TICARETHANEOG2,KAYNAK,A29,SEBEP,B29,SÜRE,"Uzun",BİLDİRİM,"Bildirimli",İL,$B$10,İLÇE,$B$11)/VLOOKUP($B$11,ABONE2,10,FALSE))</f>
        <v>8.9461064291429366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1.6151272652758166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81.926496735592153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71.917377224908947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0.7466049082607713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1.1989327038491387E-3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1.1909722106278658E-3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9.1644111218182225E-4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0.28787437492969692</v>
      </c>
      <c r="D33" s="12">
        <f t="shared" ref="D33:O33" si="14">SUM(D28:D32)</f>
        <v>0.70934072777877766</v>
      </c>
      <c r="E33" s="12">
        <f t="shared" si="14"/>
        <v>0.29067276389187829</v>
      </c>
      <c r="F33" s="12">
        <f t="shared" si="14"/>
        <v>0.25978896395290246</v>
      </c>
      <c r="G33" s="12">
        <f t="shared" si="14"/>
        <v>2.294703383137962</v>
      </c>
      <c r="H33" s="12">
        <f t="shared" si="14"/>
        <v>0.70177940928257165</v>
      </c>
      <c r="I33" s="12">
        <f t="shared" si="14"/>
        <v>0.50576029443568105</v>
      </c>
      <c r="J33" s="12">
        <f t="shared" si="14"/>
        <v>8.9461064291429366</v>
      </c>
      <c r="K33" s="12">
        <f t="shared" si="14"/>
        <v>1.6151272652758166</v>
      </c>
      <c r="L33" s="12">
        <f t="shared" si="14"/>
        <v>0</v>
      </c>
      <c r="M33" s="12">
        <f t="shared" si="14"/>
        <v>81.926496735592153</v>
      </c>
      <c r="N33" s="12">
        <f t="shared" si="14"/>
        <v>71.917377224908947</v>
      </c>
      <c r="O33" s="12">
        <f t="shared" si="14"/>
        <v>0.74752134937295311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54907</v>
      </c>
      <c r="D37" s="16">
        <f>VLOOKUP($B$11,ABONE2,4,FALSE)</f>
        <v>367</v>
      </c>
      <c r="E37" s="16">
        <f>VLOOKUP($B$11,ABONE2,5,FALSE)</f>
        <v>55274</v>
      </c>
      <c r="F37" s="16">
        <f>VLOOKUP($B$11,ABONE2,6,FALSE)</f>
        <v>3986</v>
      </c>
      <c r="G37" s="16">
        <f>VLOOKUP($B$11,ABONE2,7,FALSE)</f>
        <v>1106</v>
      </c>
      <c r="H37" s="16">
        <f>VLOOKUP($B$11,ABONE2,8,FALSE)</f>
        <v>5092</v>
      </c>
      <c r="I37" s="16">
        <f>VLOOKUP($B$11,ABONE2,9,FALSE)</f>
        <v>9767</v>
      </c>
      <c r="J37" s="16">
        <f>VLOOKUP($B$11,ABONE2,10,FALSE)</f>
        <v>1478</v>
      </c>
      <c r="K37" s="16">
        <f>VLOOKUP($B$11,ABONE2,11,FALSE)</f>
        <v>11245</v>
      </c>
      <c r="L37" s="21">
        <f>VLOOKUP($B$11,ABONE2,12,FALSE)</f>
        <v>27</v>
      </c>
      <c r="M37" s="21">
        <f>VLOOKUP($B$11,ABONE2,13,FALSE)</f>
        <v>194</v>
      </c>
      <c r="N37" s="21">
        <f>VLOOKUP($B$11,ABONE2,14,FALSE)</f>
        <v>221</v>
      </c>
      <c r="O37" s="21">
        <f>VLOOKUP($B$11,ABONE2,15,FALSE)</f>
        <v>71832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10668.45472247117</v>
      </c>
      <c r="D38" s="16">
        <f>VLOOKUP($B$11,TUKETIM,4,FALSE)</f>
        <v>256.94165459599134</v>
      </c>
      <c r="E38" s="16">
        <f>VLOOKUP($B$11,TUKETIM,5,FALSE)</f>
        <v>10925.396377067162</v>
      </c>
      <c r="F38" s="16">
        <f>VLOOKUP($B$11,TUKETIM,6,FALSE)</f>
        <v>1479.1253928766068</v>
      </c>
      <c r="G38" s="16">
        <f>VLOOKUP($B$11,TUKETIM,7,FALSE)</f>
        <v>1590.7646399330831</v>
      </c>
      <c r="H38" s="16">
        <f>VLOOKUP($B$11,TUKETIM,8,FALSE)</f>
        <v>3069.8900328096897</v>
      </c>
      <c r="I38" s="16">
        <f>VLOOKUP($B$11,TUKETIM,9,FALSE)</f>
        <v>4909.0345164853379</v>
      </c>
      <c r="J38" s="16">
        <f>VLOOKUP($B$11,TUKETIM,10,FALSE)</f>
        <v>10332.60994884432</v>
      </c>
      <c r="K38" s="16">
        <f>VLOOKUP($B$11,TUKETIM,11,FALSE)</f>
        <v>15241.644465329657</v>
      </c>
      <c r="L38" s="21">
        <f>VLOOKUP($B$11,TUKETIM,12,FALSE)</f>
        <v>350.38979999999998</v>
      </c>
      <c r="M38" s="21">
        <f>VLOOKUP($B$11,TUKETIM,13,FALSE)</f>
        <v>35350.136838751067</v>
      </c>
      <c r="N38" s="21">
        <f>VLOOKUP($B$11,TUKETIM,14,FALSE)</f>
        <v>35700.526638751064</v>
      </c>
      <c r="O38" s="21">
        <f>VLOOKUP($B$11,TUKETIM,15,FALSE)</f>
        <v>64937.457513957575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291947.56600001303</v>
      </c>
      <c r="D39" s="16">
        <f>VLOOKUP($B$11,ANLASMA,4,FALSE)</f>
        <v>5204.1580000000004</v>
      </c>
      <c r="E39" s="16">
        <f>VLOOKUP($B$11,ANLASMA,5,FALSE)</f>
        <v>297151.72400001303</v>
      </c>
      <c r="F39" s="16">
        <f>VLOOKUP($B$11,ANLASMA,6,FALSE)</f>
        <v>32650.363999999503</v>
      </c>
      <c r="G39" s="16">
        <f>VLOOKUP($B$11,ANLASMA,7,FALSE)</f>
        <v>29993.886999999901</v>
      </c>
      <c r="H39" s="16">
        <f>VLOOKUP($B$11,ANLASMA,8,FALSE)</f>
        <v>62644.250999999407</v>
      </c>
      <c r="I39" s="16">
        <f>VLOOKUP($B$11,ANLASMA,9,FALSE)</f>
        <v>56708.022000000696</v>
      </c>
      <c r="J39" s="16">
        <f>VLOOKUP($B$11,ANLASMA,10,FALSE)</f>
        <v>308541.06</v>
      </c>
      <c r="K39" s="16">
        <f>VLOOKUP($B$11,ANLASMA,11,FALSE)</f>
        <v>365249.08200000069</v>
      </c>
      <c r="L39" s="21">
        <f>VLOOKUP($B$11,ANLASMA,12,FALSE)</f>
        <v>1011.938</v>
      </c>
      <c r="M39" s="21">
        <f>VLOOKUP($B$11,ANLASMA,13,FALSE)</f>
        <v>81708.540000000008</v>
      </c>
      <c r="N39" s="21">
        <f>VLOOKUP($B$11,ANLASMA,14,FALSE)</f>
        <v>82720.478000000003</v>
      </c>
      <c r="O39" s="21">
        <f>VLOOKUP($B$11,ANLASMA,15,FALSE)</f>
        <v>807765.53500001319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0.35369434086071527</v>
      </c>
      <c r="D17" s="12">
        <f t="shared" si="1"/>
        <v>0.96559360364862701</v>
      </c>
      <c r="E17" s="12">
        <f t="shared" si="2"/>
        <v>0.35473179821304751</v>
      </c>
      <c r="F17" s="12">
        <f t="shared" si="3"/>
        <v>0.29672883316751075</v>
      </c>
      <c r="G17" s="12">
        <f t="shared" si="4"/>
        <v>8.3022210107815528</v>
      </c>
      <c r="H17" s="12">
        <f t="shared" si="5"/>
        <v>0.91020552795155751</v>
      </c>
      <c r="I17" s="12">
        <f t="shared" si="6"/>
        <v>0.92925009217514409</v>
      </c>
      <c r="J17" s="12">
        <f t="shared" si="7"/>
        <v>11.311328794930144</v>
      </c>
      <c r="K17" s="12">
        <f t="shared" si="8"/>
        <v>1.4506106626177953</v>
      </c>
      <c r="L17" s="12">
        <f t="shared" si="9"/>
        <v>45.6362224939923</v>
      </c>
      <c r="M17" s="12">
        <f t="shared" si="10"/>
        <v>164.67230364991678</v>
      </c>
      <c r="N17" s="12">
        <f t="shared" si="11"/>
        <v>109.35263107952865</v>
      </c>
      <c r="O17" s="17">
        <f t="shared" si="12"/>
        <v>0.75854084706060543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6.5301499877686985E-4</v>
      </c>
      <c r="D18" s="12">
        <f t="shared" si="1"/>
        <v>0</v>
      </c>
      <c r="E18" s="12">
        <f t="shared" si="2"/>
        <v>6.5190783089342185E-4</v>
      </c>
      <c r="F18" s="12">
        <f t="shared" si="3"/>
        <v>9.686740593378075E-5</v>
      </c>
      <c r="G18" s="12">
        <f t="shared" si="4"/>
        <v>0</v>
      </c>
      <c r="H18" s="12">
        <f t="shared" si="5"/>
        <v>8.9444265081712406E-5</v>
      </c>
      <c r="I18" s="12">
        <f t="shared" si="6"/>
        <v>2.0942448360480939E-3</v>
      </c>
      <c r="J18" s="12">
        <f t="shared" si="7"/>
        <v>0</v>
      </c>
      <c r="K18" s="12">
        <f t="shared" si="8"/>
        <v>1.9890773918753895E-3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8.1025164585819159E-4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1.934946726846358E-2</v>
      </c>
      <c r="D21" s="12">
        <f t="shared" si="1"/>
        <v>0</v>
      </c>
      <c r="E21" s="12">
        <f t="shared" si="2"/>
        <v>1.9316660811090319E-2</v>
      </c>
      <c r="F21" s="12">
        <f t="shared" si="3"/>
        <v>1.0247748030354933E-2</v>
      </c>
      <c r="G21" s="12">
        <f t="shared" si="4"/>
        <v>0</v>
      </c>
      <c r="H21" s="12">
        <f t="shared" si="5"/>
        <v>9.4624428359757953E-3</v>
      </c>
      <c r="I21" s="12">
        <f t="shared" si="6"/>
        <v>4.3598024195695965E-2</v>
      </c>
      <c r="J21" s="12">
        <f t="shared" si="7"/>
        <v>0</v>
      </c>
      <c r="K21" s="12">
        <f t="shared" si="8"/>
        <v>4.140864657531549E-2</v>
      </c>
      <c r="L21" s="12">
        <f t="shared" si="9"/>
        <v>0.9854187393289856</v>
      </c>
      <c r="M21" s="12">
        <f t="shared" si="10"/>
        <v>0</v>
      </c>
      <c r="N21" s="12">
        <f t="shared" si="11"/>
        <v>0.45795393694957004</v>
      </c>
      <c r="O21" s="17">
        <f t="shared" si="12"/>
        <v>2.2961072154461352E-2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6.783626371328833E-4</v>
      </c>
      <c r="D22" s="12">
        <f t="shared" si="1"/>
        <v>0</v>
      </c>
      <c r="E22" s="12">
        <f t="shared" si="2"/>
        <v>6.7721249306793626E-4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3.2594229009804765E-3</v>
      </c>
      <c r="J22" s="12">
        <f t="shared" si="7"/>
        <v>0</v>
      </c>
      <c r="K22" s="12">
        <f t="shared" si="8"/>
        <v>3.095743291952076E-3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9.7167146796941464E-4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0.3743751857650886</v>
      </c>
      <c r="D25" s="12">
        <f t="shared" ref="D25:O25" si="13">SUM(D15:D24)</f>
        <v>0.96559360364862701</v>
      </c>
      <c r="E25" s="12">
        <f t="shared" si="13"/>
        <v>0.37537757934809923</v>
      </c>
      <c r="F25" s="12">
        <f t="shared" si="13"/>
        <v>0.30707344860379948</v>
      </c>
      <c r="G25" s="12">
        <f t="shared" si="13"/>
        <v>8.3022210107815528</v>
      </c>
      <c r="H25" s="12">
        <f t="shared" si="13"/>
        <v>0.91975741505261499</v>
      </c>
      <c r="I25" s="12">
        <f t="shared" si="13"/>
        <v>0.97820178410786862</v>
      </c>
      <c r="J25" s="12">
        <f t="shared" si="13"/>
        <v>11.311328794930144</v>
      </c>
      <c r="K25" s="12">
        <f t="shared" si="13"/>
        <v>1.4971041298769381</v>
      </c>
      <c r="L25" s="12">
        <f t="shared" si="13"/>
        <v>46.621641233321284</v>
      </c>
      <c r="M25" s="12">
        <f t="shared" si="13"/>
        <v>164.67230364991678</v>
      </c>
      <c r="N25" s="12">
        <f t="shared" si="13"/>
        <v>109.81058501647821</v>
      </c>
      <c r="O25" s="12">
        <f t="shared" si="13"/>
        <v>0.78328384232889436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0.28426916918390732</v>
      </c>
      <c r="D29" s="12">
        <f>(SUMIFS(MESKENOG2,KAYNAK,A29,SEBEP,B29,SÜRE,"Uzun",BİLDİRİM,"Bildirimli",İL,$B$10,İLÇE,$B$11)/VLOOKUP($B$11,ABONE2,4,FALSE))</f>
        <v>0.80579098538561733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0.28515339421165942</v>
      </c>
      <c r="F29" s="12">
        <f>(SUMIFS(TARIMSALAG2,KAYNAK,A29,SEBEP,B29,SÜRE,"Uzun",BİLDİRİM,"Bildirimli",İL,$B$10,İLÇE,$B$11)/VLOOKUP($B$11,ABONE2,6,FALSE))</f>
        <v>0.10701692027819554</v>
      </c>
      <c r="G29" s="12">
        <f>(SUMIFS(TARIMSALOG2,KAYNAK,A29,SEBEP,B29,SÜRE,"Uzun",BİLDİRİM,"Bildirimli",İL,$B$10,İLÇE,$B$11)/VLOOKUP($B$11,ABONE2,7,FALSE))</f>
        <v>2.314787629348249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0.2762027551265156</v>
      </c>
      <c r="I29" s="12">
        <f>(SUMIFS(TICARETHANEAG2,KAYNAK,A29,SEBEP,B29,SÜRE,"Uzun",BİLDİRİM,"Bildirimli",İL,$B$10,İLÇE,$B$11)/VLOOKUP($B$11,ABONE2,9,FALSE))</f>
        <v>0.59186464571753838</v>
      </c>
      <c r="J29" s="12">
        <f>(SUMIFS(TICARETHANEOG2,KAYNAK,A29,SEBEP,B29,SÜRE,"Uzun",BİLDİRİM,"Bildirimli",İL,$B$10,İLÇE,$B$11)/VLOOKUP($B$11,ABONE2,10,FALSE))</f>
        <v>3.9503920712843246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0.76052102220755091</v>
      </c>
      <c r="L29" s="12">
        <f>(SUMIFS(SANAYIAG2,KAYNAK,A29,SEBEP,B29,SÜRE,"Uzun",BİLDİRİM,"Bildirimli",İL,$B$10,İLÇE,$B$11)/VLOOKUP($B$11,ABONE2,12,FALSE))</f>
        <v>22.595568914399283</v>
      </c>
      <c r="M29" s="12">
        <f>(SUMIFS(SANAYIOG2,KAYNAK,A29,SEBEP,B29,SÜRE,"Uzun",BİLDİRİM,"Bildirimli",İL,$B$10,İLÇE,$B$11)/VLOOKUP($B$11,ABONE2,13,FALSE))</f>
        <v>83.087503292962637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54.9750690589415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0.4723865456295141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4.6041971985835324E-2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4.5963909165274063E-2</v>
      </c>
      <c r="F31" s="12">
        <f>(SUMIFS(TARIMSALAG2,KAYNAK,A31,SEBEP,B31,SÜRE,"Uzun",BİLDİRİM,"Bildirimli",İL,$B$10,İLÇE,$B$11)/VLOOKUP($B$11,ABONE2,6,FALSE))</f>
        <v>2.3860994926830793E-2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2.2032479705380185E-2</v>
      </c>
      <c r="I31" s="12">
        <f>(SUMIFS(TICARETHANEAG2,KAYNAK,A31,SEBEP,B31,SÜRE,"Uzun",BİLDİRİM,"Bildirimli",İL,$B$10,İLÇE,$B$11)/VLOOKUP($B$11,ABONE2,9,FALSE))</f>
        <v>0.12419074342690242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0.11795421231492337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5.4592531013015928E-2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0.33031114116974264</v>
      </c>
      <c r="D33" s="12">
        <f t="shared" ref="D33:O33" si="14">SUM(D28:D32)</f>
        <v>0.80579098538561733</v>
      </c>
      <c r="E33" s="12">
        <f t="shared" si="14"/>
        <v>0.33111730337693346</v>
      </c>
      <c r="F33" s="12">
        <f t="shared" si="14"/>
        <v>0.13087791520502634</v>
      </c>
      <c r="G33" s="12">
        <f t="shared" si="14"/>
        <v>2.314787629348249</v>
      </c>
      <c r="H33" s="12">
        <f t="shared" si="14"/>
        <v>0.29823523483189579</v>
      </c>
      <c r="I33" s="12">
        <f t="shared" si="14"/>
        <v>0.71605538914444078</v>
      </c>
      <c r="J33" s="12">
        <f t="shared" si="14"/>
        <v>3.9503920712843246</v>
      </c>
      <c r="K33" s="12">
        <f t="shared" si="14"/>
        <v>0.87847523452247422</v>
      </c>
      <c r="L33" s="12">
        <f t="shared" si="14"/>
        <v>22.595568914399283</v>
      </c>
      <c r="M33" s="12">
        <f t="shared" si="14"/>
        <v>83.087503292962637</v>
      </c>
      <c r="N33" s="12">
        <f t="shared" si="14"/>
        <v>54.9750690589415</v>
      </c>
      <c r="O33" s="12">
        <f t="shared" si="14"/>
        <v>0.52697907664253008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88321</v>
      </c>
      <c r="D37" s="16">
        <f>VLOOKUP($B$11,ABONE2,4,FALSE)</f>
        <v>150</v>
      </c>
      <c r="E37" s="16">
        <f>VLOOKUP($B$11,ABONE2,5,FALSE)</f>
        <v>88471</v>
      </c>
      <c r="F37" s="16">
        <f>VLOOKUP($B$11,ABONE2,6,FALSE)</f>
        <v>1952</v>
      </c>
      <c r="G37" s="16">
        <f>VLOOKUP($B$11,ABONE2,7,FALSE)</f>
        <v>162</v>
      </c>
      <c r="H37" s="16">
        <f>VLOOKUP($B$11,ABONE2,8,FALSE)</f>
        <v>2114</v>
      </c>
      <c r="I37" s="16">
        <f>VLOOKUP($B$11,ABONE2,9,FALSE)</f>
        <v>12672</v>
      </c>
      <c r="J37" s="16">
        <f>VLOOKUP($B$11,ABONE2,10,FALSE)</f>
        <v>670</v>
      </c>
      <c r="K37" s="16">
        <f>VLOOKUP($B$11,ABONE2,11,FALSE)</f>
        <v>13342</v>
      </c>
      <c r="L37" s="21">
        <f>VLOOKUP($B$11,ABONE2,12,FALSE)</f>
        <v>112</v>
      </c>
      <c r="M37" s="21">
        <f>VLOOKUP($B$11,ABONE2,13,FALSE)</f>
        <v>129</v>
      </c>
      <c r="N37" s="21">
        <f>VLOOKUP($B$11,ABONE2,14,FALSE)</f>
        <v>241</v>
      </c>
      <c r="O37" s="21">
        <f>VLOOKUP($B$11,ABONE2,15,FALSE)</f>
        <v>104168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19143.600719358506</v>
      </c>
      <c r="D38" s="16">
        <f>VLOOKUP($B$11,TUKETIM,4,FALSE)</f>
        <v>143.54917083464696</v>
      </c>
      <c r="E38" s="16">
        <f>VLOOKUP($B$11,TUKETIM,5,FALSE)</f>
        <v>19287.149890193152</v>
      </c>
      <c r="F38" s="16">
        <f>VLOOKUP($B$11,TUKETIM,6,FALSE)</f>
        <v>502.12171639274112</v>
      </c>
      <c r="G38" s="16">
        <f>VLOOKUP($B$11,TUKETIM,7,FALSE)</f>
        <v>698.85140000000001</v>
      </c>
      <c r="H38" s="16">
        <f>VLOOKUP($B$11,TUKETIM,8,FALSE)</f>
        <v>1200.9731163927411</v>
      </c>
      <c r="I38" s="16">
        <f>VLOOKUP($B$11,TUKETIM,9,FALSE)</f>
        <v>8216.4008166487056</v>
      </c>
      <c r="J38" s="16">
        <f>VLOOKUP($B$11,TUKETIM,10,FALSE)</f>
        <v>10567.199387821576</v>
      </c>
      <c r="K38" s="16">
        <f>VLOOKUP($B$11,TUKETIM,11,FALSE)</f>
        <v>18783.600204470284</v>
      </c>
      <c r="L38" s="21">
        <f>VLOOKUP($B$11,TUKETIM,12,FALSE)</f>
        <v>1327.3233282194631</v>
      </c>
      <c r="M38" s="21">
        <f>VLOOKUP($B$11,TUKETIM,13,FALSE)</f>
        <v>18015.513084343434</v>
      </c>
      <c r="N38" s="21">
        <f>VLOOKUP($B$11,TUKETIM,14,FALSE)</f>
        <v>19342.836412562898</v>
      </c>
      <c r="O38" s="21">
        <f>VLOOKUP($B$11,TUKETIM,15,FALSE)</f>
        <v>58614.559623619076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541601.36899999797</v>
      </c>
      <c r="D39" s="16">
        <f>VLOOKUP($B$11,ANLASMA,4,FALSE)</f>
        <v>3468.9</v>
      </c>
      <c r="E39" s="16">
        <f>VLOOKUP($B$11,ANLASMA,5,FALSE)</f>
        <v>545070.26899999799</v>
      </c>
      <c r="F39" s="16">
        <f>VLOOKUP($B$11,ANLASMA,6,FALSE)</f>
        <v>8607.5040000000699</v>
      </c>
      <c r="G39" s="16">
        <f>VLOOKUP($B$11,ANLASMA,7,FALSE)</f>
        <v>7123.8</v>
      </c>
      <c r="H39" s="16">
        <f>VLOOKUP($B$11,ANLASMA,8,FALSE)</f>
        <v>15731.304000000069</v>
      </c>
      <c r="I39" s="16">
        <f>VLOOKUP($B$11,ANLASMA,9,FALSE)</f>
        <v>84415.643999995795</v>
      </c>
      <c r="J39" s="16">
        <f>VLOOKUP($B$11,ANLASMA,10,FALSE)</f>
        <v>140513.60000000001</v>
      </c>
      <c r="K39" s="16">
        <f>VLOOKUP($B$11,ANLASMA,11,FALSE)</f>
        <v>224929.24399999582</v>
      </c>
      <c r="L39" s="21">
        <f>VLOOKUP($B$11,ANLASMA,12,FALSE)</f>
        <v>7567.0019999999995</v>
      </c>
      <c r="M39" s="21">
        <f>VLOOKUP($B$11,ANLASMA,13,FALSE)</f>
        <v>103388.41</v>
      </c>
      <c r="N39" s="21">
        <f>VLOOKUP($B$11,ANLASMA,14,FALSE)</f>
        <v>110955.412</v>
      </c>
      <c r="O39" s="21">
        <f>VLOOKUP($B$11,ANLASMA,15,FALSE)</f>
        <v>896686.22899999388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6.5739948218902777E-2</v>
      </c>
      <c r="D17" s="12">
        <f t="shared" si="1"/>
        <v>0.28844722868740719</v>
      </c>
      <c r="E17" s="12">
        <f t="shared" si="2"/>
        <v>6.5964776707283401E-2</v>
      </c>
      <c r="F17" s="12">
        <f t="shared" si="3"/>
        <v>0.46610396388033354</v>
      </c>
      <c r="G17" s="12">
        <f t="shared" si="4"/>
        <v>0.95795859110606785</v>
      </c>
      <c r="H17" s="12">
        <f t="shared" si="5"/>
        <v>0.5680778940557798</v>
      </c>
      <c r="I17" s="12">
        <f t="shared" si="6"/>
        <v>0.20424168301569257</v>
      </c>
      <c r="J17" s="12">
        <f t="shared" si="7"/>
        <v>2.26370081187468</v>
      </c>
      <c r="K17" s="12">
        <f t="shared" si="8"/>
        <v>0.29059260892622674</v>
      </c>
      <c r="L17" s="12">
        <f t="shared" si="9"/>
        <v>0.15434031622417929</v>
      </c>
      <c r="M17" s="12">
        <f t="shared" si="10"/>
        <v>30.255863964727986</v>
      </c>
      <c r="N17" s="12">
        <f t="shared" si="11"/>
        <v>19.993980902738052</v>
      </c>
      <c r="O17" s="17">
        <f t="shared" si="12"/>
        <v>0.1546420837048344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2.3206368796124539E-2</v>
      </c>
      <c r="D18" s="12">
        <f t="shared" si="1"/>
        <v>0</v>
      </c>
      <c r="E18" s="12">
        <f t="shared" si="2"/>
        <v>2.3182941394890688E-2</v>
      </c>
      <c r="F18" s="12">
        <f t="shared" si="3"/>
        <v>6.4113008877246709E-4</v>
      </c>
      <c r="G18" s="12">
        <f t="shared" si="4"/>
        <v>0</v>
      </c>
      <c r="H18" s="12">
        <f t="shared" si="5"/>
        <v>5.082075720633664E-4</v>
      </c>
      <c r="I18" s="12">
        <f t="shared" si="6"/>
        <v>2.5075136074160509E-2</v>
      </c>
      <c r="J18" s="12">
        <f t="shared" si="7"/>
        <v>0</v>
      </c>
      <c r="K18" s="12">
        <f t="shared" si="8"/>
        <v>2.4023762348411443E-2</v>
      </c>
      <c r="L18" s="12">
        <f t="shared" si="9"/>
        <v>2.7040988691760002E-2</v>
      </c>
      <c r="M18" s="12">
        <f t="shared" si="10"/>
        <v>0</v>
      </c>
      <c r="N18" s="12">
        <f t="shared" si="11"/>
        <v>9.21851887219091E-3</v>
      </c>
      <c r="O18" s="17">
        <f t="shared" si="12"/>
        <v>2.1636213677555471E-2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1.4384737955287804E-2</v>
      </c>
      <c r="D21" s="12">
        <f t="shared" si="1"/>
        <v>0.16823243479707536</v>
      </c>
      <c r="E21" s="12">
        <f t="shared" si="2"/>
        <v>1.4540050996913625E-2</v>
      </c>
      <c r="F21" s="12">
        <f t="shared" si="3"/>
        <v>0.1686966085910544</v>
      </c>
      <c r="G21" s="12">
        <f t="shared" si="4"/>
        <v>6.9142840202226477E-4</v>
      </c>
      <c r="H21" s="12">
        <f t="shared" si="5"/>
        <v>0.13386487668209163</v>
      </c>
      <c r="I21" s="12">
        <f t="shared" si="6"/>
        <v>4.3868051343778483E-2</v>
      </c>
      <c r="J21" s="12">
        <f t="shared" si="7"/>
        <v>9.2299574976480642E-2</v>
      </c>
      <c r="K21" s="12">
        <f t="shared" si="8"/>
        <v>4.5898733502185179E-2</v>
      </c>
      <c r="L21" s="12">
        <f t="shared" si="9"/>
        <v>5.19126899663789E-3</v>
      </c>
      <c r="M21" s="12">
        <f t="shared" si="10"/>
        <v>0</v>
      </c>
      <c r="N21" s="12">
        <f t="shared" si="11"/>
        <v>1.7697507943083715E-3</v>
      </c>
      <c r="O21" s="17">
        <f t="shared" si="12"/>
        <v>2.8502191061264982E-2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2.2892128398566912E-5</v>
      </c>
      <c r="D22" s="12">
        <f t="shared" si="1"/>
        <v>0</v>
      </c>
      <c r="E22" s="12">
        <f t="shared" si="2"/>
        <v>2.2869018230759026E-5</v>
      </c>
      <c r="F22" s="12">
        <f t="shared" si="3"/>
        <v>1.1686176270683222E-2</v>
      </c>
      <c r="G22" s="12">
        <f t="shared" si="4"/>
        <v>0</v>
      </c>
      <c r="H22" s="12">
        <f t="shared" si="5"/>
        <v>9.2633357461034092E-3</v>
      </c>
      <c r="I22" s="12">
        <f t="shared" si="6"/>
        <v>1.219631023173715E-3</v>
      </c>
      <c r="J22" s="12">
        <f t="shared" si="7"/>
        <v>0</v>
      </c>
      <c r="K22" s="12">
        <f t="shared" si="8"/>
        <v>1.1684931944863297E-3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8.9380027145280786E-4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0.10335394709871368</v>
      </c>
      <c r="D25" s="12">
        <f t="shared" ref="D25:O25" si="13">SUM(D15:D24)</f>
        <v>0.45667966348448252</v>
      </c>
      <c r="E25" s="12">
        <f t="shared" si="13"/>
        <v>0.10371063811731847</v>
      </c>
      <c r="F25" s="12">
        <f t="shared" si="13"/>
        <v>0.64712787883084366</v>
      </c>
      <c r="G25" s="12">
        <f t="shared" si="13"/>
        <v>0.95865001950809015</v>
      </c>
      <c r="H25" s="12">
        <f t="shared" si="13"/>
        <v>0.71171431405603824</v>
      </c>
      <c r="I25" s="12">
        <f t="shared" si="13"/>
        <v>0.27440450145680528</v>
      </c>
      <c r="J25" s="12">
        <f t="shared" si="13"/>
        <v>2.3560003868511608</v>
      </c>
      <c r="K25" s="12">
        <f t="shared" si="13"/>
        <v>0.36168359797130967</v>
      </c>
      <c r="L25" s="12">
        <f t="shared" si="13"/>
        <v>0.18657257391257717</v>
      </c>
      <c r="M25" s="12">
        <f t="shared" si="13"/>
        <v>30.255863964727986</v>
      </c>
      <c r="N25" s="12">
        <f t="shared" si="13"/>
        <v>20.004969172404554</v>
      </c>
      <c r="O25" s="12">
        <f t="shared" si="13"/>
        <v>0.20567428871510765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8.4006268540352882E-3</v>
      </c>
      <c r="D28" s="12">
        <f>(SUMIFS(MESKENOG2,KAYNAK,A28,SEBEP,B28,SÜRE,"Uzun",BİLDİRİM,"Bildirimli",İL,$B$10,İLÇE,$B$11)/VLOOKUP($B$11,ABONE2,4,FALSE))</f>
        <v>8.3054602766794092E-3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8.400530781030013E-3</v>
      </c>
      <c r="F28" s="12">
        <f>(SUMIFS(TARIMSALAG2,KAYNAK,A28,SEBEP,B28,SÜRE,"Uzun",BİLDİRİM,"Bildirimli",İL,$B$10,İLÇE,$B$11)/VLOOKUP($B$11,ABONE2,6,FALSE))</f>
        <v>1.7934000567779884E-2</v>
      </c>
      <c r="G28" s="12">
        <f>(SUMIFS(TARIMSALOG2,KAYNAK,A28,SEBEP,B28,SÜRE,"Uzun",BİLDİRİM,"Bildirimli",İL,$B$10,İLÇE,$B$11)/VLOOKUP($B$11,ABONE2,7,FALSE))</f>
        <v>1.1111706082637672E-2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1.6519566011398378E-2</v>
      </c>
      <c r="I28" s="12">
        <f>(SUMIFS(TICARETHANEAG2,KAYNAK,A28,SEBEP,B28,SÜRE,"Uzun",BİLDİRİM,"Bildirimli",İL,$B$10,İLÇE,$B$11)/VLOOKUP($B$11,ABONE2,9,FALSE))</f>
        <v>2.2154748352661974E-2</v>
      </c>
      <c r="J28" s="12">
        <f>(SUMIFS(TICARETHANEOG2,KAYNAK,A28,SEBEP,B28,SÜRE,"Uzun",BİLDİRİM,"Bildirimli",İL,$B$10,İLÇE,$B$11)/VLOOKUP($B$11,ABONE2,10,FALSE))</f>
        <v>0.14887166626009171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2.746785364157248E-2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2.3341480757389523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1.5384157771915823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1.326074643225535E-2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1.4172781940462202E-2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1.4158474167797029E-2</v>
      </c>
      <c r="F29" s="12">
        <f>(SUMIFS(TARIMSALAG2,KAYNAK,A29,SEBEP,B29,SÜRE,"Uzun",BİLDİRİM,"Bildirimli",İL,$B$10,İLÇE,$B$11)/VLOOKUP($B$11,ABONE2,6,FALSE))</f>
        <v>3.3224555819584799E-2</v>
      </c>
      <c r="G29" s="12">
        <f>(SUMIFS(TARIMSALOG2,KAYNAK,A29,SEBEP,B29,SÜRE,"Uzun",BİLDİRİM,"Bildirimli",İL,$B$10,İLÇE,$B$11)/VLOOKUP($B$11,ABONE2,7,FALSE))</f>
        <v>5.3549800056454329E-2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3.7438494088906378E-2</v>
      </c>
      <c r="I29" s="12">
        <f>(SUMIFS(TICARETHANEAG2,KAYNAK,A29,SEBEP,B29,SÜRE,"Uzun",BİLDİRİM,"Bildirimli",İL,$B$10,İLÇE,$B$11)/VLOOKUP($B$11,ABONE2,9,FALSE))</f>
        <v>7.4694496348817571E-2</v>
      </c>
      <c r="J29" s="12">
        <f>(SUMIFS(TICARETHANEOG2,KAYNAK,A29,SEBEP,B29,SÜRE,"Uzun",BİLDİRİM,"Bildirimli",İL,$B$10,İLÇE,$B$11)/VLOOKUP($B$11,ABONE2,10,FALSE))</f>
        <v>0.54964329475090268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9.4608593175219718E-2</v>
      </c>
      <c r="L29" s="12">
        <f>(SUMIFS(SANAYIAG2,KAYNAK,A29,SEBEP,B29,SÜRE,"Uzun",BİLDİRİM,"Bildirimli",İL,$B$10,İLÇE,$B$11)/VLOOKUP($B$11,ABONE2,12,FALSE))</f>
        <v>3.6281156057323329E-2</v>
      </c>
      <c r="M29" s="12">
        <f>(SUMIFS(SANAYIOG2,KAYNAK,A29,SEBEP,B29,SÜRE,"Uzun",BİLDİRİM,"Bildirimli",İL,$B$10,İLÇE,$B$11)/VLOOKUP($B$11,ABONE2,13,FALSE))</f>
        <v>42.104178317686767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27.762849739858549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4.9499783321055438E-2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4.9843484593156871E-2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4.9793166367039038E-2</v>
      </c>
      <c r="F31" s="12">
        <f>(SUMIFS(TARIMSALAG2,KAYNAK,A31,SEBEP,B31,SÜRE,"Uzun",BİLDİRİM,"Bildirimli",İL,$B$10,İLÇE,$B$11)/VLOOKUP($B$11,ABONE2,6,FALSE))</f>
        <v>1.3757485398297804E-2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1.0905209994671513E-2</v>
      </c>
      <c r="I31" s="12">
        <f>(SUMIFS(TICARETHANEAG2,KAYNAK,A31,SEBEP,B31,SÜRE,"Uzun",BİLDİRİM,"Bildirimli",İL,$B$10,İLÇE,$B$11)/VLOOKUP($B$11,ABONE2,9,FALSE))</f>
        <v>0.26702236212186059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0.25582639912121813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8.077416284806925E-2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7.2416893387654363E-2</v>
      </c>
      <c r="D33" s="12">
        <f t="shared" ref="D33:O33" si="14">SUM(D28:D32)</f>
        <v>8.3054602766794092E-3</v>
      </c>
      <c r="E33" s="12">
        <f t="shared" si="14"/>
        <v>7.2352171315866076E-2</v>
      </c>
      <c r="F33" s="12">
        <f t="shared" si="14"/>
        <v>6.4916041785662487E-2</v>
      </c>
      <c r="G33" s="12">
        <f t="shared" si="14"/>
        <v>6.4661506139091995E-2</v>
      </c>
      <c r="H33" s="12">
        <f t="shared" si="14"/>
        <v>6.4863270094976264E-2</v>
      </c>
      <c r="I33" s="12">
        <f t="shared" si="14"/>
        <v>0.36387160682334013</v>
      </c>
      <c r="J33" s="12">
        <f t="shared" si="14"/>
        <v>0.69851496101099442</v>
      </c>
      <c r="K33" s="12">
        <f t="shared" si="14"/>
        <v>0.37790284593801032</v>
      </c>
      <c r="L33" s="12">
        <f t="shared" si="14"/>
        <v>3.6281156057323329E-2</v>
      </c>
      <c r="M33" s="12">
        <f t="shared" si="14"/>
        <v>44.438326393425719</v>
      </c>
      <c r="N33" s="12">
        <f t="shared" si="14"/>
        <v>29.30126551705013</v>
      </c>
      <c r="O33" s="12">
        <f t="shared" si="14"/>
        <v>0.14353469260138002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45520</v>
      </c>
      <c r="D37" s="16">
        <f>VLOOKUP($B$11,ABONE2,4,FALSE)</f>
        <v>46</v>
      </c>
      <c r="E37" s="16">
        <f>VLOOKUP($B$11,ABONE2,5,FALSE)</f>
        <v>45566</v>
      </c>
      <c r="F37" s="16">
        <f>VLOOKUP($B$11,ABONE2,6,FALSE)</f>
        <v>3506</v>
      </c>
      <c r="G37" s="16">
        <f>VLOOKUP($B$11,ABONE2,7,FALSE)</f>
        <v>917</v>
      </c>
      <c r="H37" s="16">
        <f>VLOOKUP($B$11,ABONE2,8,FALSE)</f>
        <v>4423</v>
      </c>
      <c r="I37" s="16">
        <f>VLOOKUP($B$11,ABONE2,9,FALSE)</f>
        <v>9437</v>
      </c>
      <c r="J37" s="16">
        <f>VLOOKUP($B$11,ABONE2,10,FALSE)</f>
        <v>413</v>
      </c>
      <c r="K37" s="16">
        <f>VLOOKUP($B$11,ABONE2,11,FALSE)</f>
        <v>9850</v>
      </c>
      <c r="L37" s="21">
        <f>VLOOKUP($B$11,ABONE2,12,FALSE)</f>
        <v>15</v>
      </c>
      <c r="M37" s="21">
        <f>VLOOKUP($B$11,ABONE2,13,FALSE)</f>
        <v>29</v>
      </c>
      <c r="N37" s="21">
        <f>VLOOKUP($B$11,ABONE2,14,FALSE)</f>
        <v>44</v>
      </c>
      <c r="O37" s="21">
        <f>VLOOKUP($B$11,ABONE2,15,FALSE)</f>
        <v>59883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7994.3686664283396</v>
      </c>
      <c r="D38" s="16">
        <f>VLOOKUP($B$11,TUKETIM,4,FALSE)</f>
        <v>13.278850951285001</v>
      </c>
      <c r="E38" s="16">
        <f>VLOOKUP($B$11,TUKETIM,5,FALSE)</f>
        <v>8007.6475173796243</v>
      </c>
      <c r="F38" s="16">
        <f>VLOOKUP($B$11,TUKETIM,6,FALSE)</f>
        <v>4719.3581408370856</v>
      </c>
      <c r="G38" s="16">
        <f>VLOOKUP($B$11,TUKETIM,7,FALSE)</f>
        <v>3926.3325442110126</v>
      </c>
      <c r="H38" s="16">
        <f>VLOOKUP($B$11,TUKETIM,8,FALSE)</f>
        <v>8645.6906850480991</v>
      </c>
      <c r="I38" s="16">
        <f>VLOOKUP($B$11,TUKETIM,9,FALSE)</f>
        <v>5336.3314666903434</v>
      </c>
      <c r="J38" s="16">
        <f>VLOOKUP($B$11,TUKETIM,10,FALSE)</f>
        <v>2966.03275455841</v>
      </c>
      <c r="K38" s="16">
        <f>VLOOKUP($B$11,TUKETIM,11,FALSE)</f>
        <v>8302.3642212487539</v>
      </c>
      <c r="L38" s="21">
        <f>VLOOKUP($B$11,TUKETIM,12,FALSE)</f>
        <v>51.476100000000002</v>
      </c>
      <c r="M38" s="21">
        <f>VLOOKUP($B$11,TUKETIM,13,FALSE)</f>
        <v>4854.1763392405064</v>
      </c>
      <c r="N38" s="21">
        <f>VLOOKUP($B$11,TUKETIM,14,FALSE)</f>
        <v>4905.6524392405063</v>
      </c>
      <c r="O38" s="21">
        <f>VLOOKUP($B$11,TUKETIM,15,FALSE)</f>
        <v>29861.354862916982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240667.90900001299</v>
      </c>
      <c r="D39" s="16">
        <f>VLOOKUP($B$11,ANLASMA,4,FALSE)</f>
        <v>337.7</v>
      </c>
      <c r="E39" s="16">
        <f>VLOOKUP($B$11,ANLASMA,5,FALSE)</f>
        <v>241005.60900001301</v>
      </c>
      <c r="F39" s="16">
        <f>VLOOKUP($B$11,ANLASMA,6,FALSE)</f>
        <v>28422.255999999597</v>
      </c>
      <c r="G39" s="16">
        <f>VLOOKUP($B$11,ANLASMA,7,FALSE)</f>
        <v>30460.890000000003</v>
      </c>
      <c r="H39" s="16">
        <f>VLOOKUP($B$11,ANLASMA,8,FALSE)</f>
        <v>58883.1459999996</v>
      </c>
      <c r="I39" s="16">
        <f>VLOOKUP($B$11,ANLASMA,9,FALSE)</f>
        <v>59650.609000000797</v>
      </c>
      <c r="J39" s="16">
        <f>VLOOKUP($B$11,ANLASMA,10,FALSE)</f>
        <v>70387.956000000006</v>
      </c>
      <c r="K39" s="16">
        <f>VLOOKUP($B$11,ANLASMA,11,FALSE)</f>
        <v>130038.5650000008</v>
      </c>
      <c r="L39" s="21">
        <f>VLOOKUP($B$11,ANLASMA,12,FALSE)</f>
        <v>721.08299999999997</v>
      </c>
      <c r="M39" s="21">
        <f>VLOOKUP($B$11,ANLASMA,13,FALSE)</f>
        <v>19051.317999999999</v>
      </c>
      <c r="N39" s="21">
        <f>VLOOKUP($B$11,ANLASMA,14,FALSE)</f>
        <v>19772.400999999998</v>
      </c>
      <c r="O39" s="21">
        <f>VLOOKUP($B$11,ANLASMA,15,FALSE)</f>
        <v>449699.72100001341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AC70"/>
  <sheetViews>
    <sheetView zoomScale="40" zoomScaleNormal="40" workbookViewId="0">
      <selection activeCell="A11" sqref="A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5.6808396515089067E-3</v>
      </c>
      <c r="D15" s="12">
        <f t="shared" ref="D15:D24" si="1">(SUMIFS(MESKENOG2,KAYNAK,A15,SEBEP,B15,SÜRE,"Uzun",BİLDİRİM,"Bildirimsiz",İL,$B$10)/VLOOKUP($B$10,ABONE2,4,FALSE))</f>
        <v>1.1508604119103998E-2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5.6856746196639581E-3</v>
      </c>
      <c r="F15" s="12">
        <f t="shared" ref="F15:F24" si="3">(SUMIFS(TARIMSALAG2,KAYNAK,A15,SEBEP,B15,SÜRE,"Uzun",BİLDİRİM,"Bildirimsiz",İL,$B$10)/VLOOKUP($B$10,ABONE2,6,FALSE))</f>
        <v>4.9126273293169348E-2</v>
      </c>
      <c r="G15" s="12">
        <f t="shared" ref="G15:G24" si="4">(SUMIFS(TARIMSALOG2,KAYNAK,A15,SEBEP,B15,SÜRE,"Uzun",BİLDİRİM,"Bildirimsiz",İL,$B$10)/VLOOKUP($B$10,ABONE2,7,FALSE))</f>
        <v>0.58525222615743844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0.11544182574252783</v>
      </c>
      <c r="I15" s="12">
        <f t="shared" ref="I15:I24" si="6">(SUMIFS(TICARETHANEAG2,KAYNAK,A15,SEBEP,B15,SÜRE,"Uzun",BİLDİRİM,"Bildirimsiz",İL,$B$10)/VLOOKUP($B$10,ABONE2,9,FALSE))</f>
        <v>2.2836447748491612E-2</v>
      </c>
      <c r="J15" s="12">
        <f t="shared" ref="J15:J24" si="7">(SUMIFS(TICARETHANEOG2,KAYNAK,A15,SEBEP,B15,SÜRE,"Uzun",BİLDİRİM,"Bildirimsiz",İL,$B$10)/VLOOKUP($B$10,ABONE2,10,FALSE))</f>
        <v>0.67524812905444775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3.7598245265098446E-2</v>
      </c>
      <c r="L15" s="12">
        <f t="shared" ref="L15:L24" si="9">(SUMIFS(SANAYIAG2,KAYNAK,A15,SEBEP,B15,SÜRE,"Uzun",BİLDİRİM,"Bildirimsiz",İL,$B$10)/VLOOKUP($B$10,ABONE2,12,FALSE))</f>
        <v>0.59307141432791</v>
      </c>
      <c r="M15" s="12">
        <f t="shared" ref="M15:M24" si="10">(SUMIFS(SANAYIOG2,KAYNAK,A15,SEBEP,B15,SÜRE,"Uzun",BİLDİRİM,"Bildirimsiz",İL,$B$10)/VLOOKUP($B$10,ABONE2,13,FALSE))</f>
        <v>38.829041669427525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18.40479004213778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3.5800480592723061E-2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0.11971566017387743</v>
      </c>
      <c r="D17" s="12">
        <f t="shared" si="1"/>
        <v>3.2236010655292175</v>
      </c>
      <c r="E17" s="12">
        <f t="shared" si="2"/>
        <v>0.12229077918825557</v>
      </c>
      <c r="F17" s="12">
        <f t="shared" si="3"/>
        <v>0.57976179924762439</v>
      </c>
      <c r="G17" s="12">
        <f t="shared" si="4"/>
        <v>4.9493326717573183</v>
      </c>
      <c r="H17" s="12">
        <f t="shared" si="5"/>
        <v>1.1202514077603221</v>
      </c>
      <c r="I17" s="12">
        <f t="shared" si="6"/>
        <v>0.27627514789565677</v>
      </c>
      <c r="J17" s="12">
        <f t="shared" si="7"/>
        <v>11.518623248775047</v>
      </c>
      <c r="K17" s="12">
        <f t="shared" si="8"/>
        <v>0.53065021663168588</v>
      </c>
      <c r="L17" s="12">
        <f t="shared" si="9"/>
        <v>8.3684941839079823</v>
      </c>
      <c r="M17" s="12">
        <f t="shared" si="10"/>
        <v>209.93881568983946</v>
      </c>
      <c r="N17" s="12">
        <f t="shared" si="11"/>
        <v>102.26734980146553</v>
      </c>
      <c r="O17" s="17">
        <f t="shared" si="12"/>
        <v>0.33532403277370193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6.9329467040420397E-3</v>
      </c>
      <c r="D18" s="12">
        <f t="shared" si="1"/>
        <v>1.199851272008644E-2</v>
      </c>
      <c r="E18" s="12">
        <f t="shared" si="2"/>
        <v>6.9371493190432242E-3</v>
      </c>
      <c r="F18" s="12">
        <f t="shared" si="3"/>
        <v>1.7491669205150526E-2</v>
      </c>
      <c r="G18" s="12">
        <f t="shared" si="4"/>
        <v>7.5478230814564021E-2</v>
      </c>
      <c r="H18" s="12">
        <f t="shared" si="5"/>
        <v>2.466425774935883E-2</v>
      </c>
      <c r="I18" s="12">
        <f t="shared" si="6"/>
        <v>2.7977679266534744E-2</v>
      </c>
      <c r="J18" s="12">
        <f t="shared" si="7"/>
        <v>0.83130566343146051</v>
      </c>
      <c r="K18" s="12">
        <f t="shared" si="8"/>
        <v>4.6154185576061352E-2</v>
      </c>
      <c r="L18" s="12">
        <f t="shared" si="9"/>
        <v>0.63715713698852139</v>
      </c>
      <c r="M18" s="12">
        <f t="shared" si="10"/>
        <v>5.8409628256542456</v>
      </c>
      <c r="N18" s="12">
        <f t="shared" si="11"/>
        <v>3.0612808639900124</v>
      </c>
      <c r="O18" s="17">
        <f t="shared" si="12"/>
        <v>1.7529281311383982E-2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2.122170045850794E-2</v>
      </c>
      <c r="D21" s="12">
        <f t="shared" si="1"/>
        <v>5.001751586720205E-3</v>
      </c>
      <c r="E21" s="12">
        <f t="shared" si="2"/>
        <v>2.1208243679891076E-2</v>
      </c>
      <c r="F21" s="12">
        <f t="shared" si="3"/>
        <v>6.7243383204622961E-2</v>
      </c>
      <c r="G21" s="12">
        <f t="shared" si="4"/>
        <v>4.9698709414607491E-3</v>
      </c>
      <c r="H21" s="12">
        <f t="shared" si="5"/>
        <v>5.9540524675520907E-2</v>
      </c>
      <c r="I21" s="12">
        <f t="shared" si="6"/>
        <v>5.7526355888990459E-2</v>
      </c>
      <c r="J21" s="12">
        <f t="shared" si="7"/>
        <v>5.0544514785627213E-3</v>
      </c>
      <c r="K21" s="12">
        <f t="shared" si="8"/>
        <v>5.6339099973113878E-2</v>
      </c>
      <c r="L21" s="12">
        <f t="shared" si="9"/>
        <v>0.71782863562674448</v>
      </c>
      <c r="M21" s="12">
        <f t="shared" si="10"/>
        <v>5.3682288377861292E-2</v>
      </c>
      <c r="N21" s="12">
        <f t="shared" si="11"/>
        <v>0.4084448855620505</v>
      </c>
      <c r="O21" s="17">
        <f t="shared" si="12"/>
        <v>2.8243827773756305E-2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3.8642110954900683E-3</v>
      </c>
      <c r="D22" s="12">
        <f t="shared" si="1"/>
        <v>0</v>
      </c>
      <c r="E22" s="12">
        <f t="shared" si="2"/>
        <v>3.8610051770465595E-3</v>
      </c>
      <c r="F22" s="12">
        <f t="shared" si="3"/>
        <v>1.5072882410188337E-2</v>
      </c>
      <c r="G22" s="12">
        <f t="shared" si="4"/>
        <v>0</v>
      </c>
      <c r="H22" s="12">
        <f t="shared" si="5"/>
        <v>1.320845760721873E-2</v>
      </c>
      <c r="I22" s="12">
        <f t="shared" si="6"/>
        <v>1.5217488484183821E-2</v>
      </c>
      <c r="J22" s="12">
        <f t="shared" si="7"/>
        <v>0</v>
      </c>
      <c r="K22" s="12">
        <f t="shared" si="8"/>
        <v>1.4873169873479069E-2</v>
      </c>
      <c r="L22" s="12">
        <f t="shared" si="9"/>
        <v>0.51217526200606101</v>
      </c>
      <c r="M22" s="12">
        <f t="shared" si="10"/>
        <v>0</v>
      </c>
      <c r="N22" s="12">
        <f t="shared" si="11"/>
        <v>0.27358522246704764</v>
      </c>
      <c r="O22" s="17">
        <f t="shared" si="12"/>
        <v>6.1966582514188335E-3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4.6662662536780858E-5</v>
      </c>
      <c r="D24" s="12">
        <f t="shared" si="1"/>
        <v>0</v>
      </c>
      <c r="E24" s="12">
        <f t="shared" si="2"/>
        <v>4.6623949152146023E-5</v>
      </c>
      <c r="F24" s="12">
        <f t="shared" si="3"/>
        <v>1.3034391333946359E-7</v>
      </c>
      <c r="G24" s="12">
        <f t="shared" si="4"/>
        <v>0</v>
      </c>
      <c r="H24" s="12">
        <f t="shared" si="5"/>
        <v>1.1422115603712087E-7</v>
      </c>
      <c r="I24" s="12">
        <f t="shared" si="6"/>
        <v>3.8558375089426647E-5</v>
      </c>
      <c r="J24" s="12">
        <f t="shared" si="7"/>
        <v>0</v>
      </c>
      <c r="K24" s="12">
        <f t="shared" si="8"/>
        <v>3.7685933743036093E-5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4.4173470585937905E-5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0.15746202074596316</v>
      </c>
      <c r="D25" s="12">
        <f t="shared" ref="D25:O25" si="13">SUM(D15:D24)</f>
        <v>3.2521099339551283</v>
      </c>
      <c r="E25" s="12">
        <f t="shared" si="13"/>
        <v>0.16002947593305253</v>
      </c>
      <c r="F25" s="12">
        <f t="shared" si="13"/>
        <v>0.7286961377046689</v>
      </c>
      <c r="G25" s="12">
        <f t="shared" si="13"/>
        <v>5.615032999670782</v>
      </c>
      <c r="H25" s="12">
        <f t="shared" si="13"/>
        <v>1.3331065877561044</v>
      </c>
      <c r="I25" s="12">
        <f t="shared" si="13"/>
        <v>0.39987167765894677</v>
      </c>
      <c r="J25" s="12">
        <f t="shared" si="13"/>
        <v>13.030231492739517</v>
      </c>
      <c r="K25" s="12">
        <f t="shared" si="13"/>
        <v>0.68565260325318167</v>
      </c>
      <c r="L25" s="12">
        <f t="shared" si="13"/>
        <v>10.82872663285722</v>
      </c>
      <c r="M25" s="12">
        <f t="shared" si="13"/>
        <v>254.66250247329913</v>
      </c>
      <c r="N25" s="12">
        <f t="shared" si="13"/>
        <v>124.41545081562241</v>
      </c>
      <c r="O25" s="12">
        <f t="shared" si="13"/>
        <v>0.42313845417357004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3.0714287402875271E-2</v>
      </c>
      <c r="D28" s="12">
        <f>(SUMIFS(MESKENOG2,KAYNAK,A28,SEBEP,B28,SÜRE,"Uzun",BİLDİRİM,"Bildirimli",İL,$B$10)/VLOOKUP($B$10,ABONE2,4,FALSE))</f>
        <v>9.2138613010698603E-2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3.0765247708479704E-2</v>
      </c>
      <c r="F28" s="12">
        <f>(SUMIFS(TARIMSALAG2,KAYNAK,A28,SEBEP,B28,SÜRE,"Uzun",BİLDİRİM,"Bildirimli",İL,$B$10)/VLOOKUP($B$10,ABONE2,6,FALSE))</f>
        <v>5.9251034950745192E-2</v>
      </c>
      <c r="G28" s="12">
        <f>(SUMIFS(TARIMSALOG2,KAYNAK,A28,SEBEP,B28,SÜRE,"Uzun",BİLDİRİM,"Bildirimli",İL,$B$10)/VLOOKUP($B$10,ABONE2,7,FALSE))</f>
        <v>0.66626885049468554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0.13433548398615772</v>
      </c>
      <c r="I28" s="12">
        <f>(SUMIFS(TICARETHANEAG2,KAYNAK,A28,SEBEP,B28,SÜRE,"Uzun",BİLDİRİM,"Bildirimli",İL,$B$10)/VLOOKUP($B$10,ABONE2,9,FALSE))</f>
        <v>5.9405095112598845E-2</v>
      </c>
      <c r="J28" s="12">
        <f>(SUMIFS(TICARETHANEOG2,KAYNAK,A28,SEBEP,B28,SÜRE,"Uzun",BİLDİRİM,"Bildirimli",İL,$B$10)/VLOOKUP($B$10,ABONE2,10,FALSE))</f>
        <v>2.3572447096810998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0.1113971793867472</v>
      </c>
      <c r="L28" s="12">
        <f>(SUMIFS(SANAYIAG2,KAYNAK,A28,SEBEP,B28,SÜRE,"Uzun",BİLDİRİM,"Bildirimli",İL,$B$10)/VLOOKUP($B$10,ABONE2,12,FALSE))</f>
        <v>4.2695665385560808</v>
      </c>
      <c r="M28" s="12">
        <f>(SUMIFS(SANAYIOG2,KAYNAK,A28,SEBEP,B28,SÜRE,"Uzun",BİLDİRİM,"Bildirimli",İL,$B$10)/VLOOKUP($B$10,ABONE2,13,FALSE))</f>
        <v>31.623933499921211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17.012234876956917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6.7057852343602176E-2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9.0375582096915347E-2</v>
      </c>
      <c r="D29" s="12">
        <f>(SUMIFS(MESKENOG2,KAYNAK,A29,SEBEP,B29,SÜRE,"Uzun",BİLDİRİM,"Bildirimli",İL,$B$10)/VLOOKUP($B$10,ABONE2,4,FALSE))</f>
        <v>3.6080860743105103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9.3294028493147441E-2</v>
      </c>
      <c r="F29" s="12">
        <f>(SUMIFS(TARIMSALAG2,KAYNAK,A29,SEBEP,B29,SÜRE,"Uzun",BİLDİRİM,"Bildirimli",İL,$B$10)/VLOOKUP($B$10,ABONE2,6,FALSE))</f>
        <v>0.52974035969321343</v>
      </c>
      <c r="G29" s="12">
        <f>(SUMIFS(TARIMSALOG2,KAYNAK,A29,SEBEP,B29,SÜRE,"Uzun",BİLDİRİM,"Bildirimli",İL,$B$10)/VLOOKUP($B$10,ABONE2,7,FALSE))</f>
        <v>4.0743216100146586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0.96818371905846101</v>
      </c>
      <c r="I29" s="12">
        <f>(SUMIFS(TICARETHANEAG2,KAYNAK,A29,SEBEP,B29,SÜRE,"Uzun",BİLDİRİM,"Bildirimli",İL,$B$10)/VLOOKUP($B$10,ABONE2,9,FALSE))</f>
        <v>0.22985919188800349</v>
      </c>
      <c r="J29" s="12">
        <f>(SUMIFS(TICARETHANEOG2,KAYNAK,A29,SEBEP,B29,SÜRE,"Uzun",BİLDİRİM,"Bildirimli",İL,$B$10)/VLOOKUP($B$10,ABONE2,10,FALSE))</f>
        <v>5.7165834108073161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0.3540045961931827</v>
      </c>
      <c r="L29" s="12">
        <f>(SUMIFS(SANAYIAG2,KAYNAK,A29,SEBEP,B29,SÜRE,"Uzun",BİLDİRİM,"Bildirimli",İL,$B$10)/VLOOKUP($B$10,ABONE2,12,FALSE))</f>
        <v>3.6088174261786978</v>
      </c>
      <c r="M29" s="12">
        <f>(SUMIFS(SANAYIOG2,KAYNAK,A29,SEBEP,B29,SÜRE,"Uzun",BİLDİRİM,"Bildirimli",İL,$B$10)/VLOOKUP($B$10,ABONE2,13,FALSE))</f>
        <v>52.676837504041529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26.466502517458746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0.18611033166605953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3.1939733331908332E-2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3.1913234732934524E-2</v>
      </c>
      <c r="F31" s="12">
        <f>(SUMIFS(TARIMSALAG2,KAYNAK,A31,SEBEP,B31,SÜRE,"Uzun",BİLDİRİM,"Bildirimli",İL,$B$10)/VLOOKUP($B$10,ABONE2,6,FALSE))</f>
        <v>2.9684707112261281E-2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2.6012887568868673E-2</v>
      </c>
      <c r="I31" s="12">
        <f>(SUMIFS(TICARETHANEAG2,KAYNAK,A31,SEBEP,B31,SÜRE,"Uzun",BİLDİRİM,"Bildirimli",İL,$B$10)/VLOOKUP($B$10,ABONE2,9,FALSE))</f>
        <v>8.2117162649942468E-2</v>
      </c>
      <c r="J31" s="12">
        <f>(SUMIFS(TICARETHANEOG2,KAYNAK,A31,SEBEP,B31,SÜRE,"Uzun",BİLDİRİM,"Bildirimli",İL,$B$10)/VLOOKUP($B$10,ABONE2,10,FALSE))</f>
        <v>3.5691678785714283E-2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8.1066716111274736E-2</v>
      </c>
      <c r="L31" s="12">
        <f>(SUMIFS(SANAYIAG2,KAYNAK,A31,SEBEP,B31,SÜRE,"Uzun",BİLDİRİM,"Bildirimli",İL,$B$10)/VLOOKUP($B$10,ABONE2,12,FALSE))</f>
        <v>1.218413860770758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0.65083195515982872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4.0678812142660441E-2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0.15302960283169895</v>
      </c>
      <c r="D33" s="12">
        <f t="shared" ref="D33:O33" si="14">SUM(D28:D32)</f>
        <v>3.7002246873212088</v>
      </c>
      <c r="E33" s="12">
        <f t="shared" si="14"/>
        <v>0.15597251093456166</v>
      </c>
      <c r="F33" s="12">
        <f t="shared" si="14"/>
        <v>0.6186761017562199</v>
      </c>
      <c r="G33" s="12">
        <f t="shared" si="14"/>
        <v>4.7405904605093445</v>
      </c>
      <c r="H33" s="12">
        <f t="shared" si="14"/>
        <v>1.1285320906134875</v>
      </c>
      <c r="I33" s="12">
        <f t="shared" si="14"/>
        <v>0.37138144965054481</v>
      </c>
      <c r="J33" s="12">
        <f t="shared" si="14"/>
        <v>8.1095197992741301</v>
      </c>
      <c r="K33" s="12">
        <f t="shared" si="14"/>
        <v>0.54646849169120459</v>
      </c>
      <c r="L33" s="12">
        <f t="shared" si="14"/>
        <v>9.0967978255055364</v>
      </c>
      <c r="M33" s="12">
        <f t="shared" si="14"/>
        <v>84.300771003962737</v>
      </c>
      <c r="N33" s="12">
        <f t="shared" si="14"/>
        <v>44.12956934957549</v>
      </c>
      <c r="O33" s="12">
        <f t="shared" si="14"/>
        <v>0.29384699615232213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2278605</v>
      </c>
      <c r="D37" s="16">
        <f>VLOOKUP($B$10,ABONE2,4,FALSE)</f>
        <v>1892</v>
      </c>
      <c r="E37" s="16">
        <f>VLOOKUP($B$10,ABONE2,5,FALSE)</f>
        <v>2280497</v>
      </c>
      <c r="F37" s="16">
        <f>VLOOKUP($B$10,ABONE2,6,FALSE)</f>
        <v>48394</v>
      </c>
      <c r="G37" s="16">
        <f>VLOOKUP($B$10,ABONE2,7,FALSE)</f>
        <v>6831</v>
      </c>
      <c r="H37" s="16">
        <f>VLOOKUP($B$10,ABONE2,8,FALSE)</f>
        <v>55225</v>
      </c>
      <c r="I37" s="16">
        <f>VLOOKUP($B$10,ABONE2,9,FALSE)</f>
        <v>452348</v>
      </c>
      <c r="J37" s="16">
        <f>VLOOKUP($B$10,ABONE2,10,FALSE)</f>
        <v>10472</v>
      </c>
      <c r="K37" s="16">
        <f>VLOOKUP($B$10,ABONE2,11,FALSE)</f>
        <v>462820</v>
      </c>
      <c r="L37" s="21">
        <f>VLOOKUP($B$10,ABONE2,12,FALSE)</f>
        <v>1845</v>
      </c>
      <c r="M37" s="21">
        <f>VLOOKUP($B$10,ABONE2,13,FALSE)</f>
        <v>1609</v>
      </c>
      <c r="N37" s="21">
        <f>VLOOKUP($B$10,ABONE2,14,FALSE)</f>
        <v>3454</v>
      </c>
      <c r="O37" s="21">
        <f>VLOOKUP($B$10,ABONE2,15,FALSE)</f>
        <v>2801996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506709.05007193878</v>
      </c>
      <c r="D38" s="16">
        <f>VLOOKUP($B$10,TUKETIM,4,FALSE)</f>
        <v>6280.0341515436385</v>
      </c>
      <c r="E38" s="16">
        <f>VLOOKUP($B$10,TUKETIM,5,FALSE)</f>
        <v>512989.08422348241</v>
      </c>
      <c r="F38" s="16">
        <f>VLOOKUP($B$10,TUKETIM,6,FALSE)</f>
        <v>32975.483576707884</v>
      </c>
      <c r="G38" s="16">
        <f>VLOOKUP($B$10,TUKETIM,7,FALSE)</f>
        <v>24892.519995150305</v>
      </c>
      <c r="H38" s="16">
        <f>VLOOKUP($B$10,TUKETIM,8,FALSE)</f>
        <v>57868.003571858193</v>
      </c>
      <c r="I38" s="16">
        <f>VLOOKUP($B$10,TUKETIM,9,FALSE)</f>
        <v>279648.53157749481</v>
      </c>
      <c r="J38" s="16">
        <f>VLOOKUP($B$10,TUKETIM,10,FALSE)</f>
        <v>239107.21192181559</v>
      </c>
      <c r="K38" s="16">
        <f>VLOOKUP($B$10,TUKETIM,11,FALSE)</f>
        <v>518755.7434993104</v>
      </c>
      <c r="L38" s="21">
        <f>VLOOKUP($B$10,TUKETIM,12,FALSE)</f>
        <v>21077.789076206231</v>
      </c>
      <c r="M38" s="21">
        <f>VLOOKUP($B$10,TUKETIM,13,FALSE)</f>
        <v>297136.98490167881</v>
      </c>
      <c r="N38" s="21">
        <f>VLOOKUP($B$10,TUKETIM,14,FALSE)</f>
        <v>318214.77397788502</v>
      </c>
      <c r="O38" s="21">
        <f>VLOOKUP($B$10,TUKETIM,15,FALSE)</f>
        <v>1407827.6052725359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11948322.594000474</v>
      </c>
      <c r="D39" s="16">
        <f>VLOOKUP($B$10,ANLASMA,4,FALSE)</f>
        <v>116789.739</v>
      </c>
      <c r="E39" s="16">
        <f>VLOOKUP($B$10,ANLASMA,5,FALSE)</f>
        <v>12065112.333000474</v>
      </c>
      <c r="F39" s="16">
        <f>VLOOKUP($B$10,ANLASMA,6,FALSE)</f>
        <v>308582.28199999925</v>
      </c>
      <c r="G39" s="16">
        <f>VLOOKUP($B$10,ANLASMA,7,FALSE)</f>
        <v>242380.64399999991</v>
      </c>
      <c r="H39" s="16">
        <f>VLOOKUP($B$10,ANLASMA,8,FALSE)</f>
        <v>550962.92599999916</v>
      </c>
      <c r="I39" s="16">
        <f>VLOOKUP($B$10,ANLASMA,9,FALSE)</f>
        <v>2999894.826000113</v>
      </c>
      <c r="J39" s="16">
        <f>VLOOKUP($B$10,ANLASMA,10,FALSE)</f>
        <v>3565181.5409999993</v>
      </c>
      <c r="K39" s="16">
        <f>VLOOKUP($B$10,ANLASMA,11,FALSE)</f>
        <v>6565076.3670001123</v>
      </c>
      <c r="L39" s="21">
        <f>VLOOKUP($B$10,ANLASMA,12,FALSE)</f>
        <v>79997.452999999994</v>
      </c>
      <c r="M39" s="21">
        <f>VLOOKUP($B$10,ANLASMA,13,FALSE)</f>
        <v>1376825.6430000002</v>
      </c>
      <c r="N39" s="21">
        <f>VLOOKUP($B$10,ANLASMA,14,FALSE)</f>
        <v>1456823.0960000001</v>
      </c>
      <c r="O39" s="21">
        <f>VLOOKUP($B$10,ANLASMA,15,FALSE)</f>
        <v>20637974.722000584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B7:C7"/>
    <mergeCell ref="B8:C8"/>
    <mergeCell ref="B9:C9"/>
    <mergeCell ref="B10:C10"/>
    <mergeCell ref="A13:B13"/>
    <mergeCell ref="C13:E13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0.20697632518356945</v>
      </c>
      <c r="D17" s="12">
        <f t="shared" si="1"/>
        <v>0.44511569728439959</v>
      </c>
      <c r="E17" s="12">
        <f t="shared" si="2"/>
        <v>0.20764627221586796</v>
      </c>
      <c r="F17" s="12">
        <f t="shared" si="3"/>
        <v>0.49406409948287427</v>
      </c>
      <c r="G17" s="12">
        <f t="shared" si="4"/>
        <v>3.2836278932075391</v>
      </c>
      <c r="H17" s="12">
        <f t="shared" si="5"/>
        <v>1.1936343946278878</v>
      </c>
      <c r="I17" s="12">
        <f t="shared" si="6"/>
        <v>0.56378038733492641</v>
      </c>
      <c r="J17" s="12">
        <f t="shared" si="7"/>
        <v>5.8079052470948866</v>
      </c>
      <c r="K17" s="12">
        <f t="shared" si="8"/>
        <v>0.73858454932692519</v>
      </c>
      <c r="L17" s="12">
        <f t="shared" si="9"/>
        <v>2.5972524600072879</v>
      </c>
      <c r="M17" s="12">
        <f t="shared" si="10"/>
        <v>39.167554030638939</v>
      </c>
      <c r="N17" s="12">
        <f t="shared" si="11"/>
        <v>11.30446711968149</v>
      </c>
      <c r="O17" s="17">
        <f t="shared" si="12"/>
        <v>0.30539252113835508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9.1117524602437781E-4</v>
      </c>
      <c r="D18" s="12">
        <f t="shared" si="1"/>
        <v>3.885026677929198E-2</v>
      </c>
      <c r="E18" s="12">
        <f t="shared" si="2"/>
        <v>1.0179076252886203E-3</v>
      </c>
      <c r="F18" s="12">
        <f t="shared" si="3"/>
        <v>1.719799104485787E-2</v>
      </c>
      <c r="G18" s="12">
        <f t="shared" si="4"/>
        <v>0.12477215185663715</v>
      </c>
      <c r="H18" s="12">
        <f t="shared" si="5"/>
        <v>4.417557356093689E-2</v>
      </c>
      <c r="I18" s="12">
        <f t="shared" si="6"/>
        <v>2.2651200690281714E-3</v>
      </c>
      <c r="J18" s="12">
        <f t="shared" si="7"/>
        <v>0.25560243070828903</v>
      </c>
      <c r="K18" s="12">
        <f t="shared" si="8"/>
        <v>1.0709697090336867E-2</v>
      </c>
      <c r="L18" s="12">
        <f t="shared" si="9"/>
        <v>0</v>
      </c>
      <c r="M18" s="12">
        <f t="shared" si="10"/>
        <v>8.3682259630696372</v>
      </c>
      <c r="N18" s="12">
        <f t="shared" si="11"/>
        <v>1.9924347531118183</v>
      </c>
      <c r="O18" s="17">
        <f t="shared" si="12"/>
        <v>4.5064334353990734E-3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1.3200164714377127E-2</v>
      </c>
      <c r="D21" s="12">
        <f t="shared" si="1"/>
        <v>0</v>
      </c>
      <c r="E21" s="12">
        <f t="shared" si="2"/>
        <v>1.3163029270967526E-2</v>
      </c>
      <c r="F21" s="12">
        <f t="shared" si="3"/>
        <v>7.9122902545197599E-4</v>
      </c>
      <c r="G21" s="12">
        <f t="shared" si="4"/>
        <v>0</v>
      </c>
      <c r="H21" s="12">
        <f t="shared" si="5"/>
        <v>5.9280362141284765E-4</v>
      </c>
      <c r="I21" s="12">
        <f t="shared" si="6"/>
        <v>4.393129681579272E-2</v>
      </c>
      <c r="J21" s="12">
        <f t="shared" si="7"/>
        <v>0</v>
      </c>
      <c r="K21" s="12">
        <f t="shared" si="8"/>
        <v>4.2466920255266299E-2</v>
      </c>
      <c r="L21" s="12">
        <f t="shared" si="9"/>
        <v>9.2810915562199753E-2</v>
      </c>
      <c r="M21" s="12">
        <f t="shared" si="10"/>
        <v>0</v>
      </c>
      <c r="N21" s="12">
        <f t="shared" si="11"/>
        <v>7.0713078523580761E-2</v>
      </c>
      <c r="O21" s="17">
        <f t="shared" si="12"/>
        <v>1.6826382727505709E-2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1.1936133953698961E-4</v>
      </c>
      <c r="D22" s="12">
        <f t="shared" si="1"/>
        <v>0</v>
      </c>
      <c r="E22" s="12">
        <f t="shared" si="2"/>
        <v>1.1902554552490108E-4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1.0154651226292069E-4</v>
      </c>
      <c r="J22" s="12">
        <f t="shared" si="7"/>
        <v>0</v>
      </c>
      <c r="K22" s="12">
        <f t="shared" si="8"/>
        <v>9.8161628520823343E-5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1.1376432644298864E-4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0.22120702648350796</v>
      </c>
      <c r="D25" s="12">
        <f t="shared" ref="D25:O25" si="13">SUM(D15:D24)</f>
        <v>0.48396596406369158</v>
      </c>
      <c r="E25" s="12">
        <f t="shared" si="13"/>
        <v>0.22194623465764898</v>
      </c>
      <c r="F25" s="12">
        <f t="shared" si="13"/>
        <v>0.51205331955318412</v>
      </c>
      <c r="G25" s="12">
        <f t="shared" si="13"/>
        <v>3.4084000450641763</v>
      </c>
      <c r="H25" s="12">
        <f t="shared" si="13"/>
        <v>1.2384027718102375</v>
      </c>
      <c r="I25" s="12">
        <f t="shared" si="13"/>
        <v>0.61007835073201022</v>
      </c>
      <c r="J25" s="12">
        <f t="shared" si="13"/>
        <v>6.0635076778031758</v>
      </c>
      <c r="K25" s="12">
        <f t="shared" si="13"/>
        <v>0.79185932830104921</v>
      </c>
      <c r="L25" s="12">
        <f t="shared" si="13"/>
        <v>2.6900633755694878</v>
      </c>
      <c r="M25" s="12">
        <f t="shared" si="13"/>
        <v>47.535779993708573</v>
      </c>
      <c r="N25" s="12">
        <f t="shared" si="13"/>
        <v>13.367614951316888</v>
      </c>
      <c r="O25" s="12">
        <f t="shared" si="13"/>
        <v>0.32683910162770285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2.0020316093359223E-2</v>
      </c>
      <c r="D28" s="12">
        <f>(SUMIFS(MESKENOG2,KAYNAK,A28,SEBEP,B28,SÜRE,"Uzun",BİLDİRİM,"Bildirimli",İL,$B$10,İLÇE,$B$11)/VLOOKUP($B$11,ABONE2,4,FALSE))</f>
        <v>4.5934282228937782E-3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1.9976916307531099E-2</v>
      </c>
      <c r="F28" s="12">
        <f>(SUMIFS(TARIMSALAG2,KAYNAK,A28,SEBEP,B28,SÜRE,"Uzun",BİLDİRİM,"Bildirimli",İL,$B$10,İLÇE,$B$11)/VLOOKUP($B$11,ABONE2,6,FALSE))</f>
        <v>3.8465421689313675E-2</v>
      </c>
      <c r="G28" s="12">
        <f>(SUMIFS(TARIMSALOG2,KAYNAK,A28,SEBEP,B28,SÜRE,"Uzun",BİLDİRİM,"Bildirimli",İL,$B$10,İLÇE,$B$11)/VLOOKUP($B$11,ABONE2,7,FALSE))</f>
        <v>1.088446413252397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0.30178096722974312</v>
      </c>
      <c r="I28" s="12">
        <f>(SUMIFS(TICARETHANEAG2,KAYNAK,A28,SEBEP,B28,SÜRE,"Uzun",BİLDİRİM,"Bildirimli",İL,$B$10,İLÇE,$B$11)/VLOOKUP($B$11,ABONE2,9,FALSE))</f>
        <v>4.5596660010426719E-2</v>
      </c>
      <c r="J28" s="12">
        <f>(SUMIFS(TICARETHANEOG2,KAYNAK,A28,SEBEP,B28,SÜRE,"Uzun",BİLDİRİM,"Bildirimli",İL,$B$10,İLÇE,$B$11)/VLOOKUP($B$11,ABONE2,10,FALSE))</f>
        <v>0.10596300675181484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4.7608871568472995E-2</v>
      </c>
      <c r="L28" s="12">
        <f>(SUMIFS(SANAYIAG2,KAYNAK,A28,SEBEP,B28,SÜRE,"Uzun",BİLDİRİM,"Bildirimli",İL,$B$10,İLÇE,$B$11)/VLOOKUP($B$11,ABONE2,12,FALSE))</f>
        <v>5.5988433310677287E-2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4.2657853950992218E-2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2.9378359464002295E-2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3.8877305299930267E-3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3.8767933485098979E-3</v>
      </c>
      <c r="F29" s="12">
        <f>(SUMIFS(TARIMSALAG2,KAYNAK,A29,SEBEP,B29,SÜRE,"Uzun",BİLDİRİM,"Bildirimli",İL,$B$10,İLÇE,$B$11)/VLOOKUP($B$11,ABONE2,6,FALSE))</f>
        <v>1.0530081030272578E-3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7.8893341468995318E-4</v>
      </c>
      <c r="I29" s="12">
        <f>(SUMIFS(TICARETHANEAG2,KAYNAK,A29,SEBEP,B29,SÜRE,"Uzun",BİLDİRİM,"Bildirimli",İL,$B$10,İLÇE,$B$11)/VLOOKUP($B$11,ABONE2,9,FALSE))</f>
        <v>1.9220303220803779E-2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1.8579626446776985E-2</v>
      </c>
      <c r="L29" s="12">
        <f>(SUMIFS(SANAYIAG2,KAYNAK,A29,SEBEP,B29,SÜRE,"Uzun",BİLDİRİM,"Bildirimli",İL,$B$10,İLÇE,$B$11)/VLOOKUP($B$11,ABONE2,12,FALSE))</f>
        <v>2.2427405267574996E-3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1.7087546870533331E-3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5.7595533824959695E-3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1.0244471116282107E-2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1.0215650795806436E-2</v>
      </c>
      <c r="F31" s="12">
        <f>(SUMIFS(TARIMSALAG2,KAYNAK,A31,SEBEP,B31,SÜRE,"Uzun",BİLDİRİM,"Bildirimli",İL,$B$10,İLÇE,$B$11)/VLOOKUP($B$11,ABONE2,6,FALSE))</f>
        <v>4.452600730215459E-4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3.3359719533411134E-4</v>
      </c>
      <c r="I31" s="12">
        <f>(SUMIFS(TICARETHANEAG2,KAYNAK,A31,SEBEP,B31,SÜRE,"Uzun",BİLDİRİM,"Bildirimli",İL,$B$10,İLÇE,$B$11)/VLOOKUP($B$11,ABONE2,9,FALSE))</f>
        <v>2.0359950859933366E-2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1.9681285831268922E-2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1.1261447309893679E-2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3.4152517739634361E-2</v>
      </c>
      <c r="D33" s="12">
        <f t="shared" ref="D33:O33" si="14">SUM(D28:D32)</f>
        <v>4.5934282228937782E-3</v>
      </c>
      <c r="E33" s="12">
        <f t="shared" si="14"/>
        <v>3.4069360451847434E-2</v>
      </c>
      <c r="F33" s="12">
        <f t="shared" si="14"/>
        <v>3.9963689865362473E-2</v>
      </c>
      <c r="G33" s="12">
        <f t="shared" si="14"/>
        <v>1.088446413252397</v>
      </c>
      <c r="H33" s="12">
        <f t="shared" si="14"/>
        <v>0.30290349783976717</v>
      </c>
      <c r="I33" s="12">
        <f t="shared" si="14"/>
        <v>8.5176914091163861E-2</v>
      </c>
      <c r="J33" s="12">
        <f t="shared" si="14"/>
        <v>0.10596300675181484</v>
      </c>
      <c r="K33" s="12">
        <f t="shared" si="14"/>
        <v>8.5869783846518902E-2</v>
      </c>
      <c r="L33" s="12">
        <f t="shared" si="14"/>
        <v>5.8231173837434785E-2</v>
      </c>
      <c r="M33" s="12">
        <f t="shared" si="14"/>
        <v>0</v>
      </c>
      <c r="N33" s="12">
        <f t="shared" si="14"/>
        <v>4.4366608638045549E-2</v>
      </c>
      <c r="O33" s="12">
        <f t="shared" si="14"/>
        <v>4.6399360156391949E-2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53169</v>
      </c>
      <c r="D37" s="16">
        <f>VLOOKUP($B$11,ABONE2,4,FALSE)</f>
        <v>150</v>
      </c>
      <c r="E37" s="16">
        <f>VLOOKUP($B$11,ABONE2,5,FALSE)</f>
        <v>53319</v>
      </c>
      <c r="F37" s="16">
        <f>VLOOKUP($B$11,ABONE2,6,FALSE)</f>
        <v>959</v>
      </c>
      <c r="G37" s="16">
        <f>VLOOKUP($B$11,ABONE2,7,FALSE)</f>
        <v>321</v>
      </c>
      <c r="H37" s="16">
        <f>VLOOKUP($B$11,ABONE2,8,FALSE)</f>
        <v>1280</v>
      </c>
      <c r="I37" s="16">
        <f>VLOOKUP($B$11,ABONE2,9,FALSE)</f>
        <v>8062</v>
      </c>
      <c r="J37" s="16">
        <f>VLOOKUP($B$11,ABONE2,10,FALSE)</f>
        <v>278</v>
      </c>
      <c r="K37" s="16">
        <f>VLOOKUP($B$11,ABONE2,11,FALSE)</f>
        <v>8340</v>
      </c>
      <c r="L37" s="21">
        <f>VLOOKUP($B$11,ABONE2,12,FALSE)</f>
        <v>32</v>
      </c>
      <c r="M37" s="21">
        <f>VLOOKUP($B$11,ABONE2,13,FALSE)</f>
        <v>10</v>
      </c>
      <c r="N37" s="21">
        <f>VLOOKUP($B$11,ABONE2,14,FALSE)</f>
        <v>42</v>
      </c>
      <c r="O37" s="21">
        <f>VLOOKUP($B$11,ABONE2,15,FALSE)</f>
        <v>62981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8833.0020663099604</v>
      </c>
      <c r="D38" s="16">
        <f>VLOOKUP($B$11,TUKETIM,4,FALSE)</f>
        <v>278.89325946450811</v>
      </c>
      <c r="E38" s="16">
        <f>VLOOKUP($B$11,TUKETIM,5,FALSE)</f>
        <v>9111.8953257744688</v>
      </c>
      <c r="F38" s="16">
        <f>VLOOKUP($B$11,TUKETIM,6,FALSE)</f>
        <v>539.75393127883922</v>
      </c>
      <c r="G38" s="16">
        <f>VLOOKUP($B$11,TUKETIM,7,FALSE)</f>
        <v>1902.4002726166118</v>
      </c>
      <c r="H38" s="16">
        <f>VLOOKUP($B$11,TUKETIM,8,FALSE)</f>
        <v>2442.1542038954512</v>
      </c>
      <c r="I38" s="16">
        <f>VLOOKUP($B$11,TUKETIM,9,FALSE)</f>
        <v>3430.6861028637277</v>
      </c>
      <c r="J38" s="16">
        <f>VLOOKUP($B$11,TUKETIM,10,FALSE)</f>
        <v>1628.5094932208915</v>
      </c>
      <c r="K38" s="16">
        <f>VLOOKUP($B$11,TUKETIM,11,FALSE)</f>
        <v>5059.195596084619</v>
      </c>
      <c r="L38" s="21">
        <f>VLOOKUP($B$11,TUKETIM,12,FALSE)</f>
        <v>106.2835</v>
      </c>
      <c r="M38" s="21">
        <f>VLOOKUP($B$11,TUKETIM,13,FALSE)</f>
        <v>4560.2884999999997</v>
      </c>
      <c r="N38" s="21">
        <f>VLOOKUP($B$11,TUKETIM,14,FALSE)</f>
        <v>4666.5720000000001</v>
      </c>
      <c r="O38" s="21">
        <f>VLOOKUP($B$11,TUKETIM,15,FALSE)</f>
        <v>21279.81712575454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289384.25499998394</v>
      </c>
      <c r="D39" s="16">
        <f>VLOOKUP($B$11,ANLASMA,4,FALSE)</f>
        <v>17115.3</v>
      </c>
      <c r="E39" s="16">
        <f>VLOOKUP($B$11,ANLASMA,5,FALSE)</f>
        <v>306499.55499998393</v>
      </c>
      <c r="F39" s="16">
        <f>VLOOKUP($B$11,ANLASMA,6,FALSE)</f>
        <v>8464.0500000000284</v>
      </c>
      <c r="G39" s="16">
        <f>VLOOKUP($B$11,ANLASMA,7,FALSE)</f>
        <v>14179.788</v>
      </c>
      <c r="H39" s="16">
        <f>VLOOKUP($B$11,ANLASMA,8,FALSE)</f>
        <v>22643.838000000029</v>
      </c>
      <c r="I39" s="16">
        <f>VLOOKUP($B$11,ANLASMA,9,FALSE)</f>
        <v>46237.268999999797</v>
      </c>
      <c r="J39" s="16">
        <f>VLOOKUP($B$11,ANLASMA,10,FALSE)</f>
        <v>46431.509999999995</v>
      </c>
      <c r="K39" s="16">
        <f>VLOOKUP($B$11,ANLASMA,11,FALSE)</f>
        <v>92668.778999999791</v>
      </c>
      <c r="L39" s="21">
        <f>VLOOKUP($B$11,ANLASMA,12,FALSE)</f>
        <v>547.93200000000002</v>
      </c>
      <c r="M39" s="21">
        <f>VLOOKUP($B$11,ANLASMA,13,FALSE)</f>
        <v>11219.4</v>
      </c>
      <c r="N39" s="21">
        <f>VLOOKUP($B$11,ANLASMA,14,FALSE)</f>
        <v>11767.332</v>
      </c>
      <c r="O39" s="21">
        <f>VLOOKUP($B$11,ANLASMA,15,FALSE)</f>
        <v>433579.50399998378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0.22044405685472515</v>
      </c>
      <c r="D17" s="12">
        <f t="shared" si="1"/>
        <v>0</v>
      </c>
      <c r="E17" s="12">
        <f t="shared" si="2"/>
        <v>0.22043275724650049</v>
      </c>
      <c r="F17" s="12">
        <f t="shared" si="3"/>
        <v>0.53892760966035214</v>
      </c>
      <c r="G17" s="12">
        <f t="shared" si="4"/>
        <v>4.5854835486247829</v>
      </c>
      <c r="H17" s="12">
        <f t="shared" si="5"/>
        <v>0.5669135241972475</v>
      </c>
      <c r="I17" s="12">
        <f t="shared" si="6"/>
        <v>0.71963714945501189</v>
      </c>
      <c r="J17" s="12">
        <f t="shared" si="7"/>
        <v>9.246810848703765</v>
      </c>
      <c r="K17" s="12">
        <f t="shared" si="8"/>
        <v>0.94500872469512198</v>
      </c>
      <c r="L17" s="12">
        <f t="shared" si="9"/>
        <v>0</v>
      </c>
      <c r="M17" s="12">
        <f t="shared" si="10"/>
        <v>36.216879864638507</v>
      </c>
      <c r="N17" s="12">
        <f t="shared" si="11"/>
        <v>28.973503891710806</v>
      </c>
      <c r="O17" s="17">
        <f t="shared" si="12"/>
        <v>0.39821492819636306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9.3692946258140571E-3</v>
      </c>
      <c r="D21" s="12">
        <f t="shared" si="1"/>
        <v>0</v>
      </c>
      <c r="E21" s="12">
        <f t="shared" si="2"/>
        <v>9.3688143708227298E-3</v>
      </c>
      <c r="F21" s="12">
        <f t="shared" si="3"/>
        <v>1.5095126286289257E-2</v>
      </c>
      <c r="G21" s="12">
        <f t="shared" si="4"/>
        <v>0</v>
      </c>
      <c r="H21" s="12">
        <f t="shared" si="5"/>
        <v>1.4990728640354367E-2</v>
      </c>
      <c r="I21" s="12">
        <f t="shared" si="6"/>
        <v>3.8073521519485926E-2</v>
      </c>
      <c r="J21" s="12">
        <f t="shared" si="7"/>
        <v>0</v>
      </c>
      <c r="K21" s="12">
        <f t="shared" si="8"/>
        <v>3.7067245604109567E-2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1.4708171114550942E-2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1.247728701780644E-3</v>
      </c>
      <c r="D22" s="12">
        <f t="shared" si="1"/>
        <v>0</v>
      </c>
      <c r="E22" s="12">
        <f t="shared" si="2"/>
        <v>1.2476647452117897E-3</v>
      </c>
      <c r="F22" s="12">
        <f t="shared" si="3"/>
        <v>8.69113586297395E-8</v>
      </c>
      <c r="G22" s="12">
        <f t="shared" si="4"/>
        <v>0</v>
      </c>
      <c r="H22" s="12">
        <f t="shared" si="5"/>
        <v>8.6310281098232592E-8</v>
      </c>
      <c r="I22" s="12">
        <f t="shared" si="6"/>
        <v>6.1397407115089831E-3</v>
      </c>
      <c r="J22" s="12">
        <f t="shared" si="7"/>
        <v>0</v>
      </c>
      <c r="K22" s="12">
        <f t="shared" si="8"/>
        <v>5.9774685349916314E-3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1.8521710199078275E-3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7.3312513572718681E-4</v>
      </c>
      <c r="D24" s="12">
        <f t="shared" si="1"/>
        <v>0</v>
      </c>
      <c r="E24" s="12">
        <f t="shared" si="2"/>
        <v>7.330875569104495E-4</v>
      </c>
      <c r="F24" s="12">
        <f t="shared" si="3"/>
        <v>1.6269959613489813E-6</v>
      </c>
      <c r="G24" s="12">
        <f t="shared" si="4"/>
        <v>0</v>
      </c>
      <c r="H24" s="12">
        <f t="shared" si="5"/>
        <v>1.6157436839523566E-6</v>
      </c>
      <c r="I24" s="12">
        <f t="shared" si="6"/>
        <v>3.4970533308841083E-3</v>
      </c>
      <c r="J24" s="12">
        <f t="shared" si="7"/>
        <v>0</v>
      </c>
      <c r="K24" s="12">
        <f t="shared" si="8"/>
        <v>3.4046268780314522E-3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1.0707896387211131E-3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0.23179420531804704</v>
      </c>
      <c r="D25" s="12">
        <f t="shared" ref="D25:O25" si="13">SUM(D15:D24)</f>
        <v>0</v>
      </c>
      <c r="E25" s="12">
        <f t="shared" si="13"/>
        <v>0.23178232391944548</v>
      </c>
      <c r="F25" s="12">
        <f t="shared" si="13"/>
        <v>0.55402444985396149</v>
      </c>
      <c r="G25" s="12">
        <f t="shared" si="13"/>
        <v>4.5854835486247829</v>
      </c>
      <c r="H25" s="12">
        <f t="shared" si="13"/>
        <v>0.58190595489156693</v>
      </c>
      <c r="I25" s="12">
        <f t="shared" si="13"/>
        <v>0.76734746501689099</v>
      </c>
      <c r="J25" s="12">
        <f t="shared" si="13"/>
        <v>9.246810848703765</v>
      </c>
      <c r="K25" s="12">
        <f t="shared" si="13"/>
        <v>0.99145806571225459</v>
      </c>
      <c r="L25" s="12">
        <f t="shared" si="13"/>
        <v>0</v>
      </c>
      <c r="M25" s="12">
        <f t="shared" si="13"/>
        <v>36.216879864638507</v>
      </c>
      <c r="N25" s="12">
        <f t="shared" si="13"/>
        <v>28.973503891710806</v>
      </c>
      <c r="O25" s="12">
        <f t="shared" si="13"/>
        <v>0.41584605996954288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3.8394688821350276E-2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3.8392720771279983E-2</v>
      </c>
      <c r="F29" s="12">
        <f>(SUMIFS(TARIMSALAG2,KAYNAK,A29,SEBEP,B29,SÜRE,"Uzun",BİLDİRİM,"Bildirimli",İL,$B$10,İLÇE,$B$11)/VLOOKUP($B$11,ABONE2,6,FALSE))</f>
        <v>5.5493730436799373E-2</v>
      </c>
      <c r="G29" s="12">
        <f>(SUMIFS(TARIMSALOG2,KAYNAK,A29,SEBEP,B29,SÜRE,"Uzun",BİLDİRİM,"Bildirimli",İL,$B$10,İLÇE,$B$11)/VLOOKUP($B$11,ABONE2,7,FALSE))</f>
        <v>0.12056019160126542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5.5943729015549525E-2</v>
      </c>
      <c r="I29" s="12">
        <f>(SUMIFS(TICARETHANEAG2,KAYNAK,A29,SEBEP,B29,SÜRE,"Uzun",BİLDİRİM,"Bildirimli",İL,$B$10,İLÇE,$B$11)/VLOOKUP($B$11,ABONE2,9,FALSE))</f>
        <v>0.15439492340918609</v>
      </c>
      <c r="J29" s="12">
        <f>(SUMIFS(TICARETHANEOG2,KAYNAK,A29,SEBEP,B29,SÜRE,"Uzun",BİLDİRİM,"Bildirimli",İL,$B$10,İLÇE,$B$11)/VLOOKUP($B$11,ABONE2,10,FALSE))</f>
        <v>0.87217450203738645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0.17336570083393488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6.3043046565606831E-2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2.7981698028980425E-2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2.7980263732090324E-2</v>
      </c>
      <c r="F31" s="12">
        <f>(SUMIFS(TARIMSALAG2,KAYNAK,A31,SEBEP,B31,SÜRE,"Uzun",BİLDİRİM,"Bildirimli",İL,$B$10,İLÇE,$B$11)/VLOOKUP($B$11,ABONE2,6,FALSE))</f>
        <v>1.1201122936912991E-3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1.1123656154306267E-3</v>
      </c>
      <c r="I31" s="12">
        <f>(SUMIFS(TICARETHANEAG2,KAYNAK,A31,SEBEP,B31,SÜRE,"Uzun",BİLDİRİM,"Bildirimli",İL,$B$10,İLÇE,$B$11)/VLOOKUP($B$11,ABONE2,9,FALSE))</f>
        <v>0.10839260749240617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0.10552781154048382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3.6995827903379748E-2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6.6376386850330704E-2</v>
      </c>
      <c r="D33" s="12">
        <f t="shared" ref="D33:O33" si="14">SUM(D28:D32)</f>
        <v>0</v>
      </c>
      <c r="E33" s="12">
        <f t="shared" si="14"/>
        <v>6.6372984503370314E-2</v>
      </c>
      <c r="F33" s="12">
        <f t="shared" si="14"/>
        <v>5.6613842730490672E-2</v>
      </c>
      <c r="G33" s="12">
        <f t="shared" si="14"/>
        <v>0.12056019160126542</v>
      </c>
      <c r="H33" s="12">
        <f t="shared" si="14"/>
        <v>5.7056094630980152E-2</v>
      </c>
      <c r="I33" s="12">
        <f t="shared" si="14"/>
        <v>0.26278753090159224</v>
      </c>
      <c r="J33" s="12">
        <f t="shared" si="14"/>
        <v>0.87217450203738645</v>
      </c>
      <c r="K33" s="12">
        <f t="shared" si="14"/>
        <v>0.27889351237441873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0.10003887446898657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19508</v>
      </c>
      <c r="D37" s="16">
        <f>VLOOKUP($B$11,ABONE2,4,FALSE)</f>
        <v>1</v>
      </c>
      <c r="E37" s="16">
        <f>VLOOKUP($B$11,ABONE2,5,FALSE)</f>
        <v>19509</v>
      </c>
      <c r="F37" s="16">
        <f>VLOOKUP($B$11,ABONE2,6,FALSE)</f>
        <v>3877</v>
      </c>
      <c r="G37" s="16">
        <f>VLOOKUP($B$11,ABONE2,7,FALSE)</f>
        <v>27</v>
      </c>
      <c r="H37" s="16">
        <f>VLOOKUP($B$11,ABONE2,8,FALSE)</f>
        <v>3904</v>
      </c>
      <c r="I37" s="16">
        <f>VLOOKUP($B$11,ABONE2,9,FALSE)</f>
        <v>4494</v>
      </c>
      <c r="J37" s="16">
        <f>VLOOKUP($B$11,ABONE2,10,FALSE)</f>
        <v>122</v>
      </c>
      <c r="K37" s="16">
        <f>VLOOKUP($B$11,ABONE2,11,FALSE)</f>
        <v>4616</v>
      </c>
      <c r="L37" s="21">
        <f>VLOOKUP($B$11,ABONE2,12,FALSE)</f>
        <v>2</v>
      </c>
      <c r="M37" s="21">
        <f>VLOOKUP($B$11,ABONE2,13,FALSE)</f>
        <v>8</v>
      </c>
      <c r="N37" s="21">
        <f>VLOOKUP($B$11,ABONE2,14,FALSE)</f>
        <v>10</v>
      </c>
      <c r="O37" s="21">
        <f>VLOOKUP($B$11,ABONE2,15,FALSE)</f>
        <v>28039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2929.5201610764943</v>
      </c>
      <c r="D38" s="16">
        <f>VLOOKUP($B$11,TUKETIM,4,FALSE)</f>
        <v>0</v>
      </c>
      <c r="E38" s="16">
        <f>VLOOKUP($B$11,TUKETIM,5,FALSE)</f>
        <v>2929.5201610764943</v>
      </c>
      <c r="F38" s="16">
        <f>VLOOKUP($B$11,TUKETIM,6,FALSE)</f>
        <v>2476.4114112836182</v>
      </c>
      <c r="G38" s="16">
        <f>VLOOKUP($B$11,TUKETIM,7,FALSE)</f>
        <v>189.9436</v>
      </c>
      <c r="H38" s="16">
        <f>VLOOKUP($B$11,TUKETIM,8,FALSE)</f>
        <v>2666.3550112836183</v>
      </c>
      <c r="I38" s="16">
        <f>VLOOKUP($B$11,TUKETIM,9,FALSE)</f>
        <v>2539.49876833497</v>
      </c>
      <c r="J38" s="16">
        <f>VLOOKUP($B$11,TUKETIM,10,FALSE)</f>
        <v>783.1750427169444</v>
      </c>
      <c r="K38" s="16">
        <f>VLOOKUP($B$11,TUKETIM,11,FALSE)</f>
        <v>3322.6738110519145</v>
      </c>
      <c r="L38" s="21">
        <f>VLOOKUP($B$11,TUKETIM,12,FALSE)</f>
        <v>7.0410000000000004</v>
      </c>
      <c r="M38" s="21">
        <f>VLOOKUP($B$11,TUKETIM,13,FALSE)</f>
        <v>327.56439999999998</v>
      </c>
      <c r="N38" s="21">
        <f>VLOOKUP($B$11,TUKETIM,14,FALSE)</f>
        <v>334.60539999999997</v>
      </c>
      <c r="O38" s="21">
        <f>VLOOKUP($B$11,TUKETIM,15,FALSE)</f>
        <v>9253.1543834120275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79261.729999999807</v>
      </c>
      <c r="D39" s="16">
        <f>VLOOKUP($B$11,ANLASMA,4,FALSE)</f>
        <v>750</v>
      </c>
      <c r="E39" s="16">
        <f>VLOOKUP($B$11,ANLASMA,5,FALSE)</f>
        <v>80011.729999999807</v>
      </c>
      <c r="F39" s="16">
        <f>VLOOKUP($B$11,ANLASMA,6,FALSE)</f>
        <v>18834.260000000002</v>
      </c>
      <c r="G39" s="16">
        <f>VLOOKUP($B$11,ANLASMA,7,FALSE)</f>
        <v>1088.5999999999999</v>
      </c>
      <c r="H39" s="16">
        <f>VLOOKUP($B$11,ANLASMA,8,FALSE)</f>
        <v>19922.86</v>
      </c>
      <c r="I39" s="16">
        <f>VLOOKUP($B$11,ANLASMA,9,FALSE)</f>
        <v>24292.878999999899</v>
      </c>
      <c r="J39" s="16">
        <f>VLOOKUP($B$11,ANLASMA,10,FALSE)</f>
        <v>24776.400000000001</v>
      </c>
      <c r="K39" s="16">
        <f>VLOOKUP($B$11,ANLASMA,11,FALSE)</f>
        <v>49069.2789999999</v>
      </c>
      <c r="L39" s="21">
        <f>VLOOKUP($B$11,ANLASMA,12,FALSE)</f>
        <v>30</v>
      </c>
      <c r="M39" s="21">
        <f>VLOOKUP($B$11,ANLASMA,13,FALSE)</f>
        <v>1128</v>
      </c>
      <c r="N39" s="21">
        <f>VLOOKUP($B$11,ANLASMA,14,FALSE)</f>
        <v>1158</v>
      </c>
      <c r="O39" s="21">
        <f>VLOOKUP($B$11,ANLASMA,15,FALSE)</f>
        <v>150161.86899999972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109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4.3648278991982564E-2</v>
      </c>
      <c r="D17" s="12">
        <f t="shared" si="1"/>
        <v>0</v>
      </c>
      <c r="E17" s="12">
        <f t="shared" si="2"/>
        <v>4.363657233273837E-2</v>
      </c>
      <c r="F17" s="12">
        <f t="shared" si="3"/>
        <v>4.9520992583438249E-2</v>
      </c>
      <c r="G17" s="12">
        <f t="shared" si="4"/>
        <v>0</v>
      </c>
      <c r="H17" s="12">
        <f t="shared" si="5"/>
        <v>4.9252343437415975E-2</v>
      </c>
      <c r="I17" s="12">
        <f t="shared" si="6"/>
        <v>8.4758484166198453E-2</v>
      </c>
      <c r="J17" s="12">
        <f t="shared" si="7"/>
        <v>0.31069353208711747</v>
      </c>
      <c r="K17" s="12">
        <f t="shared" si="8"/>
        <v>8.9124919681022957E-2</v>
      </c>
      <c r="L17" s="12">
        <f t="shared" si="9"/>
        <v>1.3198633059305834E-2</v>
      </c>
      <c r="M17" s="12">
        <f t="shared" si="10"/>
        <v>4.3271628226358896</v>
      </c>
      <c r="N17" s="12">
        <f t="shared" si="11"/>
        <v>3.0329735657629149</v>
      </c>
      <c r="O17" s="17">
        <f t="shared" si="12"/>
        <v>5.5712853866579697E-2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1.6788573102024173E-3</v>
      </c>
      <c r="D21" s="12">
        <f t="shared" si="1"/>
        <v>0</v>
      </c>
      <c r="E21" s="12">
        <f t="shared" si="2"/>
        <v>1.6784070333323081E-3</v>
      </c>
      <c r="F21" s="12">
        <f t="shared" si="3"/>
        <v>2.6703795307695538E-3</v>
      </c>
      <c r="G21" s="12">
        <f t="shared" si="4"/>
        <v>0</v>
      </c>
      <c r="H21" s="12">
        <f t="shared" si="5"/>
        <v>2.6558928425375306E-3</v>
      </c>
      <c r="I21" s="12">
        <f t="shared" si="6"/>
        <v>2.5209790543009518E-3</v>
      </c>
      <c r="J21" s="12">
        <f t="shared" si="7"/>
        <v>0</v>
      </c>
      <c r="K21" s="12">
        <f t="shared" si="8"/>
        <v>2.4722584481970183E-3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1.9301592181915886E-3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4.5327136302184982E-2</v>
      </c>
      <c r="D25" s="12">
        <f t="shared" ref="D25:O25" si="13">SUM(D15:D24)</f>
        <v>0</v>
      </c>
      <c r="E25" s="12">
        <f t="shared" si="13"/>
        <v>4.5314979366070679E-2</v>
      </c>
      <c r="F25" s="12">
        <f t="shared" si="13"/>
        <v>5.2191372114207803E-2</v>
      </c>
      <c r="G25" s="12">
        <f t="shared" si="13"/>
        <v>0</v>
      </c>
      <c r="H25" s="12">
        <f t="shared" si="13"/>
        <v>5.1908236279953508E-2</v>
      </c>
      <c r="I25" s="12">
        <f t="shared" si="13"/>
        <v>8.7279463220499398E-2</v>
      </c>
      <c r="J25" s="12">
        <f t="shared" si="13"/>
        <v>0.31069353208711747</v>
      </c>
      <c r="K25" s="12">
        <f t="shared" si="13"/>
        <v>9.1597178129219969E-2</v>
      </c>
      <c r="L25" s="12">
        <f t="shared" si="13"/>
        <v>1.3198633059305834E-2</v>
      </c>
      <c r="M25" s="12">
        <f t="shared" si="13"/>
        <v>4.3271628226358896</v>
      </c>
      <c r="N25" s="12">
        <f t="shared" si="13"/>
        <v>3.0329735657629149</v>
      </c>
      <c r="O25" s="12">
        <f t="shared" si="13"/>
        <v>5.7643013084771287E-2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0.16717043076701396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0.16712559492665804</v>
      </c>
      <c r="F29" s="12">
        <f>(SUMIFS(TARIMSALAG2,KAYNAK,A29,SEBEP,B29,SÜRE,"Uzun",BİLDİRİM,"Bildirimli",İL,$B$10,İLÇE,$B$11)/VLOOKUP($B$11,ABONE2,6,FALSE))</f>
        <v>0.24143171342411807</v>
      </c>
      <c r="G29" s="12">
        <f>(SUMIFS(TARIMSALOG2,KAYNAK,A29,SEBEP,B29,SÜRE,"Uzun",BİLDİRİM,"Bildirimli",İL,$B$10,İLÇE,$B$11)/VLOOKUP($B$11,ABONE2,7,FALSE))</f>
        <v>0.61424389407627988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0.24345420265007917</v>
      </c>
      <c r="I29" s="12">
        <f>(SUMIFS(TICARETHANEAG2,KAYNAK,A29,SEBEP,B29,SÜRE,"Uzun",BİLDİRİM,"Bildirimli",İL,$B$10,İLÇE,$B$11)/VLOOKUP($B$11,ABONE2,9,FALSE))</f>
        <v>0.37515921674845709</v>
      </c>
      <c r="J29" s="12">
        <f>(SUMIFS(TICARETHANEOG2,KAYNAK,A29,SEBEP,B29,SÜRE,"Uzun",BİLDİRİM,"Bildirimli",İL,$B$10,İLÇE,$B$11)/VLOOKUP($B$11,ABONE2,10,FALSE))</f>
        <v>6.8055659672773112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0.499433678230432</v>
      </c>
      <c r="L29" s="12">
        <f>(SUMIFS(SANAYIAG2,KAYNAK,A29,SEBEP,B29,SÜRE,"Uzun",BİLDİRİM,"Bildirimli",İL,$B$10,İLÇE,$B$11)/VLOOKUP($B$11,ABONE2,12,FALSE))</f>
        <v>7.5388577905565829E-2</v>
      </c>
      <c r="M29" s="12">
        <f>(SUMIFS(SANAYIOG2,KAYNAK,A29,SEBEP,B29,SÜRE,"Uzun",BİLDİRİM,"Bildirimli",İL,$B$10,İLÇE,$B$11)/VLOOKUP($B$11,ABONE2,13,FALSE))</f>
        <v>46.987481109540333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32.913853350049905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0.26933354788675173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5.6136161161662194E-2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5.6121105197826426E-2</v>
      </c>
      <c r="F31" s="12">
        <f>(SUMIFS(TARIMSALAG2,KAYNAK,A31,SEBEP,B31,SÜRE,"Uzun",BİLDİRİM,"Bildirimli",İL,$B$10,İLÇE,$B$11)/VLOOKUP($B$11,ABONE2,6,FALSE))</f>
        <v>1.8849724820996214E-5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1.8747465915999851E-5</v>
      </c>
      <c r="I31" s="12">
        <f>(SUMIFS(TICARETHANEAG2,KAYNAK,A31,SEBEP,B31,SÜRE,"Uzun",BİLDİRİM,"Bildirimli",İL,$B$10,İLÇE,$B$11)/VLOOKUP($B$11,ABONE2,9,FALSE))</f>
        <v>0.1268973031186543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0.12444487753806582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6.3227795206242249E-2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0.22330659192867616</v>
      </c>
      <c r="D33" s="12">
        <f t="shared" ref="D33:O33" si="14">SUM(D28:D32)</f>
        <v>0</v>
      </c>
      <c r="E33" s="12">
        <f t="shared" si="14"/>
        <v>0.22324670012448447</v>
      </c>
      <c r="F33" s="12">
        <f t="shared" si="14"/>
        <v>0.24145056314893906</v>
      </c>
      <c r="G33" s="12">
        <f t="shared" si="14"/>
        <v>0.61424389407627988</v>
      </c>
      <c r="H33" s="12">
        <f t="shared" si="14"/>
        <v>0.24347295011599518</v>
      </c>
      <c r="I33" s="12">
        <f t="shared" si="14"/>
        <v>0.50205651986711142</v>
      </c>
      <c r="J33" s="12">
        <f t="shared" si="14"/>
        <v>6.8055659672773112</v>
      </c>
      <c r="K33" s="12">
        <f t="shared" si="14"/>
        <v>0.62387855576849782</v>
      </c>
      <c r="L33" s="12">
        <f t="shared" si="14"/>
        <v>7.5388577905565829E-2</v>
      </c>
      <c r="M33" s="12">
        <f t="shared" si="14"/>
        <v>46.987481109540333</v>
      </c>
      <c r="N33" s="12">
        <f t="shared" si="14"/>
        <v>32.913853350049905</v>
      </c>
      <c r="O33" s="12">
        <f t="shared" si="14"/>
        <v>0.33256134309299401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7455</v>
      </c>
      <c r="D37" s="16">
        <f>VLOOKUP($B$11,ABONE2,4,FALSE)</f>
        <v>2</v>
      </c>
      <c r="E37" s="16">
        <f>VLOOKUP($B$11,ABONE2,5,FALSE)</f>
        <v>7457</v>
      </c>
      <c r="F37" s="16">
        <f>VLOOKUP($B$11,ABONE2,6,FALSE)</f>
        <v>1100</v>
      </c>
      <c r="G37" s="16">
        <f>VLOOKUP($B$11,ABONE2,7,FALSE)</f>
        <v>6</v>
      </c>
      <c r="H37" s="16">
        <f>VLOOKUP($B$11,ABONE2,8,FALSE)</f>
        <v>1106</v>
      </c>
      <c r="I37" s="16">
        <f>VLOOKUP($B$11,ABONE2,9,FALSE)</f>
        <v>1979</v>
      </c>
      <c r="J37" s="16">
        <f>VLOOKUP($B$11,ABONE2,10,FALSE)</f>
        <v>39</v>
      </c>
      <c r="K37" s="16">
        <f>VLOOKUP($B$11,ABONE2,11,FALSE)</f>
        <v>2018</v>
      </c>
      <c r="L37" s="21">
        <f>VLOOKUP($B$11,ABONE2,12,FALSE)</f>
        <v>3</v>
      </c>
      <c r="M37" s="21">
        <f>VLOOKUP($B$11,ABONE2,13,FALSE)</f>
        <v>7</v>
      </c>
      <c r="N37" s="21">
        <f>VLOOKUP($B$11,ABONE2,14,FALSE)</f>
        <v>10</v>
      </c>
      <c r="O37" s="21">
        <f>VLOOKUP($B$11,ABONE2,15,FALSE)</f>
        <v>10591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916.12326677775445</v>
      </c>
      <c r="D38" s="16">
        <f>VLOOKUP($B$11,TUKETIM,4,FALSE)</f>
        <v>0</v>
      </c>
      <c r="E38" s="16">
        <f>VLOOKUP($B$11,TUKETIM,5,FALSE)</f>
        <v>916.12326677775445</v>
      </c>
      <c r="F38" s="16">
        <f>VLOOKUP($B$11,TUKETIM,6,FALSE)</f>
        <v>450.32244875912409</v>
      </c>
      <c r="G38" s="16">
        <f>VLOOKUP($B$11,TUKETIM,7,FALSE)</f>
        <v>5.8457999999999997</v>
      </c>
      <c r="H38" s="16">
        <f>VLOOKUP($B$11,TUKETIM,8,FALSE)</f>
        <v>456.16824875912408</v>
      </c>
      <c r="I38" s="16">
        <f>VLOOKUP($B$11,TUKETIM,9,FALSE)</f>
        <v>677.08168353352983</v>
      </c>
      <c r="J38" s="16">
        <f>VLOOKUP($B$11,TUKETIM,10,FALSE)</f>
        <v>330.22012657534248</v>
      </c>
      <c r="K38" s="16">
        <f>VLOOKUP($B$11,TUKETIM,11,FALSE)</f>
        <v>1007.3018101088724</v>
      </c>
      <c r="L38" s="21">
        <f>VLOOKUP($B$11,TUKETIM,12,FALSE)</f>
        <v>82.726799999999997</v>
      </c>
      <c r="M38" s="21">
        <f>VLOOKUP($B$11,TUKETIM,13,FALSE)</f>
        <v>325.70069999999998</v>
      </c>
      <c r="N38" s="21">
        <f>VLOOKUP($B$11,TUKETIM,14,FALSE)</f>
        <v>408.42750000000001</v>
      </c>
      <c r="O38" s="21">
        <f>VLOOKUP($B$11,TUKETIM,15,FALSE)</f>
        <v>2788.0208256457508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30825.185999999903</v>
      </c>
      <c r="D39" s="16">
        <f>VLOOKUP($B$11,ANLASMA,4,FALSE)</f>
        <v>155</v>
      </c>
      <c r="E39" s="16">
        <f>VLOOKUP($B$11,ANLASMA,5,FALSE)</f>
        <v>30980.185999999903</v>
      </c>
      <c r="F39" s="16">
        <f>VLOOKUP($B$11,ANLASMA,6,FALSE)</f>
        <v>4649.0910000000003</v>
      </c>
      <c r="G39" s="16">
        <f>VLOOKUP($B$11,ANLASMA,7,FALSE)</f>
        <v>157.80000000000001</v>
      </c>
      <c r="H39" s="16">
        <f>VLOOKUP($B$11,ANLASMA,8,FALSE)</f>
        <v>4806.8910000000005</v>
      </c>
      <c r="I39" s="16">
        <f>VLOOKUP($B$11,ANLASMA,9,FALSE)</f>
        <v>10492.643000000018</v>
      </c>
      <c r="J39" s="16">
        <f>VLOOKUP($B$11,ANLASMA,10,FALSE)</f>
        <v>5026.3999999999996</v>
      </c>
      <c r="K39" s="16">
        <f>VLOOKUP($B$11,ANLASMA,11,FALSE)</f>
        <v>15519.043000000018</v>
      </c>
      <c r="L39" s="21">
        <f>VLOOKUP($B$11,ANLASMA,12,FALSE)</f>
        <v>172.04900000000001</v>
      </c>
      <c r="M39" s="21">
        <f>VLOOKUP($B$11,ANLASMA,13,FALSE)</f>
        <v>2140</v>
      </c>
      <c r="N39" s="21">
        <f>VLOOKUP($B$11,ANLASMA,14,FALSE)</f>
        <v>2312.049</v>
      </c>
      <c r="O39" s="21">
        <f>VLOOKUP($B$11,ANLASMA,15,FALSE)</f>
        <v>53618.168999999922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12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5.2412100873435542E-2</v>
      </c>
      <c r="D17" s="12">
        <f t="shared" si="1"/>
        <v>1.3513036611026574</v>
      </c>
      <c r="E17" s="12">
        <f t="shared" si="2"/>
        <v>5.2479975704884711E-2</v>
      </c>
      <c r="F17" s="12">
        <f t="shared" si="3"/>
        <v>0.29388916224913941</v>
      </c>
      <c r="G17" s="12">
        <f t="shared" si="4"/>
        <v>1.7586998385511283</v>
      </c>
      <c r="H17" s="12">
        <f t="shared" si="5"/>
        <v>0.56854116405576238</v>
      </c>
      <c r="I17" s="12">
        <f t="shared" si="6"/>
        <v>7.054417137275823E-2</v>
      </c>
      <c r="J17" s="12">
        <f t="shared" si="7"/>
        <v>5.4588582721720673</v>
      </c>
      <c r="K17" s="12">
        <f t="shared" si="8"/>
        <v>9.1321321313551668E-2</v>
      </c>
      <c r="L17" s="12">
        <f t="shared" si="9"/>
        <v>0.47512744491460068</v>
      </c>
      <c r="M17" s="12">
        <f t="shared" si="10"/>
        <v>0</v>
      </c>
      <c r="N17" s="12">
        <f t="shared" si="11"/>
        <v>0.40088878164669434</v>
      </c>
      <c r="O17" s="17">
        <f t="shared" si="12"/>
        <v>5.6948689446203217E-2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1.7133566437206756E-2</v>
      </c>
      <c r="D21" s="12">
        <f t="shared" si="1"/>
        <v>0</v>
      </c>
      <c r="E21" s="12">
        <f t="shared" si="2"/>
        <v>1.7132671106164767E-2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4.1176891590049829E-2</v>
      </c>
      <c r="J21" s="12">
        <f t="shared" si="7"/>
        <v>0</v>
      </c>
      <c r="K21" s="12">
        <f t="shared" si="8"/>
        <v>4.1018114942167457E-2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1.9796146481048941E-2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4.8705636713907846E-3</v>
      </c>
      <c r="D22" s="12">
        <f t="shared" si="1"/>
        <v>0</v>
      </c>
      <c r="E22" s="12">
        <f t="shared" si="2"/>
        <v>4.870309155387771E-3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7.9784265306129983E-3</v>
      </c>
      <c r="J22" s="12">
        <f t="shared" si="7"/>
        <v>0</v>
      </c>
      <c r="K22" s="12">
        <f t="shared" si="8"/>
        <v>7.9476619981048505E-3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5.212618712067252E-3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7.441623098203308E-2</v>
      </c>
      <c r="D25" s="12">
        <f t="shared" ref="D25:O25" si="13">SUM(D15:D24)</f>
        <v>1.3513036611026574</v>
      </c>
      <c r="E25" s="12">
        <f t="shared" si="13"/>
        <v>7.4482955966437253E-2</v>
      </c>
      <c r="F25" s="12">
        <f t="shared" si="13"/>
        <v>0.29388916224913941</v>
      </c>
      <c r="G25" s="12">
        <f t="shared" si="13"/>
        <v>1.7586998385511283</v>
      </c>
      <c r="H25" s="12">
        <f t="shared" si="13"/>
        <v>0.56854116405576238</v>
      </c>
      <c r="I25" s="12">
        <f t="shared" si="13"/>
        <v>0.11969948949342106</v>
      </c>
      <c r="J25" s="12">
        <f t="shared" si="13"/>
        <v>5.4588582721720673</v>
      </c>
      <c r="K25" s="12">
        <f t="shared" si="13"/>
        <v>0.14028709825382396</v>
      </c>
      <c r="L25" s="12">
        <f t="shared" si="13"/>
        <v>0.47512744491460068</v>
      </c>
      <c r="M25" s="12">
        <f t="shared" si="13"/>
        <v>0</v>
      </c>
      <c r="N25" s="12">
        <f t="shared" si="13"/>
        <v>0.40088878164669434</v>
      </c>
      <c r="O25" s="12">
        <f t="shared" si="13"/>
        <v>8.1957454639319416E-2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4.8372713271471482E-2</v>
      </c>
      <c r="D29" s="12">
        <f>(SUMIFS(MESKENOG2,KAYNAK,A29,SEBEP,B29,SÜRE,"Uzun",BİLDİRİM,"Bildirimli",İL,$B$10,İLÇE,$B$11)/VLOOKUP($B$11,ABONE2,4,FALSE))</f>
        <v>1.7710968950452481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4.8462735885407525E-2</v>
      </c>
      <c r="F29" s="12">
        <f>(SUMIFS(TARIMSALAG2,KAYNAK,A29,SEBEP,B29,SÜRE,"Uzun",BİLDİRİM,"Bildirimli",İL,$B$10,İLÇE,$B$11)/VLOOKUP($B$11,ABONE2,6,FALSE))</f>
        <v>1.775572688810755</v>
      </c>
      <c r="G29" s="12">
        <f>(SUMIFS(TARIMSALOG2,KAYNAK,A29,SEBEP,B29,SÜRE,"Uzun",BİLDİRİM,"Bildirimli",İL,$B$10,İLÇE,$B$11)/VLOOKUP($B$11,ABONE2,7,FALSE))</f>
        <v>2.6175014548696272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1.9334343324467937</v>
      </c>
      <c r="I29" s="12">
        <f>(SUMIFS(TICARETHANEAG2,KAYNAK,A29,SEBEP,B29,SÜRE,"Uzun",BİLDİRİM,"Bildirimli",İL,$B$10,İLÇE,$B$11)/VLOOKUP($B$11,ABONE2,9,FALSE))</f>
        <v>9.3487233628700803E-2</v>
      </c>
      <c r="J29" s="12">
        <f>(SUMIFS(TICARETHANEOG2,KAYNAK,A29,SEBEP,B29,SÜRE,"Uzun",BİLDİRİM,"Bildirimli",İL,$B$10,İLÇE,$B$11)/VLOOKUP($B$11,ABONE2,10,FALSE))</f>
        <v>6.9830718572443038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0.12005322998244194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5.6651795330793397E-2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1.4255365293973438E-2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1.4254620366108634E-2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6.6473447331268129E-2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6.6217128052835875E-2</v>
      </c>
      <c r="L31" s="12">
        <f>(SUMIFS(SANAYIAG2,KAYNAK,A31,SEBEP,B31,SÜRE,"Uzun",BİLDİRİM,"Bildirimli",İL,$B$10,İLÇE,$B$11)/VLOOKUP($B$11,ABONE2,12,FALSE))</f>
        <v>8.2879060344068403E-2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6.9929207165307719E-2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2.0071136927226996E-2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6.2628078565444917E-2</v>
      </c>
      <c r="D33" s="12">
        <f t="shared" ref="D33:O33" si="14">SUM(D28:D32)</f>
        <v>1.7710968950452481</v>
      </c>
      <c r="E33" s="12">
        <f t="shared" si="14"/>
        <v>6.2717356251516157E-2</v>
      </c>
      <c r="F33" s="12">
        <f t="shared" si="14"/>
        <v>1.775572688810755</v>
      </c>
      <c r="G33" s="12">
        <f t="shared" si="14"/>
        <v>2.6175014548696272</v>
      </c>
      <c r="H33" s="12">
        <f t="shared" si="14"/>
        <v>1.9334343324467937</v>
      </c>
      <c r="I33" s="12">
        <f t="shared" si="14"/>
        <v>0.15996068095996893</v>
      </c>
      <c r="J33" s="12">
        <f t="shared" si="14"/>
        <v>6.9830718572443038</v>
      </c>
      <c r="K33" s="12">
        <f t="shared" si="14"/>
        <v>0.18627035803527781</v>
      </c>
      <c r="L33" s="12">
        <f t="shared" si="14"/>
        <v>8.2879060344068403E-2</v>
      </c>
      <c r="M33" s="12">
        <f t="shared" si="14"/>
        <v>0</v>
      </c>
      <c r="N33" s="12">
        <f t="shared" si="14"/>
        <v>6.9929207165307719E-2</v>
      </c>
      <c r="O33" s="12">
        <f t="shared" si="14"/>
        <v>7.672293225802039E-2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133949</v>
      </c>
      <c r="D37" s="16">
        <f>VLOOKUP($B$11,ABONE2,4,FALSE)</f>
        <v>7</v>
      </c>
      <c r="E37" s="16">
        <f>VLOOKUP($B$11,ABONE2,5,FALSE)</f>
        <v>133956</v>
      </c>
      <c r="F37" s="16">
        <f>VLOOKUP($B$11,ABONE2,6,FALSE)</f>
        <v>13</v>
      </c>
      <c r="G37" s="16">
        <f>VLOOKUP($B$11,ABONE2,7,FALSE)</f>
        <v>3</v>
      </c>
      <c r="H37" s="16">
        <f>VLOOKUP($B$11,ABONE2,8,FALSE)</f>
        <v>16</v>
      </c>
      <c r="I37" s="16">
        <f>VLOOKUP($B$11,ABONE2,9,FALSE)</f>
        <v>16792</v>
      </c>
      <c r="J37" s="16">
        <f>VLOOKUP($B$11,ABONE2,10,FALSE)</f>
        <v>65</v>
      </c>
      <c r="K37" s="16">
        <f>VLOOKUP($B$11,ABONE2,11,FALSE)</f>
        <v>16857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150861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34537.77430904995</v>
      </c>
      <c r="D38" s="16">
        <f>VLOOKUP($B$11,TUKETIM,4,FALSE)</f>
        <v>164.19084936708862</v>
      </c>
      <c r="E38" s="16">
        <f>VLOOKUP($B$11,TUKETIM,5,FALSE)</f>
        <v>34701.965158417035</v>
      </c>
      <c r="F38" s="16">
        <f>VLOOKUP($B$11,TUKETIM,6,FALSE)</f>
        <v>3.7078000000000002</v>
      </c>
      <c r="G38" s="16">
        <f>VLOOKUP($B$11,TUKETIM,7,FALSE)</f>
        <v>1.1979</v>
      </c>
      <c r="H38" s="16">
        <f>VLOOKUP($B$11,TUKETIM,8,FALSE)</f>
        <v>4.9057000000000004</v>
      </c>
      <c r="I38" s="16">
        <f>VLOOKUP($B$11,TUKETIM,9,FALSE)</f>
        <v>13265.167801833746</v>
      </c>
      <c r="J38" s="16">
        <f>VLOOKUP($B$11,TUKETIM,10,FALSE)</f>
        <v>7811.5580393171986</v>
      </c>
      <c r="K38" s="16">
        <f>VLOOKUP($B$11,TUKETIM,11,FALSE)</f>
        <v>21076.725841150947</v>
      </c>
      <c r="L38" s="21">
        <f>VLOOKUP($B$11,TUKETIM,12,FALSE)</f>
        <v>271.59012222222225</v>
      </c>
      <c r="M38" s="21">
        <f>VLOOKUP($B$11,TUKETIM,13,FALSE)</f>
        <v>1223.2077901515152</v>
      </c>
      <c r="N38" s="21">
        <f>VLOOKUP($B$11,TUKETIM,14,FALSE)</f>
        <v>1494.7979123737373</v>
      </c>
      <c r="O38" s="21">
        <f>VLOOKUP($B$11,TUKETIM,15,FALSE)</f>
        <v>57278.394611941723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696877.38400002208</v>
      </c>
      <c r="D39" s="16">
        <f>VLOOKUP($B$11,ANLASMA,4,FALSE)</f>
        <v>1555.588</v>
      </c>
      <c r="E39" s="16">
        <f>VLOOKUP($B$11,ANLASMA,5,FALSE)</f>
        <v>698432.97200002207</v>
      </c>
      <c r="F39" s="16">
        <f>VLOOKUP($B$11,ANLASMA,6,FALSE)</f>
        <v>53.52</v>
      </c>
      <c r="G39" s="16">
        <f>VLOOKUP($B$11,ANLASMA,7,FALSE)</f>
        <v>21.1</v>
      </c>
      <c r="H39" s="16">
        <f>VLOOKUP($B$11,ANLASMA,8,FALSE)</f>
        <v>74.62</v>
      </c>
      <c r="I39" s="16">
        <f>VLOOKUP($B$11,ANLASMA,9,FALSE)</f>
        <v>118303.099999994</v>
      </c>
      <c r="J39" s="16">
        <f>VLOOKUP($B$11,ANLASMA,10,FALSE)</f>
        <v>62732</v>
      </c>
      <c r="K39" s="16">
        <f>VLOOKUP($B$11,ANLASMA,11,FALSE)</f>
        <v>181035.09999999398</v>
      </c>
      <c r="L39" s="21">
        <f>VLOOKUP($B$11,ANLASMA,12,FALSE)</f>
        <v>959.48399999999992</v>
      </c>
      <c r="M39" s="21">
        <f>VLOOKUP($B$11,ANLASMA,13,FALSE)</f>
        <v>2209.4899999999998</v>
      </c>
      <c r="N39" s="21">
        <f>VLOOKUP($B$11,ANLASMA,14,FALSE)</f>
        <v>3168.9739999999997</v>
      </c>
      <c r="O39" s="21">
        <f>VLOOKUP($B$11,ANLASMA,15,FALSE)</f>
        <v>882711.66600001603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70" zoomScaleNormal="70" workbookViewId="0">
      <selection activeCell="G28" sqref="G28:G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7.3297015555125619E-2</v>
      </c>
      <c r="D17" s="12">
        <f t="shared" si="1"/>
        <v>0</v>
      </c>
      <c r="E17" s="12">
        <f t="shared" si="2"/>
        <v>7.3295067617006271E-2</v>
      </c>
      <c r="F17" s="12">
        <f t="shared" si="3"/>
        <v>0</v>
      </c>
      <c r="G17" s="12">
        <v>0</v>
      </c>
      <c r="H17" s="12">
        <f t="shared" si="4"/>
        <v>0</v>
      </c>
      <c r="I17" s="12">
        <f t="shared" si="5"/>
        <v>0.11484085338781103</v>
      </c>
      <c r="J17" s="12">
        <f t="shared" si="6"/>
        <v>251.08882111283492</v>
      </c>
      <c r="K17" s="12">
        <f t="shared" si="7"/>
        <v>2.2976647108223229</v>
      </c>
      <c r="L17" s="12">
        <f t="shared" si="8"/>
        <v>0</v>
      </c>
      <c r="M17" s="12">
        <f t="shared" si="9"/>
        <v>0</v>
      </c>
      <c r="N17" s="12">
        <f t="shared" si="10"/>
        <v>0</v>
      </c>
      <c r="O17" s="17">
        <f t="shared" si="11"/>
        <v>0.32966563456468978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3.1418286580412964E-2</v>
      </c>
      <c r="D18" s="12">
        <f t="shared" si="1"/>
        <v>0</v>
      </c>
      <c r="E18" s="12">
        <f t="shared" si="2"/>
        <v>3.1417451609471632E-2</v>
      </c>
      <c r="F18" s="12">
        <f t="shared" si="3"/>
        <v>4.9542726694860005E-2</v>
      </c>
      <c r="G18" s="12">
        <v>0</v>
      </c>
      <c r="H18" s="12">
        <f t="shared" si="4"/>
        <v>4.9542726694860005E-2</v>
      </c>
      <c r="I18" s="12">
        <f t="shared" si="5"/>
        <v>6.9717877349230434E-2</v>
      </c>
      <c r="J18" s="12">
        <f t="shared" si="6"/>
        <v>0.70443618990413448</v>
      </c>
      <c r="K18" s="12">
        <f t="shared" si="7"/>
        <v>7.5238283384801E-2</v>
      </c>
      <c r="L18" s="12">
        <f t="shared" si="8"/>
        <v>4.0992718751765151</v>
      </c>
      <c r="M18" s="12">
        <f t="shared" si="9"/>
        <v>0</v>
      </c>
      <c r="N18" s="12">
        <f t="shared" si="10"/>
        <v>2.9812886364920108</v>
      </c>
      <c r="O18" s="17">
        <f t="shared" si="11"/>
        <v>3.8089321860599122E-2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7.95547805632775E-3</v>
      </c>
      <c r="D21" s="12">
        <f t="shared" si="1"/>
        <v>0</v>
      </c>
      <c r="E21" s="12">
        <f t="shared" si="2"/>
        <v>7.9552666319082678E-3</v>
      </c>
      <c r="F21" s="12">
        <f t="shared" si="3"/>
        <v>0</v>
      </c>
      <c r="G21" s="12">
        <v>0</v>
      </c>
      <c r="H21" s="12">
        <f t="shared" si="4"/>
        <v>0</v>
      </c>
      <c r="I21" s="12">
        <f t="shared" si="5"/>
        <v>6.3692869738399729E-2</v>
      </c>
      <c r="J21" s="12">
        <f t="shared" si="6"/>
        <v>0</v>
      </c>
      <c r="K21" s="12">
        <f t="shared" si="7"/>
        <v>6.3138906672309286E-2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1.4279365015256432E-2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1.5880874151951017E-2</v>
      </c>
      <c r="D22" s="12">
        <f t="shared" si="1"/>
        <v>0</v>
      </c>
      <c r="E22" s="12">
        <f t="shared" si="2"/>
        <v>1.5880452102568856E-2</v>
      </c>
      <c r="F22" s="12">
        <f t="shared" si="3"/>
        <v>0.31333208896098103</v>
      </c>
      <c r="G22" s="12">
        <v>0</v>
      </c>
      <c r="H22" s="12">
        <f t="shared" si="4"/>
        <v>0.31333208896098103</v>
      </c>
      <c r="I22" s="12">
        <f t="shared" si="5"/>
        <v>8.032662108452944E-2</v>
      </c>
      <c r="J22" s="12">
        <f t="shared" si="6"/>
        <v>0</v>
      </c>
      <c r="K22" s="12">
        <f t="shared" si="7"/>
        <v>7.9627987446456064E-2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2.4829460165135559E-2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0</v>
      </c>
      <c r="J24" s="12">
        <f t="shared" si="6"/>
        <v>0</v>
      </c>
      <c r="K24" s="12">
        <f t="shared" si="7"/>
        <v>0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0.12855165434381735</v>
      </c>
      <c r="D25" s="12">
        <f t="shared" ref="D25:O25" si="12">SUM(D15:D24)</f>
        <v>0</v>
      </c>
      <c r="E25" s="12">
        <f t="shared" si="12"/>
        <v>0.12854823796095502</v>
      </c>
      <c r="F25" s="12">
        <f t="shared" si="12"/>
        <v>0.36287481565584101</v>
      </c>
      <c r="G25" s="12">
        <v>0</v>
      </c>
      <c r="H25" s="12">
        <f t="shared" si="12"/>
        <v>0.36287481565584101</v>
      </c>
      <c r="I25" s="12">
        <f t="shared" si="12"/>
        <v>0.32857822155997063</v>
      </c>
      <c r="J25" s="12">
        <f t="shared" si="12"/>
        <v>251.79325730273905</v>
      </c>
      <c r="K25" s="12">
        <f t="shared" si="12"/>
        <v>2.5156698883258892</v>
      </c>
      <c r="L25" s="12">
        <f t="shared" si="12"/>
        <v>4.0992718751765151</v>
      </c>
      <c r="M25" s="12">
        <f t="shared" si="12"/>
        <v>0</v>
      </c>
      <c r="N25" s="12">
        <f t="shared" si="12"/>
        <v>2.9812886364920108</v>
      </c>
      <c r="O25" s="12">
        <f t="shared" si="12"/>
        <v>0.40686378160568087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3.5145605211377677E-4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3.514467118338758E-4</v>
      </c>
      <c r="F29" s="12">
        <f>(SUMIFS(TARIMSALAG2,KAYNAK,A29,SEBEP,B29,SÜRE,"Uzun",BİLDİRİM,"Bildirimli",İL,$B$10,İLÇE,$B$11)/VLOOKUP($B$11,ABONE2,6,FALSE))</f>
        <v>2.9006850232120656E-3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2.9006850232120656E-3</v>
      </c>
      <c r="I29" s="12">
        <f>(SUMIFS(TICARETHANEAG2,KAYNAK,A29,SEBEP,B29,SÜRE,"Uzun",BİLDİRİM,"Bildirimli",İL,$B$10,İLÇE,$B$11)/VLOOKUP($B$11,ABONE2,9,FALSE))</f>
        <v>1.3357406483961267E-3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1.3241231629832963E-3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4.772524599760245E-4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0.29756960586708969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0.29756169767090956</v>
      </c>
      <c r="F31" s="12">
        <f>(SUMIFS(TARIMSALAG2,KAYNAK,A31,SEBEP,B31,SÜRE,"Uzun",BİLDİRİM,"Bildirimli",İL,$B$10,İLÇE,$B$11)/VLOOKUP($B$11,ABONE2,6,FALSE))</f>
        <v>0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0.77643283919189254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0.76967988367303108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0.35031638578461727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0.29792106191920348</v>
      </c>
      <c r="D33" s="12">
        <f t="shared" ref="D33:O33" si="13">SUM(D28:D32)</f>
        <v>0</v>
      </c>
      <c r="E33" s="12">
        <f t="shared" si="13"/>
        <v>0.29791314438274347</v>
      </c>
      <c r="F33" s="12">
        <f t="shared" si="13"/>
        <v>2.9006850232120656E-3</v>
      </c>
      <c r="G33" s="12">
        <v>0</v>
      </c>
      <c r="H33" s="12">
        <f t="shared" si="13"/>
        <v>2.9006850232120656E-3</v>
      </c>
      <c r="I33" s="12">
        <f t="shared" si="13"/>
        <v>0.77776857984028869</v>
      </c>
      <c r="J33" s="12">
        <f t="shared" si="13"/>
        <v>0</v>
      </c>
      <c r="K33" s="12">
        <f t="shared" si="13"/>
        <v>0.77100400683601433</v>
      </c>
      <c r="L33" s="12">
        <f t="shared" si="13"/>
        <v>0</v>
      </c>
      <c r="M33" s="12">
        <f t="shared" si="13"/>
        <v>0</v>
      </c>
      <c r="N33" s="12">
        <f t="shared" si="13"/>
        <v>0</v>
      </c>
      <c r="O33" s="12">
        <f t="shared" si="13"/>
        <v>0.35079363824459331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37627</v>
      </c>
      <c r="D37" s="16">
        <f>VLOOKUP($B$11,ABONE2,4,FALSE)</f>
        <v>1</v>
      </c>
      <c r="E37" s="16">
        <f>VLOOKUP($B$11,ABONE2,5,FALSE)</f>
        <v>37628</v>
      </c>
      <c r="F37" s="16">
        <f>VLOOKUP($B$11,ABONE2,6,FALSE)</f>
        <v>230</v>
      </c>
      <c r="G37" s="16">
        <f>VLOOKUP($B$11,ABONE2,7,FALSE)</f>
        <v>0</v>
      </c>
      <c r="H37" s="16">
        <f>VLOOKUP($B$11,ABONE2,8,FALSE)</f>
        <v>230</v>
      </c>
      <c r="I37" s="16">
        <f>VLOOKUP($B$11,ABONE2,9,FALSE)</f>
        <v>4901</v>
      </c>
      <c r="J37" s="16">
        <f>VLOOKUP($B$11,ABONE2,10,FALSE)</f>
        <v>43</v>
      </c>
      <c r="K37" s="16">
        <f>VLOOKUP($B$11,ABONE2,11,FALSE)</f>
        <v>4944</v>
      </c>
      <c r="L37" s="21">
        <f>VLOOKUP($B$11,ABONE2,12,FALSE)</f>
        <v>16</v>
      </c>
      <c r="M37" s="21">
        <f>VLOOKUP($B$11,ABONE2,13,FALSE)</f>
        <v>6</v>
      </c>
      <c r="N37" s="21">
        <f>VLOOKUP($B$11,ABONE2,14,FALSE)</f>
        <v>22</v>
      </c>
      <c r="O37" s="21">
        <f>VLOOKUP($B$11,ABONE2,15,FALSE)</f>
        <v>42824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9598.6847834852906</v>
      </c>
      <c r="D38" s="16">
        <f>VLOOKUP($B$11,TUKETIM,4,FALSE)</f>
        <v>12.4252</v>
      </c>
      <c r="E38" s="16">
        <f>VLOOKUP($B$11,TUKETIM,5,FALSE)</f>
        <v>9611.1099834852903</v>
      </c>
      <c r="F38" s="16">
        <f>VLOOKUP($B$11,TUKETIM,6,FALSE)</f>
        <v>130.24876717171716</v>
      </c>
      <c r="G38" s="16">
        <f>VLOOKUP($B$11,TUKETIM,7,FALSE)</f>
        <v>0</v>
      </c>
      <c r="H38" s="16">
        <f>VLOOKUP($B$11,TUKETIM,8,FALSE)</f>
        <v>130.24876717171716</v>
      </c>
      <c r="I38" s="16">
        <f>VLOOKUP($B$11,TUKETIM,9,FALSE)</f>
        <v>4341.4482679711164</v>
      </c>
      <c r="J38" s="16">
        <f>VLOOKUP($B$11,TUKETIM,10,FALSE)</f>
        <v>16440.993679959083</v>
      </c>
      <c r="K38" s="16">
        <f>VLOOKUP($B$11,TUKETIM,11,FALSE)</f>
        <v>20782.441947930201</v>
      </c>
      <c r="L38" s="21">
        <f>VLOOKUP($B$11,TUKETIM,12,FALSE)</f>
        <v>247.7809</v>
      </c>
      <c r="M38" s="21">
        <f>VLOOKUP($B$11,TUKETIM,13,FALSE)</f>
        <v>436.09269999999998</v>
      </c>
      <c r="N38" s="21">
        <f>VLOOKUP($B$11,TUKETIM,14,FALSE)</f>
        <v>683.87360000000001</v>
      </c>
      <c r="O38" s="21">
        <f>VLOOKUP($B$11,TUKETIM,15,FALSE)</f>
        <v>31207.674298587208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175442.07700000002</v>
      </c>
      <c r="D39" s="16">
        <f>VLOOKUP($B$11,ANLASMA,4,FALSE)</f>
        <v>60</v>
      </c>
      <c r="E39" s="16">
        <f>VLOOKUP($B$11,ANLASMA,5,FALSE)</f>
        <v>175502.07700000002</v>
      </c>
      <c r="F39" s="16">
        <f>VLOOKUP($B$11,ANLASMA,6,FALSE)</f>
        <v>1273.48</v>
      </c>
      <c r="G39" s="16">
        <f>VLOOKUP($B$11,ANLASMA,7,FALSE)</f>
        <v>0</v>
      </c>
      <c r="H39" s="16">
        <f>VLOOKUP($B$11,ANLASMA,8,FALSE)</f>
        <v>1273.48</v>
      </c>
      <c r="I39" s="16">
        <f>VLOOKUP($B$11,ANLASMA,9,FALSE)</f>
        <v>30700.360000000499</v>
      </c>
      <c r="J39" s="16">
        <f>VLOOKUP($B$11,ANLASMA,10,FALSE)</f>
        <v>85430.8</v>
      </c>
      <c r="K39" s="16">
        <f>VLOOKUP($B$11,ANLASMA,11,FALSE)</f>
        <v>116131.1600000005</v>
      </c>
      <c r="L39" s="21">
        <f>VLOOKUP($B$11,ANLASMA,12,FALSE)</f>
        <v>1166.18</v>
      </c>
      <c r="M39" s="21">
        <f>VLOOKUP($B$11,ANLASMA,13,FALSE)</f>
        <v>2208</v>
      </c>
      <c r="N39" s="21">
        <f>VLOOKUP($B$11,ANLASMA,14,FALSE)</f>
        <v>3374.1800000000003</v>
      </c>
      <c r="O39" s="21">
        <f>VLOOKUP($B$11,ANLASMA,15,FALSE)</f>
        <v>296280.89700000052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1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0.11472073766310666</v>
      </c>
      <c r="D17" s="12">
        <f t="shared" si="1"/>
        <v>2.7969327092671605E-2</v>
      </c>
      <c r="E17" s="12">
        <f t="shared" si="2"/>
        <v>0.11462793839143072</v>
      </c>
      <c r="F17" s="12">
        <f t="shared" si="3"/>
        <v>0.19995322751542088</v>
      </c>
      <c r="G17" s="12">
        <f t="shared" si="4"/>
        <v>1.6164709220678799</v>
      </c>
      <c r="H17" s="12">
        <f t="shared" si="5"/>
        <v>0.5427454395397483</v>
      </c>
      <c r="I17" s="12">
        <f t="shared" si="6"/>
        <v>0.28975920443308517</v>
      </c>
      <c r="J17" s="12">
        <f t="shared" si="7"/>
        <v>5.2022749310234842</v>
      </c>
      <c r="K17" s="12">
        <f t="shared" si="8"/>
        <v>0.43827383760089567</v>
      </c>
      <c r="L17" s="12">
        <f t="shared" si="9"/>
        <v>26.954658879251745</v>
      </c>
      <c r="M17" s="12">
        <f t="shared" si="10"/>
        <v>91.944094474087194</v>
      </c>
      <c r="N17" s="12">
        <f t="shared" si="11"/>
        <v>69.619479193418528</v>
      </c>
      <c r="O17" s="17">
        <f t="shared" si="12"/>
        <v>0.27069194301352884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9.7790583579249277E-3</v>
      </c>
      <c r="D21" s="12">
        <f t="shared" si="1"/>
        <v>0</v>
      </c>
      <c r="E21" s="12">
        <f t="shared" si="2"/>
        <v>9.7685975540333855E-3</v>
      </c>
      <c r="F21" s="12">
        <f t="shared" si="3"/>
        <v>1.1374917168502448E-2</v>
      </c>
      <c r="G21" s="12">
        <f t="shared" si="4"/>
        <v>0</v>
      </c>
      <c r="H21" s="12">
        <f t="shared" si="5"/>
        <v>8.6222279272879961E-3</v>
      </c>
      <c r="I21" s="12">
        <f t="shared" si="6"/>
        <v>2.4948400348789937E-2</v>
      </c>
      <c r="J21" s="12">
        <f t="shared" si="7"/>
        <v>0</v>
      </c>
      <c r="K21" s="12">
        <f t="shared" si="8"/>
        <v>2.4194163063427421E-2</v>
      </c>
      <c r="L21" s="12">
        <f t="shared" si="9"/>
        <v>0.29693066104798177</v>
      </c>
      <c r="M21" s="12">
        <f t="shared" si="10"/>
        <v>0</v>
      </c>
      <c r="N21" s="12">
        <f t="shared" si="11"/>
        <v>0.10199908203938304</v>
      </c>
      <c r="O21" s="17">
        <f t="shared" si="12"/>
        <v>1.2102965916597798E-2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1.138400634895442E-4</v>
      </c>
      <c r="D22" s="12">
        <f t="shared" si="1"/>
        <v>0</v>
      </c>
      <c r="E22" s="12">
        <f t="shared" si="2"/>
        <v>1.1371828708372085E-4</v>
      </c>
      <c r="F22" s="12">
        <f t="shared" si="3"/>
        <v>1.6023188990409959E-4</v>
      </c>
      <c r="G22" s="12">
        <f t="shared" si="4"/>
        <v>0</v>
      </c>
      <c r="H22" s="12">
        <f t="shared" si="5"/>
        <v>1.214563460557621E-4</v>
      </c>
      <c r="I22" s="12">
        <f t="shared" si="6"/>
        <v>2.6198228902969228E-7</v>
      </c>
      <c r="J22" s="12">
        <f t="shared" si="7"/>
        <v>0</v>
      </c>
      <c r="K22" s="12">
        <f t="shared" si="8"/>
        <v>2.5406206938721738E-7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9.587794747959179E-5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0.12461363608452114</v>
      </c>
      <c r="D25" s="12">
        <f t="shared" ref="D25:O25" si="13">SUM(D15:D24)</f>
        <v>2.7969327092671605E-2</v>
      </c>
      <c r="E25" s="12">
        <f t="shared" si="13"/>
        <v>0.12451025423254782</v>
      </c>
      <c r="F25" s="12">
        <f t="shared" si="13"/>
        <v>0.21148837657382744</v>
      </c>
      <c r="G25" s="12">
        <f t="shared" si="13"/>
        <v>1.6164709220678799</v>
      </c>
      <c r="H25" s="12">
        <f t="shared" si="13"/>
        <v>0.55148912381309201</v>
      </c>
      <c r="I25" s="12">
        <f t="shared" si="13"/>
        <v>0.31470786676416412</v>
      </c>
      <c r="J25" s="12">
        <f t="shared" si="13"/>
        <v>5.2022749310234842</v>
      </c>
      <c r="K25" s="12">
        <f t="shared" si="13"/>
        <v>0.46246825472639247</v>
      </c>
      <c r="L25" s="12">
        <f t="shared" si="13"/>
        <v>27.251589540299726</v>
      </c>
      <c r="M25" s="12">
        <f t="shared" si="13"/>
        <v>91.944094474087194</v>
      </c>
      <c r="N25" s="12">
        <f t="shared" si="13"/>
        <v>69.721478275457912</v>
      </c>
      <c r="O25" s="12">
        <f t="shared" si="13"/>
        <v>0.28289078687760627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0.17866401603225146</v>
      </c>
      <c r="D29" s="12">
        <f>(SUMIFS(MESKENOG2,KAYNAK,A29,SEBEP,B29,SÜRE,"Uzun",BİLDİRİM,"Bildirimli",İL,$B$10,İLÇE,$B$11)/VLOOKUP($B$11,ABONE2,4,FALSE))</f>
        <v>2.603709247887407E-2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0.17850074874644298</v>
      </c>
      <c r="F29" s="12">
        <f>(SUMIFS(TARIMSALAG2,KAYNAK,A29,SEBEP,B29,SÜRE,"Uzun",BİLDİRİM,"Bildirimli",İL,$B$10,İLÇE,$B$11)/VLOOKUP($B$11,ABONE2,6,FALSE))</f>
        <v>0.28269982555021494</v>
      </c>
      <c r="G29" s="12">
        <f>(SUMIFS(TARIMSALOG2,KAYNAK,A29,SEBEP,B29,SÜRE,"Uzun",BİLDİRİM,"Bildirimli",İL,$B$10,İLÇE,$B$11)/VLOOKUP($B$11,ABONE2,7,FALSE))</f>
        <v>2.1447553708759677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0.73331060277460169</v>
      </c>
      <c r="I29" s="12">
        <f>(SUMIFS(TICARETHANEAG2,KAYNAK,A29,SEBEP,B29,SÜRE,"Uzun",BİLDİRİM,"Bildirimli",İL,$B$10,İLÇE,$B$11)/VLOOKUP($B$11,ABONE2,9,FALSE))</f>
        <v>0.59130439309758631</v>
      </c>
      <c r="J29" s="12">
        <f>(SUMIFS(TICARETHANEOG2,KAYNAK,A29,SEBEP,B29,SÜRE,"Uzun",BİLDİRİM,"Bildirimli",İL,$B$10,İLÇE,$B$11)/VLOOKUP($B$11,ABONE2,10,FALSE))</f>
        <v>15.430907143463974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1.0399336253456311</v>
      </c>
      <c r="L29" s="12">
        <f>(SUMIFS(SANAYIAG2,KAYNAK,A29,SEBEP,B29,SÜRE,"Uzun",BİLDİRİM,"Bildirimli",İL,$B$10,İLÇE,$B$11)/VLOOKUP($B$11,ABONE2,12,FALSE))</f>
        <v>14.652257205958671</v>
      </c>
      <c r="M29" s="12">
        <f>(SUMIFS(SANAYIOG2,KAYNAK,A29,SEBEP,B29,SÜRE,"Uzun",BİLDİRİM,"Bildirimli",İL,$B$10,İLÇE,$B$11)/VLOOKUP($B$11,ABONE2,13,FALSE))</f>
        <v>190.83745870477495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130.31582460212815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0.49276109898392129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6.0285021361217552E-3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6.0220533578961288E-3</v>
      </c>
      <c r="F31" s="12">
        <f>(SUMIFS(TARIMSALAG2,KAYNAK,A31,SEBEP,B31,SÜRE,"Uzun",BİLDİRİM,"Bildirimli",İL,$B$10,İLÇE,$B$11)/VLOOKUP($B$11,ABONE2,6,FALSE))</f>
        <v>1.1433046999229191E-2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8.6662905470395058E-3</v>
      </c>
      <c r="I31" s="12">
        <f>(SUMIFS(TICARETHANEAG2,KAYNAK,A31,SEBEP,B31,SÜRE,"Uzun",BİLDİRİM,"Bildirimli",İL,$B$10,İLÇE,$B$11)/VLOOKUP($B$11,ABONE2,9,FALSE))</f>
        <v>1.9423825846282373E-2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1.8836606887437789E-2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8.2916459063577443E-3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0.1846925181683732</v>
      </c>
      <c r="D33" s="12">
        <f t="shared" ref="D33:O33" si="14">SUM(D28:D32)</f>
        <v>2.603709247887407E-2</v>
      </c>
      <c r="E33" s="12">
        <f t="shared" si="14"/>
        <v>0.18452280210433911</v>
      </c>
      <c r="F33" s="12">
        <f t="shared" si="14"/>
        <v>0.29413287254944415</v>
      </c>
      <c r="G33" s="12">
        <f t="shared" si="14"/>
        <v>2.1447553708759677</v>
      </c>
      <c r="H33" s="12">
        <f t="shared" si="14"/>
        <v>0.74197689332164118</v>
      </c>
      <c r="I33" s="12">
        <f t="shared" si="14"/>
        <v>0.61072821894386864</v>
      </c>
      <c r="J33" s="12">
        <f t="shared" si="14"/>
        <v>15.430907143463974</v>
      </c>
      <c r="K33" s="12">
        <f t="shared" si="14"/>
        <v>1.0587702322330688</v>
      </c>
      <c r="L33" s="12">
        <f t="shared" si="14"/>
        <v>14.652257205958671</v>
      </c>
      <c r="M33" s="12">
        <f t="shared" si="14"/>
        <v>190.83745870477495</v>
      </c>
      <c r="N33" s="12">
        <f t="shared" si="14"/>
        <v>130.31582460212815</v>
      </c>
      <c r="O33" s="12">
        <f t="shared" si="14"/>
        <v>0.50105274489027907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98052</v>
      </c>
      <c r="D37" s="16">
        <f>VLOOKUP($B$11,ABONE2,4,FALSE)</f>
        <v>105</v>
      </c>
      <c r="E37" s="16">
        <f>VLOOKUP($B$11,ABONE2,5,FALSE)</f>
        <v>98157</v>
      </c>
      <c r="F37" s="16">
        <f>VLOOKUP($B$11,ABONE2,6,FALSE)</f>
        <v>7624</v>
      </c>
      <c r="G37" s="16">
        <f>VLOOKUP($B$11,ABONE2,7,FALSE)</f>
        <v>2434</v>
      </c>
      <c r="H37" s="16">
        <f>VLOOKUP($B$11,ABONE2,8,FALSE)</f>
        <v>10058</v>
      </c>
      <c r="I37" s="16">
        <f>VLOOKUP($B$11,ABONE2,9,FALSE)</f>
        <v>20241</v>
      </c>
      <c r="J37" s="16">
        <f>VLOOKUP($B$11,ABONE2,10,FALSE)</f>
        <v>631</v>
      </c>
      <c r="K37" s="16">
        <f>VLOOKUP($B$11,ABONE2,11,FALSE)</f>
        <v>20872</v>
      </c>
      <c r="L37" s="21">
        <f>VLOOKUP($B$11,ABONE2,12,FALSE)</f>
        <v>45</v>
      </c>
      <c r="M37" s="21">
        <f>VLOOKUP($B$11,ABONE2,13,FALSE)</f>
        <v>86</v>
      </c>
      <c r="N37" s="21">
        <f>VLOOKUP($B$11,ABONE2,14,FALSE)</f>
        <v>131</v>
      </c>
      <c r="O37" s="21">
        <f>VLOOKUP($B$11,ABONE2,15,FALSE)</f>
        <v>129218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14166.609886921211</v>
      </c>
      <c r="D38" s="16">
        <f>VLOOKUP($B$11,TUKETIM,4,FALSE)</f>
        <v>424.09616493150685</v>
      </c>
      <c r="E38" s="16">
        <f>VLOOKUP($B$11,TUKETIM,5,FALSE)</f>
        <v>14590.706051852718</v>
      </c>
      <c r="F38" s="16">
        <f>VLOOKUP($B$11,TUKETIM,6,FALSE)</f>
        <v>3367.2559426023131</v>
      </c>
      <c r="G38" s="16">
        <f>VLOOKUP($B$11,TUKETIM,7,FALSE)</f>
        <v>4696.7438921077774</v>
      </c>
      <c r="H38" s="16">
        <f>VLOOKUP($B$11,TUKETIM,8,FALSE)</f>
        <v>8063.99983471009</v>
      </c>
      <c r="I38" s="16">
        <f>VLOOKUP($B$11,TUKETIM,9,FALSE)</f>
        <v>6952.9216010632617</v>
      </c>
      <c r="J38" s="16">
        <f>VLOOKUP($B$11,TUKETIM,10,FALSE)</f>
        <v>6207.5866876392656</v>
      </c>
      <c r="K38" s="16">
        <f>VLOOKUP($B$11,TUKETIM,11,FALSE)</f>
        <v>13160.508288702527</v>
      </c>
      <c r="L38" s="21">
        <f>VLOOKUP($B$11,TUKETIM,12,FALSE)</f>
        <v>469.97548239642913</v>
      </c>
      <c r="M38" s="21">
        <f>VLOOKUP($B$11,TUKETIM,13,FALSE)</f>
        <v>12111.121598864534</v>
      </c>
      <c r="N38" s="21">
        <f>VLOOKUP($B$11,TUKETIM,14,FALSE)</f>
        <v>12581.097081260963</v>
      </c>
      <c r="O38" s="21">
        <f>VLOOKUP($B$11,TUKETIM,15,FALSE)</f>
        <v>48396.3112565263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481454.77400003694</v>
      </c>
      <c r="D39" s="16">
        <f>VLOOKUP($B$11,ANLASMA,4,FALSE)</f>
        <v>2301.1260000000002</v>
      </c>
      <c r="E39" s="16">
        <f>VLOOKUP($B$11,ANLASMA,5,FALSE)</f>
        <v>483755.90000003693</v>
      </c>
      <c r="F39" s="16">
        <f>VLOOKUP($B$11,ANLASMA,6,FALSE)</f>
        <v>38205.929999999404</v>
      </c>
      <c r="G39" s="16">
        <f>VLOOKUP($B$11,ANLASMA,7,FALSE)</f>
        <v>73627.546999999991</v>
      </c>
      <c r="H39" s="16">
        <f>VLOOKUP($B$11,ANLASMA,8,FALSE)</f>
        <v>111833.4769999994</v>
      </c>
      <c r="I39" s="16">
        <f>VLOOKUP($B$11,ANLASMA,9,FALSE)</f>
        <v>104825.355999999</v>
      </c>
      <c r="J39" s="16">
        <f>VLOOKUP($B$11,ANLASMA,10,FALSE)</f>
        <v>102875.64200000001</v>
      </c>
      <c r="K39" s="16">
        <f>VLOOKUP($B$11,ANLASMA,11,FALSE)</f>
        <v>207700.997999999</v>
      </c>
      <c r="L39" s="21">
        <f>VLOOKUP($B$11,ANLASMA,12,FALSE)</f>
        <v>1298.1559999999999</v>
      </c>
      <c r="M39" s="21">
        <f>VLOOKUP($B$11,ANLASMA,13,FALSE)</f>
        <v>34902.800000000003</v>
      </c>
      <c r="N39" s="21">
        <f>VLOOKUP($B$11,ANLASMA,14,FALSE)</f>
        <v>36200.956000000006</v>
      </c>
      <c r="O39" s="21">
        <f>VLOOKUP($B$11,ANLASMA,15,FALSE)</f>
        <v>839491.3310000354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7" zoomScale="70" zoomScaleNormal="7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0.15681946761124468</v>
      </c>
      <c r="D17" s="12">
        <f t="shared" si="1"/>
        <v>0.78177400729383184</v>
      </c>
      <c r="E17" s="12">
        <f t="shared" si="2"/>
        <v>0.15785703792574698</v>
      </c>
      <c r="F17" s="12">
        <f t="shared" si="3"/>
        <v>0.86169975872364335</v>
      </c>
      <c r="G17" s="12">
        <f t="shared" si="4"/>
        <v>2.8170104645069554</v>
      </c>
      <c r="H17" s="12">
        <f t="shared" si="5"/>
        <v>1.2372210045227579</v>
      </c>
      <c r="I17" s="12">
        <f t="shared" si="6"/>
        <v>0.30478952471400378</v>
      </c>
      <c r="J17" s="12">
        <f t="shared" si="7"/>
        <v>10.222528708053838</v>
      </c>
      <c r="K17" s="12">
        <f t="shared" si="8"/>
        <v>0.70989198402511977</v>
      </c>
      <c r="L17" s="12">
        <f t="shared" si="9"/>
        <v>0.34198075995873561</v>
      </c>
      <c r="M17" s="12">
        <f t="shared" si="10"/>
        <v>379.26647749767028</v>
      </c>
      <c r="N17" s="12">
        <f t="shared" si="11"/>
        <v>200.94906726815898</v>
      </c>
      <c r="O17" s="17">
        <f t="shared" si="12"/>
        <v>0.61391791131823537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3.1669140118351495E-3</v>
      </c>
      <c r="D20" s="12">
        <f t="shared" si="1"/>
        <v>2.2656010355510892E-2</v>
      </c>
      <c r="E20" s="12">
        <f t="shared" si="2"/>
        <v>3.1992704578463157E-3</v>
      </c>
      <c r="F20" s="12">
        <f t="shared" si="3"/>
        <v>2.3383187475092968E-2</v>
      </c>
      <c r="G20" s="12">
        <f t="shared" si="4"/>
        <v>6.1934919180643165E-2</v>
      </c>
      <c r="H20" s="12">
        <f t="shared" si="5"/>
        <v>3.0787122959597891E-2</v>
      </c>
      <c r="I20" s="12">
        <f t="shared" si="6"/>
        <v>3.7877421244628608E-3</v>
      </c>
      <c r="J20" s="12">
        <f t="shared" si="7"/>
        <v>0.13643227135562788</v>
      </c>
      <c r="K20" s="12">
        <f t="shared" si="8"/>
        <v>9.2057737960332779E-3</v>
      </c>
      <c r="L20" s="12">
        <f t="shared" si="9"/>
        <v>0</v>
      </c>
      <c r="M20" s="12">
        <f t="shared" si="10"/>
        <v>0.43355499685476862</v>
      </c>
      <c r="N20" s="12">
        <f t="shared" si="11"/>
        <v>0.22952911598193632</v>
      </c>
      <c r="O20" s="17">
        <f t="shared" si="12"/>
        <v>7.1659004063791883E-3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1.2349969081635952E-2</v>
      </c>
      <c r="D21" s="12">
        <f t="shared" si="1"/>
        <v>0</v>
      </c>
      <c r="E21" s="12">
        <f t="shared" si="2"/>
        <v>1.2329465252172397E-2</v>
      </c>
      <c r="F21" s="12">
        <f t="shared" si="3"/>
        <v>2.0471326995752864E-2</v>
      </c>
      <c r="G21" s="12">
        <f t="shared" si="4"/>
        <v>0</v>
      </c>
      <c r="H21" s="12">
        <f t="shared" si="5"/>
        <v>1.6539768602568224E-2</v>
      </c>
      <c r="I21" s="12">
        <f t="shared" si="6"/>
        <v>1.5136033998421001E-2</v>
      </c>
      <c r="J21" s="12">
        <f t="shared" si="7"/>
        <v>0</v>
      </c>
      <c r="K21" s="12">
        <f t="shared" si="8"/>
        <v>1.4517783761786711E-2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1.3061725656465286E-2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6.1479437315607702E-5</v>
      </c>
      <c r="D22" s="12">
        <f t="shared" si="1"/>
        <v>0</v>
      </c>
      <c r="E22" s="12">
        <f t="shared" si="2"/>
        <v>6.1377367108799731E-5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4.6005814819783841E-5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2.8410565691700315E-4</v>
      </c>
      <c r="D24" s="12">
        <f t="shared" si="1"/>
        <v>0</v>
      </c>
      <c r="E24" s="12">
        <f t="shared" si="2"/>
        <v>2.8363397525524742E-4</v>
      </c>
      <c r="F24" s="12">
        <f t="shared" si="3"/>
        <v>2.1155811876002179E-4</v>
      </c>
      <c r="G24" s="12">
        <f t="shared" si="4"/>
        <v>0</v>
      </c>
      <c r="H24" s="12">
        <f t="shared" si="5"/>
        <v>1.7092796822655232E-4</v>
      </c>
      <c r="I24" s="12">
        <f t="shared" si="6"/>
        <v>6.9605965133878031E-5</v>
      </c>
      <c r="J24" s="12">
        <f t="shared" si="7"/>
        <v>0</v>
      </c>
      <c r="K24" s="12">
        <f t="shared" si="8"/>
        <v>6.6762822444077816E-5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2.3971050198902597E-4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0.17268193579894839</v>
      </c>
      <c r="D25" s="12">
        <f t="shared" ref="D25:O25" si="13">SUM(D15:D24)</f>
        <v>0.80443001764934274</v>
      </c>
      <c r="E25" s="12">
        <f t="shared" si="13"/>
        <v>0.17373078497812974</v>
      </c>
      <c r="F25" s="12">
        <f t="shared" si="13"/>
        <v>0.90576583131324917</v>
      </c>
      <c r="G25" s="12">
        <f t="shared" si="13"/>
        <v>2.8789453836875984</v>
      </c>
      <c r="H25" s="12">
        <f t="shared" si="13"/>
        <v>1.2847188240531504</v>
      </c>
      <c r="I25" s="12">
        <f t="shared" si="13"/>
        <v>0.32378290680202154</v>
      </c>
      <c r="J25" s="12">
        <f t="shared" si="13"/>
        <v>10.358960979409467</v>
      </c>
      <c r="K25" s="12">
        <f t="shared" si="13"/>
        <v>0.73368230440538384</v>
      </c>
      <c r="L25" s="12">
        <f t="shared" si="13"/>
        <v>0.34198075995873561</v>
      </c>
      <c r="M25" s="12">
        <f t="shared" si="13"/>
        <v>379.70003249452503</v>
      </c>
      <c r="N25" s="12">
        <f t="shared" si="13"/>
        <v>201.17859638414092</v>
      </c>
      <c r="O25" s="12">
        <f t="shared" si="13"/>
        <v>0.63443125369788866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0.18858994374462829</v>
      </c>
      <c r="D29" s="12">
        <f>(SUMIFS(MESKENOG2,KAYNAK,A29,SEBEP,B29,SÜRE,"Uzun",BİLDİRİM,"Bildirimli",İL,$B$10,İLÇE,$B$11)/VLOOKUP($B$11,ABONE2,4,FALSE))</f>
        <v>0.19654400306715808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0.18860314933848962</v>
      </c>
      <c r="F29" s="12">
        <f>(SUMIFS(TARIMSALAG2,KAYNAK,A29,SEBEP,B29,SÜRE,"Uzun",BİLDİRİM,"Bildirimli",İL,$B$10,İLÇE,$B$11)/VLOOKUP($B$11,ABONE2,6,FALSE))</f>
        <v>0.89672909955119973</v>
      </c>
      <c r="G29" s="12">
        <f>(SUMIFS(TARIMSALOG2,KAYNAK,A29,SEBEP,B29,SÜRE,"Uzun",BİLDİRİM,"Bildirimli",İL,$B$10,İLÇE,$B$11)/VLOOKUP($B$11,ABONE2,7,FALSE))</f>
        <v>2.7155835383192901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1.2460436523500198</v>
      </c>
      <c r="I29" s="12">
        <f>(SUMIFS(TICARETHANEAG2,KAYNAK,A29,SEBEP,B29,SÜRE,"Uzun",BİLDİRİM,"Bildirimli",İL,$B$10,İLÇE,$B$11)/VLOOKUP($B$11,ABONE2,9,FALSE))</f>
        <v>0.38621162568362144</v>
      </c>
      <c r="J29" s="12">
        <f>(SUMIFS(TICARETHANEOG2,KAYNAK,A29,SEBEP,B29,SÜRE,"Uzun",BİLDİRİM,"Bildirimli",İL,$B$10,İLÇE,$B$11)/VLOOKUP($B$11,ABONE2,10,FALSE))</f>
        <v>3.3602427547506468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0.507689646246686</v>
      </c>
      <c r="L29" s="12">
        <f>(SUMIFS(SANAYIAG2,KAYNAK,A29,SEBEP,B29,SÜRE,"Uzun",BİLDİRİM,"Bildirimli",İL,$B$10,İLÇE,$B$11)/VLOOKUP($B$11,ABONE2,12,FALSE))</f>
        <v>0.11745898604846587</v>
      </c>
      <c r="M29" s="12">
        <f>(SUMIFS(SANAYIOG2,KAYNAK,A29,SEBEP,B29,SÜRE,"Uzun",BİLDİRİM,"Bildirimli",İL,$B$10,İLÇE,$B$11)/VLOOKUP($B$11,ABONE2,13,FALSE))</f>
        <v>28.195997304181745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14.982567507413144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0.36193159683703308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8.4364434261049934E-3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8.4224369621094669E-3</v>
      </c>
      <c r="F31" s="12">
        <f>(SUMIFS(TARIMSALAG2,KAYNAK,A31,SEBEP,B31,SÜRE,"Uzun",BİLDİRİM,"Bildirimli",İL,$B$10,İLÇE,$B$11)/VLOOKUP($B$11,ABONE2,6,FALSE))</f>
        <v>1.4488859710123777E-2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1.1706245861357158E-2</v>
      </c>
      <c r="I31" s="12">
        <f>(SUMIFS(TICARETHANEAG2,KAYNAK,A31,SEBEP,B31,SÜRE,"Uzun",BİLDİRİM,"Bildirimli",İL,$B$10,İLÇE,$B$11)/VLOOKUP($B$11,ABONE2,9,FALSE))</f>
        <v>1.2744687317897943E-2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1.2224114626865247E-2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9.3062826416157925E-3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0.19702638717073329</v>
      </c>
      <c r="D33" s="12">
        <f t="shared" ref="D33:O33" si="14">SUM(D28:D32)</f>
        <v>0.19654400306715808</v>
      </c>
      <c r="E33" s="12">
        <f t="shared" si="14"/>
        <v>0.19702558630059908</v>
      </c>
      <c r="F33" s="12">
        <f t="shared" si="14"/>
        <v>0.91121795926132354</v>
      </c>
      <c r="G33" s="12">
        <f t="shared" si="14"/>
        <v>2.7155835383192901</v>
      </c>
      <c r="H33" s="12">
        <f t="shared" si="14"/>
        <v>1.2577498982113771</v>
      </c>
      <c r="I33" s="12">
        <f t="shared" si="14"/>
        <v>0.3989563130015194</v>
      </c>
      <c r="J33" s="12">
        <f t="shared" si="14"/>
        <v>3.3602427547506468</v>
      </c>
      <c r="K33" s="12">
        <f t="shared" si="14"/>
        <v>0.51991376087355123</v>
      </c>
      <c r="L33" s="12">
        <f t="shared" si="14"/>
        <v>0.11745898604846587</v>
      </c>
      <c r="M33" s="12">
        <f t="shared" si="14"/>
        <v>28.195997304181745</v>
      </c>
      <c r="N33" s="12">
        <f t="shared" si="14"/>
        <v>14.982567507413144</v>
      </c>
      <c r="O33" s="12">
        <f t="shared" si="14"/>
        <v>0.37123787947864889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48106</v>
      </c>
      <c r="D37" s="16">
        <f>VLOOKUP($B$11,ABONE2,4,FALSE)</f>
        <v>80</v>
      </c>
      <c r="E37" s="16">
        <f>VLOOKUP($B$11,ABONE2,5,FALSE)</f>
        <v>48186</v>
      </c>
      <c r="F37" s="16">
        <f>VLOOKUP($B$11,ABONE2,6,FALSE)</f>
        <v>5225</v>
      </c>
      <c r="G37" s="16">
        <f>VLOOKUP($B$11,ABONE2,7,FALSE)</f>
        <v>1242</v>
      </c>
      <c r="H37" s="16">
        <f>VLOOKUP($B$11,ABONE2,8,FALSE)</f>
        <v>6467</v>
      </c>
      <c r="I37" s="16">
        <f>VLOOKUP($B$11,ABONE2,9,FALSE)</f>
        <v>9158</v>
      </c>
      <c r="J37" s="16">
        <f>VLOOKUP($B$11,ABONE2,10,FALSE)</f>
        <v>390</v>
      </c>
      <c r="K37" s="16">
        <f>VLOOKUP($B$11,ABONE2,11,FALSE)</f>
        <v>9548</v>
      </c>
      <c r="L37" s="21">
        <f>VLOOKUP($B$11,ABONE2,12,FALSE)</f>
        <v>40</v>
      </c>
      <c r="M37" s="21">
        <f>VLOOKUP($B$11,ABONE2,13,FALSE)</f>
        <v>45</v>
      </c>
      <c r="N37" s="21">
        <f>VLOOKUP($B$11,ABONE2,14,FALSE)</f>
        <v>85</v>
      </c>
      <c r="O37" s="21">
        <f>VLOOKUP($B$11,ABONE2,15,FALSE)</f>
        <v>64286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9754.555399768582</v>
      </c>
      <c r="D38" s="16">
        <f>VLOOKUP($B$11,TUKETIM,4,FALSE)</f>
        <v>374.02969999999999</v>
      </c>
      <c r="E38" s="16">
        <f>VLOOKUP($B$11,TUKETIM,5,FALSE)</f>
        <v>10128.585099768581</v>
      </c>
      <c r="F38" s="16">
        <f>VLOOKUP($B$11,TUKETIM,6,FALSE)</f>
        <v>3649.0207686069734</v>
      </c>
      <c r="G38" s="16">
        <f>VLOOKUP($B$11,TUKETIM,7,FALSE)</f>
        <v>1713.7040204847503</v>
      </c>
      <c r="H38" s="16">
        <f>VLOOKUP($B$11,TUKETIM,8,FALSE)</f>
        <v>5362.7247890917242</v>
      </c>
      <c r="I38" s="16">
        <f>VLOOKUP($B$11,TUKETIM,9,FALSE)</f>
        <v>4497.0073310921471</v>
      </c>
      <c r="J38" s="16">
        <f>VLOOKUP($B$11,TUKETIM,10,FALSE)</f>
        <v>4830.6034426764545</v>
      </c>
      <c r="K38" s="16">
        <f>VLOOKUP($B$11,TUKETIM,11,FALSE)</f>
        <v>9327.6107737686016</v>
      </c>
      <c r="L38" s="21">
        <f>VLOOKUP($B$11,TUKETIM,12,FALSE)</f>
        <v>152.76430219780221</v>
      </c>
      <c r="M38" s="21">
        <f>VLOOKUP($B$11,TUKETIM,13,FALSE)</f>
        <v>5932.7206617315624</v>
      </c>
      <c r="N38" s="21">
        <f>VLOOKUP($B$11,TUKETIM,14,FALSE)</f>
        <v>6085.4849639293643</v>
      </c>
      <c r="O38" s="21">
        <f>VLOOKUP($B$11,TUKETIM,15,FALSE)</f>
        <v>30904.405626558273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235539.24900000799</v>
      </c>
      <c r="D39" s="16">
        <f>VLOOKUP($B$11,ANLASMA,4,FALSE)</f>
        <v>1333.32</v>
      </c>
      <c r="E39" s="16">
        <f>VLOOKUP($B$11,ANLASMA,5,FALSE)</f>
        <v>236872.56900000799</v>
      </c>
      <c r="F39" s="16">
        <f>VLOOKUP($B$11,ANLASMA,6,FALSE)</f>
        <v>44584.779999999504</v>
      </c>
      <c r="G39" s="16">
        <f>VLOOKUP($B$11,ANLASMA,7,FALSE)</f>
        <v>27870.827000000099</v>
      </c>
      <c r="H39" s="16">
        <f>VLOOKUP($B$11,ANLASMA,8,FALSE)</f>
        <v>72455.606999999611</v>
      </c>
      <c r="I39" s="16">
        <f>VLOOKUP($B$11,ANLASMA,9,FALSE)</f>
        <v>51467.2389999999</v>
      </c>
      <c r="J39" s="16">
        <f>VLOOKUP($B$11,ANLASMA,10,FALSE)</f>
        <v>76645.200000000012</v>
      </c>
      <c r="K39" s="16">
        <f>VLOOKUP($B$11,ANLASMA,11,FALSE)</f>
        <v>128112.43899999991</v>
      </c>
      <c r="L39" s="21">
        <f>VLOOKUP($B$11,ANLASMA,12,FALSE)</f>
        <v>436.21899999999999</v>
      </c>
      <c r="M39" s="21">
        <f>VLOOKUP($B$11,ANLASMA,13,FALSE)</f>
        <v>61532.2</v>
      </c>
      <c r="N39" s="21">
        <f>VLOOKUP($B$11,ANLASMA,14,FALSE)</f>
        <v>61968.418999999994</v>
      </c>
      <c r="O39" s="21">
        <f>VLOOKUP($B$11,ANLASMA,15,FALSE)</f>
        <v>499409.03400000749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B6" zoomScale="80" zoomScaleNormal="80" workbookViewId="0">
      <selection activeCell="M28" sqref="M28:M33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8.5228387687936419E-2</v>
      </c>
      <c r="D17" s="12">
        <f t="shared" si="1"/>
        <v>1.1110071513578752E-2</v>
      </c>
      <c r="E17" s="12">
        <f t="shared" si="2"/>
        <v>8.5115932796391236E-2</v>
      </c>
      <c r="F17" s="12">
        <f t="shared" si="3"/>
        <v>0.14675739889493111</v>
      </c>
      <c r="G17" s="12">
        <f t="shared" si="4"/>
        <v>1.8314363354883669</v>
      </c>
      <c r="H17" s="12">
        <f t="shared" si="5"/>
        <v>0.19663276214934206</v>
      </c>
      <c r="I17" s="12">
        <f t="shared" si="6"/>
        <v>0.14953132712101666</v>
      </c>
      <c r="J17" s="12">
        <f t="shared" si="7"/>
        <v>1.6994506420847721</v>
      </c>
      <c r="K17" s="12">
        <f t="shared" si="8"/>
        <v>0.18915448161127896</v>
      </c>
      <c r="L17" s="12">
        <f t="shared" si="9"/>
        <v>2.1182267275628113</v>
      </c>
      <c r="M17" s="12">
        <v>0</v>
      </c>
      <c r="N17" s="12">
        <f t="shared" si="10"/>
        <v>2.6174303616077386</v>
      </c>
      <c r="O17" s="17">
        <f t="shared" si="11"/>
        <v>0.10628857763676396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4.4546078915981203E-2</v>
      </c>
      <c r="D18" s="12">
        <f t="shared" si="1"/>
        <v>8.8070562471734795E-2</v>
      </c>
      <c r="E18" s="12">
        <f t="shared" si="2"/>
        <v>4.4612115778803453E-2</v>
      </c>
      <c r="F18" s="12">
        <f t="shared" si="3"/>
        <v>8.4500295762815245E-2</v>
      </c>
      <c r="G18" s="12">
        <f t="shared" si="4"/>
        <v>0.60022339869654928</v>
      </c>
      <c r="H18" s="12">
        <f t="shared" si="5"/>
        <v>9.9768413941774478E-2</v>
      </c>
      <c r="I18" s="12">
        <f t="shared" si="6"/>
        <v>0.17243567755924077</v>
      </c>
      <c r="J18" s="12">
        <f t="shared" si="7"/>
        <v>1.3133748994137109</v>
      </c>
      <c r="K18" s="12">
        <f t="shared" si="8"/>
        <v>0.20160339655924336</v>
      </c>
      <c r="L18" s="12">
        <f t="shared" si="9"/>
        <v>28.195482935398989</v>
      </c>
      <c r="M18" s="12">
        <v>0</v>
      </c>
      <c r="N18" s="12">
        <f t="shared" si="10"/>
        <v>31.77845462462696</v>
      </c>
      <c r="O18" s="17">
        <f t="shared" si="11"/>
        <v>9.8820933970368299E-2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8.556577661886125E-3</v>
      </c>
      <c r="D21" s="12">
        <f t="shared" si="1"/>
        <v>0</v>
      </c>
      <c r="E21" s="12">
        <f t="shared" si="2"/>
        <v>8.5435953241505807E-3</v>
      </c>
      <c r="F21" s="12">
        <f t="shared" si="3"/>
        <v>2.9490503080135732E-4</v>
      </c>
      <c r="G21" s="12">
        <f t="shared" si="4"/>
        <v>0</v>
      </c>
      <c r="H21" s="12">
        <f t="shared" si="5"/>
        <v>2.861742897578961E-4</v>
      </c>
      <c r="I21" s="12">
        <f t="shared" si="6"/>
        <v>6.6515363455278706E-3</v>
      </c>
      <c r="J21" s="12">
        <f t="shared" si="7"/>
        <v>0</v>
      </c>
      <c r="K21" s="12">
        <f t="shared" si="8"/>
        <v>6.4814921053716603E-3</v>
      </c>
      <c r="L21" s="12">
        <f t="shared" si="9"/>
        <v>0</v>
      </c>
      <c r="M21" s="12">
        <v>0</v>
      </c>
      <c r="N21" s="12">
        <f t="shared" si="10"/>
        <v>0</v>
      </c>
      <c r="O21" s="17">
        <f t="shared" si="11"/>
        <v>8.0183641273105944E-3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1.5979016494585846E-5</v>
      </c>
      <c r="D22" s="12">
        <f t="shared" si="1"/>
        <v>0</v>
      </c>
      <c r="E22" s="12">
        <f t="shared" si="2"/>
        <v>1.5954772574059238E-5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v>0</v>
      </c>
      <c r="N22" s="12">
        <f t="shared" si="10"/>
        <v>0</v>
      </c>
      <c r="O22" s="17">
        <f t="shared" si="11"/>
        <v>1.3067535565977374E-5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v>0</v>
      </c>
      <c r="N24" s="12">
        <f t="shared" si="10"/>
        <v>0</v>
      </c>
      <c r="O24" s="17">
        <f t="shared" si="11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0.13834702328229831</v>
      </c>
      <c r="D25" s="12">
        <f t="shared" ref="D25:O25" si="12">SUM(D15:D24)</f>
        <v>9.9180633985313543E-2</v>
      </c>
      <c r="E25" s="12">
        <f t="shared" si="12"/>
        <v>0.13828759867191934</v>
      </c>
      <c r="F25" s="12">
        <f t="shared" si="12"/>
        <v>0.23155259968854772</v>
      </c>
      <c r="G25" s="12">
        <f t="shared" si="12"/>
        <v>2.4316597341849162</v>
      </c>
      <c r="H25" s="12">
        <f t="shared" si="12"/>
        <v>0.29668735038087446</v>
      </c>
      <c r="I25" s="12">
        <f t="shared" si="12"/>
        <v>0.3286185410257853</v>
      </c>
      <c r="J25" s="12">
        <f t="shared" si="12"/>
        <v>3.0128255414984828</v>
      </c>
      <c r="K25" s="12">
        <f t="shared" si="12"/>
        <v>0.39723937027589395</v>
      </c>
      <c r="L25" s="12">
        <f t="shared" si="12"/>
        <v>30.313709662961799</v>
      </c>
      <c r="M25" s="12">
        <v>0</v>
      </c>
      <c r="N25" s="12">
        <f t="shared" si="12"/>
        <v>34.395884986234698</v>
      </c>
      <c r="O25" s="12">
        <f t="shared" si="12"/>
        <v>0.21314094327000885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2.3232226833633921E-3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2.3196978089682647E-3</v>
      </c>
      <c r="F29" s="12">
        <f>(SUMIFS(TARIMSALAG2,KAYNAK,A29,SEBEP,B29,SÜRE,"Uzun",BİLDİRİM,"Bildirimli",İL,$B$10,İLÇE,$B$11)/VLOOKUP($B$11,ABONE2,6,FALSE))</f>
        <v>5.1854006106501371E-2</v>
      </c>
      <c r="G29" s="12">
        <f>(SUMIFS(TARIMSALOG2,KAYNAK,A29,SEBEP,B29,SÜRE,"Uzun",BİLDİRİM,"Bildirimli",İL,$B$10,İLÇE,$B$11)/VLOOKUP($B$11,ABONE2,7,FALSE))</f>
        <v>6.9554382259197495E-2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5.2378030400495663E-2</v>
      </c>
      <c r="I29" s="12">
        <f>(SUMIFS(TICARETHANEAG2,KAYNAK,A29,SEBEP,B29,SÜRE,"Uzun",BİLDİRİM,"Bildirimli",İL,$B$10,İLÇE,$B$11)/VLOOKUP($B$11,ABONE2,9,FALSE))</f>
        <v>7.7860996383515325E-3</v>
      </c>
      <c r="J29" s="12">
        <f>(SUMIFS(TICARETHANEOG2,KAYNAK,A29,SEBEP,B29,SÜRE,"Uzun",BİLDİRİM,"Bildirimli",İL,$B$10,İLÇE,$B$11)/VLOOKUP($B$11,ABONE2,10,FALSE))</f>
        <v>3.1539273569865155E-2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8.3933413645729017E-3</v>
      </c>
      <c r="L29" s="12">
        <f>(SUMIFS(SANAYIAG2,KAYNAK,A29,SEBEP,B29,SÜRE,"Uzun",BİLDİRİM,"Bildirimli",İL,$B$10,İLÇE,$B$11)/VLOOKUP($B$11,ABONE2,12,FALSE))</f>
        <v>0</v>
      </c>
      <c r="M29" s="12"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4.4498218061556939E-3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3.2557952821802381E-3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3.2508554761478182E-3</v>
      </c>
      <c r="F31" s="12">
        <f>(SUMIFS(TARIMSALAG2,KAYNAK,A31,SEBEP,B31,SÜRE,"Uzun",BİLDİRİM,"Bildirimli",İL,$B$10,İLÇE,$B$11)/VLOOKUP($B$11,ABONE2,6,FALSE))</f>
        <v>1.1494655330841228E-3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1.1154353034862376E-3</v>
      </c>
      <c r="I31" s="12">
        <f>(SUMIFS(TICARETHANEAG2,KAYNAK,A31,SEBEP,B31,SÜRE,"Uzun",BİLDİRİM,"Bildirimli",İL,$B$10,İLÇE,$B$11)/VLOOKUP($B$11,ABONE2,9,FALSE))</f>
        <v>2.7963680966834486E-3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2.7248799075649589E-3</v>
      </c>
      <c r="L31" s="12">
        <f>(SUMIFS(SANAYIAG2,KAYNAK,A31,SEBEP,B31,SÜRE,"Uzun",BİLDİRİM,"Bildirimli",İL,$B$10,İLÇE,$B$11)/VLOOKUP($B$11,ABONE2,12,FALSE))</f>
        <v>0</v>
      </c>
      <c r="M31" s="12"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3.1152389677889204E-3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5.5790179655436298E-3</v>
      </c>
      <c r="D33" s="12">
        <f t="shared" ref="D33:O33" si="13">SUM(D28:D32)</f>
        <v>0</v>
      </c>
      <c r="E33" s="12">
        <f t="shared" si="13"/>
        <v>5.5705532851160824E-3</v>
      </c>
      <c r="F33" s="12">
        <f t="shared" si="13"/>
        <v>5.3003471639585492E-2</v>
      </c>
      <c r="G33" s="12">
        <f t="shared" si="13"/>
        <v>6.9554382259197495E-2</v>
      </c>
      <c r="H33" s="12">
        <f t="shared" si="13"/>
        <v>5.3493465703981904E-2</v>
      </c>
      <c r="I33" s="12">
        <f t="shared" si="13"/>
        <v>1.0582467735034981E-2</v>
      </c>
      <c r="J33" s="12">
        <f t="shared" si="13"/>
        <v>3.1539273569865155E-2</v>
      </c>
      <c r="K33" s="12">
        <f t="shared" si="13"/>
        <v>1.111822127213786E-2</v>
      </c>
      <c r="L33" s="12">
        <f t="shared" si="13"/>
        <v>0</v>
      </c>
      <c r="M33" s="12">
        <v>0</v>
      </c>
      <c r="N33" s="12">
        <f t="shared" si="13"/>
        <v>0</v>
      </c>
      <c r="O33" s="12">
        <f t="shared" si="13"/>
        <v>7.5650607739446143E-3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21059</v>
      </c>
      <c r="D37" s="16">
        <f>VLOOKUP($B$11,ABONE2,4,FALSE)</f>
        <v>32</v>
      </c>
      <c r="E37" s="16">
        <f>VLOOKUP($B$11,ABONE2,5,FALSE)</f>
        <v>21091</v>
      </c>
      <c r="F37" s="16">
        <f>VLOOKUP($B$11,ABONE2,6,FALSE)</f>
        <v>590</v>
      </c>
      <c r="G37" s="16">
        <f>VLOOKUP($B$11,ABONE2,7,FALSE)</f>
        <v>18</v>
      </c>
      <c r="H37" s="16">
        <f>VLOOKUP($B$11,ABONE2,8,FALSE)</f>
        <v>608</v>
      </c>
      <c r="I37" s="16">
        <f>VLOOKUP($B$11,ABONE2,9,FALSE)</f>
        <v>3926</v>
      </c>
      <c r="J37" s="16">
        <f>VLOOKUP($B$11,ABONE2,10,FALSE)</f>
        <v>103</v>
      </c>
      <c r="K37" s="16">
        <f>VLOOKUP($B$11,ABONE2,11,FALSE)</f>
        <v>4029</v>
      </c>
      <c r="L37" s="21">
        <f>VLOOKUP($B$11,ABONE2,12,FALSE)</f>
        <v>23</v>
      </c>
      <c r="M37" s="21">
        <f>VLOOKUP($B$11,ABONE2,13,FALSE)</f>
        <v>0</v>
      </c>
      <c r="N37" s="21">
        <f>VLOOKUP($B$11,ABONE2,14,FALSE)</f>
        <v>23</v>
      </c>
      <c r="O37" s="21">
        <f>VLOOKUP($B$11,ABONE2,15,FALSE)</f>
        <v>25751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2358.6505474712944</v>
      </c>
      <c r="D38" s="16">
        <f>VLOOKUP($B$11,TUKETIM,4,FALSE)</f>
        <v>114.3308</v>
      </c>
      <c r="E38" s="16">
        <f>VLOOKUP($B$11,TUKETIM,5,FALSE)</f>
        <v>2472.9813474712946</v>
      </c>
      <c r="F38" s="16">
        <f>VLOOKUP($B$11,TUKETIM,6,FALSE)</f>
        <v>132.62126810309303</v>
      </c>
      <c r="G38" s="16">
        <f>VLOOKUP($B$11,TUKETIM,7,FALSE)</f>
        <v>44.896999999999998</v>
      </c>
      <c r="H38" s="16">
        <f>VLOOKUP($B$11,TUKETIM,8,FALSE)</f>
        <v>177.51826810309302</v>
      </c>
      <c r="I38" s="16">
        <f>VLOOKUP($B$11,TUKETIM,9,FALSE)</f>
        <v>1190.0892478393723</v>
      </c>
      <c r="J38" s="16">
        <f>VLOOKUP($B$11,TUKETIM,10,FALSE)</f>
        <v>507.47087572635621</v>
      </c>
      <c r="K38" s="16">
        <f>VLOOKUP($B$11,TUKETIM,11,FALSE)</f>
        <v>1697.5601235657286</v>
      </c>
      <c r="L38" s="21">
        <f>VLOOKUP($B$11,TUKETIM,12,FALSE)</f>
        <v>653.06815567765568</v>
      </c>
      <c r="M38" s="21">
        <f>VLOOKUP($B$11,TUKETIM,13,FALSE)</f>
        <v>11.297697802197803</v>
      </c>
      <c r="N38" s="21">
        <f>VLOOKUP($B$11,TUKETIM,14,FALSE)</f>
        <v>664.36585347985351</v>
      </c>
      <c r="O38" s="21">
        <f>VLOOKUP($B$11,TUKETIM,15,FALSE)</f>
        <v>5012.4255926199694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88736.0659999989</v>
      </c>
      <c r="D39" s="16">
        <f>VLOOKUP($B$11,ANLASMA,4,FALSE)</f>
        <v>700.2</v>
      </c>
      <c r="E39" s="16">
        <f>VLOOKUP($B$11,ANLASMA,5,FALSE)</f>
        <v>89436.265999998897</v>
      </c>
      <c r="F39" s="16">
        <f>VLOOKUP($B$11,ANLASMA,6,FALSE)</f>
        <v>2572.4839999999999</v>
      </c>
      <c r="G39" s="16">
        <f>VLOOKUP($B$11,ANLASMA,7,FALSE)</f>
        <v>567.6</v>
      </c>
      <c r="H39" s="16">
        <f>VLOOKUP($B$11,ANLASMA,8,FALSE)</f>
        <v>3140.0839999999998</v>
      </c>
      <c r="I39" s="16">
        <f>VLOOKUP($B$11,ANLASMA,9,FALSE)</f>
        <v>21527.437999999798</v>
      </c>
      <c r="J39" s="16">
        <f>VLOOKUP($B$11,ANLASMA,10,FALSE)</f>
        <v>7690.82</v>
      </c>
      <c r="K39" s="16">
        <f>VLOOKUP($B$11,ANLASMA,11,FALSE)</f>
        <v>29218.257999999798</v>
      </c>
      <c r="L39" s="21">
        <f>VLOOKUP($B$11,ANLASMA,12,FALSE)</f>
        <v>2166.5699999999997</v>
      </c>
      <c r="M39" s="21">
        <f>VLOOKUP($B$11,ANLASMA,13,FALSE)</f>
        <v>0</v>
      </c>
      <c r="N39" s="21">
        <f>VLOOKUP($B$11,ANLASMA,14,FALSE)</f>
        <v>2166.5699999999997</v>
      </c>
      <c r="O39" s="21">
        <f>VLOOKUP($B$11,ANLASMA,15,FALSE)</f>
        <v>123961.1779999987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v>0</v>
      </c>
      <c r="E15" s="12">
        <f t="shared" ref="E15:E24" si="1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2">(SUMIFS(TARIMSALAG2,KAYNAK,A15,SEBEP,B15,SÜRE,"Uzun",BİLDİRİM,"Bildirimsiz",İL,$B$10,İLÇE,$B$11)/VLOOKUP($B$11,ABONE2,6,FALSE))</f>
        <v>0</v>
      </c>
      <c r="G15" s="12">
        <f t="shared" ref="G15:G24" si="3">(SUMIFS(TARIMSALOG2,KAYNAK,A15,SEBEP,B15,SÜRE,"Uzun",BİLDİRİM,"Bildirimsiz",İL,$B$10,İLÇE,$B$11)/VLOOKUP($B$11,ABONE2,7,FALSE))</f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0</v>
      </c>
      <c r="J15" s="12">
        <f t="shared" ref="J15:J24" si="6">(SUMIFS(TICARETHANEOG2,KAYNAK,A15,SEBEP,B15,SÜRE,"Uzun",BİLDİRİM,"Bildirimsiz",İL,$B$10,İLÇE,$B$11)/VLOOKUP($B$11,ABONE2,10,FALSE))</f>
        <v>0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v>0</v>
      </c>
      <c r="E16" s="12">
        <f t="shared" si="1"/>
        <v>0</v>
      </c>
      <c r="F16" s="12">
        <f t="shared" si="2"/>
        <v>0</v>
      </c>
      <c r="G16" s="12">
        <f t="shared" si="3"/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7.1150379478273837E-2</v>
      </c>
      <c r="D17" s="12">
        <v>0</v>
      </c>
      <c r="E17" s="12">
        <f t="shared" si="1"/>
        <v>7.1011592228123713E-2</v>
      </c>
      <c r="F17" s="12">
        <f t="shared" si="2"/>
        <v>0.14390322102257919</v>
      </c>
      <c r="G17" s="12">
        <f t="shared" si="3"/>
        <v>0.93516227815208797</v>
      </c>
      <c r="H17" s="12">
        <f t="shared" si="4"/>
        <v>0.17986954180119322</v>
      </c>
      <c r="I17" s="12">
        <f t="shared" si="5"/>
        <v>0.10339015658186215</v>
      </c>
      <c r="J17" s="12">
        <f t="shared" si="6"/>
        <v>1.1592678523910998</v>
      </c>
      <c r="K17" s="12">
        <f t="shared" si="7"/>
        <v>0.1368675724286991</v>
      </c>
      <c r="L17" s="12">
        <f t="shared" si="8"/>
        <v>0</v>
      </c>
      <c r="M17" s="12">
        <f t="shared" si="9"/>
        <v>20.559973536761397</v>
      </c>
      <c r="N17" s="12">
        <f t="shared" si="10"/>
        <v>15.815364259047231</v>
      </c>
      <c r="O17" s="17">
        <f t="shared" si="11"/>
        <v>9.3016656797825115E-2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4.15794210047665E-5</v>
      </c>
      <c r="D18" s="12">
        <v>0</v>
      </c>
      <c r="E18" s="12">
        <f t="shared" si="1"/>
        <v>4.149831541479775E-5</v>
      </c>
      <c r="F18" s="12">
        <f t="shared" si="2"/>
        <v>7.7630904946378431E-3</v>
      </c>
      <c r="G18" s="12">
        <f t="shared" si="3"/>
        <v>0</v>
      </c>
      <c r="H18" s="12">
        <f t="shared" si="4"/>
        <v>7.4102227448815776E-3</v>
      </c>
      <c r="I18" s="12">
        <f t="shared" si="5"/>
        <v>2.0916736148249441E-3</v>
      </c>
      <c r="J18" s="12">
        <f t="shared" si="6"/>
        <v>0</v>
      </c>
      <c r="K18" s="12">
        <f t="shared" si="7"/>
        <v>2.0253554913365183E-3</v>
      </c>
      <c r="L18" s="12">
        <f t="shared" si="8"/>
        <v>0</v>
      </c>
      <c r="M18" s="12">
        <f t="shared" si="9"/>
        <v>0</v>
      </c>
      <c r="N18" s="12">
        <f t="shared" si="10"/>
        <v>0</v>
      </c>
      <c r="O18" s="17">
        <f t="shared" si="11"/>
        <v>6.1479483965241628E-4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v>0</v>
      </c>
      <c r="E19" s="12">
        <f t="shared" si="1"/>
        <v>0</v>
      </c>
      <c r="F19" s="12">
        <f t="shared" si="2"/>
        <v>0</v>
      </c>
      <c r="G19" s="12">
        <f t="shared" si="3"/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v>0</v>
      </c>
      <c r="E20" s="12">
        <f t="shared" si="1"/>
        <v>0</v>
      </c>
      <c r="F20" s="12">
        <f t="shared" si="2"/>
        <v>0</v>
      </c>
      <c r="G20" s="12">
        <f t="shared" si="3"/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7.7153107706170905E-3</v>
      </c>
      <c r="D21" s="12">
        <v>0</v>
      </c>
      <c r="E21" s="12">
        <f t="shared" si="1"/>
        <v>7.7002611422980387E-3</v>
      </c>
      <c r="F21" s="12">
        <f t="shared" si="2"/>
        <v>7.1818226418662347E-3</v>
      </c>
      <c r="G21" s="12">
        <f t="shared" si="3"/>
        <v>0</v>
      </c>
      <c r="H21" s="12">
        <f t="shared" si="4"/>
        <v>6.855376158145042E-3</v>
      </c>
      <c r="I21" s="12">
        <f t="shared" si="5"/>
        <v>3.5395472112718963E-2</v>
      </c>
      <c r="J21" s="12">
        <f t="shared" si="6"/>
        <v>0</v>
      </c>
      <c r="K21" s="12">
        <f t="shared" si="7"/>
        <v>3.4273231398935865E-2</v>
      </c>
      <c r="L21" s="12">
        <f t="shared" si="8"/>
        <v>0.26392918138368499</v>
      </c>
      <c r="M21" s="12">
        <f t="shared" si="9"/>
        <v>0</v>
      </c>
      <c r="N21" s="12">
        <f t="shared" si="10"/>
        <v>6.090673416546577E-2</v>
      </c>
      <c r="O21" s="17">
        <f t="shared" si="11"/>
        <v>1.1239748247993337E-2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v>0</v>
      </c>
      <c r="E22" s="12">
        <f t="shared" si="1"/>
        <v>0</v>
      </c>
      <c r="F22" s="12">
        <f t="shared" si="2"/>
        <v>0</v>
      </c>
      <c r="G22" s="12">
        <f t="shared" si="3"/>
        <v>0</v>
      </c>
      <c r="H22" s="12">
        <f t="shared" si="4"/>
        <v>0</v>
      </c>
      <c r="I22" s="12">
        <f t="shared" si="5"/>
        <v>0</v>
      </c>
      <c r="J22" s="12">
        <f t="shared" si="6"/>
        <v>0</v>
      </c>
      <c r="K22" s="12">
        <f t="shared" si="7"/>
        <v>0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v>0</v>
      </c>
      <c r="E23" s="12">
        <f t="shared" si="1"/>
        <v>0</v>
      </c>
      <c r="F23" s="12">
        <f t="shared" si="2"/>
        <v>0</v>
      </c>
      <c r="G23" s="12">
        <f t="shared" si="3"/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1.2067441205373404E-3</v>
      </c>
      <c r="D24" s="12">
        <v>0</v>
      </c>
      <c r="E24" s="12">
        <f t="shared" si="1"/>
        <v>1.2043902230690164E-3</v>
      </c>
      <c r="F24" s="12">
        <f t="shared" si="2"/>
        <v>0</v>
      </c>
      <c r="G24" s="12">
        <f t="shared" si="3"/>
        <v>0</v>
      </c>
      <c r="H24" s="12">
        <f t="shared" si="4"/>
        <v>0</v>
      </c>
      <c r="I24" s="12">
        <f t="shared" si="5"/>
        <v>1.3203597873578711E-3</v>
      </c>
      <c r="J24" s="12">
        <f t="shared" si="6"/>
        <v>0</v>
      </c>
      <c r="K24" s="12">
        <f t="shared" si="7"/>
        <v>1.2784967630281984E-3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1.1631739032997059E-3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8.0114013790433036E-2</v>
      </c>
      <c r="D25" s="12">
        <f t="shared" ref="D25:O25" si="12">SUM(D15:D24)</f>
        <v>0</v>
      </c>
      <c r="E25" s="12">
        <f t="shared" si="12"/>
        <v>7.9957741908905561E-2</v>
      </c>
      <c r="F25" s="12">
        <f t="shared" si="12"/>
        <v>0.15884813415908325</v>
      </c>
      <c r="G25" s="12">
        <f t="shared" si="12"/>
        <v>0.93516227815208797</v>
      </c>
      <c r="H25" s="12">
        <f t="shared" si="12"/>
        <v>0.19413514070421983</v>
      </c>
      <c r="I25" s="12">
        <f t="shared" si="12"/>
        <v>0.14219766209676393</v>
      </c>
      <c r="J25" s="12">
        <f t="shared" si="12"/>
        <v>1.1592678523910998</v>
      </c>
      <c r="K25" s="12">
        <f t="shared" si="12"/>
        <v>0.17444465608199966</v>
      </c>
      <c r="L25" s="12">
        <f t="shared" si="12"/>
        <v>0.26392918138368499</v>
      </c>
      <c r="M25" s="12">
        <f t="shared" si="12"/>
        <v>20.559973536761397</v>
      </c>
      <c r="N25" s="12">
        <f t="shared" si="12"/>
        <v>15.876270993212696</v>
      </c>
      <c r="O25" s="12">
        <f t="shared" si="12"/>
        <v>0.10603437378877058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0.1271802677829349</v>
      </c>
      <c r="D29" s="12"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0.12693314527895497</v>
      </c>
      <c r="F29" s="12">
        <f>(SUMIFS(TARIMSALAG2,KAYNAK,A29,SEBEP,B29,SÜRE,"Uzun",BİLDİRİM,"Bildirimli",İL,$B$10,İLÇE,$B$11)/VLOOKUP($B$11,ABONE2,6,FALSE))</f>
        <v>0.33596821640461338</v>
      </c>
      <c r="G29" s="12">
        <f>(SUMIFS(TARIMSALOG2,KAYNAK,A29,SEBEP,B29,SÜRE,"Uzun",BİLDİRİM,"Bildirimli",İL,$B$10,İLÇE,$B$11)/VLOOKUP($B$11,ABONE2,7,FALSE))</f>
        <v>2.8059881973389094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0.44824185190162685</v>
      </c>
      <c r="I29" s="12">
        <f>(SUMIFS(TICARETHANEAG2,KAYNAK,A29,SEBEP,B29,SÜRE,"Uzun",BİLDİRİM,"Bildirimli",İL,$B$10,İLÇE,$B$11)/VLOOKUP($B$11,ABONE2,9,FALSE))</f>
        <v>0.29589715231491998</v>
      </c>
      <c r="J29" s="12">
        <f>(SUMIFS(TICARETHANEOG2,KAYNAK,A29,SEBEP,B29,SÜRE,"Uzun",BİLDİRİM,"Bildirimli",İL,$B$10,İLÇE,$B$11)/VLOOKUP($B$11,ABONE2,10,FALSE))</f>
        <v>4.4383451529470586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0.4272366577249434</v>
      </c>
      <c r="L29" s="12">
        <f>(SUMIFS(SANAYIAG2,KAYNAK,A29,SEBEP,B29,SÜRE,"Uzun",BİLDİRİM,"Bildirimli",İL,$B$10,İLÇE,$B$11)/VLOOKUP($B$11,ABONE2,12,FALSE))</f>
        <v>1.993609064555584</v>
      </c>
      <c r="M29" s="12">
        <f>(SUMIFS(SANAYIOG2,KAYNAK,A29,SEBEP,B29,SÜRE,"Uzun",BİLDİRİM,"Bildirimli",İL,$B$10,İLÇE,$B$11)/VLOOKUP($B$11,ABONE2,13,FALSE))</f>
        <v>30.343200582839138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23.800987155542934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0.19347919824217197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2.3973746352419238E-4</v>
      </c>
      <c r="D31" s="12"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2.3926982718037434E-4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8.9082858229259969E-5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8.625841757519339E-5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2.0870101329778461E-4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0.12742000524645908</v>
      </c>
      <c r="D33" s="12">
        <f t="shared" ref="D33:O33" si="13">SUM(D28:D32)</f>
        <v>0</v>
      </c>
      <c r="E33" s="12">
        <f t="shared" si="13"/>
        <v>0.12717241510613533</v>
      </c>
      <c r="F33" s="12">
        <f t="shared" si="13"/>
        <v>0.33596821640461338</v>
      </c>
      <c r="G33" s="12">
        <f t="shared" si="13"/>
        <v>2.8059881973389094</v>
      </c>
      <c r="H33" s="12">
        <f t="shared" si="13"/>
        <v>0.44824185190162685</v>
      </c>
      <c r="I33" s="12">
        <f t="shared" si="13"/>
        <v>0.29598623517314926</v>
      </c>
      <c r="J33" s="12">
        <f t="shared" si="13"/>
        <v>4.4383451529470586</v>
      </c>
      <c r="K33" s="12">
        <f t="shared" si="13"/>
        <v>0.42732291614251861</v>
      </c>
      <c r="L33" s="12">
        <f t="shared" si="13"/>
        <v>1.993609064555584</v>
      </c>
      <c r="M33" s="12">
        <f t="shared" si="13"/>
        <v>30.343200582839138</v>
      </c>
      <c r="N33" s="12">
        <f t="shared" si="13"/>
        <v>23.800987155542934</v>
      </c>
      <c r="O33" s="12">
        <f t="shared" si="13"/>
        <v>0.19368789925546975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19443</v>
      </c>
      <c r="D37" s="16">
        <f>VLOOKUP($B$11,ABONE2,4,FALSE)</f>
        <v>38</v>
      </c>
      <c r="E37" s="16">
        <f>VLOOKUP($B$11,ABONE2,5,FALSE)</f>
        <v>19481</v>
      </c>
      <c r="F37" s="16">
        <f>VLOOKUP($B$11,ABONE2,6,FALSE)</f>
        <v>945</v>
      </c>
      <c r="G37" s="16">
        <f>VLOOKUP($B$11,ABONE2,7,FALSE)</f>
        <v>45</v>
      </c>
      <c r="H37" s="16">
        <f>VLOOKUP($B$11,ABONE2,8,FALSE)</f>
        <v>990</v>
      </c>
      <c r="I37" s="16">
        <f>VLOOKUP($B$11,ABONE2,9,FALSE)</f>
        <v>3054</v>
      </c>
      <c r="J37" s="16">
        <f>VLOOKUP($B$11,ABONE2,10,FALSE)</f>
        <v>100</v>
      </c>
      <c r="K37" s="16">
        <f>VLOOKUP($B$11,ABONE2,11,FALSE)</f>
        <v>3154</v>
      </c>
      <c r="L37" s="21">
        <f>VLOOKUP($B$11,ABONE2,12,FALSE)</f>
        <v>3</v>
      </c>
      <c r="M37" s="21">
        <f>VLOOKUP($B$11,ABONE2,13,FALSE)</f>
        <v>10</v>
      </c>
      <c r="N37" s="21">
        <f>VLOOKUP($B$11,ABONE2,14,FALSE)</f>
        <v>13</v>
      </c>
      <c r="O37" s="21">
        <f>VLOOKUP($B$11,ABONE2,15,FALSE)</f>
        <v>23638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1889.9584761683643</v>
      </c>
      <c r="D38" s="16">
        <f>VLOOKUP($B$11,TUKETIM,4,FALSE)</f>
        <v>294.48689999999999</v>
      </c>
      <c r="E38" s="16">
        <f>VLOOKUP($B$11,TUKETIM,5,FALSE)</f>
        <v>2184.4453761683644</v>
      </c>
      <c r="F38" s="16">
        <f>VLOOKUP($B$11,TUKETIM,6,FALSE)</f>
        <v>319.42847753588711</v>
      </c>
      <c r="G38" s="16">
        <f>VLOOKUP($B$11,TUKETIM,7,FALSE)</f>
        <v>140.80869395599834</v>
      </c>
      <c r="H38" s="16">
        <f>VLOOKUP($B$11,TUKETIM,8,FALSE)</f>
        <v>460.23717149188542</v>
      </c>
      <c r="I38" s="16">
        <f>VLOOKUP($B$11,TUKETIM,9,FALSE)</f>
        <v>875.64528108209834</v>
      </c>
      <c r="J38" s="16">
        <f>VLOOKUP($B$11,TUKETIM,10,FALSE)</f>
        <v>650.88150414092149</v>
      </c>
      <c r="K38" s="16">
        <f>VLOOKUP($B$11,TUKETIM,11,FALSE)</f>
        <v>1526.5267852230199</v>
      </c>
      <c r="L38" s="21">
        <f>VLOOKUP($B$11,TUKETIM,12,FALSE)</f>
        <v>12.826522222222222</v>
      </c>
      <c r="M38" s="21">
        <f>VLOOKUP($B$11,TUKETIM,13,FALSE)</f>
        <v>199.77748493150685</v>
      </c>
      <c r="N38" s="21">
        <f>VLOOKUP($B$11,TUKETIM,14,FALSE)</f>
        <v>212.60400715372907</v>
      </c>
      <c r="O38" s="21">
        <f>VLOOKUP($B$11,TUKETIM,15,FALSE)</f>
        <v>4383.8133400369989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75745.20199999951</v>
      </c>
      <c r="D39" s="16">
        <f>VLOOKUP($B$11,ANLASMA,4,FALSE)</f>
        <v>770.65</v>
      </c>
      <c r="E39" s="16">
        <f>VLOOKUP($B$11,ANLASMA,5,FALSE)</f>
        <v>76515.851999999504</v>
      </c>
      <c r="F39" s="16">
        <f>VLOOKUP($B$11,ANLASMA,6,FALSE)</f>
        <v>4170.8600000000297</v>
      </c>
      <c r="G39" s="16">
        <f>VLOOKUP($B$11,ANLASMA,7,FALSE)</f>
        <v>1949.18</v>
      </c>
      <c r="H39" s="16">
        <f>VLOOKUP($B$11,ANLASMA,8,FALSE)</f>
        <v>6120.04000000003</v>
      </c>
      <c r="I39" s="16">
        <f>VLOOKUP($B$11,ANLASMA,9,FALSE)</f>
        <v>14571.341</v>
      </c>
      <c r="J39" s="16">
        <f>VLOOKUP($B$11,ANLASMA,10,FALSE)</f>
        <v>10020.93</v>
      </c>
      <c r="K39" s="16">
        <f>VLOOKUP($B$11,ANLASMA,11,FALSE)</f>
        <v>24592.271000000001</v>
      </c>
      <c r="L39" s="21">
        <f>VLOOKUP($B$11,ANLASMA,12,FALSE)</f>
        <v>62.506</v>
      </c>
      <c r="M39" s="21">
        <f>VLOOKUP($B$11,ANLASMA,13,FALSE)</f>
        <v>2970</v>
      </c>
      <c r="N39" s="21">
        <f>VLOOKUP($B$11,ANLASMA,14,FALSE)</f>
        <v>3032.5059999999999</v>
      </c>
      <c r="O39" s="21">
        <f>VLOOKUP($B$11,ANLASMA,15,FALSE)</f>
        <v>110260.66899999953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0.12658308738041454</v>
      </c>
      <c r="D17" s="12">
        <f t="shared" si="1"/>
        <v>0.12560984411291651</v>
      </c>
      <c r="E17" s="12">
        <f t="shared" si="2"/>
        <v>0.12657662268574071</v>
      </c>
      <c r="F17" s="12">
        <f t="shared" si="3"/>
        <v>0.25698605982257866</v>
      </c>
      <c r="G17" s="12">
        <f t="shared" si="4"/>
        <v>0.60317440969074243</v>
      </c>
      <c r="H17" s="12">
        <f t="shared" si="5"/>
        <v>0.43884347909842314</v>
      </c>
      <c r="I17" s="12">
        <f t="shared" si="6"/>
        <v>0.17718933630262126</v>
      </c>
      <c r="J17" s="12">
        <f t="shared" si="7"/>
        <v>5.2857235142528438</v>
      </c>
      <c r="K17" s="12">
        <f t="shared" si="8"/>
        <v>0.40358361789720054</v>
      </c>
      <c r="L17" s="12">
        <f t="shared" si="9"/>
        <v>0</v>
      </c>
      <c r="M17" s="12">
        <f t="shared" si="10"/>
        <v>19.984218474472311</v>
      </c>
      <c r="N17" s="12">
        <f t="shared" si="11"/>
        <v>15.987374779577847</v>
      </c>
      <c r="O17" s="17">
        <f t="shared" si="12"/>
        <v>0.20454140750804053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5.0704205878524611E-3</v>
      </c>
      <c r="D21" s="12">
        <f t="shared" si="1"/>
        <v>0</v>
      </c>
      <c r="E21" s="12">
        <f t="shared" si="2"/>
        <v>5.0367407032204225E-3</v>
      </c>
      <c r="F21" s="12">
        <f t="shared" si="3"/>
        <v>5.9298986696945692E-3</v>
      </c>
      <c r="G21" s="12">
        <f t="shared" si="4"/>
        <v>0</v>
      </c>
      <c r="H21" s="12">
        <f t="shared" si="5"/>
        <v>2.8148427498503712E-3</v>
      </c>
      <c r="I21" s="12">
        <f t="shared" si="6"/>
        <v>1.211876389286503E-2</v>
      </c>
      <c r="J21" s="12">
        <f t="shared" si="7"/>
        <v>0</v>
      </c>
      <c r="K21" s="12">
        <f t="shared" si="8"/>
        <v>1.1581698122182377E-2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5.9076701328441622E-3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0.131653507968267</v>
      </c>
      <c r="D25" s="12">
        <f t="shared" ref="D25:O25" si="13">SUM(D15:D24)</f>
        <v>0.12560984411291651</v>
      </c>
      <c r="E25" s="12">
        <f t="shared" si="13"/>
        <v>0.13161336338896112</v>
      </c>
      <c r="F25" s="12">
        <f t="shared" si="13"/>
        <v>0.26291595849227323</v>
      </c>
      <c r="G25" s="12">
        <f t="shared" si="13"/>
        <v>0.60317440969074243</v>
      </c>
      <c r="H25" s="12">
        <f t="shared" si="13"/>
        <v>0.44165832184827353</v>
      </c>
      <c r="I25" s="12">
        <f t="shared" si="13"/>
        <v>0.1893081001954863</v>
      </c>
      <c r="J25" s="12">
        <f t="shared" si="13"/>
        <v>5.2857235142528438</v>
      </c>
      <c r="K25" s="12">
        <f t="shared" si="13"/>
        <v>0.41516531601938289</v>
      </c>
      <c r="L25" s="12">
        <f t="shared" si="13"/>
        <v>0</v>
      </c>
      <c r="M25" s="12">
        <f t="shared" si="13"/>
        <v>19.984218474472311</v>
      </c>
      <c r="N25" s="12">
        <f t="shared" si="13"/>
        <v>15.987374779577847</v>
      </c>
      <c r="O25" s="12">
        <f t="shared" si="13"/>
        <v>0.21044907764088469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4.1345030972974296E-2</v>
      </c>
      <c r="D29" s="12">
        <f>(SUMIFS(MESKENOG2,KAYNAK,A29,SEBEP,B29,SÜRE,"Uzun",BİLDİRİM,"Bildirimli",İL,$B$10,İLÇE,$B$11)/VLOOKUP($B$11,ABONE2,4,FALSE))</f>
        <v>0.15364080649117656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4.2090947154598234E-2</v>
      </c>
      <c r="F29" s="12">
        <f>(SUMIFS(TARIMSALAG2,KAYNAK,A29,SEBEP,B29,SÜRE,"Uzun",BİLDİRİM,"Bildirimli",İL,$B$10,İLÇE,$B$11)/VLOOKUP($B$11,ABONE2,6,FALSE))</f>
        <v>5.3089141869505301E-2</v>
      </c>
      <c r="G29" s="12">
        <f>(SUMIFS(TARIMSALOG2,KAYNAK,A29,SEBEP,B29,SÜRE,"Uzun",BİLDİRİM,"Bildirimli",İL,$B$10,İLÇE,$B$11)/VLOOKUP($B$11,ABONE2,7,FALSE))</f>
        <v>0.61192614440391713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0.34665377255525531</v>
      </c>
      <c r="I29" s="12">
        <f>(SUMIFS(TICARETHANEAG2,KAYNAK,A29,SEBEP,B29,SÜRE,"Uzun",BİLDİRİM,"Bildirimli",İL,$B$10,İLÇE,$B$11)/VLOOKUP($B$11,ABONE2,9,FALSE))</f>
        <v>5.7592513477678214E-2</v>
      </c>
      <c r="J29" s="12">
        <f>(SUMIFS(TICARETHANEOG2,KAYNAK,A29,SEBEP,B29,SÜRE,"Uzun",BİLDİRİM,"Bildirimli",İL,$B$10,İLÇE,$B$11)/VLOOKUP($B$11,ABONE2,10,FALSE))</f>
        <v>0.64117075912267107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8.3454878898914397E-2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4.4719376009474612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3.5775500807579688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7.4833527559716922E-2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4.1345030972974296E-2</v>
      </c>
      <c r="D33" s="12">
        <f t="shared" ref="D33:O33" si="14">SUM(D28:D32)</f>
        <v>0.15364080649117656</v>
      </c>
      <c r="E33" s="12">
        <f t="shared" si="14"/>
        <v>4.2090947154598234E-2</v>
      </c>
      <c r="F33" s="12">
        <f t="shared" si="14"/>
        <v>5.3089141869505301E-2</v>
      </c>
      <c r="G33" s="12">
        <f t="shared" si="14"/>
        <v>0.61192614440391713</v>
      </c>
      <c r="H33" s="12">
        <f t="shared" si="14"/>
        <v>0.34665377255525531</v>
      </c>
      <c r="I33" s="12">
        <f t="shared" si="14"/>
        <v>5.7592513477678214E-2</v>
      </c>
      <c r="J33" s="12">
        <f t="shared" si="14"/>
        <v>0.64117075912267107</v>
      </c>
      <c r="K33" s="12">
        <f t="shared" si="14"/>
        <v>8.3454878898914397E-2</v>
      </c>
      <c r="L33" s="12">
        <f t="shared" si="14"/>
        <v>0</v>
      </c>
      <c r="M33" s="12">
        <f t="shared" si="14"/>
        <v>4.4719376009474612</v>
      </c>
      <c r="N33" s="12">
        <f t="shared" si="14"/>
        <v>3.5775500807579688</v>
      </c>
      <c r="O33" s="12">
        <f t="shared" si="14"/>
        <v>7.4833527559716922E-2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20488</v>
      </c>
      <c r="D37" s="16">
        <f>VLOOKUP($B$11,ABONE2,4,FALSE)</f>
        <v>137</v>
      </c>
      <c r="E37" s="16">
        <f>VLOOKUP($B$11,ABONE2,5,FALSE)</f>
        <v>20625</v>
      </c>
      <c r="F37" s="16">
        <f>VLOOKUP($B$11,ABONE2,6,FALSE)</f>
        <v>1022</v>
      </c>
      <c r="G37" s="16">
        <f>VLOOKUP($B$11,ABONE2,7,FALSE)</f>
        <v>1131</v>
      </c>
      <c r="H37" s="16">
        <f>VLOOKUP($B$11,ABONE2,8,FALSE)</f>
        <v>2153</v>
      </c>
      <c r="I37" s="16">
        <f>VLOOKUP($B$11,ABONE2,9,FALSE)</f>
        <v>4162</v>
      </c>
      <c r="J37" s="16">
        <f>VLOOKUP($B$11,ABONE2,10,FALSE)</f>
        <v>193</v>
      </c>
      <c r="K37" s="16">
        <f>VLOOKUP($B$11,ABONE2,11,FALSE)</f>
        <v>4355</v>
      </c>
      <c r="L37" s="21">
        <f>VLOOKUP($B$11,ABONE2,12,FALSE)</f>
        <v>3</v>
      </c>
      <c r="M37" s="21">
        <f>VLOOKUP($B$11,ABONE2,13,FALSE)</f>
        <v>12</v>
      </c>
      <c r="N37" s="21">
        <f>VLOOKUP($B$11,ABONE2,14,FALSE)</f>
        <v>15</v>
      </c>
      <c r="O37" s="21">
        <f>VLOOKUP($B$11,ABONE2,15,FALSE)</f>
        <v>27148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3039.8305384308137</v>
      </c>
      <c r="D38" s="16">
        <f>VLOOKUP($B$11,TUKETIM,4,FALSE)</f>
        <v>268.54828311592661</v>
      </c>
      <c r="E38" s="16">
        <f>VLOOKUP($B$11,TUKETIM,5,FALSE)</f>
        <v>3308.3788215467403</v>
      </c>
      <c r="F38" s="16">
        <f>VLOOKUP($B$11,TUKETIM,6,FALSE)</f>
        <v>349.69885007145598</v>
      </c>
      <c r="G38" s="16">
        <f>VLOOKUP($B$11,TUKETIM,7,FALSE)</f>
        <v>1367.3917544590847</v>
      </c>
      <c r="H38" s="16">
        <f>VLOOKUP($B$11,TUKETIM,8,FALSE)</f>
        <v>1717.0906045305408</v>
      </c>
      <c r="I38" s="16">
        <f>VLOOKUP($B$11,TUKETIM,9,FALSE)</f>
        <v>1229.007001565571</v>
      </c>
      <c r="J38" s="16">
        <f>VLOOKUP($B$11,TUKETIM,10,FALSE)</f>
        <v>1198.2552785949595</v>
      </c>
      <c r="K38" s="16">
        <f>VLOOKUP($B$11,TUKETIM,11,FALSE)</f>
        <v>2427.2622801605303</v>
      </c>
      <c r="L38" s="21">
        <f>VLOOKUP($B$11,TUKETIM,12,FALSE)</f>
        <v>50.567340614180338</v>
      </c>
      <c r="M38" s="21">
        <f>VLOOKUP($B$11,TUKETIM,13,FALSE)</f>
        <v>386.22819487489801</v>
      </c>
      <c r="N38" s="21">
        <f>VLOOKUP($B$11,TUKETIM,14,FALSE)</f>
        <v>436.79553548907836</v>
      </c>
      <c r="O38" s="21">
        <f>VLOOKUP($B$11,TUKETIM,15,FALSE)</f>
        <v>7889.5272417268898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89440.195999998512</v>
      </c>
      <c r="D39" s="16">
        <f>VLOOKUP($B$11,ANLASMA,4,FALSE)</f>
        <v>1367.4829999999999</v>
      </c>
      <c r="E39" s="16">
        <f>VLOOKUP($B$11,ANLASMA,5,FALSE)</f>
        <v>90807.678999998505</v>
      </c>
      <c r="F39" s="16">
        <f>VLOOKUP($B$11,ANLASMA,6,FALSE)</f>
        <v>4750.2780000000203</v>
      </c>
      <c r="G39" s="16">
        <f>VLOOKUP($B$11,ANLASMA,7,FALSE)</f>
        <v>12361.965999999999</v>
      </c>
      <c r="H39" s="16">
        <f>VLOOKUP($B$11,ANLASMA,8,FALSE)</f>
        <v>17112.244000000021</v>
      </c>
      <c r="I39" s="16">
        <f>VLOOKUP($B$11,ANLASMA,9,FALSE)</f>
        <v>22443.281999999897</v>
      </c>
      <c r="J39" s="16">
        <f>VLOOKUP($B$11,ANLASMA,10,FALSE)</f>
        <v>18077.459000000003</v>
      </c>
      <c r="K39" s="16">
        <f>VLOOKUP($B$11,ANLASMA,11,FALSE)</f>
        <v>40520.7409999999</v>
      </c>
      <c r="L39" s="21">
        <f>VLOOKUP($B$11,ANLASMA,12,FALSE)</f>
        <v>20.010000000000002</v>
      </c>
      <c r="M39" s="21">
        <f>VLOOKUP($B$11,ANLASMA,13,FALSE)</f>
        <v>22974</v>
      </c>
      <c r="N39" s="21">
        <f>VLOOKUP($B$11,ANLASMA,14,FALSE)</f>
        <v>22994.01</v>
      </c>
      <c r="O39" s="21">
        <f>VLOOKUP($B$11,ANLASMA,15,FALSE)</f>
        <v>171434.67399999843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1" sqref="B11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4"/>
      <c r="B11" s="10"/>
      <c r="C11" s="10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(SUMIFS(MESKENAG2,KAYNAK,A15,SEBEP,B15,SÜRE,"Uzun",BİLDİRİM,"Bildirimsiz",İL,$B$10)/VLOOKUP($B$10,ABONE2,3,FALSE))</f>
        <v>5.287582121461593E-4</v>
      </c>
      <c r="D15" s="12">
        <f t="shared" ref="D15:D24" si="1">(SUMIFS(MESKENOG2,KAYNAK,A15,SEBEP,B15,SÜRE,"Uzun",BİLDİRİM,"Bildirimsiz",İL,$B$10)/VLOOKUP($B$10,ABONE2,4,FALSE))</f>
        <v>2.2904854024401889E-3</v>
      </c>
      <c r="E15" s="12">
        <f t="shared" ref="E15:E24" si="2">(SUMIFS(MESKENAG2,KAYNAK,A15,SEBEP,B15,SÜRE,"Uzun",BİLDİRİM,"Bildirimsiz",İL,$B$10)+SUMIFS(MESKENOG2,KAYNAK,A15,SEBEP,B15,SÜRE,"Uzun",BİLDİRİM,"Bildirimsiz",İL,$B$10))/VLOOKUP($B$10,ABONE2,5,FALSE)</f>
        <v>5.3202595085551801E-4</v>
      </c>
      <c r="F15" s="12">
        <f t="shared" ref="F15:F24" si="3">(SUMIFS(TARIMSALAG2,KAYNAK,A15,SEBEP,B15,SÜRE,"Uzun",BİLDİRİM,"Bildirimsiz",İL,$B$10)/VLOOKUP($B$10,ABONE2,6,FALSE))</f>
        <v>2.0100396368623792E-3</v>
      </c>
      <c r="G15" s="12">
        <f t="shared" ref="G15:G24" si="4">(SUMIFS(TARIMSALOG2,KAYNAK,A15,SEBEP,B15,SÜRE,"Uzun",BİLDİRİM,"Bildirimsiz",İL,$B$10)/VLOOKUP($B$10,ABONE2,7,FALSE))</f>
        <v>5.0572495329213735E-2</v>
      </c>
      <c r="H15" s="12">
        <f t="shared" ref="H15:H24" si="5">(SUMIFS(TARIMSALAG2,KAYNAK,A15,SEBEP,B15,SÜRE,"Uzun",BİLDİRİM,"Bildirimsiz",İL,$B$10)+SUMIFS(TARIMSALOG2,KAYNAK,A15,SEBEP,B15,SÜRE,"Uzun",BİLDİRİM,"Bildirimsiz",İL,$B$10))/VLOOKUP($B$10,ABONE2,8,FALSE)</f>
        <v>1.7265873358223143E-2</v>
      </c>
      <c r="I15" s="12">
        <f t="shared" ref="I15:I24" si="6">(SUMIFS(TICARETHANEAG2,KAYNAK,A15,SEBEP,B15,SÜRE,"Uzun",BİLDİRİM,"Bildirimsiz",İL,$B$10)/VLOOKUP($B$10,ABONE2,9,FALSE))</f>
        <v>1.0174634685570891E-3</v>
      </c>
      <c r="J15" s="12">
        <f t="shared" ref="J15:J24" si="7">(SUMIFS(TICARETHANEOG2,KAYNAK,A15,SEBEP,B15,SÜRE,"Uzun",BİLDİRİM,"Bildirimsiz",İL,$B$10)/VLOOKUP($B$10,ABONE2,10,FALSE))</f>
        <v>2.8157312707005167E-2</v>
      </c>
      <c r="K15" s="12">
        <f t="shared" ref="K15:K24" si="8">(SUMIFS(TICARETHANEAG2,KAYNAK,A15,SEBEP,B15,SÜRE,"Uzun",BİLDİRİM,"Bildirimsiz",İL,$B$10)+SUMIFS(TICARETHANEOG2,KAYNAK,A15,SEBEP,B15,SÜRE,"Uzun",BİLDİRİM,"Bildirimsiz",İL,$B$10))/VLOOKUP($B$10,ABONE2,11,FALSE)</f>
        <v>2.0925303828700599E-3</v>
      </c>
      <c r="L15" s="12">
        <f t="shared" ref="L15:L24" si="9">(SUMIFS(SANAYIAG2,KAYNAK,A15,SEBEP,B15,SÜRE,"Uzun",BİLDİRİM,"Bildirimsiz",İL,$B$10)/VLOOKUP($B$10,ABONE2,12,FALSE))</f>
        <v>0</v>
      </c>
      <c r="M15" s="12">
        <f t="shared" ref="M15:M24" si="10">(SUMIFS(SANAYIOG2,KAYNAK,A15,SEBEP,B15,SÜRE,"Uzun",BİLDİRİM,"Bildirimsiz",İL,$B$10)/VLOOKUP($B$10,ABONE2,13,FALSE))</f>
        <v>3.0083328754273983E-2</v>
      </c>
      <c r="N15" s="12">
        <f t="shared" ref="N15:N24" si="11">(SUMIFS(SANAYIAG2,KAYNAK,A15,SEBEP,B15,SÜRE,"Uzun",BİLDİRİM,"Bildirimsiz",İL,$B$10)+SUMIFS(SANAYIOG2,KAYNAK,A15,SEBEP,B15,SÜRE,"Uzun",BİLDİRİM,"Bildirimsiz",İL,$B$10))/VLOOKUP($B$10,ABONE2,14,FALSE)</f>
        <v>1.7776512445707354E-2</v>
      </c>
      <c r="O15" s="17">
        <f t="shared" ref="O15:O24" si="12">(SUMIFS(MESKENAG2,KAYNAK,A15,SEBEP,B15,SÜRE,"Uzun",BİLDİRİM,"Bildirimsiz",İL,$B$10)+SUMIFS(MESKENOG2,KAYNAK,A15,SEBEP,B15,SÜRE,"Uzun",BİLDİRİM,"Bildirimsiz",İL,$B$10)+SUMIFS(TARIMSALAG2,KAYNAK,A15,SEBEP,B15,SÜRE,"Uzun",BİLDİRİM,"Bildirimsiz",İL,$B$10)+SUMIFS(TARIMSALOG2,KAYNAK,A15,SEBEP,B15,SÜRE,"Uzun",BİLDİRİM,"Bildirimsiz",İL,$B$10)+SUMIFS(TICARETHANEAG2,KAYNAK,A15,SEBEP,B15,SÜRE,"Uzun",BİLDİRİM,"Bildirimsiz",İL,$B$10)+SUMIFS(TICARETHANEOG2,KAYNAK,A15,SEBEP,B15,SÜRE,"Uzun",BİLDİRİM,"Bildirimsiz",İL,$B$10)+SUMIFS(SANAYIAG2,KAYNAK,A15,SEBEP,B15,SÜRE,"Uzun",BİLDİRİM,"Bildirimsiz",İL,$B$10)+SUMIFS(SANAYIOG2,KAYNAK,A15,SEBEP,B15,SÜRE,"Uzun",BİLDİRİM,"Bildirimsiz",İL,$B$10))/VLOOKUP($B$10,ABONE2,15,FALSE)</f>
        <v>1.7078903506894706E-3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0.16448695556517115</v>
      </c>
      <c r="D17" s="12">
        <f t="shared" si="1"/>
        <v>0.64852114291379392</v>
      </c>
      <c r="E17" s="12">
        <f t="shared" si="2"/>
        <v>0.16538476611118882</v>
      </c>
      <c r="F17" s="12">
        <f t="shared" si="3"/>
        <v>0.58338416366536261</v>
      </c>
      <c r="G17" s="12">
        <f t="shared" si="4"/>
        <v>2.0042745996287401</v>
      </c>
      <c r="H17" s="12">
        <f t="shared" si="5"/>
        <v>1.0297550878347355</v>
      </c>
      <c r="I17" s="12">
        <f t="shared" si="6"/>
        <v>0.33103718601540538</v>
      </c>
      <c r="J17" s="12">
        <f t="shared" si="7"/>
        <v>8.0667609301046515</v>
      </c>
      <c r="K17" s="12">
        <f t="shared" si="8"/>
        <v>0.63746558885833726</v>
      </c>
      <c r="L17" s="12">
        <f t="shared" si="9"/>
        <v>12.235932827110501</v>
      </c>
      <c r="M17" s="12">
        <f t="shared" si="10"/>
        <v>192.90403405462101</v>
      </c>
      <c r="N17" s="12">
        <f t="shared" si="11"/>
        <v>118.99435627973033</v>
      </c>
      <c r="O17" s="17">
        <f t="shared" si="12"/>
        <v>0.44404082433284614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1.2958466168405689E-3</v>
      </c>
      <c r="D18" s="12">
        <f t="shared" si="1"/>
        <v>2.0860532931869084E-3</v>
      </c>
      <c r="E18" s="12">
        <f t="shared" si="2"/>
        <v>1.2973123312593033E-3</v>
      </c>
      <c r="F18" s="12">
        <f t="shared" si="3"/>
        <v>1.6589208126901742E-3</v>
      </c>
      <c r="G18" s="12">
        <f t="shared" si="4"/>
        <v>6.8418853628889162E-4</v>
      </c>
      <c r="H18" s="12">
        <f t="shared" si="5"/>
        <v>1.3527099071744648E-3</v>
      </c>
      <c r="I18" s="12">
        <f t="shared" si="6"/>
        <v>6.6703739321994386E-3</v>
      </c>
      <c r="J18" s="12">
        <f t="shared" si="7"/>
        <v>5.724764050747632E-2</v>
      </c>
      <c r="K18" s="12">
        <f t="shared" si="8"/>
        <v>8.6738465909361635E-3</v>
      </c>
      <c r="L18" s="12">
        <f t="shared" si="9"/>
        <v>4.7048524925730639</v>
      </c>
      <c r="M18" s="12">
        <f t="shared" si="10"/>
        <v>4.4405325036908527</v>
      </c>
      <c r="N18" s="12">
        <f t="shared" si="11"/>
        <v>4.5486634082335753</v>
      </c>
      <c r="O18" s="17">
        <f t="shared" si="12"/>
        <v>8.5138257347390448E-3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2.0955360373769508E-4</v>
      </c>
      <c r="D20" s="12">
        <f t="shared" si="1"/>
        <v>1.3415846250487574E-3</v>
      </c>
      <c r="E20" s="12">
        <f t="shared" si="2"/>
        <v>2.1165335085456604E-4</v>
      </c>
      <c r="F20" s="12">
        <f t="shared" si="3"/>
        <v>3.5439348675086516E-3</v>
      </c>
      <c r="G20" s="12">
        <f t="shared" si="4"/>
        <v>4.871329847530797E-3</v>
      </c>
      <c r="H20" s="12">
        <f t="shared" si="5"/>
        <v>3.9609343130489706E-3</v>
      </c>
      <c r="I20" s="12">
        <f t="shared" si="6"/>
        <v>2.5435478398726235E-4</v>
      </c>
      <c r="J20" s="12">
        <f t="shared" si="7"/>
        <v>9.4593041473235336E-3</v>
      </c>
      <c r="K20" s="12">
        <f t="shared" si="8"/>
        <v>6.1898232563291887E-4</v>
      </c>
      <c r="L20" s="12">
        <f t="shared" si="9"/>
        <v>0</v>
      </c>
      <c r="M20" s="12">
        <f t="shared" si="10"/>
        <v>2.6799416014374435E-2</v>
      </c>
      <c r="N20" s="12">
        <f t="shared" si="11"/>
        <v>1.583601855394853E-2</v>
      </c>
      <c r="O20" s="17">
        <f t="shared" si="12"/>
        <v>4.9971424490730435E-4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1.4731065540917122E-2</v>
      </c>
      <c r="D21" s="12">
        <f t="shared" si="1"/>
        <v>0</v>
      </c>
      <c r="E21" s="12">
        <f t="shared" si="2"/>
        <v>1.4703741632105723E-2</v>
      </c>
      <c r="F21" s="12">
        <f t="shared" si="3"/>
        <v>1.6517459856470049E-2</v>
      </c>
      <c r="G21" s="12">
        <f t="shared" si="4"/>
        <v>0</v>
      </c>
      <c r="H21" s="12">
        <f t="shared" si="5"/>
        <v>1.1328520840166416E-2</v>
      </c>
      <c r="I21" s="12">
        <f t="shared" si="6"/>
        <v>3.1423329566192405E-2</v>
      </c>
      <c r="J21" s="12">
        <f t="shared" si="7"/>
        <v>0</v>
      </c>
      <c r="K21" s="12">
        <f t="shared" si="8"/>
        <v>3.017858492308997E-2</v>
      </c>
      <c r="L21" s="12">
        <f t="shared" si="9"/>
        <v>0.8809131781399655</v>
      </c>
      <c r="M21" s="12">
        <f t="shared" si="10"/>
        <v>0</v>
      </c>
      <c r="N21" s="12">
        <f t="shared" si="11"/>
        <v>0.36037357287544047</v>
      </c>
      <c r="O21" s="17">
        <f t="shared" si="12"/>
        <v>1.7365384852472472E-2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6.7754670863422314E-4</v>
      </c>
      <c r="D22" s="12">
        <f t="shared" si="1"/>
        <v>0</v>
      </c>
      <c r="E22" s="12">
        <f t="shared" si="2"/>
        <v>6.7628996149459754E-4</v>
      </c>
      <c r="F22" s="12">
        <f t="shared" si="3"/>
        <v>6.7444556135817259E-4</v>
      </c>
      <c r="G22" s="12">
        <f t="shared" si="4"/>
        <v>0</v>
      </c>
      <c r="H22" s="12">
        <f t="shared" si="5"/>
        <v>4.625693456376676E-4</v>
      </c>
      <c r="I22" s="12">
        <f t="shared" si="6"/>
        <v>1.2133087436476794E-3</v>
      </c>
      <c r="J22" s="12">
        <f t="shared" si="7"/>
        <v>0</v>
      </c>
      <c r="K22" s="12">
        <f t="shared" si="8"/>
        <v>1.1652470143550062E-3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7.3905084378711016E-4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5.1072079706272075E-5</v>
      </c>
      <c r="D24" s="12">
        <f t="shared" si="1"/>
        <v>0</v>
      </c>
      <c r="E24" s="12">
        <f t="shared" si="2"/>
        <v>5.0977348687336169E-5</v>
      </c>
      <c r="F24" s="12">
        <f t="shared" si="3"/>
        <v>3.2063558245717591E-5</v>
      </c>
      <c r="G24" s="12">
        <f t="shared" si="4"/>
        <v>0</v>
      </c>
      <c r="H24" s="12">
        <f t="shared" si="5"/>
        <v>2.1990832183207613E-5</v>
      </c>
      <c r="I24" s="12">
        <f t="shared" si="6"/>
        <v>3.4242065885647824E-5</v>
      </c>
      <c r="J24" s="12">
        <f t="shared" si="7"/>
        <v>0</v>
      </c>
      <c r="K24" s="12">
        <f t="shared" si="8"/>
        <v>3.2885665126455921E-5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4.6541869172320956E-5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0.18198079832715322</v>
      </c>
      <c r="D25" s="12">
        <f t="shared" ref="D25:O25" si="13">SUM(D15:D24)</f>
        <v>0.65423926623446971</v>
      </c>
      <c r="E25" s="12">
        <f t="shared" si="13"/>
        <v>0.18285676668644588</v>
      </c>
      <c r="F25" s="12">
        <f t="shared" si="13"/>
        <v>0.60782102795849779</v>
      </c>
      <c r="G25" s="12">
        <f t="shared" si="13"/>
        <v>2.0604026133417737</v>
      </c>
      <c r="H25" s="12">
        <f t="shared" si="13"/>
        <v>1.0641476864311692</v>
      </c>
      <c r="I25" s="12">
        <f t="shared" si="13"/>
        <v>0.37165025857587491</v>
      </c>
      <c r="J25" s="12">
        <f t="shared" si="13"/>
        <v>8.1616251874664574</v>
      </c>
      <c r="K25" s="12">
        <f t="shared" si="13"/>
        <v>0.68022766576034799</v>
      </c>
      <c r="L25" s="12">
        <f t="shared" si="13"/>
        <v>17.82169849782353</v>
      </c>
      <c r="M25" s="12">
        <f t="shared" si="13"/>
        <v>197.40144930308051</v>
      </c>
      <c r="N25" s="12">
        <f t="shared" si="13"/>
        <v>123.93700579183901</v>
      </c>
      <c r="O25" s="12">
        <f t="shared" si="13"/>
        <v>0.47291323222861381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(SUMIFS(MESKENAG2,KAYNAK,A28,SEBEP,B28,SÜRE,"Uzun",BİLDİRİM,"Bildirimli",İL,$B$10)/VLOOKUP($B$10,ABONE2,3,FALSE))</f>
        <v>0</v>
      </c>
      <c r="D28" s="12">
        <f>(SUMIFS(MESKENOG2,KAYNAK,A28,SEBEP,B28,SÜRE,"Uzun",BİLDİRİM,"Bildirimli",İL,$B$10)/VLOOKUP($B$10,ABONE2,4,FALSE))</f>
        <v>0</v>
      </c>
      <c r="E28" s="12">
        <f>(SUMIFS(MESKENAG2,KAYNAK,A28,SEBEP,B28,SÜRE,"Uzun",BİLDİRİM,"Bildirimli",İL,$B$10)+SUMIFS(MESKENOG2,KAYNAK,A28,SEBEP,B28,SÜRE,"Uzun",BİLDİRİM,"Bildirimli",İL,$B$10))/VLOOKUP($B$10,ABONE2,5,FALSE)</f>
        <v>0</v>
      </c>
      <c r="F28" s="12">
        <f>(SUMIFS(TARIMSALAG2,KAYNAK,A28,SEBEP,B28,SÜRE,"Uzun",BİLDİRİM,"Bildirimli",İL,$B$10)/VLOOKUP($B$10,ABONE2,6,FALSE))</f>
        <v>0</v>
      </c>
      <c r="G28" s="12">
        <f>(SUMIFS(TARIMSALOG2,KAYNAK,A28,SEBEP,B28,SÜRE,"Uzun",BİLDİRİM,"Bildirimli",İL,$B$10)/VLOOKUP($B$10,ABONE2,7,FALSE))</f>
        <v>0</v>
      </c>
      <c r="H28" s="12">
        <f>(SUMIFS(TARIMSALAG2,KAYNAK,A28,SEBEP,B28,SÜRE,"Uzun",BİLDİRİM,"Bildirimli",İL,$B$10)+SUMIFS(TARIMSALOG2,KAYNAK,A28,SEBEP,B28,SÜRE,"Uzun",BİLDİRİM,"Bildirimli",İL,$B$10))/VLOOKUP($B$10,ABONE2,8,FALSE)</f>
        <v>0</v>
      </c>
      <c r="I28" s="12">
        <f>(SUMIFS(TICARETHANEAG2,KAYNAK,A28,SEBEP,B28,SÜRE,"Uzun",BİLDİRİM,"Bildirimli",İL,$B$10)/VLOOKUP($B$10,ABONE2,9,FALSE))</f>
        <v>0</v>
      </c>
      <c r="J28" s="12">
        <f>(SUMIFS(TICARETHANEOG2,KAYNAK,A28,SEBEP,B28,SÜRE,"Uzun",BİLDİRİM,"Bildirimli",İL,$B$10)/VLOOKUP($B$10,ABONE2,10,FALSE))</f>
        <v>0</v>
      </c>
      <c r="K28" s="12">
        <f>(SUMIFS(TICARETHANEAG2,KAYNAK,A28,SEBEP,B28,SÜRE,"Uzun",BİLDİRİM,"Bildirimli",İL,$B$10)+SUMIFS(TICARETHANEOG2,KAYNAK,A28,SEBEP,B28,SÜRE,"Uzun",BİLDİRİM,"Bildirimli",İL,$B$10))/VLOOKUP($B$10,ABONE2,11,FALSE)</f>
        <v>0</v>
      </c>
      <c r="L28" s="12">
        <f>(SUMIFS(SANAYIAG2,KAYNAK,A28,SEBEP,B28,SÜRE,"Uzun",BİLDİRİM,"Bildirimli",İL,$B$10)/VLOOKUP($B$10,ABONE2,12,FALSE))</f>
        <v>0</v>
      </c>
      <c r="M28" s="12">
        <f>(SUMIFS(SANAYIOG2,KAYNAK,A28,SEBEP,B28,SÜRE,"Uzun",BİLDİRİM,"Bildirimli",İL,$B$10)/VLOOKUP($B$10,ABONE2,13,FALSE))</f>
        <v>0</v>
      </c>
      <c r="N28" s="12">
        <f>(SUMIFS(SANAYIAG2,KAYNAK,A28,SEBEP,B28,SÜRE,"Uzun",BİLDİRİM,"Bildirimli",İL,$B$10)+SUMIFS(SANAYIOG2,KAYNAK,A28,SEBEP,B28,SÜRE,"Uzun",BİLDİRİM,"Bildirimli",İL,$B$10))/VLOOKUP($B$10,ABONE2,14,FALSE)</f>
        <v>0</v>
      </c>
      <c r="O28" s="17">
        <f>(SUMIFS(MESKENAG2,KAYNAK,A28,SEBEP,B28,SÜRE,"Uzun",BİLDİRİM,"Bildirimli",İL,$B$10)+SUMIFS(MESKENOG2,KAYNAK,A28,SEBEP,B28,SÜRE,"Uzun",BİLDİRİM,"Bildirimli",İL,$B$10)+SUMIFS(TARIMSALAG2,KAYNAK,A28,SEBEP,B28,SÜRE,"Uzun",BİLDİRİM,"Bildirimli",İL,$B$10)+SUMIFS(TARIMSALOG2,KAYNAK,A28,SEBEP,B28,SÜRE,"Uzun",BİLDİRİM,"Bildirimli",İL,$B$10)+SUMIFS(TICARETHANEAG2,KAYNAK,A28,SEBEP,B28,SÜRE,"Uzun",BİLDİRİM,"Bildirimli",İL,$B$10)+SUMIFS(TICARETHANEOG2,KAYNAK,A28,SEBEP,B28,SÜRE,"Uzun",BİLDİRİM,"Bildirimli",İL,$B$10)+SUMIFS(SANAYIAG2,KAYNAK,A28,SEBEP,B28,SÜRE,"Uzun",BİLDİRİM,"Bildirimli",İL,$B$10)+SUMIFS(SANAYIOG2,KAYNAK,A28,SEBEP,B28,SÜRE,"Uzun",BİLDİRİM,"Bildirimli",İL,$B$10))/VLOOKUP($B$10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(SUMIFS(MESKENAG2,KAYNAK,A29,SEBEP,B29,SÜRE,"Uzun",BİLDİRİM,"Bildirimli",İL,$B$10)/VLOOKUP($B$10,ABONE2,3,FALSE))</f>
        <v>0.23734747722134317</v>
      </c>
      <c r="D29" s="12">
        <f>(SUMIFS(MESKENOG2,KAYNAK,A29,SEBEP,B29,SÜRE,"Uzun",BİLDİRİM,"Bildirimli",İL,$B$10)/VLOOKUP($B$10,ABONE2,4,FALSE))</f>
        <v>0.53301161060317193</v>
      </c>
      <c r="E29" s="12">
        <f>(SUMIFS(MESKENAG2,KAYNAK,A29,SEBEP,B29,SÜRE,"Uzun",BİLDİRİM,"Bildirimli",İL,$B$10)+SUMIFS(MESKENOG2,KAYNAK,A29,SEBEP,B29,SÜRE,"Uzun",BİLDİRİM,"Bildirimli",İL,$B$10))/VLOOKUP($B$10,ABONE2,5,FALSE)</f>
        <v>0.23789588967642911</v>
      </c>
      <c r="F29" s="12">
        <f>(SUMIFS(TARIMSALAG2,KAYNAK,A29,SEBEP,B29,SÜRE,"Uzun",BİLDİRİM,"Bildirimli",İL,$B$10)/VLOOKUP($B$10,ABONE2,6,FALSE))</f>
        <v>0.71141412397126513</v>
      </c>
      <c r="G29" s="12">
        <f>(SUMIFS(TARIMSALOG2,KAYNAK,A29,SEBEP,B29,SÜRE,"Uzun",BİLDİRİM,"Bildirimli",İL,$B$10)/VLOOKUP($B$10,ABONE2,7,FALSE))</f>
        <v>4.8983005318247663</v>
      </c>
      <c r="H29" s="12">
        <f>(SUMIFS(TARIMSALAG2,KAYNAK,A29,SEBEP,B29,SÜRE,"Uzun",BİLDİRİM,"Bildirimli",İL,$B$10)+SUMIFS(TARIMSALOG2,KAYNAK,A29,SEBEP,B29,SÜRE,"Uzun",BİLDİRİM,"Bildirimli",İL,$B$10))/VLOOKUP($B$10,ABONE2,8,FALSE)</f>
        <v>2.0267191664734465</v>
      </c>
      <c r="I29" s="12">
        <f>(SUMIFS(TICARETHANEAG2,KAYNAK,A29,SEBEP,B29,SÜRE,"Uzun",BİLDİRİM,"Bildirimli",İL,$B$10)/VLOOKUP($B$10,ABONE2,9,FALSE))</f>
        <v>0.61821542700232357</v>
      </c>
      <c r="J29" s="12">
        <f>(SUMIFS(TICARETHANEOG2,KAYNAK,A29,SEBEP,B29,SÜRE,"Uzun",BİLDİRİM,"Bildirimli",İL,$B$10)/VLOOKUP($B$10,ABONE2,10,FALSE))</f>
        <v>12.11330329056705</v>
      </c>
      <c r="K29" s="12">
        <f>(SUMIFS(TICARETHANEAG2,KAYNAK,A29,SEBEP,B29,SÜRE,"Uzun",BİLDİRİM,"Bildirimli",İL,$B$10)+SUMIFS(TICARETHANEOG2,KAYNAK,A29,SEBEP,B29,SÜRE,"Uzun",BİLDİRİM,"Bildirimli",İL,$B$10))/VLOOKUP($B$10,ABONE2,11,FALSE)</f>
        <v>1.0735602054741169</v>
      </c>
      <c r="L29" s="12">
        <f>(SUMIFS(SANAYIAG2,KAYNAK,A29,SEBEP,B29,SÜRE,"Uzun",BİLDİRİM,"Bildirimli",İL,$B$10)/VLOOKUP($B$10,ABONE2,12,FALSE))</f>
        <v>16.504172913237309</v>
      </c>
      <c r="M29" s="12">
        <f>(SUMIFS(SANAYIOG2,KAYNAK,A29,SEBEP,B29,SÜRE,"Uzun",BİLDİRİM,"Bildirimli",İL,$B$10)/VLOOKUP($B$10,ABONE2,13,FALSE))</f>
        <v>186.15640500653899</v>
      </c>
      <c r="N29" s="12">
        <f>(SUMIFS(SANAYIAG2,KAYNAK,A29,SEBEP,B29,SÜRE,"Uzun",BİLDİRİM,"Bildirimli",İL,$B$10)+SUMIFS(SANAYIOG2,KAYNAK,A29,SEBEP,B29,SÜRE,"Uzun",BİLDİRİM,"Bildirimli",İL,$B$10))/VLOOKUP($B$10,ABONE2,14,FALSE)</f>
        <v>116.75321915018829</v>
      </c>
      <c r="O29" s="17">
        <f>(SUMIFS(MESKENAG2,KAYNAK,A29,SEBEP,B29,SÜRE,"Uzun",BİLDİRİM,"Bildirimli",İL,$B$10)+SUMIFS(MESKENOG2,KAYNAK,A29,SEBEP,B29,SÜRE,"Uzun",BİLDİRİM,"Bildirimli",İL,$B$10)+SUMIFS(TARIMSALAG2,KAYNAK,A29,SEBEP,B29,SÜRE,"Uzun",BİLDİRİM,"Bildirimli",İL,$B$10)+SUMIFS(TARIMSALOG2,KAYNAK,A29,SEBEP,B29,SÜRE,"Uzun",BİLDİRİM,"Bildirimli",İL,$B$10)+SUMIFS(TICARETHANEAG2,KAYNAK,A29,SEBEP,B29,SÜRE,"Uzun",BİLDİRİM,"Bildirimli",İL,$B$10)+SUMIFS(TICARETHANEOG2,KAYNAK,A29,SEBEP,B29,SÜRE,"Uzun",BİLDİRİM,"Bildirimli",İL,$B$10)+SUMIFS(SANAYIAG2,KAYNAK,A29,SEBEP,B29,SÜRE,"Uzun",BİLDİRİM,"Bildirimli",İL,$B$10)+SUMIFS(SANAYIOG2,KAYNAK,A29,SEBEP,B29,SÜRE,"Uzun",BİLDİRİM,"Bildirimli",İL,$B$10))/VLOOKUP($B$10,ABONE2,15,FALSE)</f>
        <v>0.61987307849375917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(SUMIFS(MESKENAG2,KAYNAK,A30,SEBEP,B30,SÜRE,"Uzun",BİLDİRİM,"Bildirimli",İL,$B$10)/VLOOKUP($B$10,ABONE2,3,FALSE))</f>
        <v>0</v>
      </c>
      <c r="D30" s="12">
        <f>(SUMIFS(MESKENOG2,KAYNAK,A30,SEBEP,B30,SÜRE,"Uzun",BİLDİRİM,"Bildirimli",İL,$B$10)/VLOOKUP($B$10,ABONE2,4,FALSE))</f>
        <v>0</v>
      </c>
      <c r="E30" s="12">
        <f>(SUMIFS(MESKENAG2,KAYNAK,A30,SEBEP,B30,SÜRE,"Uzun",BİLDİRİM,"Bildirimli",İL,$B$10)+SUMIFS(MESKENOG2,KAYNAK,A30,SEBEP,B30,SÜRE,"Uzun",BİLDİRİM,"Bildirimli",İL,$B$10))/VLOOKUP($B$10,ABONE2,5,FALSE)</f>
        <v>0</v>
      </c>
      <c r="F30" s="12">
        <f>(SUMIFS(TARIMSALAG2,KAYNAK,A30,SEBEP,B30,SÜRE,"Uzun",BİLDİRİM,"Bildirimli",İL,$B$10)/VLOOKUP($B$10,ABONE2,6,FALSE))</f>
        <v>0</v>
      </c>
      <c r="G30" s="12">
        <f>(SUMIFS(TARIMSALOG2,KAYNAK,A30,SEBEP,B30,SÜRE,"Uzun",BİLDİRİM,"Bildirimli",İL,$B$10)/VLOOKUP($B$10,ABONE2,7,FALSE))</f>
        <v>0</v>
      </c>
      <c r="H30" s="12">
        <f>(SUMIFS(TARIMSALAG2,KAYNAK,A30,SEBEP,B30,SÜRE,"Uzun",BİLDİRİM,"Bildirimli",İL,$B$10)+SUMIFS(TARIMSALOG2,KAYNAK,A30,SEBEP,B30,SÜRE,"Uzun",BİLDİRİM,"Bildirimli",İL,$B$10))/VLOOKUP($B$10,ABONE2,8,FALSE)</f>
        <v>0</v>
      </c>
      <c r="I30" s="12">
        <f>(SUMIFS(TICARETHANEAG2,KAYNAK,A30,SEBEP,B30,SÜRE,"Uzun",BİLDİRİM,"Bildirimli",İL,$B$10)/VLOOKUP($B$10,ABONE2,9,FALSE))</f>
        <v>0</v>
      </c>
      <c r="J30" s="12">
        <f>(SUMIFS(TICARETHANEOG2,KAYNAK,A30,SEBEP,B30,SÜRE,"Uzun",BİLDİRİM,"Bildirimli",İL,$B$10)/VLOOKUP($B$10,ABONE2,10,FALSE))</f>
        <v>0</v>
      </c>
      <c r="K30" s="12">
        <f>(SUMIFS(TICARETHANEAG2,KAYNAK,A30,SEBEP,B30,SÜRE,"Uzun",BİLDİRİM,"Bildirimli",İL,$B$10)+SUMIFS(TICARETHANEOG2,KAYNAK,A30,SEBEP,B30,SÜRE,"Uzun",BİLDİRİM,"Bildirimli",İL,$B$10))/VLOOKUP($B$10,ABONE2,11,FALSE)</f>
        <v>0</v>
      </c>
      <c r="L30" s="12">
        <f>(SUMIFS(SANAYIAG2,KAYNAK,A30,SEBEP,B30,SÜRE,"Uzun",BİLDİRİM,"Bildirimli",İL,$B$10)/VLOOKUP($B$10,ABONE2,12,FALSE))</f>
        <v>0</v>
      </c>
      <c r="M30" s="12">
        <f>(SUMIFS(SANAYIOG2,KAYNAK,A30,SEBEP,B30,SÜRE,"Uzun",BİLDİRİM,"Bildirimli",İL,$B$10)/VLOOKUP($B$10,ABONE2,13,FALSE))</f>
        <v>0</v>
      </c>
      <c r="N30" s="12">
        <f>(SUMIFS(SANAYIAG2,KAYNAK,A30,SEBEP,B30,SÜRE,"Uzun",BİLDİRİM,"Bildirimli",İL,$B$10)+SUMIFS(SANAYIOG2,KAYNAK,A30,SEBEP,B30,SÜRE,"Uzun",BİLDİRİM,"Bildirimli",İL,$B$10))/VLOOKUP($B$10,ABONE2,14,FALSE)</f>
        <v>0</v>
      </c>
      <c r="O30" s="17">
        <f>(SUMIFS(MESKENAG2,KAYNAK,A30,SEBEP,B30,SÜRE,"Uzun",BİLDİRİM,"Bildirimli",İL,$B$10)+SUMIFS(MESKENOG2,KAYNAK,A30,SEBEP,B30,SÜRE,"Uzun",BİLDİRİM,"Bildirimli",İL,$B$10)+SUMIFS(TARIMSALAG2,KAYNAK,A30,SEBEP,B30,SÜRE,"Uzun",BİLDİRİM,"Bildirimli",İL,$B$10)+SUMIFS(TARIMSALOG2,KAYNAK,A30,SEBEP,B30,SÜRE,"Uzun",BİLDİRİM,"Bildirimli",İL,$B$10)+SUMIFS(TICARETHANEAG2,KAYNAK,A30,SEBEP,B30,SÜRE,"Uzun",BİLDİRİM,"Bildirimli",İL,$B$10)+SUMIFS(TICARETHANEOG2,KAYNAK,A30,SEBEP,B30,SÜRE,"Uzun",BİLDİRİM,"Bildirimli",İL,$B$10)+SUMIFS(SANAYIAG2,KAYNAK,A30,SEBEP,B30,SÜRE,"Uzun",BİLDİRİM,"Bildirimli",İL,$B$10)+SUMIFS(SANAYIOG2,KAYNAK,A30,SEBEP,B30,SÜRE,"Uzun",BİLDİRİM,"Bildirimli",İL,$B$10))/VLOOKUP($B$10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(SUMIFS(MESKENAG2,KAYNAK,A31,SEBEP,B31,SÜRE,"Uzun",BİLDİRİM,"Bildirimli",İL,$B$10)/VLOOKUP($B$10,ABONE2,3,FALSE))</f>
        <v>8.3314722461646073E-3</v>
      </c>
      <c r="D31" s="12">
        <f>(SUMIFS(MESKENOG2,KAYNAK,A31,SEBEP,B31,SÜRE,"Uzun",BİLDİRİM,"Bildirimli",İL,$B$10)/VLOOKUP($B$10,ABONE2,4,FALSE))</f>
        <v>0</v>
      </c>
      <c r="E31" s="12">
        <f>(SUMIFS(MESKENAG2,KAYNAK,A31,SEBEP,B31,SÜRE,"Uzun",BİLDİRİM,"Bildirimli",İL,$B$10)+SUMIFS(MESKENOG2,KAYNAK,A31,SEBEP,B31,SÜRE,"Uzun",BİLDİRİM,"Bildirimli",İL,$B$10))/VLOOKUP($B$10,ABONE2,5,FALSE)</f>
        <v>8.3160186194539947E-3</v>
      </c>
      <c r="F31" s="12">
        <f>(SUMIFS(TARIMSALAG2,KAYNAK,A31,SEBEP,B31,SÜRE,"Uzun",BİLDİRİM,"Bildirimli",İL,$B$10)/VLOOKUP($B$10,ABONE2,6,FALSE))</f>
        <v>1.0441887695673937E-2</v>
      </c>
      <c r="G31" s="12">
        <f>(SUMIFS(TARIMSALOG2,KAYNAK,A31,SEBEP,B31,SÜRE,"Uzun",BİLDİRİM,"Bildirimli",İL,$B$10)/VLOOKUP($B$10,ABONE2,7,FALSE))</f>
        <v>0</v>
      </c>
      <c r="H31" s="12">
        <f>(SUMIFS(TARIMSALAG2,KAYNAK,A31,SEBEP,B31,SÜRE,"Uzun",BİLDİRİM,"Bildirimli",İL,$B$10)+SUMIFS(TARIMSALOG2,KAYNAK,A31,SEBEP,B31,SÜRE,"Uzun",BİLDİRİM,"Bildirimli",İL,$B$10))/VLOOKUP($B$10,ABONE2,8,FALSE)</f>
        <v>7.1615819501921569E-3</v>
      </c>
      <c r="I31" s="12">
        <f>(SUMIFS(TICARETHANEAG2,KAYNAK,A31,SEBEP,B31,SÜRE,"Uzun",BİLDİRİM,"Bildirimli",İL,$B$10)/VLOOKUP($B$10,ABONE2,9,FALSE))</f>
        <v>2.1127587809579011E-2</v>
      </c>
      <c r="J31" s="12">
        <f>(SUMIFS(TICARETHANEOG2,KAYNAK,A31,SEBEP,B31,SÜRE,"Uzun",BİLDİRİM,"Bildirimli",İL,$B$10)/VLOOKUP($B$10,ABONE2,10,FALSE))</f>
        <v>0</v>
      </c>
      <c r="K31" s="12">
        <f>(SUMIFS(TICARETHANEAG2,KAYNAK,A31,SEBEP,B31,SÜRE,"Uzun",BİLDİRİM,"Bildirimli",İL,$B$10)+SUMIFS(TICARETHANEOG2,KAYNAK,A31,SEBEP,B31,SÜRE,"Uzun",BİLDİRİM,"Bildirimli",İL,$B$10))/VLOOKUP($B$10,ABONE2,11,FALSE)</f>
        <v>2.0290679305270044E-2</v>
      </c>
      <c r="L31" s="12">
        <f>(SUMIFS(SANAYIAG2,KAYNAK,A31,SEBEP,B31,SÜRE,"Uzun",BİLDİRİM,"Bildirimli",İL,$B$10)/VLOOKUP($B$10,ABONE2,12,FALSE))</f>
        <v>0.58865901291691847</v>
      </c>
      <c r="M31" s="12">
        <f>(SUMIFS(SANAYIOG2,KAYNAK,A31,SEBEP,B31,SÜRE,"Uzun",BİLDİRİM,"Bildirimli",İL,$B$10)/VLOOKUP($B$10,ABONE2,13,FALSE))</f>
        <v>0</v>
      </c>
      <c r="N31" s="12">
        <f>(SUMIFS(SANAYIAG2,KAYNAK,A31,SEBEP,B31,SÜRE,"Uzun",BİLDİRİM,"Bildirimli",İL,$B$10)+SUMIFS(SANAYIOG2,KAYNAK,A31,SEBEP,B31,SÜRE,"Uzun",BİLDİRİM,"Bildirimli",İL,$B$10))/VLOOKUP($B$10,ABONE2,14,FALSE)</f>
        <v>0.24081505073873935</v>
      </c>
      <c r="O31" s="17">
        <f>(SUMIFS(MESKENAG2,KAYNAK,A31,SEBEP,B31,SÜRE,"Uzun",BİLDİRİM,"Bildirimli",İL,$B$10)+SUMIFS(MESKENOG2,KAYNAK,A31,SEBEP,B31,SÜRE,"Uzun",BİLDİRİM,"Bildirimli",İL,$B$10)+SUMIFS(TARIMSALAG2,KAYNAK,A31,SEBEP,B31,SÜRE,"Uzun",BİLDİRİM,"Bildirimli",İL,$B$10)+SUMIFS(TARIMSALOG2,KAYNAK,A31,SEBEP,B31,SÜRE,"Uzun",BİLDİRİM,"Bildirimli",İL,$B$10)+SUMIFS(TICARETHANEAG2,KAYNAK,A31,SEBEP,B31,SÜRE,"Uzun",BİLDİRİM,"Bildirimli",İL,$B$10)+SUMIFS(TICARETHANEOG2,KAYNAK,A31,SEBEP,B31,SÜRE,"Uzun",BİLDİRİM,"Bildirimli",İL,$B$10)+SUMIFS(SANAYIAG2,KAYNAK,A31,SEBEP,B31,SÜRE,"Uzun",BİLDİRİM,"Bildirimli",İL,$B$10)+SUMIFS(SANAYIOG2,KAYNAK,A31,SEBEP,B31,SÜRE,"Uzun",BİLDİRİM,"Bildirimli",İL,$B$10))/VLOOKUP($B$10,ABONE2,15,FALSE)</f>
        <v>1.0408346704339997E-2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(SUMIFS(MESKENAG2,KAYNAK,A32,SEBEP,B32,SÜRE,"Uzun",BİLDİRİM,"Bildirimli",İL,$B$10)/VLOOKUP($B$10,ABONE2,3,FALSE))</f>
        <v>0</v>
      </c>
      <c r="D32" s="12">
        <f>(SUMIFS(MESKENOG2,KAYNAK,A32,SEBEP,B32,SÜRE,"Uzun",BİLDİRİM,"Bildirimli",İL,$B$10)/VLOOKUP($B$10,ABONE2,4,FALSE))</f>
        <v>0</v>
      </c>
      <c r="E32" s="12">
        <f>(SUMIFS(MESKENAG2,KAYNAK,A32,SEBEP,B32,SÜRE,"Uzun",BİLDİRİM,"Bildirimli",İL,$B$10)+SUMIFS(MESKENOG2,KAYNAK,A32,SEBEP,B32,SÜRE,"Uzun",BİLDİRİM,"Bildirimli",İL,$B$10))/VLOOKUP($B$10,ABONE2,5,FALSE)</f>
        <v>0</v>
      </c>
      <c r="F32" s="12">
        <f>(SUMIFS(TARIMSALAG2,KAYNAK,A32,SEBEP,B32,SÜRE,"Uzun",BİLDİRİM,"Bildirimli",İL,$B$10)/VLOOKUP($B$10,ABONE2,6,FALSE))</f>
        <v>0</v>
      </c>
      <c r="G32" s="12">
        <f>(SUMIFS(TARIMSALOG2,KAYNAK,A32,SEBEP,B32,SÜRE,"Uzun",BİLDİRİM,"Bildirimli",İL,$B$10)/VLOOKUP($B$10,ABONE2,7,FALSE))</f>
        <v>0</v>
      </c>
      <c r="H32" s="12">
        <f>(SUMIFS(TARIMSALAG2,KAYNAK,A32,SEBEP,B32,SÜRE,"Uzun",BİLDİRİM,"Bildirimli",İL,$B$10)+SUMIFS(TARIMSALOG2,KAYNAK,A32,SEBEP,B32,SÜRE,"Uzun",BİLDİRİM,"Bildirimli",İL,$B$10))/VLOOKUP($B$10,ABONE2,8,FALSE)</f>
        <v>0</v>
      </c>
      <c r="I32" s="12">
        <f>(SUMIFS(TICARETHANEAG2,KAYNAK,A32,SEBEP,B32,SÜRE,"Uzun",BİLDİRİM,"Bildirimli",İL,$B$10)/VLOOKUP($B$10,ABONE2,9,FALSE))</f>
        <v>0</v>
      </c>
      <c r="J32" s="12">
        <f>(SUMIFS(TICARETHANEOG2,KAYNAK,A32,SEBEP,B32,SÜRE,"Uzun",BİLDİRİM,"Bildirimli",İL,$B$10)/VLOOKUP($B$10,ABONE2,10,FALSE))</f>
        <v>0</v>
      </c>
      <c r="K32" s="12">
        <f>(SUMIFS(TICARETHANEAG2,KAYNAK,A32,SEBEP,B32,SÜRE,"Uzun",BİLDİRİM,"Bildirimli",İL,$B$10)+SUMIFS(TICARETHANEOG2,KAYNAK,A32,SEBEP,B32,SÜRE,"Uzun",BİLDİRİM,"Bildirimli",İL,$B$10))/VLOOKUP($B$10,ABONE2,11,FALSE)</f>
        <v>0</v>
      </c>
      <c r="L32" s="12">
        <f>(SUMIFS(SANAYIAG2,KAYNAK,A32,SEBEP,B32,SÜRE,"Uzun",BİLDİRİM,"Bildirimli",İL,$B$10)/VLOOKUP($B$10,ABONE2,12,FALSE))</f>
        <v>0</v>
      </c>
      <c r="M32" s="12">
        <f>(SUMIFS(SANAYIOG2,KAYNAK,A32,SEBEP,B32,SÜRE,"Uzun",BİLDİRİM,"Bildirimli",İL,$B$10)/VLOOKUP($B$10,ABONE2,13,FALSE))</f>
        <v>0</v>
      </c>
      <c r="N32" s="12">
        <f>(SUMIFS(SANAYIAG2,KAYNAK,A32,SEBEP,B32,SÜRE,"Uzun",BİLDİRİM,"Bildirimli",İL,$B$10)+SUMIFS(SANAYIOG2,KAYNAK,A32,SEBEP,B32,SÜRE,"Uzun",BİLDİRİM,"Bildirimli",İL,$B$10))/VLOOKUP($B$10,ABONE2,14,FALSE)</f>
        <v>0</v>
      </c>
      <c r="O32" s="17">
        <f>(SUMIFS(MESKENAG2,KAYNAK,A32,SEBEP,B32,SÜRE,"Uzun",BİLDİRİM,"Bildirimli",İL,$B$10)+SUMIFS(MESKENOG2,KAYNAK,A32,SEBEP,B32,SÜRE,"Uzun",BİLDİRİM,"Bildirimli",İL,$B$10)+SUMIFS(TARIMSALAG2,KAYNAK,A32,SEBEP,B32,SÜRE,"Uzun",BİLDİRİM,"Bildirimli",İL,$B$10)+SUMIFS(TARIMSALOG2,KAYNAK,A32,SEBEP,B32,SÜRE,"Uzun",BİLDİRİM,"Bildirimli",İL,$B$10)+SUMIFS(TICARETHANEAG2,KAYNAK,A32,SEBEP,B32,SÜRE,"Uzun",BİLDİRİM,"Bildirimli",İL,$B$10)+SUMIFS(TICARETHANEOG2,KAYNAK,A32,SEBEP,B32,SÜRE,"Uzun",BİLDİRİM,"Bildirimli",İL,$B$10)+SUMIFS(SANAYIAG2,KAYNAK,A32,SEBEP,B32,SÜRE,"Uzun",BİLDİRİM,"Bildirimli",İL,$B$10)+SUMIFS(SANAYIOG2,KAYNAK,A32,SEBEP,B32,SÜRE,"Uzun",BİLDİRİM,"Bildirimli",İL,$B$10))/VLOOKUP($B$10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0.24567894946750776</v>
      </c>
      <c r="D33" s="12">
        <f t="shared" ref="D33:O33" si="14">SUM(D28:D32)</f>
        <v>0.53301161060317193</v>
      </c>
      <c r="E33" s="12">
        <f t="shared" si="14"/>
        <v>0.2462119082958831</v>
      </c>
      <c r="F33" s="12">
        <f t="shared" si="14"/>
        <v>0.72185601166693902</v>
      </c>
      <c r="G33" s="12">
        <f t="shared" si="14"/>
        <v>4.8983005318247663</v>
      </c>
      <c r="H33" s="12">
        <f t="shared" si="14"/>
        <v>2.0338807484236385</v>
      </c>
      <c r="I33" s="12">
        <f t="shared" si="14"/>
        <v>0.63934301481190259</v>
      </c>
      <c r="J33" s="12">
        <f t="shared" si="14"/>
        <v>12.11330329056705</v>
      </c>
      <c r="K33" s="12">
        <f t="shared" si="14"/>
        <v>1.0938508847793869</v>
      </c>
      <c r="L33" s="12">
        <f t="shared" si="14"/>
        <v>17.092831926154226</v>
      </c>
      <c r="M33" s="12">
        <f t="shared" si="14"/>
        <v>186.15640500653899</v>
      </c>
      <c r="N33" s="12">
        <f t="shared" si="14"/>
        <v>116.99403420092703</v>
      </c>
      <c r="O33" s="12">
        <f t="shared" si="14"/>
        <v>0.63028142519809915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VLOOKUP($B$10,ABONE2,3,FALSE)</f>
        <v>727010</v>
      </c>
      <c r="D37" s="16">
        <f>VLOOKUP($B$10,ABONE2,4,FALSE)</f>
        <v>1351</v>
      </c>
      <c r="E37" s="16">
        <f>VLOOKUP($B$10,ABONE2,5,FALSE)</f>
        <v>728361</v>
      </c>
      <c r="F37" s="16">
        <f>VLOOKUP($B$10,ABONE2,6,FALSE)</f>
        <v>34475</v>
      </c>
      <c r="G37" s="16">
        <f>VLOOKUP($B$10,ABONE2,7,FALSE)</f>
        <v>15791</v>
      </c>
      <c r="H37" s="16">
        <f>VLOOKUP($B$10,ABONE2,8,FALSE)</f>
        <v>50266</v>
      </c>
      <c r="I37" s="16">
        <f>VLOOKUP($B$10,ABONE2,9,FALSE)</f>
        <v>136377</v>
      </c>
      <c r="J37" s="16">
        <f>VLOOKUP($B$10,ABONE2,10,FALSE)</f>
        <v>5625</v>
      </c>
      <c r="K37" s="16">
        <f>VLOOKUP($B$10,ABONE2,11,FALSE)</f>
        <v>142002</v>
      </c>
      <c r="L37" s="21">
        <f>VLOOKUP($B$10,ABONE2,12,FALSE)</f>
        <v>504</v>
      </c>
      <c r="M37" s="21">
        <f>VLOOKUP($B$10,ABONE2,13,FALSE)</f>
        <v>728</v>
      </c>
      <c r="N37" s="21">
        <f>VLOOKUP($B$10,ABONE2,14,FALSE)</f>
        <v>1232</v>
      </c>
      <c r="O37" s="21">
        <f>VLOOKUP($B$10,ABONE2,15,FALSE)</f>
        <v>921861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VLOOKUP($B$10,TUKETIM,3,FALSE)</f>
        <v>122127.9640230377</v>
      </c>
      <c r="D38" s="16">
        <f>VLOOKUP($B$10,TUKETIM,4,FALSE)</f>
        <v>9823.9141875793357</v>
      </c>
      <c r="E38" s="16">
        <f>VLOOKUP($B$10,TUKETIM,5,FALSE)</f>
        <v>131951.87821061703</v>
      </c>
      <c r="F38" s="16">
        <f>VLOOKUP($B$10,TUKETIM,6,FALSE)</f>
        <v>21840.03782657428</v>
      </c>
      <c r="G38" s="16">
        <f>VLOOKUP($B$10,TUKETIM,7,FALSE)</f>
        <v>31891.36826748971</v>
      </c>
      <c r="H38" s="16">
        <f>VLOOKUP($B$10,TUKETIM,8,FALSE)</f>
        <v>53731.40609406399</v>
      </c>
      <c r="I38" s="16">
        <f>VLOOKUP($B$10,TUKETIM,9,FALSE)</f>
        <v>58994.049658209784</v>
      </c>
      <c r="J38" s="16">
        <f>VLOOKUP($B$10,TUKETIM,10,FALSE)</f>
        <v>60413.194232878086</v>
      </c>
      <c r="K38" s="16">
        <f>VLOOKUP($B$10,TUKETIM,11,FALSE)</f>
        <v>119407.24389108787</v>
      </c>
      <c r="L38" s="21">
        <f>VLOOKUP($B$10,TUKETIM,12,FALSE)</f>
        <v>5145.4679504828864</v>
      </c>
      <c r="M38" s="21">
        <f>VLOOKUP($B$10,TUKETIM,13,FALSE)</f>
        <v>114281.10739398649</v>
      </c>
      <c r="N38" s="21">
        <f>VLOOKUP($B$10,TUKETIM,14,FALSE)</f>
        <v>119426.57534446937</v>
      </c>
      <c r="O38" s="21">
        <f>VLOOKUP($B$10,TUKETIM,15,FALSE)</f>
        <v>424517.10354023823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VLOOKUP($B$10,ANLASMA,3,FALSE)</f>
        <v>3602882.4260001415</v>
      </c>
      <c r="D39" s="16">
        <f>VLOOKUP($B$10,ANLASMA,4,FALSE)</f>
        <v>27333.851999999999</v>
      </c>
      <c r="E39" s="16">
        <f>VLOOKUP($B$10,ANLASMA,5,FALSE)</f>
        <v>3630216.2780001415</v>
      </c>
      <c r="F39" s="16">
        <f>VLOOKUP($B$10,ANLASMA,6,FALSE)</f>
        <v>235773.09699999916</v>
      </c>
      <c r="G39" s="16">
        <f>VLOOKUP($B$10,ANLASMA,7,FALSE)</f>
        <v>388924.19899999979</v>
      </c>
      <c r="H39" s="16">
        <f>VLOOKUP($B$10,ANLASMA,8,FALSE)</f>
        <v>624697.29599999893</v>
      </c>
      <c r="I39" s="16">
        <f>VLOOKUP($B$10,ANLASMA,9,FALSE)</f>
        <v>774601.25600000122</v>
      </c>
      <c r="J39" s="16">
        <f>VLOOKUP($B$10,ANLASMA,10,FALSE)</f>
        <v>992695.35900000005</v>
      </c>
      <c r="K39" s="16">
        <f>VLOOKUP($B$10,ANLASMA,11,FALSE)</f>
        <v>1767296.6150000012</v>
      </c>
      <c r="L39" s="21">
        <f>VLOOKUP($B$10,ANLASMA,12,FALSE)</f>
        <v>18555.72</v>
      </c>
      <c r="M39" s="21">
        <f>VLOOKUP($B$10,ANLASMA,13,FALSE)</f>
        <v>620777.26800000004</v>
      </c>
      <c r="N39" s="21">
        <f>VLOOKUP($B$10,ANLASMA,14,FALSE)</f>
        <v>639332.98800000001</v>
      </c>
      <c r="O39" s="21">
        <f>VLOOKUP($B$10,ANLASMA,15,FALSE)</f>
        <v>6661543.1770001417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3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F13:H13"/>
    <mergeCell ref="I13:K13"/>
    <mergeCell ref="L13:N13"/>
    <mergeCell ref="O13:O14"/>
    <mergeCell ref="A25:B25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7.3635616004678744E-2</v>
      </c>
      <c r="D17" s="12">
        <f t="shared" si="1"/>
        <v>2.3623780995971393E-2</v>
      </c>
      <c r="E17" s="12">
        <f t="shared" si="2"/>
        <v>7.3396293412003835E-2</v>
      </c>
      <c r="F17" s="12">
        <f t="shared" si="3"/>
        <v>7.0862547042237503E-2</v>
      </c>
      <c r="G17" s="12">
        <f t="shared" si="4"/>
        <v>1.3514960591174963</v>
      </c>
      <c r="H17" s="12">
        <f t="shared" si="5"/>
        <v>0.44015301019598807</v>
      </c>
      <c r="I17" s="12">
        <f t="shared" si="6"/>
        <v>0.17382124661149695</v>
      </c>
      <c r="J17" s="12">
        <f t="shared" si="7"/>
        <v>1.032009213587701</v>
      </c>
      <c r="K17" s="12">
        <f t="shared" si="8"/>
        <v>0.20420097471612045</v>
      </c>
      <c r="L17" s="12">
        <f t="shared" si="9"/>
        <v>1.3574338469639213</v>
      </c>
      <c r="M17" s="12">
        <f t="shared" si="10"/>
        <v>47.168046579838169</v>
      </c>
      <c r="N17" s="12">
        <f t="shared" si="11"/>
        <v>20.172506933680129</v>
      </c>
      <c r="O17" s="17">
        <f t="shared" si="12"/>
        <v>0.15264052417090238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5.7460417024340011E-3</v>
      </c>
      <c r="D21" s="12">
        <f t="shared" si="1"/>
        <v>0</v>
      </c>
      <c r="E21" s="12">
        <f t="shared" si="2"/>
        <v>5.7185450589374116E-3</v>
      </c>
      <c r="F21" s="12">
        <f t="shared" si="3"/>
        <v>4.1453784343533674E-3</v>
      </c>
      <c r="G21" s="12">
        <f t="shared" si="4"/>
        <v>0</v>
      </c>
      <c r="H21" s="12">
        <f t="shared" si="5"/>
        <v>2.9499945032478996E-3</v>
      </c>
      <c r="I21" s="12">
        <f t="shared" si="6"/>
        <v>6.7760762843542882E-3</v>
      </c>
      <c r="J21" s="12">
        <f t="shared" si="7"/>
        <v>0</v>
      </c>
      <c r="K21" s="12">
        <f t="shared" si="8"/>
        <v>6.5362041781766699E-3</v>
      </c>
      <c r="L21" s="12">
        <f t="shared" si="9"/>
        <v>0.38964048197347773</v>
      </c>
      <c r="M21" s="12">
        <f t="shared" si="10"/>
        <v>0</v>
      </c>
      <c r="N21" s="12">
        <f t="shared" si="11"/>
        <v>0.2296095697343708</v>
      </c>
      <c r="O21" s="17">
        <f t="shared" si="12"/>
        <v>6.1603894881958644E-3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1.8788291896356466E-3</v>
      </c>
      <c r="D22" s="12">
        <f t="shared" si="1"/>
        <v>0</v>
      </c>
      <c r="E22" s="12">
        <f t="shared" si="2"/>
        <v>1.8698383923018034E-3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4.1267458264515099E-3</v>
      </c>
      <c r="J22" s="12">
        <f t="shared" si="7"/>
        <v>0</v>
      </c>
      <c r="K22" s="12">
        <f t="shared" si="8"/>
        <v>3.9806596297337661E-3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2.1657201873264043E-3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8.1260486896748405E-2</v>
      </c>
      <c r="D25" s="12">
        <f t="shared" ref="D25:O25" si="13">SUM(D15:D24)</f>
        <v>2.3623780995971393E-2</v>
      </c>
      <c r="E25" s="12">
        <f t="shared" si="13"/>
        <v>8.0984676863243052E-2</v>
      </c>
      <c r="F25" s="12">
        <f t="shared" si="13"/>
        <v>7.5007925476590867E-2</v>
      </c>
      <c r="G25" s="12">
        <f t="shared" si="13"/>
        <v>1.3514960591174963</v>
      </c>
      <c r="H25" s="12">
        <f t="shared" si="13"/>
        <v>0.44310300469923597</v>
      </c>
      <c r="I25" s="12">
        <f t="shared" si="13"/>
        <v>0.18472406872230274</v>
      </c>
      <c r="J25" s="12">
        <f t="shared" si="13"/>
        <v>1.032009213587701</v>
      </c>
      <c r="K25" s="12">
        <f t="shared" si="13"/>
        <v>0.21471783852403087</v>
      </c>
      <c r="L25" s="12">
        <f t="shared" si="13"/>
        <v>1.7470743289373991</v>
      </c>
      <c r="M25" s="12">
        <f t="shared" si="13"/>
        <v>47.168046579838169</v>
      </c>
      <c r="N25" s="12">
        <f t="shared" si="13"/>
        <v>20.402116503414501</v>
      </c>
      <c r="O25" s="12">
        <f t="shared" si="13"/>
        <v>0.16096663384642465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0.3001280720521029</v>
      </c>
      <c r="D29" s="12">
        <f>(SUMIFS(MESKENOG2,KAYNAK,A29,SEBEP,B29,SÜRE,"Uzun",BİLDİRİM,"Bildirimli",İL,$B$10,İLÇE,$B$11)/VLOOKUP($B$11,ABONE2,4,FALSE))</f>
        <v>0.5096973196344452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0.30113092778950196</v>
      </c>
      <c r="F29" s="12">
        <f>(SUMIFS(TARIMSALAG2,KAYNAK,A29,SEBEP,B29,SÜRE,"Uzun",BİLDİRİM,"Bildirimli",İL,$B$10,İLÇE,$B$11)/VLOOKUP($B$11,ABONE2,6,FALSE))</f>
        <v>1.1754112186047205</v>
      </c>
      <c r="G29" s="12">
        <f>(SUMIFS(TARIMSALOG2,KAYNAK,A29,SEBEP,B29,SÜRE,"Uzun",BİLDİRİM,"Bildirimli",İL,$B$10,İLÇE,$B$11)/VLOOKUP($B$11,ABONE2,7,FALSE))</f>
        <v>7.9671204867515666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3.1339055400403564</v>
      </c>
      <c r="I29" s="12">
        <f>(SUMIFS(TICARETHANEAG2,KAYNAK,A29,SEBEP,B29,SÜRE,"Uzun",BİLDİRİM,"Bildirimli",İL,$B$10,İLÇE,$B$11)/VLOOKUP($B$11,ABONE2,9,FALSE))</f>
        <v>0.99608474828686278</v>
      </c>
      <c r="J29" s="12">
        <f>(SUMIFS(TICARETHANEOG2,KAYNAK,A29,SEBEP,B29,SÜRE,"Uzun",BİLDİRİM,"Bildirimli",İL,$B$10,İLÇE,$B$11)/VLOOKUP($B$11,ABONE2,10,FALSE))</f>
        <v>14.518553838171094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1.4747781698473281</v>
      </c>
      <c r="L29" s="12">
        <f>(SUMIFS(SANAYIAG2,KAYNAK,A29,SEBEP,B29,SÜRE,"Uzun",BİLDİRİM,"Bildirimli",İL,$B$10,İLÇE,$B$11)/VLOOKUP($B$11,ABONE2,12,FALSE))</f>
        <v>51.67316942261516</v>
      </c>
      <c r="M29" s="12">
        <f>(SUMIFS(SANAYIOG2,KAYNAK,A29,SEBEP,B29,SÜRE,"Uzun",BİLDİRİM,"Bildirimli",İL,$B$10,İLÇE,$B$11)/VLOOKUP($B$11,ABONE2,13,FALSE))</f>
        <v>409.30267064870009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198.5567145690429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1.0243348446343465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2.8320718099080982E-5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2.8185194423920745E-5</v>
      </c>
      <c r="F31" s="12">
        <f>(SUMIFS(TARIMSALAG2,KAYNAK,A31,SEBEP,B31,SÜRE,"Uzun",BİLDİRİM,"Bildirimli",İL,$B$10,İLÇE,$B$11)/VLOOKUP($B$11,ABONE2,6,FALSE))</f>
        <v>4.8922986779216544E-3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3.4815287522397495E-3</v>
      </c>
      <c r="I31" s="12">
        <f>(SUMIFS(TICARETHANEAG2,KAYNAK,A31,SEBEP,B31,SÜRE,"Uzun",BİLDİRİM,"Bildirimli",İL,$B$10,İLÇE,$B$11)/VLOOKUP($B$11,ABONE2,9,FALSE))</f>
        <v>5.5597488390590789E-2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5.3629345459669291E-2</v>
      </c>
      <c r="L31" s="12">
        <f>(SUMIFS(SANAYIAG2,KAYNAK,A31,SEBEP,B31,SÜRE,"Uzun",BİLDİRİM,"Bildirimli",İL,$B$10,İLÇE,$B$11)/VLOOKUP($B$11,ABONE2,12,FALSE))</f>
        <v>7.117441160070376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4.1942063978986139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1.7946655905578715E-2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0.30015639277020201</v>
      </c>
      <c r="D33" s="12">
        <f t="shared" ref="D33:O33" si="14">SUM(D28:D32)</f>
        <v>0.5096973196344452</v>
      </c>
      <c r="E33" s="12">
        <f t="shared" si="14"/>
        <v>0.30115911298392589</v>
      </c>
      <c r="F33" s="12">
        <f t="shared" si="14"/>
        <v>1.1803035172826422</v>
      </c>
      <c r="G33" s="12">
        <f t="shared" si="14"/>
        <v>7.9671204867515666</v>
      </c>
      <c r="H33" s="12">
        <f t="shared" si="14"/>
        <v>3.137387068792596</v>
      </c>
      <c r="I33" s="12">
        <f t="shared" si="14"/>
        <v>1.0516822366774536</v>
      </c>
      <c r="J33" s="12">
        <f t="shared" si="14"/>
        <v>14.518553838171094</v>
      </c>
      <c r="K33" s="12">
        <f t="shared" si="14"/>
        <v>1.5284075153069974</v>
      </c>
      <c r="L33" s="12">
        <f t="shared" si="14"/>
        <v>58.790610582685538</v>
      </c>
      <c r="M33" s="12">
        <f t="shared" si="14"/>
        <v>409.30267064870009</v>
      </c>
      <c r="N33" s="12">
        <f t="shared" si="14"/>
        <v>202.75092096694152</v>
      </c>
      <c r="O33" s="12">
        <f t="shared" si="14"/>
        <v>1.0422815005399253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22669</v>
      </c>
      <c r="D37" s="16">
        <f>VLOOKUP($B$11,ABONE2,4,FALSE)</f>
        <v>109</v>
      </c>
      <c r="E37" s="16">
        <f>VLOOKUP($B$11,ABONE2,5,FALSE)</f>
        <v>22778</v>
      </c>
      <c r="F37" s="16">
        <f>VLOOKUP($B$11,ABONE2,6,FALSE)</f>
        <v>997</v>
      </c>
      <c r="G37" s="16">
        <f>VLOOKUP($B$11,ABONE2,7,FALSE)</f>
        <v>404</v>
      </c>
      <c r="H37" s="16">
        <f>VLOOKUP($B$11,ABONE2,8,FALSE)</f>
        <v>1401</v>
      </c>
      <c r="I37" s="16">
        <f>VLOOKUP($B$11,ABONE2,9,FALSE)</f>
        <v>5259</v>
      </c>
      <c r="J37" s="16">
        <f>VLOOKUP($B$11,ABONE2,10,FALSE)</f>
        <v>193</v>
      </c>
      <c r="K37" s="16">
        <f>VLOOKUP($B$11,ABONE2,11,FALSE)</f>
        <v>5452</v>
      </c>
      <c r="L37" s="21">
        <f>VLOOKUP($B$11,ABONE2,12,FALSE)</f>
        <v>33</v>
      </c>
      <c r="M37" s="21">
        <f>VLOOKUP($B$11,ABONE2,13,FALSE)</f>
        <v>23</v>
      </c>
      <c r="N37" s="21">
        <f>VLOOKUP($B$11,ABONE2,14,FALSE)</f>
        <v>56</v>
      </c>
      <c r="O37" s="21">
        <f>VLOOKUP($B$11,ABONE2,15,FALSE)</f>
        <v>29687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3101.8937622043054</v>
      </c>
      <c r="D38" s="16">
        <f>VLOOKUP($B$11,TUKETIM,4,FALSE)</f>
        <v>494.49245753424657</v>
      </c>
      <c r="E38" s="16">
        <f>VLOOKUP($B$11,TUKETIM,5,FALSE)</f>
        <v>3596.386219738552</v>
      </c>
      <c r="F38" s="16">
        <f>VLOOKUP($B$11,TUKETIM,6,FALSE)</f>
        <v>390.98104465753426</v>
      </c>
      <c r="G38" s="16">
        <f>VLOOKUP($B$11,TUKETIM,7,FALSE)</f>
        <v>892.97694275811875</v>
      </c>
      <c r="H38" s="16">
        <f>VLOOKUP($B$11,TUKETIM,8,FALSE)</f>
        <v>1283.957987415653</v>
      </c>
      <c r="I38" s="16">
        <f>VLOOKUP($B$11,TUKETIM,9,FALSE)</f>
        <v>2079.5436113101177</v>
      </c>
      <c r="J38" s="16">
        <f>VLOOKUP($B$11,TUKETIM,10,FALSE)</f>
        <v>1512.0161134683422</v>
      </c>
      <c r="K38" s="16">
        <f>VLOOKUP($B$11,TUKETIM,11,FALSE)</f>
        <v>3591.5597247784599</v>
      </c>
      <c r="L38" s="21">
        <f>VLOOKUP($B$11,TUKETIM,12,FALSE)</f>
        <v>342.10826336996337</v>
      </c>
      <c r="M38" s="21">
        <f>VLOOKUP($B$11,TUKETIM,13,FALSE)</f>
        <v>2151.745782496118</v>
      </c>
      <c r="N38" s="21">
        <f>VLOOKUP($B$11,TUKETIM,14,FALSE)</f>
        <v>2493.8540458660814</v>
      </c>
      <c r="O38" s="21">
        <f>VLOOKUP($B$11,TUKETIM,15,FALSE)</f>
        <v>10965.757977798747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99838.363000000201</v>
      </c>
      <c r="D39" s="16">
        <f>VLOOKUP($B$11,ANLASMA,4,FALSE)</f>
        <v>2107.7599999999998</v>
      </c>
      <c r="E39" s="16">
        <f>VLOOKUP($B$11,ANLASMA,5,FALSE)</f>
        <v>101946.1230000002</v>
      </c>
      <c r="F39" s="16">
        <f>VLOOKUP($B$11,ANLASMA,6,FALSE)</f>
        <v>4622.3740000000098</v>
      </c>
      <c r="G39" s="16">
        <f>VLOOKUP($B$11,ANLASMA,7,FALSE)</f>
        <v>11728.041999999999</v>
      </c>
      <c r="H39" s="16">
        <f>VLOOKUP($B$11,ANLASMA,8,FALSE)</f>
        <v>16350.416000000008</v>
      </c>
      <c r="I39" s="16">
        <f>VLOOKUP($B$11,ANLASMA,9,FALSE)</f>
        <v>32384.746999999803</v>
      </c>
      <c r="J39" s="16">
        <f>VLOOKUP($B$11,ANLASMA,10,FALSE)</f>
        <v>55665</v>
      </c>
      <c r="K39" s="16">
        <f>VLOOKUP($B$11,ANLASMA,11,FALSE)</f>
        <v>88049.746999999799</v>
      </c>
      <c r="L39" s="21">
        <f>VLOOKUP($B$11,ANLASMA,12,FALSE)</f>
        <v>1525.2840000000001</v>
      </c>
      <c r="M39" s="21">
        <f>VLOOKUP($B$11,ANLASMA,13,FALSE)</f>
        <v>30080.2</v>
      </c>
      <c r="N39" s="21">
        <f>VLOOKUP($B$11,ANLASMA,14,FALSE)</f>
        <v>31605.484</v>
      </c>
      <c r="O39" s="21">
        <f>VLOOKUP($B$11,ANLASMA,15,FALSE)</f>
        <v>237951.77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3.5497532789032994E-3</v>
      </c>
      <c r="D15" s="12">
        <f t="shared" ref="D15:D24" si="1">(SUMIFS(MESKENOG2,KAYNAK,A15,SEBEP,B15,SÜRE,"Uzun",BİLDİRİM,"Bildirimsiz",İL,$B$10,İLÇE,$B$11)/VLOOKUP($B$11,ABONE2,4,FALSE))</f>
        <v>1.4877143166811034E-2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3.5780476082218475E-3</v>
      </c>
      <c r="F15" s="12">
        <f t="shared" ref="F15:F24" si="3">(SUMIFS(TARIMSALAG2,KAYNAK,A15,SEBEP,B15,SÜRE,"Uzun",BİLDİRİM,"Bildirimsiz",İL,$B$10,İLÇE,$B$11)/VLOOKUP($B$11,ABONE2,6,FALSE))</f>
        <v>1.9525774371376082E-2</v>
      </c>
      <c r="G15" s="12">
        <f t="shared" ref="G15:G24" si="4">(SUMIFS(TARIMSALOG2,KAYNAK,A15,SEBEP,B15,SÜRE,"Uzun",BİLDİRİM,"Bildirimsiz",İL,$B$10,İLÇE,$B$11)/VLOOKUP($B$11,ABONE2,7,FALSE))</f>
        <v>0.41249497610723868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0.16056922534665044</v>
      </c>
      <c r="I15" s="12">
        <f t="shared" ref="I15:I24" si="6">(SUMIFS(TICARETHANEAG2,KAYNAK,A15,SEBEP,B15,SÜRE,"Uzun",BİLDİRİM,"Bildirimsiz",İL,$B$10,İLÇE,$B$11)/VLOOKUP($B$11,ABONE2,9,FALSE))</f>
        <v>5.7705457545347153E-3</v>
      </c>
      <c r="J15" s="12">
        <f t="shared" ref="J15:J24" si="7">(SUMIFS(TICARETHANEOG2,KAYNAK,A15,SEBEP,B15,SÜRE,"Uzun",BİLDİRİM,"Bildirimsiz",İL,$B$10,İLÇE,$B$11)/VLOOKUP($B$11,ABONE2,10,FALSE))</f>
        <v>0.21578322067698102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1.4209222241810983E-2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0.3128666190444494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0.17805417343993057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1.3502578393613998E-2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6.2983025457696143E-2</v>
      </c>
      <c r="D17" s="12">
        <f t="shared" si="1"/>
        <v>0.39734467386073469</v>
      </c>
      <c r="E17" s="12">
        <f t="shared" si="2"/>
        <v>6.3818216855275514E-2</v>
      </c>
      <c r="F17" s="12">
        <f t="shared" si="3"/>
        <v>0.70981345578946575</v>
      </c>
      <c r="G17" s="12">
        <f t="shared" si="4"/>
        <v>2.1611654956659505</v>
      </c>
      <c r="H17" s="12">
        <f t="shared" si="5"/>
        <v>1.2307288338393128</v>
      </c>
      <c r="I17" s="12">
        <f t="shared" si="6"/>
        <v>0.11275911657065955</v>
      </c>
      <c r="J17" s="12">
        <f t="shared" si="7"/>
        <v>5.4220303161613037</v>
      </c>
      <c r="K17" s="12">
        <f t="shared" si="8"/>
        <v>0.32609491667464668</v>
      </c>
      <c r="L17" s="12">
        <f t="shared" si="9"/>
        <v>3.5993952251504657</v>
      </c>
      <c r="M17" s="12">
        <f t="shared" si="10"/>
        <v>169.55247846967404</v>
      </c>
      <c r="N17" s="12">
        <f t="shared" si="11"/>
        <v>98.04423934805007</v>
      </c>
      <c r="O17" s="17">
        <f t="shared" si="12"/>
        <v>0.2799399873727601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1.1795107925319352E-2</v>
      </c>
      <c r="D21" s="12">
        <f t="shared" si="1"/>
        <v>0</v>
      </c>
      <c r="E21" s="12">
        <f t="shared" si="2"/>
        <v>1.1765645297892438E-2</v>
      </c>
      <c r="F21" s="12">
        <f t="shared" si="3"/>
        <v>1.3473978150080522E-2</v>
      </c>
      <c r="G21" s="12">
        <f t="shared" si="4"/>
        <v>0</v>
      </c>
      <c r="H21" s="12">
        <f t="shared" si="5"/>
        <v>8.6379340828658599E-3</v>
      </c>
      <c r="I21" s="12">
        <f t="shared" si="6"/>
        <v>4.3846501633685607E-2</v>
      </c>
      <c r="J21" s="12">
        <f t="shared" si="7"/>
        <v>0</v>
      </c>
      <c r="K21" s="12">
        <f t="shared" si="8"/>
        <v>4.2084672532074763E-2</v>
      </c>
      <c r="L21" s="12">
        <f t="shared" si="9"/>
        <v>2.7942404423736358</v>
      </c>
      <c r="M21" s="12">
        <f t="shared" si="10"/>
        <v>0</v>
      </c>
      <c r="N21" s="12">
        <f t="shared" si="11"/>
        <v>1.2040223044374203</v>
      </c>
      <c r="O21" s="17">
        <f t="shared" si="12"/>
        <v>1.8151282262696671E-2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2.5171368092031214E-4</v>
      </c>
      <c r="D22" s="12">
        <f t="shared" si="1"/>
        <v>0</v>
      </c>
      <c r="E22" s="12">
        <f t="shared" si="2"/>
        <v>2.5108493326949223E-4</v>
      </c>
      <c r="F22" s="12">
        <f t="shared" si="3"/>
        <v>3.2506534795582057E-3</v>
      </c>
      <c r="G22" s="12">
        <f t="shared" si="4"/>
        <v>0</v>
      </c>
      <c r="H22" s="12">
        <f t="shared" si="5"/>
        <v>2.0839376589381303E-3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3.003022111120094E-4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7.8579600342839104E-2</v>
      </c>
      <c r="D25" s="12">
        <f t="shared" ref="D25:O25" si="13">SUM(D15:D24)</f>
        <v>0.41222181702754573</v>
      </c>
      <c r="E25" s="12">
        <f t="shared" si="13"/>
        <v>7.9412994694659289E-2</v>
      </c>
      <c r="F25" s="12">
        <f t="shared" si="13"/>
        <v>0.74606386179048056</v>
      </c>
      <c r="G25" s="12">
        <f t="shared" si="13"/>
        <v>2.5736604717731892</v>
      </c>
      <c r="H25" s="12">
        <f t="shared" si="13"/>
        <v>1.4020199309277672</v>
      </c>
      <c r="I25" s="12">
        <f t="shared" si="13"/>
        <v>0.16237616395887988</v>
      </c>
      <c r="J25" s="12">
        <f t="shared" si="13"/>
        <v>5.6378135368382845</v>
      </c>
      <c r="K25" s="12">
        <f t="shared" si="13"/>
        <v>0.38238881144853243</v>
      </c>
      <c r="L25" s="12">
        <f t="shared" si="13"/>
        <v>6.3936356675241015</v>
      </c>
      <c r="M25" s="12">
        <f t="shared" si="13"/>
        <v>169.8653450887185</v>
      </c>
      <c r="N25" s="12">
        <f t="shared" si="13"/>
        <v>99.426315825927418</v>
      </c>
      <c r="O25" s="12">
        <f t="shared" si="13"/>
        <v>0.3118941502401828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6.1861592573619284E-2</v>
      </c>
      <c r="D29" s="12">
        <f>(SUMIFS(MESKENOG2,KAYNAK,A29,SEBEP,B29,SÜRE,"Uzun",BİLDİRİM,"Bildirimli",İL,$B$10,İLÇE,$B$11)/VLOOKUP($B$11,ABONE2,4,FALSE))</f>
        <v>0.23928978489461231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6.2304784849474819E-2</v>
      </c>
      <c r="F29" s="12">
        <f>(SUMIFS(TARIMSALAG2,KAYNAK,A29,SEBEP,B29,SÜRE,"Uzun",BİLDİRİM,"Bildirimli",İL,$B$10,İLÇE,$B$11)/VLOOKUP($B$11,ABONE2,6,FALSE))</f>
        <v>1.0128935945795376</v>
      </c>
      <c r="G29" s="12">
        <f>(SUMIFS(TARIMSALOG2,KAYNAK,A29,SEBEP,B29,SÜRE,"Uzun",BİLDİRİM,"Bildirimli",İL,$B$10,İLÇE,$B$11)/VLOOKUP($B$11,ABONE2,7,FALSE))</f>
        <v>4.5540515065270606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2.2838764862240324</v>
      </c>
      <c r="I29" s="12">
        <f>(SUMIFS(TICARETHANEAG2,KAYNAK,A29,SEBEP,B29,SÜRE,"Uzun",BİLDİRİM,"Bildirimli",İL,$B$10,İLÇE,$B$11)/VLOOKUP($B$11,ABONE2,9,FALSE))</f>
        <v>0.27786906332724731</v>
      </c>
      <c r="J29" s="12">
        <f>(SUMIFS(TICARETHANEOG2,KAYNAK,A29,SEBEP,B29,SÜRE,"Uzun",BİLDİRİM,"Bildirimli",İL,$B$10,İLÇE,$B$11)/VLOOKUP($B$11,ABONE2,10,FALSE))</f>
        <v>25.57767175769369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1.2944593725003446</v>
      </c>
      <c r="L29" s="12">
        <f>(SUMIFS(SANAYIAG2,KAYNAK,A29,SEBEP,B29,SÜRE,"Uzun",BİLDİRİM,"Bildirimli",İL,$B$10,İLÇE,$B$11)/VLOOKUP($B$11,ABONE2,12,FALSE))</f>
        <v>16.908058230092063</v>
      </c>
      <c r="M29" s="12">
        <f>(SUMIFS(SANAYIOG2,KAYNAK,A29,SEBEP,B29,SÜRE,"Uzun",BİLDİRİM,"Bildirimli",İL,$B$10,İLÇE,$B$11)/VLOOKUP($B$11,ABONE2,13,FALSE))</f>
        <v>729.52852431413305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422.46442104214793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0.869799865971146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9.7017316427814842E-3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9.6774979938316873E-3</v>
      </c>
      <c r="F31" s="12">
        <f>(SUMIFS(TARIMSALAG2,KAYNAK,A31,SEBEP,B31,SÜRE,"Uzun",BİLDİRİM,"Bildirimli",İL,$B$10,İLÇE,$B$11)/VLOOKUP($B$11,ABONE2,6,FALSE))</f>
        <v>8.0649346038218607E-5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5.1702899258464955E-5</v>
      </c>
      <c r="I31" s="12">
        <f>(SUMIFS(TICARETHANEAG2,KAYNAK,A31,SEBEP,B31,SÜRE,"Uzun",BİLDİRİM,"Bildirimli",İL,$B$10,İLÇE,$B$11)/VLOOKUP($B$11,ABONE2,9,FALSE))</f>
        <v>2.3338006636615675E-2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2.2400244723259573E-2</v>
      </c>
      <c r="L31" s="12">
        <f>(SUMIFS(SANAYIAG2,KAYNAK,A31,SEBEP,B31,SÜRE,"Uzun",BİLDİRİM,"Bildirimli",İL,$B$10,İLÇE,$B$11)/VLOOKUP($B$11,ABONE2,12,FALSE))</f>
        <v>0.84426863742768177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0.36379055108672465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1.1770261351888359E-2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7.156332421640077E-2</v>
      </c>
      <c r="D33" s="12">
        <f t="shared" ref="D33:O33" si="14">SUM(D28:D32)</f>
        <v>0.23928978489461231</v>
      </c>
      <c r="E33" s="12">
        <f t="shared" si="14"/>
        <v>7.1982282843306503E-2</v>
      </c>
      <c r="F33" s="12">
        <f t="shared" si="14"/>
        <v>1.0129742439255758</v>
      </c>
      <c r="G33" s="12">
        <f t="shared" si="14"/>
        <v>4.5540515065270606</v>
      </c>
      <c r="H33" s="12">
        <f t="shared" si="14"/>
        <v>2.2839281891232908</v>
      </c>
      <c r="I33" s="12">
        <f t="shared" si="14"/>
        <v>0.30120706996386298</v>
      </c>
      <c r="J33" s="12">
        <f t="shared" si="14"/>
        <v>25.57767175769369</v>
      </c>
      <c r="K33" s="12">
        <f t="shared" si="14"/>
        <v>1.3168596172236042</v>
      </c>
      <c r="L33" s="12">
        <f t="shared" si="14"/>
        <v>17.752326867519745</v>
      </c>
      <c r="M33" s="12">
        <f t="shared" si="14"/>
        <v>729.52852431413305</v>
      </c>
      <c r="N33" s="12">
        <f t="shared" si="14"/>
        <v>422.82821159323464</v>
      </c>
      <c r="O33" s="12">
        <f t="shared" si="14"/>
        <v>0.88157012732303441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83063</v>
      </c>
      <c r="D37" s="16">
        <f>VLOOKUP($B$11,ABONE2,4,FALSE)</f>
        <v>208</v>
      </c>
      <c r="E37" s="16">
        <f>VLOOKUP($B$11,ABONE2,5,FALSE)</f>
        <v>83271</v>
      </c>
      <c r="F37" s="16">
        <f>VLOOKUP($B$11,ABONE2,6,FALSE)</f>
        <v>3458</v>
      </c>
      <c r="G37" s="16">
        <f>VLOOKUP($B$11,ABONE2,7,FALSE)</f>
        <v>1936</v>
      </c>
      <c r="H37" s="16">
        <f>VLOOKUP($B$11,ABONE2,8,FALSE)</f>
        <v>5394</v>
      </c>
      <c r="I37" s="16">
        <f>VLOOKUP($B$11,ABONE2,9,FALSE)</f>
        <v>17533</v>
      </c>
      <c r="J37" s="16">
        <f>VLOOKUP($B$11,ABONE2,10,FALSE)</f>
        <v>734</v>
      </c>
      <c r="K37" s="16">
        <f>VLOOKUP($B$11,ABONE2,11,FALSE)</f>
        <v>18267</v>
      </c>
      <c r="L37" s="21">
        <f>VLOOKUP($B$11,ABONE2,12,FALSE)</f>
        <v>53</v>
      </c>
      <c r="M37" s="21">
        <f>VLOOKUP($B$11,ABONE2,13,FALSE)</f>
        <v>70</v>
      </c>
      <c r="N37" s="21">
        <f>VLOOKUP($B$11,ABONE2,14,FALSE)</f>
        <v>123</v>
      </c>
      <c r="O37" s="21">
        <f>VLOOKUP($B$11,ABONE2,15,FALSE)</f>
        <v>107055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15223.759819313465</v>
      </c>
      <c r="D38" s="16">
        <f>VLOOKUP($B$11,TUKETIM,4,FALSE)</f>
        <v>811.25006684931509</v>
      </c>
      <c r="E38" s="16">
        <f>VLOOKUP($B$11,TUKETIM,5,FALSE)</f>
        <v>16035.009886162781</v>
      </c>
      <c r="F38" s="16">
        <f>VLOOKUP($B$11,TUKETIM,6,FALSE)</f>
        <v>3009.3961781004364</v>
      </c>
      <c r="G38" s="16">
        <f>VLOOKUP($B$11,TUKETIM,7,FALSE)</f>
        <v>4665.7845156173535</v>
      </c>
      <c r="H38" s="16">
        <f>VLOOKUP($B$11,TUKETIM,8,FALSE)</f>
        <v>7675.1806937177898</v>
      </c>
      <c r="I38" s="16">
        <f>VLOOKUP($B$11,TUKETIM,9,FALSE)</f>
        <v>7229.8641310373141</v>
      </c>
      <c r="J38" s="16">
        <f>VLOOKUP($B$11,TUKETIM,10,FALSE)</f>
        <v>6392.7615900113396</v>
      </c>
      <c r="K38" s="16">
        <f>VLOOKUP($B$11,TUKETIM,11,FALSE)</f>
        <v>13622.625721048655</v>
      </c>
      <c r="L38" s="21">
        <f>VLOOKUP($B$11,TUKETIM,12,FALSE)</f>
        <v>355.23090769230771</v>
      </c>
      <c r="M38" s="21">
        <f>VLOOKUP($B$11,TUKETIM,13,FALSE)</f>
        <v>6586.4366716332979</v>
      </c>
      <c r="N38" s="21">
        <f>VLOOKUP($B$11,TUKETIM,14,FALSE)</f>
        <v>6941.6675793256054</v>
      </c>
      <c r="O38" s="21">
        <f>VLOOKUP($B$11,TUKETIM,15,FALSE)</f>
        <v>44274.483880254833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426843.152000028</v>
      </c>
      <c r="D39" s="16">
        <f>VLOOKUP($B$11,ANLASMA,4,FALSE)</f>
        <v>3299.3509999999997</v>
      </c>
      <c r="E39" s="16">
        <f>VLOOKUP($B$11,ANLASMA,5,FALSE)</f>
        <v>430142.50300002802</v>
      </c>
      <c r="F39" s="16">
        <f>VLOOKUP($B$11,ANLASMA,6,FALSE)</f>
        <v>32155.004999999801</v>
      </c>
      <c r="G39" s="16">
        <f>VLOOKUP($B$11,ANLASMA,7,FALSE)</f>
        <v>57244.950999999899</v>
      </c>
      <c r="H39" s="16">
        <f>VLOOKUP($B$11,ANLASMA,8,FALSE)</f>
        <v>89399.9559999997</v>
      </c>
      <c r="I39" s="16">
        <f>VLOOKUP($B$11,ANLASMA,9,FALSE)</f>
        <v>96478.584999999206</v>
      </c>
      <c r="J39" s="16">
        <f>VLOOKUP($B$11,ANLASMA,10,FALSE)</f>
        <v>111304.49600000001</v>
      </c>
      <c r="K39" s="16">
        <f>VLOOKUP($B$11,ANLASMA,11,FALSE)</f>
        <v>207783.08099999922</v>
      </c>
      <c r="L39" s="21">
        <f>VLOOKUP($B$11,ANLASMA,12,FALSE)</f>
        <v>1403.7080000000001</v>
      </c>
      <c r="M39" s="21">
        <f>VLOOKUP($B$11,ANLASMA,13,FALSE)</f>
        <v>64396.479999999996</v>
      </c>
      <c r="N39" s="21">
        <f>VLOOKUP($B$11,ANLASMA,14,FALSE)</f>
        <v>65800.187999999995</v>
      </c>
      <c r="O39" s="21">
        <f>VLOOKUP($B$11,ANLASMA,15,FALSE)</f>
        <v>793125.72800002689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21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119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0.2263564667176288</v>
      </c>
      <c r="D17" s="12">
        <f t="shared" si="1"/>
        <v>1.3921031185700003E-2</v>
      </c>
      <c r="E17" s="12">
        <f t="shared" si="2"/>
        <v>0.22599252045151277</v>
      </c>
      <c r="F17" s="12">
        <f t="shared" si="3"/>
        <v>0.49109783277495572</v>
      </c>
      <c r="G17" s="12">
        <f t="shared" si="4"/>
        <v>0.9214791167062466</v>
      </c>
      <c r="H17" s="12">
        <f t="shared" si="5"/>
        <v>0.60153357933810636</v>
      </c>
      <c r="I17" s="12">
        <f t="shared" si="6"/>
        <v>0.61548402379026046</v>
      </c>
      <c r="J17" s="12">
        <f t="shared" si="7"/>
        <v>0.75272359923885368</v>
      </c>
      <c r="K17" s="12">
        <f t="shared" si="8"/>
        <v>0.6203437159409767</v>
      </c>
      <c r="L17" s="12">
        <f t="shared" si="9"/>
        <v>0.15780277381273283</v>
      </c>
      <c r="M17" s="12">
        <f t="shared" si="10"/>
        <v>0</v>
      </c>
      <c r="N17" s="12">
        <f t="shared" si="11"/>
        <v>0.14026913227798474</v>
      </c>
      <c r="O17" s="17">
        <f t="shared" si="12"/>
        <v>0.33240569767244121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1.4996681657234912E-2</v>
      </c>
      <c r="D21" s="12">
        <f t="shared" si="1"/>
        <v>0</v>
      </c>
      <c r="E21" s="12">
        <f t="shared" si="2"/>
        <v>1.4970989209646708E-2</v>
      </c>
      <c r="F21" s="12">
        <f t="shared" si="3"/>
        <v>1.8505213130791096E-2</v>
      </c>
      <c r="G21" s="12">
        <f t="shared" si="4"/>
        <v>0</v>
      </c>
      <c r="H21" s="12">
        <f t="shared" si="5"/>
        <v>1.3756779349606053E-2</v>
      </c>
      <c r="I21" s="12">
        <f t="shared" si="6"/>
        <v>1.1309649497027202E-2</v>
      </c>
      <c r="J21" s="12">
        <f t="shared" si="7"/>
        <v>0</v>
      </c>
      <c r="K21" s="12">
        <f t="shared" si="8"/>
        <v>1.0909171612215888E-2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1.4283683615240638E-2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0.24135314837486371</v>
      </c>
      <c r="D25" s="12">
        <f t="shared" ref="D25:O25" si="13">SUM(D15:D24)</f>
        <v>1.3921031185700003E-2</v>
      </c>
      <c r="E25" s="12">
        <f t="shared" si="13"/>
        <v>0.24096350966115948</v>
      </c>
      <c r="F25" s="12">
        <f t="shared" si="13"/>
        <v>0.50960304590574679</v>
      </c>
      <c r="G25" s="12">
        <f t="shared" si="13"/>
        <v>0.9214791167062466</v>
      </c>
      <c r="H25" s="12">
        <f t="shared" si="13"/>
        <v>0.61529035868771242</v>
      </c>
      <c r="I25" s="12">
        <f t="shared" si="13"/>
        <v>0.62679367328728763</v>
      </c>
      <c r="J25" s="12">
        <f t="shared" si="13"/>
        <v>0.75272359923885368</v>
      </c>
      <c r="K25" s="12">
        <f t="shared" si="13"/>
        <v>0.63125288755319264</v>
      </c>
      <c r="L25" s="12">
        <f t="shared" si="13"/>
        <v>0.15780277381273283</v>
      </c>
      <c r="M25" s="12">
        <f t="shared" si="13"/>
        <v>0</v>
      </c>
      <c r="N25" s="12">
        <f t="shared" si="13"/>
        <v>0.14026913227798474</v>
      </c>
      <c r="O25" s="12">
        <f t="shared" si="13"/>
        <v>0.34668938128768184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0.17127547524660758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0.1709820445883129</v>
      </c>
      <c r="F29" s="12">
        <f>(SUMIFS(TARIMSALAG2,KAYNAK,A29,SEBEP,B29,SÜRE,"Uzun",BİLDİRİM,"Bildirimli",İL,$B$10,İLÇE,$B$11)/VLOOKUP($B$11,ABONE2,6,FALSE))</f>
        <v>1.0340563788276871</v>
      </c>
      <c r="G29" s="12">
        <f>(SUMIFS(TARIMSALOG2,KAYNAK,A29,SEBEP,B29,SÜRE,"Uzun",BİLDİRİM,"Bildirimli",İL,$B$10,İLÇE,$B$11)/VLOOKUP($B$11,ABONE2,7,FALSE))</f>
        <v>0.80233409434474312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0.97459648956754408</v>
      </c>
      <c r="I29" s="12">
        <f>(SUMIFS(TICARETHANEAG2,KAYNAK,A29,SEBEP,B29,SÜRE,"Uzun",BİLDİRİM,"Bildirimli",İL,$B$10,İLÇE,$B$11)/VLOOKUP($B$11,ABONE2,9,FALSE))</f>
        <v>0.16378247353663528</v>
      </c>
      <c r="J29" s="12">
        <f>(SUMIFS(TICARETHANEOG2,KAYNAK,A29,SEBEP,B29,SÜRE,"Uzun",BİLDİRİM,"Bildirimli",İL,$B$10,İLÇE,$B$11)/VLOOKUP($B$11,ABONE2,10,FALSE))</f>
        <v>1.1080965191318788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0.19722090075553395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0.29965254158741211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4.786231832105374E-2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4.7780320174195673E-2</v>
      </c>
      <c r="F31" s="12">
        <f>(SUMIFS(TARIMSALAG2,KAYNAK,A31,SEBEP,B31,SÜRE,"Uzun",BİLDİRİM,"Bildirimli",İL,$B$10,İLÇE,$B$11)/VLOOKUP($B$11,ABONE2,6,FALSE))</f>
        <v>4.9139766678572047E-2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3.6530512926837087E-2</v>
      </c>
      <c r="I31" s="12">
        <f>(SUMIFS(TICARETHANEAG2,KAYNAK,A31,SEBEP,B31,SÜRE,"Uzun",BİLDİRİM,"Bildirimli",İL,$B$10,İLÇE,$B$11)/VLOOKUP($B$11,ABONE2,9,FALSE))</f>
        <v>5.6918728207144054E-2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5.4903219956022847E-2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4.6867788267603148E-2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0.21913779356766133</v>
      </c>
      <c r="D33" s="12">
        <f t="shared" ref="D33:O33" si="14">SUM(D28:D32)</f>
        <v>0</v>
      </c>
      <c r="E33" s="12">
        <f t="shared" si="14"/>
        <v>0.21876236476250857</v>
      </c>
      <c r="F33" s="12">
        <f t="shared" si="14"/>
        <v>1.0831961455062591</v>
      </c>
      <c r="G33" s="12">
        <f t="shared" si="14"/>
        <v>0.80233409434474312</v>
      </c>
      <c r="H33" s="12">
        <f t="shared" si="14"/>
        <v>1.0111270024943813</v>
      </c>
      <c r="I33" s="12">
        <f t="shared" si="14"/>
        <v>0.22070120174377933</v>
      </c>
      <c r="J33" s="12">
        <f t="shared" si="14"/>
        <v>1.1080965191318788</v>
      </c>
      <c r="K33" s="12">
        <f t="shared" si="14"/>
        <v>0.25212412071155677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0.34652032985501524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17481</v>
      </c>
      <c r="D37" s="16">
        <f>VLOOKUP($B$11,ABONE2,4,FALSE)</f>
        <v>30</v>
      </c>
      <c r="E37" s="16">
        <f>VLOOKUP($B$11,ABONE2,5,FALSE)</f>
        <v>17511</v>
      </c>
      <c r="F37" s="16">
        <f>VLOOKUP($B$11,ABONE2,6,FALSE)</f>
        <v>2816</v>
      </c>
      <c r="G37" s="16">
        <f>VLOOKUP($B$11,ABONE2,7,FALSE)</f>
        <v>972</v>
      </c>
      <c r="H37" s="16">
        <f>VLOOKUP($B$11,ABONE2,8,FALSE)</f>
        <v>3788</v>
      </c>
      <c r="I37" s="16">
        <f>VLOOKUP($B$11,ABONE2,9,FALSE)</f>
        <v>2833</v>
      </c>
      <c r="J37" s="16">
        <f>VLOOKUP($B$11,ABONE2,10,FALSE)</f>
        <v>104</v>
      </c>
      <c r="K37" s="16">
        <f>VLOOKUP($B$11,ABONE2,11,FALSE)</f>
        <v>2937</v>
      </c>
      <c r="L37" s="21">
        <f>VLOOKUP($B$11,ABONE2,12,FALSE)</f>
        <v>8</v>
      </c>
      <c r="M37" s="21">
        <f>VLOOKUP($B$11,ABONE2,13,FALSE)</f>
        <v>1</v>
      </c>
      <c r="N37" s="21">
        <f>VLOOKUP($B$11,ABONE2,14,FALSE)</f>
        <v>9</v>
      </c>
      <c r="O37" s="21">
        <f>VLOOKUP($B$11,ABONE2,15,FALSE)</f>
        <v>24245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3083.8574015944018</v>
      </c>
      <c r="D38" s="16">
        <f>VLOOKUP($B$11,TUKETIM,4,FALSE)</f>
        <v>440.55349999999999</v>
      </c>
      <c r="E38" s="16">
        <f>VLOOKUP($B$11,TUKETIM,5,FALSE)</f>
        <v>3524.4109015944018</v>
      </c>
      <c r="F38" s="16">
        <f>VLOOKUP($B$11,TUKETIM,6,FALSE)</f>
        <v>2974.1209840513234</v>
      </c>
      <c r="G38" s="16">
        <f>VLOOKUP($B$11,TUKETIM,7,FALSE)</f>
        <v>1668.4794769950872</v>
      </c>
      <c r="H38" s="16">
        <f>VLOOKUP($B$11,TUKETIM,8,FALSE)</f>
        <v>4642.6004610464106</v>
      </c>
      <c r="I38" s="16">
        <f>VLOOKUP($B$11,TUKETIM,9,FALSE)</f>
        <v>1538.7270105706521</v>
      </c>
      <c r="J38" s="16">
        <f>VLOOKUP($B$11,TUKETIM,10,FALSE)</f>
        <v>1002.9819521542804</v>
      </c>
      <c r="K38" s="16">
        <f>VLOOKUP($B$11,TUKETIM,11,FALSE)</f>
        <v>2541.7089627249325</v>
      </c>
      <c r="L38" s="21">
        <f>VLOOKUP($B$11,TUKETIM,12,FALSE)</f>
        <v>27.716029670329672</v>
      </c>
      <c r="M38" s="21">
        <f>VLOOKUP($B$11,TUKETIM,13,FALSE)</f>
        <v>36.357543956043955</v>
      </c>
      <c r="N38" s="21">
        <f>VLOOKUP($B$11,TUKETIM,14,FALSE)</f>
        <v>64.07357362637363</v>
      </c>
      <c r="O38" s="21">
        <f>VLOOKUP($B$11,TUKETIM,15,FALSE)</f>
        <v>10772.79389899212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74986.218000000095</v>
      </c>
      <c r="D39" s="16">
        <f>VLOOKUP($B$11,ANLASMA,4,FALSE)</f>
        <v>811.88</v>
      </c>
      <c r="E39" s="16">
        <f>VLOOKUP($B$11,ANLASMA,5,FALSE)</f>
        <v>75798.0980000001</v>
      </c>
      <c r="F39" s="16">
        <f>VLOOKUP($B$11,ANLASMA,6,FALSE)</f>
        <v>25399.9549999999</v>
      </c>
      <c r="G39" s="16">
        <f>VLOOKUP($B$11,ANLASMA,7,FALSE)</f>
        <v>20346.699999999997</v>
      </c>
      <c r="H39" s="16">
        <f>VLOOKUP($B$11,ANLASMA,8,FALSE)</f>
        <v>45746.654999999897</v>
      </c>
      <c r="I39" s="16">
        <f>VLOOKUP($B$11,ANLASMA,9,FALSE)</f>
        <v>18034.509999999998</v>
      </c>
      <c r="J39" s="16">
        <f>VLOOKUP($B$11,ANLASMA,10,FALSE)</f>
        <v>8391.66</v>
      </c>
      <c r="K39" s="16">
        <f>VLOOKUP($B$11,ANLASMA,11,FALSE)</f>
        <v>26426.17</v>
      </c>
      <c r="L39" s="21">
        <f>VLOOKUP($B$11,ANLASMA,12,FALSE)</f>
        <v>88.427999999999997</v>
      </c>
      <c r="M39" s="21">
        <f>VLOOKUP($B$11,ANLASMA,13,FALSE)</f>
        <v>150</v>
      </c>
      <c r="N39" s="21">
        <f>VLOOKUP($B$11,ANLASMA,14,FALSE)</f>
        <v>238.428</v>
      </c>
      <c r="O39" s="21">
        <f>VLOOKUP($B$11,ANLASMA,15,FALSE)</f>
        <v>148209.351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120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3.0068608765094671E-3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3.0027275265484639E-3</v>
      </c>
      <c r="F15" s="12">
        <f t="shared" ref="F15:F24" si="3">(SUMIFS(TARIMSALAG2,KAYNAK,A15,SEBEP,B15,SÜRE,"Uzun",BİLDİRİM,"Bildirimsiz",İL,$B$10,İLÇE,$B$11)/VLOOKUP($B$11,ABONE2,6,FALSE))</f>
        <v>1.2016161736211302E-3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5.7830957493065142E-4</v>
      </c>
      <c r="I15" s="12">
        <f t="shared" ref="I15:I24" si="6">(SUMIFS(TICARETHANEAG2,KAYNAK,A15,SEBEP,B15,SÜRE,"Uzun",BİLDİRİM,"Bildirimsiz",İL,$B$10,İLÇE,$B$11)/VLOOKUP($B$11,ABONE2,9,FALSE))</f>
        <v>6.2431290261051476E-3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5.9093768454643062E-3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3.2785457669650448E-3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0.15201076894663251</v>
      </c>
      <c r="D17" s="12">
        <f t="shared" si="1"/>
        <v>0.91207206106866268</v>
      </c>
      <c r="E17" s="12">
        <f t="shared" si="2"/>
        <v>0.15305557927912775</v>
      </c>
      <c r="F17" s="12">
        <f t="shared" si="3"/>
        <v>0.48780124754937093</v>
      </c>
      <c r="G17" s="12">
        <f t="shared" si="4"/>
        <v>2.1102499730265101</v>
      </c>
      <c r="H17" s="12">
        <f t="shared" si="5"/>
        <v>1.3294035984725499</v>
      </c>
      <c r="I17" s="12">
        <f t="shared" si="6"/>
        <v>0.18100185373897582</v>
      </c>
      <c r="J17" s="12">
        <f t="shared" si="7"/>
        <v>6.4572386007910314</v>
      </c>
      <c r="K17" s="12">
        <f t="shared" si="8"/>
        <v>0.51652394399018631</v>
      </c>
      <c r="L17" s="12">
        <f t="shared" si="9"/>
        <v>28.528469251558388</v>
      </c>
      <c r="M17" s="12">
        <f t="shared" si="10"/>
        <v>163.22311836392262</v>
      </c>
      <c r="N17" s="12">
        <f t="shared" si="11"/>
        <v>127.99528705761198</v>
      </c>
      <c r="O17" s="17">
        <f t="shared" si="12"/>
        <v>0.51504043794849774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2.0914211078952902E-2</v>
      </c>
      <c r="D21" s="12">
        <f t="shared" si="1"/>
        <v>0</v>
      </c>
      <c r="E21" s="12">
        <f t="shared" si="2"/>
        <v>2.0885461576698593E-2</v>
      </c>
      <c r="F21" s="12">
        <f t="shared" si="3"/>
        <v>1.3246020668220967E-2</v>
      </c>
      <c r="G21" s="12">
        <f t="shared" si="4"/>
        <v>0</v>
      </c>
      <c r="H21" s="12">
        <f t="shared" si="5"/>
        <v>6.3749978989353917E-3</v>
      </c>
      <c r="I21" s="12">
        <f t="shared" si="6"/>
        <v>2.4900353858984894E-2</v>
      </c>
      <c r="J21" s="12">
        <f t="shared" si="7"/>
        <v>0</v>
      </c>
      <c r="K21" s="12">
        <f t="shared" si="8"/>
        <v>2.3569202866523437E-2</v>
      </c>
      <c r="L21" s="12">
        <f t="shared" si="9"/>
        <v>1.0012742536881374E-2</v>
      </c>
      <c r="M21" s="12">
        <f t="shared" si="10"/>
        <v>0</v>
      </c>
      <c r="N21" s="12">
        <f t="shared" si="11"/>
        <v>2.618717278876667E-3</v>
      </c>
      <c r="O21" s="17">
        <f t="shared" si="12"/>
        <v>2.0156089272886903E-2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2.269661701825598E-4</v>
      </c>
      <c r="D22" s="12">
        <f t="shared" si="1"/>
        <v>0</v>
      </c>
      <c r="E22" s="12">
        <f t="shared" si="2"/>
        <v>2.2665417350256633E-4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1.7191870654818025E-4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0.17615880707227746</v>
      </c>
      <c r="D25" s="12">
        <f t="shared" ref="D25:O25" si="13">SUM(D15:D24)</f>
        <v>0.91207206106866268</v>
      </c>
      <c r="E25" s="12">
        <f t="shared" si="13"/>
        <v>0.17717042255587737</v>
      </c>
      <c r="F25" s="12">
        <f t="shared" si="13"/>
        <v>0.50224888439121307</v>
      </c>
      <c r="G25" s="12">
        <f t="shared" si="13"/>
        <v>2.1102499730265101</v>
      </c>
      <c r="H25" s="12">
        <f t="shared" si="13"/>
        <v>1.3363569059464158</v>
      </c>
      <c r="I25" s="12">
        <f t="shared" si="13"/>
        <v>0.21214533662406587</v>
      </c>
      <c r="J25" s="12">
        <f t="shared" si="13"/>
        <v>6.4572386007910314</v>
      </c>
      <c r="K25" s="12">
        <f t="shared" si="13"/>
        <v>0.54600252370217406</v>
      </c>
      <c r="L25" s="12">
        <f t="shared" si="13"/>
        <v>28.538481994095267</v>
      </c>
      <c r="M25" s="12">
        <f t="shared" si="13"/>
        <v>163.22311836392262</v>
      </c>
      <c r="N25" s="12">
        <f t="shared" si="13"/>
        <v>127.99790577489085</v>
      </c>
      <c r="O25" s="12">
        <f t="shared" si="13"/>
        <v>0.53864699169489794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0.69895654026579968</v>
      </c>
      <c r="D29" s="12">
        <f>(SUMIFS(MESKENOG2,KAYNAK,A29,SEBEP,B29,SÜRE,"Uzun",BİLDİRİM,"Bildirimli",İL,$B$10,İLÇE,$B$11)/VLOOKUP($B$11,ABONE2,4,FALSE))</f>
        <v>2.6787783247833894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0.70167808164463763</v>
      </c>
      <c r="F29" s="12">
        <f>(SUMIFS(TARIMSALAG2,KAYNAK,A29,SEBEP,B29,SÜRE,"Uzun",BİLDİRİM,"Bildirimli",İL,$B$10,İLÇE,$B$11)/VLOOKUP($B$11,ABONE2,6,FALSE))</f>
        <v>1.776276632385795</v>
      </c>
      <c r="G29" s="12">
        <f>(SUMIFS(TARIMSALOG2,KAYNAK,A29,SEBEP,B29,SÜRE,"Uzun",BİLDİRİM,"Bildirimli",İL,$B$10,İLÇE,$B$11)/VLOOKUP($B$11,ABONE2,7,FALSE))</f>
        <v>22.279499488727062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12.411781031653668</v>
      </c>
      <c r="I29" s="12">
        <f>(SUMIFS(TICARETHANEAG2,KAYNAK,A29,SEBEP,B29,SÜRE,"Uzun",BİLDİRİM,"Bildirimli",İL,$B$10,İLÇE,$B$11)/VLOOKUP($B$11,ABONE2,9,FALSE))</f>
        <v>1.4240504826495419</v>
      </c>
      <c r="J29" s="12">
        <f>(SUMIFS(TICARETHANEOG2,KAYNAK,A29,SEBEP,B29,SÜRE,"Uzun",BİLDİRİM,"Bildirimli",İL,$B$10,İLÇE,$B$11)/VLOOKUP($B$11,ABONE2,10,FALSE))</f>
        <v>32.943236131229973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3.1090383946805713</v>
      </c>
      <c r="L29" s="12">
        <f>(SUMIFS(SANAYIAG2,KAYNAK,A29,SEBEP,B29,SÜRE,"Uzun",BİLDİRİM,"Bildirimli",İL,$B$10,İLÇE,$B$11)/VLOOKUP($B$11,ABONE2,12,FALSE))</f>
        <v>76.367609830365353</v>
      </c>
      <c r="M29" s="12">
        <f>(SUMIFS(SANAYIOG2,KAYNAK,A29,SEBEP,B29,SÜRE,"Uzun",BİLDİRİM,"Bildirimli",İL,$B$10,İLÇE,$B$11)/VLOOKUP($B$11,ABONE2,13,FALSE))</f>
        <v>301.34091488654502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242.50174279492879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2.4052929017644109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4.6850617555780323E-3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4.6786214842718327E-3</v>
      </c>
      <c r="F31" s="12">
        <f>(SUMIFS(TARIMSALAG2,KAYNAK,A31,SEBEP,B31,SÜRE,"Uzun",BİLDİRİM,"Bildirimli",İL,$B$10,İLÇE,$B$11)/VLOOKUP($B$11,ABONE2,6,FALSE))</f>
        <v>1.4051395611696174E-3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6.7626058984327398E-4</v>
      </c>
      <c r="I31" s="12">
        <f>(SUMIFS(TICARETHANEAG2,KAYNAK,A31,SEBEP,B31,SÜRE,"Uzun",BİLDİRİM,"Bildirimli",İL,$B$10,İLÇE,$B$11)/VLOOKUP($B$11,ABONE2,9,FALSE))</f>
        <v>4.4988085170347848E-3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4.2583061749291518E-3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4.2903257192881787E-3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0.70364160202137771</v>
      </c>
      <c r="D33" s="12">
        <f t="shared" ref="D33:O33" si="14">SUM(D28:D32)</f>
        <v>2.6787783247833894</v>
      </c>
      <c r="E33" s="12">
        <f t="shared" si="14"/>
        <v>0.70635670312890941</v>
      </c>
      <c r="F33" s="12">
        <f t="shared" si="14"/>
        <v>1.7776817719469646</v>
      </c>
      <c r="G33" s="12">
        <f t="shared" si="14"/>
        <v>22.279499488727062</v>
      </c>
      <c r="H33" s="12">
        <f t="shared" si="14"/>
        <v>12.412457292243511</v>
      </c>
      <c r="I33" s="12">
        <f t="shared" si="14"/>
        <v>1.4285492911665767</v>
      </c>
      <c r="J33" s="12">
        <f t="shared" si="14"/>
        <v>32.943236131229973</v>
      </c>
      <c r="K33" s="12">
        <f t="shared" si="14"/>
        <v>3.1132967008555004</v>
      </c>
      <c r="L33" s="12">
        <f t="shared" si="14"/>
        <v>76.367609830365353</v>
      </c>
      <c r="M33" s="12">
        <f t="shared" si="14"/>
        <v>301.34091488654502</v>
      </c>
      <c r="N33" s="12">
        <f t="shared" si="14"/>
        <v>242.50174279492879</v>
      </c>
      <c r="O33" s="12">
        <f t="shared" si="14"/>
        <v>2.409583227483699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29785</v>
      </c>
      <c r="D37" s="16">
        <f>VLOOKUP($B$11,ABONE2,4,FALSE)</f>
        <v>41</v>
      </c>
      <c r="E37" s="16">
        <f>VLOOKUP($B$11,ABONE2,5,FALSE)</f>
        <v>29826</v>
      </c>
      <c r="F37" s="16">
        <f>VLOOKUP($B$11,ABONE2,6,FALSE)</f>
        <v>1478</v>
      </c>
      <c r="G37" s="16">
        <f>VLOOKUP($B$11,ABONE2,7,FALSE)</f>
        <v>1593</v>
      </c>
      <c r="H37" s="16">
        <f>VLOOKUP($B$11,ABONE2,8,FALSE)</f>
        <v>3071</v>
      </c>
      <c r="I37" s="16">
        <f>VLOOKUP($B$11,ABONE2,9,FALSE)</f>
        <v>6020</v>
      </c>
      <c r="J37" s="16">
        <f>VLOOKUP($B$11,ABONE2,10,FALSE)</f>
        <v>340</v>
      </c>
      <c r="K37" s="16">
        <f>VLOOKUP($B$11,ABONE2,11,FALSE)</f>
        <v>6360</v>
      </c>
      <c r="L37" s="21">
        <f>VLOOKUP($B$11,ABONE2,12,FALSE)</f>
        <v>17</v>
      </c>
      <c r="M37" s="21">
        <f>VLOOKUP($B$11,ABONE2,13,FALSE)</f>
        <v>48</v>
      </c>
      <c r="N37" s="21">
        <f>VLOOKUP($B$11,ABONE2,14,FALSE)</f>
        <v>65</v>
      </c>
      <c r="O37" s="21">
        <f>VLOOKUP($B$11,ABONE2,15,FALSE)</f>
        <v>39322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5251.3037371944265</v>
      </c>
      <c r="D38" s="16">
        <f>VLOOKUP($B$11,TUKETIM,4,FALSE)</f>
        <v>240.53030000000001</v>
      </c>
      <c r="E38" s="16">
        <f>VLOOKUP($B$11,TUKETIM,5,FALSE)</f>
        <v>5491.8340371944269</v>
      </c>
      <c r="F38" s="16">
        <f>VLOOKUP($B$11,TUKETIM,6,FALSE)</f>
        <v>1714.3498434189673</v>
      </c>
      <c r="G38" s="16">
        <f>VLOOKUP($B$11,TUKETIM,7,FALSE)</f>
        <v>7815.5815542874252</v>
      </c>
      <c r="H38" s="16">
        <f>VLOOKUP($B$11,TUKETIM,8,FALSE)</f>
        <v>9529.9313977063921</v>
      </c>
      <c r="I38" s="16">
        <f>VLOOKUP($B$11,TUKETIM,9,FALSE)</f>
        <v>2305.8442007897629</v>
      </c>
      <c r="J38" s="16">
        <f>VLOOKUP($B$11,TUKETIM,10,FALSE)</f>
        <v>2994.8308355235572</v>
      </c>
      <c r="K38" s="16">
        <f>VLOOKUP($B$11,TUKETIM,11,FALSE)</f>
        <v>5300.6750363133197</v>
      </c>
      <c r="L38" s="21">
        <f>VLOOKUP($B$11,TUKETIM,12,FALSE)</f>
        <v>91.662692653921425</v>
      </c>
      <c r="M38" s="21">
        <f>VLOOKUP($B$11,TUKETIM,13,FALSE)</f>
        <v>8012.5496469530162</v>
      </c>
      <c r="N38" s="21">
        <f>VLOOKUP($B$11,TUKETIM,14,FALSE)</f>
        <v>8104.2123396069373</v>
      </c>
      <c r="O38" s="21">
        <f>VLOOKUP($B$11,TUKETIM,15,FALSE)</f>
        <v>28426.652810821077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138936.77599999899</v>
      </c>
      <c r="D39" s="16">
        <f>VLOOKUP($B$11,ANLASMA,4,FALSE)</f>
        <v>994.43</v>
      </c>
      <c r="E39" s="16">
        <f>VLOOKUP($B$11,ANLASMA,5,FALSE)</f>
        <v>139931.20599999899</v>
      </c>
      <c r="F39" s="16">
        <f>VLOOKUP($B$11,ANLASMA,6,FALSE)</f>
        <v>15652.631000000099</v>
      </c>
      <c r="G39" s="16">
        <f>VLOOKUP($B$11,ANLASMA,7,FALSE)</f>
        <v>40803.097999999998</v>
      </c>
      <c r="H39" s="16">
        <f>VLOOKUP($B$11,ANLASMA,8,FALSE)</f>
        <v>56455.729000000094</v>
      </c>
      <c r="I39" s="16">
        <f>VLOOKUP($B$11,ANLASMA,9,FALSE)</f>
        <v>30811.569999999199</v>
      </c>
      <c r="J39" s="16">
        <f>VLOOKUP($B$11,ANLASMA,10,FALSE)</f>
        <v>47103.130000000005</v>
      </c>
      <c r="K39" s="16">
        <f>VLOOKUP($B$11,ANLASMA,11,FALSE)</f>
        <v>77914.699999999197</v>
      </c>
      <c r="L39" s="21">
        <f>VLOOKUP($B$11,ANLASMA,12,FALSE)</f>
        <v>244.06899999999999</v>
      </c>
      <c r="M39" s="21">
        <f>VLOOKUP($B$11,ANLASMA,13,FALSE)</f>
        <v>25563.599999999999</v>
      </c>
      <c r="N39" s="21">
        <f>VLOOKUP($B$11,ANLASMA,14,FALSE)</f>
        <v>25807.668999999998</v>
      </c>
      <c r="O39" s="21">
        <f>VLOOKUP($B$11,ANLASMA,15,FALSE)</f>
        <v>300109.30399999826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121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 t="e">
        <f t="shared" ref="M15:M24" si="10">(SUMIFS(SANAYIOG2,KAYNAK,A15,SEBEP,B15,SÜRE,"Uzun",BİLDİRİM,"Bildirimsiz",İL,$B$10,İLÇE,$B$11)/VLOOKUP($B$11,ABONE2,13,FALSE))</f>
        <v>#DIV/0!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 t="e">
        <f t="shared" si="10"/>
        <v>#DIV/0!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9.1119129910566102E-2</v>
      </c>
      <c r="D17" s="12">
        <f t="shared" si="1"/>
        <v>1.5176962198611114E-2</v>
      </c>
      <c r="E17" s="12">
        <f t="shared" si="2"/>
        <v>9.0745605568914922E-2</v>
      </c>
      <c r="F17" s="12">
        <f t="shared" si="3"/>
        <v>0.11889622060831295</v>
      </c>
      <c r="G17" s="12">
        <f t="shared" si="4"/>
        <v>1.3977553865587771</v>
      </c>
      <c r="H17" s="12">
        <f t="shared" si="5"/>
        <v>0.15505933327015128</v>
      </c>
      <c r="I17" s="12">
        <f t="shared" si="6"/>
        <v>0.18434658641502374</v>
      </c>
      <c r="J17" s="12">
        <f t="shared" si="7"/>
        <v>2.0355693693696488</v>
      </c>
      <c r="K17" s="12">
        <f t="shared" si="8"/>
        <v>0.27795392523188461</v>
      </c>
      <c r="L17" s="12">
        <f t="shared" si="9"/>
        <v>0</v>
      </c>
      <c r="M17" s="12" t="e">
        <f t="shared" si="10"/>
        <v>#DIV/0!</v>
      </c>
      <c r="N17" s="12">
        <f t="shared" si="11"/>
        <v>0</v>
      </c>
      <c r="O17" s="17">
        <f t="shared" si="12"/>
        <v>0.12056812653187272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 t="e">
        <f t="shared" si="10"/>
        <v>#DIV/0!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 t="e">
        <f t="shared" si="10"/>
        <v>#DIV/0!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 t="e">
        <f t="shared" si="10"/>
        <v>#DIV/0!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8.6274475363769271E-3</v>
      </c>
      <c r="D21" s="12">
        <f t="shared" si="1"/>
        <v>0</v>
      </c>
      <c r="E21" s="12">
        <f t="shared" si="2"/>
        <v>8.5850131187371996E-3</v>
      </c>
      <c r="F21" s="12">
        <f t="shared" si="3"/>
        <v>6.9728085818393359E-3</v>
      </c>
      <c r="G21" s="12">
        <f t="shared" si="4"/>
        <v>0</v>
      </c>
      <c r="H21" s="12">
        <f t="shared" si="5"/>
        <v>6.7756340461060894E-3</v>
      </c>
      <c r="I21" s="12">
        <f t="shared" si="6"/>
        <v>1.2753651003777886E-2</v>
      </c>
      <c r="J21" s="12">
        <f t="shared" si="7"/>
        <v>0</v>
      </c>
      <c r="K21" s="12">
        <f t="shared" si="8"/>
        <v>1.2108760857840278E-2</v>
      </c>
      <c r="L21" s="12">
        <f t="shared" si="9"/>
        <v>0</v>
      </c>
      <c r="M21" s="12" t="e">
        <f t="shared" si="10"/>
        <v>#DIV/0!</v>
      </c>
      <c r="N21" s="12">
        <f t="shared" si="11"/>
        <v>0</v>
      </c>
      <c r="O21" s="17">
        <f t="shared" si="12"/>
        <v>8.9524108760049414E-3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7.4157926506560447E-3</v>
      </c>
      <c r="D22" s="12">
        <f t="shared" si="1"/>
        <v>0</v>
      </c>
      <c r="E22" s="12">
        <f t="shared" si="2"/>
        <v>7.3793178020822676E-3</v>
      </c>
      <c r="F22" s="12">
        <f t="shared" si="3"/>
        <v>4.4554959247413688E-3</v>
      </c>
      <c r="G22" s="12">
        <f t="shared" si="4"/>
        <v>0</v>
      </c>
      <c r="H22" s="12">
        <f t="shared" si="5"/>
        <v>4.3295050374093508E-3</v>
      </c>
      <c r="I22" s="12">
        <f t="shared" si="6"/>
        <v>9.765828791035611E-3</v>
      </c>
      <c r="J22" s="12">
        <f t="shared" si="7"/>
        <v>0</v>
      </c>
      <c r="K22" s="12">
        <f t="shared" si="8"/>
        <v>9.2720182929761068E-3</v>
      </c>
      <c r="L22" s="12">
        <f t="shared" si="9"/>
        <v>0</v>
      </c>
      <c r="M22" s="12" t="e">
        <f t="shared" si="10"/>
        <v>#DIV/0!</v>
      </c>
      <c r="N22" s="12">
        <f t="shared" si="11"/>
        <v>0</v>
      </c>
      <c r="O22" s="17">
        <f t="shared" si="12"/>
        <v>7.4436936502837864E-3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 t="e">
        <f t="shared" si="10"/>
        <v>#DIV/0!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 t="e">
        <f t="shared" si="10"/>
        <v>#DIV/0!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0.10716237009759907</v>
      </c>
      <c r="D25" s="12">
        <f t="shared" ref="D25:O25" si="13">SUM(D15:D24)</f>
        <v>1.5176962198611114E-2</v>
      </c>
      <c r="E25" s="12">
        <f t="shared" si="13"/>
        <v>0.1067099364897344</v>
      </c>
      <c r="F25" s="12">
        <f t="shared" si="13"/>
        <v>0.13032452511489365</v>
      </c>
      <c r="G25" s="12">
        <f t="shared" si="13"/>
        <v>1.3977553865587771</v>
      </c>
      <c r="H25" s="12">
        <f t="shared" si="13"/>
        <v>0.16616447235366671</v>
      </c>
      <c r="I25" s="12">
        <f t="shared" si="13"/>
        <v>0.20686606620983722</v>
      </c>
      <c r="J25" s="12">
        <f t="shared" si="13"/>
        <v>2.0355693693696488</v>
      </c>
      <c r="K25" s="12">
        <f t="shared" si="13"/>
        <v>0.29933470438270099</v>
      </c>
      <c r="L25" s="12">
        <f t="shared" si="13"/>
        <v>0</v>
      </c>
      <c r="M25" s="12" t="e">
        <f t="shared" si="13"/>
        <v>#DIV/0!</v>
      </c>
      <c r="N25" s="12">
        <f t="shared" si="13"/>
        <v>0</v>
      </c>
      <c r="O25" s="12">
        <f t="shared" si="13"/>
        <v>0.13696423105816147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 t="e">
        <f>(SUMIFS(SANAYIOG2,KAYNAK,A28,SEBEP,B28,SÜRE,"Uzun",BİLDİRİM,"Bildirimli",İL,$B$10,İLÇE,$B$11)/VLOOKUP($B$11,ABONE2,13,FALSE))</f>
        <v>#DIV/0!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8.9013487288470194E-2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8.8575671181302815E-2</v>
      </c>
      <c r="F29" s="12">
        <f>(SUMIFS(TARIMSALAG2,KAYNAK,A29,SEBEP,B29,SÜRE,"Uzun",BİLDİRİM,"Bildirimli",İL,$B$10,İLÇE,$B$11)/VLOOKUP($B$11,ABONE2,6,FALSE))</f>
        <v>5.4206176696478703E-2</v>
      </c>
      <c r="G29" s="12">
        <f>(SUMIFS(TARIMSALOG2,KAYNAK,A29,SEBEP,B29,SÜRE,"Uzun",BİLDİRİM,"Bildirimli",İL,$B$10,İLÇE,$B$11)/VLOOKUP($B$11,ABONE2,7,FALSE))</f>
        <v>9.4828577582045451E-2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5.5354882119978029E-2</v>
      </c>
      <c r="I29" s="12">
        <f>(SUMIFS(TICARETHANEAG2,KAYNAK,A29,SEBEP,B29,SÜRE,"Uzun",BİLDİRİM,"Bildirimli",İL,$B$10,İLÇE,$B$11)/VLOOKUP($B$11,ABONE2,9,FALSE))</f>
        <v>0.13861976229455941</v>
      </c>
      <c r="J29" s="12">
        <f>(SUMIFS(TICARETHANEOG2,KAYNAK,A29,SEBEP,B29,SÜRE,"Uzun",BİLDİRİM,"Bildirimli",İL,$B$10,İLÇE,$B$11)/VLOOKUP($B$11,ABONE2,10,FALSE))</f>
        <v>0.87652810062639819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0.17593220058022646</v>
      </c>
      <c r="L29" s="12">
        <f>(SUMIFS(SANAYIAG2,KAYNAK,A29,SEBEP,B29,SÜRE,"Uzun",BİLDİRİM,"Bildirimli",İL,$B$10,İLÇE,$B$11)/VLOOKUP($B$11,ABONE2,12,FALSE))</f>
        <v>0</v>
      </c>
      <c r="M29" s="12" t="e">
        <f>(SUMIFS(SANAYIOG2,KAYNAK,A29,SEBEP,B29,SÜRE,"Uzun",BİLDİRİM,"Bildirimli",İL,$B$10,İLÇE,$B$11)/VLOOKUP($B$11,ABONE2,13,FALSE))</f>
        <v>#DIV/0!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9.8454962975455154E-2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 t="e">
        <f>(SUMIFS(SANAYIOG2,KAYNAK,A30,SEBEP,B30,SÜRE,"Uzun",BİLDİRİM,"Bildirimli",İL,$B$10,İLÇE,$B$11)/VLOOKUP($B$11,ABONE2,13,FALSE))</f>
        <v>#DIV/0!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4.9928134570471731E-4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4.9682561206460809E-4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 t="e">
        <f>(SUMIFS(SANAYIOG2,KAYNAK,A31,SEBEP,B31,SÜRE,"Uzun",BİLDİRİM,"Bildirimli",İL,$B$10,İLÇE,$B$11)/VLOOKUP($B$11,ABONE2,13,FALSE))</f>
        <v>#DIV/0!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3.9673685853354966E-4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 t="e">
        <f>(SUMIFS(SANAYIOG2,KAYNAK,A32,SEBEP,B32,SÜRE,"Uzun",BİLDİRİM,"Bildirimli",İL,$B$10,İLÇE,$B$11)/VLOOKUP($B$11,ABONE2,13,FALSE))</f>
        <v>#DIV/0!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8.9512768634174913E-2</v>
      </c>
      <c r="D33" s="12">
        <f t="shared" ref="D33:O33" si="14">SUM(D28:D32)</f>
        <v>0</v>
      </c>
      <c r="E33" s="12">
        <f t="shared" si="14"/>
        <v>8.9072496793367428E-2</v>
      </c>
      <c r="F33" s="12">
        <f t="shared" si="14"/>
        <v>5.4206176696478703E-2</v>
      </c>
      <c r="G33" s="12">
        <f t="shared" si="14"/>
        <v>9.4828577582045451E-2</v>
      </c>
      <c r="H33" s="12">
        <f t="shared" si="14"/>
        <v>5.5354882119978029E-2</v>
      </c>
      <c r="I33" s="12">
        <f t="shared" si="14"/>
        <v>0.13861976229455941</v>
      </c>
      <c r="J33" s="12">
        <f t="shared" si="14"/>
        <v>0.87652810062639819</v>
      </c>
      <c r="K33" s="12">
        <f t="shared" si="14"/>
        <v>0.17593220058022646</v>
      </c>
      <c r="L33" s="12">
        <f t="shared" si="14"/>
        <v>0</v>
      </c>
      <c r="M33" s="12" t="e">
        <f t="shared" si="14"/>
        <v>#DIV/0!</v>
      </c>
      <c r="N33" s="12">
        <f t="shared" si="14"/>
        <v>0</v>
      </c>
      <c r="O33" s="12">
        <f t="shared" si="14"/>
        <v>9.8851699833988699E-2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9711</v>
      </c>
      <c r="D37" s="16">
        <f>VLOOKUP($B$11,ABONE2,4,FALSE)</f>
        <v>48</v>
      </c>
      <c r="E37" s="16">
        <f>VLOOKUP($B$11,ABONE2,5,FALSE)</f>
        <v>9759</v>
      </c>
      <c r="F37" s="16">
        <f>VLOOKUP($B$11,ABONE2,6,FALSE)</f>
        <v>756</v>
      </c>
      <c r="G37" s="16">
        <f>VLOOKUP($B$11,ABONE2,7,FALSE)</f>
        <v>22</v>
      </c>
      <c r="H37" s="16">
        <f>VLOOKUP($B$11,ABONE2,8,FALSE)</f>
        <v>778</v>
      </c>
      <c r="I37" s="16">
        <f>VLOOKUP($B$11,ABONE2,9,FALSE)</f>
        <v>1596</v>
      </c>
      <c r="J37" s="16">
        <f>VLOOKUP($B$11,ABONE2,10,FALSE)</f>
        <v>85</v>
      </c>
      <c r="K37" s="16">
        <f>VLOOKUP($B$11,ABONE2,11,FALSE)</f>
        <v>1681</v>
      </c>
      <c r="L37" s="21">
        <f>VLOOKUP($B$11,ABONE2,12,FALSE)</f>
        <v>3</v>
      </c>
      <c r="M37" s="21">
        <f>VLOOKUP($B$11,ABONE2,13,FALSE)</f>
        <v>0</v>
      </c>
      <c r="N37" s="21">
        <f>VLOOKUP($B$11,ABONE2,14,FALSE)</f>
        <v>3</v>
      </c>
      <c r="O37" s="21">
        <f>VLOOKUP($B$11,ABONE2,15,FALSE)</f>
        <v>12221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1201.6975721172571</v>
      </c>
      <c r="D38" s="16">
        <f>VLOOKUP($B$11,TUKETIM,4,FALSE)</f>
        <v>196.85730000000001</v>
      </c>
      <c r="E38" s="16">
        <f>VLOOKUP($B$11,TUKETIM,5,FALSE)</f>
        <v>1398.5548721172572</v>
      </c>
      <c r="F38" s="16">
        <f>VLOOKUP($B$11,TUKETIM,6,FALSE)</f>
        <v>168.80369561643835</v>
      </c>
      <c r="G38" s="16">
        <f>VLOOKUP($B$11,TUKETIM,7,FALSE)</f>
        <v>50.275399999999998</v>
      </c>
      <c r="H38" s="16">
        <f>VLOOKUP($B$11,TUKETIM,8,FALSE)</f>
        <v>219.07909561643834</v>
      </c>
      <c r="I38" s="16">
        <f>VLOOKUP($B$11,TUKETIM,9,FALSE)</f>
        <v>610.28063027116639</v>
      </c>
      <c r="J38" s="16">
        <f>VLOOKUP($B$11,TUKETIM,10,FALSE)</f>
        <v>451.12082871335133</v>
      </c>
      <c r="K38" s="16">
        <f>VLOOKUP($B$11,TUKETIM,11,FALSE)</f>
        <v>1061.4014589845178</v>
      </c>
      <c r="L38" s="21">
        <f>VLOOKUP($B$11,TUKETIM,12,FALSE)</f>
        <v>73.186776469243597</v>
      </c>
      <c r="M38" s="21">
        <f>VLOOKUP($B$11,TUKETIM,13,FALSE)</f>
        <v>39.589470329670327</v>
      </c>
      <c r="N38" s="21">
        <f>VLOOKUP($B$11,TUKETIM,14,FALSE)</f>
        <v>112.77624679891392</v>
      </c>
      <c r="O38" s="21">
        <f>VLOOKUP($B$11,TUKETIM,15,FALSE)</f>
        <v>2791.811673517127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40842.756999999896</v>
      </c>
      <c r="D39" s="16">
        <f>VLOOKUP($B$11,ANLASMA,4,FALSE)</f>
        <v>867</v>
      </c>
      <c r="E39" s="16">
        <f>VLOOKUP($B$11,ANLASMA,5,FALSE)</f>
        <v>41709.756999999896</v>
      </c>
      <c r="F39" s="16">
        <f>VLOOKUP($B$11,ANLASMA,6,FALSE)</f>
        <v>3391.5</v>
      </c>
      <c r="G39" s="16">
        <f>VLOOKUP($B$11,ANLASMA,7,FALSE)</f>
        <v>1021.2</v>
      </c>
      <c r="H39" s="16">
        <f>VLOOKUP($B$11,ANLASMA,8,FALSE)</f>
        <v>4412.7</v>
      </c>
      <c r="I39" s="16">
        <f>VLOOKUP($B$11,ANLASMA,9,FALSE)</f>
        <v>8305.2490000000307</v>
      </c>
      <c r="J39" s="16">
        <f>VLOOKUP($B$11,ANLASMA,10,FALSE)</f>
        <v>10105.719999999999</v>
      </c>
      <c r="K39" s="16">
        <f>VLOOKUP($B$11,ANLASMA,11,FALSE)</f>
        <v>18410.96900000003</v>
      </c>
      <c r="L39" s="21">
        <f>VLOOKUP($B$11,ANLASMA,12,FALSE)</f>
        <v>225.72</v>
      </c>
      <c r="M39" s="21">
        <f>VLOOKUP($B$11,ANLASMA,13,FALSE)</f>
        <v>0</v>
      </c>
      <c r="N39" s="21">
        <f>VLOOKUP($B$11,ANLASMA,14,FALSE)</f>
        <v>225.72</v>
      </c>
      <c r="O39" s="21">
        <f>VLOOKUP($B$11,ANLASMA,15,FALSE)</f>
        <v>64759.145999999928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0.53508238142577391</v>
      </c>
      <c r="D17" s="12">
        <f t="shared" si="1"/>
        <v>0.49927983422409872</v>
      </c>
      <c r="E17" s="12">
        <f t="shared" si="2"/>
        <v>0.53503532803016907</v>
      </c>
      <c r="F17" s="12">
        <f t="shared" si="3"/>
        <v>0.79477842757412975</v>
      </c>
      <c r="G17" s="12">
        <f t="shared" si="4"/>
        <v>4.0453117481952665</v>
      </c>
      <c r="H17" s="12">
        <f t="shared" si="5"/>
        <v>2.2082539650113664</v>
      </c>
      <c r="I17" s="12">
        <f t="shared" si="6"/>
        <v>0.97213515586901467</v>
      </c>
      <c r="J17" s="12">
        <f t="shared" si="7"/>
        <v>8.6948190838907866</v>
      </c>
      <c r="K17" s="12">
        <f t="shared" si="8"/>
        <v>1.2607196605477231</v>
      </c>
      <c r="L17" s="12">
        <f t="shared" si="9"/>
        <v>33.659055942698657</v>
      </c>
      <c r="M17" s="12">
        <f t="shared" si="10"/>
        <v>398.92592134793676</v>
      </c>
      <c r="N17" s="12">
        <f t="shared" si="11"/>
        <v>332.51376400152981</v>
      </c>
      <c r="O17" s="17">
        <f t="shared" si="12"/>
        <v>0.93063860883999927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1.1829024446732532E-2</v>
      </c>
      <c r="D21" s="12">
        <f t="shared" si="1"/>
        <v>0</v>
      </c>
      <c r="E21" s="12">
        <f t="shared" si="2"/>
        <v>1.1813478185071995E-2</v>
      </c>
      <c r="F21" s="12">
        <f t="shared" si="3"/>
        <v>3.5022566949861882E-2</v>
      </c>
      <c r="G21" s="12">
        <f t="shared" si="4"/>
        <v>0</v>
      </c>
      <c r="H21" s="12">
        <f t="shared" si="5"/>
        <v>1.9793207100559335E-2</v>
      </c>
      <c r="I21" s="12">
        <f t="shared" si="6"/>
        <v>1.5312665343717268E-2</v>
      </c>
      <c r="J21" s="12">
        <f t="shared" si="7"/>
        <v>0</v>
      </c>
      <c r="K21" s="12">
        <f t="shared" si="8"/>
        <v>1.4740455217715201E-2</v>
      </c>
      <c r="L21" s="12">
        <f t="shared" si="9"/>
        <v>0.52720933276523929</v>
      </c>
      <c r="M21" s="12">
        <f t="shared" si="10"/>
        <v>0</v>
      </c>
      <c r="N21" s="12">
        <f t="shared" si="11"/>
        <v>9.5856242320952606E-2</v>
      </c>
      <c r="O21" s="17">
        <f t="shared" si="12"/>
        <v>1.238526784739594E-2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1.0888754942529606E-3</v>
      </c>
      <c r="D22" s="12">
        <f t="shared" si="1"/>
        <v>0</v>
      </c>
      <c r="E22" s="12">
        <f t="shared" si="2"/>
        <v>1.0874444427384734E-3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4.6769172050978511E-3</v>
      </c>
      <c r="J22" s="12">
        <f t="shared" si="7"/>
        <v>0</v>
      </c>
      <c r="K22" s="12">
        <f t="shared" si="8"/>
        <v>4.5021481937494575E-3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1.562336512588104E-3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0.54800028136675938</v>
      </c>
      <c r="D25" s="12">
        <f t="shared" ref="D25:O25" si="13">SUM(D15:D24)</f>
        <v>0.49927983422409872</v>
      </c>
      <c r="E25" s="12">
        <f t="shared" si="13"/>
        <v>0.54793625065797946</v>
      </c>
      <c r="F25" s="12">
        <f t="shared" si="13"/>
        <v>0.82980099452399159</v>
      </c>
      <c r="G25" s="12">
        <f t="shared" si="13"/>
        <v>4.0453117481952665</v>
      </c>
      <c r="H25" s="12">
        <f t="shared" si="13"/>
        <v>2.2280471721119257</v>
      </c>
      <c r="I25" s="12">
        <f t="shared" si="13"/>
        <v>0.99212473841782978</v>
      </c>
      <c r="J25" s="12">
        <f t="shared" si="13"/>
        <v>8.6948190838907866</v>
      </c>
      <c r="K25" s="12">
        <f t="shared" si="13"/>
        <v>1.2799622639591879</v>
      </c>
      <c r="L25" s="12">
        <f t="shared" si="13"/>
        <v>34.186265275463896</v>
      </c>
      <c r="M25" s="12">
        <f t="shared" si="13"/>
        <v>398.92592134793676</v>
      </c>
      <c r="N25" s="12">
        <f t="shared" si="13"/>
        <v>332.60962024385077</v>
      </c>
      <c r="O25" s="12">
        <f t="shared" si="13"/>
        <v>0.94458621319998326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0.13206878802743341</v>
      </c>
      <c r="D29" s="12">
        <f>(SUMIFS(MESKENOG2,KAYNAK,A29,SEBEP,B29,SÜRE,"Uzun",BİLDİRİM,"Bildirimli",İL,$B$10,İLÇE,$B$11)/VLOOKUP($B$11,ABONE2,4,FALSE))</f>
        <v>0.90923290945009572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0.13309017375871032</v>
      </c>
      <c r="F29" s="12">
        <f>(SUMIFS(TARIMSALAG2,KAYNAK,A29,SEBEP,B29,SÜRE,"Uzun",BİLDİRİM,"Bildirimli",İL,$B$10,İLÇE,$B$11)/VLOOKUP($B$11,ABONE2,6,FALSE))</f>
        <v>0.97464834326970151</v>
      </c>
      <c r="G29" s="12">
        <f>(SUMIFS(TARIMSALOG2,KAYNAK,A29,SEBEP,B29,SÜRE,"Uzun",BİLDİRİM,"Bildirimli",İL,$B$10,İLÇE,$B$11)/VLOOKUP($B$11,ABONE2,7,FALSE))</f>
        <v>10.326220583555427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5.0411252239605204</v>
      </c>
      <c r="I29" s="12">
        <f>(SUMIFS(TICARETHANEAG2,KAYNAK,A29,SEBEP,B29,SÜRE,"Uzun",BİLDİRİM,"Bildirimli",İL,$B$10,İLÇE,$B$11)/VLOOKUP($B$11,ABONE2,9,FALSE))</f>
        <v>0.22761039355051926</v>
      </c>
      <c r="J29" s="12">
        <f>(SUMIFS(TICARETHANEOG2,KAYNAK,A29,SEBEP,B29,SÜRE,"Uzun",BİLDİRİM,"Bildirimli",İL,$B$10,İLÇE,$B$11)/VLOOKUP($B$11,ABONE2,10,FALSE))</f>
        <v>6.7345161264085194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0.4707631867257393</v>
      </c>
      <c r="L29" s="12">
        <f>(SUMIFS(SANAYIAG2,KAYNAK,A29,SEBEP,B29,SÜRE,"Uzun",BİLDİRİM,"Bildirimli",İL,$B$10,İLÇE,$B$11)/VLOOKUP($B$11,ABONE2,12,FALSE))</f>
        <v>3.072377189156299</v>
      </c>
      <c r="M29" s="12">
        <f>(SUMIFS(SANAYIOG2,KAYNAK,A29,SEBEP,B29,SÜRE,"Uzun",BİLDİRİM,"Bildirimli",İL,$B$10,İLÇE,$B$11)/VLOOKUP($B$11,ABONE2,13,FALSE))</f>
        <v>0.90789365620709772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1.3014361167433162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0.23429986317679144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0.13206878802743341</v>
      </c>
      <c r="D33" s="12">
        <f t="shared" ref="D33:O33" si="14">SUM(D28:D32)</f>
        <v>0.90923290945009572</v>
      </c>
      <c r="E33" s="12">
        <f t="shared" si="14"/>
        <v>0.13309017375871032</v>
      </c>
      <c r="F33" s="12">
        <f t="shared" si="14"/>
        <v>0.97464834326970151</v>
      </c>
      <c r="G33" s="12">
        <f t="shared" si="14"/>
        <v>10.326220583555427</v>
      </c>
      <c r="H33" s="12">
        <f t="shared" si="14"/>
        <v>5.0411252239605204</v>
      </c>
      <c r="I33" s="12">
        <f t="shared" si="14"/>
        <v>0.22761039355051926</v>
      </c>
      <c r="J33" s="12">
        <f t="shared" si="14"/>
        <v>6.7345161264085194</v>
      </c>
      <c r="K33" s="12">
        <f t="shared" si="14"/>
        <v>0.4707631867257393</v>
      </c>
      <c r="L33" s="12">
        <f t="shared" si="14"/>
        <v>3.072377189156299</v>
      </c>
      <c r="M33" s="12">
        <f t="shared" si="14"/>
        <v>0.90789365620709772</v>
      </c>
      <c r="N33" s="12">
        <f t="shared" si="14"/>
        <v>1.3014361167433162</v>
      </c>
      <c r="O33" s="12">
        <f t="shared" si="14"/>
        <v>0.23429986317679144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56232</v>
      </c>
      <c r="D37" s="16">
        <f>VLOOKUP($B$11,ABONE2,4,FALSE)</f>
        <v>74</v>
      </c>
      <c r="E37" s="16">
        <f>VLOOKUP($B$11,ABONE2,5,FALSE)</f>
        <v>56306</v>
      </c>
      <c r="F37" s="16">
        <f>VLOOKUP($B$11,ABONE2,6,FALSE)</f>
        <v>399</v>
      </c>
      <c r="G37" s="16">
        <f>VLOOKUP($B$11,ABONE2,7,FALSE)</f>
        <v>307</v>
      </c>
      <c r="H37" s="16">
        <f>VLOOKUP($B$11,ABONE2,8,FALSE)</f>
        <v>706</v>
      </c>
      <c r="I37" s="16">
        <f>VLOOKUP($B$11,ABONE2,9,FALSE)</f>
        <v>9145</v>
      </c>
      <c r="J37" s="16">
        <f>VLOOKUP($B$11,ABONE2,10,FALSE)</f>
        <v>355</v>
      </c>
      <c r="K37" s="16">
        <f>VLOOKUP($B$11,ABONE2,11,FALSE)</f>
        <v>9500</v>
      </c>
      <c r="L37" s="21">
        <f>VLOOKUP($B$11,ABONE2,12,FALSE)</f>
        <v>10</v>
      </c>
      <c r="M37" s="21">
        <f>VLOOKUP($B$11,ABONE2,13,FALSE)</f>
        <v>45</v>
      </c>
      <c r="N37" s="21">
        <f>VLOOKUP($B$11,ABONE2,14,FALSE)</f>
        <v>55</v>
      </c>
      <c r="O37" s="21">
        <f>VLOOKUP($B$11,ABONE2,15,FALSE)</f>
        <v>66567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9738.5311795685702</v>
      </c>
      <c r="D38" s="16">
        <f>VLOOKUP($B$11,TUKETIM,4,FALSE)</f>
        <v>1047.7843944802455</v>
      </c>
      <c r="E38" s="16">
        <f>VLOOKUP($B$11,TUKETIM,5,FALSE)</f>
        <v>10786.315574048816</v>
      </c>
      <c r="F38" s="16">
        <f>VLOOKUP($B$11,TUKETIM,6,FALSE)</f>
        <v>125.72818428324339</v>
      </c>
      <c r="G38" s="16">
        <f>VLOOKUP($B$11,TUKETIM,7,FALSE)</f>
        <v>538.75288218459218</v>
      </c>
      <c r="H38" s="16">
        <f>VLOOKUP($B$11,TUKETIM,8,FALSE)</f>
        <v>664.4810664678356</v>
      </c>
      <c r="I38" s="16">
        <f>VLOOKUP($B$11,TUKETIM,9,FALSE)</f>
        <v>3962.26443295839</v>
      </c>
      <c r="J38" s="16">
        <f>VLOOKUP($B$11,TUKETIM,10,FALSE)</f>
        <v>4203.6378125950314</v>
      </c>
      <c r="K38" s="16">
        <f>VLOOKUP($B$11,TUKETIM,11,FALSE)</f>
        <v>8165.9022455534214</v>
      </c>
      <c r="L38" s="21">
        <f>VLOOKUP($B$11,TUKETIM,12,FALSE)</f>
        <v>109.05955901741054</v>
      </c>
      <c r="M38" s="21">
        <f>VLOOKUP($B$11,TUKETIM,13,FALSE)</f>
        <v>30957.647716023232</v>
      </c>
      <c r="N38" s="21">
        <f>VLOOKUP($B$11,TUKETIM,14,FALSE)</f>
        <v>31066.707275040641</v>
      </c>
      <c r="O38" s="21">
        <f>VLOOKUP($B$11,TUKETIM,15,FALSE)</f>
        <v>50683.406161110717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267833.08600000601</v>
      </c>
      <c r="D39" s="16">
        <f>VLOOKUP($B$11,ANLASMA,4,FALSE)</f>
        <v>2007.45</v>
      </c>
      <c r="E39" s="16">
        <f>VLOOKUP($B$11,ANLASMA,5,FALSE)</f>
        <v>269840.53600000602</v>
      </c>
      <c r="F39" s="16">
        <f>VLOOKUP($B$11,ANLASMA,6,FALSE)</f>
        <v>1928.5609999999999</v>
      </c>
      <c r="G39" s="16">
        <f>VLOOKUP($B$11,ANLASMA,7,FALSE)</f>
        <v>5123.4620000000004</v>
      </c>
      <c r="H39" s="16">
        <f>VLOOKUP($B$11,ANLASMA,8,FALSE)</f>
        <v>7052.0230000000001</v>
      </c>
      <c r="I39" s="16">
        <f>VLOOKUP($B$11,ANLASMA,9,FALSE)</f>
        <v>48711.6560000014</v>
      </c>
      <c r="J39" s="16">
        <f>VLOOKUP($B$11,ANLASMA,10,FALSE)</f>
        <v>134633.28</v>
      </c>
      <c r="K39" s="16">
        <f>VLOOKUP($B$11,ANLASMA,11,FALSE)</f>
        <v>183344.93600000138</v>
      </c>
      <c r="L39" s="21">
        <f>VLOOKUP($B$11,ANLASMA,12,FALSE)</f>
        <v>378.15</v>
      </c>
      <c r="M39" s="21">
        <f>VLOOKUP($B$11,ANLASMA,13,FALSE)</f>
        <v>103942</v>
      </c>
      <c r="N39" s="21">
        <f>VLOOKUP($B$11,ANLASMA,14,FALSE)</f>
        <v>104320.15</v>
      </c>
      <c r="O39" s="21">
        <f>VLOOKUP($B$11,ANLASMA,15,FALSE)</f>
        <v>564557.64500000747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8.8795094318932344E-2</v>
      </c>
      <c r="D17" s="12">
        <f t="shared" si="1"/>
        <v>0.64954294243361477</v>
      </c>
      <c r="E17" s="12">
        <f t="shared" si="2"/>
        <v>8.9440598167112806E-2</v>
      </c>
      <c r="F17" s="12">
        <f t="shared" si="3"/>
        <v>0.74202828271310128</v>
      </c>
      <c r="G17" s="12">
        <f t="shared" si="4"/>
        <v>1.547624525168521</v>
      </c>
      <c r="H17" s="12">
        <f t="shared" si="5"/>
        <v>1.0287279649215175</v>
      </c>
      <c r="I17" s="12">
        <f t="shared" si="6"/>
        <v>0.44024694476427279</v>
      </c>
      <c r="J17" s="12">
        <f t="shared" si="7"/>
        <v>6.8993239112665554</v>
      </c>
      <c r="K17" s="12">
        <f t="shared" si="8"/>
        <v>0.67721559197042625</v>
      </c>
      <c r="L17" s="12">
        <f t="shared" si="9"/>
        <v>31.306406799814908</v>
      </c>
      <c r="M17" s="12">
        <f t="shared" si="10"/>
        <v>483.92220408668453</v>
      </c>
      <c r="N17" s="12">
        <f t="shared" si="11"/>
        <v>262.42936711651424</v>
      </c>
      <c r="O17" s="17">
        <f t="shared" si="12"/>
        <v>0.69361300029506523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1.2569422328616369E-2</v>
      </c>
      <c r="D21" s="12">
        <f t="shared" si="1"/>
        <v>0</v>
      </c>
      <c r="E21" s="12">
        <f t="shared" si="2"/>
        <v>1.2554953061351579E-2</v>
      </c>
      <c r="F21" s="12">
        <f t="shared" si="3"/>
        <v>4.4365001299021205E-2</v>
      </c>
      <c r="G21" s="12">
        <f t="shared" si="4"/>
        <v>0</v>
      </c>
      <c r="H21" s="12">
        <f t="shared" si="5"/>
        <v>2.8576159316793082E-2</v>
      </c>
      <c r="I21" s="12">
        <f t="shared" si="6"/>
        <v>2.809099503333453E-2</v>
      </c>
      <c r="J21" s="12">
        <f t="shared" si="7"/>
        <v>0</v>
      </c>
      <c r="K21" s="12">
        <f t="shared" si="8"/>
        <v>2.7060401168878881E-2</v>
      </c>
      <c r="L21" s="12">
        <f t="shared" si="9"/>
        <v>8.6773987303730996E-2</v>
      </c>
      <c r="M21" s="12">
        <f t="shared" si="10"/>
        <v>0</v>
      </c>
      <c r="N21" s="12">
        <f t="shared" si="11"/>
        <v>4.2463866127357718E-2</v>
      </c>
      <c r="O21" s="17">
        <f t="shared" si="12"/>
        <v>1.5544618337832428E-2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7.0545433196095406E-4</v>
      </c>
      <c r="D22" s="12">
        <f t="shared" si="1"/>
        <v>0</v>
      </c>
      <c r="E22" s="12">
        <f t="shared" si="2"/>
        <v>7.0464224951154761E-4</v>
      </c>
      <c r="F22" s="12">
        <f t="shared" si="3"/>
        <v>3.6581816250879859E-4</v>
      </c>
      <c r="G22" s="12">
        <f t="shared" si="4"/>
        <v>0</v>
      </c>
      <c r="H22" s="12">
        <f t="shared" si="5"/>
        <v>2.3562893692642727E-4</v>
      </c>
      <c r="I22" s="12">
        <f t="shared" si="6"/>
        <v>6.2199736381059602E-4</v>
      </c>
      <c r="J22" s="12">
        <f t="shared" si="7"/>
        <v>0</v>
      </c>
      <c r="K22" s="12">
        <f t="shared" si="8"/>
        <v>5.9917771409401938E-4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6.6742837130661281E-4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0.10206997097950966</v>
      </c>
      <c r="D25" s="12">
        <f t="shared" ref="D25:O25" si="13">SUM(D15:D24)</f>
        <v>0.64954294243361477</v>
      </c>
      <c r="E25" s="12">
        <f t="shared" si="13"/>
        <v>0.10270019347797593</v>
      </c>
      <c r="F25" s="12">
        <f t="shared" si="13"/>
        <v>0.7867591021746313</v>
      </c>
      <c r="G25" s="12">
        <f t="shared" si="13"/>
        <v>1.547624525168521</v>
      </c>
      <c r="H25" s="12">
        <f t="shared" si="13"/>
        <v>1.0575397531752371</v>
      </c>
      <c r="I25" s="12">
        <f t="shared" si="13"/>
        <v>0.46895993716141787</v>
      </c>
      <c r="J25" s="12">
        <f t="shared" si="13"/>
        <v>6.8993239112665554</v>
      </c>
      <c r="K25" s="12">
        <f t="shared" si="13"/>
        <v>0.70487517085339912</v>
      </c>
      <c r="L25" s="12">
        <f t="shared" si="13"/>
        <v>31.393180787118638</v>
      </c>
      <c r="M25" s="12">
        <f t="shared" si="13"/>
        <v>483.92220408668453</v>
      </c>
      <c r="N25" s="12">
        <f t="shared" si="13"/>
        <v>262.47183098264162</v>
      </c>
      <c r="O25" s="12">
        <f t="shared" si="13"/>
        <v>0.70982504700420423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0.31115702400272954</v>
      </c>
      <c r="D29" s="12">
        <f>(SUMIFS(MESKENOG2,KAYNAK,A29,SEBEP,B29,SÜRE,"Uzun",BİLDİRİM,"Bildirimli",İL,$B$10,İLÇE,$B$11)/VLOOKUP($B$11,ABONE2,4,FALSE))</f>
        <v>0.51769251997469323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0.31139477695690315</v>
      </c>
      <c r="F29" s="12">
        <f>(SUMIFS(TARIMSALAG2,KAYNAK,A29,SEBEP,B29,SÜRE,"Uzun",BİLDİRİM,"Bildirimli",İL,$B$10,İLÇE,$B$11)/VLOOKUP($B$11,ABONE2,6,FALSE))</f>
        <v>1.2750048390167579</v>
      </c>
      <c r="G29" s="12">
        <f>(SUMIFS(TARIMSALOG2,KAYNAK,A29,SEBEP,B29,SÜRE,"Uzun",BİLDİRİM,"Bildirimli",İL,$B$10,İLÇE,$B$11)/VLOOKUP($B$11,ABONE2,7,FALSE))</f>
        <v>1.7967143072262388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1.4606734542090105</v>
      </c>
      <c r="I29" s="12">
        <f>(SUMIFS(TICARETHANEAG2,KAYNAK,A29,SEBEP,B29,SÜRE,"Uzun",BİLDİRİM,"Bildirimli",İL,$B$10,İLÇE,$B$11)/VLOOKUP($B$11,ABONE2,9,FALSE))</f>
        <v>0.88826252577484954</v>
      </c>
      <c r="J29" s="12">
        <f>(SUMIFS(TICARETHANEOG2,KAYNAK,A29,SEBEP,B29,SÜRE,"Uzun",BİLDİRİM,"Bildirimli",İL,$B$10,İLÇE,$B$11)/VLOOKUP($B$11,ABONE2,10,FALSE))</f>
        <v>4.0912048866766426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1.0057710989469066</v>
      </c>
      <c r="L29" s="12">
        <f>(SUMIFS(SANAYIAG2,KAYNAK,A29,SEBEP,B29,SÜRE,"Uzun",BİLDİRİM,"Bildirimli",İL,$B$10,İLÇE,$B$11)/VLOOKUP($B$11,ABONE2,12,FALSE))</f>
        <v>6.0637388061107753</v>
      </c>
      <c r="M29" s="12">
        <f>(SUMIFS(SANAYIOG2,KAYNAK,A29,SEBEP,B29,SÜRE,"Uzun",BİLDİRİM,"Bildirimli",İL,$B$10,İLÇE,$B$11)/VLOOKUP($B$11,ABONE2,13,FALSE))</f>
        <v>230.55890417955132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120.69956793297403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0.68491333790601472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4.7406860195268853E-3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4.7352287875840277E-3</v>
      </c>
      <c r="F31" s="12">
        <f>(SUMIFS(TARIMSALAG2,KAYNAK,A31,SEBEP,B31,SÜRE,"Uzun",BİLDİRİM,"Bildirimli",İL,$B$10,İLÇE,$B$11)/VLOOKUP($B$11,ABONE2,6,FALSE))</f>
        <v>8.9691283233368276E-3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5.7771493834282628E-3</v>
      </c>
      <c r="I31" s="12">
        <f>(SUMIFS(TICARETHANEAG2,KAYNAK,A31,SEBEP,B31,SÜRE,"Uzun",BİLDİRİM,"Bildirimli",İL,$B$10,İLÇE,$B$11)/VLOOKUP($B$11,ABONE2,9,FALSE))</f>
        <v>3.065417330017094E-2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2.9529542332644609E-2</v>
      </c>
      <c r="L31" s="12">
        <f>(SUMIFS(SANAYIAG2,KAYNAK,A31,SEBEP,B31,SÜRE,"Uzun",BİLDİRİM,"Bildirimli",İL,$B$10,İLÇE,$B$11)/VLOOKUP($B$11,ABONE2,12,FALSE))</f>
        <v>0.18546028743627579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9.0757161936900921E-2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8.8175672633380563E-3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0.31589771002225642</v>
      </c>
      <c r="D33" s="12">
        <f t="shared" ref="D33:O33" si="14">SUM(D28:D32)</f>
        <v>0.51769251997469323</v>
      </c>
      <c r="E33" s="12">
        <f t="shared" si="14"/>
        <v>0.31613000574448719</v>
      </c>
      <c r="F33" s="12">
        <f t="shared" si="14"/>
        <v>1.2839739673400947</v>
      </c>
      <c r="G33" s="12">
        <f t="shared" si="14"/>
        <v>1.7967143072262388</v>
      </c>
      <c r="H33" s="12">
        <f t="shared" si="14"/>
        <v>1.4664506035924387</v>
      </c>
      <c r="I33" s="12">
        <f t="shared" si="14"/>
        <v>0.91891669907502049</v>
      </c>
      <c r="J33" s="12">
        <f t="shared" si="14"/>
        <v>4.0912048866766426</v>
      </c>
      <c r="K33" s="12">
        <f t="shared" si="14"/>
        <v>1.0353006412795513</v>
      </c>
      <c r="L33" s="12">
        <f t="shared" si="14"/>
        <v>6.2491990935470509</v>
      </c>
      <c r="M33" s="12">
        <f t="shared" si="14"/>
        <v>230.55890417955132</v>
      </c>
      <c r="N33" s="12">
        <f t="shared" si="14"/>
        <v>120.79032509491094</v>
      </c>
      <c r="O33" s="12">
        <f t="shared" si="14"/>
        <v>0.69373090516935276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83299</v>
      </c>
      <c r="D37" s="16">
        <f>VLOOKUP($B$11,ABONE2,4,FALSE)</f>
        <v>96</v>
      </c>
      <c r="E37" s="16">
        <f>VLOOKUP($B$11,ABONE2,5,FALSE)</f>
        <v>83395</v>
      </c>
      <c r="F37" s="16">
        <f>VLOOKUP($B$11,ABONE2,6,FALSE)</f>
        <v>2780</v>
      </c>
      <c r="G37" s="16">
        <f>VLOOKUP($B$11,ABONE2,7,FALSE)</f>
        <v>1536</v>
      </c>
      <c r="H37" s="16">
        <f>VLOOKUP($B$11,ABONE2,8,FALSE)</f>
        <v>4316</v>
      </c>
      <c r="I37" s="16">
        <f>VLOOKUP($B$11,ABONE2,9,FALSE)</f>
        <v>15728</v>
      </c>
      <c r="J37" s="16">
        <f>VLOOKUP($B$11,ABONE2,10,FALSE)</f>
        <v>599</v>
      </c>
      <c r="K37" s="16">
        <f>VLOOKUP($B$11,ABONE2,11,FALSE)</f>
        <v>16327</v>
      </c>
      <c r="L37" s="21">
        <f>VLOOKUP($B$11,ABONE2,12,FALSE)</f>
        <v>92</v>
      </c>
      <c r="M37" s="21">
        <f>VLOOKUP($B$11,ABONE2,13,FALSE)</f>
        <v>96</v>
      </c>
      <c r="N37" s="21">
        <f>VLOOKUP($B$11,ABONE2,14,FALSE)</f>
        <v>188</v>
      </c>
      <c r="O37" s="21">
        <f>VLOOKUP($B$11,ABONE2,15,FALSE)</f>
        <v>104226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14073.451854294015</v>
      </c>
      <c r="D38" s="16">
        <f>VLOOKUP($B$11,TUKETIM,4,FALSE)</f>
        <v>560.84825349748564</v>
      </c>
      <c r="E38" s="16">
        <f>VLOOKUP($B$11,TUKETIM,5,FALSE)</f>
        <v>14634.300107791501</v>
      </c>
      <c r="F38" s="16">
        <f>VLOOKUP($B$11,TUKETIM,6,FALSE)</f>
        <v>1588.8654581305721</v>
      </c>
      <c r="G38" s="16">
        <f>VLOOKUP($B$11,TUKETIM,7,FALSE)</f>
        <v>1652.3252836105653</v>
      </c>
      <c r="H38" s="16">
        <f>VLOOKUP($B$11,TUKETIM,8,FALSE)</f>
        <v>3241.1907417411376</v>
      </c>
      <c r="I38" s="16">
        <f>VLOOKUP($B$11,TUKETIM,9,FALSE)</f>
        <v>7217.1420070324102</v>
      </c>
      <c r="J38" s="16">
        <f>VLOOKUP($B$11,TUKETIM,10,FALSE)</f>
        <v>4608.6403409033828</v>
      </c>
      <c r="K38" s="16">
        <f>VLOOKUP($B$11,TUKETIM,11,FALSE)</f>
        <v>11825.782347935794</v>
      </c>
      <c r="L38" s="21">
        <f>VLOOKUP($B$11,TUKETIM,12,FALSE)</f>
        <v>581.86287617461846</v>
      </c>
      <c r="M38" s="21">
        <f>VLOOKUP($B$11,TUKETIM,13,FALSE)</f>
        <v>17160.145044625351</v>
      </c>
      <c r="N38" s="21">
        <f>VLOOKUP($B$11,TUKETIM,14,FALSE)</f>
        <v>17742.00792079997</v>
      </c>
      <c r="O38" s="21">
        <f>VLOOKUP($B$11,TUKETIM,15,FALSE)</f>
        <v>47443.281118268402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431980.77500001405</v>
      </c>
      <c r="D39" s="16">
        <f>VLOOKUP($B$11,ANLASMA,4,FALSE)</f>
        <v>1253.82</v>
      </c>
      <c r="E39" s="16">
        <f>VLOOKUP($B$11,ANLASMA,5,FALSE)</f>
        <v>433234.59500001406</v>
      </c>
      <c r="F39" s="16">
        <f>VLOOKUP($B$11,ANLASMA,6,FALSE)</f>
        <v>16233.6080000002</v>
      </c>
      <c r="G39" s="16">
        <f>VLOOKUP($B$11,ANLASMA,7,FALSE)</f>
        <v>51211.188999999998</v>
      </c>
      <c r="H39" s="16">
        <f>VLOOKUP($B$11,ANLASMA,8,FALSE)</f>
        <v>67444.797000000195</v>
      </c>
      <c r="I39" s="16">
        <f>VLOOKUP($B$11,ANLASMA,9,FALSE)</f>
        <v>81999.972999996404</v>
      </c>
      <c r="J39" s="16">
        <f>VLOOKUP($B$11,ANLASMA,10,FALSE)</f>
        <v>72566.885999999999</v>
      </c>
      <c r="K39" s="16">
        <f>VLOOKUP($B$11,ANLASMA,11,FALSE)</f>
        <v>154566.85899999639</v>
      </c>
      <c r="L39" s="21">
        <f>VLOOKUP($B$11,ANLASMA,12,FALSE)</f>
        <v>1978.415</v>
      </c>
      <c r="M39" s="21">
        <f>VLOOKUP($B$11,ANLASMA,13,FALSE)</f>
        <v>52157</v>
      </c>
      <c r="N39" s="21">
        <f>VLOOKUP($B$11,ANLASMA,14,FALSE)</f>
        <v>54135.415000000001</v>
      </c>
      <c r="O39" s="21">
        <f>VLOOKUP($B$11,ANLASMA,15,FALSE)</f>
        <v>709381.66600001068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7.0470220626308935E-2</v>
      </c>
      <c r="D17" s="12">
        <f t="shared" si="1"/>
        <v>2.8775906183212501E-2</v>
      </c>
      <c r="E17" s="12">
        <f t="shared" si="2"/>
        <v>7.0360534827050555E-2</v>
      </c>
      <c r="F17" s="12">
        <f t="shared" si="3"/>
        <v>8.8422577583038939E-2</v>
      </c>
      <c r="G17" s="12">
        <f t="shared" si="4"/>
        <v>0.25363390686280363</v>
      </c>
      <c r="H17" s="12">
        <f t="shared" si="5"/>
        <v>0.17459637606637179</v>
      </c>
      <c r="I17" s="12">
        <f t="shared" si="6"/>
        <v>0.12675160047175615</v>
      </c>
      <c r="J17" s="12">
        <f t="shared" si="7"/>
        <v>1.8446546102819203</v>
      </c>
      <c r="K17" s="12">
        <f t="shared" si="8"/>
        <v>0.20527515222613868</v>
      </c>
      <c r="L17" s="12">
        <f t="shared" si="9"/>
        <v>0</v>
      </c>
      <c r="M17" s="12">
        <f t="shared" si="10"/>
        <v>24.954014052832189</v>
      </c>
      <c r="N17" s="12">
        <f t="shared" si="11"/>
        <v>20.416920588680881</v>
      </c>
      <c r="O17" s="17">
        <f t="shared" si="12"/>
        <v>0.12161735030059585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1.1336292424865618E-2</v>
      </c>
      <c r="D21" s="12">
        <f t="shared" si="1"/>
        <v>0</v>
      </c>
      <c r="E21" s="12">
        <f t="shared" si="2"/>
        <v>1.1306469886424669E-2</v>
      </c>
      <c r="F21" s="12">
        <f t="shared" si="3"/>
        <v>1.978431663877608E-2</v>
      </c>
      <c r="G21" s="12">
        <f t="shared" si="4"/>
        <v>0</v>
      </c>
      <c r="H21" s="12">
        <f t="shared" si="5"/>
        <v>9.4648686772302836E-3</v>
      </c>
      <c r="I21" s="12">
        <f t="shared" si="6"/>
        <v>4.0274457241739666E-3</v>
      </c>
      <c r="J21" s="12">
        <f t="shared" si="7"/>
        <v>0</v>
      </c>
      <c r="K21" s="12">
        <f t="shared" si="8"/>
        <v>3.8433553879010894E-3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9.8362633020770696E-3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8.1806513051174548E-2</v>
      </c>
      <c r="D25" s="12">
        <f t="shared" ref="D25:O25" si="13">SUM(D15:D24)</f>
        <v>2.8775906183212501E-2</v>
      </c>
      <c r="E25" s="12">
        <f t="shared" si="13"/>
        <v>8.1667004713475225E-2</v>
      </c>
      <c r="F25" s="12">
        <f t="shared" si="13"/>
        <v>0.10820689422181502</v>
      </c>
      <c r="G25" s="12">
        <f t="shared" si="13"/>
        <v>0.25363390686280363</v>
      </c>
      <c r="H25" s="12">
        <f t="shared" si="13"/>
        <v>0.18406124474360208</v>
      </c>
      <c r="I25" s="12">
        <f t="shared" si="13"/>
        <v>0.13077904619593012</v>
      </c>
      <c r="J25" s="12">
        <f t="shared" si="13"/>
        <v>1.8446546102819203</v>
      </c>
      <c r="K25" s="12">
        <f t="shared" si="13"/>
        <v>0.20911850761403977</v>
      </c>
      <c r="L25" s="12">
        <f t="shared" si="13"/>
        <v>0</v>
      </c>
      <c r="M25" s="12">
        <f t="shared" si="13"/>
        <v>24.954014052832189</v>
      </c>
      <c r="N25" s="12">
        <f t="shared" si="13"/>
        <v>20.416920588680881</v>
      </c>
      <c r="O25" s="12">
        <f t="shared" si="13"/>
        <v>0.13145361360267294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0</v>
      </c>
      <c r="J29" s="12">
        <f>(SUMIFS(TICARETHANEOG2,KAYNAK,A29,SEBEP,B29,SÜRE,"Uzun",BİLDİRİM,"Bildirimli",İL,$B$10,İLÇE,$B$11)/VLOOKUP($B$11,ABONE2,10,FALSE))</f>
        <v>0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5.6558650003068645E-2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5.3973413202555248E-2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9.2538183051802027E-3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</v>
      </c>
      <c r="D33" s="12">
        <f t="shared" ref="D33:O33" si="14">SUM(D28:D32)</f>
        <v>0</v>
      </c>
      <c r="E33" s="12">
        <f t="shared" si="14"/>
        <v>0</v>
      </c>
      <c r="F33" s="12">
        <f t="shared" si="14"/>
        <v>0</v>
      </c>
      <c r="G33" s="12">
        <f t="shared" si="14"/>
        <v>0</v>
      </c>
      <c r="H33" s="12">
        <f t="shared" si="14"/>
        <v>0</v>
      </c>
      <c r="I33" s="12">
        <f t="shared" si="14"/>
        <v>5.6558650003068645E-2</v>
      </c>
      <c r="J33" s="12">
        <f t="shared" si="14"/>
        <v>0</v>
      </c>
      <c r="K33" s="12">
        <f t="shared" si="14"/>
        <v>5.3973413202555248E-2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9.2538183051802027E-3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9099</v>
      </c>
      <c r="D37" s="16">
        <f>VLOOKUP($B$11,ABONE2,4,FALSE)</f>
        <v>24</v>
      </c>
      <c r="E37" s="16">
        <f>VLOOKUP($B$11,ABONE2,5,FALSE)</f>
        <v>9123</v>
      </c>
      <c r="F37" s="16">
        <f>VLOOKUP($B$11,ABONE2,6,FALSE)</f>
        <v>587</v>
      </c>
      <c r="G37" s="16">
        <f>VLOOKUP($B$11,ABONE2,7,FALSE)</f>
        <v>640</v>
      </c>
      <c r="H37" s="16">
        <f>VLOOKUP($B$11,ABONE2,8,FALSE)</f>
        <v>1227</v>
      </c>
      <c r="I37" s="16">
        <f>VLOOKUP($B$11,ABONE2,9,FALSE)</f>
        <v>2046</v>
      </c>
      <c r="J37" s="16">
        <f>VLOOKUP($B$11,ABONE2,10,FALSE)</f>
        <v>98</v>
      </c>
      <c r="K37" s="16">
        <f>VLOOKUP($B$11,ABONE2,11,FALSE)</f>
        <v>2144</v>
      </c>
      <c r="L37" s="21">
        <f>VLOOKUP($B$11,ABONE2,12,FALSE)</f>
        <v>2</v>
      </c>
      <c r="M37" s="21">
        <f>VLOOKUP($B$11,ABONE2,13,FALSE)</f>
        <v>9</v>
      </c>
      <c r="N37" s="21">
        <f>VLOOKUP($B$11,ABONE2,14,FALSE)</f>
        <v>11</v>
      </c>
      <c r="O37" s="21">
        <f>VLOOKUP($B$11,ABONE2,15,FALSE)</f>
        <v>12505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1410.7678247426056</v>
      </c>
      <c r="D38" s="16">
        <f>VLOOKUP($B$11,TUKETIM,4,FALSE)</f>
        <v>28.462299999999999</v>
      </c>
      <c r="E38" s="16">
        <f>VLOOKUP($B$11,TUKETIM,5,FALSE)</f>
        <v>1439.2301247426055</v>
      </c>
      <c r="F38" s="16">
        <f>VLOOKUP($B$11,TUKETIM,6,FALSE)</f>
        <v>422.67756375901223</v>
      </c>
      <c r="G38" s="16">
        <f>VLOOKUP($B$11,TUKETIM,7,FALSE)</f>
        <v>1137.4021825392015</v>
      </c>
      <c r="H38" s="16">
        <f>VLOOKUP($B$11,TUKETIM,8,FALSE)</f>
        <v>1560.0797462982136</v>
      </c>
      <c r="I38" s="16">
        <f>VLOOKUP($B$11,TUKETIM,9,FALSE)</f>
        <v>717.74886842559476</v>
      </c>
      <c r="J38" s="16">
        <f>VLOOKUP($B$11,TUKETIM,10,FALSE)</f>
        <v>705.65946094001833</v>
      </c>
      <c r="K38" s="16">
        <f>VLOOKUP($B$11,TUKETIM,11,FALSE)</f>
        <v>1423.4083293656131</v>
      </c>
      <c r="L38" s="21">
        <f>VLOOKUP($B$11,TUKETIM,12,FALSE)</f>
        <v>11.813800000000001</v>
      </c>
      <c r="M38" s="21">
        <f>VLOOKUP($B$11,TUKETIM,13,FALSE)</f>
        <v>1437.015605479452</v>
      </c>
      <c r="N38" s="21">
        <f>VLOOKUP($B$11,TUKETIM,14,FALSE)</f>
        <v>1448.8294054794519</v>
      </c>
      <c r="O38" s="21">
        <f>VLOOKUP($B$11,TUKETIM,15,FALSE)</f>
        <v>5871.547605885884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44506.476999999904</v>
      </c>
      <c r="D39" s="16">
        <f>VLOOKUP($B$11,ANLASMA,4,FALSE)</f>
        <v>211.52</v>
      </c>
      <c r="E39" s="16">
        <f>VLOOKUP($B$11,ANLASMA,5,FALSE)</f>
        <v>44717.996999999901</v>
      </c>
      <c r="F39" s="16">
        <f>VLOOKUP($B$11,ANLASMA,6,FALSE)</f>
        <v>3985.855</v>
      </c>
      <c r="G39" s="16">
        <f>VLOOKUP($B$11,ANLASMA,7,FALSE)</f>
        <v>13171.245000000001</v>
      </c>
      <c r="H39" s="16">
        <f>VLOOKUP($B$11,ANLASMA,8,FALSE)</f>
        <v>17157.100000000002</v>
      </c>
      <c r="I39" s="16">
        <f>VLOOKUP($B$11,ANLASMA,9,FALSE)</f>
        <v>10771.294</v>
      </c>
      <c r="J39" s="16">
        <f>VLOOKUP($B$11,ANLASMA,10,FALSE)</f>
        <v>19057.986000000001</v>
      </c>
      <c r="K39" s="16">
        <f>VLOOKUP($B$11,ANLASMA,11,FALSE)</f>
        <v>29829.279999999999</v>
      </c>
      <c r="L39" s="21">
        <f>VLOOKUP($B$11,ANLASMA,12,FALSE)</f>
        <v>19.52</v>
      </c>
      <c r="M39" s="21">
        <f>VLOOKUP($B$11,ANLASMA,13,FALSE)</f>
        <v>5968</v>
      </c>
      <c r="N39" s="21">
        <f>VLOOKUP($B$11,ANLASMA,14,FALSE)</f>
        <v>5987.52</v>
      </c>
      <c r="O39" s="21">
        <f>VLOOKUP($B$11,ANLASMA,15,FALSE)</f>
        <v>97691.89699999991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2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0.18536034694542791</v>
      </c>
      <c r="D17" s="12">
        <f t="shared" si="1"/>
        <v>2.6531982846055558E-2</v>
      </c>
      <c r="E17" s="12">
        <f t="shared" si="2"/>
        <v>0.18493447020570072</v>
      </c>
      <c r="F17" s="12">
        <f t="shared" si="3"/>
        <v>0.2481851661275726</v>
      </c>
      <c r="G17" s="12">
        <f t="shared" si="4"/>
        <v>0.75246538654572237</v>
      </c>
      <c r="H17" s="12">
        <f t="shared" si="5"/>
        <v>0.39605680970883456</v>
      </c>
      <c r="I17" s="12">
        <f t="shared" si="6"/>
        <v>0.2606323545375297</v>
      </c>
      <c r="J17" s="12">
        <f t="shared" si="7"/>
        <v>4.1169464686499131</v>
      </c>
      <c r="K17" s="12">
        <f t="shared" si="8"/>
        <v>0.45321603171642733</v>
      </c>
      <c r="L17" s="12">
        <f t="shared" si="9"/>
        <v>7.4898728888211989</v>
      </c>
      <c r="M17" s="12">
        <f t="shared" si="10"/>
        <v>84.694936562986442</v>
      </c>
      <c r="N17" s="12">
        <f t="shared" si="11"/>
        <v>51.607052131201335</v>
      </c>
      <c r="O17" s="17">
        <f t="shared" si="12"/>
        <v>0.30073600357121505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1.0305142067117138E-2</v>
      </c>
      <c r="D21" s="12">
        <f t="shared" si="1"/>
        <v>0</v>
      </c>
      <c r="E21" s="12">
        <f t="shared" si="2"/>
        <v>1.0277510224839749E-2</v>
      </c>
      <c r="F21" s="12">
        <f t="shared" si="3"/>
        <v>3.3191494313996171E-2</v>
      </c>
      <c r="G21" s="12">
        <f t="shared" si="4"/>
        <v>0</v>
      </c>
      <c r="H21" s="12">
        <f t="shared" si="5"/>
        <v>2.3458650116658947E-2</v>
      </c>
      <c r="I21" s="12">
        <f t="shared" si="6"/>
        <v>4.1930566388526849E-3</v>
      </c>
      <c r="J21" s="12">
        <f t="shared" si="7"/>
        <v>0</v>
      </c>
      <c r="K21" s="12">
        <f t="shared" si="8"/>
        <v>3.9836560967198486E-3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1.1489839642350008E-2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0.19566548901254505</v>
      </c>
      <c r="D25" s="12">
        <f t="shared" ref="D25:O25" si="13">SUM(D15:D24)</f>
        <v>2.6531982846055558E-2</v>
      </c>
      <c r="E25" s="12">
        <f t="shared" si="13"/>
        <v>0.19521198043054047</v>
      </c>
      <c r="F25" s="12">
        <f t="shared" si="13"/>
        <v>0.28137666044156878</v>
      </c>
      <c r="G25" s="12">
        <f t="shared" si="13"/>
        <v>0.75246538654572237</v>
      </c>
      <c r="H25" s="12">
        <f t="shared" si="13"/>
        <v>0.41951545982549349</v>
      </c>
      <c r="I25" s="12">
        <f t="shared" si="13"/>
        <v>0.26482541117638236</v>
      </c>
      <c r="J25" s="12">
        <f t="shared" si="13"/>
        <v>4.1169464686499131</v>
      </c>
      <c r="K25" s="12">
        <f t="shared" si="13"/>
        <v>0.45719968781314718</v>
      </c>
      <c r="L25" s="12">
        <f t="shared" si="13"/>
        <v>7.4898728888211989</v>
      </c>
      <c r="M25" s="12">
        <f t="shared" si="13"/>
        <v>84.694936562986442</v>
      </c>
      <c r="N25" s="12">
        <f t="shared" si="13"/>
        <v>51.607052131201335</v>
      </c>
      <c r="O25" s="12">
        <f t="shared" si="13"/>
        <v>0.31222584321356506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0.10385837922345391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0.10357989705065156</v>
      </c>
      <c r="F29" s="12">
        <f>(SUMIFS(TARIMSALAG2,KAYNAK,A29,SEBEP,B29,SÜRE,"Uzun",BİLDİRİM,"Bildirimli",İL,$B$10,İLÇE,$B$11)/VLOOKUP($B$11,ABONE2,6,FALSE))</f>
        <v>0.14428087248127283</v>
      </c>
      <c r="G29" s="12">
        <f>(SUMIFS(TARIMSALOG2,KAYNAK,A29,SEBEP,B29,SÜRE,"Uzun",BİLDİRİM,"Bildirimli",İL,$B$10,İLÇE,$B$11)/VLOOKUP($B$11,ABONE2,7,FALSE))</f>
        <v>0.68798509406051955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0.30371293745563843</v>
      </c>
      <c r="I29" s="12">
        <f>(SUMIFS(TICARETHANEAG2,KAYNAK,A29,SEBEP,B29,SÜRE,"Uzun",BİLDİRİM,"Bildirimli",İL,$B$10,İLÇE,$B$11)/VLOOKUP($B$11,ABONE2,9,FALSE))</f>
        <v>0.12844153666108635</v>
      </c>
      <c r="J29" s="12">
        <f>(SUMIFS(TICARETHANEOG2,KAYNAK,A29,SEBEP,B29,SÜRE,"Uzun",BİLDİRİM,"Bildirimli",İL,$B$10,İLÇE,$B$11)/VLOOKUP($B$11,ABONE2,10,FALSE))</f>
        <v>4.3009447205673332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0.33681564271657277</v>
      </c>
      <c r="L29" s="12">
        <f>(SUMIFS(SANAYIAG2,KAYNAK,A29,SEBEP,B29,SÜRE,"Uzun",BİLDİRİM,"Bildirimli",İL,$B$10,İLÇE,$B$11)/VLOOKUP($B$11,ABONE2,12,FALSE))</f>
        <v>0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0.17606953970495171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2.2139887031717191E-4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2.2080521924228603E-4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1.4414590170168884E-5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1.3694727965521461E-5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1.4885036837624001E-4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0.10407977809377109</v>
      </c>
      <c r="D33" s="12">
        <f t="shared" ref="D33:O33" si="14">SUM(D28:D32)</f>
        <v>0</v>
      </c>
      <c r="E33" s="12">
        <f t="shared" si="14"/>
        <v>0.10380070226989384</v>
      </c>
      <c r="F33" s="12">
        <f t="shared" si="14"/>
        <v>0.14428087248127283</v>
      </c>
      <c r="G33" s="12">
        <f t="shared" si="14"/>
        <v>0.68798509406051955</v>
      </c>
      <c r="H33" s="12">
        <f t="shared" si="14"/>
        <v>0.30371293745563843</v>
      </c>
      <c r="I33" s="12">
        <f t="shared" si="14"/>
        <v>0.12845595125125653</v>
      </c>
      <c r="J33" s="12">
        <f t="shared" si="14"/>
        <v>4.3009447205673332</v>
      </c>
      <c r="K33" s="12">
        <f t="shared" si="14"/>
        <v>0.3368293374445383</v>
      </c>
      <c r="L33" s="12">
        <f t="shared" si="14"/>
        <v>0</v>
      </c>
      <c r="M33" s="12">
        <f t="shared" si="14"/>
        <v>0</v>
      </c>
      <c r="N33" s="12">
        <f t="shared" si="14"/>
        <v>0</v>
      </c>
      <c r="O33" s="12">
        <f t="shared" si="14"/>
        <v>0.17621839007332796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6695</v>
      </c>
      <c r="D37" s="16">
        <f>VLOOKUP($B$11,ABONE2,4,FALSE)</f>
        <v>18</v>
      </c>
      <c r="E37" s="16">
        <f>VLOOKUP($B$11,ABONE2,5,FALSE)</f>
        <v>6713</v>
      </c>
      <c r="F37" s="16">
        <f>VLOOKUP($B$11,ABONE2,6,FALSE)</f>
        <v>1222</v>
      </c>
      <c r="G37" s="16">
        <f>VLOOKUP($B$11,ABONE2,7,FALSE)</f>
        <v>507</v>
      </c>
      <c r="H37" s="16">
        <f>VLOOKUP($B$11,ABONE2,8,FALSE)</f>
        <v>1729</v>
      </c>
      <c r="I37" s="16">
        <f>VLOOKUP($B$11,ABONE2,9,FALSE)</f>
        <v>1579</v>
      </c>
      <c r="J37" s="16">
        <f>VLOOKUP($B$11,ABONE2,10,FALSE)</f>
        <v>83</v>
      </c>
      <c r="K37" s="16">
        <f>VLOOKUP($B$11,ABONE2,11,FALSE)</f>
        <v>1662</v>
      </c>
      <c r="L37" s="21">
        <f>VLOOKUP($B$11,ABONE2,12,FALSE)</f>
        <v>3</v>
      </c>
      <c r="M37" s="21">
        <f>VLOOKUP($B$11,ABONE2,13,FALSE)</f>
        <v>4</v>
      </c>
      <c r="N37" s="21">
        <f>VLOOKUP($B$11,ABONE2,14,FALSE)</f>
        <v>7</v>
      </c>
      <c r="O37" s="21">
        <f>VLOOKUP($B$11,ABONE2,15,FALSE)</f>
        <v>10111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999.77946126100244</v>
      </c>
      <c r="D38" s="16">
        <f>VLOOKUP($B$11,TUKETIM,4,FALSE)</f>
        <v>59.777999999999999</v>
      </c>
      <c r="E38" s="16">
        <f>VLOOKUP($B$11,TUKETIM,5,FALSE)</f>
        <v>1059.5574612610023</v>
      </c>
      <c r="F38" s="16">
        <f>VLOOKUP($B$11,TUKETIM,6,FALSE)</f>
        <v>1017.1813764387338</v>
      </c>
      <c r="G38" s="16">
        <f>VLOOKUP($B$11,TUKETIM,7,FALSE)</f>
        <v>997.1191606717864</v>
      </c>
      <c r="H38" s="16">
        <f>VLOOKUP($B$11,TUKETIM,8,FALSE)</f>
        <v>2014.3005371105201</v>
      </c>
      <c r="I38" s="16">
        <f>VLOOKUP($B$11,TUKETIM,9,FALSE)</f>
        <v>541.76870594731179</v>
      </c>
      <c r="J38" s="16">
        <f>VLOOKUP($B$11,TUKETIM,10,FALSE)</f>
        <v>433.50890536391313</v>
      </c>
      <c r="K38" s="16">
        <f>VLOOKUP($B$11,TUKETIM,11,FALSE)</f>
        <v>975.27761131122497</v>
      </c>
      <c r="L38" s="21">
        <f>VLOOKUP($B$11,TUKETIM,12,FALSE)</f>
        <v>34.134300000000003</v>
      </c>
      <c r="M38" s="21">
        <f>VLOOKUP($B$11,TUKETIM,13,FALSE)</f>
        <v>359.06284663414971</v>
      </c>
      <c r="N38" s="21">
        <f>VLOOKUP($B$11,TUKETIM,14,FALSE)</f>
        <v>393.1971466341497</v>
      </c>
      <c r="O38" s="21">
        <f>VLOOKUP($B$11,TUKETIM,15,FALSE)</f>
        <v>4442.3327563168968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29133.1809999998</v>
      </c>
      <c r="D39" s="16">
        <f>VLOOKUP($B$11,ANLASMA,4,FALSE)</f>
        <v>249.5</v>
      </c>
      <c r="E39" s="16">
        <f>VLOOKUP($B$11,ANLASMA,5,FALSE)</f>
        <v>29382.6809999998</v>
      </c>
      <c r="F39" s="16">
        <f>VLOOKUP($B$11,ANLASMA,6,FALSE)</f>
        <v>8667.5400000000391</v>
      </c>
      <c r="G39" s="16">
        <f>VLOOKUP($B$11,ANLASMA,7,FALSE)</f>
        <v>8167.9740000000102</v>
      </c>
      <c r="H39" s="16">
        <f>VLOOKUP($B$11,ANLASMA,8,FALSE)</f>
        <v>16835.51400000005</v>
      </c>
      <c r="I39" s="16">
        <f>VLOOKUP($B$11,ANLASMA,9,FALSE)</f>
        <v>7959.5030000000297</v>
      </c>
      <c r="J39" s="16">
        <f>VLOOKUP($B$11,ANLASMA,10,FALSE)</f>
        <v>23036.43</v>
      </c>
      <c r="K39" s="16">
        <f>VLOOKUP($B$11,ANLASMA,11,FALSE)</f>
        <v>30995.93300000003</v>
      </c>
      <c r="L39" s="21">
        <f>VLOOKUP($B$11,ANLASMA,12,FALSE)</f>
        <v>167</v>
      </c>
      <c r="M39" s="21">
        <f>VLOOKUP($B$11,ANLASMA,13,FALSE)</f>
        <v>3630</v>
      </c>
      <c r="N39" s="21">
        <f>VLOOKUP($B$11,ANLASMA,14,FALSE)</f>
        <v>3797</v>
      </c>
      <c r="O39" s="21">
        <f>VLOOKUP($B$11,ANLASMA,15,FALSE)</f>
        <v>81011.127999999881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0.15735478035438469</v>
      </c>
      <c r="D17" s="12">
        <f t="shared" si="1"/>
        <v>9.2371870413563886E-2</v>
      </c>
      <c r="E17" s="12">
        <f t="shared" si="2"/>
        <v>0.15710368719387149</v>
      </c>
      <c r="F17" s="12">
        <f t="shared" si="3"/>
        <v>0.30148526092676081</v>
      </c>
      <c r="G17" s="12">
        <f t="shared" si="4"/>
        <v>5.887019601689957</v>
      </c>
      <c r="H17" s="12">
        <f t="shared" si="5"/>
        <v>0.92053692589799663</v>
      </c>
      <c r="I17" s="12">
        <f t="shared" si="6"/>
        <v>0.42804249772870534</v>
      </c>
      <c r="J17" s="12">
        <f t="shared" si="7"/>
        <v>3.7767075284881</v>
      </c>
      <c r="K17" s="12">
        <f t="shared" si="8"/>
        <v>0.56519638997782995</v>
      </c>
      <c r="L17" s="12">
        <f t="shared" si="9"/>
        <v>1.2882035947482</v>
      </c>
      <c r="M17" s="12">
        <f t="shared" si="10"/>
        <v>0.27753141467920001</v>
      </c>
      <c r="N17" s="12">
        <f t="shared" si="11"/>
        <v>0.78286750471370004</v>
      </c>
      <c r="O17" s="17">
        <f t="shared" si="12"/>
        <v>0.32730181911842343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4.3331470924154762E-3</v>
      </c>
      <c r="D21" s="12">
        <f t="shared" si="1"/>
        <v>0</v>
      </c>
      <c r="E21" s="12">
        <f t="shared" si="2"/>
        <v>4.3164038656287084E-3</v>
      </c>
      <c r="F21" s="12">
        <f t="shared" si="3"/>
        <v>1.7601172764404825E-3</v>
      </c>
      <c r="G21" s="12">
        <f t="shared" si="4"/>
        <v>0</v>
      </c>
      <c r="H21" s="12">
        <f t="shared" si="5"/>
        <v>1.5650413062556431E-3</v>
      </c>
      <c r="I21" s="12">
        <f t="shared" si="6"/>
        <v>4.4891316981490251E-3</v>
      </c>
      <c r="J21" s="12">
        <f t="shared" si="7"/>
        <v>0</v>
      </c>
      <c r="K21" s="12">
        <f t="shared" si="8"/>
        <v>4.3052668207831223E-3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3.9139453213614247E-3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0</v>
      </c>
      <c r="D22" s="12">
        <f t="shared" si="1"/>
        <v>0</v>
      </c>
      <c r="E22" s="12">
        <f t="shared" si="2"/>
        <v>0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0</v>
      </c>
      <c r="J22" s="12">
        <f t="shared" si="7"/>
        <v>0</v>
      </c>
      <c r="K22" s="12">
        <f t="shared" si="8"/>
        <v>0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0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0.16168792744680016</v>
      </c>
      <c r="D25" s="12">
        <f t="shared" ref="D25:O25" si="13">SUM(D15:D24)</f>
        <v>9.2371870413563886E-2</v>
      </c>
      <c r="E25" s="12">
        <f t="shared" si="13"/>
        <v>0.1614200910595002</v>
      </c>
      <c r="F25" s="12">
        <f t="shared" si="13"/>
        <v>0.3032453782032013</v>
      </c>
      <c r="G25" s="12">
        <f t="shared" si="13"/>
        <v>5.887019601689957</v>
      </c>
      <c r="H25" s="12">
        <f t="shared" si="13"/>
        <v>0.9221019672042523</v>
      </c>
      <c r="I25" s="12">
        <f t="shared" si="13"/>
        <v>0.43253162942685436</v>
      </c>
      <c r="J25" s="12">
        <f t="shared" si="13"/>
        <v>3.7767075284881</v>
      </c>
      <c r="K25" s="12">
        <f t="shared" si="13"/>
        <v>0.56950165679861309</v>
      </c>
      <c r="L25" s="12">
        <f t="shared" si="13"/>
        <v>1.2882035947482</v>
      </c>
      <c r="M25" s="12">
        <f t="shared" si="13"/>
        <v>0.27753141467920001</v>
      </c>
      <c r="N25" s="12">
        <f t="shared" si="13"/>
        <v>0.78286750471370004</v>
      </c>
      <c r="O25" s="12">
        <f t="shared" si="13"/>
        <v>0.33121576443978484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0.36489292575714305</v>
      </c>
      <c r="D29" s="12">
        <f>(SUMIFS(MESKENOG2,KAYNAK,A29,SEBEP,B29,SÜRE,"Uzun",BİLDİRİM,"Bildirimli",İL,$B$10,İLÇE,$B$11)/VLOOKUP($B$11,ABONE2,4,FALSE))</f>
        <v>3.876363962288347E-2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0.36363276622803076</v>
      </c>
      <c r="F29" s="12">
        <f>(SUMIFS(TARIMSALAG2,KAYNAK,A29,SEBEP,B29,SÜRE,"Uzun",BİLDİRİM,"Bildirimli",İL,$B$10,İLÇE,$B$11)/VLOOKUP($B$11,ABONE2,6,FALSE))</f>
        <v>0.49197546375224105</v>
      </c>
      <c r="G29" s="12">
        <f>(SUMIFS(TARIMSALOG2,KAYNAK,A29,SEBEP,B29,SÜRE,"Uzun",BİLDİRİM,"Bildirimli",İL,$B$10,İLÇE,$B$11)/VLOOKUP($B$11,ABONE2,7,FALSE))</f>
        <v>5.3429154931978511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1.0296111345220316</v>
      </c>
      <c r="I29" s="12">
        <f>(SUMIFS(TICARETHANEAG2,KAYNAK,A29,SEBEP,B29,SÜRE,"Uzun",BİLDİRİM,"Bildirimli",İL,$B$10,İLÇE,$B$11)/VLOOKUP($B$11,ABONE2,9,FALSE))</f>
        <v>1.3978296582856833</v>
      </c>
      <c r="J29" s="12">
        <f>(SUMIFS(TICARETHANEOG2,KAYNAK,A29,SEBEP,B29,SÜRE,"Uzun",BİLDİRİM,"Bildirimli",İL,$B$10,İLÇE,$B$11)/VLOOKUP($B$11,ABONE2,10,FALSE))</f>
        <v>5.0945803247297237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1.5492403661110536</v>
      </c>
      <c r="L29" s="12">
        <f>(SUMIFS(SANAYIAG2,KAYNAK,A29,SEBEP,B29,SÜRE,"Uzun",BİLDİRİM,"Bildirimli",İL,$B$10,İLÇE,$B$11)/VLOOKUP($B$11,ABONE2,12,FALSE))</f>
        <v>23.452761077607256</v>
      </c>
      <c r="M29" s="12">
        <f>(SUMIFS(SANAYIOG2,KAYNAK,A29,SEBEP,B29,SÜRE,"Uzun",BİLDİRİM,"Bildirimli",İL,$B$10,İLÇE,$B$11)/VLOOKUP($B$11,ABONE2,13,FALSE))</f>
        <v>5.0079488556609784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14.230354966634117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0.63728713876452481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0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0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0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0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0.36489292575714305</v>
      </c>
      <c r="D33" s="12">
        <f t="shared" ref="D33:O33" si="14">SUM(D28:D32)</f>
        <v>3.876363962288347E-2</v>
      </c>
      <c r="E33" s="12">
        <f t="shared" si="14"/>
        <v>0.36363276622803076</v>
      </c>
      <c r="F33" s="12">
        <f t="shared" si="14"/>
        <v>0.49197546375224105</v>
      </c>
      <c r="G33" s="12">
        <f t="shared" si="14"/>
        <v>5.3429154931978511</v>
      </c>
      <c r="H33" s="12">
        <f t="shared" si="14"/>
        <v>1.0296111345220316</v>
      </c>
      <c r="I33" s="12">
        <f t="shared" si="14"/>
        <v>1.3978296582856833</v>
      </c>
      <c r="J33" s="12">
        <f t="shared" si="14"/>
        <v>5.0945803247297237</v>
      </c>
      <c r="K33" s="12">
        <f t="shared" si="14"/>
        <v>1.5492403661110536</v>
      </c>
      <c r="L33" s="12">
        <f t="shared" si="14"/>
        <v>23.452761077607256</v>
      </c>
      <c r="M33" s="12">
        <f t="shared" si="14"/>
        <v>5.0079488556609784</v>
      </c>
      <c r="N33" s="12">
        <f t="shared" si="14"/>
        <v>14.230354966634117</v>
      </c>
      <c r="O33" s="12">
        <f t="shared" si="14"/>
        <v>0.63728713876452481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7734</v>
      </c>
      <c r="D37" s="16">
        <f>VLOOKUP($B$11,ABONE2,4,FALSE)</f>
        <v>30</v>
      </c>
      <c r="E37" s="16">
        <f>VLOOKUP($B$11,ABONE2,5,FALSE)</f>
        <v>7764</v>
      </c>
      <c r="F37" s="16">
        <f>VLOOKUP($B$11,ABONE2,6,FALSE)</f>
        <v>1412</v>
      </c>
      <c r="G37" s="16">
        <f>VLOOKUP($B$11,ABONE2,7,FALSE)</f>
        <v>176</v>
      </c>
      <c r="H37" s="16">
        <f>VLOOKUP($B$11,ABONE2,8,FALSE)</f>
        <v>1588</v>
      </c>
      <c r="I37" s="16">
        <f>VLOOKUP($B$11,ABONE2,9,FALSE)</f>
        <v>1522</v>
      </c>
      <c r="J37" s="16">
        <f>VLOOKUP($B$11,ABONE2,10,FALSE)</f>
        <v>65</v>
      </c>
      <c r="K37" s="16">
        <f>VLOOKUP($B$11,ABONE2,11,FALSE)</f>
        <v>1587</v>
      </c>
      <c r="L37" s="21">
        <f>VLOOKUP($B$11,ABONE2,12,FALSE)</f>
        <v>2</v>
      </c>
      <c r="M37" s="21">
        <f>VLOOKUP($B$11,ABONE2,13,FALSE)</f>
        <v>2</v>
      </c>
      <c r="N37" s="21">
        <f>VLOOKUP($B$11,ABONE2,14,FALSE)</f>
        <v>4</v>
      </c>
      <c r="O37" s="21">
        <f>VLOOKUP($B$11,ABONE2,15,FALSE)</f>
        <v>10943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875.86222114039788</v>
      </c>
      <c r="D38" s="16">
        <f>VLOOKUP($B$11,TUKETIM,4,FALSE)</f>
        <v>83.046000000000006</v>
      </c>
      <c r="E38" s="16">
        <f>VLOOKUP($B$11,TUKETIM,5,FALSE)</f>
        <v>958.90822114039793</v>
      </c>
      <c r="F38" s="16">
        <f>VLOOKUP($B$11,TUKETIM,6,FALSE)</f>
        <v>511.92856795753039</v>
      </c>
      <c r="G38" s="16">
        <f>VLOOKUP($B$11,TUKETIM,7,FALSE)</f>
        <v>1034.6023490279242</v>
      </c>
      <c r="H38" s="16">
        <f>VLOOKUP($B$11,TUKETIM,8,FALSE)</f>
        <v>1546.5309169854545</v>
      </c>
      <c r="I38" s="16">
        <f>VLOOKUP($B$11,TUKETIM,9,FALSE)</f>
        <v>717.49621723259531</v>
      </c>
      <c r="J38" s="16">
        <f>VLOOKUP($B$11,TUKETIM,10,FALSE)</f>
        <v>354.77486882296205</v>
      </c>
      <c r="K38" s="16">
        <f>VLOOKUP($B$11,TUKETIM,11,FALSE)</f>
        <v>1072.2710860555574</v>
      </c>
      <c r="L38" s="21">
        <f>VLOOKUP($B$11,TUKETIM,12,FALSE)</f>
        <v>23.053638583638584</v>
      </c>
      <c r="M38" s="21">
        <f>VLOOKUP($B$11,TUKETIM,13,FALSE)</f>
        <v>19.700192271544246</v>
      </c>
      <c r="N38" s="21">
        <f>VLOOKUP($B$11,TUKETIM,14,FALSE)</f>
        <v>42.753830855182827</v>
      </c>
      <c r="O38" s="21">
        <f>VLOOKUP($B$11,TUKETIM,15,FALSE)</f>
        <v>3620.464055036593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31064.352999999901</v>
      </c>
      <c r="D39" s="16">
        <f>VLOOKUP($B$11,ANLASMA,4,FALSE)</f>
        <v>602.1</v>
      </c>
      <c r="E39" s="16">
        <f>VLOOKUP($B$11,ANLASMA,5,FALSE)</f>
        <v>31666.452999999899</v>
      </c>
      <c r="F39" s="16">
        <f>VLOOKUP($B$11,ANLASMA,6,FALSE)</f>
        <v>6253.2170000000297</v>
      </c>
      <c r="G39" s="16">
        <f>VLOOKUP($B$11,ANLASMA,7,FALSE)</f>
        <v>12809.4</v>
      </c>
      <c r="H39" s="16">
        <f>VLOOKUP($B$11,ANLASMA,8,FALSE)</f>
        <v>19062.617000000027</v>
      </c>
      <c r="I39" s="16">
        <f>VLOOKUP($B$11,ANLASMA,9,FALSE)</f>
        <v>8033.61600000003</v>
      </c>
      <c r="J39" s="16">
        <f>VLOOKUP($B$11,ANLASMA,10,FALSE)</f>
        <v>15687</v>
      </c>
      <c r="K39" s="16">
        <f>VLOOKUP($B$11,ANLASMA,11,FALSE)</f>
        <v>23720.616000000031</v>
      </c>
      <c r="L39" s="21">
        <f>VLOOKUP($B$11,ANLASMA,12,FALSE)</f>
        <v>31.481999999999999</v>
      </c>
      <c r="M39" s="21">
        <f>VLOOKUP($B$11,ANLASMA,13,FALSE)</f>
        <v>390</v>
      </c>
      <c r="N39" s="21">
        <f>VLOOKUP($B$11,ANLASMA,14,FALSE)</f>
        <v>421.48199999999997</v>
      </c>
      <c r="O39" s="21">
        <f>VLOOKUP($B$11,ANLASMA,15,FALSE)</f>
        <v>74871.167999999947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82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3.9951932227810148E-2</v>
      </c>
      <c r="D17" s="12">
        <f t="shared" si="1"/>
        <v>0</v>
      </c>
      <c r="E17" s="12">
        <f t="shared" si="2"/>
        <v>3.9946119753835288E-2</v>
      </c>
      <c r="F17" s="12">
        <f t="shared" si="3"/>
        <v>3.2816040179471997E-2</v>
      </c>
      <c r="G17" s="12">
        <f t="shared" si="4"/>
        <v>0</v>
      </c>
      <c r="H17" s="12">
        <f t="shared" si="5"/>
        <v>2.0510025112169997E-2</v>
      </c>
      <c r="I17" s="12">
        <f t="shared" si="6"/>
        <v>0.16105900480042692</v>
      </c>
      <c r="J17" s="12">
        <f t="shared" si="7"/>
        <v>10.604443136504477</v>
      </c>
      <c r="K17" s="12">
        <f t="shared" si="8"/>
        <v>0.24891544942086974</v>
      </c>
      <c r="L17" s="12">
        <f t="shared" si="9"/>
        <v>2.9526416901325225</v>
      </c>
      <c r="M17" s="12">
        <f t="shared" si="10"/>
        <v>0</v>
      </c>
      <c r="N17" s="12">
        <f t="shared" si="11"/>
        <v>2.4408504638428852</v>
      </c>
      <c r="O17" s="17">
        <f t="shared" si="12"/>
        <v>0.10518959099935238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3.9812118653582876E-2</v>
      </c>
      <c r="D18" s="12">
        <f t="shared" si="1"/>
        <v>0</v>
      </c>
      <c r="E18" s="12">
        <f t="shared" si="2"/>
        <v>3.980632652062073E-2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8.1011795430212211E-2</v>
      </c>
      <c r="J18" s="12">
        <f t="shared" si="7"/>
        <v>8.4253059452458672</v>
      </c>
      <c r="K18" s="12">
        <f t="shared" si="8"/>
        <v>0.15120934898418109</v>
      </c>
      <c r="L18" s="12">
        <f t="shared" si="9"/>
        <v>7.4232288204582428E-2</v>
      </c>
      <c r="M18" s="12">
        <f t="shared" si="10"/>
        <v>0.32728215421439999</v>
      </c>
      <c r="N18" s="12">
        <f t="shared" si="11"/>
        <v>0.11809426497961747</v>
      </c>
      <c r="O18" s="17">
        <f t="shared" si="12"/>
        <v>7.357232676440599E-2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2.6011074349923721E-2</v>
      </c>
      <c r="D21" s="12">
        <f t="shared" si="1"/>
        <v>0</v>
      </c>
      <c r="E21" s="12">
        <f t="shared" si="2"/>
        <v>2.6007290085076278E-2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6.0220106924664167E-2</v>
      </c>
      <c r="J21" s="12">
        <f t="shared" si="7"/>
        <v>0</v>
      </c>
      <c r="K21" s="12">
        <f t="shared" si="8"/>
        <v>5.9713496766276686E-2</v>
      </c>
      <c r="L21" s="12">
        <f t="shared" si="9"/>
        <v>0.73450898610999005</v>
      </c>
      <c r="M21" s="12">
        <f t="shared" si="10"/>
        <v>0</v>
      </c>
      <c r="N21" s="12">
        <f t="shared" si="11"/>
        <v>0.60719409518425838</v>
      </c>
      <c r="O21" s="17">
        <f t="shared" si="12"/>
        <v>3.6693988361734882E-2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4.5330313431949298E-3</v>
      </c>
      <c r="D22" s="12">
        <f t="shared" si="1"/>
        <v>0</v>
      </c>
      <c r="E22" s="12">
        <f t="shared" si="2"/>
        <v>4.5323718475149882E-3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1.839472919811198E-2</v>
      </c>
      <c r="J22" s="12">
        <f t="shared" si="7"/>
        <v>0</v>
      </c>
      <c r="K22" s="12">
        <f t="shared" si="8"/>
        <v>1.8239980939624024E-2</v>
      </c>
      <c r="L22" s="12">
        <f t="shared" si="9"/>
        <v>2.4015051845473705</v>
      </c>
      <c r="M22" s="12">
        <f t="shared" si="10"/>
        <v>0</v>
      </c>
      <c r="N22" s="12">
        <f t="shared" si="11"/>
        <v>1.9852442858924928</v>
      </c>
      <c r="O22" s="17">
        <f t="shared" si="12"/>
        <v>1.0351827803543979E-2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1.1293182831612758E-5</v>
      </c>
      <c r="J24" s="12">
        <f t="shared" si="7"/>
        <v>0</v>
      </c>
      <c r="K24" s="12">
        <f t="shared" si="8"/>
        <v>1.1198177335355844E-5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3.3876157275940597E-6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0.11030815657451166</v>
      </c>
      <c r="D25" s="12">
        <f t="shared" ref="D25:O25" si="13">SUM(D15:D24)</f>
        <v>0</v>
      </c>
      <c r="E25" s="12">
        <f t="shared" si="13"/>
        <v>0.11029210820704728</v>
      </c>
      <c r="F25" s="12">
        <f t="shared" si="13"/>
        <v>3.2816040179471997E-2</v>
      </c>
      <c r="G25" s="12">
        <f t="shared" si="13"/>
        <v>0</v>
      </c>
      <c r="H25" s="12">
        <f t="shared" si="13"/>
        <v>2.0510025112169997E-2</v>
      </c>
      <c r="I25" s="12">
        <f t="shared" si="13"/>
        <v>0.3206969295362469</v>
      </c>
      <c r="J25" s="12">
        <f t="shared" si="13"/>
        <v>19.029749081750346</v>
      </c>
      <c r="K25" s="12">
        <f t="shared" si="13"/>
        <v>0.47808947428828691</v>
      </c>
      <c r="L25" s="12">
        <f t="shared" si="13"/>
        <v>6.1628881489944654</v>
      </c>
      <c r="M25" s="12">
        <f t="shared" si="13"/>
        <v>0.32728215421439999</v>
      </c>
      <c r="N25" s="12">
        <f t="shared" si="13"/>
        <v>5.1513831098992542</v>
      </c>
      <c r="O25" s="12">
        <f t="shared" si="13"/>
        <v>0.22581112154476485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1.9156796625027894E-3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1.9154009566289664E-3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7.8508212458212705E-3</v>
      </c>
      <c r="J28" s="12">
        <f>(SUMIFS(TICARETHANEOG2,KAYNAK,A28,SEBEP,B28,SÜRE,"Uzun",BİLDİRİM,"Bildirimli",İL,$B$10,İLÇE,$B$11)/VLOOKUP($B$11,ABONE2,10,FALSE))</f>
        <v>0.47931646105242359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1.1817092557087464E-2</v>
      </c>
      <c r="L28" s="12">
        <f>(SUMIFS(SANAYIAG2,KAYNAK,A28,SEBEP,B28,SÜRE,"Uzun",BİLDİRİM,"Bildirimli",İL,$B$10,İLÇE,$B$11)/VLOOKUP($B$11,ABONE2,12,FALSE))</f>
        <v>2.2251700147668148E-2</v>
      </c>
      <c r="M28" s="12">
        <f>(SUMIFS(SANAYIOG2,KAYNAK,A28,SEBEP,B28,SÜRE,"Uzun",BİLDİRİM,"Bildirimli",İL,$B$10,İLÇE,$B$11)/VLOOKUP($B$11,ABONE2,13,FALSE))</f>
        <v>0.71010379142758473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0.14147939596952033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5.0286234588848852E-3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3.3872593914540679E-2</v>
      </c>
      <c r="D29" s="12">
        <f>(SUMIFS(MESKENOG2,KAYNAK,A29,SEBEP,B29,SÜRE,"Uzun",BİLDİRİM,"Bildirimli",İL,$B$10,İLÇE,$B$11)/VLOOKUP($B$11,ABONE2,4,FALSE))</f>
        <v>7.7921728907316953E-2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3.3879002476942637E-2</v>
      </c>
      <c r="F29" s="12">
        <f>(SUMIFS(TARIMSALAG2,KAYNAK,A29,SEBEP,B29,SÜRE,"Uzun",BİLDİRİM,"Bildirimli",İL,$B$10,İLÇE,$B$11)/VLOOKUP($B$11,ABONE2,6,FALSE))</f>
        <v>1.6577873094855899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1.0361170684284937</v>
      </c>
      <c r="I29" s="12">
        <f>(SUMIFS(TICARETHANEAG2,KAYNAK,A29,SEBEP,B29,SÜRE,"Uzun",BİLDİRİM,"Bildirimli",İL,$B$10,İLÇE,$B$11)/VLOOKUP($B$11,ABONE2,9,FALSE))</f>
        <v>5.851284231740235E-2</v>
      </c>
      <c r="J29" s="12">
        <f>(SUMIFS(TICARETHANEOG2,KAYNAK,A29,SEBEP,B29,SÜRE,"Uzun",BİLDİRİM,"Bildirimli",İL,$B$10,İLÇE,$B$11)/VLOOKUP($B$11,ABONE2,10,FALSE))</f>
        <v>1.4954271721484065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7.0601087147913938E-2</v>
      </c>
      <c r="L29" s="12">
        <f>(SUMIFS(SANAYIAG2,KAYNAK,A29,SEBEP,B29,SÜRE,"Uzun",BİLDİRİM,"Bildirimli",İL,$B$10,İLÇE,$B$11)/VLOOKUP($B$11,ABONE2,12,FALSE))</f>
        <v>1.5007363819285966</v>
      </c>
      <c r="M29" s="12">
        <f>(SUMIFS(SANAYIOG2,KAYNAK,A29,SEBEP,B29,SÜRE,"Uzun",BİLDİRİM,"Bildirimli",İL,$B$10,İLÇE,$B$11)/VLOOKUP($B$11,ABONE2,13,FALSE))</f>
        <v>14.100640814690669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3.6847198169406896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4.8101441791043247E-2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3.814168227697215E-2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3.8136133170252398E-2</v>
      </c>
      <c r="F31" s="12">
        <f>(SUMIFS(TARIMSALAG2,KAYNAK,A31,SEBEP,B31,SÜRE,"Uzun",BİLDİRİM,"Bildirimli",İL,$B$10,İLÇE,$B$11)/VLOOKUP($B$11,ABONE2,6,FALSE))</f>
        <v>0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</v>
      </c>
      <c r="I31" s="12">
        <f>(SUMIFS(TICARETHANEAG2,KAYNAK,A31,SEBEP,B31,SÜRE,"Uzun",BİLDİRİM,"Bildirimli",İL,$B$10,İLÇE,$B$11)/VLOOKUP($B$11,ABONE2,9,FALSE))</f>
        <v>6.5528439141755407E-2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6.4977171888543461E-2</v>
      </c>
      <c r="L31" s="12">
        <f>(SUMIFS(SANAYIAG2,KAYNAK,A31,SEBEP,B31,SÜRE,"Uzun",BİLDİRİM,"Bildirimli",İL,$B$10,İLÇE,$B$11)/VLOOKUP($B$11,ABONE2,12,FALSE))</f>
        <v>0.81904945164526366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0.67708088002675126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4.6794431704093406E-2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7.3929955854015628E-2</v>
      </c>
      <c r="D33" s="12">
        <f t="shared" ref="D33:O33" si="14">SUM(D28:D32)</f>
        <v>7.7921728907316953E-2</v>
      </c>
      <c r="E33" s="12">
        <f t="shared" si="14"/>
        <v>7.393053660382401E-2</v>
      </c>
      <c r="F33" s="12">
        <f t="shared" si="14"/>
        <v>1.6577873094855899</v>
      </c>
      <c r="G33" s="12">
        <f t="shared" si="14"/>
        <v>0</v>
      </c>
      <c r="H33" s="12">
        <f t="shared" si="14"/>
        <v>1.0361170684284937</v>
      </c>
      <c r="I33" s="12">
        <f t="shared" si="14"/>
        <v>0.13189210270497903</v>
      </c>
      <c r="J33" s="12">
        <f t="shared" si="14"/>
        <v>1.9747436332008301</v>
      </c>
      <c r="K33" s="12">
        <f t="shared" si="14"/>
        <v>0.14739535159354486</v>
      </c>
      <c r="L33" s="12">
        <f t="shared" si="14"/>
        <v>2.3420375337215282</v>
      </c>
      <c r="M33" s="12">
        <f t="shared" si="14"/>
        <v>14.810744606118254</v>
      </c>
      <c r="N33" s="12">
        <f t="shared" si="14"/>
        <v>4.5032800929369614</v>
      </c>
      <c r="O33" s="12">
        <f t="shared" si="14"/>
        <v>9.992449695402153E-2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185557</v>
      </c>
      <c r="D37" s="16">
        <f>VLOOKUP($B$11,ABONE2,4,FALSE)</f>
        <v>27</v>
      </c>
      <c r="E37" s="16">
        <f>VLOOKUP($B$11,ABONE2,5,FALSE)</f>
        <v>185584</v>
      </c>
      <c r="F37" s="16">
        <f>VLOOKUP($B$11,ABONE2,6,FALSE)</f>
        <v>5</v>
      </c>
      <c r="G37" s="16">
        <f>VLOOKUP($B$11,ABONE2,7,FALSE)</f>
        <v>3</v>
      </c>
      <c r="H37" s="16">
        <f>VLOOKUP($B$11,ABONE2,8,FALSE)</f>
        <v>8</v>
      </c>
      <c r="I37" s="16">
        <f>VLOOKUP($B$11,ABONE2,9,FALSE)</f>
        <v>79915</v>
      </c>
      <c r="J37" s="16">
        <f>VLOOKUP($B$11,ABONE2,10,FALSE)</f>
        <v>678</v>
      </c>
      <c r="K37" s="16">
        <f>VLOOKUP($B$11,ABONE2,11,FALSE)</f>
        <v>80593</v>
      </c>
      <c r="L37" s="21">
        <f>VLOOKUP($B$11,ABONE2,12,FALSE)</f>
        <v>186</v>
      </c>
      <c r="M37" s="21">
        <f>VLOOKUP($B$11,ABONE2,13,FALSE)</f>
        <v>39</v>
      </c>
      <c r="N37" s="21">
        <f>VLOOKUP($B$11,ABONE2,14,FALSE)</f>
        <v>225</v>
      </c>
      <c r="O37" s="21">
        <f>VLOOKUP($B$11,ABONE2,15,FALSE)</f>
        <v>266410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41575.611057986105</v>
      </c>
      <c r="D38" s="16">
        <f>VLOOKUP($B$11,TUKETIM,4,FALSE)</f>
        <v>114.83240000000001</v>
      </c>
      <c r="E38" s="16">
        <f>VLOOKUP($B$11,TUKETIM,5,FALSE)</f>
        <v>41690.443457986104</v>
      </c>
      <c r="F38" s="16">
        <f>VLOOKUP($B$11,TUKETIM,6,FALSE)</f>
        <v>0.30859999999999999</v>
      </c>
      <c r="G38" s="16">
        <f>VLOOKUP($B$11,TUKETIM,7,FALSE)</f>
        <v>0.1583</v>
      </c>
      <c r="H38" s="16">
        <f>VLOOKUP($B$11,TUKETIM,8,FALSE)</f>
        <v>0.46689999999999998</v>
      </c>
      <c r="I38" s="16">
        <f>VLOOKUP($B$11,TUKETIM,9,FALSE)</f>
        <v>42297.095966340734</v>
      </c>
      <c r="J38" s="16">
        <f>VLOOKUP($B$11,TUKETIM,10,FALSE)</f>
        <v>28610.040649577124</v>
      </c>
      <c r="K38" s="16">
        <f>VLOOKUP($B$11,TUKETIM,11,FALSE)</f>
        <v>70907.136615917858</v>
      </c>
      <c r="L38" s="21">
        <f>VLOOKUP($B$11,TUKETIM,12,FALSE)</f>
        <v>1240.2566783561645</v>
      </c>
      <c r="M38" s="21">
        <f>VLOOKUP($B$11,TUKETIM,13,FALSE)</f>
        <v>1460.253698856372</v>
      </c>
      <c r="N38" s="21">
        <f>VLOOKUP($B$11,TUKETIM,14,FALSE)</f>
        <v>2700.5103772125367</v>
      </c>
      <c r="O38" s="21">
        <f>VLOOKUP($B$11,TUKETIM,15,FALSE)</f>
        <v>115298.5573511165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771260.02100005466</v>
      </c>
      <c r="D39" s="16">
        <f>VLOOKUP($B$11,ANLASMA,4,FALSE)</f>
        <v>11329.43</v>
      </c>
      <c r="E39" s="16">
        <f>VLOOKUP($B$11,ANLASMA,5,FALSE)</f>
        <v>782589.45100005472</v>
      </c>
      <c r="F39" s="16">
        <f>VLOOKUP($B$11,ANLASMA,6,FALSE)</f>
        <v>15</v>
      </c>
      <c r="G39" s="16">
        <f>VLOOKUP($B$11,ANLASMA,7,FALSE)</f>
        <v>1009</v>
      </c>
      <c r="H39" s="16">
        <f>VLOOKUP($B$11,ANLASMA,8,FALSE)</f>
        <v>1024</v>
      </c>
      <c r="I39" s="16">
        <f>VLOOKUP($B$11,ANLASMA,9,FALSE)</f>
        <v>548644.29000004206</v>
      </c>
      <c r="J39" s="16">
        <f>VLOOKUP($B$11,ANLASMA,10,FALSE)</f>
        <v>683455.46299999999</v>
      </c>
      <c r="K39" s="16">
        <f>VLOOKUP($B$11,ANLASMA,11,FALSE)</f>
        <v>1232099.7530000419</v>
      </c>
      <c r="L39" s="21">
        <f>VLOOKUP($B$11,ANLASMA,12,FALSE)</f>
        <v>4165.4920000000002</v>
      </c>
      <c r="M39" s="21">
        <f>VLOOKUP($B$11,ANLASMA,13,FALSE)</f>
        <v>22103.59</v>
      </c>
      <c r="N39" s="21">
        <f>VLOOKUP($B$11,ANLASMA,14,FALSE)</f>
        <v>26269.082000000002</v>
      </c>
      <c r="O39" s="21">
        <f>VLOOKUP($B$11,ANLASMA,15,FALSE)</f>
        <v>2041982.2860000967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B11:C11"/>
    <mergeCell ref="O26:O27"/>
    <mergeCell ref="A33:B33"/>
    <mergeCell ref="B35:B36"/>
    <mergeCell ref="F13:H13"/>
    <mergeCell ref="I13:K13"/>
    <mergeCell ref="L13:N13"/>
    <mergeCell ref="O13:O14"/>
    <mergeCell ref="L26:N26"/>
    <mergeCell ref="A25:B25"/>
    <mergeCell ref="A26:B26"/>
    <mergeCell ref="C26:E26"/>
    <mergeCell ref="F26:H26"/>
    <mergeCell ref="I26:K26"/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A13:B13"/>
    <mergeCell ref="C13:E13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8" zoomScale="80" zoomScaleNormal="80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127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0.17856897319762027</v>
      </c>
      <c r="D17" s="12">
        <f t="shared" si="1"/>
        <v>0.94001476901568337</v>
      </c>
      <c r="E17" s="12">
        <f t="shared" si="2"/>
        <v>0.17986649231595628</v>
      </c>
      <c r="F17" s="12">
        <f t="shared" si="3"/>
        <v>2.1981502977909635</v>
      </c>
      <c r="G17" s="12">
        <f t="shared" si="4"/>
        <v>3.3913936355560677</v>
      </c>
      <c r="H17" s="12">
        <f t="shared" si="5"/>
        <v>2.7663614110124417</v>
      </c>
      <c r="I17" s="12">
        <f t="shared" si="6"/>
        <v>0.3731107109968308</v>
      </c>
      <c r="J17" s="12">
        <f t="shared" si="7"/>
        <v>41.051141634057579</v>
      </c>
      <c r="K17" s="12">
        <f t="shared" si="8"/>
        <v>1.5068551580649723</v>
      </c>
      <c r="L17" s="12">
        <f t="shared" si="9"/>
        <v>15.991484359004899</v>
      </c>
      <c r="M17" s="12">
        <f t="shared" si="10"/>
        <v>278.82412343005183</v>
      </c>
      <c r="N17" s="12">
        <f t="shared" si="11"/>
        <v>192.52086880970805</v>
      </c>
      <c r="O17" s="17">
        <f t="shared" si="12"/>
        <v>0.62823582295129288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3.0110266888709811E-2</v>
      </c>
      <c r="D21" s="12">
        <f t="shared" si="1"/>
        <v>0</v>
      </c>
      <c r="E21" s="12">
        <f t="shared" si="2"/>
        <v>3.0058958381707909E-2</v>
      </c>
      <c r="F21" s="12">
        <f t="shared" si="3"/>
        <v>1.5919281053356747E-2</v>
      </c>
      <c r="G21" s="12">
        <f t="shared" si="4"/>
        <v>0</v>
      </c>
      <c r="H21" s="12">
        <f t="shared" si="5"/>
        <v>8.3386710279487707E-3</v>
      </c>
      <c r="I21" s="12">
        <f t="shared" si="6"/>
        <v>9.0742132663639549E-2</v>
      </c>
      <c r="J21" s="12">
        <f t="shared" si="7"/>
        <v>0</v>
      </c>
      <c r="K21" s="12">
        <f t="shared" si="8"/>
        <v>8.8213042963670843E-2</v>
      </c>
      <c r="L21" s="12">
        <f t="shared" si="9"/>
        <v>0.27143554594103186</v>
      </c>
      <c r="M21" s="12">
        <f t="shared" si="10"/>
        <v>0</v>
      </c>
      <c r="N21" s="12">
        <f t="shared" si="11"/>
        <v>8.9128089711980607E-2</v>
      </c>
      <c r="O21" s="17">
        <f t="shared" si="12"/>
        <v>3.6892304405187128E-2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1.0021098395310163E-3</v>
      </c>
      <c r="D22" s="12">
        <f t="shared" si="1"/>
        <v>0</v>
      </c>
      <c r="E22" s="12">
        <f t="shared" si="2"/>
        <v>1.0004022239888395E-3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3.7336200369266219E-3</v>
      </c>
      <c r="J22" s="12">
        <f t="shared" si="7"/>
        <v>0</v>
      </c>
      <c r="K22" s="12">
        <f t="shared" si="8"/>
        <v>3.6295596660513886E-3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1.3055851203524101E-3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0.20968134992586113</v>
      </c>
      <c r="D25" s="12">
        <f t="shared" ref="D25:O25" si="13">SUM(D15:D24)</f>
        <v>0.94001476901568337</v>
      </c>
      <c r="E25" s="12">
        <f t="shared" si="13"/>
        <v>0.21092585292165303</v>
      </c>
      <c r="F25" s="12">
        <f t="shared" si="13"/>
        <v>2.2140695788443203</v>
      </c>
      <c r="G25" s="12">
        <f t="shared" si="13"/>
        <v>3.3913936355560677</v>
      </c>
      <c r="H25" s="12">
        <f t="shared" si="13"/>
        <v>2.7747000820403906</v>
      </c>
      <c r="I25" s="12">
        <f t="shared" si="13"/>
        <v>0.46758646369739698</v>
      </c>
      <c r="J25" s="12">
        <f t="shared" si="13"/>
        <v>41.051141634057579</v>
      </c>
      <c r="K25" s="12">
        <f t="shared" si="13"/>
        <v>1.5986977606946946</v>
      </c>
      <c r="L25" s="12">
        <f t="shared" si="13"/>
        <v>16.262919904945932</v>
      </c>
      <c r="M25" s="12">
        <f t="shared" si="13"/>
        <v>278.82412343005183</v>
      </c>
      <c r="N25" s="12">
        <f t="shared" si="13"/>
        <v>192.60999689942003</v>
      </c>
      <c r="O25" s="12">
        <f t="shared" si="13"/>
        <v>0.66643371247683236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0.59924282777963389</v>
      </c>
      <c r="D29" s="12">
        <f>(SUMIFS(MESKENOG2,KAYNAK,A29,SEBEP,B29,SÜRE,"Uzun",BİLDİRİM,"Bildirimli",İL,$B$10,İLÇE,$B$11)/VLOOKUP($B$11,ABONE2,4,FALSE))</f>
        <v>4.8212096672684793E-2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0.59830386020987569</v>
      </c>
      <c r="F29" s="12">
        <f>(SUMIFS(TARIMSALAG2,KAYNAK,A29,SEBEP,B29,SÜRE,"Uzun",BİLDİRİM,"Bildirimli",İL,$B$10,İLÇE,$B$11)/VLOOKUP($B$11,ABONE2,6,FALSE))</f>
        <v>0.24877467106694756</v>
      </c>
      <c r="G29" s="12">
        <f>(SUMIFS(TARIMSALOG2,KAYNAK,A29,SEBEP,B29,SÜRE,"Uzun",BİLDİRİM,"Bildirimli",İL,$B$10,İLÇE,$B$11)/VLOOKUP($B$11,ABONE2,7,FALSE))</f>
        <v>0.20302778219944034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0.2269904382728965</v>
      </c>
      <c r="I29" s="12">
        <f>(SUMIFS(TICARETHANEAG2,KAYNAK,A29,SEBEP,B29,SÜRE,"Uzun",BİLDİRİM,"Bildirimli",İL,$B$10,İLÇE,$B$11)/VLOOKUP($B$11,ABONE2,9,FALSE))</f>
        <v>1.830627805287343</v>
      </c>
      <c r="J29" s="12">
        <f>(SUMIFS(TICARETHANEOG2,KAYNAK,A29,SEBEP,B29,SÜRE,"Uzun",BİLDİRİM,"Bildirimli",İL,$B$10,İLÇE,$B$11)/VLOOKUP($B$11,ABONE2,10,FALSE))</f>
        <v>14.121632357706282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2.1731925225065929</v>
      </c>
      <c r="L29" s="12">
        <f>(SUMIFS(SANAYIAG2,KAYNAK,A29,SEBEP,B29,SÜRE,"Uzun",BİLDİRİM,"Bildirimli",İL,$B$10,İLÇE,$B$11)/VLOOKUP($B$11,ABONE2,12,FALSE))</f>
        <v>8.8738303306086621</v>
      </c>
      <c r="M29" s="12">
        <f>(SUMIFS(SANAYIOG2,KAYNAK,A29,SEBEP,B29,SÜRE,"Uzun",BİLDİRİM,"Bildirimli",İL,$B$10,İLÇE,$B$11)/VLOOKUP($B$11,ABONE2,13,FALSE))</f>
        <v>24.771238767379671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19.551194206051875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0.80704286959760096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1.407476063996239E-3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1.4050776961653767E-3</v>
      </c>
      <c r="F31" s="12">
        <f>(SUMIFS(TARIMSALAG2,KAYNAK,A31,SEBEP,B31,SÜRE,"Uzun",BİLDİRİM,"Bildirimli",İL,$B$10,İLÇE,$B$11)/VLOOKUP($B$11,ABONE2,6,FALSE))</f>
        <v>6.0209622958920864E-3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3.1538373930863309E-3</v>
      </c>
      <c r="I31" s="12">
        <f>(SUMIFS(TICARETHANEAG2,KAYNAK,A31,SEBEP,B31,SÜRE,"Uzun",BİLDİRİM,"Bildirimli",İL,$B$10,İLÇE,$B$11)/VLOOKUP($B$11,ABONE2,9,FALSE))</f>
        <v>2.875652651067504E-3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2.7955048378409723E-3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1.66996180997176E-3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0.60065030384363016</v>
      </c>
      <c r="D33" s="12">
        <f t="shared" ref="D33:O33" si="14">SUM(D28:D32)</f>
        <v>4.8212096672684793E-2</v>
      </c>
      <c r="E33" s="12">
        <f t="shared" si="14"/>
        <v>0.59970893790604107</v>
      </c>
      <c r="F33" s="12">
        <f t="shared" si="14"/>
        <v>0.25479563336283967</v>
      </c>
      <c r="G33" s="12">
        <f t="shared" si="14"/>
        <v>0.20302778219944034</v>
      </c>
      <c r="H33" s="12">
        <f t="shared" si="14"/>
        <v>0.23014427566598283</v>
      </c>
      <c r="I33" s="12">
        <f t="shared" si="14"/>
        <v>1.8335034579384106</v>
      </c>
      <c r="J33" s="12">
        <f t="shared" si="14"/>
        <v>14.121632357706282</v>
      </c>
      <c r="K33" s="12">
        <f t="shared" si="14"/>
        <v>2.1759880273444341</v>
      </c>
      <c r="L33" s="12">
        <f t="shared" si="14"/>
        <v>8.8738303306086621</v>
      </c>
      <c r="M33" s="12">
        <f t="shared" si="14"/>
        <v>24.771238767379671</v>
      </c>
      <c r="N33" s="12">
        <f t="shared" si="14"/>
        <v>19.551194206051875</v>
      </c>
      <c r="O33" s="12">
        <f t="shared" si="14"/>
        <v>0.80871283140757277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69130</v>
      </c>
      <c r="D37" s="16">
        <f>VLOOKUP($B$11,ABONE2,4,FALSE)</f>
        <v>118</v>
      </c>
      <c r="E37" s="16">
        <f>VLOOKUP($B$11,ABONE2,5,FALSE)</f>
        <v>69248</v>
      </c>
      <c r="F37" s="16">
        <f>VLOOKUP($B$11,ABONE2,6,FALSE)</f>
        <v>2024</v>
      </c>
      <c r="G37" s="16">
        <f>VLOOKUP($B$11,ABONE2,7,FALSE)</f>
        <v>1840</v>
      </c>
      <c r="H37" s="16">
        <f>VLOOKUP($B$11,ABONE2,8,FALSE)</f>
        <v>3864</v>
      </c>
      <c r="I37" s="16">
        <f>VLOOKUP($B$11,ABONE2,9,FALSE)</f>
        <v>10987</v>
      </c>
      <c r="J37" s="16">
        <f>VLOOKUP($B$11,ABONE2,10,FALSE)</f>
        <v>315</v>
      </c>
      <c r="K37" s="16">
        <f>VLOOKUP($B$11,ABONE2,11,FALSE)</f>
        <v>11302</v>
      </c>
      <c r="L37" s="21">
        <f>VLOOKUP($B$11,ABONE2,12,FALSE)</f>
        <v>22</v>
      </c>
      <c r="M37" s="21">
        <f>VLOOKUP($B$11,ABONE2,13,FALSE)</f>
        <v>45</v>
      </c>
      <c r="N37" s="21">
        <f>VLOOKUP($B$11,ABONE2,14,FALSE)</f>
        <v>67</v>
      </c>
      <c r="O37" s="21">
        <f>VLOOKUP($B$11,ABONE2,15,FALSE)</f>
        <v>84481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13441.126542056851</v>
      </c>
      <c r="D38" s="16">
        <f>VLOOKUP($B$11,TUKETIM,4,FALSE)</f>
        <v>273.71542320354393</v>
      </c>
      <c r="E38" s="16">
        <f>VLOOKUP($B$11,TUKETIM,5,FALSE)</f>
        <v>13714.841965260395</v>
      </c>
      <c r="F38" s="16">
        <f>VLOOKUP($B$11,TUKETIM,6,FALSE)</f>
        <v>1702.3018063577438</v>
      </c>
      <c r="G38" s="16">
        <f>VLOOKUP($B$11,TUKETIM,7,FALSE)</f>
        <v>2533.8298745539564</v>
      </c>
      <c r="H38" s="16">
        <f>VLOOKUP($B$11,TUKETIM,8,FALSE)</f>
        <v>4236.1316809116997</v>
      </c>
      <c r="I38" s="16">
        <f>VLOOKUP($B$11,TUKETIM,9,FALSE)</f>
        <v>6914.3124069829655</v>
      </c>
      <c r="J38" s="16">
        <f>VLOOKUP($B$11,TUKETIM,10,FALSE)</f>
        <v>7514.8559139221807</v>
      </c>
      <c r="K38" s="16">
        <f>VLOOKUP($B$11,TUKETIM,11,FALSE)</f>
        <v>14429.168320905146</v>
      </c>
      <c r="L38" s="21">
        <f>VLOOKUP($B$11,TUKETIM,12,FALSE)</f>
        <v>204.33079230769232</v>
      </c>
      <c r="M38" s="21">
        <f>VLOOKUP($B$11,TUKETIM,13,FALSE)</f>
        <v>2941.5861138190576</v>
      </c>
      <c r="N38" s="21">
        <f>VLOOKUP($B$11,TUKETIM,14,FALSE)</f>
        <v>3145.9169061267498</v>
      </c>
      <c r="O38" s="21">
        <f>VLOOKUP($B$11,TUKETIM,15,FALSE)</f>
        <v>35526.058873203998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336416.22799999407</v>
      </c>
      <c r="D39" s="16">
        <f>VLOOKUP($B$11,ANLASMA,4,FALSE)</f>
        <v>1372.364</v>
      </c>
      <c r="E39" s="16">
        <f>VLOOKUP($B$11,ANLASMA,5,FALSE)</f>
        <v>337788.59199999407</v>
      </c>
      <c r="F39" s="16">
        <f>VLOOKUP($B$11,ANLASMA,6,FALSE)</f>
        <v>16991.571000000102</v>
      </c>
      <c r="G39" s="16">
        <f>VLOOKUP($B$11,ANLASMA,7,FALSE)</f>
        <v>31817.737999999801</v>
      </c>
      <c r="H39" s="16">
        <f>VLOOKUP($B$11,ANLASMA,8,FALSE)</f>
        <v>48809.308999999907</v>
      </c>
      <c r="I39" s="16">
        <f>VLOOKUP($B$11,ANLASMA,9,FALSE)</f>
        <v>64158.883999998499</v>
      </c>
      <c r="J39" s="16">
        <f>VLOOKUP($B$11,ANLASMA,10,FALSE)</f>
        <v>54876.857000000004</v>
      </c>
      <c r="K39" s="16">
        <f>VLOOKUP($B$11,ANLASMA,11,FALSE)</f>
        <v>119035.7409999985</v>
      </c>
      <c r="L39" s="21">
        <f>VLOOKUP($B$11,ANLASMA,12,FALSE)</f>
        <v>852.21100000000001</v>
      </c>
      <c r="M39" s="21">
        <f>VLOOKUP($B$11,ANLASMA,13,FALSE)</f>
        <v>22638.54</v>
      </c>
      <c r="N39" s="21">
        <f>VLOOKUP($B$11,ANLASMA,14,FALSE)</f>
        <v>23490.751</v>
      </c>
      <c r="O39" s="21">
        <f>VLOOKUP($B$11,ANLASMA,15,FALSE)</f>
        <v>529124.39299999247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topLeftCell="A15" zoomScale="80" zoomScaleNormal="80" workbookViewId="0">
      <selection activeCell="F39" sqref="F39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81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128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0.20662177766869896</v>
      </c>
      <c r="D17" s="12">
        <f t="shared" si="1"/>
        <v>2.7925251705385716</v>
      </c>
      <c r="E17" s="12">
        <f t="shared" si="2"/>
        <v>0.20999037319994154</v>
      </c>
      <c r="F17" s="12">
        <f t="shared" si="3"/>
        <v>1.1151422149801875</v>
      </c>
      <c r="G17" s="12">
        <f t="shared" si="4"/>
        <v>3.0382589727507452</v>
      </c>
      <c r="H17" s="12">
        <f t="shared" si="5"/>
        <v>2.008017852516518</v>
      </c>
      <c r="I17" s="12">
        <f t="shared" si="6"/>
        <v>0.35179534444526778</v>
      </c>
      <c r="J17" s="12">
        <f t="shared" si="7"/>
        <v>7.4784509287880923</v>
      </c>
      <c r="K17" s="12">
        <f t="shared" si="8"/>
        <v>0.73802417063725345</v>
      </c>
      <c r="L17" s="12">
        <f t="shared" si="9"/>
        <v>3.9731291038018464</v>
      </c>
      <c r="M17" s="12">
        <f t="shared" si="10"/>
        <v>71.963829096480225</v>
      </c>
      <c r="N17" s="12">
        <f t="shared" si="11"/>
        <v>45.813559868527008</v>
      </c>
      <c r="O17" s="17">
        <f t="shared" si="12"/>
        <v>0.42979483296074111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2.5520504585464218E-5</v>
      </c>
      <c r="D18" s="12">
        <f t="shared" si="1"/>
        <v>0</v>
      </c>
      <c r="E18" s="12">
        <f t="shared" si="2"/>
        <v>2.5487259624365248E-5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1.0483377081448406E-2</v>
      </c>
      <c r="J18" s="12">
        <f t="shared" si="7"/>
        <v>0.15096229847610515</v>
      </c>
      <c r="K18" s="12">
        <f t="shared" si="8"/>
        <v>1.8096626841150067E-2</v>
      </c>
      <c r="L18" s="12">
        <f t="shared" si="9"/>
        <v>11.881031370638947</v>
      </c>
      <c r="M18" s="12">
        <f t="shared" si="10"/>
        <v>13.578876352735765</v>
      </c>
      <c r="N18" s="12">
        <f t="shared" si="11"/>
        <v>12.925859051929297</v>
      </c>
      <c r="O18" s="17">
        <f t="shared" si="12"/>
        <v>3.5154851649053305E-2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2.1160929772196316E-2</v>
      </c>
      <c r="D21" s="12">
        <f t="shared" si="1"/>
        <v>0</v>
      </c>
      <c r="E21" s="12">
        <f t="shared" si="2"/>
        <v>2.1133363926672425E-2</v>
      </c>
      <c r="F21" s="12">
        <f t="shared" si="3"/>
        <v>9.5258638228642202E-3</v>
      </c>
      <c r="G21" s="12">
        <f t="shared" si="4"/>
        <v>0</v>
      </c>
      <c r="H21" s="12">
        <f t="shared" si="5"/>
        <v>5.1031413336772606E-3</v>
      </c>
      <c r="I21" s="12">
        <f t="shared" si="6"/>
        <v>3.9371641613226233E-2</v>
      </c>
      <c r="J21" s="12">
        <f t="shared" si="7"/>
        <v>0</v>
      </c>
      <c r="K21" s="12">
        <f t="shared" si="8"/>
        <v>3.7237897005315573E-2</v>
      </c>
      <c r="L21" s="12">
        <f t="shared" si="9"/>
        <v>1.7205282506681361</v>
      </c>
      <c r="M21" s="12">
        <f t="shared" si="10"/>
        <v>0</v>
      </c>
      <c r="N21" s="12">
        <f t="shared" si="11"/>
        <v>0.66174163487236004</v>
      </c>
      <c r="O21" s="17">
        <f t="shared" si="12"/>
        <v>2.4954940669453821E-2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1.1730065637612105E-3</v>
      </c>
      <c r="D22" s="12">
        <f t="shared" si="1"/>
        <v>0</v>
      </c>
      <c r="E22" s="12">
        <f t="shared" si="2"/>
        <v>1.1714785156988971E-3</v>
      </c>
      <c r="F22" s="12">
        <f t="shared" si="3"/>
        <v>5.6173804000025753E-3</v>
      </c>
      <c r="G22" s="12">
        <f t="shared" si="4"/>
        <v>0</v>
      </c>
      <c r="H22" s="12">
        <f t="shared" si="5"/>
        <v>3.0093109285728083E-3</v>
      </c>
      <c r="I22" s="12">
        <f t="shared" si="6"/>
        <v>1.602687556641667E-3</v>
      </c>
      <c r="J22" s="12">
        <f t="shared" si="7"/>
        <v>0</v>
      </c>
      <c r="K22" s="12">
        <f t="shared" si="8"/>
        <v>1.5158299659487539E-3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1.2467763205609519E-3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0.22898123450924193</v>
      </c>
      <c r="D25" s="12">
        <f t="shared" ref="D25:O25" si="13">SUM(D15:D24)</f>
        <v>2.7925251705385716</v>
      </c>
      <c r="E25" s="12">
        <f t="shared" si="13"/>
        <v>0.23232070290193724</v>
      </c>
      <c r="F25" s="12">
        <f t="shared" si="13"/>
        <v>1.1302854592030542</v>
      </c>
      <c r="G25" s="12">
        <f t="shared" si="13"/>
        <v>3.0382589727507452</v>
      </c>
      <c r="H25" s="12">
        <f t="shared" si="13"/>
        <v>2.016130304778768</v>
      </c>
      <c r="I25" s="12">
        <f t="shared" si="13"/>
        <v>0.40325305069658407</v>
      </c>
      <c r="J25" s="12">
        <f t="shared" si="13"/>
        <v>7.6294132272641972</v>
      </c>
      <c r="K25" s="12">
        <f t="shared" si="13"/>
        <v>0.79487452444966789</v>
      </c>
      <c r="L25" s="12">
        <f t="shared" si="13"/>
        <v>17.574688725108928</v>
      </c>
      <c r="M25" s="12">
        <f t="shared" si="13"/>
        <v>85.542705449215987</v>
      </c>
      <c r="N25" s="12">
        <f t="shared" si="13"/>
        <v>59.401160555328659</v>
      </c>
      <c r="O25" s="12">
        <f t="shared" si="13"/>
        <v>0.49115140159980919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0.22155987726481824</v>
      </c>
      <c r="D29" s="12">
        <f>(SUMIFS(MESKENOG2,KAYNAK,A29,SEBEP,B29,SÜRE,"Uzun",BİLDİRİM,"Bildirimli",İL,$B$10,İLÇE,$B$11)/VLOOKUP($B$11,ABONE2,4,FALSE))</f>
        <v>2.0955888072204165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0.2240011306760146</v>
      </c>
      <c r="F29" s="12">
        <f>(SUMIFS(TARIMSALAG2,KAYNAK,A29,SEBEP,B29,SÜRE,"Uzun",BİLDİRİM,"Bildirimli",İL,$B$10,İLÇE,$B$11)/VLOOKUP($B$11,ABONE2,6,FALSE))</f>
        <v>1.5108410447107234</v>
      </c>
      <c r="G29" s="12">
        <f>(SUMIFS(TARIMSALOG2,KAYNAK,A29,SEBEP,B29,SÜRE,"Uzun",BİLDİRİM,"Bildirimli",İL,$B$10,İLÇE,$B$11)/VLOOKUP($B$11,ABONE2,7,FALSE))</f>
        <v>12.181346986470531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6.4650045176706348</v>
      </c>
      <c r="I29" s="12">
        <f>(SUMIFS(TICARETHANEAG2,KAYNAK,A29,SEBEP,B29,SÜRE,"Uzun",BİLDİRİM,"Bildirimli",İL,$B$10,İLÇE,$B$11)/VLOOKUP($B$11,ABONE2,9,FALSE))</f>
        <v>0.4524319241475403</v>
      </c>
      <c r="J29" s="12">
        <f>(SUMIFS(TICARETHANEOG2,KAYNAK,A29,SEBEP,B29,SÜRE,"Uzun",BİLDİRİM,"Bildirimli",İL,$B$10,İLÇE,$B$11)/VLOOKUP($B$11,ABONE2,10,FALSE))</f>
        <v>10.973921148679381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1.0226436293280829</v>
      </c>
      <c r="L29" s="12">
        <f>(SUMIFS(SANAYIAG2,KAYNAK,A29,SEBEP,B29,SÜRE,"Uzun",BİLDİRİM,"Bildirimli",İL,$B$10,İLÇE,$B$11)/VLOOKUP($B$11,ABONE2,12,FALSE))</f>
        <v>20.122509045711109</v>
      </c>
      <c r="M29" s="12">
        <f>(SUMIFS(SANAYIOG2,KAYNAK,A29,SEBEP,B29,SÜRE,"Uzun",BİLDİRİM,"Bildirimli",İL,$B$10,İLÇE,$B$11)/VLOOKUP($B$11,ABONE2,13,FALSE))</f>
        <v>82.928330004088735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58.772245020097351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0.5801331696344536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2.1651369114572671E-2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2.1623164385252257E-2</v>
      </c>
      <c r="F31" s="12">
        <f>(SUMIFS(TARIMSALAG2,KAYNAK,A31,SEBEP,B31,SÜRE,"Uzun",BİLDİRİM,"Bildirimli",İL,$B$10,İLÇE,$B$11)/VLOOKUP($B$11,ABONE2,6,FALSE))</f>
        <v>1.2021544255966311E-2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6.440112994267666E-3</v>
      </c>
      <c r="I31" s="12">
        <f>(SUMIFS(TICARETHANEAG2,KAYNAK,A31,SEBEP,B31,SÜRE,"Uzun",BİLDİRİM,"Bildirimli",İL,$B$10,İLÇE,$B$11)/VLOOKUP($B$11,ABONE2,9,FALSE))</f>
        <v>3.894855934420148E-2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3.6837743663641689E-2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2.3662360339551384E-2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0.2432112463793909</v>
      </c>
      <c r="D33" s="12">
        <f t="shared" ref="D33:O33" si="14">SUM(D28:D32)</f>
        <v>2.0955888072204165</v>
      </c>
      <c r="E33" s="12">
        <f t="shared" si="14"/>
        <v>0.24562429506126685</v>
      </c>
      <c r="F33" s="12">
        <f t="shared" si="14"/>
        <v>1.5228625889666898</v>
      </c>
      <c r="G33" s="12">
        <f t="shared" si="14"/>
        <v>12.181346986470531</v>
      </c>
      <c r="H33" s="12">
        <f t="shared" si="14"/>
        <v>6.4714446306649025</v>
      </c>
      <c r="I33" s="12">
        <f t="shared" si="14"/>
        <v>0.49138048349174179</v>
      </c>
      <c r="J33" s="12">
        <f t="shared" si="14"/>
        <v>10.973921148679381</v>
      </c>
      <c r="K33" s="12">
        <f t="shared" si="14"/>
        <v>1.0594813729917247</v>
      </c>
      <c r="L33" s="12">
        <f t="shared" si="14"/>
        <v>20.122509045711109</v>
      </c>
      <c r="M33" s="12">
        <f t="shared" si="14"/>
        <v>82.928330004088735</v>
      </c>
      <c r="N33" s="12">
        <f t="shared" si="14"/>
        <v>58.772245020097351</v>
      </c>
      <c r="O33" s="12">
        <f t="shared" si="14"/>
        <v>0.60379552997400499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124964</v>
      </c>
      <c r="D37" s="16">
        <f>VLOOKUP($B$11,ABONE2,4,FALSE)</f>
        <v>163</v>
      </c>
      <c r="E37" s="16">
        <f>VLOOKUP($B$11,ABONE2,5,FALSE)</f>
        <v>125127</v>
      </c>
      <c r="F37" s="16">
        <f>VLOOKUP($B$11,ABONE2,6,FALSE)</f>
        <v>1140</v>
      </c>
      <c r="G37" s="16">
        <f>VLOOKUP($B$11,ABONE2,7,FALSE)</f>
        <v>988</v>
      </c>
      <c r="H37" s="16">
        <f>VLOOKUP($B$11,ABONE2,8,FALSE)</f>
        <v>2128</v>
      </c>
      <c r="I37" s="16">
        <f>VLOOKUP($B$11,ABONE2,9,FALSE)</f>
        <v>21588</v>
      </c>
      <c r="J37" s="16">
        <f>VLOOKUP($B$11,ABONE2,10,FALSE)</f>
        <v>1237</v>
      </c>
      <c r="K37" s="16">
        <f>VLOOKUP($B$11,ABONE2,11,FALSE)</f>
        <v>22825</v>
      </c>
      <c r="L37" s="21">
        <f>VLOOKUP($B$11,ABONE2,12,FALSE)</f>
        <v>145</v>
      </c>
      <c r="M37" s="21">
        <f>VLOOKUP($B$11,ABONE2,13,FALSE)</f>
        <v>232</v>
      </c>
      <c r="N37" s="21">
        <f>VLOOKUP($B$11,ABONE2,14,FALSE)</f>
        <v>377</v>
      </c>
      <c r="O37" s="21">
        <f>VLOOKUP($B$11,ABONE2,15,FALSE)</f>
        <v>150457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22516.327798790117</v>
      </c>
      <c r="D38" s="16">
        <f>VLOOKUP($B$11,TUKETIM,4,FALSE)</f>
        <v>4111.1043439670675</v>
      </c>
      <c r="E38" s="16">
        <f>VLOOKUP($B$11,TUKETIM,5,FALSE)</f>
        <v>26627.432142757185</v>
      </c>
      <c r="F38" s="16">
        <f>VLOOKUP($B$11,TUKETIM,6,FALSE)</f>
        <v>395.67781688302546</v>
      </c>
      <c r="G38" s="16">
        <f>VLOOKUP($B$11,TUKETIM,7,FALSE)</f>
        <v>940.6932842360925</v>
      </c>
      <c r="H38" s="16">
        <f>VLOOKUP($B$11,TUKETIM,8,FALSE)</f>
        <v>1336.3711011191181</v>
      </c>
      <c r="I38" s="16">
        <f>VLOOKUP($B$11,TUKETIM,9,FALSE)</f>
        <v>10414.386973009063</v>
      </c>
      <c r="J38" s="16">
        <f>VLOOKUP($B$11,TUKETIM,10,FALSE)</f>
        <v>16843.607821681773</v>
      </c>
      <c r="K38" s="16">
        <f>VLOOKUP($B$11,TUKETIM,11,FALSE)</f>
        <v>27257.994794690836</v>
      </c>
      <c r="L38" s="21">
        <f>VLOOKUP($B$11,TUKETIM,12,FALSE)</f>
        <v>1952.1065114354708</v>
      </c>
      <c r="M38" s="21">
        <f>VLOOKUP($B$11,TUKETIM,13,FALSE)</f>
        <v>25938.125121560843</v>
      </c>
      <c r="N38" s="21">
        <f>VLOOKUP($B$11,TUKETIM,14,FALSE)</f>
        <v>27890.231632996314</v>
      </c>
      <c r="O38" s="21">
        <f>VLOOKUP($B$11,TUKETIM,15,FALSE)</f>
        <v>83112.029671563447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709585.573000059</v>
      </c>
      <c r="D39" s="16">
        <f>VLOOKUP($B$11,ANLASMA,4,FALSE)</f>
        <v>7083.8980000000001</v>
      </c>
      <c r="E39" s="16">
        <f>VLOOKUP($B$11,ANLASMA,5,FALSE)</f>
        <v>716669.47100005904</v>
      </c>
      <c r="F39" s="16">
        <f>VLOOKUP($B$11,ANLASMA,6,FALSE)</f>
        <v>6206.9480000000094</v>
      </c>
      <c r="G39" s="16">
        <f>VLOOKUP($B$11,ANLASMA,7,FALSE)</f>
        <v>19102.080000000002</v>
      </c>
      <c r="H39" s="16">
        <f>VLOOKUP($B$11,ANLASMA,8,FALSE)</f>
        <v>25309.028000000013</v>
      </c>
      <c r="I39" s="16">
        <f>VLOOKUP($B$11,ANLASMA,9,FALSE)</f>
        <v>152117.01300000801</v>
      </c>
      <c r="J39" s="16">
        <f>VLOOKUP($B$11,ANLASMA,10,FALSE)</f>
        <v>224956.86299999998</v>
      </c>
      <c r="K39" s="16">
        <f>VLOOKUP($B$11,ANLASMA,11,FALSE)</f>
        <v>377073.87600000796</v>
      </c>
      <c r="L39" s="21">
        <f>VLOOKUP($B$11,ANLASMA,12,FALSE)</f>
        <v>7658.2719999999999</v>
      </c>
      <c r="M39" s="21">
        <f>VLOOKUP($B$11,ANLASMA,13,FALSE)</f>
        <v>189482.448</v>
      </c>
      <c r="N39" s="21">
        <f>VLOOKUP($B$11,ANLASMA,14,FALSE)</f>
        <v>197140.72</v>
      </c>
      <c r="O39" s="21">
        <f>VLOOKUP($B$11,ANLASMA,15,FALSE)</f>
        <v>1316193.095000067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6:C6"/>
    <mergeCell ref="A1:C1"/>
    <mergeCell ref="B2:C2"/>
    <mergeCell ref="B3:C3"/>
    <mergeCell ref="B4:C4"/>
    <mergeCell ref="B5:C5"/>
    <mergeCell ref="B7:C7"/>
    <mergeCell ref="B8:C8"/>
    <mergeCell ref="B9:C9"/>
    <mergeCell ref="B10:C10"/>
    <mergeCell ref="B11:C11"/>
    <mergeCell ref="F13:H13"/>
    <mergeCell ref="I13:K13"/>
    <mergeCell ref="L13:N13"/>
    <mergeCell ref="O13:O14"/>
    <mergeCell ref="A25:B25"/>
    <mergeCell ref="A13:B13"/>
    <mergeCell ref="C13:E13"/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5"/>
  <dimension ref="A1:O52"/>
  <sheetViews>
    <sheetView zoomScale="85" zoomScaleNormal="85" workbookViewId="0">
      <selection activeCell="K16" sqref="K16"/>
    </sheetView>
  </sheetViews>
  <sheetFormatPr defaultColWidth="8.77734375" defaultRowHeight="14.4" x14ac:dyDescent="0.3"/>
  <cols>
    <col min="1" max="1" width="27.6640625" bestFit="1" customWidth="1"/>
    <col min="2" max="2" width="16.109375" customWidth="1"/>
    <col min="3" max="15" width="14.44140625" customWidth="1"/>
  </cols>
  <sheetData>
    <row r="1" spans="1:15" ht="30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ht="15" customHeight="1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5">
        <v>3005615</v>
      </c>
      <c r="D3" s="25">
        <v>3243</v>
      </c>
      <c r="E3" s="25">
        <v>3008858</v>
      </c>
      <c r="F3" s="25">
        <v>82869</v>
      </c>
      <c r="G3" s="25">
        <v>22622</v>
      </c>
      <c r="H3" s="25">
        <v>105491</v>
      </c>
      <c r="I3" s="25">
        <v>588725</v>
      </c>
      <c r="J3" s="25">
        <v>16097</v>
      </c>
      <c r="K3" s="25">
        <v>604822</v>
      </c>
      <c r="L3" s="25">
        <v>2349</v>
      </c>
      <c r="M3" s="25">
        <v>2337</v>
      </c>
      <c r="N3" s="25">
        <v>4686</v>
      </c>
      <c r="O3" s="25">
        <v>3723857</v>
      </c>
    </row>
    <row r="4" spans="1:15" x14ac:dyDescent="0.3">
      <c r="A4" t="s">
        <v>80</v>
      </c>
      <c r="B4" t="s">
        <v>22</v>
      </c>
      <c r="C4" s="25">
        <v>2278605</v>
      </c>
      <c r="D4" s="25">
        <v>1892</v>
      </c>
      <c r="E4" s="25">
        <v>2280497</v>
      </c>
      <c r="F4" s="25">
        <v>48394</v>
      </c>
      <c r="G4" s="25">
        <v>6831</v>
      </c>
      <c r="H4" s="25">
        <v>55225</v>
      </c>
      <c r="I4" s="25">
        <v>452348</v>
      </c>
      <c r="J4" s="25">
        <v>10472</v>
      </c>
      <c r="K4" s="25">
        <v>462820</v>
      </c>
      <c r="L4" s="25">
        <v>1845</v>
      </c>
      <c r="M4" s="25">
        <v>1609</v>
      </c>
      <c r="N4" s="25">
        <v>3454</v>
      </c>
      <c r="O4" s="25">
        <v>2801996</v>
      </c>
    </row>
    <row r="5" spans="1:15" x14ac:dyDescent="0.3">
      <c r="A5" t="s">
        <v>81</v>
      </c>
      <c r="B5" t="s">
        <v>23</v>
      </c>
      <c r="C5" s="25">
        <v>727010</v>
      </c>
      <c r="D5" s="25">
        <v>1351</v>
      </c>
      <c r="E5" s="25">
        <v>728361</v>
      </c>
      <c r="F5" s="25">
        <v>34475</v>
      </c>
      <c r="G5" s="25">
        <v>15791</v>
      </c>
      <c r="H5" s="25">
        <v>50266</v>
      </c>
      <c r="I5" s="25">
        <v>136377</v>
      </c>
      <c r="J5" s="25">
        <v>5625</v>
      </c>
      <c r="K5" s="25">
        <v>142002</v>
      </c>
      <c r="L5" s="25">
        <v>504</v>
      </c>
      <c r="M5" s="25">
        <v>728</v>
      </c>
      <c r="N5" s="25">
        <v>1232</v>
      </c>
      <c r="O5" s="25">
        <v>921861</v>
      </c>
    </row>
    <row r="6" spans="1:15" x14ac:dyDescent="0.3">
      <c r="A6" t="s">
        <v>95</v>
      </c>
      <c r="B6" t="s">
        <v>80</v>
      </c>
      <c r="C6" s="25">
        <v>44057</v>
      </c>
      <c r="D6" s="25">
        <v>55</v>
      </c>
      <c r="E6" s="25">
        <v>44112</v>
      </c>
      <c r="F6" s="25">
        <v>216</v>
      </c>
      <c r="G6" s="25">
        <v>101</v>
      </c>
      <c r="H6" s="25">
        <v>317</v>
      </c>
      <c r="I6" s="25">
        <v>8319</v>
      </c>
      <c r="J6" s="25">
        <v>507</v>
      </c>
      <c r="K6" s="25">
        <v>8826</v>
      </c>
      <c r="L6" s="25">
        <v>10</v>
      </c>
      <c r="M6" s="25">
        <v>67</v>
      </c>
      <c r="N6" s="25">
        <v>77</v>
      </c>
      <c r="O6" s="25">
        <v>53332</v>
      </c>
    </row>
    <row r="7" spans="1:15" x14ac:dyDescent="0.3">
      <c r="A7" t="s">
        <v>111</v>
      </c>
      <c r="B7" t="s">
        <v>80</v>
      </c>
      <c r="C7" s="25">
        <v>37627</v>
      </c>
      <c r="D7" s="25">
        <v>1</v>
      </c>
      <c r="E7" s="25">
        <v>37628</v>
      </c>
      <c r="F7" s="25">
        <v>230</v>
      </c>
      <c r="G7" s="25">
        <v>0</v>
      </c>
      <c r="H7" s="25">
        <v>230</v>
      </c>
      <c r="I7" s="25">
        <v>4901</v>
      </c>
      <c r="J7" s="25">
        <v>43</v>
      </c>
      <c r="K7" s="25">
        <v>4944</v>
      </c>
      <c r="L7" s="25">
        <v>16</v>
      </c>
      <c r="M7" s="25">
        <v>6</v>
      </c>
      <c r="N7" s="25">
        <v>22</v>
      </c>
      <c r="O7" s="25">
        <v>42824</v>
      </c>
    </row>
    <row r="8" spans="1:15" x14ac:dyDescent="0.3">
      <c r="A8" t="s">
        <v>98</v>
      </c>
      <c r="B8" t="s">
        <v>80</v>
      </c>
      <c r="C8" s="25">
        <v>19956</v>
      </c>
      <c r="D8" s="25">
        <v>14</v>
      </c>
      <c r="E8" s="25">
        <v>19970</v>
      </c>
      <c r="F8" s="25">
        <v>4277</v>
      </c>
      <c r="G8" s="25">
        <v>292</v>
      </c>
      <c r="H8" s="25">
        <v>4569</v>
      </c>
      <c r="I8" s="25">
        <v>6298</v>
      </c>
      <c r="J8" s="25">
        <v>213</v>
      </c>
      <c r="K8" s="25">
        <v>6511</v>
      </c>
      <c r="L8" s="25">
        <v>1</v>
      </c>
      <c r="M8" s="25">
        <v>16</v>
      </c>
      <c r="N8" s="25">
        <v>17</v>
      </c>
      <c r="O8" s="25">
        <v>31067</v>
      </c>
    </row>
    <row r="9" spans="1:15" x14ac:dyDescent="0.3">
      <c r="A9" t="s">
        <v>110</v>
      </c>
      <c r="B9" t="s">
        <v>80</v>
      </c>
      <c r="C9" s="25">
        <v>133949</v>
      </c>
      <c r="D9" s="25">
        <v>7</v>
      </c>
      <c r="E9" s="25">
        <v>133956</v>
      </c>
      <c r="F9" s="25">
        <v>13</v>
      </c>
      <c r="G9" s="25">
        <v>3</v>
      </c>
      <c r="H9" s="25">
        <v>16</v>
      </c>
      <c r="I9" s="25">
        <v>16792</v>
      </c>
      <c r="J9" s="25">
        <v>65</v>
      </c>
      <c r="K9" s="25">
        <v>16857</v>
      </c>
      <c r="L9" s="25">
        <v>27</v>
      </c>
      <c r="M9" s="25">
        <v>5</v>
      </c>
      <c r="N9" s="25">
        <v>32</v>
      </c>
      <c r="O9" s="25">
        <v>150861</v>
      </c>
    </row>
    <row r="10" spans="1:15" x14ac:dyDescent="0.3">
      <c r="A10" t="s">
        <v>94</v>
      </c>
      <c r="B10" t="s">
        <v>80</v>
      </c>
      <c r="C10" s="25">
        <v>57420</v>
      </c>
      <c r="D10" s="25">
        <v>25</v>
      </c>
      <c r="E10" s="25">
        <v>57445</v>
      </c>
      <c r="F10" s="25">
        <v>3359</v>
      </c>
      <c r="G10" s="25">
        <v>655</v>
      </c>
      <c r="H10" s="25">
        <v>4014</v>
      </c>
      <c r="I10" s="25">
        <v>11612</v>
      </c>
      <c r="J10" s="25">
        <v>434</v>
      </c>
      <c r="K10" s="25">
        <v>12046</v>
      </c>
      <c r="L10" s="25">
        <v>16</v>
      </c>
      <c r="M10" s="25">
        <v>75</v>
      </c>
      <c r="N10" s="25">
        <v>91</v>
      </c>
      <c r="O10" s="25">
        <v>73596</v>
      </c>
    </row>
    <row r="11" spans="1:15" x14ac:dyDescent="0.3">
      <c r="A11" t="s">
        <v>109</v>
      </c>
      <c r="B11" t="s">
        <v>80</v>
      </c>
      <c r="C11" s="25">
        <v>7455</v>
      </c>
      <c r="D11" s="25">
        <v>2</v>
      </c>
      <c r="E11" s="25">
        <v>7457</v>
      </c>
      <c r="F11" s="25">
        <v>1100</v>
      </c>
      <c r="G11" s="25">
        <v>6</v>
      </c>
      <c r="H11" s="25">
        <v>1106</v>
      </c>
      <c r="I11" s="25">
        <v>1979</v>
      </c>
      <c r="J11" s="25">
        <v>39</v>
      </c>
      <c r="K11" s="25">
        <v>2018</v>
      </c>
      <c r="L11" s="25">
        <v>3</v>
      </c>
      <c r="M11" s="25">
        <v>7</v>
      </c>
      <c r="N11" s="25">
        <v>10</v>
      </c>
      <c r="O11" s="25">
        <v>10591</v>
      </c>
    </row>
    <row r="12" spans="1:15" x14ac:dyDescent="0.3">
      <c r="A12" t="s">
        <v>83</v>
      </c>
      <c r="B12" t="s">
        <v>80</v>
      </c>
      <c r="C12" s="25">
        <v>211681</v>
      </c>
      <c r="D12" s="25">
        <v>46</v>
      </c>
      <c r="E12" s="25">
        <v>211727</v>
      </c>
      <c r="F12" s="25">
        <v>388</v>
      </c>
      <c r="G12" s="25">
        <v>43</v>
      </c>
      <c r="H12" s="25">
        <v>431</v>
      </c>
      <c r="I12" s="25">
        <v>53853</v>
      </c>
      <c r="J12" s="25">
        <v>906</v>
      </c>
      <c r="K12" s="25">
        <v>54759</v>
      </c>
      <c r="L12" s="25">
        <v>616</v>
      </c>
      <c r="M12" s="25">
        <v>229</v>
      </c>
      <c r="N12" s="25">
        <v>845</v>
      </c>
      <c r="O12" s="25">
        <v>267762</v>
      </c>
    </row>
    <row r="13" spans="1:15" x14ac:dyDescent="0.3">
      <c r="A13" t="s">
        <v>84</v>
      </c>
      <c r="B13" t="s">
        <v>80</v>
      </c>
      <c r="C13" s="25">
        <v>247981</v>
      </c>
      <c r="D13" s="25">
        <v>52</v>
      </c>
      <c r="E13" s="25">
        <v>248033</v>
      </c>
      <c r="F13" s="25">
        <v>836</v>
      </c>
      <c r="G13" s="25">
        <v>44</v>
      </c>
      <c r="H13" s="25">
        <v>880</v>
      </c>
      <c r="I13" s="25">
        <v>36406</v>
      </c>
      <c r="J13" s="25">
        <v>223</v>
      </c>
      <c r="K13" s="25">
        <v>36629</v>
      </c>
      <c r="L13" s="25">
        <v>102</v>
      </c>
      <c r="M13" s="25">
        <v>14</v>
      </c>
      <c r="N13" s="25">
        <v>116</v>
      </c>
      <c r="O13" s="25">
        <v>285658</v>
      </c>
    </row>
    <row r="14" spans="1:15" x14ac:dyDescent="0.3">
      <c r="A14" t="s">
        <v>96</v>
      </c>
      <c r="B14" t="s">
        <v>80</v>
      </c>
      <c r="C14" s="25">
        <v>51253</v>
      </c>
      <c r="D14" s="25">
        <v>128</v>
      </c>
      <c r="E14" s="25">
        <v>51381</v>
      </c>
      <c r="F14" s="25">
        <v>862</v>
      </c>
      <c r="G14" s="25">
        <v>86</v>
      </c>
      <c r="H14" s="25">
        <v>948</v>
      </c>
      <c r="I14" s="25">
        <v>11221</v>
      </c>
      <c r="J14" s="25">
        <v>367</v>
      </c>
      <c r="K14" s="25">
        <v>11588</v>
      </c>
      <c r="L14" s="25">
        <v>10</v>
      </c>
      <c r="M14" s="25">
        <v>11</v>
      </c>
      <c r="N14" s="25">
        <v>21</v>
      </c>
      <c r="O14" s="25">
        <v>63938</v>
      </c>
    </row>
    <row r="15" spans="1:15" x14ac:dyDescent="0.3">
      <c r="A15" t="s">
        <v>88</v>
      </c>
      <c r="B15" t="s">
        <v>80</v>
      </c>
      <c r="C15" s="25">
        <v>98596</v>
      </c>
      <c r="D15" s="25">
        <v>20</v>
      </c>
      <c r="E15" s="25">
        <v>98616</v>
      </c>
      <c r="F15" s="25">
        <v>38</v>
      </c>
      <c r="G15" s="25">
        <v>1</v>
      </c>
      <c r="H15" s="25">
        <v>39</v>
      </c>
      <c r="I15" s="25">
        <v>14183</v>
      </c>
      <c r="J15" s="25">
        <v>141</v>
      </c>
      <c r="K15" s="25">
        <v>14324</v>
      </c>
      <c r="L15" s="25">
        <v>30</v>
      </c>
      <c r="M15" s="25">
        <v>16</v>
      </c>
      <c r="N15" s="25">
        <v>46</v>
      </c>
      <c r="O15" s="25">
        <v>113025</v>
      </c>
    </row>
    <row r="16" spans="1:15" x14ac:dyDescent="0.3">
      <c r="A16" t="s">
        <v>107</v>
      </c>
      <c r="B16" t="s">
        <v>80</v>
      </c>
      <c r="C16" s="25">
        <v>53169</v>
      </c>
      <c r="D16" s="25">
        <v>150</v>
      </c>
      <c r="E16" s="25">
        <v>53319</v>
      </c>
      <c r="F16" s="25">
        <v>959</v>
      </c>
      <c r="G16" s="25">
        <v>321</v>
      </c>
      <c r="H16" s="25">
        <v>1280</v>
      </c>
      <c r="I16" s="25">
        <v>8062</v>
      </c>
      <c r="J16" s="25">
        <v>278</v>
      </c>
      <c r="K16" s="25">
        <v>8340</v>
      </c>
      <c r="L16" s="25">
        <v>32</v>
      </c>
      <c r="M16" s="25">
        <v>10</v>
      </c>
      <c r="N16" s="25">
        <v>42</v>
      </c>
      <c r="O16" s="25">
        <v>62981</v>
      </c>
    </row>
    <row r="17" spans="1:15" x14ac:dyDescent="0.3">
      <c r="A17" t="s">
        <v>101</v>
      </c>
      <c r="B17" t="s">
        <v>80</v>
      </c>
      <c r="C17" s="25">
        <v>28423</v>
      </c>
      <c r="D17" s="25">
        <v>128</v>
      </c>
      <c r="E17" s="25">
        <v>28551</v>
      </c>
      <c r="F17" s="25">
        <v>350</v>
      </c>
      <c r="G17" s="25">
        <v>114</v>
      </c>
      <c r="H17" s="25">
        <v>464</v>
      </c>
      <c r="I17" s="25">
        <v>4336</v>
      </c>
      <c r="J17" s="25">
        <v>282</v>
      </c>
      <c r="K17" s="25">
        <v>4618</v>
      </c>
      <c r="L17" s="25">
        <v>2</v>
      </c>
      <c r="M17" s="25">
        <v>11</v>
      </c>
      <c r="N17" s="25">
        <v>13</v>
      </c>
      <c r="O17" s="25">
        <v>33646</v>
      </c>
    </row>
    <row r="18" spans="1:15" x14ac:dyDescent="0.3">
      <c r="A18" t="s">
        <v>87</v>
      </c>
      <c r="B18" t="s">
        <v>80</v>
      </c>
      <c r="C18" s="25">
        <v>58712</v>
      </c>
      <c r="D18" s="25">
        <v>1</v>
      </c>
      <c r="E18" s="25">
        <v>58713</v>
      </c>
      <c r="F18" s="25">
        <v>13</v>
      </c>
      <c r="G18" s="25">
        <v>1</v>
      </c>
      <c r="H18" s="25">
        <v>14</v>
      </c>
      <c r="I18" s="25">
        <v>9782</v>
      </c>
      <c r="J18" s="25">
        <v>232</v>
      </c>
      <c r="K18" s="25">
        <v>10014</v>
      </c>
      <c r="L18" s="25">
        <v>115</v>
      </c>
      <c r="M18" s="25">
        <v>83</v>
      </c>
      <c r="N18" s="25">
        <v>198</v>
      </c>
      <c r="O18" s="25">
        <v>68939</v>
      </c>
    </row>
    <row r="19" spans="1:15" x14ac:dyDescent="0.3">
      <c r="A19" t="s">
        <v>89</v>
      </c>
      <c r="B19" t="s">
        <v>80</v>
      </c>
      <c r="C19" s="25">
        <v>18009</v>
      </c>
      <c r="D19" s="25">
        <v>20</v>
      </c>
      <c r="E19" s="25">
        <v>18029</v>
      </c>
      <c r="F19" s="25">
        <v>415</v>
      </c>
      <c r="G19" s="25">
        <v>8</v>
      </c>
      <c r="H19" s="25">
        <v>423</v>
      </c>
      <c r="I19" s="25">
        <v>3590</v>
      </c>
      <c r="J19" s="25">
        <v>84</v>
      </c>
      <c r="K19" s="25">
        <v>3674</v>
      </c>
      <c r="L19" s="25">
        <v>4</v>
      </c>
      <c r="M19" s="25">
        <v>9</v>
      </c>
      <c r="N19" s="25">
        <v>13</v>
      </c>
      <c r="O19" s="25">
        <v>22139</v>
      </c>
    </row>
    <row r="20" spans="1:15" x14ac:dyDescent="0.3">
      <c r="A20" t="s">
        <v>90</v>
      </c>
      <c r="B20" t="s">
        <v>80</v>
      </c>
      <c r="C20" s="25">
        <v>219696</v>
      </c>
      <c r="D20" s="25">
        <v>6</v>
      </c>
      <c r="E20" s="25">
        <v>219702</v>
      </c>
      <c r="F20" s="25">
        <v>10</v>
      </c>
      <c r="G20" s="25">
        <v>3</v>
      </c>
      <c r="H20" s="25">
        <v>13</v>
      </c>
      <c r="I20" s="25">
        <v>31333</v>
      </c>
      <c r="J20" s="25">
        <v>55</v>
      </c>
      <c r="K20" s="25">
        <v>31388</v>
      </c>
      <c r="L20" s="25">
        <v>99</v>
      </c>
      <c r="M20" s="25">
        <v>1</v>
      </c>
      <c r="N20" s="25">
        <v>100</v>
      </c>
      <c r="O20" s="25">
        <v>251203</v>
      </c>
    </row>
    <row r="21" spans="1:15" x14ac:dyDescent="0.3">
      <c r="A21" t="s">
        <v>99</v>
      </c>
      <c r="B21" t="s">
        <v>80</v>
      </c>
      <c r="C21" s="25">
        <v>14408</v>
      </c>
      <c r="D21" s="25">
        <v>48</v>
      </c>
      <c r="E21" s="25">
        <v>14456</v>
      </c>
      <c r="F21" s="25">
        <v>422</v>
      </c>
      <c r="G21" s="25">
        <v>21</v>
      </c>
      <c r="H21" s="25">
        <v>443</v>
      </c>
      <c r="I21" s="25">
        <v>2715</v>
      </c>
      <c r="J21" s="25">
        <v>138</v>
      </c>
      <c r="K21" s="25">
        <v>2853</v>
      </c>
      <c r="L21" s="25">
        <v>24</v>
      </c>
      <c r="M21" s="25">
        <v>6</v>
      </c>
      <c r="N21" s="25">
        <v>30</v>
      </c>
      <c r="O21" s="25">
        <v>17782</v>
      </c>
    </row>
    <row r="22" spans="1:15" x14ac:dyDescent="0.3">
      <c r="A22" t="s">
        <v>85</v>
      </c>
      <c r="B22" t="s">
        <v>80</v>
      </c>
      <c r="C22" s="25">
        <v>198040</v>
      </c>
      <c r="D22" s="25">
        <v>3</v>
      </c>
      <c r="E22" s="25">
        <v>198043</v>
      </c>
      <c r="F22" s="25">
        <v>55</v>
      </c>
      <c r="G22" s="25">
        <v>6</v>
      </c>
      <c r="H22" s="25">
        <v>61</v>
      </c>
      <c r="I22" s="25">
        <v>32625</v>
      </c>
      <c r="J22" s="25">
        <v>118</v>
      </c>
      <c r="K22" s="25">
        <v>32743</v>
      </c>
      <c r="L22" s="25">
        <v>27</v>
      </c>
      <c r="M22" s="25">
        <v>5</v>
      </c>
      <c r="N22" s="25">
        <v>32</v>
      </c>
      <c r="O22" s="25">
        <v>230879</v>
      </c>
    </row>
    <row r="23" spans="1:15" x14ac:dyDescent="0.3">
      <c r="A23" t="s">
        <v>104</v>
      </c>
      <c r="B23" t="s">
        <v>80</v>
      </c>
      <c r="C23" s="25">
        <v>54907</v>
      </c>
      <c r="D23" s="25">
        <v>367</v>
      </c>
      <c r="E23" s="25">
        <v>55274</v>
      </c>
      <c r="F23" s="25">
        <v>3986</v>
      </c>
      <c r="G23" s="25">
        <v>1106</v>
      </c>
      <c r="H23" s="25">
        <v>5092</v>
      </c>
      <c r="I23" s="25">
        <v>9767</v>
      </c>
      <c r="J23" s="25">
        <v>1478</v>
      </c>
      <c r="K23" s="25">
        <v>11245</v>
      </c>
      <c r="L23" s="25">
        <v>27</v>
      </c>
      <c r="M23" s="25">
        <v>194</v>
      </c>
      <c r="N23" s="25">
        <v>221</v>
      </c>
      <c r="O23" s="25">
        <v>71832</v>
      </c>
    </row>
    <row r="24" spans="1:15" x14ac:dyDescent="0.3">
      <c r="A24" t="s">
        <v>102</v>
      </c>
      <c r="B24" t="s">
        <v>80</v>
      </c>
      <c r="C24" s="25">
        <v>12740</v>
      </c>
      <c r="D24" s="25">
        <v>8</v>
      </c>
      <c r="E24" s="25">
        <v>12748</v>
      </c>
      <c r="F24" s="25">
        <v>1631</v>
      </c>
      <c r="G24" s="25">
        <v>121</v>
      </c>
      <c r="H24" s="25">
        <v>1752</v>
      </c>
      <c r="I24" s="25">
        <v>2700</v>
      </c>
      <c r="J24" s="25">
        <v>113</v>
      </c>
      <c r="K24" s="25">
        <v>2813</v>
      </c>
      <c r="L24" s="25">
        <v>4</v>
      </c>
      <c r="M24" s="25">
        <v>21</v>
      </c>
      <c r="N24" s="25">
        <v>25</v>
      </c>
      <c r="O24" s="25">
        <v>17338</v>
      </c>
    </row>
    <row r="25" spans="1:15" x14ac:dyDescent="0.3">
      <c r="A25" t="s">
        <v>108</v>
      </c>
      <c r="B25" t="s">
        <v>80</v>
      </c>
      <c r="C25" s="25">
        <v>19508</v>
      </c>
      <c r="D25" s="25">
        <v>1</v>
      </c>
      <c r="E25" s="25">
        <v>19509</v>
      </c>
      <c r="F25" s="25">
        <v>3877</v>
      </c>
      <c r="G25" s="25">
        <v>27</v>
      </c>
      <c r="H25" s="25">
        <v>3904</v>
      </c>
      <c r="I25" s="25">
        <v>4494</v>
      </c>
      <c r="J25" s="25">
        <v>122</v>
      </c>
      <c r="K25" s="25">
        <v>4616</v>
      </c>
      <c r="L25" s="25">
        <v>2</v>
      </c>
      <c r="M25" s="25">
        <v>8</v>
      </c>
      <c r="N25" s="25">
        <v>10</v>
      </c>
      <c r="O25" s="25">
        <v>28039</v>
      </c>
    </row>
    <row r="26" spans="1:15" x14ac:dyDescent="0.3">
      <c r="A26" t="s">
        <v>82</v>
      </c>
      <c r="B26" t="s">
        <v>80</v>
      </c>
      <c r="C26" s="25">
        <v>185557</v>
      </c>
      <c r="D26" s="25">
        <v>27</v>
      </c>
      <c r="E26" s="25">
        <v>185584</v>
      </c>
      <c r="F26" s="25">
        <v>5</v>
      </c>
      <c r="G26" s="25">
        <v>3</v>
      </c>
      <c r="H26" s="25">
        <v>8</v>
      </c>
      <c r="I26" s="25">
        <v>79915</v>
      </c>
      <c r="J26" s="25">
        <v>678</v>
      </c>
      <c r="K26" s="25">
        <v>80593</v>
      </c>
      <c r="L26" s="25">
        <v>186</v>
      </c>
      <c r="M26" s="25">
        <v>39</v>
      </c>
      <c r="N26" s="25">
        <v>225</v>
      </c>
      <c r="O26" s="25">
        <v>266410</v>
      </c>
    </row>
    <row r="27" spans="1:15" x14ac:dyDescent="0.3">
      <c r="A27" t="s">
        <v>100</v>
      </c>
      <c r="B27" t="s">
        <v>80</v>
      </c>
      <c r="C27" s="25">
        <v>63844</v>
      </c>
      <c r="D27" s="25">
        <v>123</v>
      </c>
      <c r="E27" s="25">
        <v>63967</v>
      </c>
      <c r="F27" s="25">
        <v>3735</v>
      </c>
      <c r="G27" s="25">
        <v>557</v>
      </c>
      <c r="H27" s="25">
        <v>4292</v>
      </c>
      <c r="I27" s="25">
        <v>13026</v>
      </c>
      <c r="J27" s="25">
        <v>578</v>
      </c>
      <c r="K27" s="25">
        <v>13604</v>
      </c>
      <c r="L27" s="25">
        <v>195</v>
      </c>
      <c r="M27" s="25">
        <v>82</v>
      </c>
      <c r="N27" s="25">
        <v>277</v>
      </c>
      <c r="O27" s="25">
        <v>82140</v>
      </c>
    </row>
    <row r="28" spans="1:15" x14ac:dyDescent="0.3">
      <c r="A28" t="s">
        <v>105</v>
      </c>
      <c r="B28" t="s">
        <v>80</v>
      </c>
      <c r="C28" s="25">
        <v>88321</v>
      </c>
      <c r="D28" s="25">
        <v>150</v>
      </c>
      <c r="E28" s="25">
        <v>88471</v>
      </c>
      <c r="F28" s="25">
        <v>1952</v>
      </c>
      <c r="G28" s="25">
        <v>162</v>
      </c>
      <c r="H28" s="25">
        <v>2114</v>
      </c>
      <c r="I28" s="25">
        <v>12672</v>
      </c>
      <c r="J28" s="25">
        <v>670</v>
      </c>
      <c r="K28" s="25">
        <v>13342</v>
      </c>
      <c r="L28" s="25">
        <v>112</v>
      </c>
      <c r="M28" s="25">
        <v>129</v>
      </c>
      <c r="N28" s="25">
        <v>241</v>
      </c>
      <c r="O28" s="25">
        <v>104168</v>
      </c>
    </row>
    <row r="29" spans="1:15" x14ac:dyDescent="0.3">
      <c r="A29" t="s">
        <v>86</v>
      </c>
      <c r="B29" t="s">
        <v>80</v>
      </c>
      <c r="C29" s="25">
        <v>32925</v>
      </c>
      <c r="D29" s="25">
        <v>5</v>
      </c>
      <c r="E29" s="25">
        <v>32930</v>
      </c>
      <c r="F29" s="25">
        <v>383</v>
      </c>
      <c r="G29" s="25">
        <v>0</v>
      </c>
      <c r="H29" s="25">
        <v>383</v>
      </c>
      <c r="I29" s="25">
        <v>7126</v>
      </c>
      <c r="J29" s="25">
        <v>68</v>
      </c>
      <c r="K29" s="25">
        <v>7194</v>
      </c>
      <c r="L29" s="25">
        <v>6</v>
      </c>
      <c r="M29" s="25">
        <v>1</v>
      </c>
      <c r="N29" s="25">
        <v>7</v>
      </c>
      <c r="O29" s="25">
        <v>40514</v>
      </c>
    </row>
    <row r="30" spans="1:15" x14ac:dyDescent="0.3">
      <c r="A30" t="s">
        <v>93</v>
      </c>
      <c r="B30" t="s">
        <v>80</v>
      </c>
      <c r="C30" s="25">
        <v>73567</v>
      </c>
      <c r="D30" s="25">
        <v>37</v>
      </c>
      <c r="E30" s="25">
        <v>73604</v>
      </c>
      <c r="F30" s="25">
        <v>7676</v>
      </c>
      <c r="G30" s="25">
        <v>1001</v>
      </c>
      <c r="H30" s="25">
        <v>8677</v>
      </c>
      <c r="I30" s="25">
        <v>16981</v>
      </c>
      <c r="J30" s="25">
        <v>447</v>
      </c>
      <c r="K30" s="25">
        <v>17428</v>
      </c>
      <c r="L30" s="25">
        <v>42</v>
      </c>
      <c r="M30" s="25">
        <v>42</v>
      </c>
      <c r="N30" s="25">
        <v>84</v>
      </c>
      <c r="O30" s="25">
        <v>99793</v>
      </c>
    </row>
    <row r="31" spans="1:15" x14ac:dyDescent="0.3">
      <c r="A31" t="s">
        <v>92</v>
      </c>
      <c r="B31" t="s">
        <v>80</v>
      </c>
      <c r="C31" s="25">
        <v>47359</v>
      </c>
      <c r="D31" s="25">
        <v>65</v>
      </c>
      <c r="E31" s="25">
        <v>47424</v>
      </c>
      <c r="F31" s="25">
        <v>1959</v>
      </c>
      <c r="G31" s="25">
        <v>44</v>
      </c>
      <c r="H31" s="25">
        <v>2003</v>
      </c>
      <c r="I31" s="25">
        <v>6588</v>
      </c>
      <c r="J31" s="25">
        <v>205</v>
      </c>
      <c r="K31" s="25">
        <v>6793</v>
      </c>
      <c r="L31" s="25">
        <v>16</v>
      </c>
      <c r="M31" s="25">
        <v>13</v>
      </c>
      <c r="N31" s="25">
        <v>29</v>
      </c>
      <c r="O31" s="25">
        <v>56249</v>
      </c>
    </row>
    <row r="32" spans="1:15" x14ac:dyDescent="0.3">
      <c r="A32" t="s">
        <v>91</v>
      </c>
      <c r="B32" t="s">
        <v>80</v>
      </c>
      <c r="C32" s="25">
        <v>20229</v>
      </c>
      <c r="D32" s="25">
        <v>99</v>
      </c>
      <c r="E32" s="25">
        <v>20328</v>
      </c>
      <c r="F32" s="25">
        <v>922</v>
      </c>
      <c r="G32" s="25">
        <v>257</v>
      </c>
      <c r="H32" s="25">
        <v>1179</v>
      </c>
      <c r="I32" s="25">
        <v>4608</v>
      </c>
      <c r="J32" s="25">
        <v>234</v>
      </c>
      <c r="K32" s="25">
        <v>4842</v>
      </c>
      <c r="L32" s="25">
        <v>8</v>
      </c>
      <c r="M32" s="25">
        <v>10</v>
      </c>
      <c r="N32" s="25">
        <v>18</v>
      </c>
      <c r="O32" s="25">
        <v>26367</v>
      </c>
    </row>
    <row r="33" spans="1:15" x14ac:dyDescent="0.3">
      <c r="A33" t="s">
        <v>106</v>
      </c>
      <c r="B33" t="s">
        <v>80</v>
      </c>
      <c r="C33" s="25">
        <v>45520</v>
      </c>
      <c r="D33" s="25">
        <v>46</v>
      </c>
      <c r="E33" s="25">
        <v>45566</v>
      </c>
      <c r="F33" s="25">
        <v>3506</v>
      </c>
      <c r="G33" s="25">
        <v>917</v>
      </c>
      <c r="H33" s="25">
        <v>4423</v>
      </c>
      <c r="I33" s="25">
        <v>9437</v>
      </c>
      <c r="J33" s="25">
        <v>413</v>
      </c>
      <c r="K33" s="25">
        <v>9850</v>
      </c>
      <c r="L33" s="25">
        <v>15</v>
      </c>
      <c r="M33" s="25">
        <v>29</v>
      </c>
      <c r="N33" s="25">
        <v>44</v>
      </c>
      <c r="O33" s="25">
        <v>59883</v>
      </c>
    </row>
    <row r="34" spans="1:15" x14ac:dyDescent="0.3">
      <c r="A34" t="s">
        <v>103</v>
      </c>
      <c r="B34" t="s">
        <v>80</v>
      </c>
      <c r="C34" s="25">
        <v>90278</v>
      </c>
      <c r="D34" s="25">
        <v>70</v>
      </c>
      <c r="E34" s="25">
        <v>90348</v>
      </c>
      <c r="F34" s="25">
        <v>2433</v>
      </c>
      <c r="G34" s="25">
        <v>836</v>
      </c>
      <c r="H34" s="25">
        <v>3269</v>
      </c>
      <c r="I34" s="25">
        <v>18285</v>
      </c>
      <c r="J34" s="25">
        <v>1013</v>
      </c>
      <c r="K34" s="25">
        <v>19298</v>
      </c>
      <c r="L34" s="25">
        <v>88</v>
      </c>
      <c r="M34" s="25">
        <v>454</v>
      </c>
      <c r="N34" s="25">
        <v>542</v>
      </c>
      <c r="O34" s="25">
        <v>113457</v>
      </c>
    </row>
    <row r="35" spans="1:15" x14ac:dyDescent="0.3">
      <c r="A35" t="s">
        <v>97</v>
      </c>
      <c r="B35" t="s">
        <v>80</v>
      </c>
      <c r="C35" s="25">
        <v>43418</v>
      </c>
      <c r="D35" s="25">
        <v>188</v>
      </c>
      <c r="E35" s="25">
        <v>43606</v>
      </c>
      <c r="F35" s="25">
        <v>2786</v>
      </c>
      <c r="G35" s="25">
        <v>95</v>
      </c>
      <c r="H35" s="25">
        <v>2881</v>
      </c>
      <c r="I35" s="25">
        <v>8742</v>
      </c>
      <c r="J35" s="25">
        <v>328</v>
      </c>
      <c r="K35" s="25">
        <v>9070</v>
      </c>
      <c r="L35" s="25">
        <v>10</v>
      </c>
      <c r="M35" s="25">
        <v>16</v>
      </c>
      <c r="N35" s="25">
        <v>26</v>
      </c>
      <c r="O35" s="25">
        <v>55583</v>
      </c>
    </row>
    <row r="36" spans="1:15" x14ac:dyDescent="0.3">
      <c r="A36" t="s">
        <v>124</v>
      </c>
      <c r="B36" t="s">
        <v>81</v>
      </c>
      <c r="C36" s="25">
        <v>9099</v>
      </c>
      <c r="D36" s="25">
        <v>24</v>
      </c>
      <c r="E36" s="25">
        <v>9123</v>
      </c>
      <c r="F36" s="25">
        <v>587</v>
      </c>
      <c r="G36" s="25">
        <v>640</v>
      </c>
      <c r="H36" s="25">
        <v>1227</v>
      </c>
      <c r="I36" s="25">
        <v>2046</v>
      </c>
      <c r="J36" s="25">
        <v>98</v>
      </c>
      <c r="K36" s="25">
        <v>2144</v>
      </c>
      <c r="L36" s="25">
        <v>2</v>
      </c>
      <c r="M36" s="25">
        <v>9</v>
      </c>
      <c r="N36" s="25">
        <v>11</v>
      </c>
      <c r="O36" s="25">
        <v>12505</v>
      </c>
    </row>
    <row r="37" spans="1:15" x14ac:dyDescent="0.3">
      <c r="A37" t="s">
        <v>112</v>
      </c>
      <c r="B37" t="s">
        <v>81</v>
      </c>
      <c r="C37" s="25">
        <v>98052</v>
      </c>
      <c r="D37" s="25">
        <v>105</v>
      </c>
      <c r="E37" s="25">
        <v>98157</v>
      </c>
      <c r="F37" s="25">
        <v>7624</v>
      </c>
      <c r="G37" s="25">
        <v>2434</v>
      </c>
      <c r="H37" s="25">
        <v>10058</v>
      </c>
      <c r="I37" s="25">
        <v>20241</v>
      </c>
      <c r="J37" s="25">
        <v>631</v>
      </c>
      <c r="K37" s="25">
        <v>20872</v>
      </c>
      <c r="L37" s="25">
        <v>45</v>
      </c>
      <c r="M37" s="25">
        <v>86</v>
      </c>
      <c r="N37" s="25">
        <v>131</v>
      </c>
      <c r="O37" s="25">
        <v>129218</v>
      </c>
    </row>
    <row r="38" spans="1:15" x14ac:dyDescent="0.3">
      <c r="A38" t="s">
        <v>113</v>
      </c>
      <c r="B38" t="s">
        <v>81</v>
      </c>
      <c r="C38" s="25">
        <v>48106</v>
      </c>
      <c r="D38" s="25">
        <v>80</v>
      </c>
      <c r="E38" s="25">
        <v>48186</v>
      </c>
      <c r="F38" s="25">
        <v>5225</v>
      </c>
      <c r="G38" s="25">
        <v>1242</v>
      </c>
      <c r="H38" s="25">
        <v>6467</v>
      </c>
      <c r="I38" s="25">
        <v>9158</v>
      </c>
      <c r="J38" s="25">
        <v>390</v>
      </c>
      <c r="K38" s="25">
        <v>9548</v>
      </c>
      <c r="L38" s="25">
        <v>40</v>
      </c>
      <c r="M38" s="25">
        <v>45</v>
      </c>
      <c r="N38" s="25">
        <v>85</v>
      </c>
      <c r="O38" s="25">
        <v>64286</v>
      </c>
    </row>
    <row r="39" spans="1:15" x14ac:dyDescent="0.3">
      <c r="A39" t="s">
        <v>114</v>
      </c>
      <c r="B39" t="s">
        <v>81</v>
      </c>
      <c r="C39" s="25">
        <v>21059</v>
      </c>
      <c r="D39" s="25">
        <v>32</v>
      </c>
      <c r="E39" s="25">
        <v>21091</v>
      </c>
      <c r="F39" s="25">
        <v>590</v>
      </c>
      <c r="G39" s="25">
        <v>18</v>
      </c>
      <c r="H39" s="25">
        <v>608</v>
      </c>
      <c r="I39" s="25">
        <v>3926</v>
      </c>
      <c r="J39" s="25">
        <v>103</v>
      </c>
      <c r="K39" s="25">
        <v>4029</v>
      </c>
      <c r="L39" s="25">
        <v>23</v>
      </c>
      <c r="M39" s="25">
        <v>0</v>
      </c>
      <c r="N39" s="25">
        <v>23</v>
      </c>
      <c r="O39" s="25">
        <v>25751</v>
      </c>
    </row>
    <row r="40" spans="1:15" x14ac:dyDescent="0.3">
      <c r="A40" t="s">
        <v>125</v>
      </c>
      <c r="B40" t="s">
        <v>81</v>
      </c>
      <c r="C40" s="25">
        <v>6695</v>
      </c>
      <c r="D40" s="25">
        <v>18</v>
      </c>
      <c r="E40" s="25">
        <v>6713</v>
      </c>
      <c r="F40" s="25">
        <v>1222</v>
      </c>
      <c r="G40" s="25">
        <v>507</v>
      </c>
      <c r="H40" s="25">
        <v>1729</v>
      </c>
      <c r="I40" s="25">
        <v>1579</v>
      </c>
      <c r="J40" s="25">
        <v>83</v>
      </c>
      <c r="K40" s="25">
        <v>1662</v>
      </c>
      <c r="L40" s="25">
        <v>3</v>
      </c>
      <c r="M40" s="25">
        <v>4</v>
      </c>
      <c r="N40" s="25">
        <v>7</v>
      </c>
      <c r="O40" s="25">
        <v>10111</v>
      </c>
    </row>
    <row r="41" spans="1:15" x14ac:dyDescent="0.3">
      <c r="A41" t="s">
        <v>115</v>
      </c>
      <c r="B41" t="s">
        <v>81</v>
      </c>
      <c r="C41" s="25">
        <v>19443</v>
      </c>
      <c r="D41" s="25">
        <v>38</v>
      </c>
      <c r="E41" s="25">
        <v>19481</v>
      </c>
      <c r="F41" s="25">
        <v>945</v>
      </c>
      <c r="G41" s="25">
        <v>45</v>
      </c>
      <c r="H41" s="25">
        <v>990</v>
      </c>
      <c r="I41" s="25">
        <v>3054</v>
      </c>
      <c r="J41" s="25">
        <v>100</v>
      </c>
      <c r="K41" s="25">
        <v>3154</v>
      </c>
      <c r="L41" s="25">
        <v>3</v>
      </c>
      <c r="M41" s="25">
        <v>10</v>
      </c>
      <c r="N41" s="25">
        <v>13</v>
      </c>
      <c r="O41" s="25">
        <v>23638</v>
      </c>
    </row>
    <row r="42" spans="1:15" x14ac:dyDescent="0.3">
      <c r="A42" t="s">
        <v>116</v>
      </c>
      <c r="B42" t="s">
        <v>81</v>
      </c>
      <c r="C42" s="25">
        <v>20488</v>
      </c>
      <c r="D42" s="25">
        <v>137</v>
      </c>
      <c r="E42" s="25">
        <v>20625</v>
      </c>
      <c r="F42" s="25">
        <v>1022</v>
      </c>
      <c r="G42" s="25">
        <v>1131</v>
      </c>
      <c r="H42" s="25">
        <v>2153</v>
      </c>
      <c r="I42" s="25">
        <v>4162</v>
      </c>
      <c r="J42" s="25">
        <v>193</v>
      </c>
      <c r="K42" s="25">
        <v>4355</v>
      </c>
      <c r="L42" s="25">
        <v>3</v>
      </c>
      <c r="M42" s="25">
        <v>12</v>
      </c>
      <c r="N42" s="25">
        <v>15</v>
      </c>
      <c r="O42" s="25">
        <v>27148</v>
      </c>
    </row>
    <row r="43" spans="1:15" x14ac:dyDescent="0.3">
      <c r="A43" t="s">
        <v>126</v>
      </c>
      <c r="B43" t="s">
        <v>81</v>
      </c>
      <c r="C43" s="25">
        <v>7734</v>
      </c>
      <c r="D43" s="25">
        <v>30</v>
      </c>
      <c r="E43" s="25">
        <v>7764</v>
      </c>
      <c r="F43" s="25">
        <v>1412</v>
      </c>
      <c r="G43" s="25">
        <v>176</v>
      </c>
      <c r="H43" s="25">
        <v>1588</v>
      </c>
      <c r="I43" s="25">
        <v>1522</v>
      </c>
      <c r="J43" s="25">
        <v>65</v>
      </c>
      <c r="K43" s="25">
        <v>1587</v>
      </c>
      <c r="L43" s="25">
        <v>2</v>
      </c>
      <c r="M43" s="25">
        <v>2</v>
      </c>
      <c r="N43" s="25">
        <v>4</v>
      </c>
      <c r="O43" s="25">
        <v>10943</v>
      </c>
    </row>
    <row r="44" spans="1:15" x14ac:dyDescent="0.3">
      <c r="A44" t="s">
        <v>117</v>
      </c>
      <c r="B44" t="s">
        <v>81</v>
      </c>
      <c r="C44" s="25">
        <v>22669</v>
      </c>
      <c r="D44" s="25">
        <v>109</v>
      </c>
      <c r="E44" s="25">
        <v>22778</v>
      </c>
      <c r="F44" s="25">
        <v>997</v>
      </c>
      <c r="G44" s="25">
        <v>404</v>
      </c>
      <c r="H44" s="25">
        <v>1401</v>
      </c>
      <c r="I44" s="25">
        <v>5259</v>
      </c>
      <c r="J44" s="25">
        <v>193</v>
      </c>
      <c r="K44" s="25">
        <v>5452</v>
      </c>
      <c r="L44" s="25">
        <v>33</v>
      </c>
      <c r="M44" s="25">
        <v>23</v>
      </c>
      <c r="N44" s="25">
        <v>56</v>
      </c>
      <c r="O44" s="25">
        <v>29687</v>
      </c>
    </row>
    <row r="45" spans="1:15" x14ac:dyDescent="0.3">
      <c r="A45" t="s">
        <v>118</v>
      </c>
      <c r="B45" t="s">
        <v>81</v>
      </c>
      <c r="C45" s="25">
        <v>83063</v>
      </c>
      <c r="D45" s="25">
        <v>208</v>
      </c>
      <c r="E45" s="25">
        <v>83271</v>
      </c>
      <c r="F45" s="25">
        <v>3458</v>
      </c>
      <c r="G45" s="25">
        <v>1936</v>
      </c>
      <c r="H45" s="25">
        <v>5394</v>
      </c>
      <c r="I45" s="25">
        <v>17533</v>
      </c>
      <c r="J45" s="25">
        <v>734</v>
      </c>
      <c r="K45" s="25">
        <v>18267</v>
      </c>
      <c r="L45" s="25">
        <v>53</v>
      </c>
      <c r="M45" s="25">
        <v>70</v>
      </c>
      <c r="N45" s="25">
        <v>123</v>
      </c>
      <c r="O45" s="25">
        <v>107055</v>
      </c>
    </row>
    <row r="46" spans="1:15" x14ac:dyDescent="0.3">
      <c r="A46" t="s">
        <v>119</v>
      </c>
      <c r="B46" t="s">
        <v>81</v>
      </c>
      <c r="C46" s="25">
        <v>17481</v>
      </c>
      <c r="D46" s="25">
        <v>30</v>
      </c>
      <c r="E46" s="25">
        <v>17511</v>
      </c>
      <c r="F46" s="25">
        <v>2816</v>
      </c>
      <c r="G46" s="25">
        <v>972</v>
      </c>
      <c r="H46" s="25">
        <v>3788</v>
      </c>
      <c r="I46" s="25">
        <v>2833</v>
      </c>
      <c r="J46" s="25">
        <v>104</v>
      </c>
      <c r="K46" s="25">
        <v>2937</v>
      </c>
      <c r="L46" s="25">
        <v>8</v>
      </c>
      <c r="M46" s="25">
        <v>1</v>
      </c>
      <c r="N46" s="25">
        <v>9</v>
      </c>
      <c r="O46" s="25">
        <v>24245</v>
      </c>
    </row>
    <row r="47" spans="1:15" x14ac:dyDescent="0.3">
      <c r="A47" t="s">
        <v>120</v>
      </c>
      <c r="B47" t="s">
        <v>81</v>
      </c>
      <c r="C47" s="25">
        <v>29785</v>
      </c>
      <c r="D47" s="25">
        <v>41</v>
      </c>
      <c r="E47" s="25">
        <v>29826</v>
      </c>
      <c r="F47" s="25">
        <v>1478</v>
      </c>
      <c r="G47" s="25">
        <v>1593</v>
      </c>
      <c r="H47" s="25">
        <v>3071</v>
      </c>
      <c r="I47" s="25">
        <v>6020</v>
      </c>
      <c r="J47" s="25">
        <v>340</v>
      </c>
      <c r="K47" s="25">
        <v>6360</v>
      </c>
      <c r="L47" s="25">
        <v>17</v>
      </c>
      <c r="M47" s="25">
        <v>48</v>
      </c>
      <c r="N47" s="25">
        <v>65</v>
      </c>
      <c r="O47" s="25">
        <v>39322</v>
      </c>
    </row>
    <row r="48" spans="1:15" x14ac:dyDescent="0.3">
      <c r="A48" t="s">
        <v>121</v>
      </c>
      <c r="B48" t="s">
        <v>81</v>
      </c>
      <c r="C48" s="25">
        <v>9711</v>
      </c>
      <c r="D48" s="25">
        <v>48</v>
      </c>
      <c r="E48" s="25">
        <v>9759</v>
      </c>
      <c r="F48" s="25">
        <v>756</v>
      </c>
      <c r="G48" s="25">
        <v>22</v>
      </c>
      <c r="H48" s="25">
        <v>778</v>
      </c>
      <c r="I48" s="25">
        <v>1596</v>
      </c>
      <c r="J48" s="25">
        <v>85</v>
      </c>
      <c r="K48" s="25">
        <v>1681</v>
      </c>
      <c r="L48" s="25">
        <v>3</v>
      </c>
      <c r="M48" s="25">
        <v>0</v>
      </c>
      <c r="N48" s="25">
        <v>3</v>
      </c>
      <c r="O48" s="25">
        <v>12221</v>
      </c>
    </row>
    <row r="49" spans="1:15" x14ac:dyDescent="0.3">
      <c r="A49" t="s">
        <v>122</v>
      </c>
      <c r="B49" t="s">
        <v>81</v>
      </c>
      <c r="C49" s="25">
        <v>56232</v>
      </c>
      <c r="D49" s="25">
        <v>74</v>
      </c>
      <c r="E49" s="25">
        <v>56306</v>
      </c>
      <c r="F49" s="25">
        <v>399</v>
      </c>
      <c r="G49" s="25">
        <v>307</v>
      </c>
      <c r="H49" s="25">
        <v>706</v>
      </c>
      <c r="I49" s="25">
        <v>9145</v>
      </c>
      <c r="J49" s="25">
        <v>355</v>
      </c>
      <c r="K49" s="25">
        <v>9500</v>
      </c>
      <c r="L49" s="25">
        <v>10</v>
      </c>
      <c r="M49" s="25">
        <v>45</v>
      </c>
      <c r="N49" s="25">
        <v>55</v>
      </c>
      <c r="O49" s="25">
        <v>66567</v>
      </c>
    </row>
    <row r="50" spans="1:15" x14ac:dyDescent="0.3">
      <c r="A50" t="s">
        <v>127</v>
      </c>
      <c r="B50" t="s">
        <v>81</v>
      </c>
      <c r="C50" s="25">
        <v>69130</v>
      </c>
      <c r="D50" s="25">
        <v>118</v>
      </c>
      <c r="E50" s="25">
        <v>69248</v>
      </c>
      <c r="F50" s="25">
        <v>2024</v>
      </c>
      <c r="G50" s="25">
        <v>1840</v>
      </c>
      <c r="H50" s="25">
        <v>3864</v>
      </c>
      <c r="I50" s="25">
        <v>10987</v>
      </c>
      <c r="J50" s="25">
        <v>315</v>
      </c>
      <c r="K50" s="25">
        <v>11302</v>
      </c>
      <c r="L50" s="25">
        <v>22</v>
      </c>
      <c r="M50" s="25">
        <v>45</v>
      </c>
      <c r="N50" s="25">
        <v>67</v>
      </c>
      <c r="O50" s="25">
        <v>84481</v>
      </c>
    </row>
    <row r="51" spans="1:15" x14ac:dyDescent="0.3">
      <c r="A51" t="s">
        <v>123</v>
      </c>
      <c r="B51" t="s">
        <v>81</v>
      </c>
      <c r="C51" s="25">
        <v>83299</v>
      </c>
      <c r="D51" s="25">
        <v>96</v>
      </c>
      <c r="E51" s="25">
        <v>83395</v>
      </c>
      <c r="F51" s="25">
        <v>2780</v>
      </c>
      <c r="G51" s="25">
        <v>1536</v>
      </c>
      <c r="H51" s="25">
        <v>4316</v>
      </c>
      <c r="I51" s="25">
        <v>15728</v>
      </c>
      <c r="J51" s="25">
        <v>599</v>
      </c>
      <c r="K51" s="25">
        <v>16327</v>
      </c>
      <c r="L51" s="25">
        <v>92</v>
      </c>
      <c r="M51" s="25">
        <v>96</v>
      </c>
      <c r="N51" s="25">
        <v>188</v>
      </c>
      <c r="O51" s="25">
        <v>104226</v>
      </c>
    </row>
    <row r="52" spans="1:15" x14ac:dyDescent="0.3">
      <c r="A52" t="s">
        <v>128</v>
      </c>
      <c r="B52" t="s">
        <v>81</v>
      </c>
      <c r="C52" s="25">
        <v>124964</v>
      </c>
      <c r="D52" s="25">
        <v>163</v>
      </c>
      <c r="E52" s="25">
        <v>125127</v>
      </c>
      <c r="F52" s="25">
        <v>1140</v>
      </c>
      <c r="G52" s="25">
        <v>988</v>
      </c>
      <c r="H52" s="25">
        <v>2128</v>
      </c>
      <c r="I52" s="25">
        <v>21588</v>
      </c>
      <c r="J52" s="25">
        <v>1237</v>
      </c>
      <c r="K52" s="25">
        <v>22825</v>
      </c>
      <c r="L52" s="25">
        <v>145</v>
      </c>
      <c r="M52" s="25">
        <v>232</v>
      </c>
      <c r="N52" s="25">
        <v>377</v>
      </c>
      <c r="O52" s="25">
        <v>150457</v>
      </c>
    </row>
  </sheetData>
  <pageMargins left="0.7" right="0.7" top="0.75" bottom="0.75" header="0.3" footer="0.3"/>
  <pageSetup paperSize="9" orientation="portrait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/>
  <dimension ref="A1:O52"/>
  <sheetViews>
    <sheetView topLeftCell="A12" zoomScale="55" zoomScaleNormal="55" workbookViewId="0">
      <selection activeCell="D51" sqref="D51"/>
    </sheetView>
  </sheetViews>
  <sheetFormatPr defaultColWidth="8.77734375" defaultRowHeight="14.4" x14ac:dyDescent="0.3"/>
  <cols>
    <col min="1" max="1" width="17.6640625" style="23" bestFit="1" customWidth="1"/>
    <col min="2" max="2" width="19" style="23" customWidth="1"/>
    <col min="3" max="15" width="18.44140625" style="23" customWidth="1"/>
    <col min="16" max="16384" width="8.77734375" style="23"/>
  </cols>
  <sheetData>
    <row r="1" spans="1:15" ht="15" customHeight="1" x14ac:dyDescent="0.3">
      <c r="C1" s="23" t="s">
        <v>68</v>
      </c>
      <c r="F1" s="23" t="s">
        <v>69</v>
      </c>
      <c r="I1" s="23" t="s">
        <v>70</v>
      </c>
      <c r="L1" s="23" t="s">
        <v>71</v>
      </c>
      <c r="O1" s="23" t="s">
        <v>17</v>
      </c>
    </row>
    <row r="2" spans="1:15" x14ac:dyDescent="0.3">
      <c r="C2" s="23" t="s">
        <v>20</v>
      </c>
      <c r="D2" s="23" t="s">
        <v>131</v>
      </c>
      <c r="E2" s="23" t="s">
        <v>25</v>
      </c>
      <c r="F2" s="23" t="s">
        <v>20</v>
      </c>
      <c r="G2" s="23" t="s">
        <v>131</v>
      </c>
      <c r="H2" s="23" t="s">
        <v>25</v>
      </c>
      <c r="I2" s="23" t="s">
        <v>1</v>
      </c>
      <c r="J2" s="23" t="s">
        <v>2</v>
      </c>
      <c r="K2" s="23" t="s">
        <v>25</v>
      </c>
      <c r="L2" s="23" t="s">
        <v>1</v>
      </c>
      <c r="M2" s="23" t="s">
        <v>2</v>
      </c>
      <c r="N2" s="23" t="s">
        <v>25</v>
      </c>
    </row>
    <row r="3" spans="1:15" x14ac:dyDescent="0.3">
      <c r="A3" s="23" t="s">
        <v>21</v>
      </c>
      <c r="B3" s="23" t="s">
        <v>21</v>
      </c>
      <c r="C3" s="24">
        <v>628837.01409497648</v>
      </c>
      <c r="D3" s="24">
        <v>16103.948339122973</v>
      </c>
      <c r="E3" s="24">
        <v>644940.96243409941</v>
      </c>
      <c r="F3" s="24">
        <v>54815.521403282168</v>
      </c>
      <c r="G3" s="24">
        <v>56783.888262640015</v>
      </c>
      <c r="H3" s="24">
        <v>111599.40966592218</v>
      </c>
      <c r="I3" s="24">
        <v>338642.58123570459</v>
      </c>
      <c r="J3" s="24">
        <v>299520.40615469369</v>
      </c>
      <c r="K3" s="24">
        <v>638162.98739039828</v>
      </c>
      <c r="L3" s="24">
        <v>26223.257026689116</v>
      </c>
      <c r="M3" s="24">
        <v>411418.09229566529</v>
      </c>
      <c r="N3" s="24">
        <v>437641.34932235442</v>
      </c>
      <c r="O3" s="24">
        <v>1832344.7088127742</v>
      </c>
    </row>
    <row r="4" spans="1:15" x14ac:dyDescent="0.3">
      <c r="A4" s="23" t="s">
        <v>80</v>
      </c>
      <c r="B4" s="23" t="s">
        <v>22</v>
      </c>
      <c r="C4" s="24">
        <v>506709.05007193878</v>
      </c>
      <c r="D4" s="24">
        <v>6280.0341515436385</v>
      </c>
      <c r="E4" s="24">
        <v>512989.08422348241</v>
      </c>
      <c r="F4" s="24">
        <v>32975.483576707884</v>
      </c>
      <c r="G4" s="24">
        <v>24892.519995150305</v>
      </c>
      <c r="H4" s="24">
        <v>57868.003571858193</v>
      </c>
      <c r="I4" s="24">
        <v>279648.53157749481</v>
      </c>
      <c r="J4" s="24">
        <v>239107.21192181559</v>
      </c>
      <c r="K4" s="24">
        <v>518755.7434993104</v>
      </c>
      <c r="L4" s="24">
        <v>21077.789076206231</v>
      </c>
      <c r="M4" s="24">
        <v>297136.98490167881</v>
      </c>
      <c r="N4" s="24">
        <v>318214.77397788502</v>
      </c>
      <c r="O4" s="24">
        <v>1407827.6052725359</v>
      </c>
    </row>
    <row r="5" spans="1:15" x14ac:dyDescent="0.3">
      <c r="A5" s="23" t="s">
        <v>81</v>
      </c>
      <c r="B5" s="23" t="s">
        <v>23</v>
      </c>
      <c r="C5" s="24">
        <v>122127.9640230377</v>
      </c>
      <c r="D5" s="24">
        <v>9823.9141875793357</v>
      </c>
      <c r="E5" s="24">
        <v>131951.87821061703</v>
      </c>
      <c r="F5" s="24">
        <v>21840.03782657428</v>
      </c>
      <c r="G5" s="24">
        <v>31891.36826748971</v>
      </c>
      <c r="H5" s="24">
        <v>53731.40609406399</v>
      </c>
      <c r="I5" s="24">
        <v>58994.049658209784</v>
      </c>
      <c r="J5" s="24">
        <v>60413.194232878086</v>
      </c>
      <c r="K5" s="24">
        <v>119407.24389108787</v>
      </c>
      <c r="L5" s="24">
        <v>5145.4679504828864</v>
      </c>
      <c r="M5" s="24">
        <v>114281.10739398649</v>
      </c>
      <c r="N5" s="24">
        <v>119426.57534446937</v>
      </c>
      <c r="O5" s="24">
        <v>424517.10354023823</v>
      </c>
    </row>
    <row r="6" spans="1:15" x14ac:dyDescent="0.3">
      <c r="A6" s="23" t="s">
        <v>95</v>
      </c>
      <c r="B6" s="23" t="s">
        <v>80</v>
      </c>
      <c r="C6" s="24">
        <v>8464.3699669750004</v>
      </c>
      <c r="D6" s="24">
        <v>62.021292405063292</v>
      </c>
      <c r="E6" s="24">
        <v>8526.3912593800633</v>
      </c>
      <c r="F6" s="24">
        <v>53.34921780821918</v>
      </c>
      <c r="G6" s="24">
        <v>414.36284179107457</v>
      </c>
      <c r="H6" s="24">
        <v>467.71205959929375</v>
      </c>
      <c r="I6" s="24">
        <v>5113.2063446340899</v>
      </c>
      <c r="J6" s="24">
        <v>12458.207577748108</v>
      </c>
      <c r="K6" s="24">
        <v>17571.413922382199</v>
      </c>
      <c r="L6" s="24">
        <v>82.312399999999997</v>
      </c>
      <c r="M6" s="24">
        <v>35961.007195696206</v>
      </c>
      <c r="N6" s="24">
        <v>36043.319595696208</v>
      </c>
      <c r="O6" s="24">
        <v>62608.836837057766</v>
      </c>
    </row>
    <row r="7" spans="1:15" x14ac:dyDescent="0.3">
      <c r="A7" s="23" t="s">
        <v>111</v>
      </c>
      <c r="B7" s="23" t="s">
        <v>80</v>
      </c>
      <c r="C7" s="24">
        <v>9598.6847834852906</v>
      </c>
      <c r="D7" s="24">
        <v>12.4252</v>
      </c>
      <c r="E7" s="24">
        <v>9611.1099834852903</v>
      </c>
      <c r="F7" s="24">
        <v>130.24876717171716</v>
      </c>
      <c r="G7" s="24">
        <v>0</v>
      </c>
      <c r="H7" s="24">
        <v>130.24876717171716</v>
      </c>
      <c r="I7" s="24">
        <v>4341.4482679711164</v>
      </c>
      <c r="J7" s="24">
        <v>16440.993679959083</v>
      </c>
      <c r="K7" s="24">
        <v>20782.441947930201</v>
      </c>
      <c r="L7" s="24">
        <v>247.7809</v>
      </c>
      <c r="M7" s="24">
        <v>436.09269999999998</v>
      </c>
      <c r="N7" s="24">
        <v>683.87360000000001</v>
      </c>
      <c r="O7" s="24">
        <v>31207.674298587208</v>
      </c>
    </row>
    <row r="8" spans="1:15" x14ac:dyDescent="0.3">
      <c r="A8" s="23" t="s">
        <v>98</v>
      </c>
      <c r="B8" s="23" t="s">
        <v>80</v>
      </c>
      <c r="C8" s="24">
        <v>3656.0975609850052</v>
      </c>
      <c r="D8" s="24">
        <v>8.4098000000000006</v>
      </c>
      <c r="E8" s="24">
        <v>3664.5073609850051</v>
      </c>
      <c r="F8" s="24">
        <v>3623.4979455543303</v>
      </c>
      <c r="G8" s="24">
        <v>799.79548373983744</v>
      </c>
      <c r="H8" s="24">
        <v>4423.2934292941682</v>
      </c>
      <c r="I8" s="24">
        <v>3602.1696682719371</v>
      </c>
      <c r="J8" s="24">
        <v>1489.4835271552945</v>
      </c>
      <c r="K8" s="24">
        <v>5091.6531954272314</v>
      </c>
      <c r="L8" s="24">
        <v>0</v>
      </c>
      <c r="M8" s="24">
        <v>1241.0123000000001</v>
      </c>
      <c r="N8" s="24">
        <v>1241.0123000000001</v>
      </c>
      <c r="O8" s="24">
        <v>14420.466285706405</v>
      </c>
    </row>
    <row r="9" spans="1:15" x14ac:dyDescent="0.3">
      <c r="A9" s="23" t="s">
        <v>110</v>
      </c>
      <c r="B9" s="23" t="s">
        <v>80</v>
      </c>
      <c r="C9" s="24">
        <v>34537.77430904995</v>
      </c>
      <c r="D9" s="24">
        <v>164.19084936708862</v>
      </c>
      <c r="E9" s="24">
        <v>34701.965158417035</v>
      </c>
      <c r="F9" s="24">
        <v>3.7078000000000002</v>
      </c>
      <c r="G9" s="24">
        <v>1.1979</v>
      </c>
      <c r="H9" s="24">
        <v>4.9057000000000004</v>
      </c>
      <c r="I9" s="24">
        <v>13265.167801833746</v>
      </c>
      <c r="J9" s="24">
        <v>7811.5580393171986</v>
      </c>
      <c r="K9" s="24">
        <v>21076.725841150947</v>
      </c>
      <c r="L9" s="24">
        <v>271.59012222222225</v>
      </c>
      <c r="M9" s="24">
        <v>1223.2077901515152</v>
      </c>
      <c r="N9" s="24">
        <v>1494.7979123737373</v>
      </c>
      <c r="O9" s="24">
        <v>57278.394611941723</v>
      </c>
    </row>
    <row r="10" spans="1:15" x14ac:dyDescent="0.3">
      <c r="A10" s="23" t="s">
        <v>94</v>
      </c>
      <c r="B10" s="23" t="s">
        <v>80</v>
      </c>
      <c r="C10" s="24">
        <v>9550.5640862082346</v>
      </c>
      <c r="D10" s="24">
        <v>12.009385316455695</v>
      </c>
      <c r="E10" s="24">
        <v>9562.5734715246908</v>
      </c>
      <c r="F10" s="24">
        <v>2146.5939491297318</v>
      </c>
      <c r="G10" s="24">
        <v>2011.8845377715263</v>
      </c>
      <c r="H10" s="24">
        <v>4158.4784869012583</v>
      </c>
      <c r="I10" s="24">
        <v>5278.6471266962981</v>
      </c>
      <c r="J10" s="24">
        <v>4102.6646185191885</v>
      </c>
      <c r="K10" s="24">
        <v>9381.3117452154875</v>
      </c>
      <c r="L10" s="24">
        <v>102.79300000000001</v>
      </c>
      <c r="M10" s="24">
        <v>10792.274518793052</v>
      </c>
      <c r="N10" s="24">
        <v>10895.067518793052</v>
      </c>
      <c r="O10" s="24">
        <v>33997.43122243449</v>
      </c>
    </row>
    <row r="11" spans="1:15" x14ac:dyDescent="0.3">
      <c r="A11" s="23" t="s">
        <v>109</v>
      </c>
      <c r="B11" s="23" t="s">
        <v>80</v>
      </c>
      <c r="C11" s="24">
        <v>916.12326677775445</v>
      </c>
      <c r="D11" s="24">
        <v>0</v>
      </c>
      <c r="E11" s="24">
        <v>916.12326677775445</v>
      </c>
      <c r="F11" s="24">
        <v>450.32244875912409</v>
      </c>
      <c r="G11" s="24">
        <v>5.8457999999999997</v>
      </c>
      <c r="H11" s="24">
        <v>456.16824875912408</v>
      </c>
      <c r="I11" s="24">
        <v>677.08168353352983</v>
      </c>
      <c r="J11" s="24">
        <v>330.22012657534248</v>
      </c>
      <c r="K11" s="24">
        <v>1007.3018101088724</v>
      </c>
      <c r="L11" s="24">
        <v>82.726799999999997</v>
      </c>
      <c r="M11" s="24">
        <v>325.70069999999998</v>
      </c>
      <c r="N11" s="24">
        <v>408.42750000000001</v>
      </c>
      <c r="O11" s="24">
        <v>2788.0208256457508</v>
      </c>
    </row>
    <row r="12" spans="1:15" x14ac:dyDescent="0.3">
      <c r="A12" s="23" t="s">
        <v>83</v>
      </c>
      <c r="B12" s="23" t="s">
        <v>80</v>
      </c>
      <c r="C12" s="24">
        <v>50656.463740414903</v>
      </c>
      <c r="D12" s="24">
        <v>128.57749999999999</v>
      </c>
      <c r="E12" s="24">
        <v>50785.041240414903</v>
      </c>
      <c r="F12" s="24">
        <v>155.48869999999999</v>
      </c>
      <c r="G12" s="24">
        <v>202.65180000000001</v>
      </c>
      <c r="H12" s="24">
        <v>358.14049999999997</v>
      </c>
      <c r="I12" s="24">
        <v>41266.435989582293</v>
      </c>
      <c r="J12" s="24">
        <v>27853.479793662504</v>
      </c>
      <c r="K12" s="24">
        <v>69119.915783244796</v>
      </c>
      <c r="L12" s="24">
        <v>7902.3429654044921</v>
      </c>
      <c r="M12" s="24">
        <v>56767.784243972252</v>
      </c>
      <c r="N12" s="24">
        <v>64670.127209376747</v>
      </c>
      <c r="O12" s="24">
        <v>184933.22473303645</v>
      </c>
    </row>
    <row r="13" spans="1:15" x14ac:dyDescent="0.3">
      <c r="A13" s="23" t="s">
        <v>84</v>
      </c>
      <c r="B13" s="23" t="s">
        <v>80</v>
      </c>
      <c r="C13" s="24">
        <v>51232.148758800664</v>
      </c>
      <c r="D13" s="24">
        <v>49.377628268173702</v>
      </c>
      <c r="E13" s="24">
        <v>51281.526387068836</v>
      </c>
      <c r="F13" s="24">
        <v>413.98276867400841</v>
      </c>
      <c r="G13" s="24">
        <v>110.05027297979798</v>
      </c>
      <c r="H13" s="24">
        <v>524.03304165380644</v>
      </c>
      <c r="I13" s="24">
        <v>23086.130662401196</v>
      </c>
      <c r="J13" s="24">
        <v>7158.2731425713582</v>
      </c>
      <c r="K13" s="24">
        <v>30244.403804972553</v>
      </c>
      <c r="L13" s="24">
        <v>1132.3866</v>
      </c>
      <c r="M13" s="24">
        <v>1225.7924111111111</v>
      </c>
      <c r="N13" s="24">
        <v>2358.1790111111113</v>
      </c>
      <c r="O13" s="24">
        <v>84408.142244806309</v>
      </c>
    </row>
    <row r="14" spans="1:15" x14ac:dyDescent="0.3">
      <c r="A14" s="23" t="s">
        <v>96</v>
      </c>
      <c r="B14" s="23" t="s">
        <v>80</v>
      </c>
      <c r="C14" s="24">
        <v>16479.347343166268</v>
      </c>
      <c r="D14" s="24">
        <v>359.91502301369866</v>
      </c>
      <c r="E14" s="24">
        <v>16839.262366179966</v>
      </c>
      <c r="F14" s="24">
        <v>304.69807070656094</v>
      </c>
      <c r="G14" s="24">
        <v>928.30278193861625</v>
      </c>
      <c r="H14" s="24">
        <v>1233.0008526451772</v>
      </c>
      <c r="I14" s="24">
        <v>9892.5701253674997</v>
      </c>
      <c r="J14" s="24">
        <v>7774.2766668779377</v>
      </c>
      <c r="K14" s="24">
        <v>17666.846792245437</v>
      </c>
      <c r="L14" s="24">
        <v>62.305199999999999</v>
      </c>
      <c r="M14" s="24">
        <v>962.4896</v>
      </c>
      <c r="N14" s="24">
        <v>1024.7947999999999</v>
      </c>
      <c r="O14" s="24">
        <v>36763.904811070584</v>
      </c>
    </row>
    <row r="15" spans="1:15" x14ac:dyDescent="0.3">
      <c r="A15" s="23" t="s">
        <v>88</v>
      </c>
      <c r="B15" s="23" t="s">
        <v>80</v>
      </c>
      <c r="C15" s="24">
        <v>23013.379932619373</v>
      </c>
      <c r="D15" s="24">
        <v>138.5729</v>
      </c>
      <c r="E15" s="24">
        <v>23151.952832619372</v>
      </c>
      <c r="F15" s="24">
        <v>4.9337</v>
      </c>
      <c r="G15" s="24">
        <v>0.25140000000000001</v>
      </c>
      <c r="H15" s="24">
        <v>5.1851000000000003</v>
      </c>
      <c r="I15" s="24">
        <v>9852.1220160910252</v>
      </c>
      <c r="J15" s="24">
        <v>14095.681184470681</v>
      </c>
      <c r="K15" s="24">
        <v>23947.803200561706</v>
      </c>
      <c r="L15" s="24">
        <v>434.25420000000003</v>
      </c>
      <c r="M15" s="24">
        <v>10471.169400000001</v>
      </c>
      <c r="N15" s="24">
        <v>10905.4236</v>
      </c>
      <c r="O15" s="24">
        <v>58010.364733181079</v>
      </c>
    </row>
    <row r="16" spans="1:15" x14ac:dyDescent="0.3">
      <c r="A16" s="23" t="s">
        <v>107</v>
      </c>
      <c r="B16" s="23" t="s">
        <v>80</v>
      </c>
      <c r="C16" s="24">
        <v>8833.0020663099604</v>
      </c>
      <c r="D16" s="24">
        <v>278.89325946450811</v>
      </c>
      <c r="E16" s="24">
        <v>9111.8953257744688</v>
      </c>
      <c r="F16" s="24">
        <v>539.75393127883922</v>
      </c>
      <c r="G16" s="24">
        <v>1902.4002726166118</v>
      </c>
      <c r="H16" s="24">
        <v>2442.1542038954512</v>
      </c>
      <c r="I16" s="24">
        <v>3430.6861028637277</v>
      </c>
      <c r="J16" s="24">
        <v>1628.5094932208915</v>
      </c>
      <c r="K16" s="24">
        <v>5059.195596084619</v>
      </c>
      <c r="L16" s="24">
        <v>106.2835</v>
      </c>
      <c r="M16" s="24">
        <v>4560.2884999999997</v>
      </c>
      <c r="N16" s="24">
        <v>4666.5720000000001</v>
      </c>
      <c r="O16" s="24">
        <v>21279.81712575454</v>
      </c>
    </row>
    <row r="17" spans="1:15" x14ac:dyDescent="0.3">
      <c r="A17" s="23" t="s">
        <v>101</v>
      </c>
      <c r="B17" s="23" t="s">
        <v>80</v>
      </c>
      <c r="C17" s="24">
        <v>6016.0916986486964</v>
      </c>
      <c r="D17" s="24">
        <v>172.53250872377319</v>
      </c>
      <c r="E17" s="24">
        <v>6188.6242073724698</v>
      </c>
      <c r="F17" s="24">
        <v>97.950704657534246</v>
      </c>
      <c r="G17" s="24">
        <v>811.8476931193178</v>
      </c>
      <c r="H17" s="24">
        <v>909.79839777685208</v>
      </c>
      <c r="I17" s="24">
        <v>2700.9438001129638</v>
      </c>
      <c r="J17" s="24">
        <v>5711.354297731762</v>
      </c>
      <c r="K17" s="24">
        <v>8412.2980978447267</v>
      </c>
      <c r="L17" s="24">
        <v>2.3803999999999998</v>
      </c>
      <c r="M17" s="24">
        <v>840.74929999999995</v>
      </c>
      <c r="N17" s="24">
        <v>843.12969999999996</v>
      </c>
      <c r="O17" s="24">
        <v>16353.850402994047</v>
      </c>
    </row>
    <row r="18" spans="1:15" x14ac:dyDescent="0.3">
      <c r="A18" s="23" t="s">
        <v>87</v>
      </c>
      <c r="B18" s="23" t="s">
        <v>80</v>
      </c>
      <c r="C18" s="24">
        <v>13806.904678146018</v>
      </c>
      <c r="D18" s="24">
        <v>63.772799999999997</v>
      </c>
      <c r="E18" s="24">
        <v>13870.677478146019</v>
      </c>
      <c r="F18" s="24">
        <v>8.5147999999999993</v>
      </c>
      <c r="G18" s="24">
        <v>0</v>
      </c>
      <c r="H18" s="24">
        <v>8.5147999999999993</v>
      </c>
      <c r="I18" s="24">
        <v>9542.1660451279095</v>
      </c>
      <c r="J18" s="24">
        <v>15431.460971897686</v>
      </c>
      <c r="K18" s="24">
        <v>24973.627017025596</v>
      </c>
      <c r="L18" s="24">
        <v>2111.1825146585061</v>
      </c>
      <c r="M18" s="24">
        <v>5845.5100398229124</v>
      </c>
      <c r="N18" s="24">
        <v>7956.6925544814185</v>
      </c>
      <c r="O18" s="24">
        <v>46809.511849653034</v>
      </c>
    </row>
    <row r="19" spans="1:15" x14ac:dyDescent="0.3">
      <c r="A19" s="23" t="s">
        <v>89</v>
      </c>
      <c r="B19" s="23" t="s">
        <v>80</v>
      </c>
      <c r="C19" s="24">
        <v>7020.5711076325115</v>
      </c>
      <c r="D19" s="24">
        <v>221.0736</v>
      </c>
      <c r="E19" s="24">
        <v>7241.6447076325112</v>
      </c>
      <c r="F19" s="24">
        <v>108.58269451453523</v>
      </c>
      <c r="G19" s="24">
        <v>11.97</v>
      </c>
      <c r="H19" s="24">
        <v>120.55269451453523</v>
      </c>
      <c r="I19" s="24">
        <v>3008.6316666002031</v>
      </c>
      <c r="J19" s="24">
        <v>838.12132188305486</v>
      </c>
      <c r="K19" s="24">
        <v>3846.7529884832579</v>
      </c>
      <c r="L19" s="24">
        <v>121.1444</v>
      </c>
      <c r="M19" s="24">
        <v>5683.1446999999998</v>
      </c>
      <c r="N19" s="24">
        <v>5804.2891</v>
      </c>
      <c r="O19" s="24">
        <v>17013.239490630305</v>
      </c>
    </row>
    <row r="20" spans="1:15" x14ac:dyDescent="0.3">
      <c r="A20" s="23" t="s">
        <v>90</v>
      </c>
      <c r="B20" s="23" t="s">
        <v>80</v>
      </c>
      <c r="C20" s="24">
        <v>50449.50007704</v>
      </c>
      <c r="D20" s="24">
        <v>22.8</v>
      </c>
      <c r="E20" s="24">
        <v>50472.300077040003</v>
      </c>
      <c r="F20" s="24">
        <v>2.4306999999999999</v>
      </c>
      <c r="G20" s="24">
        <v>0</v>
      </c>
      <c r="H20" s="24">
        <v>2.4306999999999999</v>
      </c>
      <c r="I20" s="24">
        <v>17534.951915205384</v>
      </c>
      <c r="J20" s="24">
        <v>5291.6506237351505</v>
      </c>
      <c r="K20" s="24">
        <v>22826.602538940533</v>
      </c>
      <c r="L20" s="24">
        <v>751.92698712121216</v>
      </c>
      <c r="M20" s="24">
        <v>29.536000000000001</v>
      </c>
      <c r="N20" s="24">
        <v>781.46298712121211</v>
      </c>
      <c r="O20" s="24">
        <v>74082.796303101743</v>
      </c>
    </row>
    <row r="21" spans="1:15" x14ac:dyDescent="0.3">
      <c r="A21" s="23" t="s">
        <v>99</v>
      </c>
      <c r="B21" s="23" t="s">
        <v>80</v>
      </c>
      <c r="C21" s="24">
        <v>2614.6486230229043</v>
      </c>
      <c r="D21" s="24">
        <v>210.5274</v>
      </c>
      <c r="E21" s="24">
        <v>2825.1760230229042</v>
      </c>
      <c r="F21" s="24">
        <v>79.505756624425572</v>
      </c>
      <c r="G21" s="24">
        <v>51.498699999999999</v>
      </c>
      <c r="H21" s="24">
        <v>131.00445662442559</v>
      </c>
      <c r="I21" s="24">
        <v>1268.8718713819685</v>
      </c>
      <c r="J21" s="24">
        <v>1291.0569025431619</v>
      </c>
      <c r="K21" s="24">
        <v>2559.9287739251304</v>
      </c>
      <c r="L21" s="24">
        <v>40.657922465753423</v>
      </c>
      <c r="M21" s="24">
        <v>150.2133</v>
      </c>
      <c r="N21" s="24">
        <v>190.87122246575342</v>
      </c>
      <c r="O21" s="24">
        <v>5706.980476038214</v>
      </c>
    </row>
    <row r="22" spans="1:15" x14ac:dyDescent="0.3">
      <c r="A22" s="23" t="s">
        <v>85</v>
      </c>
      <c r="B22" s="23" t="s">
        <v>80</v>
      </c>
      <c r="C22" s="24">
        <v>43332.122957874781</v>
      </c>
      <c r="D22" s="24">
        <v>205.24639999999999</v>
      </c>
      <c r="E22" s="24">
        <v>43537.369357874777</v>
      </c>
      <c r="F22" s="24">
        <v>2.5045000000000002</v>
      </c>
      <c r="G22" s="24">
        <v>2.0066999999999999</v>
      </c>
      <c r="H22" s="24">
        <v>4.5112000000000005</v>
      </c>
      <c r="I22" s="24">
        <v>18998.493165446132</v>
      </c>
      <c r="J22" s="24">
        <v>10499.688703623533</v>
      </c>
      <c r="K22" s="24">
        <v>29498.181869069667</v>
      </c>
      <c r="L22" s="24">
        <v>327.26209999999998</v>
      </c>
      <c r="M22" s="24">
        <v>2604.5655667394249</v>
      </c>
      <c r="N22" s="24">
        <v>2931.8276667394248</v>
      </c>
      <c r="O22" s="24">
        <v>75971.890093683862</v>
      </c>
    </row>
    <row r="23" spans="1:15" x14ac:dyDescent="0.3">
      <c r="A23" s="23" t="s">
        <v>104</v>
      </c>
      <c r="B23" s="23" t="s">
        <v>80</v>
      </c>
      <c r="C23" s="24">
        <v>10668.45472247117</v>
      </c>
      <c r="D23" s="24">
        <v>256.94165459599134</v>
      </c>
      <c r="E23" s="24">
        <v>10925.396377067162</v>
      </c>
      <c r="F23" s="24">
        <v>1479.1253928766068</v>
      </c>
      <c r="G23" s="24">
        <v>1590.7646399330831</v>
      </c>
      <c r="H23" s="24">
        <v>3069.8900328096897</v>
      </c>
      <c r="I23" s="24">
        <v>4909.0345164853379</v>
      </c>
      <c r="J23" s="24">
        <v>10332.60994884432</v>
      </c>
      <c r="K23" s="24">
        <v>15241.644465329657</v>
      </c>
      <c r="L23" s="24">
        <v>350.38979999999998</v>
      </c>
      <c r="M23" s="24">
        <v>35350.136838751067</v>
      </c>
      <c r="N23" s="24">
        <v>35700.526638751064</v>
      </c>
      <c r="O23" s="24">
        <v>64937.457513957575</v>
      </c>
    </row>
    <row r="24" spans="1:15" x14ac:dyDescent="0.3">
      <c r="A24" s="23" t="s">
        <v>102</v>
      </c>
      <c r="B24" s="23" t="s">
        <v>80</v>
      </c>
      <c r="C24" s="24">
        <v>2014.6237950142076</v>
      </c>
      <c r="D24" s="24">
        <v>1.4328000000000001</v>
      </c>
      <c r="E24" s="24">
        <v>2016.0565950142077</v>
      </c>
      <c r="F24" s="24">
        <v>1272.2792420439798</v>
      </c>
      <c r="G24" s="24">
        <v>219.89500000000001</v>
      </c>
      <c r="H24" s="24">
        <v>1492.1742420439798</v>
      </c>
      <c r="I24" s="24">
        <v>1290.7972766844573</v>
      </c>
      <c r="J24" s="24">
        <v>1032.9094872036824</v>
      </c>
      <c r="K24" s="24">
        <v>2323.7067638881399</v>
      </c>
      <c r="L24" s="24">
        <v>58.218600000000002</v>
      </c>
      <c r="M24" s="24">
        <v>12752.6756</v>
      </c>
      <c r="N24" s="24">
        <v>12810.894200000001</v>
      </c>
      <c r="O24" s="24">
        <v>18642.831800946329</v>
      </c>
    </row>
    <row r="25" spans="1:15" x14ac:dyDescent="0.3">
      <c r="A25" s="23" t="s">
        <v>108</v>
      </c>
      <c r="B25" s="23" t="s">
        <v>80</v>
      </c>
      <c r="C25" s="24">
        <v>2929.5201610764943</v>
      </c>
      <c r="D25" s="24">
        <v>0</v>
      </c>
      <c r="E25" s="24">
        <v>2929.5201610764943</v>
      </c>
      <c r="F25" s="24">
        <v>2476.4114112836182</v>
      </c>
      <c r="G25" s="24">
        <v>189.9436</v>
      </c>
      <c r="H25" s="24">
        <v>2666.3550112836183</v>
      </c>
      <c r="I25" s="24">
        <v>2539.49876833497</v>
      </c>
      <c r="J25" s="24">
        <v>783.1750427169444</v>
      </c>
      <c r="K25" s="24">
        <v>3322.6738110519145</v>
      </c>
      <c r="L25" s="24">
        <v>7.0410000000000004</v>
      </c>
      <c r="M25" s="24">
        <v>327.56439999999998</v>
      </c>
      <c r="N25" s="24">
        <v>334.60539999999997</v>
      </c>
      <c r="O25" s="24">
        <v>9253.1543834120275</v>
      </c>
    </row>
    <row r="26" spans="1:15" x14ac:dyDescent="0.3">
      <c r="A26" s="23" t="s">
        <v>82</v>
      </c>
      <c r="B26" s="23" t="s">
        <v>80</v>
      </c>
      <c r="C26" s="24">
        <v>41575.611057986105</v>
      </c>
      <c r="D26" s="24">
        <v>114.83240000000001</v>
      </c>
      <c r="E26" s="24">
        <v>41690.443457986104</v>
      </c>
      <c r="F26" s="24">
        <v>0.30859999999999999</v>
      </c>
      <c r="G26" s="24">
        <v>0.1583</v>
      </c>
      <c r="H26" s="24">
        <v>0.46689999999999998</v>
      </c>
      <c r="I26" s="24">
        <v>42297.095966340734</v>
      </c>
      <c r="J26" s="24">
        <v>28610.040649577124</v>
      </c>
      <c r="K26" s="24">
        <v>70907.136615917858</v>
      </c>
      <c r="L26" s="24">
        <v>1240.2566783561645</v>
      </c>
      <c r="M26" s="24">
        <v>1460.253698856372</v>
      </c>
      <c r="N26" s="24">
        <v>2700.5103772125367</v>
      </c>
      <c r="O26" s="24">
        <v>115298.5573511165</v>
      </c>
    </row>
    <row r="27" spans="1:15" x14ac:dyDescent="0.3">
      <c r="A27" s="23" t="s">
        <v>100</v>
      </c>
      <c r="B27" s="23" t="s">
        <v>80</v>
      </c>
      <c r="C27" s="24">
        <v>13316.688022364899</v>
      </c>
      <c r="D27" s="24">
        <v>205.7722449396077</v>
      </c>
      <c r="E27" s="24">
        <v>13522.460267304506</v>
      </c>
      <c r="F27" s="24">
        <v>2249.7565834592233</v>
      </c>
      <c r="G27" s="24">
        <v>1246.2031937897029</v>
      </c>
      <c r="H27" s="24">
        <v>3495.959777248926</v>
      </c>
      <c r="I27" s="24">
        <v>7860.3115440112497</v>
      </c>
      <c r="J27" s="24">
        <v>9931.6685807249287</v>
      </c>
      <c r="K27" s="24">
        <v>17791.980124736179</v>
      </c>
      <c r="L27" s="24">
        <v>1967.4989344397013</v>
      </c>
      <c r="M27" s="24">
        <v>9718.1149811860578</v>
      </c>
      <c r="N27" s="24">
        <v>11685.61391562576</v>
      </c>
      <c r="O27" s="24">
        <v>46496.014084915369</v>
      </c>
    </row>
    <row r="28" spans="1:15" x14ac:dyDescent="0.3">
      <c r="A28" s="23" t="s">
        <v>105</v>
      </c>
      <c r="B28" s="23" t="s">
        <v>80</v>
      </c>
      <c r="C28" s="24">
        <v>19143.600719358506</v>
      </c>
      <c r="D28" s="24">
        <v>143.54917083464696</v>
      </c>
      <c r="E28" s="24">
        <v>19287.149890193152</v>
      </c>
      <c r="F28" s="24">
        <v>502.12171639274112</v>
      </c>
      <c r="G28" s="24">
        <v>698.85140000000001</v>
      </c>
      <c r="H28" s="24">
        <v>1200.9731163927411</v>
      </c>
      <c r="I28" s="24">
        <v>8216.4008166487056</v>
      </c>
      <c r="J28" s="24">
        <v>10567.199387821576</v>
      </c>
      <c r="K28" s="24">
        <v>18783.600204470284</v>
      </c>
      <c r="L28" s="24">
        <v>1327.3233282194631</v>
      </c>
      <c r="M28" s="24">
        <v>18015.513084343434</v>
      </c>
      <c r="N28" s="24">
        <v>19342.836412562898</v>
      </c>
      <c r="O28" s="24">
        <v>58614.559623619076</v>
      </c>
    </row>
    <row r="29" spans="1:15" x14ac:dyDescent="0.3">
      <c r="A29" s="23" t="s">
        <v>86</v>
      </c>
      <c r="B29" s="23" t="s">
        <v>80</v>
      </c>
      <c r="C29" s="24">
        <v>9056.0597121144456</v>
      </c>
      <c r="D29" s="24">
        <v>15.1035</v>
      </c>
      <c r="E29" s="24">
        <v>9071.1632121144448</v>
      </c>
      <c r="F29" s="24">
        <v>93.866378082191787</v>
      </c>
      <c r="G29" s="24">
        <v>0</v>
      </c>
      <c r="H29" s="24">
        <v>93.866378082191787</v>
      </c>
      <c r="I29" s="24">
        <v>3139.1768591507735</v>
      </c>
      <c r="J29" s="24">
        <v>2779.9702841213766</v>
      </c>
      <c r="K29" s="24">
        <v>5919.1471432721501</v>
      </c>
      <c r="L29" s="24">
        <v>107.95350000000001</v>
      </c>
      <c r="M29" s="24">
        <v>345.51690000000002</v>
      </c>
      <c r="N29" s="24">
        <v>453.47040000000004</v>
      </c>
      <c r="O29" s="24">
        <v>15537.647133468787</v>
      </c>
    </row>
    <row r="30" spans="1:15" x14ac:dyDescent="0.3">
      <c r="A30" s="23" t="s">
        <v>93</v>
      </c>
      <c r="B30" s="23" t="s">
        <v>80</v>
      </c>
      <c r="C30" s="24">
        <v>12307.119032989234</v>
      </c>
      <c r="D30" s="24">
        <v>53.673435616438354</v>
      </c>
      <c r="E30" s="24">
        <v>12360.792468605672</v>
      </c>
      <c r="F30" s="24">
        <v>7689.2368789853917</v>
      </c>
      <c r="G30" s="24">
        <v>4618.002236349038</v>
      </c>
      <c r="H30" s="24">
        <v>12307.239115334429</v>
      </c>
      <c r="I30" s="24">
        <v>8844.2674604312288</v>
      </c>
      <c r="J30" s="24">
        <v>4629.4736287315136</v>
      </c>
      <c r="K30" s="24">
        <v>13473.741089162742</v>
      </c>
      <c r="L30" s="24">
        <v>273.39530000000002</v>
      </c>
      <c r="M30" s="24">
        <v>4032.1732999999999</v>
      </c>
      <c r="N30" s="24">
        <v>4305.5685999999996</v>
      </c>
      <c r="O30" s="24">
        <v>42447.341273102844</v>
      </c>
    </row>
    <row r="31" spans="1:15" x14ac:dyDescent="0.3">
      <c r="A31" s="23" t="s">
        <v>92</v>
      </c>
      <c r="B31" s="23" t="s">
        <v>80</v>
      </c>
      <c r="C31" s="24">
        <v>9304.0412500934654</v>
      </c>
      <c r="D31" s="24">
        <v>743.64525000000003</v>
      </c>
      <c r="E31" s="24">
        <v>10047.686500093465</v>
      </c>
      <c r="F31" s="24">
        <v>533.00918296040106</v>
      </c>
      <c r="G31" s="24">
        <v>120.78368602739727</v>
      </c>
      <c r="H31" s="24">
        <v>653.79286898779833</v>
      </c>
      <c r="I31" s="24">
        <v>3849.2702629845026</v>
      </c>
      <c r="J31" s="24">
        <v>3347.464776333959</v>
      </c>
      <c r="K31" s="24">
        <v>7196.7350393184615</v>
      </c>
      <c r="L31" s="24">
        <v>34.700499999999998</v>
      </c>
      <c r="M31" s="24">
        <v>596.97320000000002</v>
      </c>
      <c r="N31" s="24">
        <v>631.67370000000005</v>
      </c>
      <c r="O31" s="24">
        <v>18529.888108399726</v>
      </c>
    </row>
    <row r="32" spans="1:15" x14ac:dyDescent="0.3">
      <c r="A32" s="23" t="s">
        <v>91</v>
      </c>
      <c r="B32" s="23" t="s">
        <v>80</v>
      </c>
      <c r="C32" s="24">
        <v>3950.3490620156763</v>
      </c>
      <c r="D32" s="24">
        <v>115.69790376919883</v>
      </c>
      <c r="E32" s="24">
        <v>4066.0469657848753</v>
      </c>
      <c r="F32" s="24">
        <v>466.50352884578001</v>
      </c>
      <c r="G32" s="24">
        <v>309.38792327867719</v>
      </c>
      <c r="H32" s="24">
        <v>775.89145212445715</v>
      </c>
      <c r="I32" s="24">
        <v>2654.6190129596007</v>
      </c>
      <c r="J32" s="24">
        <v>3978.2430212014806</v>
      </c>
      <c r="K32" s="24">
        <v>6632.8620341610813</v>
      </c>
      <c r="L32" s="24">
        <v>92.399699999999996</v>
      </c>
      <c r="M32" s="24">
        <v>153.1353</v>
      </c>
      <c r="N32" s="24">
        <v>245.535</v>
      </c>
      <c r="O32" s="24">
        <v>11720.335452070412</v>
      </c>
    </row>
    <row r="33" spans="1:15" x14ac:dyDescent="0.3">
      <c r="A33" s="23" t="s">
        <v>106</v>
      </c>
      <c r="B33" s="23" t="s">
        <v>80</v>
      </c>
      <c r="C33" s="24">
        <v>7994.3686664283396</v>
      </c>
      <c r="D33" s="24">
        <v>13.278850951285001</v>
      </c>
      <c r="E33" s="24">
        <v>8007.6475173796243</v>
      </c>
      <c r="F33" s="24">
        <v>4719.3581408370856</v>
      </c>
      <c r="G33" s="24">
        <v>3926.3325442110126</v>
      </c>
      <c r="H33" s="24">
        <v>8645.6906850480991</v>
      </c>
      <c r="I33" s="24">
        <v>5336.3314666903434</v>
      </c>
      <c r="J33" s="24">
        <v>2966.03275455841</v>
      </c>
      <c r="K33" s="24">
        <v>8302.3642212487539</v>
      </c>
      <c r="L33" s="24">
        <v>51.476100000000002</v>
      </c>
      <c r="M33" s="24">
        <v>4854.1763392405064</v>
      </c>
      <c r="N33" s="24">
        <v>4905.6524392405063</v>
      </c>
      <c r="O33" s="24">
        <v>29861.354862916982</v>
      </c>
    </row>
    <row r="34" spans="1:15" x14ac:dyDescent="0.3">
      <c r="A34" s="23" t="s">
        <v>103</v>
      </c>
      <c r="B34" s="23" t="s">
        <v>80</v>
      </c>
      <c r="C34" s="24">
        <v>19535.700789126837</v>
      </c>
      <c r="D34" s="24">
        <v>43.923263044831877</v>
      </c>
      <c r="E34" s="24">
        <v>19579.624052171668</v>
      </c>
      <c r="F34" s="24">
        <v>2439.830535995347</v>
      </c>
      <c r="G34" s="24">
        <v>3944.3278818975455</v>
      </c>
      <c r="H34" s="24">
        <v>6384.1584178928924</v>
      </c>
      <c r="I34" s="24">
        <v>10191.291000681857</v>
      </c>
      <c r="J34" s="24">
        <v>12882.756786460724</v>
      </c>
      <c r="K34" s="24">
        <v>23074.047787142583</v>
      </c>
      <c r="L34" s="24">
        <v>1727.9269233187135</v>
      </c>
      <c r="M34" s="24">
        <v>69116.626493015021</v>
      </c>
      <c r="N34" s="24">
        <v>70844.553416333729</v>
      </c>
      <c r="O34" s="24">
        <v>119882.38367354087</v>
      </c>
    </row>
    <row r="35" spans="1:15" x14ac:dyDescent="0.3">
      <c r="A35" s="23" t="s">
        <v>97</v>
      </c>
      <c r="B35" s="23" t="s">
        <v>80</v>
      </c>
      <c r="C35" s="24">
        <v>14735.118123741966</v>
      </c>
      <c r="D35" s="24">
        <v>2461.8381312328765</v>
      </c>
      <c r="E35" s="24">
        <v>17196.956254974844</v>
      </c>
      <c r="F35" s="24">
        <v>927.60953006648913</v>
      </c>
      <c r="G35" s="24">
        <v>773.80340570707074</v>
      </c>
      <c r="H35" s="24">
        <v>1701.4129357735599</v>
      </c>
      <c r="I35" s="24">
        <v>5660.7123729699879</v>
      </c>
      <c r="J35" s="24">
        <v>7058.9869020276401</v>
      </c>
      <c r="K35" s="24">
        <v>12719.699274997627</v>
      </c>
      <c r="L35" s="24">
        <v>59.878700000000002</v>
      </c>
      <c r="M35" s="24">
        <v>1293.5864999999999</v>
      </c>
      <c r="N35" s="24">
        <v>1353.4651999999999</v>
      </c>
      <c r="O35" s="24">
        <v>32971.533665746028</v>
      </c>
    </row>
    <row r="36" spans="1:15" x14ac:dyDescent="0.3">
      <c r="A36" s="23" t="s">
        <v>124</v>
      </c>
      <c r="B36" s="23" t="s">
        <v>81</v>
      </c>
      <c r="C36" s="24">
        <v>1410.7678247426056</v>
      </c>
      <c r="D36" s="24">
        <v>28.462299999999999</v>
      </c>
      <c r="E36" s="24">
        <v>1439.2301247426055</v>
      </c>
      <c r="F36" s="24">
        <v>422.67756375901223</v>
      </c>
      <c r="G36" s="24">
        <v>1137.4021825392015</v>
      </c>
      <c r="H36" s="24">
        <v>1560.0797462982136</v>
      </c>
      <c r="I36" s="24">
        <v>717.74886842559476</v>
      </c>
      <c r="J36" s="24">
        <v>705.65946094001833</v>
      </c>
      <c r="K36" s="24">
        <v>1423.4083293656131</v>
      </c>
      <c r="L36" s="24">
        <v>11.813800000000001</v>
      </c>
      <c r="M36" s="24">
        <v>1437.015605479452</v>
      </c>
      <c r="N36" s="24">
        <v>1448.8294054794519</v>
      </c>
      <c r="O36" s="24">
        <v>5871.547605885884</v>
      </c>
    </row>
    <row r="37" spans="1:15" x14ac:dyDescent="0.3">
      <c r="A37" s="23" t="s">
        <v>112</v>
      </c>
      <c r="B37" s="23" t="s">
        <v>81</v>
      </c>
      <c r="C37" s="24">
        <v>14166.609886921211</v>
      </c>
      <c r="D37" s="24">
        <v>424.09616493150685</v>
      </c>
      <c r="E37" s="24">
        <v>14590.706051852718</v>
      </c>
      <c r="F37" s="24">
        <v>3367.2559426023131</v>
      </c>
      <c r="G37" s="24">
        <v>4696.7438921077774</v>
      </c>
      <c r="H37" s="24">
        <v>8063.99983471009</v>
      </c>
      <c r="I37" s="24">
        <v>6952.9216010632617</v>
      </c>
      <c r="J37" s="24">
        <v>6207.5866876392656</v>
      </c>
      <c r="K37" s="24">
        <v>13160.508288702527</v>
      </c>
      <c r="L37" s="24">
        <v>469.97548239642913</v>
      </c>
      <c r="M37" s="24">
        <v>12111.121598864534</v>
      </c>
      <c r="N37" s="24">
        <v>12581.097081260963</v>
      </c>
      <c r="O37" s="24">
        <v>48396.3112565263</v>
      </c>
    </row>
    <row r="38" spans="1:15" x14ac:dyDescent="0.3">
      <c r="A38" s="23" t="s">
        <v>113</v>
      </c>
      <c r="B38" s="23" t="s">
        <v>81</v>
      </c>
      <c r="C38" s="24">
        <v>9754.555399768582</v>
      </c>
      <c r="D38" s="24">
        <v>374.02969999999999</v>
      </c>
      <c r="E38" s="24">
        <v>10128.585099768581</v>
      </c>
      <c r="F38" s="24">
        <v>3649.0207686069734</v>
      </c>
      <c r="G38" s="24">
        <v>1713.7040204847503</v>
      </c>
      <c r="H38" s="24">
        <v>5362.7247890917242</v>
      </c>
      <c r="I38" s="24">
        <v>4497.0073310921471</v>
      </c>
      <c r="J38" s="24">
        <v>4830.6034426764545</v>
      </c>
      <c r="K38" s="24">
        <v>9327.6107737686016</v>
      </c>
      <c r="L38" s="24">
        <v>152.76430219780221</v>
      </c>
      <c r="M38" s="24">
        <v>5932.7206617315624</v>
      </c>
      <c r="N38" s="24">
        <v>6085.4849639293643</v>
      </c>
      <c r="O38" s="24">
        <v>30904.405626558273</v>
      </c>
    </row>
    <row r="39" spans="1:15" x14ac:dyDescent="0.3">
      <c r="A39" s="23" t="s">
        <v>114</v>
      </c>
      <c r="B39" s="23" t="s">
        <v>81</v>
      </c>
      <c r="C39" s="24">
        <v>2358.6505474712944</v>
      </c>
      <c r="D39" s="24">
        <v>114.3308</v>
      </c>
      <c r="E39" s="24">
        <v>2472.9813474712946</v>
      </c>
      <c r="F39" s="24">
        <v>132.62126810309303</v>
      </c>
      <c r="G39" s="24">
        <v>44.896999999999998</v>
      </c>
      <c r="H39" s="24">
        <v>177.51826810309302</v>
      </c>
      <c r="I39" s="24">
        <v>1190.0892478393723</v>
      </c>
      <c r="J39" s="24">
        <v>507.47087572635621</v>
      </c>
      <c r="K39" s="24">
        <v>1697.5601235657286</v>
      </c>
      <c r="L39" s="24">
        <v>653.06815567765568</v>
      </c>
      <c r="M39" s="24">
        <v>11.297697802197803</v>
      </c>
      <c r="N39" s="24">
        <v>664.36585347985351</v>
      </c>
      <c r="O39" s="24">
        <v>5012.4255926199694</v>
      </c>
    </row>
    <row r="40" spans="1:15" x14ac:dyDescent="0.3">
      <c r="A40" s="23" t="s">
        <v>125</v>
      </c>
      <c r="B40" s="23" t="s">
        <v>81</v>
      </c>
      <c r="C40" s="24">
        <v>999.77946126100244</v>
      </c>
      <c r="D40" s="24">
        <v>59.777999999999999</v>
      </c>
      <c r="E40" s="24">
        <v>1059.5574612610023</v>
      </c>
      <c r="F40" s="24">
        <v>1017.1813764387338</v>
      </c>
      <c r="G40" s="24">
        <v>997.1191606717864</v>
      </c>
      <c r="H40" s="24">
        <v>2014.3005371105201</v>
      </c>
      <c r="I40" s="24">
        <v>541.76870594731179</v>
      </c>
      <c r="J40" s="24">
        <v>433.50890536391313</v>
      </c>
      <c r="K40" s="24">
        <v>975.27761131122497</v>
      </c>
      <c r="L40" s="24">
        <v>34.134300000000003</v>
      </c>
      <c r="M40" s="24">
        <v>359.06284663414971</v>
      </c>
      <c r="N40" s="24">
        <v>393.1971466341497</v>
      </c>
      <c r="O40" s="24">
        <v>4442.3327563168968</v>
      </c>
    </row>
    <row r="41" spans="1:15" x14ac:dyDescent="0.3">
      <c r="A41" s="23" t="s">
        <v>115</v>
      </c>
      <c r="B41" s="23" t="s">
        <v>81</v>
      </c>
      <c r="C41" s="24">
        <v>1889.9584761683643</v>
      </c>
      <c r="D41" s="24">
        <v>294.48689999999999</v>
      </c>
      <c r="E41" s="24">
        <v>2184.4453761683644</v>
      </c>
      <c r="F41" s="24">
        <v>319.42847753588711</v>
      </c>
      <c r="G41" s="24">
        <v>140.80869395599834</v>
      </c>
      <c r="H41" s="24">
        <v>460.23717149188542</v>
      </c>
      <c r="I41" s="24">
        <v>875.64528108209834</v>
      </c>
      <c r="J41" s="24">
        <v>650.88150414092149</v>
      </c>
      <c r="K41" s="24">
        <v>1526.5267852230199</v>
      </c>
      <c r="L41" s="24">
        <v>12.826522222222222</v>
      </c>
      <c r="M41" s="24">
        <v>199.77748493150685</v>
      </c>
      <c r="N41" s="24">
        <v>212.60400715372907</v>
      </c>
      <c r="O41" s="24">
        <v>4383.8133400369989</v>
      </c>
    </row>
    <row r="42" spans="1:15" x14ac:dyDescent="0.3">
      <c r="A42" s="23" t="s">
        <v>116</v>
      </c>
      <c r="B42" s="23" t="s">
        <v>81</v>
      </c>
      <c r="C42" s="24">
        <v>3039.8305384308137</v>
      </c>
      <c r="D42" s="24">
        <v>268.54828311592661</v>
      </c>
      <c r="E42" s="24">
        <v>3308.3788215467403</v>
      </c>
      <c r="F42" s="24">
        <v>349.69885007145598</v>
      </c>
      <c r="G42" s="24">
        <v>1367.3917544590847</v>
      </c>
      <c r="H42" s="24">
        <v>1717.0906045305408</v>
      </c>
      <c r="I42" s="24">
        <v>1229.007001565571</v>
      </c>
      <c r="J42" s="24">
        <v>1198.2552785949595</v>
      </c>
      <c r="K42" s="24">
        <v>2427.2622801605303</v>
      </c>
      <c r="L42" s="24">
        <v>50.567340614180338</v>
      </c>
      <c r="M42" s="24">
        <v>386.22819487489801</v>
      </c>
      <c r="N42" s="24">
        <v>436.79553548907836</v>
      </c>
      <c r="O42" s="24">
        <v>7889.5272417268898</v>
      </c>
    </row>
    <row r="43" spans="1:15" x14ac:dyDescent="0.3">
      <c r="A43" s="23" t="s">
        <v>126</v>
      </c>
      <c r="B43" s="23" t="s">
        <v>81</v>
      </c>
      <c r="C43" s="24">
        <v>875.86222114039788</v>
      </c>
      <c r="D43" s="24">
        <v>83.046000000000006</v>
      </c>
      <c r="E43" s="24">
        <v>958.90822114039793</v>
      </c>
      <c r="F43" s="24">
        <v>511.92856795753039</v>
      </c>
      <c r="G43" s="24">
        <v>1034.6023490279242</v>
      </c>
      <c r="H43" s="24">
        <v>1546.5309169854545</v>
      </c>
      <c r="I43" s="24">
        <v>717.49621723259531</v>
      </c>
      <c r="J43" s="24">
        <v>354.77486882296205</v>
      </c>
      <c r="K43" s="24">
        <v>1072.2710860555574</v>
      </c>
      <c r="L43" s="24">
        <v>23.053638583638584</v>
      </c>
      <c r="M43" s="24">
        <v>19.700192271544246</v>
      </c>
      <c r="N43" s="24">
        <v>42.753830855182827</v>
      </c>
      <c r="O43" s="24">
        <v>3620.464055036593</v>
      </c>
    </row>
    <row r="44" spans="1:15" x14ac:dyDescent="0.3">
      <c r="A44" s="23" t="s">
        <v>117</v>
      </c>
      <c r="B44" s="23" t="s">
        <v>81</v>
      </c>
      <c r="C44" s="24">
        <v>3101.8937622043054</v>
      </c>
      <c r="D44" s="24">
        <v>494.49245753424657</v>
      </c>
      <c r="E44" s="24">
        <v>3596.386219738552</v>
      </c>
      <c r="F44" s="24">
        <v>390.98104465753426</v>
      </c>
      <c r="G44" s="24">
        <v>892.97694275811875</v>
      </c>
      <c r="H44" s="24">
        <v>1283.957987415653</v>
      </c>
      <c r="I44" s="24">
        <v>2079.5436113101177</v>
      </c>
      <c r="J44" s="24">
        <v>1512.0161134683422</v>
      </c>
      <c r="K44" s="24">
        <v>3591.5597247784599</v>
      </c>
      <c r="L44" s="24">
        <v>342.10826336996337</v>
      </c>
      <c r="M44" s="24">
        <v>2151.745782496118</v>
      </c>
      <c r="N44" s="24">
        <v>2493.8540458660814</v>
      </c>
      <c r="O44" s="24">
        <v>10965.757977798747</v>
      </c>
    </row>
    <row r="45" spans="1:15" x14ac:dyDescent="0.3">
      <c r="A45" s="23" t="s">
        <v>118</v>
      </c>
      <c r="B45" s="23" t="s">
        <v>81</v>
      </c>
      <c r="C45" s="24">
        <v>15223.759819313465</v>
      </c>
      <c r="D45" s="24">
        <v>811.25006684931509</v>
      </c>
      <c r="E45" s="24">
        <v>16035.009886162781</v>
      </c>
      <c r="F45" s="24">
        <v>3009.3961781004364</v>
      </c>
      <c r="G45" s="24">
        <v>4665.7845156173535</v>
      </c>
      <c r="H45" s="24">
        <v>7675.1806937177898</v>
      </c>
      <c r="I45" s="24">
        <v>7229.8641310373141</v>
      </c>
      <c r="J45" s="24">
        <v>6392.7615900113396</v>
      </c>
      <c r="K45" s="24">
        <v>13622.625721048655</v>
      </c>
      <c r="L45" s="24">
        <v>355.23090769230771</v>
      </c>
      <c r="M45" s="24">
        <v>6586.4366716332979</v>
      </c>
      <c r="N45" s="24">
        <v>6941.6675793256054</v>
      </c>
      <c r="O45" s="24">
        <v>44274.483880254833</v>
      </c>
    </row>
    <row r="46" spans="1:15" x14ac:dyDescent="0.3">
      <c r="A46" s="23" t="s">
        <v>119</v>
      </c>
      <c r="B46" s="23" t="s">
        <v>81</v>
      </c>
      <c r="C46" s="24">
        <v>3083.8574015944018</v>
      </c>
      <c r="D46" s="24">
        <v>440.55349999999999</v>
      </c>
      <c r="E46" s="24">
        <v>3524.4109015944018</v>
      </c>
      <c r="F46" s="24">
        <v>2974.1209840513234</v>
      </c>
      <c r="G46" s="24">
        <v>1668.4794769950872</v>
      </c>
      <c r="H46" s="24">
        <v>4642.6004610464106</v>
      </c>
      <c r="I46" s="24">
        <v>1538.7270105706521</v>
      </c>
      <c r="J46" s="24">
        <v>1002.9819521542804</v>
      </c>
      <c r="K46" s="24">
        <v>2541.7089627249325</v>
      </c>
      <c r="L46" s="24">
        <v>27.716029670329672</v>
      </c>
      <c r="M46" s="24">
        <v>36.357543956043955</v>
      </c>
      <c r="N46" s="24">
        <v>64.07357362637363</v>
      </c>
      <c r="O46" s="24">
        <v>10772.79389899212</v>
      </c>
    </row>
    <row r="47" spans="1:15" x14ac:dyDescent="0.3">
      <c r="A47" s="23" t="s">
        <v>120</v>
      </c>
      <c r="B47" s="23" t="s">
        <v>81</v>
      </c>
      <c r="C47" s="24">
        <v>5251.3037371944265</v>
      </c>
      <c r="D47" s="24">
        <v>240.53030000000001</v>
      </c>
      <c r="E47" s="24">
        <v>5491.8340371944269</v>
      </c>
      <c r="F47" s="24">
        <v>1714.3498434189673</v>
      </c>
      <c r="G47" s="24">
        <v>7815.5815542874252</v>
      </c>
      <c r="H47" s="24">
        <v>9529.9313977063921</v>
      </c>
      <c r="I47" s="24">
        <v>2305.8442007897629</v>
      </c>
      <c r="J47" s="24">
        <v>2994.8308355235572</v>
      </c>
      <c r="K47" s="24">
        <v>5300.6750363133197</v>
      </c>
      <c r="L47" s="24">
        <v>91.662692653921425</v>
      </c>
      <c r="M47" s="24">
        <v>8012.5496469530162</v>
      </c>
      <c r="N47" s="24">
        <v>8104.2123396069373</v>
      </c>
      <c r="O47" s="24">
        <v>28426.652810821077</v>
      </c>
    </row>
    <row r="48" spans="1:15" x14ac:dyDescent="0.3">
      <c r="A48" s="23" t="s">
        <v>121</v>
      </c>
      <c r="B48" s="23" t="s">
        <v>81</v>
      </c>
      <c r="C48" s="24">
        <v>1201.6975721172571</v>
      </c>
      <c r="D48" s="24">
        <v>196.85730000000001</v>
      </c>
      <c r="E48" s="24">
        <v>1398.5548721172572</v>
      </c>
      <c r="F48" s="24">
        <v>168.80369561643835</v>
      </c>
      <c r="G48" s="24">
        <v>50.275399999999998</v>
      </c>
      <c r="H48" s="24">
        <v>219.07909561643834</v>
      </c>
      <c r="I48" s="24">
        <v>610.28063027116639</v>
      </c>
      <c r="J48" s="24">
        <v>451.12082871335133</v>
      </c>
      <c r="K48" s="24">
        <v>1061.4014589845178</v>
      </c>
      <c r="L48" s="24">
        <v>73.186776469243597</v>
      </c>
      <c r="M48" s="24">
        <v>39.589470329670327</v>
      </c>
      <c r="N48" s="24">
        <v>112.77624679891392</v>
      </c>
      <c r="O48" s="24">
        <v>2791.811673517127</v>
      </c>
    </row>
    <row r="49" spans="1:15" x14ac:dyDescent="0.3">
      <c r="A49" s="23" t="s">
        <v>122</v>
      </c>
      <c r="B49" s="23" t="s">
        <v>81</v>
      </c>
      <c r="C49" s="24">
        <v>9738.5311795685702</v>
      </c>
      <c r="D49" s="24">
        <v>1047.7843944802455</v>
      </c>
      <c r="E49" s="24">
        <v>10786.315574048816</v>
      </c>
      <c r="F49" s="24">
        <v>125.72818428324339</v>
      </c>
      <c r="G49" s="24">
        <v>538.75288218459218</v>
      </c>
      <c r="H49" s="24">
        <v>664.4810664678356</v>
      </c>
      <c r="I49" s="24">
        <v>3962.26443295839</v>
      </c>
      <c r="J49" s="24">
        <v>4203.6378125950314</v>
      </c>
      <c r="K49" s="24">
        <v>8165.9022455534214</v>
      </c>
      <c r="L49" s="24">
        <v>109.05955901741054</v>
      </c>
      <c r="M49" s="24">
        <v>30957.647716023232</v>
      </c>
      <c r="N49" s="24">
        <v>31066.707275040641</v>
      </c>
      <c r="O49" s="24">
        <v>50683.406161110717</v>
      </c>
    </row>
    <row r="50" spans="1:15" x14ac:dyDescent="0.3">
      <c r="A50" s="23" t="s">
        <v>127</v>
      </c>
      <c r="B50" s="23" t="s">
        <v>81</v>
      </c>
      <c r="C50" s="24">
        <v>13441.126542056851</v>
      </c>
      <c r="D50" s="24">
        <v>273.71542320354393</v>
      </c>
      <c r="E50" s="24">
        <v>13714.841965260395</v>
      </c>
      <c r="F50" s="24">
        <v>1702.3018063577438</v>
      </c>
      <c r="G50" s="24">
        <v>2533.8298745539564</v>
      </c>
      <c r="H50" s="24">
        <v>4236.1316809116997</v>
      </c>
      <c r="I50" s="24">
        <v>6914.3124069829655</v>
      </c>
      <c r="J50" s="24">
        <v>7514.8559139221807</v>
      </c>
      <c r="K50" s="24">
        <v>14429.168320905146</v>
      </c>
      <c r="L50" s="24">
        <v>204.33079230769232</v>
      </c>
      <c r="M50" s="24">
        <v>2941.5861138190576</v>
      </c>
      <c r="N50" s="24">
        <v>3145.9169061267498</v>
      </c>
      <c r="O50" s="24">
        <v>35526.058873203998</v>
      </c>
    </row>
    <row r="51" spans="1:15" x14ac:dyDescent="0.3">
      <c r="A51" s="23" t="s">
        <v>123</v>
      </c>
      <c r="B51" s="23" t="s">
        <v>81</v>
      </c>
      <c r="C51" s="24">
        <v>14073.451854294015</v>
      </c>
      <c r="D51" s="24">
        <v>560.84825349748564</v>
      </c>
      <c r="E51" s="24">
        <v>14634.300107791501</v>
      </c>
      <c r="F51" s="24">
        <v>1588.8654581305721</v>
      </c>
      <c r="G51" s="24">
        <v>1652.3252836105653</v>
      </c>
      <c r="H51" s="24">
        <v>3241.1907417411376</v>
      </c>
      <c r="I51" s="24">
        <v>7217.1420070324102</v>
      </c>
      <c r="J51" s="24">
        <v>4608.6403409033828</v>
      </c>
      <c r="K51" s="24">
        <v>11825.782347935794</v>
      </c>
      <c r="L51" s="24">
        <v>581.86287617461846</v>
      </c>
      <c r="M51" s="24">
        <v>17160.145044625351</v>
      </c>
      <c r="N51" s="24">
        <v>17742.00792079997</v>
      </c>
      <c r="O51" s="24">
        <v>47443.281118268402</v>
      </c>
    </row>
    <row r="52" spans="1:15" x14ac:dyDescent="0.3">
      <c r="A52" s="23" t="s">
        <v>128</v>
      </c>
      <c r="B52" s="23" t="s">
        <v>81</v>
      </c>
      <c r="C52" s="24">
        <v>22516.327798790117</v>
      </c>
      <c r="D52" s="24">
        <v>4111.1043439670675</v>
      </c>
      <c r="E52" s="24">
        <v>26627.432142757185</v>
      </c>
      <c r="F52" s="24">
        <v>395.67781688302546</v>
      </c>
      <c r="G52" s="24">
        <v>940.6932842360925</v>
      </c>
      <c r="H52" s="24">
        <v>1336.3711011191181</v>
      </c>
      <c r="I52" s="24">
        <v>10414.386973009063</v>
      </c>
      <c r="J52" s="24">
        <v>16843.607821681773</v>
      </c>
      <c r="K52" s="24">
        <v>27257.994794690836</v>
      </c>
      <c r="L52" s="24">
        <v>1952.1065114354708</v>
      </c>
      <c r="M52" s="24">
        <v>25938.125121560843</v>
      </c>
      <c r="N52" s="24">
        <v>27890.231632996314</v>
      </c>
      <c r="O52" s="24">
        <v>83112.029671563447</v>
      </c>
    </row>
  </sheetData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/>
  <dimension ref="A1:O52"/>
  <sheetViews>
    <sheetView topLeftCell="A9" zoomScale="55" zoomScaleNormal="55" workbookViewId="0">
      <selection activeCell="C3" sqref="C3:O52"/>
    </sheetView>
  </sheetViews>
  <sheetFormatPr defaultColWidth="8.77734375" defaultRowHeight="14.4" x14ac:dyDescent="0.3"/>
  <cols>
    <col min="1" max="1" width="18.6640625" bestFit="1" customWidth="1"/>
    <col min="2" max="2" width="12.109375" bestFit="1" customWidth="1"/>
    <col min="3" max="15" width="20.33203125" customWidth="1"/>
  </cols>
  <sheetData>
    <row r="1" spans="1:15" ht="15" customHeight="1" x14ac:dyDescent="0.3">
      <c r="C1" t="s">
        <v>68</v>
      </c>
      <c r="F1" t="s">
        <v>69</v>
      </c>
      <c r="I1" t="s">
        <v>70</v>
      </c>
      <c r="L1" t="s">
        <v>71</v>
      </c>
      <c r="O1" t="s">
        <v>17</v>
      </c>
    </row>
    <row r="2" spans="1:15" x14ac:dyDescent="0.3">
      <c r="C2" t="s">
        <v>20</v>
      </c>
      <c r="D2" t="s">
        <v>131</v>
      </c>
      <c r="E2" t="s">
        <v>25</v>
      </c>
      <c r="F2" t="s">
        <v>20</v>
      </c>
      <c r="G2" t="s">
        <v>131</v>
      </c>
      <c r="H2" t="s">
        <v>25</v>
      </c>
      <c r="I2" t="s">
        <v>1</v>
      </c>
      <c r="J2" t="s">
        <v>2</v>
      </c>
      <c r="K2" t="s">
        <v>25</v>
      </c>
      <c r="L2" t="s">
        <v>1</v>
      </c>
      <c r="M2" t="s">
        <v>2</v>
      </c>
      <c r="N2" t="s">
        <v>25</v>
      </c>
    </row>
    <row r="3" spans="1:15" x14ac:dyDescent="0.3">
      <c r="A3" t="s">
        <v>21</v>
      </c>
      <c r="B3" t="s">
        <v>21</v>
      </c>
      <c r="C3" s="22">
        <v>15551205.020000614</v>
      </c>
      <c r="D3" s="22">
        <v>144123.59100000001</v>
      </c>
      <c r="E3" s="22">
        <v>15695328.611000614</v>
      </c>
      <c r="F3" s="22">
        <v>544355.37899999844</v>
      </c>
      <c r="G3" s="22">
        <v>631304.84299999964</v>
      </c>
      <c r="H3" s="22">
        <v>1175660.2219999982</v>
      </c>
      <c r="I3" s="22">
        <v>3774496.082000114</v>
      </c>
      <c r="J3" s="22">
        <v>4557876.8999999994</v>
      </c>
      <c r="K3" s="22">
        <v>8332372.9820001135</v>
      </c>
      <c r="L3" s="22">
        <v>98553.172999999995</v>
      </c>
      <c r="M3" s="22">
        <v>1997602.9110000003</v>
      </c>
      <c r="N3" s="22">
        <v>2096156.0840000003</v>
      </c>
      <c r="O3" s="22">
        <v>27299517.899000727</v>
      </c>
    </row>
    <row r="4" spans="1:15" x14ac:dyDescent="0.3">
      <c r="A4" t="s">
        <v>80</v>
      </c>
      <c r="B4" t="s">
        <v>22</v>
      </c>
      <c r="C4" s="22">
        <v>11948322.594000474</v>
      </c>
      <c r="D4" s="22">
        <v>116789.739</v>
      </c>
      <c r="E4" s="22">
        <v>12065112.333000474</v>
      </c>
      <c r="F4" s="22">
        <v>308582.28199999925</v>
      </c>
      <c r="G4" s="22">
        <v>242380.64399999991</v>
      </c>
      <c r="H4" s="22">
        <v>550962.92599999916</v>
      </c>
      <c r="I4" s="22">
        <v>2999894.826000113</v>
      </c>
      <c r="J4" s="22">
        <v>3565181.5409999993</v>
      </c>
      <c r="K4" s="22">
        <v>6565076.3670001123</v>
      </c>
      <c r="L4" s="22">
        <v>79997.452999999994</v>
      </c>
      <c r="M4" s="22">
        <v>1376825.6430000002</v>
      </c>
      <c r="N4" s="22">
        <v>1456823.0960000001</v>
      </c>
      <c r="O4" s="22">
        <v>20637974.722000584</v>
      </c>
    </row>
    <row r="5" spans="1:15" x14ac:dyDescent="0.3">
      <c r="A5" t="s">
        <v>81</v>
      </c>
      <c r="B5" t="s">
        <v>23</v>
      </c>
      <c r="C5" s="22">
        <v>3602882.4260001415</v>
      </c>
      <c r="D5" s="22">
        <v>27333.851999999999</v>
      </c>
      <c r="E5" s="22">
        <v>3630216.2780001415</v>
      </c>
      <c r="F5" s="22">
        <v>235773.09699999916</v>
      </c>
      <c r="G5" s="22">
        <v>388924.19899999979</v>
      </c>
      <c r="H5" s="22">
        <v>624697.29599999893</v>
      </c>
      <c r="I5" s="22">
        <v>774601.25600000122</v>
      </c>
      <c r="J5" s="22">
        <v>992695.35900000005</v>
      </c>
      <c r="K5" s="22">
        <v>1767296.6150000012</v>
      </c>
      <c r="L5" s="22">
        <v>18555.72</v>
      </c>
      <c r="M5" s="22">
        <v>620777.26800000004</v>
      </c>
      <c r="N5" s="22">
        <v>639332.98800000001</v>
      </c>
      <c r="O5" s="22">
        <v>6661543.1770001417</v>
      </c>
    </row>
    <row r="6" spans="1:15" x14ac:dyDescent="0.3">
      <c r="A6" t="s">
        <v>95</v>
      </c>
      <c r="B6" t="s">
        <v>80</v>
      </c>
      <c r="C6" s="22">
        <v>261681.30500000599</v>
      </c>
      <c r="D6" s="22">
        <v>1667.03</v>
      </c>
      <c r="E6" s="22">
        <v>263348.33500000602</v>
      </c>
      <c r="F6" s="22">
        <v>1164.4010000000001</v>
      </c>
      <c r="G6" s="22">
        <v>4297.1000000000004</v>
      </c>
      <c r="H6" s="22">
        <v>5461.5010000000002</v>
      </c>
      <c r="I6" s="22">
        <v>53084.347000000103</v>
      </c>
      <c r="J6" s="22">
        <v>463972.18700000003</v>
      </c>
      <c r="K6" s="22">
        <v>517056.53400000016</v>
      </c>
      <c r="L6" s="22">
        <v>407.38900000000001</v>
      </c>
      <c r="M6" s="22">
        <v>220303.91700000002</v>
      </c>
      <c r="N6" s="22">
        <v>220711.30600000001</v>
      </c>
      <c r="O6" s="22">
        <v>1006577.6760000063</v>
      </c>
    </row>
    <row r="7" spans="1:15" x14ac:dyDescent="0.3">
      <c r="A7" t="s">
        <v>111</v>
      </c>
      <c r="B7" t="s">
        <v>80</v>
      </c>
      <c r="C7" s="22">
        <v>175442.07700000002</v>
      </c>
      <c r="D7" s="22">
        <v>60</v>
      </c>
      <c r="E7" s="22">
        <v>175502.07700000002</v>
      </c>
      <c r="F7" s="22">
        <v>1273.48</v>
      </c>
      <c r="G7" s="22">
        <v>0</v>
      </c>
      <c r="H7" s="22">
        <v>1273.48</v>
      </c>
      <c r="I7" s="22">
        <v>30700.360000000499</v>
      </c>
      <c r="J7" s="22">
        <v>85430.8</v>
      </c>
      <c r="K7" s="22">
        <v>116131.1600000005</v>
      </c>
      <c r="L7" s="22">
        <v>1166.18</v>
      </c>
      <c r="M7" s="22">
        <v>2208</v>
      </c>
      <c r="N7" s="22">
        <v>3374.1800000000003</v>
      </c>
      <c r="O7" s="22">
        <v>296280.89700000052</v>
      </c>
    </row>
    <row r="8" spans="1:15" x14ac:dyDescent="0.3">
      <c r="A8" t="s">
        <v>98</v>
      </c>
      <c r="B8" t="s">
        <v>80</v>
      </c>
      <c r="C8" s="22">
        <v>80006.1679999997</v>
      </c>
      <c r="D8" s="22">
        <v>182.6</v>
      </c>
      <c r="E8" s="22">
        <v>80188.767999999705</v>
      </c>
      <c r="F8" s="22">
        <v>23055.989999999802</v>
      </c>
      <c r="G8" s="22">
        <v>8730.7900000000009</v>
      </c>
      <c r="H8" s="22">
        <v>31786.779999999802</v>
      </c>
      <c r="I8" s="22">
        <v>33818.502999999298</v>
      </c>
      <c r="J8" s="22">
        <v>16819.77</v>
      </c>
      <c r="K8" s="22">
        <v>50638.272999999303</v>
      </c>
      <c r="L8" s="22">
        <v>5</v>
      </c>
      <c r="M8" s="22">
        <v>5562</v>
      </c>
      <c r="N8" s="22">
        <v>5567</v>
      </c>
      <c r="O8" s="22">
        <v>168180.82099999883</v>
      </c>
    </row>
    <row r="9" spans="1:15" x14ac:dyDescent="0.3">
      <c r="A9" t="s">
        <v>110</v>
      </c>
      <c r="B9" t="s">
        <v>80</v>
      </c>
      <c r="C9" s="22">
        <v>696877.38400002208</v>
      </c>
      <c r="D9" s="22">
        <v>1555.588</v>
      </c>
      <c r="E9" s="22">
        <v>698432.97200002207</v>
      </c>
      <c r="F9" s="22">
        <v>53.52</v>
      </c>
      <c r="G9" s="22">
        <v>21.1</v>
      </c>
      <c r="H9" s="22">
        <v>74.62</v>
      </c>
      <c r="I9" s="22">
        <v>118303.099999994</v>
      </c>
      <c r="J9" s="22">
        <v>62732</v>
      </c>
      <c r="K9" s="22">
        <v>181035.09999999398</v>
      </c>
      <c r="L9" s="22">
        <v>959.48399999999992</v>
      </c>
      <c r="M9" s="22">
        <v>2209.4899999999998</v>
      </c>
      <c r="N9" s="22">
        <v>3168.9739999999997</v>
      </c>
      <c r="O9" s="22">
        <v>882711.66600001603</v>
      </c>
    </row>
    <row r="10" spans="1:15" x14ac:dyDescent="0.3">
      <c r="A10" t="s">
        <v>94</v>
      </c>
      <c r="B10" t="s">
        <v>80</v>
      </c>
      <c r="C10" s="22">
        <v>254054.51300000498</v>
      </c>
      <c r="D10" s="22">
        <v>627.91</v>
      </c>
      <c r="E10" s="22">
        <v>254682.42300000499</v>
      </c>
      <c r="F10" s="22">
        <v>30934.684999999699</v>
      </c>
      <c r="G10" s="22">
        <v>25220.35</v>
      </c>
      <c r="H10" s="22">
        <v>56155.034999999698</v>
      </c>
      <c r="I10" s="22">
        <v>64981.527000001006</v>
      </c>
      <c r="J10" s="22">
        <v>121911.02600000001</v>
      </c>
      <c r="K10" s="22">
        <v>186892.553000001</v>
      </c>
      <c r="L10" s="22">
        <v>720.91300000000001</v>
      </c>
      <c r="M10" s="22">
        <v>69387.739999999991</v>
      </c>
      <c r="N10" s="22">
        <v>70108.652999999991</v>
      </c>
      <c r="O10" s="22">
        <v>567838.66400000569</v>
      </c>
    </row>
    <row r="11" spans="1:15" x14ac:dyDescent="0.3">
      <c r="A11" t="s">
        <v>109</v>
      </c>
      <c r="B11" t="s">
        <v>80</v>
      </c>
      <c r="C11" s="22">
        <v>30825.185999999903</v>
      </c>
      <c r="D11" s="22">
        <v>155</v>
      </c>
      <c r="E11" s="22">
        <v>30980.185999999903</v>
      </c>
      <c r="F11" s="22">
        <v>4649.0910000000003</v>
      </c>
      <c r="G11" s="22">
        <v>157.80000000000001</v>
      </c>
      <c r="H11" s="22">
        <v>4806.8910000000005</v>
      </c>
      <c r="I11" s="22">
        <v>10492.643000000018</v>
      </c>
      <c r="J11" s="22">
        <v>5026.3999999999996</v>
      </c>
      <c r="K11" s="22">
        <v>15519.043000000018</v>
      </c>
      <c r="L11" s="22">
        <v>172.04900000000001</v>
      </c>
      <c r="M11" s="22">
        <v>2140</v>
      </c>
      <c r="N11" s="22">
        <v>2312.049</v>
      </c>
      <c r="O11" s="22">
        <v>53618.168999999922</v>
      </c>
    </row>
    <row r="12" spans="1:15" x14ac:dyDescent="0.3">
      <c r="A12" t="s">
        <v>83</v>
      </c>
      <c r="B12" t="s">
        <v>80</v>
      </c>
      <c r="C12" s="22">
        <v>1017528.6450000748</v>
      </c>
      <c r="D12" s="22">
        <v>1529.5640000000001</v>
      </c>
      <c r="E12" s="22">
        <v>1019058.2090000748</v>
      </c>
      <c r="F12" s="22">
        <v>1722.125</v>
      </c>
      <c r="G12" s="22">
        <v>1306.3</v>
      </c>
      <c r="H12" s="22">
        <v>3028.4250000000002</v>
      </c>
      <c r="I12" s="22">
        <v>423547.027000056</v>
      </c>
      <c r="J12" s="22">
        <v>347904.68299999996</v>
      </c>
      <c r="K12" s="22">
        <v>771451.71000005596</v>
      </c>
      <c r="L12" s="22">
        <v>25424.62</v>
      </c>
      <c r="M12" s="22">
        <v>184769.5</v>
      </c>
      <c r="N12" s="22">
        <v>210194.12</v>
      </c>
      <c r="O12" s="22">
        <v>2003732.4640001308</v>
      </c>
    </row>
    <row r="13" spans="1:15" x14ac:dyDescent="0.3">
      <c r="A13" t="s">
        <v>84</v>
      </c>
      <c r="B13" t="s">
        <v>80</v>
      </c>
      <c r="C13" s="22">
        <v>1258990.6400000982</v>
      </c>
      <c r="D13" s="22">
        <v>1242</v>
      </c>
      <c r="E13" s="22">
        <v>1260232.6400000982</v>
      </c>
      <c r="F13" s="22">
        <v>4100.6260000000202</v>
      </c>
      <c r="G13" s="22">
        <v>1967.2</v>
      </c>
      <c r="H13" s="22">
        <v>6067.82600000002</v>
      </c>
      <c r="I13" s="22">
        <v>229196.42600002201</v>
      </c>
      <c r="J13" s="22">
        <v>61610.19</v>
      </c>
      <c r="K13" s="22">
        <v>290806.61600002204</v>
      </c>
      <c r="L13" s="22">
        <v>2808.6990000000001</v>
      </c>
      <c r="M13" s="22">
        <v>18908.400000000001</v>
      </c>
      <c r="N13" s="22">
        <v>21717.099000000002</v>
      </c>
      <c r="O13" s="22">
        <v>1578824.1810001202</v>
      </c>
    </row>
    <row r="14" spans="1:15" x14ac:dyDescent="0.3">
      <c r="A14" t="s">
        <v>96</v>
      </c>
      <c r="B14" t="s">
        <v>80</v>
      </c>
      <c r="C14" s="22">
        <v>343035.27700001001</v>
      </c>
      <c r="D14" s="22">
        <v>13611.61</v>
      </c>
      <c r="E14" s="22">
        <v>356646.88700001</v>
      </c>
      <c r="F14" s="22">
        <v>3954.9940000000001</v>
      </c>
      <c r="G14" s="22">
        <v>4122.8100000000004</v>
      </c>
      <c r="H14" s="22">
        <v>8077.8040000000001</v>
      </c>
      <c r="I14" s="22">
        <v>87812.787999999302</v>
      </c>
      <c r="J14" s="22">
        <v>82300.48000000001</v>
      </c>
      <c r="K14" s="22">
        <v>170113.26799999931</v>
      </c>
      <c r="L14" s="22">
        <v>322.62599999999998</v>
      </c>
      <c r="M14" s="22">
        <v>5514</v>
      </c>
      <c r="N14" s="22">
        <v>5836.6260000000002</v>
      </c>
      <c r="O14" s="22">
        <v>540674.58500000928</v>
      </c>
    </row>
    <row r="15" spans="1:15" x14ac:dyDescent="0.3">
      <c r="A15" t="s">
        <v>88</v>
      </c>
      <c r="B15" t="s">
        <v>80</v>
      </c>
      <c r="C15" s="22">
        <v>600584.30400002783</v>
      </c>
      <c r="D15" s="22">
        <v>1152.51</v>
      </c>
      <c r="E15" s="22">
        <v>601736.81400002784</v>
      </c>
      <c r="F15" s="22">
        <v>290.61599999999999</v>
      </c>
      <c r="G15" s="22">
        <v>15</v>
      </c>
      <c r="H15" s="22">
        <v>305.61599999999999</v>
      </c>
      <c r="I15" s="22">
        <v>103706.431999996</v>
      </c>
      <c r="J15" s="22">
        <v>58181.446000000004</v>
      </c>
      <c r="K15" s="22">
        <v>161887.87799999601</v>
      </c>
      <c r="L15" s="22">
        <v>2260.163</v>
      </c>
      <c r="M15" s="22">
        <v>53476</v>
      </c>
      <c r="N15" s="22">
        <v>55736.163</v>
      </c>
      <c r="O15" s="22">
        <v>819666.47100002388</v>
      </c>
    </row>
    <row r="16" spans="1:15" x14ac:dyDescent="0.3">
      <c r="A16" t="s">
        <v>107</v>
      </c>
      <c r="B16" t="s">
        <v>80</v>
      </c>
      <c r="C16" s="22">
        <v>289384.25499998394</v>
      </c>
      <c r="D16" s="22">
        <v>17115.3</v>
      </c>
      <c r="E16" s="22">
        <v>306499.55499998393</v>
      </c>
      <c r="F16" s="22">
        <v>8464.0500000000284</v>
      </c>
      <c r="G16" s="22">
        <v>14179.788</v>
      </c>
      <c r="H16" s="22">
        <v>22643.838000000029</v>
      </c>
      <c r="I16" s="22">
        <v>46237.268999999797</v>
      </c>
      <c r="J16" s="22">
        <v>46431.509999999995</v>
      </c>
      <c r="K16" s="22">
        <v>92668.778999999791</v>
      </c>
      <c r="L16" s="22">
        <v>547.93200000000002</v>
      </c>
      <c r="M16" s="22">
        <v>11219.4</v>
      </c>
      <c r="N16" s="22">
        <v>11767.332</v>
      </c>
      <c r="O16" s="22">
        <v>433579.50399998378</v>
      </c>
    </row>
    <row r="17" spans="1:15" x14ac:dyDescent="0.3">
      <c r="A17" t="s">
        <v>101</v>
      </c>
      <c r="B17" t="s">
        <v>80</v>
      </c>
      <c r="C17" s="22">
        <v>166016.02499999799</v>
      </c>
      <c r="D17" s="22">
        <v>4299.3</v>
      </c>
      <c r="E17" s="22">
        <v>170315.32499999797</v>
      </c>
      <c r="F17" s="22">
        <v>1886.27</v>
      </c>
      <c r="G17" s="22">
        <v>5594.4</v>
      </c>
      <c r="H17" s="22">
        <v>7480.67</v>
      </c>
      <c r="I17" s="22">
        <v>25186.4729999999</v>
      </c>
      <c r="J17" s="22">
        <v>71640.14</v>
      </c>
      <c r="K17" s="22">
        <v>96826.612999999896</v>
      </c>
      <c r="L17" s="22">
        <v>41.6</v>
      </c>
      <c r="M17" s="22">
        <v>4963.8</v>
      </c>
      <c r="N17" s="22">
        <v>5005.4000000000005</v>
      </c>
      <c r="O17" s="22">
        <v>279628.00799999788</v>
      </c>
    </row>
    <row r="18" spans="1:15" x14ac:dyDescent="0.3">
      <c r="A18" t="s">
        <v>87</v>
      </c>
      <c r="B18" t="s">
        <v>80</v>
      </c>
      <c r="C18" s="22">
        <v>311057.188000019</v>
      </c>
      <c r="D18" s="22">
        <v>1950</v>
      </c>
      <c r="E18" s="22">
        <v>313007.188000019</v>
      </c>
      <c r="F18" s="22">
        <v>63.29</v>
      </c>
      <c r="G18" s="22">
        <v>100</v>
      </c>
      <c r="H18" s="22">
        <v>163.29</v>
      </c>
      <c r="I18" s="22">
        <v>87035.115999998801</v>
      </c>
      <c r="J18" s="22">
        <v>116125.79800000001</v>
      </c>
      <c r="K18" s="22">
        <v>203160.91399999883</v>
      </c>
      <c r="L18" s="22">
        <v>7978.6480000000001</v>
      </c>
      <c r="M18" s="22">
        <v>62790.767999999996</v>
      </c>
      <c r="N18" s="22">
        <v>70769.415999999997</v>
      </c>
      <c r="O18" s="22">
        <v>587100.80800001777</v>
      </c>
    </row>
    <row r="19" spans="1:15" x14ac:dyDescent="0.3">
      <c r="A19" t="s">
        <v>89</v>
      </c>
      <c r="B19" t="s">
        <v>80</v>
      </c>
      <c r="C19" s="22">
        <v>137987.96300000002</v>
      </c>
      <c r="D19" s="22">
        <v>2486.4</v>
      </c>
      <c r="E19" s="22">
        <v>140474.36300000001</v>
      </c>
      <c r="F19" s="22">
        <v>2056.2959999999998</v>
      </c>
      <c r="G19" s="22">
        <v>580</v>
      </c>
      <c r="H19" s="22">
        <v>2636.2959999999998</v>
      </c>
      <c r="I19" s="22">
        <v>26699.752000000502</v>
      </c>
      <c r="J19" s="22">
        <v>12326.5</v>
      </c>
      <c r="K19" s="22">
        <v>39026.252000000502</v>
      </c>
      <c r="L19" s="22">
        <v>483.10700000000003</v>
      </c>
      <c r="M19" s="22">
        <v>8016</v>
      </c>
      <c r="N19" s="22">
        <v>8499.107</v>
      </c>
      <c r="O19" s="22">
        <v>190636.01800000051</v>
      </c>
    </row>
    <row r="20" spans="1:15" x14ac:dyDescent="0.3">
      <c r="A20" t="s">
        <v>90</v>
      </c>
      <c r="B20" t="s">
        <v>80</v>
      </c>
      <c r="C20" s="22">
        <v>1017818.0590000289</v>
      </c>
      <c r="D20" s="22">
        <v>518.10900000000004</v>
      </c>
      <c r="E20" s="22">
        <v>1018336.1680000289</v>
      </c>
      <c r="F20" s="22">
        <v>55.87</v>
      </c>
      <c r="G20" s="22">
        <v>65</v>
      </c>
      <c r="H20" s="22">
        <v>120.87</v>
      </c>
      <c r="I20" s="22">
        <v>174630.88700000002</v>
      </c>
      <c r="J20" s="22">
        <v>25859.964</v>
      </c>
      <c r="K20" s="22">
        <v>200490.85100000002</v>
      </c>
      <c r="L20" s="22">
        <v>2237.2150000000001</v>
      </c>
      <c r="M20" s="22">
        <v>240</v>
      </c>
      <c r="N20" s="22">
        <v>2477.2150000000001</v>
      </c>
      <c r="O20" s="22">
        <v>1221425.1040000289</v>
      </c>
    </row>
    <row r="21" spans="1:15" x14ac:dyDescent="0.3">
      <c r="A21" t="s">
        <v>99</v>
      </c>
      <c r="B21" t="s">
        <v>80</v>
      </c>
      <c r="C21" s="22">
        <v>77344.732000000513</v>
      </c>
      <c r="D21" s="22">
        <v>5649.13</v>
      </c>
      <c r="E21" s="22">
        <v>82993.862000000518</v>
      </c>
      <c r="F21" s="22">
        <v>2304.0730000000003</v>
      </c>
      <c r="G21" s="22">
        <v>1133.0999999999999</v>
      </c>
      <c r="H21" s="22">
        <v>3437.1730000000002</v>
      </c>
      <c r="I21" s="22">
        <v>16008.881000000001</v>
      </c>
      <c r="J21" s="22">
        <v>72011.100000000006</v>
      </c>
      <c r="K21" s="22">
        <v>88019.981</v>
      </c>
      <c r="L21" s="22">
        <v>168.1</v>
      </c>
      <c r="M21" s="22">
        <v>24862.32</v>
      </c>
      <c r="N21" s="22">
        <v>25030.42</v>
      </c>
      <c r="O21" s="22">
        <v>199481.43600000051</v>
      </c>
    </row>
    <row r="22" spans="1:15" x14ac:dyDescent="0.3">
      <c r="A22" t="s">
        <v>85</v>
      </c>
      <c r="B22" t="s">
        <v>80</v>
      </c>
      <c r="C22" s="22">
        <v>1103557.5800000606</v>
      </c>
      <c r="D22" s="22">
        <v>1020</v>
      </c>
      <c r="E22" s="22">
        <v>1104577.5800000606</v>
      </c>
      <c r="F22" s="22">
        <v>229</v>
      </c>
      <c r="G22" s="22">
        <v>108.4</v>
      </c>
      <c r="H22" s="22">
        <v>337.4</v>
      </c>
      <c r="I22" s="22">
        <v>197504.20000001701</v>
      </c>
      <c r="J22" s="22">
        <v>66797.260000000009</v>
      </c>
      <c r="K22" s="22">
        <v>264301.46000001702</v>
      </c>
      <c r="L22" s="22">
        <v>962.09400000000005</v>
      </c>
      <c r="M22" s="22">
        <v>8890.2000000000007</v>
      </c>
      <c r="N22" s="22">
        <v>9852.2940000000017</v>
      </c>
      <c r="O22" s="22">
        <v>1379068.7340000777</v>
      </c>
    </row>
    <row r="23" spans="1:15" x14ac:dyDescent="0.3">
      <c r="A23" t="s">
        <v>104</v>
      </c>
      <c r="B23" t="s">
        <v>80</v>
      </c>
      <c r="C23" s="22">
        <v>291947.56600001303</v>
      </c>
      <c r="D23" s="22">
        <v>5204.1580000000004</v>
      </c>
      <c r="E23" s="22">
        <v>297151.72400001303</v>
      </c>
      <c r="F23" s="22">
        <v>32650.363999999503</v>
      </c>
      <c r="G23" s="22">
        <v>29993.886999999901</v>
      </c>
      <c r="H23" s="22">
        <v>62644.250999999407</v>
      </c>
      <c r="I23" s="22">
        <v>56708.022000000696</v>
      </c>
      <c r="J23" s="22">
        <v>308541.06</v>
      </c>
      <c r="K23" s="22">
        <v>365249.08200000069</v>
      </c>
      <c r="L23" s="22">
        <v>1011.938</v>
      </c>
      <c r="M23" s="22">
        <v>81708.540000000008</v>
      </c>
      <c r="N23" s="22">
        <v>82720.478000000003</v>
      </c>
      <c r="O23" s="22">
        <v>807765.53500001319</v>
      </c>
    </row>
    <row r="24" spans="1:15" x14ac:dyDescent="0.3">
      <c r="A24" t="s">
        <v>102</v>
      </c>
      <c r="B24" t="s">
        <v>80</v>
      </c>
      <c r="C24" s="22">
        <v>55032.010000000104</v>
      </c>
      <c r="D24" s="22">
        <v>100</v>
      </c>
      <c r="E24" s="22">
        <v>55132.010000000104</v>
      </c>
      <c r="F24" s="22">
        <v>12786.2410000001</v>
      </c>
      <c r="G24" s="22">
        <v>6448.02</v>
      </c>
      <c r="H24" s="22">
        <v>19234.2610000001</v>
      </c>
      <c r="I24" s="22">
        <v>15792.029000000099</v>
      </c>
      <c r="J24" s="22">
        <v>50378.400000000001</v>
      </c>
      <c r="K24" s="22">
        <v>66170.429000000106</v>
      </c>
      <c r="L24" s="22">
        <v>787.67899999999997</v>
      </c>
      <c r="M24" s="22">
        <v>52601</v>
      </c>
      <c r="N24" s="22">
        <v>53388.678999999996</v>
      </c>
      <c r="O24" s="22">
        <v>193925.37900000028</v>
      </c>
    </row>
    <row r="25" spans="1:15" x14ac:dyDescent="0.3">
      <c r="A25" t="s">
        <v>108</v>
      </c>
      <c r="B25" t="s">
        <v>80</v>
      </c>
      <c r="C25" s="22">
        <v>79261.729999999807</v>
      </c>
      <c r="D25" s="22">
        <v>750</v>
      </c>
      <c r="E25" s="22">
        <v>80011.729999999807</v>
      </c>
      <c r="F25" s="22">
        <v>18834.260000000002</v>
      </c>
      <c r="G25" s="22">
        <v>1088.5999999999999</v>
      </c>
      <c r="H25" s="22">
        <v>19922.86</v>
      </c>
      <c r="I25" s="22">
        <v>24292.878999999899</v>
      </c>
      <c r="J25" s="22">
        <v>24776.400000000001</v>
      </c>
      <c r="K25" s="22">
        <v>49069.2789999999</v>
      </c>
      <c r="L25" s="22">
        <v>30</v>
      </c>
      <c r="M25" s="22">
        <v>1128</v>
      </c>
      <c r="N25" s="22">
        <v>1158</v>
      </c>
      <c r="O25" s="22">
        <v>150161.86899999972</v>
      </c>
    </row>
    <row r="26" spans="1:15" x14ac:dyDescent="0.3">
      <c r="A26" t="s">
        <v>82</v>
      </c>
      <c r="B26" t="s">
        <v>80</v>
      </c>
      <c r="C26" s="22">
        <v>771260.02100005466</v>
      </c>
      <c r="D26" s="22">
        <v>11329.43</v>
      </c>
      <c r="E26" s="22">
        <v>782589.45100005472</v>
      </c>
      <c r="F26" s="22">
        <v>15</v>
      </c>
      <c r="G26" s="22">
        <v>1009</v>
      </c>
      <c r="H26" s="22">
        <v>1024</v>
      </c>
      <c r="I26" s="22">
        <v>548644.29000004206</v>
      </c>
      <c r="J26" s="22">
        <v>683455.46299999999</v>
      </c>
      <c r="K26" s="22">
        <v>1232099.7530000419</v>
      </c>
      <c r="L26" s="22">
        <v>4165.4920000000002</v>
      </c>
      <c r="M26" s="22">
        <v>22103.59</v>
      </c>
      <c r="N26" s="22">
        <v>26269.082000000002</v>
      </c>
      <c r="O26" s="22">
        <v>2041982.2860000967</v>
      </c>
    </row>
    <row r="27" spans="1:15" x14ac:dyDescent="0.3">
      <c r="A27" t="s">
        <v>100</v>
      </c>
      <c r="B27" t="s">
        <v>80</v>
      </c>
      <c r="C27" s="22">
        <v>358154.0880000061</v>
      </c>
      <c r="D27" s="22">
        <v>6988.58</v>
      </c>
      <c r="E27" s="22">
        <v>365142.66800000612</v>
      </c>
      <c r="F27" s="22">
        <v>21049.389999999901</v>
      </c>
      <c r="G27" s="22">
        <v>17750.47</v>
      </c>
      <c r="H27" s="22">
        <v>38799.859999999899</v>
      </c>
      <c r="I27" s="22">
        <v>99929.282999997697</v>
      </c>
      <c r="J27" s="22">
        <v>93445.04</v>
      </c>
      <c r="K27" s="22">
        <v>193374.3229999977</v>
      </c>
      <c r="L27" s="22">
        <v>7707.5140000000092</v>
      </c>
      <c r="M27" s="22">
        <v>41095.730000000003</v>
      </c>
      <c r="N27" s="22">
        <v>48803.244000000013</v>
      </c>
      <c r="O27" s="22">
        <v>646120.0950000037</v>
      </c>
    </row>
    <row r="28" spans="1:15" x14ac:dyDescent="0.3">
      <c r="A28" t="s">
        <v>105</v>
      </c>
      <c r="B28" t="s">
        <v>80</v>
      </c>
      <c r="C28" s="22">
        <v>541601.36899999797</v>
      </c>
      <c r="D28" s="22">
        <v>3468.9</v>
      </c>
      <c r="E28" s="22">
        <v>545070.26899999799</v>
      </c>
      <c r="F28" s="22">
        <v>8607.5040000000699</v>
      </c>
      <c r="G28" s="22">
        <v>7123.8</v>
      </c>
      <c r="H28" s="22">
        <v>15731.304000000069</v>
      </c>
      <c r="I28" s="22">
        <v>84415.643999995795</v>
      </c>
      <c r="J28" s="22">
        <v>140513.60000000001</v>
      </c>
      <c r="K28" s="22">
        <v>224929.24399999582</v>
      </c>
      <c r="L28" s="22">
        <v>7567.0019999999995</v>
      </c>
      <c r="M28" s="22">
        <v>103388.41</v>
      </c>
      <c r="N28" s="22">
        <v>110955.412</v>
      </c>
      <c r="O28" s="22">
        <v>896686.22899999388</v>
      </c>
    </row>
    <row r="29" spans="1:15" x14ac:dyDescent="0.3">
      <c r="A29" t="s">
        <v>86</v>
      </c>
      <c r="B29" t="s">
        <v>80</v>
      </c>
      <c r="C29" s="22">
        <v>197430.41499999599</v>
      </c>
      <c r="D29" s="22">
        <v>801.96</v>
      </c>
      <c r="E29" s="22">
        <v>198232.37499999598</v>
      </c>
      <c r="F29" s="22">
        <v>2145.9300000000003</v>
      </c>
      <c r="G29" s="22">
        <v>0</v>
      </c>
      <c r="H29" s="22">
        <v>2145.9300000000003</v>
      </c>
      <c r="I29" s="22">
        <v>43119.742000000799</v>
      </c>
      <c r="J29" s="22">
        <v>55579.05</v>
      </c>
      <c r="K29" s="22">
        <v>98698.792000000802</v>
      </c>
      <c r="L29" s="22">
        <v>763.65</v>
      </c>
      <c r="M29" s="22">
        <v>600</v>
      </c>
      <c r="N29" s="22">
        <v>1363.65</v>
      </c>
      <c r="O29" s="22">
        <v>300440.74699999677</v>
      </c>
    </row>
    <row r="30" spans="1:15" x14ac:dyDescent="0.3">
      <c r="A30" t="s">
        <v>93</v>
      </c>
      <c r="B30" t="s">
        <v>80</v>
      </c>
      <c r="C30" s="22">
        <v>359155.86600002594</v>
      </c>
      <c r="D30" s="22">
        <v>782.7</v>
      </c>
      <c r="E30" s="22">
        <v>359938.56600002595</v>
      </c>
      <c r="F30" s="22">
        <v>49067.221000000296</v>
      </c>
      <c r="G30" s="22">
        <v>33117.250999999997</v>
      </c>
      <c r="H30" s="22">
        <v>82184.4720000003</v>
      </c>
      <c r="I30" s="22">
        <v>95848.177999997395</v>
      </c>
      <c r="J30" s="22">
        <v>60748.701000000001</v>
      </c>
      <c r="K30" s="22">
        <v>156596.8789999974</v>
      </c>
      <c r="L30" s="22">
        <v>1431.52</v>
      </c>
      <c r="M30" s="22">
        <v>63462</v>
      </c>
      <c r="N30" s="22">
        <v>64893.52</v>
      </c>
      <c r="O30" s="22">
        <v>663613.43700002367</v>
      </c>
    </row>
    <row r="31" spans="1:15" x14ac:dyDescent="0.3">
      <c r="A31" t="s">
        <v>92</v>
      </c>
      <c r="B31" t="s">
        <v>80</v>
      </c>
      <c r="C31" s="22">
        <v>288974.42800000706</v>
      </c>
      <c r="D31" s="22">
        <v>11200.14</v>
      </c>
      <c r="E31" s="22">
        <v>300174.56800000707</v>
      </c>
      <c r="F31" s="22">
        <v>10243.330000000071</v>
      </c>
      <c r="G31" s="22">
        <v>2103.9</v>
      </c>
      <c r="H31" s="22">
        <v>12347.230000000071</v>
      </c>
      <c r="I31" s="22">
        <v>39784.345999999401</v>
      </c>
      <c r="J31" s="22">
        <v>59959.320999999996</v>
      </c>
      <c r="K31" s="22">
        <v>99743.666999999405</v>
      </c>
      <c r="L31" s="22">
        <v>245.393</v>
      </c>
      <c r="M31" s="22">
        <v>10299</v>
      </c>
      <c r="N31" s="22">
        <v>10544.393</v>
      </c>
      <c r="O31" s="22">
        <v>422809.85800000653</v>
      </c>
    </row>
    <row r="32" spans="1:15" x14ac:dyDescent="0.3">
      <c r="A32" t="s">
        <v>91</v>
      </c>
      <c r="B32" t="s">
        <v>80</v>
      </c>
      <c r="C32" s="22">
        <v>108235.45</v>
      </c>
      <c r="D32" s="22">
        <v>2287.44</v>
      </c>
      <c r="E32" s="22">
        <v>110522.89</v>
      </c>
      <c r="F32" s="22">
        <v>9592.304000000031</v>
      </c>
      <c r="G32" s="22">
        <v>6763.46</v>
      </c>
      <c r="H32" s="22">
        <v>16355.764000000032</v>
      </c>
      <c r="I32" s="22">
        <v>31003.530999999799</v>
      </c>
      <c r="J32" s="22">
        <v>30144.62</v>
      </c>
      <c r="K32" s="22">
        <v>61148.150999999794</v>
      </c>
      <c r="L32" s="22">
        <v>234.27700000000002</v>
      </c>
      <c r="M32" s="22">
        <v>1602</v>
      </c>
      <c r="N32" s="22">
        <v>1836.277</v>
      </c>
      <c r="O32" s="22">
        <v>189863.08199999982</v>
      </c>
    </row>
    <row r="33" spans="1:15" x14ac:dyDescent="0.3">
      <c r="A33" t="s">
        <v>106</v>
      </c>
      <c r="B33" t="s">
        <v>80</v>
      </c>
      <c r="C33" s="22">
        <v>240667.90900001299</v>
      </c>
      <c r="D33" s="22">
        <v>337.7</v>
      </c>
      <c r="E33" s="22">
        <v>241005.60900001301</v>
      </c>
      <c r="F33" s="22">
        <v>28422.255999999597</v>
      </c>
      <c r="G33" s="22">
        <v>30460.890000000003</v>
      </c>
      <c r="H33" s="22">
        <v>58883.1459999996</v>
      </c>
      <c r="I33" s="22">
        <v>59650.609000000797</v>
      </c>
      <c r="J33" s="22">
        <v>70387.956000000006</v>
      </c>
      <c r="K33" s="22">
        <v>130038.5650000008</v>
      </c>
      <c r="L33" s="22">
        <v>721.08299999999997</v>
      </c>
      <c r="M33" s="22">
        <v>19051.317999999999</v>
      </c>
      <c r="N33" s="22">
        <v>19772.400999999998</v>
      </c>
      <c r="O33" s="22">
        <v>449699.72100001341</v>
      </c>
    </row>
    <row r="34" spans="1:15" x14ac:dyDescent="0.3">
      <c r="A34" t="s">
        <v>103</v>
      </c>
      <c r="B34" t="s">
        <v>80</v>
      </c>
      <c r="C34" s="22">
        <v>561201.53600001894</v>
      </c>
      <c r="D34" s="22">
        <v>2085.19</v>
      </c>
      <c r="E34" s="22">
        <v>563286.72600001888</v>
      </c>
      <c r="F34" s="22">
        <v>18248.225000000002</v>
      </c>
      <c r="G34" s="22">
        <v>33949.948000000004</v>
      </c>
      <c r="H34" s="22">
        <v>52198.17300000001</v>
      </c>
      <c r="I34" s="22">
        <v>119317.234999993</v>
      </c>
      <c r="J34" s="22">
        <v>196106.82</v>
      </c>
      <c r="K34" s="22">
        <v>315424.05499999301</v>
      </c>
      <c r="L34" s="22">
        <v>8531.0360000000001</v>
      </c>
      <c r="M34" s="22">
        <v>277674.52</v>
      </c>
      <c r="N34" s="22">
        <v>286205.55600000004</v>
      </c>
      <c r="O34" s="22">
        <v>1217114.5100000119</v>
      </c>
    </row>
    <row r="35" spans="1:15" x14ac:dyDescent="0.3">
      <c r="A35" t="s">
        <v>97</v>
      </c>
      <c r="B35" t="s">
        <v>80</v>
      </c>
      <c r="C35" s="22">
        <v>273208.90500000899</v>
      </c>
      <c r="D35" s="22">
        <v>16631.490000000002</v>
      </c>
      <c r="E35" s="22">
        <v>289840.39500000898</v>
      </c>
      <c r="F35" s="22">
        <v>10661.880000000101</v>
      </c>
      <c r="G35" s="22">
        <v>4972.28</v>
      </c>
      <c r="H35" s="22">
        <v>15634.160000000102</v>
      </c>
      <c r="I35" s="22">
        <v>52443.307000000998</v>
      </c>
      <c r="J35" s="22">
        <v>74063.856</v>
      </c>
      <c r="K35" s="22">
        <v>126507.16300000099</v>
      </c>
      <c r="L35" s="22">
        <v>135.05000000000001</v>
      </c>
      <c r="M35" s="22">
        <v>16650</v>
      </c>
      <c r="N35" s="22">
        <v>16785.05</v>
      </c>
      <c r="O35" s="22">
        <v>448766.76800001005</v>
      </c>
    </row>
    <row r="36" spans="1:15" x14ac:dyDescent="0.3">
      <c r="A36" t="s">
        <v>124</v>
      </c>
      <c r="B36" t="s">
        <v>81</v>
      </c>
      <c r="C36" s="22">
        <v>44506.476999999904</v>
      </c>
      <c r="D36" s="22">
        <v>211.52</v>
      </c>
      <c r="E36" s="22">
        <v>44717.996999999901</v>
      </c>
      <c r="F36" s="22">
        <v>3985.855</v>
      </c>
      <c r="G36" s="22">
        <v>13171.245000000001</v>
      </c>
      <c r="H36" s="22">
        <v>17157.100000000002</v>
      </c>
      <c r="I36" s="22">
        <v>10771.294</v>
      </c>
      <c r="J36" s="22">
        <v>19057.986000000001</v>
      </c>
      <c r="K36" s="22">
        <v>29829.279999999999</v>
      </c>
      <c r="L36" s="22">
        <v>19.52</v>
      </c>
      <c r="M36" s="22">
        <v>5968</v>
      </c>
      <c r="N36" s="22">
        <v>5987.52</v>
      </c>
      <c r="O36" s="22">
        <v>97691.89699999991</v>
      </c>
    </row>
    <row r="37" spans="1:15" x14ac:dyDescent="0.3">
      <c r="A37" t="s">
        <v>112</v>
      </c>
      <c r="B37" t="s">
        <v>81</v>
      </c>
      <c r="C37" s="22">
        <v>481454.77400003694</v>
      </c>
      <c r="D37" s="22">
        <v>2301.1260000000002</v>
      </c>
      <c r="E37" s="22">
        <v>483755.90000003693</v>
      </c>
      <c r="F37" s="22">
        <v>38205.929999999404</v>
      </c>
      <c r="G37" s="22">
        <v>73627.546999999991</v>
      </c>
      <c r="H37" s="22">
        <v>111833.4769999994</v>
      </c>
      <c r="I37" s="22">
        <v>104825.355999999</v>
      </c>
      <c r="J37" s="22">
        <v>102875.64200000001</v>
      </c>
      <c r="K37" s="22">
        <v>207700.997999999</v>
      </c>
      <c r="L37" s="22">
        <v>1298.1559999999999</v>
      </c>
      <c r="M37" s="22">
        <v>34902.800000000003</v>
      </c>
      <c r="N37" s="22">
        <v>36200.956000000006</v>
      </c>
      <c r="O37" s="22">
        <v>839491.3310000354</v>
      </c>
    </row>
    <row r="38" spans="1:15" x14ac:dyDescent="0.3">
      <c r="A38" t="s">
        <v>113</v>
      </c>
      <c r="B38" t="s">
        <v>81</v>
      </c>
      <c r="C38" s="22">
        <v>235539.24900000799</v>
      </c>
      <c r="D38" s="22">
        <v>1333.32</v>
      </c>
      <c r="E38" s="22">
        <v>236872.56900000799</v>
      </c>
      <c r="F38" s="22">
        <v>44584.779999999504</v>
      </c>
      <c r="G38" s="22">
        <v>27870.827000000099</v>
      </c>
      <c r="H38" s="22">
        <v>72455.606999999611</v>
      </c>
      <c r="I38" s="22">
        <v>51467.2389999999</v>
      </c>
      <c r="J38" s="22">
        <v>76645.200000000012</v>
      </c>
      <c r="K38" s="22">
        <v>128112.43899999991</v>
      </c>
      <c r="L38" s="22">
        <v>436.21899999999999</v>
      </c>
      <c r="M38" s="22">
        <v>61532.2</v>
      </c>
      <c r="N38" s="22">
        <v>61968.418999999994</v>
      </c>
      <c r="O38" s="22">
        <v>499409.03400000749</v>
      </c>
    </row>
    <row r="39" spans="1:15" x14ac:dyDescent="0.3">
      <c r="A39" t="s">
        <v>114</v>
      </c>
      <c r="B39" t="s">
        <v>81</v>
      </c>
      <c r="C39" s="22">
        <v>88736.0659999989</v>
      </c>
      <c r="D39" s="22">
        <v>700.2</v>
      </c>
      <c r="E39" s="22">
        <v>89436.265999998897</v>
      </c>
      <c r="F39" s="22">
        <v>2572.4839999999999</v>
      </c>
      <c r="G39" s="22">
        <v>567.6</v>
      </c>
      <c r="H39" s="22">
        <v>3140.0839999999998</v>
      </c>
      <c r="I39" s="22">
        <v>21527.437999999798</v>
      </c>
      <c r="J39" s="22">
        <v>7690.82</v>
      </c>
      <c r="K39" s="22">
        <v>29218.257999999798</v>
      </c>
      <c r="L39" s="22">
        <v>2166.5699999999997</v>
      </c>
      <c r="M39" s="22">
        <v>0</v>
      </c>
      <c r="N39" s="22">
        <v>2166.5699999999997</v>
      </c>
      <c r="O39" s="22">
        <v>123961.1779999987</v>
      </c>
    </row>
    <row r="40" spans="1:15" x14ac:dyDescent="0.3">
      <c r="A40" t="s">
        <v>125</v>
      </c>
      <c r="B40" t="s">
        <v>81</v>
      </c>
      <c r="C40" s="22">
        <v>29133.1809999998</v>
      </c>
      <c r="D40" s="22">
        <v>249.5</v>
      </c>
      <c r="E40" s="22">
        <v>29382.6809999998</v>
      </c>
      <c r="F40" s="22">
        <v>8667.5400000000391</v>
      </c>
      <c r="G40" s="22">
        <v>8167.9740000000102</v>
      </c>
      <c r="H40" s="22">
        <v>16835.51400000005</v>
      </c>
      <c r="I40" s="22">
        <v>7959.5030000000297</v>
      </c>
      <c r="J40" s="22">
        <v>23036.43</v>
      </c>
      <c r="K40" s="22">
        <v>30995.93300000003</v>
      </c>
      <c r="L40" s="22">
        <v>167</v>
      </c>
      <c r="M40" s="22">
        <v>3630</v>
      </c>
      <c r="N40" s="22">
        <v>3797</v>
      </c>
      <c r="O40" s="22">
        <v>81011.127999999881</v>
      </c>
    </row>
    <row r="41" spans="1:15" x14ac:dyDescent="0.3">
      <c r="A41" t="s">
        <v>115</v>
      </c>
      <c r="B41" t="s">
        <v>81</v>
      </c>
      <c r="C41" s="22">
        <v>75745.20199999951</v>
      </c>
      <c r="D41" s="22">
        <v>770.65</v>
      </c>
      <c r="E41" s="22">
        <v>76515.851999999504</v>
      </c>
      <c r="F41" s="22">
        <v>4170.8600000000297</v>
      </c>
      <c r="G41" s="22">
        <v>1949.18</v>
      </c>
      <c r="H41" s="22">
        <v>6120.04000000003</v>
      </c>
      <c r="I41" s="22">
        <v>14571.341</v>
      </c>
      <c r="J41" s="22">
        <v>10020.93</v>
      </c>
      <c r="K41" s="22">
        <v>24592.271000000001</v>
      </c>
      <c r="L41" s="22">
        <v>62.506</v>
      </c>
      <c r="M41" s="22">
        <v>2970</v>
      </c>
      <c r="N41" s="22">
        <v>3032.5059999999999</v>
      </c>
      <c r="O41" s="22">
        <v>110260.66899999953</v>
      </c>
    </row>
    <row r="42" spans="1:15" x14ac:dyDescent="0.3">
      <c r="A42" t="s">
        <v>116</v>
      </c>
      <c r="B42" t="s">
        <v>81</v>
      </c>
      <c r="C42" s="22">
        <v>89440.195999998512</v>
      </c>
      <c r="D42" s="22">
        <v>1367.4829999999999</v>
      </c>
      <c r="E42" s="22">
        <v>90807.678999998505</v>
      </c>
      <c r="F42" s="22">
        <v>4750.2780000000203</v>
      </c>
      <c r="G42" s="22">
        <v>12361.965999999999</v>
      </c>
      <c r="H42" s="22">
        <v>17112.244000000021</v>
      </c>
      <c r="I42" s="22">
        <v>22443.281999999897</v>
      </c>
      <c r="J42" s="22">
        <v>18077.459000000003</v>
      </c>
      <c r="K42" s="22">
        <v>40520.7409999999</v>
      </c>
      <c r="L42" s="22">
        <v>20.010000000000002</v>
      </c>
      <c r="M42" s="22">
        <v>22974</v>
      </c>
      <c r="N42" s="22">
        <v>22994.01</v>
      </c>
      <c r="O42" s="22">
        <v>171434.67399999843</v>
      </c>
    </row>
    <row r="43" spans="1:15" x14ac:dyDescent="0.3">
      <c r="A43" t="s">
        <v>126</v>
      </c>
      <c r="B43" t="s">
        <v>81</v>
      </c>
      <c r="C43" s="22">
        <v>31064.352999999901</v>
      </c>
      <c r="D43" s="22">
        <v>602.1</v>
      </c>
      <c r="E43" s="22">
        <v>31666.452999999899</v>
      </c>
      <c r="F43" s="22">
        <v>6253.2170000000297</v>
      </c>
      <c r="G43" s="22">
        <v>12809.4</v>
      </c>
      <c r="H43" s="22">
        <v>19062.617000000027</v>
      </c>
      <c r="I43" s="22">
        <v>8033.61600000003</v>
      </c>
      <c r="J43" s="22">
        <v>15687</v>
      </c>
      <c r="K43" s="22">
        <v>23720.616000000031</v>
      </c>
      <c r="L43" s="22">
        <v>31.481999999999999</v>
      </c>
      <c r="M43" s="22">
        <v>390</v>
      </c>
      <c r="N43" s="22">
        <v>421.48199999999997</v>
      </c>
      <c r="O43" s="22">
        <v>74871.167999999947</v>
      </c>
    </row>
    <row r="44" spans="1:15" x14ac:dyDescent="0.3">
      <c r="A44" t="s">
        <v>117</v>
      </c>
      <c r="B44" t="s">
        <v>81</v>
      </c>
      <c r="C44" s="22">
        <v>99838.363000000201</v>
      </c>
      <c r="D44" s="22">
        <v>2107.7599999999998</v>
      </c>
      <c r="E44" s="22">
        <v>101946.1230000002</v>
      </c>
      <c r="F44" s="22">
        <v>4622.3740000000098</v>
      </c>
      <c r="G44" s="22">
        <v>11728.041999999999</v>
      </c>
      <c r="H44" s="22">
        <v>16350.416000000008</v>
      </c>
      <c r="I44" s="22">
        <v>32384.746999999803</v>
      </c>
      <c r="J44" s="22">
        <v>55665</v>
      </c>
      <c r="K44" s="22">
        <v>88049.746999999799</v>
      </c>
      <c r="L44" s="22">
        <v>1525.2840000000001</v>
      </c>
      <c r="M44" s="22">
        <v>30080.2</v>
      </c>
      <c r="N44" s="22">
        <v>31605.484</v>
      </c>
      <c r="O44" s="22">
        <v>237951.77</v>
      </c>
    </row>
    <row r="45" spans="1:15" x14ac:dyDescent="0.3">
      <c r="A45" t="s">
        <v>118</v>
      </c>
      <c r="B45" t="s">
        <v>81</v>
      </c>
      <c r="C45" s="22">
        <v>426843.152000028</v>
      </c>
      <c r="D45" s="22">
        <v>3299.3509999999997</v>
      </c>
      <c r="E45" s="22">
        <v>430142.50300002802</v>
      </c>
      <c r="F45" s="22">
        <v>32155.004999999801</v>
      </c>
      <c r="G45" s="22">
        <v>57244.950999999899</v>
      </c>
      <c r="H45" s="22">
        <v>89399.9559999997</v>
      </c>
      <c r="I45" s="22">
        <v>96478.584999999206</v>
      </c>
      <c r="J45" s="22">
        <v>111304.49600000001</v>
      </c>
      <c r="K45" s="22">
        <v>207783.08099999922</v>
      </c>
      <c r="L45" s="22">
        <v>1403.7080000000001</v>
      </c>
      <c r="M45" s="22">
        <v>64396.479999999996</v>
      </c>
      <c r="N45" s="22">
        <v>65800.187999999995</v>
      </c>
      <c r="O45" s="22">
        <v>793125.72800002689</v>
      </c>
    </row>
    <row r="46" spans="1:15" x14ac:dyDescent="0.3">
      <c r="A46" t="s">
        <v>119</v>
      </c>
      <c r="B46" t="s">
        <v>81</v>
      </c>
      <c r="C46" s="22">
        <v>74986.218000000095</v>
      </c>
      <c r="D46" s="22">
        <v>811.88</v>
      </c>
      <c r="E46" s="22">
        <v>75798.0980000001</v>
      </c>
      <c r="F46" s="22">
        <v>25399.9549999999</v>
      </c>
      <c r="G46" s="22">
        <v>20346.699999999997</v>
      </c>
      <c r="H46" s="22">
        <v>45746.654999999897</v>
      </c>
      <c r="I46" s="22">
        <v>18034.509999999998</v>
      </c>
      <c r="J46" s="22">
        <v>8391.66</v>
      </c>
      <c r="K46" s="22">
        <v>26426.17</v>
      </c>
      <c r="L46" s="22">
        <v>88.427999999999997</v>
      </c>
      <c r="M46" s="22">
        <v>150</v>
      </c>
      <c r="N46" s="22">
        <v>238.428</v>
      </c>
      <c r="O46" s="22">
        <v>148209.351</v>
      </c>
    </row>
    <row r="47" spans="1:15" x14ac:dyDescent="0.3">
      <c r="A47" t="s">
        <v>120</v>
      </c>
      <c r="B47" t="s">
        <v>81</v>
      </c>
      <c r="C47" s="22">
        <v>138936.77599999899</v>
      </c>
      <c r="D47" s="22">
        <v>994.43</v>
      </c>
      <c r="E47" s="22">
        <v>139931.20599999899</v>
      </c>
      <c r="F47" s="22">
        <v>15652.631000000099</v>
      </c>
      <c r="G47" s="22">
        <v>40803.097999999998</v>
      </c>
      <c r="H47" s="22">
        <v>56455.729000000094</v>
      </c>
      <c r="I47" s="22">
        <v>30811.569999999199</v>
      </c>
      <c r="J47" s="22">
        <v>47103.130000000005</v>
      </c>
      <c r="K47" s="22">
        <v>77914.699999999197</v>
      </c>
      <c r="L47" s="22">
        <v>244.06899999999999</v>
      </c>
      <c r="M47" s="22">
        <v>25563.599999999999</v>
      </c>
      <c r="N47" s="22">
        <v>25807.668999999998</v>
      </c>
      <c r="O47" s="22">
        <v>300109.30399999826</v>
      </c>
    </row>
    <row r="48" spans="1:15" x14ac:dyDescent="0.3">
      <c r="A48" t="s">
        <v>121</v>
      </c>
      <c r="B48" t="s">
        <v>81</v>
      </c>
      <c r="C48" s="22">
        <v>40842.756999999896</v>
      </c>
      <c r="D48" s="22">
        <v>867</v>
      </c>
      <c r="E48" s="22">
        <v>41709.756999999896</v>
      </c>
      <c r="F48" s="22">
        <v>3391.5</v>
      </c>
      <c r="G48" s="22">
        <v>1021.2</v>
      </c>
      <c r="H48" s="22">
        <v>4412.7</v>
      </c>
      <c r="I48" s="22">
        <v>8305.2490000000307</v>
      </c>
      <c r="J48" s="22">
        <v>10105.719999999999</v>
      </c>
      <c r="K48" s="22">
        <v>18410.96900000003</v>
      </c>
      <c r="L48" s="22">
        <v>225.72</v>
      </c>
      <c r="M48" s="22">
        <v>0</v>
      </c>
      <c r="N48" s="22">
        <v>225.72</v>
      </c>
      <c r="O48" s="22">
        <v>64759.145999999928</v>
      </c>
    </row>
    <row r="49" spans="1:15" x14ac:dyDescent="0.3">
      <c r="A49" t="s">
        <v>122</v>
      </c>
      <c r="B49" t="s">
        <v>81</v>
      </c>
      <c r="C49" s="22">
        <v>267833.08600000601</v>
      </c>
      <c r="D49" s="22">
        <v>2007.45</v>
      </c>
      <c r="E49" s="22">
        <v>269840.53600000602</v>
      </c>
      <c r="F49" s="22">
        <v>1928.5609999999999</v>
      </c>
      <c r="G49" s="22">
        <v>5123.4620000000004</v>
      </c>
      <c r="H49" s="22">
        <v>7052.0230000000001</v>
      </c>
      <c r="I49" s="22">
        <v>48711.6560000014</v>
      </c>
      <c r="J49" s="22">
        <v>134633.28</v>
      </c>
      <c r="K49" s="22">
        <v>183344.93600000138</v>
      </c>
      <c r="L49" s="22">
        <v>378.15</v>
      </c>
      <c r="M49" s="22">
        <v>103942</v>
      </c>
      <c r="N49" s="22">
        <v>104320.15</v>
      </c>
      <c r="O49" s="22">
        <v>564557.64500000747</v>
      </c>
    </row>
    <row r="50" spans="1:15" x14ac:dyDescent="0.3">
      <c r="A50" t="s">
        <v>127</v>
      </c>
      <c r="B50" t="s">
        <v>81</v>
      </c>
      <c r="C50" s="22">
        <v>336416.22799999407</v>
      </c>
      <c r="D50" s="22">
        <v>1372.364</v>
      </c>
      <c r="E50" s="22">
        <v>337788.59199999407</v>
      </c>
      <c r="F50" s="22">
        <v>16991.571000000102</v>
      </c>
      <c r="G50" s="22">
        <v>31817.737999999801</v>
      </c>
      <c r="H50" s="22">
        <v>48809.308999999907</v>
      </c>
      <c r="I50" s="22">
        <v>64158.883999998499</v>
      </c>
      <c r="J50" s="22">
        <v>54876.857000000004</v>
      </c>
      <c r="K50" s="22">
        <v>119035.7409999985</v>
      </c>
      <c r="L50" s="22">
        <v>852.21100000000001</v>
      </c>
      <c r="M50" s="22">
        <v>22638.54</v>
      </c>
      <c r="N50" s="22">
        <v>23490.751</v>
      </c>
      <c r="O50" s="22">
        <v>529124.39299999247</v>
      </c>
    </row>
    <row r="51" spans="1:15" x14ac:dyDescent="0.3">
      <c r="A51" t="s">
        <v>123</v>
      </c>
      <c r="B51" t="s">
        <v>81</v>
      </c>
      <c r="C51" s="22">
        <v>431980.77500001405</v>
      </c>
      <c r="D51" s="22">
        <v>1253.82</v>
      </c>
      <c r="E51" s="22">
        <v>433234.59500001406</v>
      </c>
      <c r="F51" s="22">
        <v>16233.6080000002</v>
      </c>
      <c r="G51" s="22">
        <v>51211.188999999998</v>
      </c>
      <c r="H51" s="22">
        <v>67444.797000000195</v>
      </c>
      <c r="I51" s="22">
        <v>81999.972999996404</v>
      </c>
      <c r="J51" s="22">
        <v>72566.885999999999</v>
      </c>
      <c r="K51" s="22">
        <v>154566.85899999639</v>
      </c>
      <c r="L51" s="22">
        <v>1978.415</v>
      </c>
      <c r="M51" s="22">
        <v>52157</v>
      </c>
      <c r="N51" s="22">
        <v>54135.415000000001</v>
      </c>
      <c r="O51" s="22">
        <v>709381.66600001068</v>
      </c>
    </row>
    <row r="52" spans="1:15" x14ac:dyDescent="0.3">
      <c r="A52" t="s">
        <v>128</v>
      </c>
      <c r="B52" t="s">
        <v>81</v>
      </c>
      <c r="C52" s="22">
        <v>709585.573000059</v>
      </c>
      <c r="D52" s="22">
        <v>7083.8980000000001</v>
      </c>
      <c r="E52" s="22">
        <v>716669.47100005904</v>
      </c>
      <c r="F52" s="22">
        <v>6206.9480000000094</v>
      </c>
      <c r="G52" s="22">
        <v>19102.080000000002</v>
      </c>
      <c r="H52" s="22">
        <v>25309.028000000013</v>
      </c>
      <c r="I52" s="22">
        <v>152117.01300000801</v>
      </c>
      <c r="J52" s="22">
        <v>224956.86299999998</v>
      </c>
      <c r="K52" s="22">
        <v>377073.87600000796</v>
      </c>
      <c r="L52" s="22">
        <v>7658.2719999999999</v>
      </c>
      <c r="M52" s="22">
        <v>189482.448</v>
      </c>
      <c r="N52" s="22">
        <v>197140.72</v>
      </c>
      <c r="O52" s="22">
        <v>1316193.095000067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83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8.3927184095482305E-2</v>
      </c>
      <c r="D17" s="12">
        <f t="shared" si="1"/>
        <v>3.200111860953835</v>
      </c>
      <c r="E17" s="12">
        <f t="shared" si="2"/>
        <v>8.4604209203926112E-2</v>
      </c>
      <c r="F17" s="12">
        <f t="shared" si="3"/>
        <v>1.2163853017385595</v>
      </c>
      <c r="G17" s="12">
        <f t="shared" si="4"/>
        <v>5.0620884864756697</v>
      </c>
      <c r="H17" s="12">
        <f t="shared" si="5"/>
        <v>1.6000633456914499</v>
      </c>
      <c r="I17" s="12">
        <f t="shared" si="6"/>
        <v>0.20294818372935788</v>
      </c>
      <c r="J17" s="12">
        <f t="shared" si="7"/>
        <v>7.1026310977251521</v>
      </c>
      <c r="K17" s="12">
        <f t="shared" si="8"/>
        <v>0.31710499302244555</v>
      </c>
      <c r="L17" s="12">
        <f t="shared" si="9"/>
        <v>5.6966538367469184</v>
      </c>
      <c r="M17" s="12">
        <f t="shared" si="10"/>
        <v>83.928014226765114</v>
      </c>
      <c r="N17" s="12">
        <f t="shared" si="11"/>
        <v>26.897815409899778</v>
      </c>
      <c r="O17" s="17">
        <f t="shared" si="12"/>
        <v>0.21920821116661096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3.942309576542102E-3</v>
      </c>
      <c r="D18" s="12">
        <f t="shared" si="1"/>
        <v>0</v>
      </c>
      <c r="E18" s="12">
        <f t="shared" si="2"/>
        <v>3.9414530667888775E-3</v>
      </c>
      <c r="F18" s="12">
        <f t="shared" si="3"/>
        <v>0</v>
      </c>
      <c r="G18" s="12">
        <f t="shared" si="4"/>
        <v>5.9972476656393575E-2</v>
      </c>
      <c r="H18" s="12">
        <f t="shared" si="5"/>
        <v>5.9833329378768526E-3</v>
      </c>
      <c r="I18" s="12">
        <f t="shared" si="6"/>
        <v>1.1070650681001269E-2</v>
      </c>
      <c r="J18" s="12">
        <f t="shared" si="7"/>
        <v>6.8285201897962694E-2</v>
      </c>
      <c r="K18" s="12">
        <f t="shared" si="8"/>
        <v>1.2017278329471238E-2</v>
      </c>
      <c r="L18" s="12">
        <f t="shared" si="9"/>
        <v>0.22667604082122117</v>
      </c>
      <c r="M18" s="12">
        <f t="shared" si="10"/>
        <v>1.7940141628210582</v>
      </c>
      <c r="N18" s="12">
        <f t="shared" si="11"/>
        <v>0.651433946073248</v>
      </c>
      <c r="O18" s="17">
        <f t="shared" si="12"/>
        <v>7.6396452014985093E-3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9.7481177930571553E-3</v>
      </c>
      <c r="D21" s="12">
        <f t="shared" si="1"/>
        <v>0</v>
      </c>
      <c r="E21" s="12">
        <f t="shared" si="2"/>
        <v>9.7459999081464903E-3</v>
      </c>
      <c r="F21" s="12">
        <f t="shared" si="3"/>
        <v>0.23542649754740616</v>
      </c>
      <c r="G21" s="12">
        <f t="shared" si="4"/>
        <v>0</v>
      </c>
      <c r="H21" s="12">
        <f t="shared" si="5"/>
        <v>0.21193847110996195</v>
      </c>
      <c r="I21" s="12">
        <f t="shared" si="6"/>
        <v>5.1893394890844304E-2</v>
      </c>
      <c r="J21" s="12">
        <f t="shared" si="7"/>
        <v>0</v>
      </c>
      <c r="K21" s="12">
        <f t="shared" si="8"/>
        <v>5.1034806973404158E-2</v>
      </c>
      <c r="L21" s="12">
        <f t="shared" si="9"/>
        <v>0.77497414509040152</v>
      </c>
      <c r="M21" s="12">
        <f t="shared" si="10"/>
        <v>0</v>
      </c>
      <c r="N21" s="12">
        <f t="shared" si="11"/>
        <v>0.56495156612507369</v>
      </c>
      <c r="O21" s="17">
        <f t="shared" si="12"/>
        <v>2.0267386231178623E-2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4.7169149515021861E-3</v>
      </c>
      <c r="D22" s="12">
        <f t="shared" si="1"/>
        <v>0</v>
      </c>
      <c r="E22" s="12">
        <f t="shared" si="2"/>
        <v>4.7158901502828369E-3</v>
      </c>
      <c r="F22" s="12">
        <f t="shared" si="3"/>
        <v>5.4136686802754089E-2</v>
      </c>
      <c r="G22" s="12">
        <f t="shared" si="4"/>
        <v>0</v>
      </c>
      <c r="H22" s="12">
        <f t="shared" si="5"/>
        <v>4.8735578838674215E-2</v>
      </c>
      <c r="I22" s="12">
        <f t="shared" si="6"/>
        <v>2.517994845551173E-2</v>
      </c>
      <c r="J22" s="12">
        <f t="shared" si="7"/>
        <v>0</v>
      </c>
      <c r="K22" s="12">
        <f t="shared" si="8"/>
        <v>2.4763340531687453E-2</v>
      </c>
      <c r="L22" s="12">
        <f t="shared" si="9"/>
        <v>0.46475268331406683</v>
      </c>
      <c r="M22" s="12">
        <f t="shared" si="10"/>
        <v>0</v>
      </c>
      <c r="N22" s="12">
        <f t="shared" si="11"/>
        <v>0.33880195612007713</v>
      </c>
      <c r="O22" s="17">
        <f t="shared" si="12"/>
        <v>9.9408793085820277E-3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0.10233452641658373</v>
      </c>
      <c r="D25" s="12">
        <f t="shared" ref="D25:O25" si="13">SUM(D15:D24)</f>
        <v>3.200111860953835</v>
      </c>
      <c r="E25" s="12">
        <f t="shared" si="13"/>
        <v>0.10300755232914433</v>
      </c>
      <c r="F25" s="12">
        <f t="shared" si="13"/>
        <v>1.5059484860887198</v>
      </c>
      <c r="G25" s="12">
        <f t="shared" si="13"/>
        <v>5.1220609631320633</v>
      </c>
      <c r="H25" s="12">
        <f t="shared" si="13"/>
        <v>1.866720728577963</v>
      </c>
      <c r="I25" s="12">
        <f t="shared" si="13"/>
        <v>0.2910921777567152</v>
      </c>
      <c r="J25" s="12">
        <f t="shared" si="13"/>
        <v>7.1709162996231148</v>
      </c>
      <c r="K25" s="12">
        <f t="shared" si="13"/>
        <v>0.40492041885700841</v>
      </c>
      <c r="L25" s="12">
        <f t="shared" si="13"/>
        <v>7.1630567059726076</v>
      </c>
      <c r="M25" s="12">
        <f t="shared" si="13"/>
        <v>85.722028389586171</v>
      </c>
      <c r="N25" s="12">
        <f t="shared" si="13"/>
        <v>28.453002878218175</v>
      </c>
      <c r="O25" s="12">
        <f t="shared" si="13"/>
        <v>0.25705612190787014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1.9416757986512864E-2</v>
      </c>
      <c r="D29" s="12">
        <f>(SUMIFS(MESKENOG2,KAYNAK,A29,SEBEP,B29,SÜRE,"Uzun",BİLDİRİM,"Bildirimli",İL,$B$10,İLÇE,$B$11)/VLOOKUP($B$11,ABONE2,4,FALSE))</f>
        <v>0.61928318907898761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1.9547085511251106E-2</v>
      </c>
      <c r="F29" s="12">
        <f>(SUMIFS(TARIMSALAG2,KAYNAK,A29,SEBEP,B29,SÜRE,"Uzun",BİLDİRİM,"Bildirimli",İL,$B$10,İLÇE,$B$11)/VLOOKUP($B$11,ABONE2,6,FALSE))</f>
        <v>0.1264042697740449</v>
      </c>
      <c r="G29" s="12">
        <f>(SUMIFS(TARIMSALOG2,KAYNAK,A29,SEBEP,B29,SÜRE,"Uzun",BİLDİRİM,"Bildirimli",İL,$B$10,İLÇE,$B$11)/VLOOKUP($B$11,ABONE2,7,FALSE))</f>
        <v>0.91297265275062711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0.20487860960697538</v>
      </c>
      <c r="I29" s="12">
        <f>(SUMIFS(TICARETHANEAG2,KAYNAK,A29,SEBEP,B29,SÜRE,"Uzun",BİLDİRİM,"Bildirimli",İL,$B$10,İLÇE,$B$11)/VLOOKUP($B$11,ABONE2,9,FALSE))</f>
        <v>4.3238277769317289E-2</v>
      </c>
      <c r="J29" s="12">
        <f>(SUMIFS(TICARETHANEOG2,KAYNAK,A29,SEBEP,B29,SÜRE,"Uzun",BİLDİRİM,"Bildirimli",İL,$B$10,İLÇE,$B$11)/VLOOKUP($B$11,ABONE2,10,FALSE))</f>
        <v>1.2858054697018526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6.3796832087162345E-2</v>
      </c>
      <c r="L29" s="12">
        <f>(SUMIFS(SANAYIAG2,KAYNAK,A29,SEBEP,B29,SÜRE,"Uzun",BİLDİRİM,"Bildirimli",İL,$B$10,İLÇE,$B$11)/VLOOKUP($B$11,ABONE2,12,FALSE))</f>
        <v>1.3271477297613479</v>
      </c>
      <c r="M29" s="12">
        <f>(SUMIFS(SANAYIOG2,KAYNAK,A29,SEBEP,B29,SÜRE,"Uzun",BİLDİRİM,"Bildirimli",İL,$B$10,İLÇE,$B$11)/VLOOKUP($B$11,ABONE2,13,FALSE))</f>
        <v>13.469645752529688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4.6178365430322943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4.3405976433939397E-2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8.7878718983569505E-3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8.7859626373400536E-3</v>
      </c>
      <c r="F31" s="12">
        <f>(SUMIFS(TARIMSALAG2,KAYNAK,A31,SEBEP,B31,SÜRE,"Uzun",BİLDİRİM,"Bildirimli",İL,$B$10,İLÇE,$B$11)/VLOOKUP($B$11,ABONE2,6,FALSE))</f>
        <v>0.17752652043082576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0.15981505783563896</v>
      </c>
      <c r="I31" s="12">
        <f>(SUMIFS(TICARETHANEAG2,KAYNAK,A31,SEBEP,B31,SÜRE,"Uzun",BİLDİRİM,"Bildirimli",İL,$B$10,İLÇE,$B$11)/VLOOKUP($B$11,ABONE2,9,FALSE))</f>
        <v>1.5758727759121197E-2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1.549799605566124E-2</v>
      </c>
      <c r="L31" s="12">
        <f>(SUMIFS(SANAYIAG2,KAYNAK,A31,SEBEP,B31,SÜRE,"Uzun",BİLDİRİM,"Bildirimli",İL,$B$10,İLÇE,$B$11)/VLOOKUP($B$11,ABONE2,12,FALSE))</f>
        <v>0.19545121653673497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0.14248278033920561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1.0823636351094779E-2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2.8204629884869815E-2</v>
      </c>
      <c r="D33" s="12">
        <f t="shared" ref="D33:O33" si="14">SUM(D28:D32)</f>
        <v>0.61928318907898761</v>
      </c>
      <c r="E33" s="12">
        <f t="shared" si="14"/>
        <v>2.833304814859116E-2</v>
      </c>
      <c r="F33" s="12">
        <f t="shared" si="14"/>
        <v>0.30393079020487068</v>
      </c>
      <c r="G33" s="12">
        <f t="shared" si="14"/>
        <v>0.91297265275062711</v>
      </c>
      <c r="H33" s="12">
        <f t="shared" si="14"/>
        <v>0.36469366744261433</v>
      </c>
      <c r="I33" s="12">
        <f t="shared" si="14"/>
        <v>5.8997005528438486E-2</v>
      </c>
      <c r="J33" s="12">
        <f t="shared" si="14"/>
        <v>1.2858054697018526</v>
      </c>
      <c r="K33" s="12">
        <f t="shared" si="14"/>
        <v>7.9294828142823584E-2</v>
      </c>
      <c r="L33" s="12">
        <f t="shared" si="14"/>
        <v>1.5225989462980829</v>
      </c>
      <c r="M33" s="12">
        <f t="shared" si="14"/>
        <v>13.469645752529688</v>
      </c>
      <c r="N33" s="12">
        <f t="shared" si="14"/>
        <v>4.7603193233715002</v>
      </c>
      <c r="O33" s="12">
        <f t="shared" si="14"/>
        <v>5.4229612785034173E-2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211681</v>
      </c>
      <c r="D37" s="16">
        <f>VLOOKUP($B$11,ABONE2,4,FALSE)</f>
        <v>46</v>
      </c>
      <c r="E37" s="16">
        <f>VLOOKUP($B$11,ABONE2,5,FALSE)</f>
        <v>211727</v>
      </c>
      <c r="F37" s="16">
        <f>VLOOKUP($B$11,ABONE2,6,FALSE)</f>
        <v>388</v>
      </c>
      <c r="G37" s="16">
        <f>VLOOKUP($B$11,ABONE2,7,FALSE)</f>
        <v>43</v>
      </c>
      <c r="H37" s="16">
        <f>VLOOKUP($B$11,ABONE2,8,FALSE)</f>
        <v>431</v>
      </c>
      <c r="I37" s="16">
        <f>VLOOKUP($B$11,ABONE2,9,FALSE)</f>
        <v>53853</v>
      </c>
      <c r="J37" s="16">
        <f>VLOOKUP($B$11,ABONE2,10,FALSE)</f>
        <v>906</v>
      </c>
      <c r="K37" s="16">
        <f>VLOOKUP($B$11,ABONE2,11,FALSE)</f>
        <v>54759</v>
      </c>
      <c r="L37" s="21">
        <f>VLOOKUP($B$11,ABONE2,12,FALSE)</f>
        <v>616</v>
      </c>
      <c r="M37" s="21">
        <f>VLOOKUP($B$11,ABONE2,13,FALSE)</f>
        <v>229</v>
      </c>
      <c r="N37" s="21">
        <f>VLOOKUP($B$11,ABONE2,14,FALSE)</f>
        <v>845</v>
      </c>
      <c r="O37" s="21">
        <f>VLOOKUP($B$11,ABONE2,15,FALSE)</f>
        <v>267762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50656.463740414903</v>
      </c>
      <c r="D38" s="16">
        <f>VLOOKUP($B$11,TUKETIM,4,FALSE)</f>
        <v>128.57749999999999</v>
      </c>
      <c r="E38" s="16">
        <f>VLOOKUP($B$11,TUKETIM,5,FALSE)</f>
        <v>50785.041240414903</v>
      </c>
      <c r="F38" s="16">
        <f>VLOOKUP($B$11,TUKETIM,6,FALSE)</f>
        <v>155.48869999999999</v>
      </c>
      <c r="G38" s="16">
        <f>VLOOKUP($B$11,TUKETIM,7,FALSE)</f>
        <v>202.65180000000001</v>
      </c>
      <c r="H38" s="16">
        <f>VLOOKUP($B$11,TUKETIM,8,FALSE)</f>
        <v>358.14049999999997</v>
      </c>
      <c r="I38" s="16">
        <f>VLOOKUP($B$11,TUKETIM,9,FALSE)</f>
        <v>41266.435989582293</v>
      </c>
      <c r="J38" s="16">
        <f>VLOOKUP($B$11,TUKETIM,10,FALSE)</f>
        <v>27853.479793662504</v>
      </c>
      <c r="K38" s="16">
        <f>VLOOKUP($B$11,TUKETIM,11,FALSE)</f>
        <v>69119.915783244796</v>
      </c>
      <c r="L38" s="21">
        <f>VLOOKUP($B$11,TUKETIM,12,FALSE)</f>
        <v>7902.3429654044921</v>
      </c>
      <c r="M38" s="21">
        <f>VLOOKUP($B$11,TUKETIM,13,FALSE)</f>
        <v>56767.784243972252</v>
      </c>
      <c r="N38" s="21">
        <f>VLOOKUP($B$11,TUKETIM,14,FALSE)</f>
        <v>64670.127209376747</v>
      </c>
      <c r="O38" s="21">
        <f>VLOOKUP($B$11,TUKETIM,15,FALSE)</f>
        <v>184933.22473303645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1017528.6450000748</v>
      </c>
      <c r="D39" s="16">
        <f>VLOOKUP($B$11,ANLASMA,4,FALSE)</f>
        <v>1529.5640000000001</v>
      </c>
      <c r="E39" s="16">
        <f>VLOOKUP($B$11,ANLASMA,5,FALSE)</f>
        <v>1019058.2090000748</v>
      </c>
      <c r="F39" s="16">
        <f>VLOOKUP($B$11,ANLASMA,6,FALSE)</f>
        <v>1722.125</v>
      </c>
      <c r="G39" s="16">
        <f>VLOOKUP($B$11,ANLASMA,7,FALSE)</f>
        <v>1306.3</v>
      </c>
      <c r="H39" s="16">
        <f>VLOOKUP($B$11,ANLASMA,8,FALSE)</f>
        <v>3028.4250000000002</v>
      </c>
      <c r="I39" s="16">
        <f>VLOOKUP($B$11,ANLASMA,9,FALSE)</f>
        <v>423547.027000056</v>
      </c>
      <c r="J39" s="16">
        <f>VLOOKUP($B$11,ANLASMA,10,FALSE)</f>
        <v>347904.68299999996</v>
      </c>
      <c r="K39" s="16">
        <f>VLOOKUP($B$11,ANLASMA,11,FALSE)</f>
        <v>771451.71000005596</v>
      </c>
      <c r="L39" s="21">
        <f>VLOOKUP($B$11,ANLASMA,12,FALSE)</f>
        <v>25424.62</v>
      </c>
      <c r="M39" s="21">
        <f>VLOOKUP($B$11,ANLASMA,13,FALSE)</f>
        <v>184769.5</v>
      </c>
      <c r="N39" s="21">
        <f>VLOOKUP($B$11,ANLASMA,14,FALSE)</f>
        <v>210194.12</v>
      </c>
      <c r="O39" s="21">
        <f>VLOOKUP($B$11,ANLASMA,15,FALSE)</f>
        <v>2003732.4640001308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/>
  <dimension ref="A1:AC70"/>
  <sheetViews>
    <sheetView topLeftCell="A6"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84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1.7931671028778431E-2</v>
      </c>
      <c r="D17" s="12">
        <f t="shared" si="1"/>
        <v>6.0251601922497573E-2</v>
      </c>
      <c r="E17" s="12">
        <f t="shared" si="2"/>
        <v>1.7940543382080103E-2</v>
      </c>
      <c r="F17" s="12">
        <f t="shared" si="3"/>
        <v>0.17229189526118804</v>
      </c>
      <c r="G17" s="12">
        <f t="shared" si="4"/>
        <v>0.32252239627104984</v>
      </c>
      <c r="H17" s="12">
        <f t="shared" si="5"/>
        <v>0.17980342031168112</v>
      </c>
      <c r="I17" s="12">
        <f t="shared" si="6"/>
        <v>7.1147615498429864E-2</v>
      </c>
      <c r="J17" s="12">
        <f t="shared" si="7"/>
        <v>3.6918684570118652</v>
      </c>
      <c r="K17" s="12">
        <f t="shared" si="8"/>
        <v>9.3190825732329133E-2</v>
      </c>
      <c r="L17" s="12">
        <f t="shared" si="9"/>
        <v>1.1176068747698342</v>
      </c>
      <c r="M17" s="12">
        <f t="shared" si="10"/>
        <v>26.656410020766721</v>
      </c>
      <c r="N17" s="12">
        <f t="shared" si="11"/>
        <v>4.1998762199763551</v>
      </c>
      <c r="O17" s="17">
        <f t="shared" si="12"/>
        <v>2.9786479649890757E-2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4.1771347861332062E-3</v>
      </c>
      <c r="D18" s="12">
        <f t="shared" si="1"/>
        <v>0</v>
      </c>
      <c r="E18" s="12">
        <f t="shared" si="2"/>
        <v>4.1762590518201149E-3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8.6861293149417651E-2</v>
      </c>
      <c r="J18" s="12">
        <f t="shared" si="7"/>
        <v>0.17546722226844844</v>
      </c>
      <c r="K18" s="12">
        <f t="shared" si="8"/>
        <v>8.7400732451433649E-2</v>
      </c>
      <c r="L18" s="12">
        <f t="shared" si="9"/>
        <v>7.1504040752622267</v>
      </c>
      <c r="M18" s="12">
        <f t="shared" si="10"/>
        <v>0</v>
      </c>
      <c r="N18" s="12">
        <f t="shared" si="11"/>
        <v>6.2874242730754055</v>
      </c>
      <c r="O18" s="17">
        <f t="shared" si="12"/>
        <v>1.7386499611564906E-2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1.6315611099541782E-2</v>
      </c>
      <c r="D21" s="12">
        <f t="shared" si="1"/>
        <v>0</v>
      </c>
      <c r="E21" s="12">
        <f t="shared" si="2"/>
        <v>1.6312190539466403E-2</v>
      </c>
      <c r="F21" s="12">
        <f t="shared" si="3"/>
        <v>0.14327774136390387</v>
      </c>
      <c r="G21" s="12">
        <f t="shared" si="4"/>
        <v>0</v>
      </c>
      <c r="H21" s="12">
        <f t="shared" si="5"/>
        <v>0.13611385429570869</v>
      </c>
      <c r="I21" s="12">
        <f t="shared" si="6"/>
        <v>5.4740015151732872E-2</v>
      </c>
      <c r="J21" s="12">
        <f t="shared" si="7"/>
        <v>0</v>
      </c>
      <c r="K21" s="12">
        <f t="shared" si="8"/>
        <v>5.4406753982199546E-2</v>
      </c>
      <c r="L21" s="12">
        <f t="shared" si="9"/>
        <v>0</v>
      </c>
      <c r="M21" s="12">
        <f t="shared" si="10"/>
        <v>0</v>
      </c>
      <c r="N21" s="12">
        <f t="shared" si="11"/>
        <v>0</v>
      </c>
      <c r="O21" s="17">
        <f t="shared" si="12"/>
        <v>2.1559370784188372E-2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2.0806293037710119E-3</v>
      </c>
      <c r="D22" s="12">
        <f t="shared" si="1"/>
        <v>0</v>
      </c>
      <c r="E22" s="12">
        <f t="shared" si="2"/>
        <v>2.0801931008310962E-3</v>
      </c>
      <c r="F22" s="12">
        <f t="shared" si="3"/>
        <v>0.21685687509570922</v>
      </c>
      <c r="G22" s="12">
        <f t="shared" si="4"/>
        <v>0</v>
      </c>
      <c r="H22" s="12">
        <f t="shared" si="5"/>
        <v>0.20601403134092378</v>
      </c>
      <c r="I22" s="12">
        <f t="shared" si="6"/>
        <v>8.9943363869935469E-3</v>
      </c>
      <c r="J22" s="12">
        <f t="shared" si="7"/>
        <v>0</v>
      </c>
      <c r="K22" s="12">
        <f t="shared" si="8"/>
        <v>8.9395782168469537E-3</v>
      </c>
      <c r="L22" s="12">
        <f t="shared" si="9"/>
        <v>2.0666666749378537</v>
      </c>
      <c r="M22" s="12">
        <f t="shared" si="10"/>
        <v>0</v>
      </c>
      <c r="N22" s="12">
        <f t="shared" si="11"/>
        <v>1.8172413865832853</v>
      </c>
      <c r="O22" s="17">
        <f t="shared" si="12"/>
        <v>4.3250904728976622E-3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4.0505046218224428E-2</v>
      </c>
      <c r="D25" s="12">
        <f t="shared" ref="D25:O25" si="13">SUM(D15:D24)</f>
        <v>6.0251601922497573E-2</v>
      </c>
      <c r="E25" s="12">
        <f t="shared" si="13"/>
        <v>4.0509186074197713E-2</v>
      </c>
      <c r="F25" s="12">
        <f t="shared" si="13"/>
        <v>0.53242651172080113</v>
      </c>
      <c r="G25" s="12">
        <f t="shared" si="13"/>
        <v>0.32252239627104984</v>
      </c>
      <c r="H25" s="12">
        <f t="shared" si="13"/>
        <v>0.52193130594831361</v>
      </c>
      <c r="I25" s="12">
        <f t="shared" si="13"/>
        <v>0.22174326018657392</v>
      </c>
      <c r="J25" s="12">
        <f t="shared" si="13"/>
        <v>3.8673356792803135</v>
      </c>
      <c r="K25" s="12">
        <f t="shared" si="13"/>
        <v>0.24393789038280927</v>
      </c>
      <c r="L25" s="12">
        <f t="shared" si="13"/>
        <v>10.334677624969913</v>
      </c>
      <c r="M25" s="12">
        <f t="shared" si="13"/>
        <v>26.656410020766721</v>
      </c>
      <c r="N25" s="12">
        <f t="shared" si="13"/>
        <v>12.304541879635046</v>
      </c>
      <c r="O25" s="12">
        <f t="shared" si="13"/>
        <v>7.3057440518541711E-2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1.3317042320429089E-2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1.3314250408866263E-2</v>
      </c>
      <c r="F29" s="12">
        <f>(SUMIFS(TARIMSALAG2,KAYNAK,A29,SEBEP,B29,SÜRE,"Uzun",BİLDİRİM,"Bildirimli",İL,$B$10,İLÇE,$B$11)/VLOOKUP($B$11,ABONE2,6,FALSE))</f>
        <v>2.4373772647834021E-2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2.315508401544232E-2</v>
      </c>
      <c r="I29" s="12">
        <f>(SUMIFS(TICARETHANEAG2,KAYNAK,A29,SEBEP,B29,SÜRE,"Uzun",BİLDİRİM,"Bildirimli",İL,$B$10,İLÇE,$B$11)/VLOOKUP($B$11,ABONE2,9,FALSE))</f>
        <v>0.13473238437030841</v>
      </c>
      <c r="J29" s="12">
        <f>(SUMIFS(TICARETHANEOG2,KAYNAK,A29,SEBEP,B29,SÜRE,"Uzun",BİLDİRİM,"Bildirimli",İL,$B$10,İLÇE,$B$11)/VLOOKUP($B$11,ABONE2,10,FALSE))</f>
        <v>5.1691103979119362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0.16538204166424991</v>
      </c>
      <c r="L29" s="12">
        <f>(SUMIFS(SANAYIAG2,KAYNAK,A29,SEBEP,B29,SÜRE,"Uzun",BİLDİRİM,"Bildirimli",İL,$B$10,İLÇE,$B$11)/VLOOKUP($B$11,ABONE2,12,FALSE))</f>
        <v>3.173350658154432</v>
      </c>
      <c r="M29" s="12">
        <f>(SUMIFS(SANAYIOG2,KAYNAK,A29,SEBEP,B29,SÜRE,"Uzun",BİLDİRİM,"Bildirimli",İL,$B$10,İLÇE,$B$11)/VLOOKUP($B$11,ABONE2,13,FALSE))</f>
        <v>27.528127545823004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6.1127202825282252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3.5320573211634183E-2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3.6096849194922294E-2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3.6089281507726896E-2</v>
      </c>
      <c r="F31" s="12">
        <f>(SUMIFS(TARIMSALAG2,KAYNAK,A31,SEBEP,B31,SÜRE,"Uzun",BİLDİRİM,"Bildirimli",İL,$B$10,İLÇE,$B$11)/VLOOKUP($B$11,ABONE2,6,FALSE))</f>
        <v>0.10058303845351853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9.5553886530842597E-2</v>
      </c>
      <c r="I31" s="12">
        <f>(SUMIFS(TICARETHANEAG2,KAYNAK,A31,SEBEP,B31,SÜRE,"Uzun",BİLDİRİM,"Bildirimli",İL,$B$10,İLÇE,$B$11)/VLOOKUP($B$11,ABONE2,9,FALSE))</f>
        <v>0.14165176066413404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0.14078937450485854</v>
      </c>
      <c r="L31" s="12">
        <f>(SUMIFS(SANAYIAG2,KAYNAK,A31,SEBEP,B31,SÜRE,"Uzun",BİLDİRİM,"Bildirimli",İL,$B$10,İLÇE,$B$11)/VLOOKUP($B$11,ABONE2,12,FALSE))</f>
        <v>1.1994803353855459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1.0547154673217731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5.0111466065368225E-2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4.9413891515351381E-2</v>
      </c>
      <c r="D33" s="12">
        <f t="shared" ref="D33:O33" si="14">SUM(D28:D32)</f>
        <v>0</v>
      </c>
      <c r="E33" s="12">
        <f t="shared" si="14"/>
        <v>4.9403531916593163E-2</v>
      </c>
      <c r="F33" s="12">
        <f t="shared" si="14"/>
        <v>0.12495681110135255</v>
      </c>
      <c r="G33" s="12">
        <f t="shared" si="14"/>
        <v>0</v>
      </c>
      <c r="H33" s="12">
        <f t="shared" si="14"/>
        <v>0.11870897054628492</v>
      </c>
      <c r="I33" s="12">
        <f t="shared" si="14"/>
        <v>0.27638414503444242</v>
      </c>
      <c r="J33" s="12">
        <f t="shared" si="14"/>
        <v>5.1691103979119362</v>
      </c>
      <c r="K33" s="12">
        <f t="shared" si="14"/>
        <v>0.30617141616910848</v>
      </c>
      <c r="L33" s="12">
        <f t="shared" si="14"/>
        <v>4.3728309935399778</v>
      </c>
      <c r="M33" s="12">
        <f t="shared" si="14"/>
        <v>27.528127545823004</v>
      </c>
      <c r="N33" s="12">
        <f t="shared" si="14"/>
        <v>7.1674357498499983</v>
      </c>
      <c r="O33" s="12">
        <f t="shared" si="14"/>
        <v>8.5432039277002408E-2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247981</v>
      </c>
      <c r="D37" s="16">
        <f>VLOOKUP($B$11,ABONE2,4,FALSE)</f>
        <v>52</v>
      </c>
      <c r="E37" s="16">
        <f>VLOOKUP($B$11,ABONE2,5,FALSE)</f>
        <v>248033</v>
      </c>
      <c r="F37" s="16">
        <f>VLOOKUP($B$11,ABONE2,6,FALSE)</f>
        <v>836</v>
      </c>
      <c r="G37" s="16">
        <f>VLOOKUP($B$11,ABONE2,7,FALSE)</f>
        <v>44</v>
      </c>
      <c r="H37" s="16">
        <f>VLOOKUP($B$11,ABONE2,8,FALSE)</f>
        <v>880</v>
      </c>
      <c r="I37" s="16">
        <f>VLOOKUP($B$11,ABONE2,9,FALSE)</f>
        <v>36406</v>
      </c>
      <c r="J37" s="16">
        <f>VLOOKUP($B$11,ABONE2,10,FALSE)</f>
        <v>223</v>
      </c>
      <c r="K37" s="16">
        <f>VLOOKUP($B$11,ABONE2,11,FALSE)</f>
        <v>36629</v>
      </c>
      <c r="L37" s="21">
        <f>VLOOKUP($B$11,ABONE2,12,FALSE)</f>
        <v>102</v>
      </c>
      <c r="M37" s="21">
        <f>VLOOKUP($B$11,ABONE2,13,FALSE)</f>
        <v>14</v>
      </c>
      <c r="N37" s="21">
        <f>VLOOKUP($B$11,ABONE2,14,FALSE)</f>
        <v>116</v>
      </c>
      <c r="O37" s="21">
        <f>VLOOKUP($B$11,ABONE2,15,FALSE)</f>
        <v>285658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51232.148758800664</v>
      </c>
      <c r="D38" s="16">
        <f>VLOOKUP($B$11,TUKETIM,4,FALSE)</f>
        <v>49.377628268173702</v>
      </c>
      <c r="E38" s="16">
        <f>VLOOKUP($B$11,TUKETIM,5,FALSE)</f>
        <v>51281.526387068836</v>
      </c>
      <c r="F38" s="16">
        <f>VLOOKUP($B$11,TUKETIM,6,FALSE)</f>
        <v>413.98276867400841</v>
      </c>
      <c r="G38" s="16">
        <f>VLOOKUP($B$11,TUKETIM,7,FALSE)</f>
        <v>110.05027297979798</v>
      </c>
      <c r="H38" s="16">
        <f>VLOOKUP($B$11,TUKETIM,8,FALSE)</f>
        <v>524.03304165380644</v>
      </c>
      <c r="I38" s="16">
        <f>VLOOKUP($B$11,TUKETIM,9,FALSE)</f>
        <v>23086.130662401196</v>
      </c>
      <c r="J38" s="16">
        <f>VLOOKUP($B$11,TUKETIM,10,FALSE)</f>
        <v>7158.2731425713582</v>
      </c>
      <c r="K38" s="16">
        <f>VLOOKUP($B$11,TUKETIM,11,FALSE)</f>
        <v>30244.403804972553</v>
      </c>
      <c r="L38" s="21">
        <f>VLOOKUP($B$11,TUKETIM,12,FALSE)</f>
        <v>1132.3866</v>
      </c>
      <c r="M38" s="21">
        <f>VLOOKUP($B$11,TUKETIM,13,FALSE)</f>
        <v>1225.7924111111111</v>
      </c>
      <c r="N38" s="21">
        <f>VLOOKUP($B$11,TUKETIM,14,FALSE)</f>
        <v>2358.1790111111113</v>
      </c>
      <c r="O38" s="21">
        <f>VLOOKUP($B$11,TUKETIM,15,FALSE)</f>
        <v>84408.142244806309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1258990.6400000982</v>
      </c>
      <c r="D39" s="16">
        <f>VLOOKUP($B$11,ANLASMA,4,FALSE)</f>
        <v>1242</v>
      </c>
      <c r="E39" s="16">
        <f>VLOOKUP($B$11,ANLASMA,5,FALSE)</f>
        <v>1260232.6400000982</v>
      </c>
      <c r="F39" s="16">
        <f>VLOOKUP($B$11,ANLASMA,6,FALSE)</f>
        <v>4100.6260000000202</v>
      </c>
      <c r="G39" s="16">
        <f>VLOOKUP($B$11,ANLASMA,7,FALSE)</f>
        <v>1967.2</v>
      </c>
      <c r="H39" s="16">
        <f>VLOOKUP($B$11,ANLASMA,8,FALSE)</f>
        <v>6067.82600000002</v>
      </c>
      <c r="I39" s="16">
        <f>VLOOKUP($B$11,ANLASMA,9,FALSE)</f>
        <v>229196.42600002201</v>
      </c>
      <c r="J39" s="16">
        <f>VLOOKUP($B$11,ANLASMA,10,FALSE)</f>
        <v>61610.19</v>
      </c>
      <c r="K39" s="16">
        <f>VLOOKUP($B$11,ANLASMA,11,FALSE)</f>
        <v>290806.61600002204</v>
      </c>
      <c r="L39" s="21">
        <f>VLOOKUP($B$11,ANLASMA,12,FALSE)</f>
        <v>2808.6990000000001</v>
      </c>
      <c r="M39" s="21">
        <f>VLOOKUP($B$11,ANLASMA,13,FALSE)</f>
        <v>18908.400000000001</v>
      </c>
      <c r="N39" s="21">
        <f>VLOOKUP($B$11,ANLASMA,14,FALSE)</f>
        <v>21717.099000000002</v>
      </c>
      <c r="O39" s="21">
        <f>VLOOKUP($B$11,ANLASMA,15,FALSE)</f>
        <v>1578824.1810001202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5"/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85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0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0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f t="shared" ref="G15:G24" si="4">(SUMIFS(TARIMSALOG2,KAYNAK,A15,SEBEP,B15,SÜRE,"Uzun",BİLDİRİM,"Bildirimsiz",İL,$B$10,İLÇE,$B$11)/VLOOKUP($B$11,ABONE2,7,FALSE))</f>
        <v>0</v>
      </c>
      <c r="H15" s="12">
        <f t="shared" ref="H15:H24" si="5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6">(SUMIFS(TICARETHANEAG2,KAYNAK,A15,SEBEP,B15,SÜRE,"Uzun",BİLDİRİM,"Bildirimsiz",İL,$B$10,İLÇE,$B$11)/VLOOKUP($B$11,ABONE2,9,FALSE))</f>
        <v>0</v>
      </c>
      <c r="J15" s="12">
        <f t="shared" ref="J15:J24" si="7">(SUMIFS(TICARETHANEOG2,KAYNAK,A15,SEBEP,B15,SÜRE,"Uzun",BİLDİRİM,"Bildirimsiz",İL,$B$10,İLÇE,$B$11)/VLOOKUP($B$11,ABONE2,10,FALSE))</f>
        <v>0</v>
      </c>
      <c r="K15" s="12">
        <f t="shared" ref="K15:K24" si="8">(SUMIFS(TICARETHANEAG2,KAYNAK,A15,SEBEP,B15,SÜRE,"Uzun",BİLDİRİM,"Bildirimsiz",İL,$B$10,İLÇE,$B$11)+SUMIFS(TICARETHANEOG2,KAYNAK,A15,SEBEP,B15,SÜRE,"Uzun",BİLDİRİM,"Bildirimsiz",İL,$B$10,İLÇE,$B$11))/VLOOKUP($B$11,ABONE2,11,FALSE)</f>
        <v>0</v>
      </c>
      <c r="L15" s="12">
        <f t="shared" ref="L15:L24" si="9">(SUMIFS(SANAYIAG2,KAYNAK,A15,SEBEP,B15,SÜRE,"Uzun",BİLDİRİM,"Bildirimsiz",İL,$B$10,İLÇE,$B$11)/VLOOKUP($B$11,ABONE2,12,FALSE))</f>
        <v>0</v>
      </c>
      <c r="M15" s="12">
        <f t="shared" ref="M15:M24" si="10">(SUMIFS(SANAYIOG2,KAYNAK,A15,SEBEP,B15,SÜRE,"Uzun",BİLDİRİM,"Bildirimsiz",İL,$B$10,İLÇE,$B$11)/VLOOKUP($B$11,ABONE2,13,FALSE))</f>
        <v>0</v>
      </c>
      <c r="N15" s="12">
        <f t="shared" ref="N15:N24" si="11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2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0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f t="shared" si="4"/>
        <v>0</v>
      </c>
      <c r="H16" s="12">
        <f t="shared" si="5"/>
        <v>0</v>
      </c>
      <c r="I16" s="12">
        <f t="shared" si="6"/>
        <v>0</v>
      </c>
      <c r="J16" s="12">
        <f t="shared" si="7"/>
        <v>0</v>
      </c>
      <c r="K16" s="12">
        <f t="shared" si="8"/>
        <v>0</v>
      </c>
      <c r="L16" s="12">
        <f t="shared" si="9"/>
        <v>0</v>
      </c>
      <c r="M16" s="12">
        <f t="shared" si="10"/>
        <v>0</v>
      </c>
      <c r="N16" s="12">
        <f t="shared" si="11"/>
        <v>0</v>
      </c>
      <c r="O16" s="17">
        <f t="shared" si="12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2.8003576867763835E-2</v>
      </c>
      <c r="D17" s="12">
        <f t="shared" si="1"/>
        <v>9.0381993821007797E-2</v>
      </c>
      <c r="E17" s="12">
        <f t="shared" si="2"/>
        <v>2.8004521790083024E-2</v>
      </c>
      <c r="F17" s="12">
        <f t="shared" si="3"/>
        <v>1.731912621279909E-3</v>
      </c>
      <c r="G17" s="12">
        <f t="shared" si="4"/>
        <v>2.6713330429484997E-2</v>
      </c>
      <c r="H17" s="12">
        <f t="shared" si="5"/>
        <v>4.1891012581525408E-3</v>
      </c>
      <c r="I17" s="12">
        <f t="shared" si="6"/>
        <v>4.1158327163041741E-2</v>
      </c>
      <c r="J17" s="12">
        <f t="shared" si="7"/>
        <v>0.70104121777512862</v>
      </c>
      <c r="K17" s="12">
        <f t="shared" si="8"/>
        <v>4.3536428775362727E-2</v>
      </c>
      <c r="L17" s="12">
        <f t="shared" si="9"/>
        <v>0.15089186940492685</v>
      </c>
      <c r="M17" s="12">
        <f t="shared" si="10"/>
        <v>0</v>
      </c>
      <c r="N17" s="12">
        <f t="shared" si="11"/>
        <v>0.12731501481040702</v>
      </c>
      <c r="O17" s="17">
        <f t="shared" si="12"/>
        <v>3.021471165379179E-2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0</v>
      </c>
      <c r="D18" s="12">
        <f t="shared" si="1"/>
        <v>0</v>
      </c>
      <c r="E18" s="12">
        <f t="shared" si="2"/>
        <v>0</v>
      </c>
      <c r="F18" s="12">
        <f t="shared" si="3"/>
        <v>0</v>
      </c>
      <c r="G18" s="12">
        <f t="shared" si="4"/>
        <v>0</v>
      </c>
      <c r="H18" s="12">
        <f t="shared" si="5"/>
        <v>0</v>
      </c>
      <c r="I18" s="12">
        <f t="shared" si="6"/>
        <v>0</v>
      </c>
      <c r="J18" s="12">
        <f t="shared" si="7"/>
        <v>0</v>
      </c>
      <c r="K18" s="12">
        <f t="shared" si="8"/>
        <v>0</v>
      </c>
      <c r="L18" s="12">
        <f t="shared" si="9"/>
        <v>0</v>
      </c>
      <c r="M18" s="12">
        <f t="shared" si="10"/>
        <v>0</v>
      </c>
      <c r="N18" s="12">
        <f t="shared" si="11"/>
        <v>0</v>
      </c>
      <c r="O18" s="17">
        <f t="shared" si="12"/>
        <v>0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f t="shared" si="4"/>
        <v>0</v>
      </c>
      <c r="H19" s="12">
        <f t="shared" si="5"/>
        <v>0</v>
      </c>
      <c r="I19" s="12">
        <f t="shared" si="6"/>
        <v>0</v>
      </c>
      <c r="J19" s="12">
        <f t="shared" si="7"/>
        <v>0</v>
      </c>
      <c r="K19" s="12">
        <f t="shared" si="8"/>
        <v>0</v>
      </c>
      <c r="L19" s="12">
        <f t="shared" si="9"/>
        <v>0</v>
      </c>
      <c r="M19" s="12">
        <f t="shared" si="10"/>
        <v>0</v>
      </c>
      <c r="N19" s="12">
        <f t="shared" si="11"/>
        <v>0</v>
      </c>
      <c r="O19" s="17">
        <f t="shared" si="12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f t="shared" si="4"/>
        <v>0</v>
      </c>
      <c r="H20" s="12">
        <f t="shared" si="5"/>
        <v>0</v>
      </c>
      <c r="I20" s="12">
        <f t="shared" si="6"/>
        <v>0</v>
      </c>
      <c r="J20" s="12">
        <f t="shared" si="7"/>
        <v>0</v>
      </c>
      <c r="K20" s="12">
        <f t="shared" si="8"/>
        <v>0</v>
      </c>
      <c r="L20" s="12">
        <f t="shared" si="9"/>
        <v>0</v>
      </c>
      <c r="M20" s="12">
        <f t="shared" si="10"/>
        <v>0</v>
      </c>
      <c r="N20" s="12">
        <f t="shared" si="11"/>
        <v>0</v>
      </c>
      <c r="O20" s="17">
        <f t="shared" si="12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2.3444804196574361E-2</v>
      </c>
      <c r="D21" s="12">
        <f t="shared" si="1"/>
        <v>0</v>
      </c>
      <c r="E21" s="12">
        <f t="shared" si="2"/>
        <v>2.3444449049396274E-2</v>
      </c>
      <c r="F21" s="12">
        <f t="shared" si="3"/>
        <v>0</v>
      </c>
      <c r="G21" s="12">
        <f t="shared" si="4"/>
        <v>0</v>
      </c>
      <c r="H21" s="12">
        <f t="shared" si="5"/>
        <v>0</v>
      </c>
      <c r="I21" s="12">
        <f t="shared" si="6"/>
        <v>6.8311891710112427E-2</v>
      </c>
      <c r="J21" s="12">
        <f t="shared" si="7"/>
        <v>0</v>
      </c>
      <c r="K21" s="12">
        <f t="shared" si="8"/>
        <v>6.8065707694542898E-2</v>
      </c>
      <c r="L21" s="12">
        <f t="shared" si="9"/>
        <v>1.4753823180426717</v>
      </c>
      <c r="M21" s="12">
        <f t="shared" si="10"/>
        <v>0</v>
      </c>
      <c r="N21" s="12">
        <f t="shared" si="11"/>
        <v>1.2448538308485042</v>
      </c>
      <c r="O21" s="17">
        <f t="shared" si="12"/>
        <v>2.9935679783432693E-2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1.6811221218636788E-3</v>
      </c>
      <c r="D22" s="12">
        <f t="shared" si="1"/>
        <v>0</v>
      </c>
      <c r="E22" s="12">
        <f t="shared" si="2"/>
        <v>1.6810966558468766E-3</v>
      </c>
      <c r="F22" s="12">
        <f t="shared" si="3"/>
        <v>0</v>
      </c>
      <c r="G22" s="12">
        <f t="shared" si="4"/>
        <v>0</v>
      </c>
      <c r="H22" s="12">
        <f t="shared" si="5"/>
        <v>0</v>
      </c>
      <c r="I22" s="12">
        <f t="shared" si="6"/>
        <v>5.252207843094589E-3</v>
      </c>
      <c r="J22" s="12">
        <f t="shared" si="7"/>
        <v>0</v>
      </c>
      <c r="K22" s="12">
        <f t="shared" si="8"/>
        <v>5.233279811897534E-3</v>
      </c>
      <c r="L22" s="12">
        <f t="shared" si="9"/>
        <v>0</v>
      </c>
      <c r="M22" s="12">
        <f t="shared" si="10"/>
        <v>0</v>
      </c>
      <c r="N22" s="12">
        <f t="shared" si="11"/>
        <v>0</v>
      </c>
      <c r="O22" s="17">
        <f t="shared" si="12"/>
        <v>2.1841861143492652E-3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f t="shared" si="4"/>
        <v>0</v>
      </c>
      <c r="H23" s="12">
        <f t="shared" si="5"/>
        <v>0</v>
      </c>
      <c r="I23" s="12">
        <f t="shared" si="6"/>
        <v>0</v>
      </c>
      <c r="J23" s="12">
        <f t="shared" si="7"/>
        <v>0</v>
      </c>
      <c r="K23" s="12">
        <f t="shared" si="8"/>
        <v>0</v>
      </c>
      <c r="L23" s="12">
        <f t="shared" si="9"/>
        <v>0</v>
      </c>
      <c r="M23" s="12">
        <f t="shared" si="10"/>
        <v>0</v>
      </c>
      <c r="N23" s="12">
        <f t="shared" si="11"/>
        <v>0</v>
      </c>
      <c r="O23" s="17">
        <f t="shared" si="12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0</v>
      </c>
      <c r="D24" s="12">
        <f t="shared" si="1"/>
        <v>0</v>
      </c>
      <c r="E24" s="12">
        <f t="shared" si="2"/>
        <v>0</v>
      </c>
      <c r="F24" s="12">
        <f t="shared" si="3"/>
        <v>0</v>
      </c>
      <c r="G24" s="12">
        <f t="shared" si="4"/>
        <v>0</v>
      </c>
      <c r="H24" s="12">
        <f t="shared" si="5"/>
        <v>0</v>
      </c>
      <c r="I24" s="12">
        <f t="shared" si="6"/>
        <v>0</v>
      </c>
      <c r="J24" s="12">
        <f t="shared" si="7"/>
        <v>0</v>
      </c>
      <c r="K24" s="12">
        <f t="shared" si="8"/>
        <v>0</v>
      </c>
      <c r="L24" s="12">
        <f t="shared" si="9"/>
        <v>0</v>
      </c>
      <c r="M24" s="12">
        <f t="shared" si="10"/>
        <v>0</v>
      </c>
      <c r="N24" s="12">
        <f t="shared" si="11"/>
        <v>0</v>
      </c>
      <c r="O24" s="17">
        <f t="shared" si="12"/>
        <v>0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5.3129503186201875E-2</v>
      </c>
      <c r="D25" s="12">
        <f t="shared" ref="D25:O25" si="13">SUM(D15:D24)</f>
        <v>9.0381993821007797E-2</v>
      </c>
      <c r="E25" s="12">
        <f t="shared" si="13"/>
        <v>5.3130067495326179E-2</v>
      </c>
      <c r="F25" s="12">
        <f t="shared" si="13"/>
        <v>1.731912621279909E-3</v>
      </c>
      <c r="G25" s="12">
        <f t="shared" si="13"/>
        <v>2.6713330429484997E-2</v>
      </c>
      <c r="H25" s="12">
        <f t="shared" si="13"/>
        <v>4.1891012581525408E-3</v>
      </c>
      <c r="I25" s="12">
        <f t="shared" si="13"/>
        <v>0.11472242671624876</v>
      </c>
      <c r="J25" s="12">
        <f t="shared" si="13"/>
        <v>0.70104121777512862</v>
      </c>
      <c r="K25" s="12">
        <f t="shared" si="13"/>
        <v>0.11683541628180316</v>
      </c>
      <c r="L25" s="12">
        <f t="shared" si="13"/>
        <v>1.6262741874475986</v>
      </c>
      <c r="M25" s="12">
        <f t="shared" si="13"/>
        <v>0</v>
      </c>
      <c r="N25" s="12">
        <f t="shared" si="13"/>
        <v>1.3721688456589112</v>
      </c>
      <c r="O25" s="12">
        <f t="shared" si="13"/>
        <v>6.2334577551573747E-2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f>(SUMIFS(TARIMSALOG2,KAYNAK,A28,SEBEP,B28,SÜRE,"Uzun",BİLDİRİM,"Bildirimli",İL,$B$10,İLÇE,$B$11)/VLOOKUP($B$11,ABONE2,7,FALSE))</f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8.4922967568830561E-3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8.4921681136577425E-3</v>
      </c>
      <c r="F29" s="12">
        <f>(SUMIFS(TARIMSALAG2,KAYNAK,A29,SEBEP,B29,SÜRE,"Uzun",BİLDİRİM,"Bildirimli",İL,$B$10,İLÇE,$B$11)/VLOOKUP($B$11,ABONE2,6,FALSE))</f>
        <v>0</v>
      </c>
      <c r="G29" s="12">
        <f>(SUMIFS(TARIMSALOG2,KAYNAK,A29,SEBEP,B29,SÜRE,"Uzun",BİLDİRİM,"Bildirimli",İL,$B$10,İLÇE,$B$11)/VLOOKUP($B$11,ABONE2,7,FALSE))</f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0</v>
      </c>
      <c r="I29" s="12">
        <f>(SUMIFS(TICARETHANEAG2,KAYNAK,A29,SEBEP,B29,SÜRE,"Uzun",BİLDİRİM,"Bildirimli",İL,$B$10,İLÇE,$B$11)/VLOOKUP($B$11,ABONE2,9,FALSE))</f>
        <v>2.5358282710510629E-2</v>
      </c>
      <c r="J29" s="12">
        <f>(SUMIFS(TICARETHANEOG2,KAYNAK,A29,SEBEP,B29,SÜRE,"Uzun",BİLDİRİM,"Bildirimli",İL,$B$10,İLÇE,$B$11)/VLOOKUP($B$11,ABONE2,10,FALSE))</f>
        <v>0.28725756266842439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2.6302121547362289E-2</v>
      </c>
      <c r="L29" s="12">
        <f>(SUMIFS(SANAYIAG2,KAYNAK,A29,SEBEP,B29,SÜRE,"Uzun",BİLDİRİM,"Bildirimli",İL,$B$10,İLÇE,$B$11)/VLOOKUP($B$11,ABONE2,12,FALSE))</f>
        <v>0.15064913780096353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0.12711021001956299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1.1032152522659185E-2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f>(SUMIFS(TARIMSALOG2,KAYNAK,A30,SEBEP,B30,SÜRE,"Uzun",BİLDİRİM,"Bildirimli",İL,$B$10,İLÇE,$B$11)/VLOOKUP($B$11,ABONE2,7,FALSE))</f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1.994774714537334E-2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1.9947444972403652E-2</v>
      </c>
      <c r="F31" s="12">
        <f>(SUMIFS(TARIMSALAG2,KAYNAK,A31,SEBEP,B31,SÜRE,"Uzun",BİLDİRİM,"Bildirimli",İL,$B$10,İLÇE,$B$11)/VLOOKUP($B$11,ABONE2,6,FALSE))</f>
        <v>4.5752675593618182E-3</v>
      </c>
      <c r="G31" s="12">
        <f>(SUMIFS(TARIMSALOG2,KAYNAK,A31,SEBEP,B31,SÜRE,"Uzun",BİLDİRİM,"Bildirimli",İL,$B$10,İLÇE,$B$11)/VLOOKUP($B$11,ABONE2,7,FALSE))</f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4.1252412420475417E-3</v>
      </c>
      <c r="I31" s="12">
        <f>(SUMIFS(TICARETHANEAG2,KAYNAK,A31,SEBEP,B31,SÜRE,"Uzun",BİLDİRİM,"Bildirimli",İL,$B$10,İLÇE,$B$11)/VLOOKUP($B$11,ABONE2,9,FALSE))</f>
        <v>2.6791761867627922E-2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2.6695209080761107E-2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2.0897460207800894E-2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f>(SUMIFS(TARIMSALOG2,KAYNAK,A32,SEBEP,B32,SÜRE,"Uzun",BİLDİRİM,"Bildirimli",İL,$B$10,İLÇE,$B$11)/VLOOKUP($B$11,ABONE2,7,FALSE))</f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2.8440043902256396E-2</v>
      </c>
      <c r="D33" s="12">
        <f t="shared" ref="D33:O33" si="14">SUM(D28:D32)</f>
        <v>0</v>
      </c>
      <c r="E33" s="12">
        <f t="shared" si="14"/>
        <v>2.8439613086061397E-2</v>
      </c>
      <c r="F33" s="12">
        <f t="shared" si="14"/>
        <v>4.5752675593618182E-3</v>
      </c>
      <c r="G33" s="12">
        <f t="shared" si="14"/>
        <v>0</v>
      </c>
      <c r="H33" s="12">
        <f t="shared" si="14"/>
        <v>4.1252412420475417E-3</v>
      </c>
      <c r="I33" s="12">
        <f t="shared" si="14"/>
        <v>5.215004457813855E-2</v>
      </c>
      <c r="J33" s="12">
        <f t="shared" si="14"/>
        <v>0.28725756266842439</v>
      </c>
      <c r="K33" s="12">
        <f t="shared" si="14"/>
        <v>5.2997330628123396E-2</v>
      </c>
      <c r="L33" s="12">
        <f t="shared" si="14"/>
        <v>0.15064913780096353</v>
      </c>
      <c r="M33" s="12">
        <f t="shared" si="14"/>
        <v>0</v>
      </c>
      <c r="N33" s="12">
        <f t="shared" si="14"/>
        <v>0.12711021001956299</v>
      </c>
      <c r="O33" s="12">
        <f t="shared" si="14"/>
        <v>3.1929612730460077E-2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198040</v>
      </c>
      <c r="D37" s="16">
        <f>VLOOKUP($B$11,ABONE2,4,FALSE)</f>
        <v>3</v>
      </c>
      <c r="E37" s="16">
        <f>VLOOKUP($B$11,ABONE2,5,FALSE)</f>
        <v>198043</v>
      </c>
      <c r="F37" s="16">
        <f>VLOOKUP($B$11,ABONE2,6,FALSE)</f>
        <v>55</v>
      </c>
      <c r="G37" s="16">
        <f>VLOOKUP($B$11,ABONE2,7,FALSE)</f>
        <v>6</v>
      </c>
      <c r="H37" s="16">
        <f>VLOOKUP($B$11,ABONE2,8,FALSE)</f>
        <v>61</v>
      </c>
      <c r="I37" s="16">
        <f>VLOOKUP($B$11,ABONE2,9,FALSE)</f>
        <v>32625</v>
      </c>
      <c r="J37" s="16">
        <f>VLOOKUP($B$11,ABONE2,10,FALSE)</f>
        <v>118</v>
      </c>
      <c r="K37" s="16">
        <f>VLOOKUP($B$11,ABONE2,11,FALSE)</f>
        <v>32743</v>
      </c>
      <c r="L37" s="21">
        <f>VLOOKUP($B$11,ABONE2,12,FALSE)</f>
        <v>27</v>
      </c>
      <c r="M37" s="21">
        <f>VLOOKUP($B$11,ABONE2,13,FALSE)</f>
        <v>5</v>
      </c>
      <c r="N37" s="21">
        <f>VLOOKUP($B$11,ABONE2,14,FALSE)</f>
        <v>32</v>
      </c>
      <c r="O37" s="21">
        <f>VLOOKUP($B$11,ABONE2,15,FALSE)</f>
        <v>230879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43332.122957874781</v>
      </c>
      <c r="D38" s="16">
        <f>VLOOKUP($B$11,TUKETIM,4,FALSE)</f>
        <v>205.24639999999999</v>
      </c>
      <c r="E38" s="16">
        <f>VLOOKUP($B$11,TUKETIM,5,FALSE)</f>
        <v>43537.369357874777</v>
      </c>
      <c r="F38" s="16">
        <f>VLOOKUP($B$11,TUKETIM,6,FALSE)</f>
        <v>2.5045000000000002</v>
      </c>
      <c r="G38" s="16">
        <f>VLOOKUP($B$11,TUKETIM,7,FALSE)</f>
        <v>2.0066999999999999</v>
      </c>
      <c r="H38" s="16">
        <f>VLOOKUP($B$11,TUKETIM,8,FALSE)</f>
        <v>4.5112000000000005</v>
      </c>
      <c r="I38" s="16">
        <f>VLOOKUP($B$11,TUKETIM,9,FALSE)</f>
        <v>18998.493165446132</v>
      </c>
      <c r="J38" s="16">
        <f>VLOOKUP($B$11,TUKETIM,10,FALSE)</f>
        <v>10499.688703623533</v>
      </c>
      <c r="K38" s="16">
        <f>VLOOKUP($B$11,TUKETIM,11,FALSE)</f>
        <v>29498.181869069667</v>
      </c>
      <c r="L38" s="21">
        <f>VLOOKUP($B$11,TUKETIM,12,FALSE)</f>
        <v>327.26209999999998</v>
      </c>
      <c r="M38" s="21">
        <f>VLOOKUP($B$11,TUKETIM,13,FALSE)</f>
        <v>2604.5655667394249</v>
      </c>
      <c r="N38" s="21">
        <f>VLOOKUP($B$11,TUKETIM,14,FALSE)</f>
        <v>2931.8276667394248</v>
      </c>
      <c r="O38" s="21">
        <f>VLOOKUP($B$11,TUKETIM,15,FALSE)</f>
        <v>75971.890093683862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1103557.5800000606</v>
      </c>
      <c r="D39" s="16">
        <f>VLOOKUP($B$11,ANLASMA,4,FALSE)</f>
        <v>1020</v>
      </c>
      <c r="E39" s="16">
        <f>VLOOKUP($B$11,ANLASMA,5,FALSE)</f>
        <v>1104577.5800000606</v>
      </c>
      <c r="F39" s="16">
        <f>VLOOKUP($B$11,ANLASMA,6,FALSE)</f>
        <v>229</v>
      </c>
      <c r="G39" s="16">
        <f>VLOOKUP($B$11,ANLASMA,7,FALSE)</f>
        <v>108.4</v>
      </c>
      <c r="H39" s="16">
        <f>VLOOKUP($B$11,ANLASMA,8,FALSE)</f>
        <v>337.4</v>
      </c>
      <c r="I39" s="16">
        <f>VLOOKUP($B$11,ANLASMA,9,FALSE)</f>
        <v>197504.20000001701</v>
      </c>
      <c r="J39" s="16">
        <f>VLOOKUP($B$11,ANLASMA,10,FALSE)</f>
        <v>66797.260000000009</v>
      </c>
      <c r="K39" s="16">
        <f>VLOOKUP($B$11,ANLASMA,11,FALSE)</f>
        <v>264301.46000001702</v>
      </c>
      <c r="L39" s="21">
        <f>VLOOKUP($B$11,ANLASMA,12,FALSE)</f>
        <v>962.09400000000005</v>
      </c>
      <c r="M39" s="21">
        <f>VLOOKUP($B$11,ANLASMA,13,FALSE)</f>
        <v>8890.2000000000007</v>
      </c>
      <c r="N39" s="21">
        <f>VLOOKUP($B$11,ANLASMA,14,FALSE)</f>
        <v>9852.2940000000017</v>
      </c>
      <c r="O39" s="21">
        <f>VLOOKUP($B$11,ANLASMA,15,FALSE)</f>
        <v>1379068.7340000777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70"/>
  <sheetViews>
    <sheetView zoomScale="55" zoomScaleNormal="55" workbookViewId="0">
      <selection activeCell="B12" sqref="B12"/>
    </sheetView>
  </sheetViews>
  <sheetFormatPr defaultColWidth="8.77734375" defaultRowHeight="14.4" x14ac:dyDescent="0.3"/>
  <cols>
    <col min="1" max="1" width="36.44140625" bestFit="1" customWidth="1"/>
    <col min="2" max="2" width="27" customWidth="1"/>
    <col min="3" max="12" width="17.77734375" customWidth="1"/>
    <col min="13" max="15" width="17.77734375" style="11" customWidth="1"/>
    <col min="16" max="16" width="22" style="11" customWidth="1"/>
    <col min="17" max="29" width="15.44140625" style="11" customWidth="1"/>
  </cols>
  <sheetData>
    <row r="1" spans="1:29" x14ac:dyDescent="0.3">
      <c r="A1" s="35" t="s">
        <v>6</v>
      </c>
      <c r="B1" s="36"/>
      <c r="C1" s="36"/>
      <c r="D1" s="2"/>
      <c r="E1" s="2"/>
      <c r="F1" s="2"/>
    </row>
    <row r="2" spans="1:29" x14ac:dyDescent="0.3">
      <c r="A2" s="3" t="s">
        <v>7</v>
      </c>
      <c r="B2" s="37" t="s">
        <v>8</v>
      </c>
      <c r="C2" s="37"/>
      <c r="D2" s="4"/>
      <c r="E2" s="4"/>
      <c r="F2" s="4"/>
    </row>
    <row r="3" spans="1:29" x14ac:dyDescent="0.3">
      <c r="A3" s="3" t="s">
        <v>9</v>
      </c>
      <c r="B3" s="38" t="s">
        <v>79</v>
      </c>
      <c r="C3" s="38"/>
      <c r="D3" s="5"/>
      <c r="E3" s="5"/>
      <c r="F3" s="5"/>
    </row>
    <row r="4" spans="1:29" x14ac:dyDescent="0.3">
      <c r="A4" s="3" t="s">
        <v>10</v>
      </c>
      <c r="B4" s="37">
        <v>4</v>
      </c>
      <c r="C4" s="37"/>
      <c r="D4" s="4"/>
      <c r="E4" s="4"/>
      <c r="F4" s="4"/>
    </row>
    <row r="5" spans="1:29" x14ac:dyDescent="0.3">
      <c r="A5" s="3" t="s">
        <v>11</v>
      </c>
      <c r="B5" s="27"/>
      <c r="C5" s="28"/>
      <c r="D5" s="4"/>
      <c r="E5" s="4"/>
      <c r="F5" s="4"/>
    </row>
    <row r="6" spans="1:29" ht="15" customHeight="1" x14ac:dyDescent="0.3">
      <c r="A6" s="3" t="s">
        <v>12</v>
      </c>
      <c r="B6" s="27"/>
      <c r="C6" s="28"/>
      <c r="D6" s="4"/>
      <c r="E6" s="6"/>
      <c r="F6" s="13"/>
      <c r="G6" s="13"/>
      <c r="H6" s="13"/>
      <c r="I6" s="13"/>
    </row>
    <row r="7" spans="1:29" ht="15" customHeight="1" x14ac:dyDescent="0.3">
      <c r="A7" s="7" t="s">
        <v>13</v>
      </c>
      <c r="B7" s="29"/>
      <c r="C7" s="30"/>
      <c r="D7" s="4"/>
      <c r="E7" s="6"/>
      <c r="F7" s="13"/>
      <c r="G7" s="13"/>
      <c r="H7" s="13"/>
      <c r="I7" s="13"/>
    </row>
    <row r="8" spans="1:29" x14ac:dyDescent="0.3">
      <c r="A8" s="3" t="s">
        <v>14</v>
      </c>
      <c r="B8" s="31"/>
      <c r="C8" s="31"/>
      <c r="D8" s="6"/>
      <c r="E8" s="6"/>
      <c r="F8" s="8"/>
      <c r="G8" s="8"/>
      <c r="H8" s="8"/>
      <c r="I8" s="8"/>
    </row>
    <row r="9" spans="1:29" x14ac:dyDescent="0.3">
      <c r="A9" s="3" t="s">
        <v>15</v>
      </c>
      <c r="B9" s="32"/>
      <c r="C9" s="32"/>
      <c r="D9" s="6"/>
      <c r="E9" s="6"/>
      <c r="F9" s="8"/>
      <c r="G9" s="8"/>
      <c r="H9" s="8"/>
      <c r="I9" s="8"/>
    </row>
    <row r="10" spans="1:29" x14ac:dyDescent="0.3">
      <c r="A10" s="3" t="s">
        <v>16</v>
      </c>
      <c r="B10" s="31" t="s">
        <v>80</v>
      </c>
      <c r="C10" s="31"/>
      <c r="D10" s="6"/>
      <c r="F10" s="9"/>
      <c r="G10" s="9"/>
      <c r="H10" s="9"/>
      <c r="I10" s="9"/>
    </row>
    <row r="11" spans="1:29" x14ac:dyDescent="0.3">
      <c r="A11" s="3" t="s">
        <v>24</v>
      </c>
      <c r="B11" s="31" t="s">
        <v>86</v>
      </c>
      <c r="C11" s="31"/>
      <c r="D11" s="6"/>
      <c r="E11" s="6"/>
      <c r="F11" s="6"/>
    </row>
    <row r="12" spans="1:29" x14ac:dyDescent="0.3">
      <c r="A12" s="11"/>
      <c r="B12" s="11"/>
      <c r="C12" s="11"/>
      <c r="D12" s="11"/>
      <c r="E12" s="11"/>
      <c r="F12" s="11"/>
      <c r="G12" s="11"/>
      <c r="H12" s="11"/>
      <c r="I12" s="11"/>
      <c r="J12" s="11"/>
      <c r="K12" s="11"/>
      <c r="L12" s="11"/>
      <c r="R12"/>
      <c r="S12"/>
      <c r="T12"/>
      <c r="U12"/>
      <c r="V12"/>
      <c r="W12"/>
      <c r="X12"/>
      <c r="Y12"/>
      <c r="Z12"/>
      <c r="AA12"/>
      <c r="AB12"/>
      <c r="AC12"/>
    </row>
    <row r="13" spans="1:29" x14ac:dyDescent="0.3">
      <c r="A13" s="34" t="s">
        <v>72</v>
      </c>
      <c r="B13" s="34"/>
      <c r="C13" s="33" t="s">
        <v>59</v>
      </c>
      <c r="D13" s="33"/>
      <c r="E13" s="33"/>
      <c r="F13" s="33" t="s">
        <v>60</v>
      </c>
      <c r="G13" s="33"/>
      <c r="H13" s="33"/>
      <c r="I13" s="33" t="s">
        <v>61</v>
      </c>
      <c r="J13" s="33"/>
      <c r="K13" s="33"/>
      <c r="L13" s="33" t="s">
        <v>62</v>
      </c>
      <c r="M13" s="33"/>
      <c r="N13" s="33"/>
      <c r="O13" s="39" t="s">
        <v>63</v>
      </c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29" x14ac:dyDescent="0.3">
      <c r="A14" s="14" t="s">
        <v>18</v>
      </c>
      <c r="B14" s="14" t="s">
        <v>19</v>
      </c>
      <c r="C14" s="15" t="s">
        <v>20</v>
      </c>
      <c r="D14" s="15" t="s">
        <v>2</v>
      </c>
      <c r="E14" s="15" t="s">
        <v>64</v>
      </c>
      <c r="F14" s="15" t="s">
        <v>20</v>
      </c>
      <c r="G14" s="15" t="s">
        <v>2</v>
      </c>
      <c r="H14" s="15" t="s">
        <v>64</v>
      </c>
      <c r="I14" s="15" t="s">
        <v>20</v>
      </c>
      <c r="J14" s="15" t="s">
        <v>2</v>
      </c>
      <c r="K14" s="15" t="s">
        <v>64</v>
      </c>
      <c r="L14" s="15" t="s">
        <v>20</v>
      </c>
      <c r="M14" s="15" t="s">
        <v>2</v>
      </c>
      <c r="N14" s="15" t="s">
        <v>64</v>
      </c>
      <c r="O14" s="39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29" x14ac:dyDescent="0.3">
      <c r="A15" s="14" t="s">
        <v>26</v>
      </c>
      <c r="B15" s="14" t="s">
        <v>27</v>
      </c>
      <c r="C15" s="12">
        <f t="shared" ref="C15:C24" si="0">(SUMIFS(MESKENAG2,KAYNAK,A15,SEBEP,B15,SÜRE,"Uzun",BİLDİRİM,"Bildirimsiz",İL,$B$10,İLÇE,$B$11)/VLOOKUP($B$11,ABONE2,3,FALSE))</f>
        <v>4.3536936884659471E-3</v>
      </c>
      <c r="D15" s="12">
        <f t="shared" ref="D15:D24" si="1">(SUMIFS(MESKENOG2,KAYNAK,A15,SEBEP,B15,SÜRE,"Uzun",BİLDİRİM,"Bildirimsiz",İL,$B$10,İLÇE,$B$11)/VLOOKUP($B$11,ABONE2,4,FALSE))</f>
        <v>0</v>
      </c>
      <c r="E15" s="12">
        <f t="shared" ref="E15:E24" si="2">(SUMIFS(MESKENAG2,KAYNAK,A15,SEBEP,B15,SÜRE,"Uzun",BİLDİRİM,"Bildirimsiz",İL,$B$10,İLÇE,$B$11)+SUMIFS(MESKENOG2,KAYNAK,A15,SEBEP,B15,SÜRE,"Uzun",BİLDİRİM,"Bildirimsiz",İL,$B$10,İLÇE,$B$11))/VLOOKUP($B$11,ABONE2,5,FALSE)</f>
        <v>4.3530326356738935E-3</v>
      </c>
      <c r="F15" s="12">
        <f t="shared" ref="F15:F24" si="3">(SUMIFS(TARIMSALAG2,KAYNAK,A15,SEBEP,B15,SÜRE,"Uzun",BİLDİRİM,"Bildirimsiz",İL,$B$10,İLÇE,$B$11)/VLOOKUP($B$11,ABONE2,6,FALSE))</f>
        <v>0</v>
      </c>
      <c r="G15" s="12">
        <v>0</v>
      </c>
      <c r="H15" s="12">
        <f t="shared" ref="H15:H24" si="4">(SUMIFS(TARIMSALAG2,KAYNAK,A15,SEBEP,B15,SÜRE,"Uzun",BİLDİRİM,"Bildirimsiz",İL,$B$10,İLÇE,$B$11)+SUMIFS(TARIMSALOG2,KAYNAK,A15,SEBEP,B15,SÜRE,"Uzun",BİLDİRİM,"Bildirimsiz",İL,$B$10,İLÇE,$B$11))/VLOOKUP($B$11,ABONE2,8,FALSE)</f>
        <v>0</v>
      </c>
      <c r="I15" s="12">
        <f t="shared" ref="I15:I24" si="5">(SUMIFS(TICARETHANEAG2,KAYNAK,A15,SEBEP,B15,SÜRE,"Uzun",BİLDİRİM,"Bildirimsiz",İL,$B$10,İLÇE,$B$11)/VLOOKUP($B$11,ABONE2,9,FALSE))</f>
        <v>2.2494827311553924E-2</v>
      </c>
      <c r="J15" s="12">
        <f t="shared" ref="J15:J24" si="6">(SUMIFS(TICARETHANEOG2,KAYNAK,A15,SEBEP,B15,SÜRE,"Uzun",BİLDİRİM,"Bildirimsiz",İL,$B$10,İLÇE,$B$11)/VLOOKUP($B$11,ABONE2,10,FALSE))</f>
        <v>0.47321163113283093</v>
      </c>
      <c r="K15" s="12">
        <f t="shared" ref="K15:K24" si="7">(SUMIFS(TICARETHANEAG2,KAYNAK,A15,SEBEP,B15,SÜRE,"Uzun",BİLDİRİM,"Bildirimsiz",İL,$B$10,İLÇE,$B$11)+SUMIFS(TICARETHANEOG2,KAYNAK,A15,SEBEP,B15,SÜRE,"Uzun",BİLDİRİM,"Bildirimsiz",İL,$B$10,İLÇE,$B$11))/VLOOKUP($B$11,ABONE2,11,FALSE)</f>
        <v>2.6755147392155378E-2</v>
      </c>
      <c r="L15" s="12">
        <f t="shared" ref="L15:L24" si="8">(SUMIFS(SANAYIAG2,KAYNAK,A15,SEBEP,B15,SÜRE,"Uzun",BİLDİRİM,"Bildirimsiz",İL,$B$10,İLÇE,$B$11)/VLOOKUP($B$11,ABONE2,12,FALSE))</f>
        <v>0</v>
      </c>
      <c r="M15" s="12">
        <f t="shared" ref="M15:M24" si="9">(SUMIFS(SANAYIOG2,KAYNAK,A15,SEBEP,B15,SÜRE,"Uzun",BİLDİRİM,"Bildirimsiz",İL,$B$10,İLÇE,$B$11)/VLOOKUP($B$11,ABONE2,13,FALSE))</f>
        <v>0</v>
      </c>
      <c r="N15" s="12">
        <f t="shared" ref="N15:N24" si="10">(SUMIFS(SANAYIAG2,KAYNAK,A15,SEBEP,B15,SÜRE,"Uzun",BİLDİRİM,"Bildirimsiz",İL,$B$10,İLÇE,$B$11)+SUMIFS(SANAYIOG2,KAYNAK,A15,SEBEP,B15,SÜRE,"Uzun",BİLDİRİM,"Bildirimsiz",İL,$B$10,İLÇE,$B$11))/VLOOKUP($B$11,ABONE2,14,FALSE)</f>
        <v>0</v>
      </c>
      <c r="O15" s="17">
        <f t="shared" ref="O15:O24" si="11">(SUMIFS(MESKENAG2,KAYNAK,A15,SEBEP,B15,SÜRE,"Uzun",BİLDİRİM,"Bildirimsiz",İL,$B$10,İLÇE,$B$11)+SUMIFS(MESKENOG2,KAYNAK,A15,SEBEP,B15,SÜRE,"Uzun",BİLDİRİM,"Bildirimsiz",İL,$B$10,İLÇE,$B$11)+SUMIFS(TARIMSALAG2,KAYNAK,A15,SEBEP,B15,SÜRE,"Uzun",BİLDİRİM,"Bildirimsiz",İL,$B$10,İLÇE,$B$11)+SUMIFS(TARIMSALOG2,KAYNAK,A15,SEBEP,B15,SÜRE,"Uzun",BİLDİRİM,"Bildirimsiz",İL,$B$10,İLÇE,$B$11)+SUMIFS(TICARETHANEAG2,KAYNAK,A15,SEBEP,B15,SÜRE,"Uzun",BİLDİRİM,"Bildirimsiz",İL,$B$10,İLÇE,$B$11)+SUMIFS(TICARETHANEOG2,KAYNAK,A15,SEBEP,B15,SÜRE,"Uzun",BİLDİRİM,"Bildirimsiz",İL,$B$10,İLÇE,$B$11)+SUMIFS(SANAYIAG2,KAYNAK,A15,SEBEP,B15,SÜRE,"Uzun",BİLDİRİM,"Bildirimsiz",İL,$B$10,İLÇE,$B$11)+SUMIFS(SANAYIOG2,KAYNAK,A15,SEBEP,B15,SÜRE,"Uzun",BİLDİRİM,"Bildirimsiz",İL,$B$10,İLÇE,$B$11))/VLOOKUP($B$11,ABONE2,15,FALSE)</f>
        <v>8.2890332979194126E-3</v>
      </c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29" x14ac:dyDescent="0.3">
      <c r="A16" s="14" t="s">
        <v>26</v>
      </c>
      <c r="B16" s="14" t="s">
        <v>4</v>
      </c>
      <c r="C16" s="12">
        <f t="shared" si="0"/>
        <v>0</v>
      </c>
      <c r="D16" s="12">
        <f t="shared" si="1"/>
        <v>0</v>
      </c>
      <c r="E16" s="12">
        <f t="shared" si="2"/>
        <v>0</v>
      </c>
      <c r="F16" s="12">
        <f t="shared" si="3"/>
        <v>0</v>
      </c>
      <c r="G16" s="12">
        <v>0</v>
      </c>
      <c r="H16" s="12">
        <f t="shared" si="4"/>
        <v>0</v>
      </c>
      <c r="I16" s="12">
        <f t="shared" si="5"/>
        <v>0</v>
      </c>
      <c r="J16" s="12">
        <f t="shared" si="6"/>
        <v>0</v>
      </c>
      <c r="K16" s="12">
        <f t="shared" si="7"/>
        <v>0</v>
      </c>
      <c r="L16" s="12">
        <f t="shared" si="8"/>
        <v>0</v>
      </c>
      <c r="M16" s="12">
        <f t="shared" si="9"/>
        <v>0</v>
      </c>
      <c r="N16" s="12">
        <f t="shared" si="10"/>
        <v>0</v>
      </c>
      <c r="O16" s="17">
        <f t="shared" si="11"/>
        <v>0</v>
      </c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3">
      <c r="A17" s="14" t="s">
        <v>129</v>
      </c>
      <c r="B17" s="14" t="s">
        <v>27</v>
      </c>
      <c r="C17" s="12">
        <f t="shared" si="0"/>
        <v>2.0431443891757304E-2</v>
      </c>
      <c r="D17" s="12">
        <f t="shared" si="1"/>
        <v>0</v>
      </c>
      <c r="E17" s="12">
        <f t="shared" si="2"/>
        <v>2.042834163790189E-2</v>
      </c>
      <c r="F17" s="12">
        <f t="shared" si="3"/>
        <v>3.3756440722523497E-4</v>
      </c>
      <c r="G17" s="12">
        <v>0</v>
      </c>
      <c r="H17" s="12">
        <f t="shared" si="4"/>
        <v>3.3756440722523497E-4</v>
      </c>
      <c r="I17" s="12">
        <f t="shared" si="5"/>
        <v>6.0243293552521754E-2</v>
      </c>
      <c r="J17" s="12">
        <f t="shared" si="6"/>
        <v>0.2988165912073717</v>
      </c>
      <c r="K17" s="12">
        <f t="shared" si="7"/>
        <v>6.2498365034385779E-2</v>
      </c>
      <c r="L17" s="12">
        <f t="shared" si="8"/>
        <v>0</v>
      </c>
      <c r="M17" s="12">
        <f t="shared" si="9"/>
        <v>700.69293219699375</v>
      </c>
      <c r="N17" s="12">
        <f t="shared" si="10"/>
        <v>100.09899031385625</v>
      </c>
      <c r="O17" s="17">
        <f t="shared" si="11"/>
        <v>4.5000265280111612E-2</v>
      </c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3">
      <c r="A18" s="14" t="s">
        <v>129</v>
      </c>
      <c r="B18" s="14" t="s">
        <v>3</v>
      </c>
      <c r="C18" s="12">
        <f t="shared" si="0"/>
        <v>2.3916789642890939E-2</v>
      </c>
      <c r="D18" s="12">
        <f t="shared" si="1"/>
        <v>0</v>
      </c>
      <c r="E18" s="12">
        <f t="shared" si="2"/>
        <v>2.3913158183789376E-2</v>
      </c>
      <c r="F18" s="12">
        <f t="shared" si="3"/>
        <v>0.13938749747739626</v>
      </c>
      <c r="G18" s="12">
        <v>0</v>
      </c>
      <c r="H18" s="12">
        <f t="shared" si="4"/>
        <v>0.13938749747739626</v>
      </c>
      <c r="I18" s="12">
        <f t="shared" si="5"/>
        <v>0.10101625325097814</v>
      </c>
      <c r="J18" s="12">
        <f t="shared" si="6"/>
        <v>1.138077755395102</v>
      </c>
      <c r="K18" s="12">
        <f t="shared" si="7"/>
        <v>0.11081889185895706</v>
      </c>
      <c r="L18" s="12">
        <f t="shared" si="8"/>
        <v>37.138815714988674</v>
      </c>
      <c r="M18" s="12">
        <f t="shared" si="9"/>
        <v>0</v>
      </c>
      <c r="N18" s="12">
        <f t="shared" si="10"/>
        <v>31.833270612847432</v>
      </c>
      <c r="O18" s="17">
        <f t="shared" si="11"/>
        <v>4.5932510066873086E-2</v>
      </c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3">
      <c r="A19" s="14" t="s">
        <v>129</v>
      </c>
      <c r="B19" s="14" t="s">
        <v>4</v>
      </c>
      <c r="C19" s="12">
        <f t="shared" si="0"/>
        <v>0</v>
      </c>
      <c r="D19" s="12">
        <f t="shared" si="1"/>
        <v>0</v>
      </c>
      <c r="E19" s="12">
        <f t="shared" si="2"/>
        <v>0</v>
      </c>
      <c r="F19" s="12">
        <f t="shared" si="3"/>
        <v>0</v>
      </c>
      <c r="G19" s="12">
        <v>0</v>
      </c>
      <c r="H19" s="12">
        <f t="shared" si="4"/>
        <v>0</v>
      </c>
      <c r="I19" s="12">
        <f t="shared" si="5"/>
        <v>0</v>
      </c>
      <c r="J19" s="12">
        <f t="shared" si="6"/>
        <v>0</v>
      </c>
      <c r="K19" s="12">
        <f t="shared" si="7"/>
        <v>0</v>
      </c>
      <c r="L19" s="12">
        <f t="shared" si="8"/>
        <v>0</v>
      </c>
      <c r="M19" s="12">
        <f t="shared" si="9"/>
        <v>0</v>
      </c>
      <c r="N19" s="12">
        <f t="shared" si="10"/>
        <v>0</v>
      </c>
      <c r="O19" s="17">
        <f t="shared" si="11"/>
        <v>0</v>
      </c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3">
      <c r="A20" s="14" t="s">
        <v>129</v>
      </c>
      <c r="B20" s="14" t="s">
        <v>5</v>
      </c>
      <c r="C20" s="12">
        <f t="shared" si="0"/>
        <v>0</v>
      </c>
      <c r="D20" s="12">
        <f t="shared" si="1"/>
        <v>0</v>
      </c>
      <c r="E20" s="12">
        <f t="shared" si="2"/>
        <v>0</v>
      </c>
      <c r="F20" s="12">
        <f t="shared" si="3"/>
        <v>0</v>
      </c>
      <c r="G20" s="12">
        <v>0</v>
      </c>
      <c r="H20" s="12">
        <f t="shared" si="4"/>
        <v>0</v>
      </c>
      <c r="I20" s="12">
        <f t="shared" si="5"/>
        <v>0</v>
      </c>
      <c r="J20" s="12">
        <f t="shared" si="6"/>
        <v>0</v>
      </c>
      <c r="K20" s="12">
        <f t="shared" si="7"/>
        <v>0</v>
      </c>
      <c r="L20" s="12">
        <f t="shared" si="8"/>
        <v>0</v>
      </c>
      <c r="M20" s="12">
        <f t="shared" si="9"/>
        <v>0</v>
      </c>
      <c r="N20" s="12">
        <f t="shared" si="10"/>
        <v>0</v>
      </c>
      <c r="O20" s="17">
        <f t="shared" si="11"/>
        <v>0</v>
      </c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3">
      <c r="A21" s="14" t="s">
        <v>130</v>
      </c>
      <c r="B21" s="14" t="s">
        <v>27</v>
      </c>
      <c r="C21" s="12">
        <f t="shared" si="0"/>
        <v>2.9551629357059444E-2</v>
      </c>
      <c r="D21" s="12">
        <f t="shared" si="1"/>
        <v>0</v>
      </c>
      <c r="E21" s="12">
        <f t="shared" si="2"/>
        <v>2.9547142319501434E-2</v>
      </c>
      <c r="F21" s="12">
        <f t="shared" si="3"/>
        <v>2.2946712057857994E-2</v>
      </c>
      <c r="G21" s="12">
        <v>0</v>
      </c>
      <c r="H21" s="12">
        <f t="shared" si="4"/>
        <v>2.2946712057857994E-2</v>
      </c>
      <c r="I21" s="12">
        <f t="shared" si="5"/>
        <v>3.3616856003351014E-2</v>
      </c>
      <c r="J21" s="12">
        <f t="shared" si="6"/>
        <v>0</v>
      </c>
      <c r="K21" s="12">
        <f t="shared" si="7"/>
        <v>3.3299098676658229E-2</v>
      </c>
      <c r="L21" s="12">
        <f t="shared" si="8"/>
        <v>0</v>
      </c>
      <c r="M21" s="12">
        <f t="shared" si="9"/>
        <v>0</v>
      </c>
      <c r="N21" s="12">
        <f t="shared" si="10"/>
        <v>0</v>
      </c>
      <c r="O21" s="17">
        <f t="shared" si="11"/>
        <v>3.0145868173451679E-2</v>
      </c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3">
      <c r="A22" s="14" t="s">
        <v>130</v>
      </c>
      <c r="B22" s="14" t="s">
        <v>3</v>
      </c>
      <c r="C22" s="12">
        <f t="shared" si="0"/>
        <v>3.5242860036842098E-3</v>
      </c>
      <c r="D22" s="12">
        <f t="shared" si="1"/>
        <v>0</v>
      </c>
      <c r="E22" s="12">
        <f t="shared" si="2"/>
        <v>3.5237508858579599E-3</v>
      </c>
      <c r="F22" s="12">
        <f t="shared" si="3"/>
        <v>3.5497023799413267E-2</v>
      </c>
      <c r="G22" s="12">
        <v>0</v>
      </c>
      <c r="H22" s="12">
        <f t="shared" si="4"/>
        <v>3.5497023799413267E-2</v>
      </c>
      <c r="I22" s="12">
        <f t="shared" si="5"/>
        <v>2.0312232744316951E-2</v>
      </c>
      <c r="J22" s="12">
        <f t="shared" si="6"/>
        <v>0</v>
      </c>
      <c r="K22" s="12">
        <f t="shared" si="7"/>
        <v>2.0120234992494105E-2</v>
      </c>
      <c r="L22" s="12">
        <f t="shared" si="8"/>
        <v>0</v>
      </c>
      <c r="M22" s="12">
        <f t="shared" si="9"/>
        <v>0</v>
      </c>
      <c r="N22" s="12">
        <f t="shared" si="10"/>
        <v>0</v>
      </c>
      <c r="O22" s="17">
        <f t="shared" si="11"/>
        <v>6.7724107054963848E-3</v>
      </c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3">
      <c r="A23" s="14" t="s">
        <v>130</v>
      </c>
      <c r="B23" s="14" t="s">
        <v>4</v>
      </c>
      <c r="C23" s="12">
        <f t="shared" si="0"/>
        <v>0</v>
      </c>
      <c r="D23" s="12">
        <f t="shared" si="1"/>
        <v>0</v>
      </c>
      <c r="E23" s="12">
        <f t="shared" si="2"/>
        <v>0</v>
      </c>
      <c r="F23" s="12">
        <f t="shared" si="3"/>
        <v>0</v>
      </c>
      <c r="G23" s="12">
        <v>0</v>
      </c>
      <c r="H23" s="12">
        <f t="shared" si="4"/>
        <v>0</v>
      </c>
      <c r="I23" s="12">
        <f t="shared" si="5"/>
        <v>0</v>
      </c>
      <c r="J23" s="12">
        <f t="shared" si="6"/>
        <v>0</v>
      </c>
      <c r="K23" s="12">
        <f t="shared" si="7"/>
        <v>0</v>
      </c>
      <c r="L23" s="12">
        <f t="shared" si="8"/>
        <v>0</v>
      </c>
      <c r="M23" s="12">
        <f t="shared" si="9"/>
        <v>0</v>
      </c>
      <c r="N23" s="12">
        <f t="shared" si="10"/>
        <v>0</v>
      </c>
      <c r="O23" s="17">
        <f t="shared" si="11"/>
        <v>0</v>
      </c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3">
      <c r="A24" s="14" t="s">
        <v>130</v>
      </c>
      <c r="B24" s="14" t="s">
        <v>5</v>
      </c>
      <c r="C24" s="12">
        <f t="shared" si="0"/>
        <v>2.7949573582947787E-3</v>
      </c>
      <c r="D24" s="12">
        <f t="shared" si="1"/>
        <v>0</v>
      </c>
      <c r="E24" s="12">
        <f t="shared" si="2"/>
        <v>2.7945329797101604E-3</v>
      </c>
      <c r="F24" s="12">
        <f t="shared" si="3"/>
        <v>0</v>
      </c>
      <c r="G24" s="12">
        <v>0</v>
      </c>
      <c r="H24" s="12">
        <f t="shared" si="4"/>
        <v>0</v>
      </c>
      <c r="I24" s="12">
        <f t="shared" si="5"/>
        <v>1.1556995228325102E-4</v>
      </c>
      <c r="J24" s="12">
        <f t="shared" si="6"/>
        <v>0</v>
      </c>
      <c r="K24" s="12">
        <f t="shared" si="7"/>
        <v>1.1447754795252249E-4</v>
      </c>
      <c r="L24" s="12">
        <f t="shared" si="8"/>
        <v>0</v>
      </c>
      <c r="M24" s="12">
        <f t="shared" si="9"/>
        <v>0</v>
      </c>
      <c r="N24" s="12">
        <f t="shared" si="10"/>
        <v>0</v>
      </c>
      <c r="O24" s="17">
        <f t="shared" si="11"/>
        <v>2.2917392136502452E-3</v>
      </c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3">
      <c r="A25" s="34" t="s">
        <v>63</v>
      </c>
      <c r="B25" s="34"/>
      <c r="C25" s="12">
        <f>SUM(C15:C24)</f>
        <v>8.4572799942152624E-2</v>
      </c>
      <c r="D25" s="12">
        <f t="shared" ref="D25:O25" si="12">SUM(D15:D24)</f>
        <v>0</v>
      </c>
      <c r="E25" s="12">
        <f t="shared" si="12"/>
        <v>8.4559958642434721E-2</v>
      </c>
      <c r="F25" s="12">
        <f t="shared" si="12"/>
        <v>0.19816879774189278</v>
      </c>
      <c r="G25" s="12">
        <f t="shared" si="12"/>
        <v>0</v>
      </c>
      <c r="H25" s="12">
        <f t="shared" si="12"/>
        <v>0.19816879774189278</v>
      </c>
      <c r="I25" s="12">
        <f t="shared" si="12"/>
        <v>0.23779903281500503</v>
      </c>
      <c r="J25" s="12">
        <f t="shared" si="12"/>
        <v>1.9101059777353047</v>
      </c>
      <c r="K25" s="12">
        <f t="shared" si="12"/>
        <v>0.25360621550260309</v>
      </c>
      <c r="L25" s="12">
        <f t="shared" si="12"/>
        <v>37.138815714988674</v>
      </c>
      <c r="M25" s="12">
        <f t="shared" si="12"/>
        <v>700.69293219699375</v>
      </c>
      <c r="N25" s="12">
        <f t="shared" si="12"/>
        <v>131.93226092670369</v>
      </c>
      <c r="O25" s="12">
        <f t="shared" si="12"/>
        <v>0.13843182673750243</v>
      </c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ht="29.25" customHeight="1" x14ac:dyDescent="0.3">
      <c r="A26" s="34" t="s">
        <v>73</v>
      </c>
      <c r="B26" s="34"/>
      <c r="C26" s="33" t="s">
        <v>59</v>
      </c>
      <c r="D26" s="33"/>
      <c r="E26" s="33"/>
      <c r="F26" s="33" t="s">
        <v>60</v>
      </c>
      <c r="G26" s="33"/>
      <c r="H26" s="33"/>
      <c r="I26" s="33" t="s">
        <v>61</v>
      </c>
      <c r="J26" s="33"/>
      <c r="K26" s="33"/>
      <c r="L26" s="33" t="s">
        <v>62</v>
      </c>
      <c r="M26" s="33"/>
      <c r="N26" s="33"/>
      <c r="O26" s="39" t="s">
        <v>63</v>
      </c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3">
      <c r="A27" s="14" t="s">
        <v>18</v>
      </c>
      <c r="B27" s="14" t="s">
        <v>19</v>
      </c>
      <c r="C27" s="15" t="s">
        <v>1</v>
      </c>
      <c r="D27" s="15" t="s">
        <v>2</v>
      </c>
      <c r="E27" s="15" t="s">
        <v>64</v>
      </c>
      <c r="F27" s="15" t="s">
        <v>1</v>
      </c>
      <c r="G27" s="15" t="s">
        <v>2</v>
      </c>
      <c r="H27" s="15" t="s">
        <v>64</v>
      </c>
      <c r="I27" s="15" t="s">
        <v>1</v>
      </c>
      <c r="J27" s="15" t="s">
        <v>2</v>
      </c>
      <c r="K27" s="15" t="s">
        <v>64</v>
      </c>
      <c r="L27" s="15" t="s">
        <v>1</v>
      </c>
      <c r="M27" s="15" t="s">
        <v>2</v>
      </c>
      <c r="N27" s="15" t="s">
        <v>64</v>
      </c>
      <c r="O27" s="39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3">
      <c r="A28" s="14" t="s">
        <v>26</v>
      </c>
      <c r="B28" s="14" t="s">
        <v>27</v>
      </c>
      <c r="C28" s="12">
        <f>(SUMIFS(MESKENAG2,KAYNAK,A28,SEBEP,B28,SÜRE,"Uzun",BİLDİRİM,"Bildirimli",İL,$B$10,İLÇE,$B$11)/VLOOKUP($B$11,ABONE2,3,FALSE))</f>
        <v>0</v>
      </c>
      <c r="D28" s="12">
        <f>(SUMIFS(MESKENOG2,KAYNAK,A28,SEBEP,B28,SÜRE,"Uzun",BİLDİRİM,"Bildirimli",İL,$B$10,İLÇE,$B$11)/VLOOKUP($B$11,ABONE2,4,FALSE))</f>
        <v>0</v>
      </c>
      <c r="E28" s="12">
        <f>(SUMIFS(MESKENAG2,KAYNAK,A28,SEBEP,B28,SÜRE,"Uzun",BİLDİRİM,"Bildirimli",İL,$B$10,İLÇE,$B$11)+SUMIFS(MESKENOG2,KAYNAK,A28,SEBEP,B28,SÜRE,"Uzun",BİLDİRİM,"Bildirimli",İL,$B$10,İLÇE,$B$11))/VLOOKUP($B$11,ABONE2,5,FALSE)</f>
        <v>0</v>
      </c>
      <c r="F28" s="12">
        <f>(SUMIFS(TARIMSALAG2,KAYNAK,A28,SEBEP,B28,SÜRE,"Uzun",BİLDİRİM,"Bildirimli",İL,$B$10,İLÇE,$B$11)/VLOOKUP($B$11,ABONE2,6,FALSE))</f>
        <v>0</v>
      </c>
      <c r="G28" s="12">
        <v>0</v>
      </c>
      <c r="H28" s="12">
        <f>(SUMIFS(TARIMSALAG2,KAYNAK,A28,SEBEP,B28,SÜRE,"Uzun",BİLDİRİM,"Bildirimli",İL,$B$10,İLÇE,$B$11)+SUMIFS(TARIMSALOG2,KAYNAK,A28,SEBEP,B28,SÜRE,"Uzun",BİLDİRİM,"Bildirimli",İL,$B$10,İLÇE,$B$11))/VLOOKUP($B$11,ABONE2,8,FALSE)</f>
        <v>0</v>
      </c>
      <c r="I28" s="12">
        <f>(SUMIFS(TICARETHANEAG2,KAYNAK,A28,SEBEP,B28,SÜRE,"Uzun",BİLDİRİM,"Bildirimli",İL,$B$10,İLÇE,$B$11)/VLOOKUP($B$11,ABONE2,9,FALSE))</f>
        <v>0</v>
      </c>
      <c r="J28" s="12">
        <f>(SUMIFS(TICARETHANEOG2,KAYNAK,A28,SEBEP,B28,SÜRE,"Uzun",BİLDİRİM,"Bildirimli",İL,$B$10,İLÇE,$B$11)/VLOOKUP($B$11,ABONE2,10,FALSE))</f>
        <v>0</v>
      </c>
      <c r="K28" s="12">
        <f>(SUMIFS(TICARETHANEAG2,KAYNAK,A28,SEBEP,B28,SÜRE,"Uzun",BİLDİRİM,"Bildirimli",İL,$B$10,İLÇE,$B$11)+SUMIFS(TICARETHANEOG2,KAYNAK,A28,SEBEP,B28,SÜRE,"Uzun",BİLDİRİM,"Bildirimli",İL,$B$10,İLÇE,$B$11))/VLOOKUP($B$11,ABONE2,11,FALSE)</f>
        <v>0</v>
      </c>
      <c r="L28" s="12">
        <f>(SUMIFS(SANAYIAG2,KAYNAK,A28,SEBEP,B28,SÜRE,"Uzun",BİLDİRİM,"Bildirimli",İL,$B$10,İLÇE,$B$11)/VLOOKUP($B$11,ABONE2,12,FALSE))</f>
        <v>0</v>
      </c>
      <c r="M28" s="12">
        <f>(SUMIFS(SANAYIOG2,KAYNAK,A28,SEBEP,B28,SÜRE,"Uzun",BİLDİRİM,"Bildirimli",İL,$B$10,İLÇE,$B$11)/VLOOKUP($B$11,ABONE2,13,FALSE))</f>
        <v>0</v>
      </c>
      <c r="N28" s="12">
        <f>(SUMIFS(SANAYIAG2,KAYNAK,A28,SEBEP,B28,SÜRE,"Uzun",BİLDİRİM,"Bildirimli",İL,$B$10,İLÇE,$B$11)+SUMIFS(SANAYIOG2,KAYNAK,A28,SEBEP,B28,SÜRE,"Uzun",BİLDİRİM,"Bildirimli",İL,$B$10,İLÇE,$B$11))/VLOOKUP($B$11,ABONE2,14,FALSE)</f>
        <v>0</v>
      </c>
      <c r="O28" s="17">
        <f>(SUMIFS(MESKENAG2,KAYNAK,A28,SEBEP,B28,SÜRE,"Uzun",BİLDİRİM,"Bildirimli",İL,$B$10,İLÇE,$B$11)+SUMIFS(MESKENOG2,KAYNAK,A28,SEBEP,B28,SÜRE,"Uzun",BİLDİRİM,"Bildirimli",İL,$B$10,İLÇE,$B$11)+SUMIFS(TARIMSALAG2,KAYNAK,A28,SEBEP,B28,SÜRE,"Uzun",BİLDİRİM,"Bildirimli",İL,$B$10,İLÇE,$B$11)+SUMIFS(TARIMSALOG2,KAYNAK,A28,SEBEP,B28,SÜRE,"Uzun",BİLDİRİM,"Bildirimli",İL,$B$10,İLÇE,$B$11)+SUMIFS(TICARETHANEAG2,KAYNAK,A28,SEBEP,B28,SÜRE,"Uzun",BİLDİRİM,"Bildirimli",İL,$B$10,İLÇE,$B$11)+SUMIFS(TICARETHANEOG2,KAYNAK,A28,SEBEP,B28,SÜRE,"Uzun",BİLDİRİM,"Bildirimli",İL,$B$10,İLÇE,$B$11)+SUMIFS(SANAYIAG2,KAYNAK,A28,SEBEP,B28,SÜRE,"Uzun",BİLDİRİM,"Bildirimli",İL,$B$10,İLÇE,$B$11)+SUMIFS(SANAYIOG2,KAYNAK,A28,SEBEP,B28,SÜRE,"Uzun",BİLDİRİM,"Bildirimli",İL,$B$10,İLÇE,$B$11))/VLOOKUP($B$11,ABONE2,15,FALSE)</f>
        <v>0</v>
      </c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3">
      <c r="A29" s="14" t="s">
        <v>129</v>
      </c>
      <c r="B29" s="14" t="s">
        <v>27</v>
      </c>
      <c r="C29" s="12">
        <f>(SUMIFS(MESKENAG2,KAYNAK,A29,SEBEP,B29,SÜRE,"Uzun",BİLDİRİM,"Bildirimli",İL,$B$10,İLÇE,$B$11)/VLOOKUP($B$11,ABONE2,3,FALSE))</f>
        <v>6.3310847772200492E-4</v>
      </c>
      <c r="D29" s="12">
        <f>(SUMIFS(MESKENOG2,KAYNAK,A29,SEBEP,B29,SÜRE,"Uzun",BİLDİRİM,"Bildirimli",İL,$B$10,İLÇE,$B$11)/VLOOKUP($B$11,ABONE2,4,FALSE))</f>
        <v>0</v>
      </c>
      <c r="E29" s="12">
        <f>(SUMIFS(MESKENAG2,KAYNAK,A29,SEBEP,B29,SÜRE,"Uzun",BİLDİRİM,"Bildirimli",İL,$B$10,İLÇE,$B$11)+SUMIFS(MESKENOG2,KAYNAK,A29,SEBEP,B29,SÜRE,"Uzun",BİLDİRİM,"Bildirimli",İL,$B$10,İLÇE,$B$11))/VLOOKUP($B$11,ABONE2,5,FALSE)</f>
        <v>6.3301234828414855E-4</v>
      </c>
      <c r="F29" s="12">
        <f>(SUMIFS(TARIMSALAG2,KAYNAK,A29,SEBEP,B29,SÜRE,"Uzun",BİLDİRİM,"Bildirimli",İL,$B$10,İLÇE,$B$11)/VLOOKUP($B$11,ABONE2,6,FALSE))</f>
        <v>5.9425190873193413E-3</v>
      </c>
      <c r="G29" s="12">
        <v>0</v>
      </c>
      <c r="H29" s="12">
        <f>(SUMIFS(TARIMSALAG2,KAYNAK,A29,SEBEP,B29,SÜRE,"Uzun",BİLDİRİM,"Bildirimli",İL,$B$10,İLÇE,$B$11)+SUMIFS(TARIMSALOG2,KAYNAK,A29,SEBEP,B29,SÜRE,"Uzun",BİLDİRİM,"Bildirimli",İL,$B$10,İLÇE,$B$11))/VLOOKUP($B$11,ABONE2,8,FALSE)</f>
        <v>5.9425190873193413E-3</v>
      </c>
      <c r="I29" s="12">
        <f>(SUMIFS(TICARETHANEAG2,KAYNAK,A29,SEBEP,B29,SÜRE,"Uzun",BİLDİRİM,"Bildirimli",İL,$B$10,İLÇE,$B$11)/VLOOKUP($B$11,ABONE2,9,FALSE))</f>
        <v>3.9977082957434974E-3</v>
      </c>
      <c r="J29" s="12">
        <f>(SUMIFS(TICARETHANEOG2,KAYNAK,A29,SEBEP,B29,SÜRE,"Uzun",BİLDİRİM,"Bildirimli",İL,$B$10,İLÇE,$B$11)/VLOOKUP($B$11,ABONE2,10,FALSE))</f>
        <v>8.7318004540282365E-2</v>
      </c>
      <c r="K29" s="12">
        <f>(SUMIFS(TICARETHANEAG2,KAYNAK,A29,SEBEP,B29,SÜRE,"Uzun",BİLDİRİM,"Bildirimli",İL,$B$10,İLÇE,$B$11)+SUMIFS(TICARETHANEOG2,KAYNAK,A29,SEBEP,B29,SÜRE,"Uzun",BİLDİRİM,"Bildirimli",İL,$B$10,İLÇE,$B$11))/VLOOKUP($B$11,ABONE2,11,FALSE)</f>
        <v>4.7852785132342732E-3</v>
      </c>
      <c r="L29" s="12">
        <f>(SUMIFS(SANAYIAG2,KAYNAK,A29,SEBEP,B29,SÜRE,"Uzun",BİLDİRİM,"Bildirimli",İL,$B$10,İLÇE,$B$11)/VLOOKUP($B$11,ABONE2,12,FALSE))</f>
        <v>1.5203437672285955</v>
      </c>
      <c r="M29" s="12">
        <f>(SUMIFS(SANAYIOG2,KAYNAK,A29,SEBEP,B29,SÜRE,"Uzun",BİLDİRİM,"Bildirimli",İL,$B$10,İLÇE,$B$11)/VLOOKUP($B$11,ABONE2,13,FALSE))</f>
        <v>0</v>
      </c>
      <c r="N29" s="12">
        <f>(SUMIFS(SANAYIAG2,KAYNAK,A29,SEBEP,B29,SÜRE,"Uzun",BİLDİRİM,"Bildirimli",İL,$B$10,İLÇE,$B$11)+SUMIFS(SANAYIOG2,KAYNAK,A29,SEBEP,B29,SÜRE,"Uzun",BİLDİRİM,"Bildirimli",İL,$B$10,İLÇE,$B$11))/VLOOKUP($B$11,ABONE2,14,FALSE)</f>
        <v>1.3031518004816534</v>
      </c>
      <c r="O29" s="17">
        <f>(SUMIFS(MESKENAG2,KAYNAK,A29,SEBEP,B29,SÜRE,"Uzun",BİLDİRİM,"Bildirimli",İL,$B$10,İLÇE,$B$11)+SUMIFS(MESKENOG2,KAYNAK,A29,SEBEP,B29,SÜRE,"Uzun",BİLDİRİM,"Bildirimli",İL,$B$10,İLÇE,$B$11)+SUMIFS(TARIMSALAG2,KAYNAK,A29,SEBEP,B29,SÜRE,"Uzun",BİLDİRİM,"Bildirimli",İL,$B$10,İLÇE,$B$11)+SUMIFS(TARIMSALOG2,KAYNAK,A29,SEBEP,B29,SÜRE,"Uzun",BİLDİRİM,"Bildirimli",İL,$B$10,İLÇE,$B$11)+SUMIFS(TICARETHANEAG2,KAYNAK,A29,SEBEP,B29,SÜRE,"Uzun",BİLDİRİM,"Bildirimli",İL,$B$10,İLÇE,$B$11)+SUMIFS(TICARETHANEOG2,KAYNAK,A29,SEBEP,B29,SÜRE,"Uzun",BİLDİRİM,"Bildirimli",İL,$B$10,İLÇE,$B$11)+SUMIFS(SANAYIAG2,KAYNAK,A29,SEBEP,B29,SÜRE,"Uzun",BİLDİRİM,"Bildirimli",İL,$B$10,İLÇE,$B$11)+SUMIFS(SANAYIOG2,KAYNAK,A29,SEBEP,B29,SÜRE,"Uzun",BİLDİRİM,"Bildirimli",İL,$B$10,İLÇE,$B$11))/VLOOKUP($B$11,ABONE2,15,FALSE)</f>
        <v>1.6455654259519984E-3</v>
      </c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3">
      <c r="A30" s="14" t="s">
        <v>129</v>
      </c>
      <c r="B30" s="14" t="s">
        <v>5</v>
      </c>
      <c r="C30" s="12">
        <f>(SUMIFS(MESKENAG2,KAYNAK,A30,SEBEP,B30,SÜRE,"Uzun",BİLDİRİM,"Bildirimli",İL,$B$10,İLÇE,$B$11)/VLOOKUP($B$11,ABONE2,3,FALSE))</f>
        <v>0</v>
      </c>
      <c r="D30" s="12">
        <f>(SUMIFS(MESKENOG2,KAYNAK,A30,SEBEP,B30,SÜRE,"Uzun",BİLDİRİM,"Bildirimli",İL,$B$10,İLÇE,$B$11)/VLOOKUP($B$11,ABONE2,4,FALSE))</f>
        <v>0</v>
      </c>
      <c r="E30" s="12">
        <f>(SUMIFS(MESKENAG2,KAYNAK,A30,SEBEP,B30,SÜRE,"Uzun",BİLDİRİM,"Bildirimli",İL,$B$10,İLÇE,$B$11)+SUMIFS(MESKENOG2,KAYNAK,A30,SEBEP,B30,SÜRE,"Uzun",BİLDİRİM,"Bildirimli",İL,$B$10,İLÇE,$B$11))/VLOOKUP($B$11,ABONE2,5,FALSE)</f>
        <v>0</v>
      </c>
      <c r="F30" s="12">
        <f>(SUMIFS(TARIMSALAG2,KAYNAK,A30,SEBEP,B30,SÜRE,"Uzun",BİLDİRİM,"Bildirimli",İL,$B$10,İLÇE,$B$11)/VLOOKUP($B$11,ABONE2,6,FALSE))</f>
        <v>0</v>
      </c>
      <c r="G30" s="12">
        <v>0</v>
      </c>
      <c r="H30" s="12">
        <f>(SUMIFS(TARIMSALAG2,KAYNAK,A30,SEBEP,B30,SÜRE,"Uzun",BİLDİRİM,"Bildirimli",İL,$B$10,İLÇE,$B$11)+SUMIFS(TARIMSALOG2,KAYNAK,A30,SEBEP,B30,SÜRE,"Uzun",BİLDİRİM,"Bildirimli",İL,$B$10,İLÇE,$B$11))/VLOOKUP($B$11,ABONE2,8,FALSE)</f>
        <v>0</v>
      </c>
      <c r="I30" s="12">
        <f>(SUMIFS(TICARETHANEAG2,KAYNAK,A30,SEBEP,B30,SÜRE,"Uzun",BİLDİRİM,"Bildirimli",İL,$B$10,İLÇE,$B$11)/VLOOKUP($B$11,ABONE2,9,FALSE))</f>
        <v>0</v>
      </c>
      <c r="J30" s="12">
        <f>(SUMIFS(TICARETHANEOG2,KAYNAK,A30,SEBEP,B30,SÜRE,"Uzun",BİLDİRİM,"Bildirimli",İL,$B$10,İLÇE,$B$11)/VLOOKUP($B$11,ABONE2,10,FALSE))</f>
        <v>0</v>
      </c>
      <c r="K30" s="12">
        <f>(SUMIFS(TICARETHANEAG2,KAYNAK,A30,SEBEP,B30,SÜRE,"Uzun",BİLDİRİM,"Bildirimli",İL,$B$10,İLÇE,$B$11)+SUMIFS(TICARETHANEOG2,KAYNAK,A30,SEBEP,B30,SÜRE,"Uzun",BİLDİRİM,"Bildirimli",İL,$B$10,İLÇE,$B$11))/VLOOKUP($B$11,ABONE2,11,FALSE)</f>
        <v>0</v>
      </c>
      <c r="L30" s="12">
        <f>(SUMIFS(SANAYIAG2,KAYNAK,A30,SEBEP,B30,SÜRE,"Uzun",BİLDİRİM,"Bildirimli",İL,$B$10,İLÇE,$B$11)/VLOOKUP($B$11,ABONE2,12,FALSE))</f>
        <v>0</v>
      </c>
      <c r="M30" s="12">
        <f>(SUMIFS(SANAYIOG2,KAYNAK,A30,SEBEP,B30,SÜRE,"Uzun",BİLDİRİM,"Bildirimli",İL,$B$10,İLÇE,$B$11)/VLOOKUP($B$11,ABONE2,13,FALSE))</f>
        <v>0</v>
      </c>
      <c r="N30" s="12">
        <f>(SUMIFS(SANAYIAG2,KAYNAK,A30,SEBEP,B30,SÜRE,"Uzun",BİLDİRİM,"Bildirimli",İL,$B$10,İLÇE,$B$11)+SUMIFS(SANAYIOG2,KAYNAK,A30,SEBEP,B30,SÜRE,"Uzun",BİLDİRİM,"Bildirimli",İL,$B$10,İLÇE,$B$11))/VLOOKUP($B$11,ABONE2,14,FALSE)</f>
        <v>0</v>
      </c>
      <c r="O30" s="17">
        <f>(SUMIFS(MESKENAG2,KAYNAK,A30,SEBEP,B30,SÜRE,"Uzun",BİLDİRİM,"Bildirimli",İL,$B$10,İLÇE,$B$11)+SUMIFS(MESKENOG2,KAYNAK,A30,SEBEP,B30,SÜRE,"Uzun",BİLDİRİM,"Bildirimli",İL,$B$10,İLÇE,$B$11)+SUMIFS(TARIMSALAG2,KAYNAK,A30,SEBEP,B30,SÜRE,"Uzun",BİLDİRİM,"Bildirimli",İL,$B$10,İLÇE,$B$11)+SUMIFS(TARIMSALOG2,KAYNAK,A30,SEBEP,B30,SÜRE,"Uzun",BİLDİRİM,"Bildirimli",İL,$B$10,İLÇE,$B$11)+SUMIFS(TICARETHANEAG2,KAYNAK,A30,SEBEP,B30,SÜRE,"Uzun",BİLDİRİM,"Bildirimli",İL,$B$10,İLÇE,$B$11)+SUMIFS(TICARETHANEOG2,KAYNAK,A30,SEBEP,B30,SÜRE,"Uzun",BİLDİRİM,"Bildirimli",İL,$B$10,İLÇE,$B$11)+SUMIFS(SANAYIAG2,KAYNAK,A30,SEBEP,B30,SÜRE,"Uzun",BİLDİRİM,"Bildirimli",İL,$B$10,İLÇE,$B$11)+SUMIFS(SANAYIOG2,KAYNAK,A30,SEBEP,B30,SÜRE,"Uzun",BİLDİRİM,"Bildirimli",İL,$B$10,İLÇE,$B$11))/VLOOKUP($B$11,ABONE2,15,FALSE)</f>
        <v>0</v>
      </c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3">
      <c r="A31" s="14" t="s">
        <v>130</v>
      </c>
      <c r="B31" s="14" t="s">
        <v>27</v>
      </c>
      <c r="C31" s="12">
        <f>(SUMIFS(MESKENAG2,KAYNAK,A31,SEBEP,B31,SÜRE,"Uzun",BİLDİRİM,"Bildirimli",İL,$B$10,İLÇE,$B$11)/VLOOKUP($B$11,ABONE2,3,FALSE))</f>
        <v>2.6609194610010788E-2</v>
      </c>
      <c r="D31" s="12">
        <f>(SUMIFS(MESKENOG2,KAYNAK,A31,SEBEP,B31,SÜRE,"Uzun",BİLDİRİM,"Bildirimli",İL,$B$10,İLÇE,$B$11)/VLOOKUP($B$11,ABONE2,4,FALSE))</f>
        <v>0</v>
      </c>
      <c r="E31" s="12">
        <f>(SUMIFS(MESKENAG2,KAYNAK,A31,SEBEP,B31,SÜRE,"Uzun",BİLDİRİM,"Bildirimli",İL,$B$10,İLÇE,$B$11)+SUMIFS(MESKENOG2,KAYNAK,A31,SEBEP,B31,SÜRE,"Uzun",BİLDİRİM,"Bildirimli",İL,$B$10,İLÇE,$B$11))/VLOOKUP($B$11,ABONE2,5,FALSE)</f>
        <v>2.6605154343595661E-2</v>
      </c>
      <c r="F31" s="12">
        <f>(SUMIFS(TARIMSALAG2,KAYNAK,A31,SEBEP,B31,SÜRE,"Uzun",BİLDİRİM,"Bildirimli",İL,$B$10,İLÇE,$B$11)/VLOOKUP($B$11,ABONE2,6,FALSE))</f>
        <v>2.4780894145632398E-3</v>
      </c>
      <c r="G31" s="12">
        <v>0</v>
      </c>
      <c r="H31" s="12">
        <f>(SUMIFS(TARIMSALAG2,KAYNAK,A31,SEBEP,B31,SÜRE,"Uzun",BİLDİRİM,"Bildirimli",İL,$B$10,İLÇE,$B$11)+SUMIFS(TARIMSALOG2,KAYNAK,A31,SEBEP,B31,SÜRE,"Uzun",BİLDİRİM,"Bildirimli",İL,$B$10,İLÇE,$B$11))/VLOOKUP($B$11,ABONE2,8,FALSE)</f>
        <v>2.4780894145632398E-3</v>
      </c>
      <c r="I31" s="12">
        <f>(SUMIFS(TICARETHANEAG2,KAYNAK,A31,SEBEP,B31,SÜRE,"Uzun",BİLDİRİM,"Bildirimli",İL,$B$10,İLÇE,$B$11)/VLOOKUP($B$11,ABONE2,9,FALSE))</f>
        <v>3.2221332201195781E-2</v>
      </c>
      <c r="J31" s="12">
        <f>(SUMIFS(TICARETHANEOG2,KAYNAK,A31,SEBEP,B31,SÜRE,"Uzun",BİLDİRİM,"Bildirimli",İL,$B$10,İLÇE,$B$11)/VLOOKUP($B$11,ABONE2,10,FALSE))</f>
        <v>0</v>
      </c>
      <c r="K31" s="12">
        <f>(SUMIFS(TICARETHANEAG2,KAYNAK,A31,SEBEP,B31,SÜRE,"Uzun",BİLDİRİM,"Bildirimli",İL,$B$10,İLÇE,$B$11)+SUMIFS(TICARETHANEOG2,KAYNAK,A31,SEBEP,B31,SÜRE,"Uzun",BİLDİRİM,"Bildirimli",İL,$B$10,İLÇE,$B$11))/VLOOKUP($B$11,ABONE2,11,FALSE)</f>
        <v>3.191676581397291E-2</v>
      </c>
      <c r="L31" s="12">
        <f>(SUMIFS(SANAYIAG2,KAYNAK,A31,SEBEP,B31,SÜRE,"Uzun",BİLDİRİM,"Bildirimli",İL,$B$10,İLÇE,$B$11)/VLOOKUP($B$11,ABONE2,12,FALSE))</f>
        <v>0</v>
      </c>
      <c r="M31" s="12">
        <f>(SUMIFS(SANAYIOG2,KAYNAK,A31,SEBEP,B31,SÜRE,"Uzun",BİLDİRİM,"Bildirimli",İL,$B$10,İLÇE,$B$11)/VLOOKUP($B$11,ABONE2,13,FALSE))</f>
        <v>0</v>
      </c>
      <c r="N31" s="12">
        <f>(SUMIFS(SANAYIAG2,KAYNAK,A31,SEBEP,B31,SÜRE,"Uzun",BİLDİRİM,"Bildirimli",İL,$B$10,İLÇE,$B$11)+SUMIFS(SANAYIOG2,KAYNAK,A31,SEBEP,B31,SÜRE,"Uzun",BİLDİRİM,"Bildirimli",İL,$B$10,İLÇE,$B$11))/VLOOKUP($B$11,ABONE2,14,FALSE)</f>
        <v>0</v>
      </c>
      <c r="O31" s="17">
        <f>(SUMIFS(MESKENAG2,KAYNAK,A31,SEBEP,B31,SÜRE,"Uzun",BİLDİRİM,"Bildirimli",İL,$B$10,İLÇE,$B$11)+SUMIFS(MESKENOG2,KAYNAK,A31,SEBEP,B31,SÜRE,"Uzun",BİLDİRİM,"Bildirimli",İL,$B$10,İLÇE,$B$11)+SUMIFS(TARIMSALAG2,KAYNAK,A31,SEBEP,B31,SÜRE,"Uzun",BİLDİRİM,"Bildirimli",İL,$B$10,İLÇE,$B$11)+SUMIFS(TARIMSALOG2,KAYNAK,A31,SEBEP,B31,SÜRE,"Uzun",BİLDİRİM,"Bildirimli",İL,$B$10,İLÇE,$B$11)+SUMIFS(TICARETHANEAG2,KAYNAK,A31,SEBEP,B31,SÜRE,"Uzun",BİLDİRİM,"Bildirimli",İL,$B$10,İLÇE,$B$11)+SUMIFS(TICARETHANEOG2,KAYNAK,A31,SEBEP,B31,SÜRE,"Uzun",BİLDİRİM,"Bildirimli",İL,$B$10,İLÇE,$B$11)+SUMIFS(SANAYIAG2,KAYNAK,A31,SEBEP,B31,SÜRE,"Uzun",BİLDİRİM,"Bildirimli",İL,$B$10,İLÇE,$B$11)+SUMIFS(SANAYIOG2,KAYNAK,A31,SEBEP,B31,SÜRE,"Uzun",BİLDİRİM,"Bildirimli",İL,$B$10,İLÇE,$B$11))/VLOOKUP($B$11,ABONE2,15,FALSE)</f>
        <v>2.7315645308932809E-2</v>
      </c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3">
      <c r="A32" s="14" t="s">
        <v>130</v>
      </c>
      <c r="B32" s="14" t="s">
        <v>5</v>
      </c>
      <c r="C32" s="12">
        <f>(SUMIFS(MESKENAG2,KAYNAK,A32,SEBEP,B32,SÜRE,"Uzun",BİLDİRİM,"Bildirimli",İL,$B$10,İLÇE,$B$11)/VLOOKUP($B$11,ABONE2,3,FALSE))</f>
        <v>0</v>
      </c>
      <c r="D32" s="12">
        <f>(SUMIFS(MESKENOG2,KAYNAK,A32,SEBEP,B32,SÜRE,"Uzun",BİLDİRİM,"Bildirimli",İL,$B$10,İLÇE,$B$11)/VLOOKUP($B$11,ABONE2,4,FALSE))</f>
        <v>0</v>
      </c>
      <c r="E32" s="12">
        <f>(SUMIFS(MESKENAG2,KAYNAK,A32,SEBEP,B32,SÜRE,"Uzun",BİLDİRİM,"Bildirimli",İL,$B$10,İLÇE,$B$11)+SUMIFS(MESKENOG2,KAYNAK,A32,SEBEP,B32,SÜRE,"Uzun",BİLDİRİM,"Bildirimli",İL,$B$10,İLÇE,$B$11))/VLOOKUP($B$11,ABONE2,5,FALSE)</f>
        <v>0</v>
      </c>
      <c r="F32" s="12">
        <f>(SUMIFS(TARIMSALAG2,KAYNAK,A32,SEBEP,B32,SÜRE,"Uzun",BİLDİRİM,"Bildirimli",İL,$B$10,İLÇE,$B$11)/VLOOKUP($B$11,ABONE2,6,FALSE))</f>
        <v>0</v>
      </c>
      <c r="G32" s="12">
        <v>0</v>
      </c>
      <c r="H32" s="12">
        <f>(SUMIFS(TARIMSALAG2,KAYNAK,A32,SEBEP,B32,SÜRE,"Uzun",BİLDİRİM,"Bildirimli",İL,$B$10,İLÇE,$B$11)+SUMIFS(TARIMSALOG2,KAYNAK,A32,SEBEP,B32,SÜRE,"Uzun",BİLDİRİM,"Bildirimli",İL,$B$10,İLÇE,$B$11))/VLOOKUP($B$11,ABONE2,8,FALSE)</f>
        <v>0</v>
      </c>
      <c r="I32" s="12">
        <f>(SUMIFS(TICARETHANEAG2,KAYNAK,A32,SEBEP,B32,SÜRE,"Uzun",BİLDİRİM,"Bildirimli",İL,$B$10,İLÇE,$B$11)/VLOOKUP($B$11,ABONE2,9,FALSE))</f>
        <v>0</v>
      </c>
      <c r="J32" s="12">
        <f>(SUMIFS(TICARETHANEOG2,KAYNAK,A32,SEBEP,B32,SÜRE,"Uzun",BİLDİRİM,"Bildirimli",İL,$B$10,İLÇE,$B$11)/VLOOKUP($B$11,ABONE2,10,FALSE))</f>
        <v>0</v>
      </c>
      <c r="K32" s="12">
        <f>(SUMIFS(TICARETHANEAG2,KAYNAK,A32,SEBEP,B32,SÜRE,"Uzun",BİLDİRİM,"Bildirimli",İL,$B$10,İLÇE,$B$11)+SUMIFS(TICARETHANEOG2,KAYNAK,A32,SEBEP,B32,SÜRE,"Uzun",BİLDİRİM,"Bildirimli",İL,$B$10,İLÇE,$B$11))/VLOOKUP($B$11,ABONE2,11,FALSE)</f>
        <v>0</v>
      </c>
      <c r="L32" s="12">
        <f>(SUMIFS(SANAYIAG2,KAYNAK,A32,SEBEP,B32,SÜRE,"Uzun",BİLDİRİM,"Bildirimli",İL,$B$10,İLÇE,$B$11)/VLOOKUP($B$11,ABONE2,12,FALSE))</f>
        <v>0</v>
      </c>
      <c r="M32" s="12">
        <f>(SUMIFS(SANAYIOG2,KAYNAK,A32,SEBEP,B32,SÜRE,"Uzun",BİLDİRİM,"Bildirimli",İL,$B$10,İLÇE,$B$11)/VLOOKUP($B$11,ABONE2,13,FALSE))</f>
        <v>0</v>
      </c>
      <c r="N32" s="12">
        <f>(SUMIFS(SANAYIAG2,KAYNAK,A32,SEBEP,B32,SÜRE,"Uzun",BİLDİRİM,"Bildirimli",İL,$B$10,İLÇE,$B$11)+SUMIFS(SANAYIOG2,KAYNAK,A32,SEBEP,B32,SÜRE,"Uzun",BİLDİRİM,"Bildirimli",İL,$B$10,İLÇE,$B$11))/VLOOKUP($B$11,ABONE2,14,FALSE)</f>
        <v>0</v>
      </c>
      <c r="O32" s="17">
        <f>(SUMIFS(MESKENAG2,KAYNAK,A32,SEBEP,B32,SÜRE,"Uzun",BİLDİRİM,"Bildirimli",İL,$B$10,İLÇE,$B$11)+SUMIFS(MESKENOG2,KAYNAK,A32,SEBEP,B32,SÜRE,"Uzun",BİLDİRİM,"Bildirimli",İL,$B$10,İLÇE,$B$11)+SUMIFS(TARIMSALAG2,KAYNAK,A32,SEBEP,B32,SÜRE,"Uzun",BİLDİRİM,"Bildirimli",İL,$B$10,İLÇE,$B$11)+SUMIFS(TARIMSALOG2,KAYNAK,A32,SEBEP,B32,SÜRE,"Uzun",BİLDİRİM,"Bildirimli",İL,$B$10,İLÇE,$B$11)+SUMIFS(TICARETHANEAG2,KAYNAK,A32,SEBEP,B32,SÜRE,"Uzun",BİLDİRİM,"Bildirimli",İL,$B$10,İLÇE,$B$11)+SUMIFS(TICARETHANEOG2,KAYNAK,A32,SEBEP,B32,SÜRE,"Uzun",BİLDİRİM,"Bildirimli",İL,$B$10,İLÇE,$B$11)+SUMIFS(SANAYIAG2,KAYNAK,A32,SEBEP,B32,SÜRE,"Uzun",BİLDİRİM,"Bildirimli",İL,$B$10,İLÇE,$B$11)+SUMIFS(SANAYIOG2,KAYNAK,A32,SEBEP,B32,SÜRE,"Uzun",BİLDİRİM,"Bildirimli",İL,$B$10,İLÇE,$B$11))/VLOOKUP($B$11,ABONE2,15,FALSE)</f>
        <v>0</v>
      </c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3">
      <c r="A33" s="34" t="s">
        <v>63</v>
      </c>
      <c r="B33" s="34"/>
      <c r="C33" s="12">
        <f>SUM(C28:C32)</f>
        <v>2.7242303087732792E-2</v>
      </c>
      <c r="D33" s="12">
        <f t="shared" ref="D33:O33" si="13">SUM(D28:D32)</f>
        <v>0</v>
      </c>
      <c r="E33" s="12">
        <f t="shared" si="13"/>
        <v>2.7238166691879812E-2</v>
      </c>
      <c r="F33" s="12">
        <f t="shared" si="13"/>
        <v>8.4206085018825802E-3</v>
      </c>
      <c r="G33" s="12">
        <f t="shared" si="13"/>
        <v>0</v>
      </c>
      <c r="H33" s="12">
        <f t="shared" si="13"/>
        <v>8.4206085018825802E-3</v>
      </c>
      <c r="I33" s="12">
        <f t="shared" si="13"/>
        <v>3.6219040496939275E-2</v>
      </c>
      <c r="J33" s="12">
        <f t="shared" si="13"/>
        <v>8.7318004540282365E-2</v>
      </c>
      <c r="K33" s="12">
        <f t="shared" si="13"/>
        <v>3.6702044327207181E-2</v>
      </c>
      <c r="L33" s="12">
        <f t="shared" si="13"/>
        <v>1.5203437672285955</v>
      </c>
      <c r="M33" s="12">
        <f t="shared" si="13"/>
        <v>0</v>
      </c>
      <c r="N33" s="12">
        <f t="shared" si="13"/>
        <v>1.3031518004816534</v>
      </c>
      <c r="O33" s="12">
        <f t="shared" si="13"/>
        <v>2.8961210734884807E-2</v>
      </c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3">
      <c r="C34" s="11"/>
      <c r="D34" s="11"/>
      <c r="E34" s="11"/>
      <c r="F34" s="11"/>
      <c r="G34" s="11"/>
      <c r="H34" s="11"/>
      <c r="I34" s="11"/>
      <c r="J34" s="11"/>
      <c r="K34" s="11"/>
      <c r="L34" s="11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ht="15" customHeight="1" x14ac:dyDescent="0.3">
      <c r="B35" s="39" t="s">
        <v>74</v>
      </c>
      <c r="C35" s="33" t="s">
        <v>59</v>
      </c>
      <c r="D35" s="33"/>
      <c r="E35" s="33"/>
      <c r="F35" s="33" t="s">
        <v>60</v>
      </c>
      <c r="G35" s="33"/>
      <c r="H35" s="33"/>
      <c r="I35" s="33" t="s">
        <v>61</v>
      </c>
      <c r="J35" s="33"/>
      <c r="K35" s="33"/>
      <c r="L35" s="33" t="s">
        <v>62</v>
      </c>
      <c r="M35" s="33"/>
      <c r="N35" s="33"/>
      <c r="O35" s="39" t="s">
        <v>63</v>
      </c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ht="28.5" customHeight="1" x14ac:dyDescent="0.3">
      <c r="B36" s="39"/>
      <c r="C36" s="15" t="s">
        <v>1</v>
      </c>
      <c r="D36" s="15" t="s">
        <v>2</v>
      </c>
      <c r="E36" s="15" t="s">
        <v>64</v>
      </c>
      <c r="F36" s="15" t="s">
        <v>1</v>
      </c>
      <c r="G36" s="15" t="s">
        <v>2</v>
      </c>
      <c r="H36" s="15" t="s">
        <v>64</v>
      </c>
      <c r="I36" s="15" t="s">
        <v>1</v>
      </c>
      <c r="J36" s="15" t="s">
        <v>2</v>
      </c>
      <c r="K36" s="15" t="s">
        <v>64</v>
      </c>
      <c r="L36" s="15" t="s">
        <v>1</v>
      </c>
      <c r="M36" s="15" t="s">
        <v>2</v>
      </c>
      <c r="N36" s="15" t="s">
        <v>64</v>
      </c>
      <c r="O36" s="39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ht="16.2" x14ac:dyDescent="0.3">
      <c r="B37" s="14" t="s">
        <v>65</v>
      </c>
      <c r="C37" s="16">
        <f>VLOOKUP($B$11,ABONE2,3,FALSE)</f>
        <v>32925</v>
      </c>
      <c r="D37" s="16">
        <f>VLOOKUP($B$11,ABONE2,4,FALSE)</f>
        <v>5</v>
      </c>
      <c r="E37" s="16">
        <f>VLOOKUP($B$11,ABONE2,5,FALSE)</f>
        <v>32930</v>
      </c>
      <c r="F37" s="16">
        <f>VLOOKUP($B$11,ABONE2,6,FALSE)</f>
        <v>383</v>
      </c>
      <c r="G37" s="16">
        <f>VLOOKUP($B$11,ABONE2,7,FALSE)</f>
        <v>0</v>
      </c>
      <c r="H37" s="16">
        <f>VLOOKUP($B$11,ABONE2,8,FALSE)</f>
        <v>383</v>
      </c>
      <c r="I37" s="16">
        <f>VLOOKUP($B$11,ABONE2,9,FALSE)</f>
        <v>7126</v>
      </c>
      <c r="J37" s="16">
        <f>VLOOKUP($B$11,ABONE2,10,FALSE)</f>
        <v>68</v>
      </c>
      <c r="K37" s="16">
        <f>VLOOKUP($B$11,ABONE2,11,FALSE)</f>
        <v>7194</v>
      </c>
      <c r="L37" s="21">
        <f>VLOOKUP($B$11,ABONE2,12,FALSE)</f>
        <v>6</v>
      </c>
      <c r="M37" s="21">
        <f>VLOOKUP($B$11,ABONE2,13,FALSE)</f>
        <v>1</v>
      </c>
      <c r="N37" s="21">
        <f>VLOOKUP($B$11,ABONE2,14,FALSE)</f>
        <v>7</v>
      </c>
      <c r="O37" s="21">
        <f>VLOOKUP($B$11,ABONE2,15,FALSE)</f>
        <v>40514</v>
      </c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ht="30" x14ac:dyDescent="0.3">
      <c r="B38" s="14" t="s">
        <v>66</v>
      </c>
      <c r="C38" s="16">
        <f>VLOOKUP($B$11,TUKETIM,3,FALSE)</f>
        <v>9056.0597121144456</v>
      </c>
      <c r="D38" s="16">
        <f>VLOOKUP($B$11,TUKETIM,4,FALSE)</f>
        <v>15.1035</v>
      </c>
      <c r="E38" s="16">
        <f>VLOOKUP($B$11,TUKETIM,5,FALSE)</f>
        <v>9071.1632121144448</v>
      </c>
      <c r="F38" s="16">
        <f>VLOOKUP($B$11,TUKETIM,6,FALSE)</f>
        <v>93.866378082191787</v>
      </c>
      <c r="G38" s="16">
        <f>VLOOKUP($B$11,TUKETIM,7,FALSE)</f>
        <v>0</v>
      </c>
      <c r="H38" s="16">
        <f>VLOOKUP($B$11,TUKETIM,8,FALSE)</f>
        <v>93.866378082191787</v>
      </c>
      <c r="I38" s="16">
        <f>VLOOKUP($B$11,TUKETIM,9,FALSE)</f>
        <v>3139.1768591507735</v>
      </c>
      <c r="J38" s="16">
        <f>VLOOKUP($B$11,TUKETIM,10,FALSE)</f>
        <v>2779.9702841213766</v>
      </c>
      <c r="K38" s="16">
        <f>VLOOKUP($B$11,TUKETIM,11,FALSE)</f>
        <v>5919.1471432721501</v>
      </c>
      <c r="L38" s="21">
        <f>VLOOKUP($B$11,TUKETIM,12,FALSE)</f>
        <v>107.95350000000001</v>
      </c>
      <c r="M38" s="21">
        <f>VLOOKUP($B$11,TUKETIM,13,FALSE)</f>
        <v>345.51690000000002</v>
      </c>
      <c r="N38" s="21">
        <f>VLOOKUP($B$11,TUKETIM,14,FALSE)</f>
        <v>453.47040000000004</v>
      </c>
      <c r="O38" s="21">
        <f>VLOOKUP($B$11,TUKETIM,15,FALSE)</f>
        <v>15537.647133468787</v>
      </c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ht="30" x14ac:dyDescent="0.3">
      <c r="B39" s="14" t="s">
        <v>67</v>
      </c>
      <c r="C39" s="16">
        <f>VLOOKUP($B$11,ANLASMA,3,FALSE)</f>
        <v>197430.41499999599</v>
      </c>
      <c r="D39" s="16">
        <f>VLOOKUP($B$11,ANLASMA,4,FALSE)</f>
        <v>801.96</v>
      </c>
      <c r="E39" s="16">
        <f>VLOOKUP($B$11,ANLASMA,5,FALSE)</f>
        <v>198232.37499999598</v>
      </c>
      <c r="F39" s="16">
        <f>VLOOKUP($B$11,ANLASMA,6,FALSE)</f>
        <v>2145.9300000000003</v>
      </c>
      <c r="G39" s="16">
        <f>VLOOKUP($B$11,ANLASMA,7,FALSE)</f>
        <v>0</v>
      </c>
      <c r="H39" s="16">
        <f>VLOOKUP($B$11,ANLASMA,8,FALSE)</f>
        <v>2145.9300000000003</v>
      </c>
      <c r="I39" s="16">
        <f>VLOOKUP($B$11,ANLASMA,9,FALSE)</f>
        <v>43119.742000000799</v>
      </c>
      <c r="J39" s="16">
        <f>VLOOKUP($B$11,ANLASMA,10,FALSE)</f>
        <v>55579.05</v>
      </c>
      <c r="K39" s="16">
        <f>VLOOKUP($B$11,ANLASMA,11,FALSE)</f>
        <v>98698.792000000802</v>
      </c>
      <c r="L39" s="21">
        <f>VLOOKUP($B$11,ANLASMA,12,FALSE)</f>
        <v>763.65</v>
      </c>
      <c r="M39" s="21">
        <f>VLOOKUP($B$11,ANLASMA,13,FALSE)</f>
        <v>600</v>
      </c>
      <c r="N39" s="21">
        <f>VLOOKUP($B$11,ANLASMA,14,FALSE)</f>
        <v>1363.65</v>
      </c>
      <c r="O39" s="21">
        <f>VLOOKUP($B$11,ANLASMA,15,FALSE)</f>
        <v>300440.74699999677</v>
      </c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3">
      <c r="C40" s="11"/>
      <c r="D40" s="11"/>
      <c r="E40" s="11"/>
      <c r="F40" s="11"/>
      <c r="G40" s="11"/>
      <c r="H40" s="11"/>
      <c r="I40" s="11"/>
      <c r="J40" s="11"/>
      <c r="K40" s="11"/>
      <c r="L40" s="11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3">
      <c r="B41" s="18" t="s">
        <v>28</v>
      </c>
      <c r="C41" s="11"/>
      <c r="D41" s="11"/>
      <c r="E41" s="11"/>
      <c r="F41" s="11"/>
      <c r="G41" s="11"/>
      <c r="H41" s="11"/>
      <c r="I41" s="11"/>
      <c r="J41" s="11"/>
      <c r="K41" s="11"/>
      <c r="L41" s="1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ht="27" customHeight="1" x14ac:dyDescent="0.3">
      <c r="B42" s="26" t="s">
        <v>75</v>
      </c>
      <c r="C42" s="26"/>
      <c r="D42" s="26"/>
      <c r="E42" s="26"/>
      <c r="F42" s="26"/>
      <c r="G42" s="26"/>
      <c r="H42" s="26"/>
      <c r="I42" s="26"/>
      <c r="J42" s="26"/>
      <c r="K42" s="26"/>
      <c r="L42" s="11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3">
      <c r="B43" s="26" t="s">
        <v>76</v>
      </c>
      <c r="C43" s="26"/>
      <c r="D43" s="26"/>
      <c r="E43" s="26"/>
      <c r="F43" s="26"/>
      <c r="G43" s="26"/>
      <c r="H43" s="26"/>
      <c r="I43" s="26"/>
      <c r="J43" s="26"/>
      <c r="K43" s="26"/>
      <c r="L43" s="11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3">
      <c r="B44" s="26" t="s">
        <v>77</v>
      </c>
      <c r="C44" s="26"/>
      <c r="D44" s="26"/>
      <c r="E44" s="26"/>
      <c r="F44" s="26"/>
      <c r="G44" s="26"/>
      <c r="H44" s="26"/>
      <c r="I44" s="26"/>
      <c r="J44" s="26"/>
      <c r="K44" s="26"/>
      <c r="L44" s="11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3">
      <c r="B45" s="19" t="s">
        <v>78</v>
      </c>
      <c r="C45" s="20"/>
      <c r="D45" s="20"/>
      <c r="E45" s="20"/>
      <c r="F45" s="20"/>
      <c r="G45" s="20"/>
      <c r="H45" s="20"/>
      <c r="I45" s="20"/>
      <c r="J45" s="20"/>
      <c r="K45" s="20"/>
      <c r="L45" s="11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3">
      <c r="E46" s="11"/>
      <c r="F46" s="11"/>
      <c r="G46" s="11"/>
      <c r="H46" s="11"/>
      <c r="I46" s="11"/>
      <c r="J46" s="11"/>
      <c r="K46" s="11"/>
      <c r="L46" s="11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3">
      <c r="E47" s="11"/>
      <c r="F47" s="11"/>
      <c r="G47" s="11"/>
      <c r="H47" s="11"/>
      <c r="I47" s="11"/>
      <c r="J47" s="11"/>
      <c r="K47" s="11"/>
      <c r="L47" s="11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3">
      <c r="E48" s="11"/>
      <c r="F48" s="11"/>
      <c r="G48" s="11"/>
      <c r="H48" s="11"/>
      <c r="I48" s="11"/>
      <c r="J48" s="11"/>
      <c r="K48" s="11"/>
      <c r="L48" s="11"/>
      <c r="R48"/>
      <c r="S48"/>
      <c r="T48"/>
      <c r="U48"/>
      <c r="V48"/>
      <c r="W48"/>
      <c r="X48"/>
      <c r="Y48"/>
      <c r="Z48"/>
      <c r="AA48"/>
      <c r="AB48"/>
      <c r="AC48"/>
    </row>
    <row r="49" spans="5:29" x14ac:dyDescent="0.3">
      <c r="E49" s="11"/>
      <c r="F49" s="11"/>
      <c r="G49" s="11"/>
      <c r="H49" s="11"/>
      <c r="I49" s="11"/>
      <c r="J49" s="11"/>
      <c r="K49" s="11"/>
      <c r="L49" s="11"/>
      <c r="R49"/>
      <c r="S49"/>
      <c r="T49"/>
      <c r="U49"/>
      <c r="V49"/>
      <c r="W49"/>
      <c r="X49"/>
      <c r="Y49"/>
      <c r="Z49"/>
      <c r="AA49"/>
      <c r="AB49"/>
      <c r="AC49"/>
    </row>
    <row r="50" spans="5:29" x14ac:dyDescent="0.3">
      <c r="E50" s="11"/>
      <c r="F50" s="11"/>
      <c r="G50" s="11"/>
      <c r="H50" s="11"/>
      <c r="I50" s="11"/>
      <c r="J50" s="11"/>
      <c r="K50" s="11"/>
      <c r="L50" s="11"/>
      <c r="R50"/>
      <c r="S50"/>
      <c r="T50"/>
      <c r="U50"/>
      <c r="V50"/>
      <c r="W50"/>
      <c r="X50"/>
      <c r="Y50"/>
      <c r="Z50"/>
      <c r="AA50"/>
      <c r="AB50"/>
      <c r="AC50"/>
    </row>
    <row r="51" spans="5:29" x14ac:dyDescent="0.3">
      <c r="E51" s="11"/>
      <c r="F51" s="11"/>
      <c r="G51" s="11"/>
      <c r="H51" s="11"/>
      <c r="I51" s="11"/>
      <c r="J51" s="11"/>
      <c r="K51" s="11"/>
      <c r="L51" s="11"/>
      <c r="R51"/>
      <c r="S51"/>
      <c r="T51"/>
      <c r="U51"/>
      <c r="V51"/>
      <c r="W51"/>
      <c r="X51"/>
      <c r="Y51"/>
      <c r="Z51"/>
      <c r="AA51"/>
      <c r="AB51"/>
      <c r="AC51"/>
    </row>
    <row r="52" spans="5:29" x14ac:dyDescent="0.3">
      <c r="E52" s="11"/>
      <c r="F52" s="11"/>
      <c r="G52" s="11"/>
      <c r="H52" s="11"/>
      <c r="I52" s="11"/>
      <c r="J52" s="11"/>
      <c r="K52" s="11"/>
      <c r="L52" s="11"/>
      <c r="R52"/>
      <c r="S52"/>
      <c r="T52"/>
      <c r="U52"/>
      <c r="V52"/>
      <c r="W52"/>
      <c r="X52"/>
      <c r="Y52"/>
      <c r="Z52"/>
      <c r="AA52"/>
      <c r="AB52"/>
      <c r="AC52"/>
    </row>
    <row r="53" spans="5:29" x14ac:dyDescent="0.3">
      <c r="E53" s="11"/>
      <c r="F53" s="11"/>
      <c r="G53" s="11"/>
      <c r="H53" s="11"/>
      <c r="I53" s="11"/>
      <c r="J53" s="11"/>
      <c r="K53" s="11"/>
      <c r="L53" s="11"/>
      <c r="R53"/>
      <c r="S53"/>
      <c r="T53"/>
      <c r="U53"/>
      <c r="V53"/>
      <c r="W53"/>
      <c r="X53"/>
      <c r="Y53"/>
      <c r="Z53"/>
      <c r="AA53"/>
      <c r="AB53"/>
      <c r="AC53"/>
    </row>
    <row r="54" spans="5:29" x14ac:dyDescent="0.3">
      <c r="E54" s="11"/>
      <c r="F54" s="11"/>
      <c r="G54" s="11"/>
      <c r="H54" s="11"/>
      <c r="I54" s="11"/>
      <c r="J54" s="11"/>
      <c r="K54" s="11"/>
      <c r="L54" s="11"/>
      <c r="R54"/>
      <c r="S54"/>
      <c r="T54"/>
      <c r="U54"/>
      <c r="V54"/>
      <c r="W54"/>
      <c r="X54"/>
      <c r="Y54"/>
      <c r="Z54"/>
      <c r="AA54"/>
      <c r="AB54"/>
      <c r="AC54"/>
    </row>
    <row r="55" spans="5:29" x14ac:dyDescent="0.3">
      <c r="E55" s="11"/>
      <c r="F55" s="11"/>
      <c r="G55" s="11"/>
      <c r="H55" s="11"/>
      <c r="I55" s="11"/>
      <c r="J55" s="11"/>
      <c r="K55" s="11"/>
      <c r="L55" s="11"/>
      <c r="R55"/>
      <c r="S55"/>
      <c r="T55"/>
      <c r="U55"/>
      <c r="V55"/>
      <c r="W55"/>
      <c r="X55"/>
      <c r="Y55"/>
      <c r="Z55"/>
      <c r="AA55"/>
      <c r="AB55"/>
      <c r="AC55"/>
    </row>
    <row r="56" spans="5:29" x14ac:dyDescent="0.3">
      <c r="E56" s="11"/>
      <c r="F56" s="11"/>
      <c r="G56" s="11"/>
      <c r="H56" s="11"/>
      <c r="I56" s="11"/>
      <c r="J56" s="11"/>
      <c r="K56" s="11"/>
      <c r="L56" s="11"/>
      <c r="R56"/>
      <c r="S56"/>
      <c r="T56"/>
      <c r="U56"/>
      <c r="V56"/>
      <c r="W56"/>
      <c r="X56"/>
      <c r="Y56"/>
      <c r="Z56"/>
      <c r="AA56"/>
      <c r="AB56"/>
      <c r="AC56"/>
    </row>
    <row r="57" spans="5:29" x14ac:dyDescent="0.3">
      <c r="E57" s="11"/>
      <c r="F57" s="11"/>
      <c r="G57" s="11"/>
      <c r="H57" s="11"/>
      <c r="I57" s="11"/>
      <c r="J57" s="11"/>
      <c r="K57" s="11"/>
      <c r="L57" s="11"/>
      <c r="R57"/>
      <c r="S57"/>
      <c r="T57"/>
      <c r="U57"/>
      <c r="V57"/>
      <c r="W57"/>
      <c r="X57"/>
      <c r="Y57"/>
      <c r="Z57"/>
      <c r="AA57"/>
      <c r="AB57"/>
      <c r="AC57"/>
    </row>
    <row r="58" spans="5:29" x14ac:dyDescent="0.3">
      <c r="E58" s="11"/>
      <c r="F58" s="11"/>
      <c r="G58" s="11"/>
      <c r="H58" s="11"/>
      <c r="I58" s="11"/>
      <c r="J58" s="11"/>
      <c r="K58" s="11"/>
      <c r="L58" s="11"/>
      <c r="R58"/>
      <c r="S58"/>
      <c r="T58"/>
      <c r="U58"/>
      <c r="V58"/>
      <c r="W58"/>
      <c r="X58"/>
      <c r="Y58"/>
      <c r="Z58"/>
      <c r="AA58"/>
      <c r="AB58"/>
      <c r="AC58"/>
    </row>
    <row r="59" spans="5:29" x14ac:dyDescent="0.3">
      <c r="E59" s="11"/>
      <c r="F59" s="11"/>
      <c r="G59" s="11"/>
      <c r="H59" s="11"/>
      <c r="I59" s="11"/>
      <c r="J59" s="11"/>
      <c r="K59" s="11"/>
      <c r="L59" s="11"/>
      <c r="R59"/>
      <c r="S59"/>
      <c r="T59"/>
      <c r="U59"/>
      <c r="V59"/>
      <c r="W59"/>
      <c r="X59"/>
      <c r="Y59"/>
      <c r="Z59"/>
      <c r="AA59"/>
      <c r="AB59"/>
      <c r="AC59"/>
    </row>
    <row r="60" spans="5:29" x14ac:dyDescent="0.3">
      <c r="E60" s="11"/>
      <c r="F60" s="11"/>
      <c r="G60" s="11"/>
      <c r="H60" s="11"/>
      <c r="I60" s="11"/>
      <c r="J60" s="11"/>
      <c r="K60" s="11"/>
      <c r="L60" s="11"/>
      <c r="R60"/>
      <c r="S60"/>
      <c r="T60"/>
      <c r="U60"/>
      <c r="V60"/>
      <c r="W60"/>
      <c r="X60"/>
      <c r="Y60"/>
      <c r="Z60"/>
      <c r="AA60"/>
      <c r="AB60"/>
      <c r="AC60"/>
    </row>
    <row r="61" spans="5:29" x14ac:dyDescent="0.3">
      <c r="E61" s="11"/>
      <c r="F61" s="11"/>
      <c r="G61" s="11"/>
      <c r="H61" s="11"/>
      <c r="I61" s="11"/>
      <c r="J61" s="11"/>
      <c r="K61" s="11"/>
      <c r="L61" s="11"/>
      <c r="R61"/>
      <c r="S61"/>
      <c r="T61"/>
      <c r="U61"/>
      <c r="V61"/>
      <c r="W61"/>
      <c r="X61"/>
      <c r="Y61"/>
      <c r="Z61"/>
      <c r="AA61"/>
      <c r="AB61"/>
      <c r="AC61"/>
    </row>
    <row r="62" spans="5:29" x14ac:dyDescent="0.3">
      <c r="E62" s="11"/>
      <c r="F62" s="11"/>
      <c r="G62" s="11"/>
      <c r="H62" s="11"/>
      <c r="I62" s="11"/>
      <c r="J62" s="11"/>
      <c r="K62" s="11"/>
      <c r="L62" s="11"/>
      <c r="R62"/>
      <c r="S62"/>
      <c r="T62"/>
      <c r="U62"/>
      <c r="V62"/>
      <c r="W62"/>
      <c r="X62"/>
      <c r="Y62"/>
      <c r="Z62"/>
      <c r="AA62"/>
      <c r="AB62"/>
      <c r="AC62"/>
    </row>
    <row r="63" spans="5:29" x14ac:dyDescent="0.3">
      <c r="E63" s="11"/>
      <c r="F63" s="11"/>
      <c r="G63" s="11"/>
      <c r="H63" s="11"/>
      <c r="I63" s="11"/>
      <c r="J63" s="11"/>
      <c r="K63" s="11"/>
      <c r="L63" s="11"/>
      <c r="R63"/>
      <c r="S63"/>
      <c r="T63"/>
      <c r="U63"/>
      <c r="V63"/>
      <c r="W63"/>
      <c r="X63"/>
      <c r="Y63"/>
      <c r="Z63"/>
      <c r="AA63"/>
      <c r="AB63"/>
      <c r="AC63"/>
    </row>
    <row r="64" spans="5:29" x14ac:dyDescent="0.3">
      <c r="E64" s="11"/>
      <c r="F64" s="11"/>
      <c r="G64" s="11"/>
      <c r="H64" s="11"/>
      <c r="I64" s="11"/>
      <c r="J64" s="11"/>
      <c r="K64" s="11"/>
      <c r="L64" s="11"/>
      <c r="R64"/>
      <c r="S64"/>
      <c r="T64"/>
      <c r="U64"/>
      <c r="V64"/>
      <c r="W64"/>
      <c r="X64"/>
      <c r="Y64"/>
      <c r="Z64"/>
      <c r="AA64"/>
      <c r="AB64"/>
      <c r="AC64"/>
    </row>
    <row r="65" spans="5:29" x14ac:dyDescent="0.3">
      <c r="E65" s="11"/>
      <c r="F65" s="11"/>
      <c r="G65" s="11"/>
      <c r="H65" s="11"/>
      <c r="I65" s="11"/>
      <c r="J65" s="11"/>
      <c r="K65" s="11"/>
      <c r="L65" s="11"/>
      <c r="R65"/>
      <c r="S65"/>
      <c r="T65"/>
      <c r="U65"/>
      <c r="V65"/>
      <c r="W65"/>
      <c r="X65"/>
      <c r="Y65"/>
      <c r="Z65"/>
      <c r="AA65"/>
      <c r="AB65"/>
      <c r="AC65"/>
    </row>
    <row r="66" spans="5:29" x14ac:dyDescent="0.3">
      <c r="E66" s="11"/>
      <c r="F66" s="11"/>
      <c r="G66" s="11"/>
      <c r="H66" s="11"/>
      <c r="I66" s="11"/>
      <c r="J66" s="11"/>
      <c r="K66" s="11"/>
      <c r="L66" s="11"/>
      <c r="R66"/>
      <c r="S66"/>
      <c r="T66"/>
      <c r="U66"/>
      <c r="V66"/>
      <c r="W66"/>
      <c r="X66"/>
      <c r="Y66"/>
      <c r="Z66"/>
      <c r="AA66"/>
      <c r="AB66"/>
      <c r="AC66"/>
    </row>
    <row r="67" spans="5:29" x14ac:dyDescent="0.3">
      <c r="E67" s="11"/>
      <c r="F67" s="11"/>
      <c r="G67" s="11"/>
      <c r="H67" s="11"/>
      <c r="I67" s="11"/>
      <c r="J67" s="11"/>
      <c r="K67" s="11"/>
      <c r="L67" s="11"/>
      <c r="R67"/>
      <c r="S67"/>
      <c r="T67"/>
      <c r="U67"/>
      <c r="V67"/>
      <c r="W67"/>
      <c r="X67"/>
      <c r="Y67"/>
      <c r="Z67"/>
      <c r="AA67"/>
      <c r="AB67"/>
      <c r="AC67"/>
    </row>
    <row r="68" spans="5:29" x14ac:dyDescent="0.3">
      <c r="E68" s="11"/>
      <c r="F68" s="11"/>
      <c r="G68" s="11"/>
      <c r="H68" s="11"/>
      <c r="I68" s="11"/>
      <c r="J68" s="11"/>
      <c r="K68" s="11"/>
      <c r="L68" s="11"/>
      <c r="R68"/>
      <c r="S68"/>
      <c r="T68"/>
      <c r="U68"/>
      <c r="V68"/>
      <c r="W68"/>
      <c r="X68"/>
      <c r="Y68"/>
      <c r="Z68"/>
      <c r="AA68"/>
      <c r="AB68"/>
      <c r="AC68"/>
    </row>
    <row r="69" spans="5:29" x14ac:dyDescent="0.3">
      <c r="E69" s="11"/>
      <c r="F69" s="11"/>
      <c r="G69" s="11"/>
      <c r="H69" s="11"/>
      <c r="I69" s="11"/>
      <c r="J69" s="11"/>
      <c r="K69" s="11"/>
      <c r="L69" s="11"/>
      <c r="R69"/>
      <c r="S69"/>
      <c r="T69"/>
      <c r="U69"/>
      <c r="V69"/>
      <c r="W69"/>
      <c r="X69"/>
      <c r="Y69"/>
      <c r="Z69"/>
      <c r="AA69"/>
      <c r="AB69"/>
      <c r="AC69"/>
    </row>
    <row r="70" spans="5:29" x14ac:dyDescent="0.3">
      <c r="E70" s="11"/>
      <c r="F70" s="11"/>
      <c r="G70" s="11"/>
      <c r="H70" s="11"/>
      <c r="I70" s="11"/>
      <c r="J70" s="11"/>
      <c r="K70" s="11"/>
      <c r="L70" s="11"/>
      <c r="R70"/>
      <c r="S70"/>
      <c r="T70"/>
      <c r="U70"/>
      <c r="V70"/>
      <c r="W70"/>
      <c r="X70"/>
      <c r="Y70"/>
      <c r="Z70"/>
      <c r="AA70"/>
      <c r="AB70"/>
      <c r="AC70"/>
    </row>
  </sheetData>
  <mergeCells count="34">
    <mergeCell ref="B42:K42"/>
    <mergeCell ref="B43:K43"/>
    <mergeCell ref="B44:K44"/>
    <mergeCell ref="O26:O27"/>
    <mergeCell ref="A33:B33"/>
    <mergeCell ref="B35:B36"/>
    <mergeCell ref="A26:B26"/>
    <mergeCell ref="C26:E26"/>
    <mergeCell ref="F26:H26"/>
    <mergeCell ref="I26:K26"/>
    <mergeCell ref="L26:N26"/>
    <mergeCell ref="C35:E35"/>
    <mergeCell ref="F35:H35"/>
    <mergeCell ref="I35:K35"/>
    <mergeCell ref="L35:N35"/>
    <mergeCell ref="O35:O36"/>
    <mergeCell ref="F13:H13"/>
    <mergeCell ref="I13:K13"/>
    <mergeCell ref="L13:N13"/>
    <mergeCell ref="O13:O14"/>
    <mergeCell ref="A25:B25"/>
    <mergeCell ref="A13:B13"/>
    <mergeCell ref="C13:E13"/>
    <mergeCell ref="B7:C7"/>
    <mergeCell ref="B8:C8"/>
    <mergeCell ref="B9:C9"/>
    <mergeCell ref="B10:C10"/>
    <mergeCell ref="B11:C11"/>
    <mergeCell ref="B6:C6"/>
    <mergeCell ref="A1:C1"/>
    <mergeCell ref="B2:C2"/>
    <mergeCell ref="B3:C3"/>
    <mergeCell ref="B4:C4"/>
    <mergeCell ref="B5:C5"/>
  </mergeCells>
  <dataValidations count="1">
    <dataValidation type="textLength" allowBlank="1" showInputMessage="1" showErrorMessage="1" sqref="B6">
      <formula1>10</formula1>
      <formula2>10</formula2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54</vt:i4>
      </vt:variant>
      <vt:variant>
        <vt:lpstr>Adlandırılmış Aralıklar</vt:lpstr>
      </vt:variant>
      <vt:variant>
        <vt:i4>30</vt:i4>
      </vt:variant>
    </vt:vector>
  </HeadingPairs>
  <TitlesOfParts>
    <vt:vector size="84" baseType="lpstr">
      <vt:lpstr>TABLO-3</vt:lpstr>
      <vt:lpstr>TÜM BÖLGE</vt:lpstr>
      <vt:lpstr>İZMİR</vt:lpstr>
      <vt:lpstr>MANİSA</vt:lpstr>
      <vt:lpstr>İZMİR - KONAK</vt:lpstr>
      <vt:lpstr>İZMİR - BORNOVA</vt:lpstr>
      <vt:lpstr>İZMİR - BUCA</vt:lpstr>
      <vt:lpstr>İZMİR - KARŞIYAKA</vt:lpstr>
      <vt:lpstr>İZMİR - NARLIDERE</vt:lpstr>
      <vt:lpstr>İZMİR - GAZİEMİR</vt:lpstr>
      <vt:lpstr>İZMİR - ÇİĞLİ</vt:lpstr>
      <vt:lpstr>İZMİR - GÜZELBAHÇE</vt:lpstr>
      <vt:lpstr>İZMİR - KARABAĞLAR</vt:lpstr>
      <vt:lpstr>İZMİR - SELÇUK</vt:lpstr>
      <vt:lpstr>İZMİR - SEFERİHİSAR</vt:lpstr>
      <vt:lpstr>İZMİR - ÖDEMİŞ</vt:lpstr>
      <vt:lpstr>İZMİR - BERGAMA</vt:lpstr>
      <vt:lpstr>İZMİR - ALİAĞA</vt:lpstr>
      <vt:lpstr>İZMİR - ÇEŞME</vt:lpstr>
      <vt:lpstr>İZMİR - URLA</vt:lpstr>
      <vt:lpstr>İZMİR - BAYINDIR</vt:lpstr>
      <vt:lpstr>İZMİR - KARABURUN</vt:lpstr>
      <vt:lpstr>İZMİR - MENDERES</vt:lpstr>
      <vt:lpstr>İZMİR - FOÇA</vt:lpstr>
      <vt:lpstr>İZMİR - KINIK</vt:lpstr>
      <vt:lpstr>İZMİR - TORBALI</vt:lpstr>
      <vt:lpstr>İZMİR - KEMALPAŞA</vt:lpstr>
      <vt:lpstr>İZMİR - MENEMEN</vt:lpstr>
      <vt:lpstr>İZMİR - TİRE</vt:lpstr>
      <vt:lpstr>İZMİR - DİKİLİ</vt:lpstr>
      <vt:lpstr>İZMİR - KİRAZ</vt:lpstr>
      <vt:lpstr>İZMİR - BEYDAĞ</vt:lpstr>
      <vt:lpstr>İZMİR - BAYRAKLI</vt:lpstr>
      <vt:lpstr>İZMİR - BALÇOVA</vt:lpstr>
      <vt:lpstr>MANİSA - AKHİSAR</vt:lpstr>
      <vt:lpstr>MANİSA - ALAŞEHİR</vt:lpstr>
      <vt:lpstr>MANİSA - DEMİRCİ</vt:lpstr>
      <vt:lpstr>MANİSA - GÖRDES</vt:lpstr>
      <vt:lpstr>MANİSA - KIRKAĞAÇ</vt:lpstr>
      <vt:lpstr>MANİSA - KULA</vt:lpstr>
      <vt:lpstr>MANİSA - SALİHLİ</vt:lpstr>
      <vt:lpstr>MANİSA - SARIGÖL</vt:lpstr>
      <vt:lpstr>MANİSA - SARUHANLI</vt:lpstr>
      <vt:lpstr>MANİSA - SELENDİ</vt:lpstr>
      <vt:lpstr>MANİSA - SOMA</vt:lpstr>
      <vt:lpstr>MANİSA - TURGUTLU</vt:lpstr>
      <vt:lpstr>MANİSA - AHMETLİ</vt:lpstr>
      <vt:lpstr>MANİSA - GÖLMARMARA</vt:lpstr>
      <vt:lpstr>MANİSA - KÖPRÜBAŞI</vt:lpstr>
      <vt:lpstr>MANİSA - ŞEHZADELER</vt:lpstr>
      <vt:lpstr>MANİSA - YUNUSEMRE</vt:lpstr>
      <vt:lpstr>ABONE SAYILARI</vt:lpstr>
      <vt:lpstr>ORTALAMA TÜKETİM</vt:lpstr>
      <vt:lpstr>ANLAŞMA GÜÇLERİ</vt:lpstr>
      <vt:lpstr>ABONE</vt:lpstr>
      <vt:lpstr>ABONE1</vt:lpstr>
      <vt:lpstr>ABONE2</vt:lpstr>
      <vt:lpstr>ANLASMA</vt:lpstr>
      <vt:lpstr>BİLDİRİM</vt:lpstr>
      <vt:lpstr>İL</vt:lpstr>
      <vt:lpstr>İLÇE</vt:lpstr>
      <vt:lpstr>KAYNAK</vt:lpstr>
      <vt:lpstr>MESKENAG1</vt:lpstr>
      <vt:lpstr>MESKENAG2</vt:lpstr>
      <vt:lpstr>MESKENOG1</vt:lpstr>
      <vt:lpstr>MESKENOG2</vt:lpstr>
      <vt:lpstr>SANAYIAG1</vt:lpstr>
      <vt:lpstr>SANAYIAG2</vt:lpstr>
      <vt:lpstr>SANAYIOG1</vt:lpstr>
      <vt:lpstr>SANAYIOG2</vt:lpstr>
      <vt:lpstr>SEBEP</vt:lpstr>
      <vt:lpstr>SÜRE</vt:lpstr>
      <vt:lpstr>TARIMSALAG1</vt:lpstr>
      <vt:lpstr>TARIMSALAG2</vt:lpstr>
      <vt:lpstr>TARIMSALOG1</vt:lpstr>
      <vt:lpstr>TARIMSALOG2</vt:lpstr>
      <vt:lpstr>TICARETHANEAG1</vt:lpstr>
      <vt:lpstr>TICARETHANEAG2</vt:lpstr>
      <vt:lpstr>TICARETHANEOG1</vt:lpstr>
      <vt:lpstr>TICARETHANEOG2</vt:lpstr>
      <vt:lpstr>TOPLAM</vt:lpstr>
      <vt:lpstr>TOPLAM1</vt:lpstr>
      <vt:lpstr>TOPLAM2</vt:lpstr>
      <vt:lpstr>TUKETIM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Kemal ÖZKAN</dc:creator>
  <cp:lastModifiedBy>Yağmur AÇIK</cp:lastModifiedBy>
  <dcterms:created xsi:type="dcterms:W3CDTF">2018-03-07T06:32:47Z</dcterms:created>
  <dcterms:modified xsi:type="dcterms:W3CDTF">2023-08-01T13:47:38Z</dcterms:modified>
</cp:coreProperties>
</file>